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trlProps/ctrlProp1.xml" ContentType="application/vnd.ms-excel.controlproperties+xml"/>
  <Override PartName="/xl/pivotTables/pivotTable2.xml" ContentType="application/vnd.openxmlformats-officedocument.spreadsheetml.pivotTable+xml"/>
  <Override PartName="/xl/drawings/drawing2.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updateLinks="never"/>
  <mc:AlternateContent xmlns:mc="http://schemas.openxmlformats.org/markup-compatibility/2006">
    <mc:Choice Requires="x15">
      <x15ac:absPath xmlns:x15ac="http://schemas.microsoft.com/office/spreadsheetml/2010/11/ac" url="C:\Users\isanchezjimene\Documents\TraderesCode\toolbox-amiris-emlab\data\powerplantsGermany\"/>
    </mc:Choice>
  </mc:AlternateContent>
  <xr:revisionPtr revIDLastSave="0" documentId="13_ncr:1_{F9CDC534-E4BF-41B1-B61C-701197F7C9C6}" xr6:coauthVersionLast="47" xr6:coauthVersionMax="47" xr10:uidLastSave="{00000000-0000-0000-0000-000000000000}"/>
  <bookViews>
    <workbookView xWindow="-120" yWindow="-16320" windowWidth="29040" windowHeight="15840" tabRatio="651" activeTab="2" xr2:uid="{00000000-000D-0000-FFFF-FFFF00000000}"/>
  </bookViews>
  <sheets>
    <sheet name="Introduction" sheetId="11" r:id="rId1"/>
    <sheet name="dictionary" sheetId="12" r:id="rId2"/>
    <sheet name="analysis" sheetId="14" r:id="rId3"/>
    <sheet name="pivot" sheetId="13" r:id="rId4"/>
    <sheet name="Gesamtkraftwerksliste BNetzA" sheetId="7" r:id="rId5"/>
    <sheet name="Kraftwerksliste" sheetId="10" r:id="rId6"/>
    <sheet name="Sheet2" sheetId="9" r:id="rId7"/>
    <sheet name="Auswertung Kraftwerksstatus" sheetId="1" r:id="rId8"/>
    <sheet name="Auswertung Regional" sheetId="3" r:id="rId9"/>
    <sheet name="Auswertung Erneuerbare" sheetId="4" r:id="rId10"/>
    <sheet name="Auswertung Erneuerbare Historie" sheetId="5" r:id="rId11"/>
  </sheets>
  <externalReferences>
    <externalReference r:id="rId12"/>
    <externalReference r:id="rId13"/>
    <externalReference r:id="rId14"/>
    <externalReference r:id="rId15"/>
  </externalReferences>
  <definedNames>
    <definedName name="_xlnm._FilterDatabase" localSheetId="2" hidden="1">analysis!$AC$2:$AE$2</definedName>
    <definedName name="_xlnm._FilterDatabase" localSheetId="4" hidden="1">'Gesamtkraftwerksliste BNetzA'!$A$1:$Z$2129</definedName>
    <definedName name="_xlnm._FilterDatabase" localSheetId="5" hidden="1">Kraftwerksliste!$C$10:$Z$559</definedName>
    <definedName name="_xlnm._FilterDatabase" localSheetId="3" hidden="1">Introduction!$J$12:$K$12</definedName>
  </definedNames>
  <calcPr calcId="191029"/>
  <pivotCaches>
    <pivotCache cacheId="0" r:id="rId16"/>
    <pivotCache cacheId="3" r:id="rId1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B139" i="9" l="1"/>
  <c r="AB18" i="9"/>
  <c r="AB19" i="9"/>
  <c r="AB20" i="9"/>
  <c r="AB21" i="9"/>
  <c r="AB22" i="9"/>
  <c r="AB23" i="9"/>
  <c r="AB24" i="9"/>
  <c r="AB25" i="9"/>
  <c r="AB26" i="9"/>
  <c r="AB27" i="9"/>
  <c r="AB28" i="9"/>
  <c r="AB29" i="9"/>
  <c r="AB30" i="9"/>
  <c r="AB31" i="9"/>
  <c r="AB32" i="9"/>
  <c r="AB33" i="9"/>
  <c r="AB34" i="9"/>
  <c r="AB35" i="9"/>
  <c r="AB36" i="9"/>
  <c r="AB37" i="9"/>
  <c r="AB38" i="9"/>
  <c r="AB39" i="9"/>
  <c r="AB40" i="9"/>
  <c r="AB41" i="9"/>
  <c r="AB42" i="9"/>
  <c r="AB43" i="9"/>
  <c r="AB44" i="9"/>
  <c r="AB45" i="9"/>
  <c r="AB46" i="9"/>
  <c r="AB47" i="9"/>
  <c r="AB48" i="9"/>
  <c r="AB49" i="9"/>
  <c r="AB50" i="9"/>
  <c r="AB51" i="9"/>
  <c r="AB52" i="9"/>
  <c r="AB53" i="9"/>
  <c r="AB54" i="9"/>
  <c r="AB55" i="9"/>
  <c r="AB56" i="9"/>
  <c r="AB57" i="9"/>
  <c r="AB58" i="9"/>
  <c r="AB59" i="9"/>
  <c r="AB60" i="9"/>
  <c r="AB61" i="9"/>
  <c r="AB62" i="9"/>
  <c r="AB63" i="9"/>
  <c r="AB64" i="9"/>
  <c r="AB65" i="9"/>
  <c r="AB66" i="9"/>
  <c r="AB67" i="9"/>
  <c r="AB68" i="9"/>
  <c r="AB69" i="9"/>
  <c r="AB70" i="9"/>
  <c r="AB71" i="9"/>
  <c r="AB72" i="9"/>
  <c r="AB73" i="9"/>
  <c r="AB74" i="9"/>
  <c r="AB75" i="9"/>
  <c r="AB76" i="9"/>
  <c r="AB77" i="9"/>
  <c r="AB78" i="9"/>
  <c r="AB79" i="9"/>
  <c r="AB80" i="9"/>
  <c r="AB81" i="9"/>
  <c r="AB82" i="9"/>
  <c r="AB83" i="9"/>
  <c r="AB84" i="9"/>
  <c r="AB85" i="9"/>
  <c r="AB86" i="9"/>
  <c r="AB87" i="9"/>
  <c r="AB88" i="9"/>
  <c r="AB89" i="9"/>
  <c r="AB90" i="9"/>
  <c r="AB91" i="9"/>
  <c r="AB92" i="9"/>
  <c r="AB93" i="9"/>
  <c r="AB94" i="9"/>
  <c r="AB95" i="9"/>
  <c r="AB96" i="9"/>
  <c r="AB97" i="9"/>
  <c r="AB98" i="9"/>
  <c r="AB99" i="9"/>
  <c r="AB100" i="9"/>
  <c r="AB101" i="9"/>
  <c r="AB102" i="9"/>
  <c r="AB103" i="9"/>
  <c r="AB104" i="9"/>
  <c r="AB105" i="9"/>
  <c r="AB106" i="9"/>
  <c r="AB107" i="9"/>
  <c r="AB108" i="9"/>
  <c r="AB109" i="9"/>
  <c r="AB110" i="9"/>
  <c r="AB111" i="9"/>
  <c r="AB112" i="9"/>
  <c r="AB113" i="9"/>
  <c r="AB114" i="9"/>
  <c r="AB115" i="9"/>
  <c r="AB116" i="9"/>
  <c r="AB117" i="9"/>
  <c r="AB118" i="9"/>
  <c r="AB119" i="9"/>
  <c r="AB120" i="9"/>
  <c r="AB121" i="9"/>
  <c r="AB122" i="9"/>
  <c r="AB123" i="9"/>
  <c r="AB124" i="9"/>
  <c r="AB125" i="9"/>
  <c r="AB126" i="9"/>
  <c r="AB127" i="9"/>
  <c r="AB128" i="9"/>
  <c r="AB129" i="9"/>
  <c r="AB130" i="9"/>
  <c r="AB131" i="9"/>
  <c r="AB132" i="9"/>
  <c r="AB133" i="9"/>
  <c r="AB134" i="9"/>
  <c r="AB135" i="9"/>
  <c r="AB136" i="9"/>
  <c r="AB137" i="9"/>
  <c r="AB138" i="9"/>
  <c r="AB8" i="9"/>
  <c r="AB6" i="9"/>
  <c r="AB7" i="9"/>
  <c r="AB9" i="9"/>
  <c r="AB10" i="9"/>
  <c r="AB11" i="9"/>
  <c r="AB12" i="9"/>
  <c r="AB13" i="9"/>
  <c r="AB14" i="9"/>
  <c r="AB15" i="9"/>
  <c r="AB16" i="9"/>
  <c r="AB17" i="9"/>
  <c r="AB5" i="9"/>
  <c r="A3" i="12" a="1"/>
  <c r="A3" i="12" s="1"/>
  <c r="X3" i="7"/>
  <c r="X4" i="7"/>
  <c r="X5" i="7"/>
  <c r="X6" i="7"/>
  <c r="X7" i="7"/>
  <c r="X8" i="7"/>
  <c r="X9" i="7"/>
  <c r="X10" i="7"/>
  <c r="X11" i="7"/>
  <c r="X12" i="7"/>
  <c r="X13" i="7"/>
  <c r="X14" i="7"/>
  <c r="X15" i="7"/>
  <c r="X16" i="7"/>
  <c r="X17" i="7"/>
  <c r="X18" i="7"/>
  <c r="X19" i="7"/>
  <c r="X20" i="7"/>
  <c r="X21" i="7"/>
  <c r="X22" i="7"/>
  <c r="X23" i="7"/>
  <c r="X24" i="7"/>
  <c r="X25" i="7"/>
  <c r="X26" i="7"/>
  <c r="X27" i="7"/>
  <c r="X28" i="7"/>
  <c r="X29" i="7"/>
  <c r="X30" i="7"/>
  <c r="X31" i="7"/>
  <c r="X32" i="7"/>
  <c r="X33" i="7"/>
  <c r="X34" i="7"/>
  <c r="X35" i="7"/>
  <c r="X36" i="7"/>
  <c r="X37" i="7"/>
  <c r="X38" i="7"/>
  <c r="X39" i="7"/>
  <c r="X40" i="7"/>
  <c r="X41" i="7"/>
  <c r="X42" i="7"/>
  <c r="X43" i="7"/>
  <c r="X44" i="7"/>
  <c r="X45" i="7"/>
  <c r="X46" i="7"/>
  <c r="X47" i="7"/>
  <c r="X48" i="7"/>
  <c r="X49" i="7"/>
  <c r="X50" i="7"/>
  <c r="X51" i="7"/>
  <c r="X52" i="7"/>
  <c r="X53" i="7"/>
  <c r="X54" i="7"/>
  <c r="X55" i="7"/>
  <c r="X56" i="7"/>
  <c r="X57" i="7"/>
  <c r="X58" i="7"/>
  <c r="X59" i="7"/>
  <c r="X60" i="7"/>
  <c r="X61" i="7"/>
  <c r="X62" i="7"/>
  <c r="X63" i="7"/>
  <c r="X64" i="7"/>
  <c r="X65" i="7"/>
  <c r="X66" i="7"/>
  <c r="X67" i="7"/>
  <c r="X68" i="7"/>
  <c r="X69" i="7"/>
  <c r="X70" i="7"/>
  <c r="X71" i="7"/>
  <c r="X72" i="7"/>
  <c r="X73" i="7"/>
  <c r="X74" i="7"/>
  <c r="X75" i="7"/>
  <c r="X76" i="7"/>
  <c r="X77" i="7"/>
  <c r="X78" i="7"/>
  <c r="X79" i="7"/>
  <c r="X80" i="7"/>
  <c r="X81" i="7"/>
  <c r="X82" i="7"/>
  <c r="X83" i="7"/>
  <c r="X84" i="7"/>
  <c r="X85" i="7"/>
  <c r="X86" i="7"/>
  <c r="X87" i="7"/>
  <c r="X88" i="7"/>
  <c r="X89" i="7"/>
  <c r="X90" i="7"/>
  <c r="X91" i="7"/>
  <c r="X92" i="7"/>
  <c r="X93" i="7"/>
  <c r="X94" i="7"/>
  <c r="X95" i="7"/>
  <c r="X96" i="7"/>
  <c r="X97" i="7"/>
  <c r="X98" i="7"/>
  <c r="X99" i="7"/>
  <c r="X100" i="7"/>
  <c r="X101" i="7"/>
  <c r="X102" i="7"/>
  <c r="X103" i="7"/>
  <c r="X104" i="7"/>
  <c r="X105" i="7"/>
  <c r="X106" i="7"/>
  <c r="X107" i="7"/>
  <c r="X108" i="7"/>
  <c r="X109" i="7"/>
  <c r="X110" i="7"/>
  <c r="X111" i="7"/>
  <c r="X112" i="7"/>
  <c r="X113" i="7"/>
  <c r="X114" i="7"/>
  <c r="X115" i="7"/>
  <c r="X116" i="7"/>
  <c r="X117" i="7"/>
  <c r="X118" i="7"/>
  <c r="X119" i="7"/>
  <c r="X120" i="7"/>
  <c r="X121" i="7"/>
  <c r="X122" i="7"/>
  <c r="X123" i="7"/>
  <c r="X124" i="7"/>
  <c r="X125" i="7"/>
  <c r="X126" i="7"/>
  <c r="X127" i="7"/>
  <c r="X128" i="7"/>
  <c r="X129" i="7"/>
  <c r="X130" i="7"/>
  <c r="X131" i="7"/>
  <c r="X132" i="7"/>
  <c r="X133" i="7"/>
  <c r="X134" i="7"/>
  <c r="X135" i="7"/>
  <c r="X136" i="7"/>
  <c r="X137" i="7"/>
  <c r="X138" i="7"/>
  <c r="X139" i="7"/>
  <c r="X140" i="7"/>
  <c r="X141" i="7"/>
  <c r="X142" i="7"/>
  <c r="X143" i="7"/>
  <c r="X144" i="7"/>
  <c r="X145" i="7"/>
  <c r="X146" i="7"/>
  <c r="X147" i="7"/>
  <c r="X148" i="7"/>
  <c r="X149" i="7"/>
  <c r="X150" i="7"/>
  <c r="X151" i="7"/>
  <c r="X152" i="7"/>
  <c r="X153" i="7"/>
  <c r="X154" i="7"/>
  <c r="X155" i="7"/>
  <c r="X156" i="7"/>
  <c r="X157" i="7"/>
  <c r="X158" i="7"/>
  <c r="X159" i="7"/>
  <c r="X160" i="7"/>
  <c r="X161" i="7"/>
  <c r="X162" i="7"/>
  <c r="X163" i="7"/>
  <c r="X164" i="7"/>
  <c r="X165" i="7"/>
  <c r="X166" i="7"/>
  <c r="X167" i="7"/>
  <c r="X168" i="7"/>
  <c r="X169" i="7"/>
  <c r="X170" i="7"/>
  <c r="X171" i="7"/>
  <c r="X172" i="7"/>
  <c r="X173" i="7"/>
  <c r="X174" i="7"/>
  <c r="X175" i="7"/>
  <c r="X176" i="7"/>
  <c r="X177" i="7"/>
  <c r="X178" i="7"/>
  <c r="X179" i="7"/>
  <c r="X180" i="7"/>
  <c r="X181" i="7"/>
  <c r="X182" i="7"/>
  <c r="X183" i="7"/>
  <c r="X184" i="7"/>
  <c r="X185" i="7"/>
  <c r="X186" i="7"/>
  <c r="X187" i="7"/>
  <c r="X188" i="7"/>
  <c r="X189" i="7"/>
  <c r="X190" i="7"/>
  <c r="X191" i="7"/>
  <c r="X192" i="7"/>
  <c r="X193" i="7"/>
  <c r="X194" i="7"/>
  <c r="X195" i="7"/>
  <c r="X196" i="7"/>
  <c r="X197" i="7"/>
  <c r="X198" i="7"/>
  <c r="X199" i="7"/>
  <c r="X200" i="7"/>
  <c r="X201" i="7"/>
  <c r="X202" i="7"/>
  <c r="X203" i="7"/>
  <c r="X204" i="7"/>
  <c r="X205" i="7"/>
  <c r="X206" i="7"/>
  <c r="X207" i="7"/>
  <c r="X208" i="7"/>
  <c r="X209" i="7"/>
  <c r="X210" i="7"/>
  <c r="X211" i="7"/>
  <c r="X212" i="7"/>
  <c r="X213" i="7"/>
  <c r="X214" i="7"/>
  <c r="X215" i="7"/>
  <c r="X216" i="7"/>
  <c r="X217" i="7"/>
  <c r="X218" i="7"/>
  <c r="X219" i="7"/>
  <c r="X220" i="7"/>
  <c r="X221" i="7"/>
  <c r="X222" i="7"/>
  <c r="X223" i="7"/>
  <c r="X224" i="7"/>
  <c r="X225" i="7"/>
  <c r="X226" i="7"/>
  <c r="X227" i="7"/>
  <c r="X228" i="7"/>
  <c r="X229" i="7"/>
  <c r="X230" i="7"/>
  <c r="X231" i="7"/>
  <c r="X232" i="7"/>
  <c r="X233" i="7"/>
  <c r="X234" i="7"/>
  <c r="X235" i="7"/>
  <c r="X236" i="7"/>
  <c r="X237" i="7"/>
  <c r="X238" i="7"/>
  <c r="X239" i="7"/>
  <c r="X240" i="7"/>
  <c r="X241" i="7"/>
  <c r="X242" i="7"/>
  <c r="X243" i="7"/>
  <c r="X244" i="7"/>
  <c r="X245" i="7"/>
  <c r="X246" i="7"/>
  <c r="X247" i="7"/>
  <c r="X248" i="7"/>
  <c r="X249" i="7"/>
  <c r="X250" i="7"/>
  <c r="X251" i="7"/>
  <c r="X252" i="7"/>
  <c r="X253" i="7"/>
  <c r="X254" i="7"/>
  <c r="X255" i="7"/>
  <c r="X256" i="7"/>
  <c r="X257" i="7"/>
  <c r="X258" i="7"/>
  <c r="X259" i="7"/>
  <c r="X260" i="7"/>
  <c r="X261" i="7"/>
  <c r="X262" i="7"/>
  <c r="X263" i="7"/>
  <c r="X264" i="7"/>
  <c r="X265" i="7"/>
  <c r="X266" i="7"/>
  <c r="X267" i="7"/>
  <c r="X268" i="7"/>
  <c r="X269" i="7"/>
  <c r="X270" i="7"/>
  <c r="X271" i="7"/>
  <c r="X272" i="7"/>
  <c r="X273" i="7"/>
  <c r="X274" i="7"/>
  <c r="X275" i="7"/>
  <c r="X276" i="7"/>
  <c r="X277" i="7"/>
  <c r="X278" i="7"/>
  <c r="X279" i="7"/>
  <c r="X280" i="7"/>
  <c r="X281" i="7"/>
  <c r="X282" i="7"/>
  <c r="X283" i="7"/>
  <c r="X284" i="7"/>
  <c r="X285" i="7"/>
  <c r="X286" i="7"/>
  <c r="X287" i="7"/>
  <c r="X288" i="7"/>
  <c r="X289" i="7"/>
  <c r="X290" i="7"/>
  <c r="X291" i="7"/>
  <c r="X292" i="7"/>
  <c r="X293" i="7"/>
  <c r="X294" i="7"/>
  <c r="X295" i="7"/>
  <c r="X296" i="7"/>
  <c r="X297" i="7"/>
  <c r="X298" i="7"/>
  <c r="X299" i="7"/>
  <c r="X300" i="7"/>
  <c r="X301" i="7"/>
  <c r="X302" i="7"/>
  <c r="X303" i="7"/>
  <c r="X304" i="7"/>
  <c r="X305" i="7"/>
  <c r="X306" i="7"/>
  <c r="X307" i="7"/>
  <c r="X308" i="7"/>
  <c r="X309" i="7"/>
  <c r="X310" i="7"/>
  <c r="X311" i="7"/>
  <c r="X312" i="7"/>
  <c r="X313" i="7"/>
  <c r="X314" i="7"/>
  <c r="X315" i="7"/>
  <c r="X316" i="7"/>
  <c r="X317" i="7"/>
  <c r="X318" i="7"/>
  <c r="X319" i="7"/>
  <c r="X320" i="7"/>
  <c r="X321" i="7"/>
  <c r="X322" i="7"/>
  <c r="X323" i="7"/>
  <c r="X324" i="7"/>
  <c r="X325" i="7"/>
  <c r="X326" i="7"/>
  <c r="X327" i="7"/>
  <c r="X328" i="7"/>
  <c r="X329" i="7"/>
  <c r="X330" i="7"/>
  <c r="X331" i="7"/>
  <c r="X332" i="7"/>
  <c r="X333" i="7"/>
  <c r="X334" i="7"/>
  <c r="X335" i="7"/>
  <c r="X336" i="7"/>
  <c r="X337" i="7"/>
  <c r="X338" i="7"/>
  <c r="X339" i="7"/>
  <c r="X340" i="7"/>
  <c r="X341" i="7"/>
  <c r="X342" i="7"/>
  <c r="X343" i="7"/>
  <c r="X344" i="7"/>
  <c r="X345" i="7"/>
  <c r="X346" i="7"/>
  <c r="X347" i="7"/>
  <c r="X348" i="7"/>
  <c r="X349" i="7"/>
  <c r="X350" i="7"/>
  <c r="X351" i="7"/>
  <c r="X352" i="7"/>
  <c r="X353" i="7"/>
  <c r="X354" i="7"/>
  <c r="X355" i="7"/>
  <c r="X356" i="7"/>
  <c r="X357" i="7"/>
  <c r="X358" i="7"/>
  <c r="X359" i="7"/>
  <c r="X360" i="7"/>
  <c r="X361" i="7"/>
  <c r="X362" i="7"/>
  <c r="X363" i="7"/>
  <c r="X364" i="7"/>
  <c r="X365" i="7"/>
  <c r="X366" i="7"/>
  <c r="X367" i="7"/>
  <c r="X368" i="7"/>
  <c r="X369" i="7"/>
  <c r="X370" i="7"/>
  <c r="X371" i="7"/>
  <c r="X372" i="7"/>
  <c r="X373" i="7"/>
  <c r="X374" i="7"/>
  <c r="X375" i="7"/>
  <c r="X376" i="7"/>
  <c r="X377" i="7"/>
  <c r="X378" i="7"/>
  <c r="X379" i="7"/>
  <c r="X380" i="7"/>
  <c r="X381" i="7"/>
  <c r="X382" i="7"/>
  <c r="X383" i="7"/>
  <c r="X384" i="7"/>
  <c r="X385" i="7"/>
  <c r="X386" i="7"/>
  <c r="X387" i="7"/>
  <c r="X388" i="7"/>
  <c r="X389" i="7"/>
  <c r="X390" i="7"/>
  <c r="X391" i="7"/>
  <c r="X392" i="7"/>
  <c r="X393" i="7"/>
  <c r="X394" i="7"/>
  <c r="X395" i="7"/>
  <c r="X396" i="7"/>
  <c r="X397" i="7"/>
  <c r="X398" i="7"/>
  <c r="X399" i="7"/>
  <c r="X400" i="7"/>
  <c r="X401" i="7"/>
  <c r="X402" i="7"/>
  <c r="X403" i="7"/>
  <c r="X404" i="7"/>
  <c r="X405" i="7"/>
  <c r="X406" i="7"/>
  <c r="X407" i="7"/>
  <c r="X408" i="7"/>
  <c r="X409" i="7"/>
  <c r="X410" i="7"/>
  <c r="X411" i="7"/>
  <c r="X412" i="7"/>
  <c r="X413" i="7"/>
  <c r="X414" i="7"/>
  <c r="X415" i="7"/>
  <c r="X416" i="7"/>
  <c r="X417" i="7"/>
  <c r="X418" i="7"/>
  <c r="X419" i="7"/>
  <c r="X420" i="7"/>
  <c r="X421" i="7"/>
  <c r="X422" i="7"/>
  <c r="X423" i="7"/>
  <c r="X424" i="7"/>
  <c r="X425" i="7"/>
  <c r="X426" i="7"/>
  <c r="X427" i="7"/>
  <c r="X428" i="7"/>
  <c r="X429" i="7"/>
  <c r="X430" i="7"/>
  <c r="X431" i="7"/>
  <c r="X432" i="7"/>
  <c r="X433" i="7"/>
  <c r="X434" i="7"/>
  <c r="X435" i="7"/>
  <c r="X436" i="7"/>
  <c r="X437" i="7"/>
  <c r="X438" i="7"/>
  <c r="X439" i="7"/>
  <c r="X440" i="7"/>
  <c r="X441" i="7"/>
  <c r="X442" i="7"/>
  <c r="X443" i="7"/>
  <c r="X444" i="7"/>
  <c r="X445" i="7"/>
  <c r="X446" i="7"/>
  <c r="X447" i="7"/>
  <c r="X448" i="7"/>
  <c r="X449" i="7"/>
  <c r="X450" i="7"/>
  <c r="X451" i="7"/>
  <c r="X452" i="7"/>
  <c r="X453" i="7"/>
  <c r="X454" i="7"/>
  <c r="X455" i="7"/>
  <c r="X456" i="7"/>
  <c r="X457" i="7"/>
  <c r="X458" i="7"/>
  <c r="X459" i="7"/>
  <c r="X460" i="7"/>
  <c r="X461" i="7"/>
  <c r="X462" i="7"/>
  <c r="X463" i="7"/>
  <c r="X464" i="7"/>
  <c r="X465" i="7"/>
  <c r="X466" i="7"/>
  <c r="X467" i="7"/>
  <c r="X468" i="7"/>
  <c r="X469" i="7"/>
  <c r="X470" i="7"/>
  <c r="X471" i="7"/>
  <c r="X472" i="7"/>
  <c r="X473" i="7"/>
  <c r="X474" i="7"/>
  <c r="X475" i="7"/>
  <c r="X476" i="7"/>
  <c r="X477" i="7"/>
  <c r="X478" i="7"/>
  <c r="X479" i="7"/>
  <c r="X480" i="7"/>
  <c r="X481" i="7"/>
  <c r="X482" i="7"/>
  <c r="X483" i="7"/>
  <c r="X484" i="7"/>
  <c r="X485" i="7"/>
  <c r="X486" i="7"/>
  <c r="X487" i="7"/>
  <c r="X488" i="7"/>
  <c r="X489" i="7"/>
  <c r="X490" i="7"/>
  <c r="X491" i="7"/>
  <c r="X492" i="7"/>
  <c r="X493" i="7"/>
  <c r="X494" i="7"/>
  <c r="X495" i="7"/>
  <c r="X496" i="7"/>
  <c r="X497" i="7"/>
  <c r="X498" i="7"/>
  <c r="X499" i="7"/>
  <c r="X500" i="7"/>
  <c r="X501" i="7"/>
  <c r="X502" i="7"/>
  <c r="X503" i="7"/>
  <c r="X504" i="7"/>
  <c r="X505" i="7"/>
  <c r="X506" i="7"/>
  <c r="X507" i="7"/>
  <c r="X508" i="7"/>
  <c r="X509" i="7"/>
  <c r="X510" i="7"/>
  <c r="X511" i="7"/>
  <c r="X512" i="7"/>
  <c r="X513" i="7"/>
  <c r="X514" i="7"/>
  <c r="X515" i="7"/>
  <c r="X516" i="7"/>
  <c r="X517" i="7"/>
  <c r="X518" i="7"/>
  <c r="X519" i="7"/>
  <c r="X520" i="7"/>
  <c r="X521" i="7"/>
  <c r="X522" i="7"/>
  <c r="X523" i="7"/>
  <c r="X524" i="7"/>
  <c r="X525" i="7"/>
  <c r="X526" i="7"/>
  <c r="X527" i="7"/>
  <c r="X528" i="7"/>
  <c r="X529" i="7"/>
  <c r="X530" i="7"/>
  <c r="X531" i="7"/>
  <c r="X532" i="7"/>
  <c r="X533" i="7"/>
  <c r="X534" i="7"/>
  <c r="X535" i="7"/>
  <c r="X536" i="7"/>
  <c r="X537" i="7"/>
  <c r="X538" i="7"/>
  <c r="X539" i="7"/>
  <c r="X540" i="7"/>
  <c r="X541" i="7"/>
  <c r="X542" i="7"/>
  <c r="X543" i="7"/>
  <c r="X544" i="7"/>
  <c r="X545" i="7"/>
  <c r="X546" i="7"/>
  <c r="X547" i="7"/>
  <c r="X548" i="7"/>
  <c r="X549" i="7"/>
  <c r="X550" i="7"/>
  <c r="X551" i="7"/>
  <c r="X552" i="7"/>
  <c r="X553" i="7"/>
  <c r="X554" i="7"/>
  <c r="X555" i="7"/>
  <c r="X556" i="7"/>
  <c r="X557" i="7"/>
  <c r="X558" i="7"/>
  <c r="X559" i="7"/>
  <c r="X560" i="7"/>
  <c r="X561" i="7"/>
  <c r="X562" i="7"/>
  <c r="X563" i="7"/>
  <c r="X564" i="7"/>
  <c r="X565" i="7"/>
  <c r="X566" i="7"/>
  <c r="X567" i="7"/>
  <c r="X568" i="7"/>
  <c r="X569" i="7"/>
  <c r="X570" i="7"/>
  <c r="X571" i="7"/>
  <c r="X572" i="7"/>
  <c r="X573" i="7"/>
  <c r="X574" i="7"/>
  <c r="X575" i="7"/>
  <c r="X576" i="7"/>
  <c r="X577" i="7"/>
  <c r="X578" i="7"/>
  <c r="X579" i="7"/>
  <c r="X580" i="7"/>
  <c r="X581" i="7"/>
  <c r="X582" i="7"/>
  <c r="X583" i="7"/>
  <c r="X584" i="7"/>
  <c r="X585" i="7"/>
  <c r="X586" i="7"/>
  <c r="X587" i="7"/>
  <c r="X588" i="7"/>
  <c r="X589" i="7"/>
  <c r="X590" i="7"/>
  <c r="X591" i="7"/>
  <c r="X592" i="7"/>
  <c r="X593" i="7"/>
  <c r="X594" i="7"/>
  <c r="X595" i="7"/>
  <c r="X596" i="7"/>
  <c r="X597" i="7"/>
  <c r="X598" i="7"/>
  <c r="X599" i="7"/>
  <c r="X600" i="7"/>
  <c r="X601" i="7"/>
  <c r="X602" i="7"/>
  <c r="X603" i="7"/>
  <c r="X604" i="7"/>
  <c r="X605" i="7"/>
  <c r="X606" i="7"/>
  <c r="X607" i="7"/>
  <c r="X608" i="7"/>
  <c r="X609" i="7"/>
  <c r="X610" i="7"/>
  <c r="X611" i="7"/>
  <c r="X612" i="7"/>
  <c r="X613" i="7"/>
  <c r="X614" i="7"/>
  <c r="X615" i="7"/>
  <c r="X616" i="7"/>
  <c r="X617" i="7"/>
  <c r="X618" i="7"/>
  <c r="X619" i="7"/>
  <c r="X620" i="7"/>
  <c r="X621" i="7"/>
  <c r="X622" i="7"/>
  <c r="X623" i="7"/>
  <c r="X624" i="7"/>
  <c r="X625" i="7"/>
  <c r="X626" i="7"/>
  <c r="X627" i="7"/>
  <c r="X628" i="7"/>
  <c r="X629" i="7"/>
  <c r="X630" i="7"/>
  <c r="X631" i="7"/>
  <c r="X632" i="7"/>
  <c r="X633" i="7"/>
  <c r="X634" i="7"/>
  <c r="X635" i="7"/>
  <c r="X636" i="7"/>
  <c r="X637" i="7"/>
  <c r="X638" i="7"/>
  <c r="X639" i="7"/>
  <c r="X640" i="7"/>
  <c r="X641" i="7"/>
  <c r="X642" i="7"/>
  <c r="X643" i="7"/>
  <c r="X644" i="7"/>
  <c r="X645" i="7"/>
  <c r="X646" i="7"/>
  <c r="X647" i="7"/>
  <c r="X648" i="7"/>
  <c r="X649" i="7"/>
  <c r="X650" i="7"/>
  <c r="X651" i="7"/>
  <c r="X652" i="7"/>
  <c r="X653" i="7"/>
  <c r="X654" i="7"/>
  <c r="X655" i="7"/>
  <c r="X656" i="7"/>
  <c r="X657" i="7"/>
  <c r="X658" i="7"/>
  <c r="X659" i="7"/>
  <c r="X660" i="7"/>
  <c r="X661" i="7"/>
  <c r="X662" i="7"/>
  <c r="X663" i="7"/>
  <c r="X664" i="7"/>
  <c r="X665" i="7"/>
  <c r="X666" i="7"/>
  <c r="X667" i="7"/>
  <c r="X668" i="7"/>
  <c r="X669" i="7"/>
  <c r="X670" i="7"/>
  <c r="X671" i="7"/>
  <c r="X672" i="7"/>
  <c r="X673" i="7"/>
  <c r="X674" i="7"/>
  <c r="X675" i="7"/>
  <c r="X676" i="7"/>
  <c r="X677" i="7"/>
  <c r="X678" i="7"/>
  <c r="X679" i="7"/>
  <c r="X680" i="7"/>
  <c r="X681" i="7"/>
  <c r="X682" i="7"/>
  <c r="X683" i="7"/>
  <c r="X684" i="7"/>
  <c r="X685" i="7"/>
  <c r="X686" i="7"/>
  <c r="X687" i="7"/>
  <c r="X688" i="7"/>
  <c r="X689" i="7"/>
  <c r="X690" i="7"/>
  <c r="X691" i="7"/>
  <c r="X692" i="7"/>
  <c r="X693" i="7"/>
  <c r="X694" i="7"/>
  <c r="X695" i="7"/>
  <c r="X696" i="7"/>
  <c r="X697" i="7"/>
  <c r="X698" i="7"/>
  <c r="X699" i="7"/>
  <c r="X700" i="7"/>
  <c r="X701" i="7"/>
  <c r="X702" i="7"/>
  <c r="X703" i="7"/>
  <c r="X704" i="7"/>
  <c r="X705" i="7"/>
  <c r="X706" i="7"/>
  <c r="X707" i="7"/>
  <c r="X708" i="7"/>
  <c r="X709" i="7"/>
  <c r="X710" i="7"/>
  <c r="X711" i="7"/>
  <c r="X712" i="7"/>
  <c r="X713" i="7"/>
  <c r="X714" i="7"/>
  <c r="X715" i="7"/>
  <c r="X716" i="7"/>
  <c r="X717" i="7"/>
  <c r="X718" i="7"/>
  <c r="X719" i="7"/>
  <c r="X720" i="7"/>
  <c r="X721" i="7"/>
  <c r="X722" i="7"/>
  <c r="X723" i="7"/>
  <c r="X724" i="7"/>
  <c r="X725" i="7"/>
  <c r="X726" i="7"/>
  <c r="X727" i="7"/>
  <c r="X728" i="7"/>
  <c r="X729" i="7"/>
  <c r="X730" i="7"/>
  <c r="X731" i="7"/>
  <c r="X732" i="7"/>
  <c r="X733" i="7"/>
  <c r="X734" i="7"/>
  <c r="X735" i="7"/>
  <c r="X736" i="7"/>
  <c r="X737" i="7"/>
  <c r="X738" i="7"/>
  <c r="X739" i="7"/>
  <c r="X740" i="7"/>
  <c r="X741" i="7"/>
  <c r="X742" i="7"/>
  <c r="X743" i="7"/>
  <c r="X744" i="7"/>
  <c r="X745" i="7"/>
  <c r="X746" i="7"/>
  <c r="X747" i="7"/>
  <c r="X748" i="7"/>
  <c r="X749" i="7"/>
  <c r="X750" i="7"/>
  <c r="X751" i="7"/>
  <c r="X752" i="7"/>
  <c r="X753" i="7"/>
  <c r="X754" i="7"/>
  <c r="X755" i="7"/>
  <c r="X756" i="7"/>
  <c r="X757" i="7"/>
  <c r="X758" i="7"/>
  <c r="X759" i="7"/>
  <c r="X760" i="7"/>
  <c r="X761" i="7"/>
  <c r="X762" i="7"/>
  <c r="X763" i="7"/>
  <c r="X764" i="7"/>
  <c r="X765" i="7"/>
  <c r="X766" i="7"/>
  <c r="X767" i="7"/>
  <c r="X768" i="7"/>
  <c r="X769" i="7"/>
  <c r="X770" i="7"/>
  <c r="X771" i="7"/>
  <c r="X772" i="7"/>
  <c r="X773" i="7"/>
  <c r="X774" i="7"/>
  <c r="X775" i="7"/>
  <c r="X776" i="7"/>
  <c r="X777" i="7"/>
  <c r="X778" i="7"/>
  <c r="X779" i="7"/>
  <c r="X780" i="7"/>
  <c r="X781" i="7"/>
  <c r="X782" i="7"/>
  <c r="X783" i="7"/>
  <c r="X784" i="7"/>
  <c r="X785" i="7"/>
  <c r="X786" i="7"/>
  <c r="X787" i="7"/>
  <c r="X788" i="7"/>
  <c r="X789" i="7"/>
  <c r="X790" i="7"/>
  <c r="X791" i="7"/>
  <c r="X792" i="7"/>
  <c r="X793" i="7"/>
  <c r="X794" i="7"/>
  <c r="X795" i="7"/>
  <c r="X796" i="7"/>
  <c r="X797" i="7"/>
  <c r="X798" i="7"/>
  <c r="X799" i="7"/>
  <c r="X800" i="7"/>
  <c r="X801" i="7"/>
  <c r="X802" i="7"/>
  <c r="X803" i="7"/>
  <c r="X804" i="7"/>
  <c r="X805" i="7"/>
  <c r="X806" i="7"/>
  <c r="X807" i="7"/>
  <c r="X808" i="7"/>
  <c r="X809" i="7"/>
  <c r="X810" i="7"/>
  <c r="X811" i="7"/>
  <c r="X812" i="7"/>
  <c r="X813" i="7"/>
  <c r="X814" i="7"/>
  <c r="X815" i="7"/>
  <c r="X816" i="7"/>
  <c r="X817" i="7"/>
  <c r="X818" i="7"/>
  <c r="X819" i="7"/>
  <c r="X820" i="7"/>
  <c r="X821" i="7"/>
  <c r="X822" i="7"/>
  <c r="X823" i="7"/>
  <c r="X824" i="7"/>
  <c r="X825" i="7"/>
  <c r="X826" i="7"/>
  <c r="X827" i="7"/>
  <c r="X828" i="7"/>
  <c r="X829" i="7"/>
  <c r="X830" i="7"/>
  <c r="X831" i="7"/>
  <c r="X832" i="7"/>
  <c r="X833" i="7"/>
  <c r="X834" i="7"/>
  <c r="X835" i="7"/>
  <c r="X836" i="7"/>
  <c r="X837" i="7"/>
  <c r="X838" i="7"/>
  <c r="X839" i="7"/>
  <c r="X840" i="7"/>
  <c r="X841" i="7"/>
  <c r="X842" i="7"/>
  <c r="X843" i="7"/>
  <c r="X844" i="7"/>
  <c r="X845" i="7"/>
  <c r="X846" i="7"/>
  <c r="X847" i="7"/>
  <c r="X848" i="7"/>
  <c r="X849" i="7"/>
  <c r="X850" i="7"/>
  <c r="X851" i="7"/>
  <c r="X852" i="7"/>
  <c r="X853" i="7"/>
  <c r="X854" i="7"/>
  <c r="X855" i="7"/>
  <c r="X856" i="7"/>
  <c r="X857" i="7"/>
  <c r="X858" i="7"/>
  <c r="X859" i="7"/>
  <c r="X860" i="7"/>
  <c r="X861" i="7"/>
  <c r="X862" i="7"/>
  <c r="X863" i="7"/>
  <c r="X864" i="7"/>
  <c r="X865" i="7"/>
  <c r="X866" i="7"/>
  <c r="X867" i="7"/>
  <c r="X868" i="7"/>
  <c r="X869" i="7"/>
  <c r="X870" i="7"/>
  <c r="X871" i="7"/>
  <c r="X872" i="7"/>
  <c r="X873" i="7"/>
  <c r="X874" i="7"/>
  <c r="X875" i="7"/>
  <c r="X876" i="7"/>
  <c r="X877" i="7"/>
  <c r="X878" i="7"/>
  <c r="X879" i="7"/>
  <c r="X880" i="7"/>
  <c r="X881" i="7"/>
  <c r="X882" i="7"/>
  <c r="X883" i="7"/>
  <c r="X884" i="7"/>
  <c r="X885" i="7"/>
  <c r="X886" i="7"/>
  <c r="X887" i="7"/>
  <c r="X888" i="7"/>
  <c r="X889" i="7"/>
  <c r="X890" i="7"/>
  <c r="X891" i="7"/>
  <c r="X892" i="7"/>
  <c r="X893" i="7"/>
  <c r="X894" i="7"/>
  <c r="X895" i="7"/>
  <c r="X896" i="7"/>
  <c r="X897" i="7"/>
  <c r="X898" i="7"/>
  <c r="X899" i="7"/>
  <c r="X900" i="7"/>
  <c r="X901" i="7"/>
  <c r="X902" i="7"/>
  <c r="X903" i="7"/>
  <c r="X904" i="7"/>
  <c r="X905" i="7"/>
  <c r="X906" i="7"/>
  <c r="X907" i="7"/>
  <c r="X908" i="7"/>
  <c r="X909" i="7"/>
  <c r="X910" i="7"/>
  <c r="X911" i="7"/>
  <c r="X912" i="7"/>
  <c r="X913" i="7"/>
  <c r="X914" i="7"/>
  <c r="X915" i="7"/>
  <c r="X916" i="7"/>
  <c r="X917" i="7"/>
  <c r="X918" i="7"/>
  <c r="X919" i="7"/>
  <c r="X920" i="7"/>
  <c r="X921" i="7"/>
  <c r="X922" i="7"/>
  <c r="X923" i="7"/>
  <c r="X924" i="7"/>
  <c r="X925" i="7"/>
  <c r="X926" i="7"/>
  <c r="X927" i="7"/>
  <c r="X928" i="7"/>
  <c r="X929" i="7"/>
  <c r="X930" i="7"/>
  <c r="X931" i="7"/>
  <c r="X932" i="7"/>
  <c r="X933" i="7"/>
  <c r="X934" i="7"/>
  <c r="X935" i="7"/>
  <c r="X936" i="7"/>
  <c r="X937" i="7"/>
  <c r="X938" i="7"/>
  <c r="X939" i="7"/>
  <c r="X940" i="7"/>
  <c r="X941" i="7"/>
  <c r="X942" i="7"/>
  <c r="X943" i="7"/>
  <c r="X944" i="7"/>
  <c r="X945" i="7"/>
  <c r="X946" i="7"/>
  <c r="X947" i="7"/>
  <c r="X948" i="7"/>
  <c r="X949" i="7"/>
  <c r="X950" i="7"/>
  <c r="X951" i="7"/>
  <c r="X952" i="7"/>
  <c r="X953" i="7"/>
  <c r="X954" i="7"/>
  <c r="X955" i="7"/>
  <c r="X956" i="7"/>
  <c r="X957" i="7"/>
  <c r="X958" i="7"/>
  <c r="X959" i="7"/>
  <c r="X960" i="7"/>
  <c r="X961" i="7"/>
  <c r="X962" i="7"/>
  <c r="X963" i="7"/>
  <c r="X964" i="7"/>
  <c r="X965" i="7"/>
  <c r="X966" i="7"/>
  <c r="X967" i="7"/>
  <c r="X968" i="7"/>
  <c r="X969" i="7"/>
  <c r="X970" i="7"/>
  <c r="X971" i="7"/>
  <c r="X972" i="7"/>
  <c r="X973" i="7"/>
  <c r="X974" i="7"/>
  <c r="X975" i="7"/>
  <c r="X976" i="7"/>
  <c r="X977" i="7"/>
  <c r="X978" i="7"/>
  <c r="X979" i="7"/>
  <c r="X980" i="7"/>
  <c r="X981" i="7"/>
  <c r="X982" i="7"/>
  <c r="X983" i="7"/>
  <c r="X984" i="7"/>
  <c r="X985" i="7"/>
  <c r="X986" i="7"/>
  <c r="X987" i="7"/>
  <c r="X988" i="7"/>
  <c r="X989" i="7"/>
  <c r="X990" i="7"/>
  <c r="X991" i="7"/>
  <c r="X992" i="7"/>
  <c r="X993" i="7"/>
  <c r="X994" i="7"/>
  <c r="X995" i="7"/>
  <c r="X996" i="7"/>
  <c r="X997" i="7"/>
  <c r="X998" i="7"/>
  <c r="X999" i="7"/>
  <c r="X1000" i="7"/>
  <c r="X1001" i="7"/>
  <c r="X1002" i="7"/>
  <c r="X1003" i="7"/>
  <c r="X1004" i="7"/>
  <c r="X1005" i="7"/>
  <c r="X1006" i="7"/>
  <c r="X1007" i="7"/>
  <c r="X1008" i="7"/>
  <c r="X1009" i="7"/>
  <c r="X1010" i="7"/>
  <c r="X1011" i="7"/>
  <c r="X1012" i="7"/>
  <c r="X1013" i="7"/>
  <c r="X1014" i="7"/>
  <c r="X1015" i="7"/>
  <c r="X1016" i="7"/>
  <c r="X1017" i="7"/>
  <c r="X1018" i="7"/>
  <c r="X1019" i="7"/>
  <c r="X1020" i="7"/>
  <c r="X1021" i="7"/>
  <c r="X1022" i="7"/>
  <c r="X1023" i="7"/>
  <c r="X1024" i="7"/>
  <c r="X1025" i="7"/>
  <c r="X1026" i="7"/>
  <c r="X1027" i="7"/>
  <c r="X1028" i="7"/>
  <c r="X1029" i="7"/>
  <c r="X1030" i="7"/>
  <c r="X1031" i="7"/>
  <c r="X1032" i="7"/>
  <c r="X1033" i="7"/>
  <c r="X1034" i="7"/>
  <c r="X1035" i="7"/>
  <c r="X1036" i="7"/>
  <c r="X1037" i="7"/>
  <c r="X1038" i="7"/>
  <c r="X1039" i="7"/>
  <c r="X1040" i="7"/>
  <c r="X1041" i="7"/>
  <c r="X1042" i="7"/>
  <c r="X1043" i="7"/>
  <c r="X1044" i="7"/>
  <c r="X1045" i="7"/>
  <c r="X1046" i="7"/>
  <c r="X1047" i="7"/>
  <c r="X1048" i="7"/>
  <c r="X1049" i="7"/>
  <c r="X1050" i="7"/>
  <c r="X1051" i="7"/>
  <c r="X1052" i="7"/>
  <c r="X1053" i="7"/>
  <c r="X1054" i="7"/>
  <c r="X1055" i="7"/>
  <c r="X1056" i="7"/>
  <c r="X1057" i="7"/>
  <c r="X1058" i="7"/>
  <c r="X1059" i="7"/>
  <c r="X1060" i="7"/>
  <c r="X1061" i="7"/>
  <c r="X1062" i="7"/>
  <c r="X1063" i="7"/>
  <c r="X1064" i="7"/>
  <c r="X1065" i="7"/>
  <c r="X1066" i="7"/>
  <c r="X1067" i="7"/>
  <c r="X1068" i="7"/>
  <c r="X1069" i="7"/>
  <c r="X1070" i="7"/>
  <c r="X1071" i="7"/>
  <c r="X1072" i="7"/>
  <c r="X1073" i="7"/>
  <c r="X1074" i="7"/>
  <c r="X1075" i="7"/>
  <c r="X1076" i="7"/>
  <c r="X1077" i="7"/>
  <c r="X1078" i="7"/>
  <c r="X1079" i="7"/>
  <c r="X1080" i="7"/>
  <c r="X1081" i="7"/>
  <c r="X1082" i="7"/>
  <c r="X1083" i="7"/>
  <c r="X1084" i="7"/>
  <c r="X1085" i="7"/>
  <c r="X1086" i="7"/>
  <c r="X1087" i="7"/>
  <c r="X1088" i="7"/>
  <c r="X1089" i="7"/>
  <c r="X1090" i="7"/>
  <c r="X1091" i="7"/>
  <c r="X1092" i="7"/>
  <c r="X1093" i="7"/>
  <c r="X1094" i="7"/>
  <c r="X1095" i="7"/>
  <c r="X1096" i="7"/>
  <c r="X1097" i="7"/>
  <c r="X1098" i="7"/>
  <c r="X1099" i="7"/>
  <c r="X1100" i="7"/>
  <c r="X1101" i="7"/>
  <c r="X1102" i="7"/>
  <c r="X1103" i="7"/>
  <c r="X1104" i="7"/>
  <c r="X1105" i="7"/>
  <c r="X1106" i="7"/>
  <c r="X1107" i="7"/>
  <c r="X1108" i="7"/>
  <c r="X1109" i="7"/>
  <c r="X1110" i="7"/>
  <c r="X1111" i="7"/>
  <c r="X1112" i="7"/>
  <c r="X1113" i="7"/>
  <c r="X1114" i="7"/>
  <c r="X1115" i="7"/>
  <c r="X1116" i="7"/>
  <c r="X1117" i="7"/>
  <c r="X1118" i="7"/>
  <c r="X1119" i="7"/>
  <c r="X1120" i="7"/>
  <c r="X1121" i="7"/>
  <c r="X1122" i="7"/>
  <c r="X1123" i="7"/>
  <c r="X1124" i="7"/>
  <c r="X1125" i="7"/>
  <c r="X1126" i="7"/>
  <c r="X1127" i="7"/>
  <c r="X1128" i="7"/>
  <c r="X1129" i="7"/>
  <c r="X1130" i="7"/>
  <c r="X1131" i="7"/>
  <c r="X1132" i="7"/>
  <c r="X1133" i="7"/>
  <c r="X1134" i="7"/>
  <c r="X1135" i="7"/>
  <c r="X1136" i="7"/>
  <c r="X1137" i="7"/>
  <c r="X1138" i="7"/>
  <c r="X1139" i="7"/>
  <c r="X1140" i="7"/>
  <c r="X1141" i="7"/>
  <c r="X1142" i="7"/>
  <c r="X1143" i="7"/>
  <c r="X1144" i="7"/>
  <c r="X1145" i="7"/>
  <c r="X1146" i="7"/>
  <c r="X1147" i="7"/>
  <c r="X1148" i="7"/>
  <c r="X1149" i="7"/>
  <c r="X1150" i="7"/>
  <c r="X1151" i="7"/>
  <c r="X1152" i="7"/>
  <c r="X1153" i="7"/>
  <c r="X1154" i="7"/>
  <c r="X1155" i="7"/>
  <c r="X1156" i="7"/>
  <c r="X1157" i="7"/>
  <c r="X1158" i="7"/>
  <c r="X1159" i="7"/>
  <c r="X1160" i="7"/>
  <c r="X1161" i="7"/>
  <c r="X1162" i="7"/>
  <c r="X1163" i="7"/>
  <c r="X1164" i="7"/>
  <c r="X1165" i="7"/>
  <c r="X1166" i="7"/>
  <c r="X1167" i="7"/>
  <c r="X1168" i="7"/>
  <c r="X1169" i="7"/>
  <c r="X1170" i="7"/>
  <c r="X1171" i="7"/>
  <c r="X1172" i="7"/>
  <c r="X1173" i="7"/>
  <c r="X1174" i="7"/>
  <c r="X1175" i="7"/>
  <c r="X1176" i="7"/>
  <c r="X1177" i="7"/>
  <c r="X1178" i="7"/>
  <c r="X1179" i="7"/>
  <c r="X1180" i="7"/>
  <c r="X1181" i="7"/>
  <c r="X1182" i="7"/>
  <c r="X1183" i="7"/>
  <c r="X1184" i="7"/>
  <c r="X1185" i="7"/>
  <c r="X1186" i="7"/>
  <c r="X1187" i="7"/>
  <c r="X1188" i="7"/>
  <c r="X1189" i="7"/>
  <c r="X1190" i="7"/>
  <c r="X1191" i="7"/>
  <c r="X1192" i="7"/>
  <c r="X1193" i="7"/>
  <c r="X1194" i="7"/>
  <c r="X1195" i="7"/>
  <c r="X1196" i="7"/>
  <c r="X1197" i="7"/>
  <c r="X1198" i="7"/>
  <c r="X1199" i="7"/>
  <c r="X1200" i="7"/>
  <c r="X1201" i="7"/>
  <c r="X1202" i="7"/>
  <c r="X1203" i="7"/>
  <c r="X1204" i="7"/>
  <c r="X1205" i="7"/>
  <c r="X1206" i="7"/>
  <c r="X1207" i="7"/>
  <c r="X1208" i="7"/>
  <c r="X1209" i="7"/>
  <c r="X1210" i="7"/>
  <c r="X1211" i="7"/>
  <c r="X1212" i="7"/>
  <c r="X1213" i="7"/>
  <c r="X1214" i="7"/>
  <c r="X1215" i="7"/>
  <c r="X1216" i="7"/>
  <c r="X1217" i="7"/>
  <c r="X1218" i="7"/>
  <c r="X1219" i="7"/>
  <c r="X1220" i="7"/>
  <c r="X1221" i="7"/>
  <c r="X1222" i="7"/>
  <c r="X1223" i="7"/>
  <c r="X1224" i="7"/>
  <c r="X1225" i="7"/>
  <c r="X1226" i="7"/>
  <c r="X1227" i="7"/>
  <c r="X1228" i="7"/>
  <c r="X1229" i="7"/>
  <c r="X1230" i="7"/>
  <c r="X1231" i="7"/>
  <c r="X1232" i="7"/>
  <c r="X1233" i="7"/>
  <c r="X1234" i="7"/>
  <c r="X1235" i="7"/>
  <c r="X1236" i="7"/>
  <c r="X1237" i="7"/>
  <c r="X1238" i="7"/>
  <c r="X1239" i="7"/>
  <c r="X1240" i="7"/>
  <c r="X1241" i="7"/>
  <c r="X1242" i="7"/>
  <c r="X1243" i="7"/>
  <c r="X1244" i="7"/>
  <c r="X1245" i="7"/>
  <c r="X1246" i="7"/>
  <c r="X1247" i="7"/>
  <c r="X1248" i="7"/>
  <c r="X1249" i="7"/>
  <c r="X1250" i="7"/>
  <c r="X1251" i="7"/>
  <c r="X1252" i="7"/>
  <c r="X1253" i="7"/>
  <c r="X1254" i="7"/>
  <c r="X1255" i="7"/>
  <c r="X1256" i="7"/>
  <c r="X1257" i="7"/>
  <c r="X1258" i="7"/>
  <c r="X1259" i="7"/>
  <c r="X1260" i="7"/>
  <c r="X1261" i="7"/>
  <c r="X1262" i="7"/>
  <c r="X1263" i="7"/>
  <c r="X1264" i="7"/>
  <c r="X1265" i="7"/>
  <c r="X1266" i="7"/>
  <c r="X1267" i="7"/>
  <c r="X1268" i="7"/>
  <c r="X1269" i="7"/>
  <c r="X1270" i="7"/>
  <c r="X1271" i="7"/>
  <c r="X1272" i="7"/>
  <c r="X1273" i="7"/>
  <c r="X1274" i="7"/>
  <c r="X1275" i="7"/>
  <c r="X1276" i="7"/>
  <c r="X1277" i="7"/>
  <c r="X1278" i="7"/>
  <c r="X1279" i="7"/>
  <c r="X1280" i="7"/>
  <c r="X1281" i="7"/>
  <c r="X1282" i="7"/>
  <c r="X1283" i="7"/>
  <c r="X1284" i="7"/>
  <c r="X1285" i="7"/>
  <c r="X1286" i="7"/>
  <c r="X1287" i="7"/>
  <c r="X1288" i="7"/>
  <c r="X1289" i="7"/>
  <c r="X1290" i="7"/>
  <c r="X1291" i="7"/>
  <c r="X1292" i="7"/>
  <c r="X1293" i="7"/>
  <c r="X1294" i="7"/>
  <c r="X1295" i="7"/>
  <c r="X1296" i="7"/>
  <c r="X1297" i="7"/>
  <c r="X1298" i="7"/>
  <c r="X1299" i="7"/>
  <c r="X1300" i="7"/>
  <c r="X1301" i="7"/>
  <c r="X1302" i="7"/>
  <c r="X1303" i="7"/>
  <c r="X1304" i="7"/>
  <c r="X1305" i="7"/>
  <c r="X1306" i="7"/>
  <c r="X1307" i="7"/>
  <c r="X1308" i="7"/>
  <c r="X1309" i="7"/>
  <c r="X1310" i="7"/>
  <c r="X1311" i="7"/>
  <c r="X1312" i="7"/>
  <c r="X1313" i="7"/>
  <c r="X1314" i="7"/>
  <c r="X1315" i="7"/>
  <c r="X1316" i="7"/>
  <c r="X1317" i="7"/>
  <c r="X1318" i="7"/>
  <c r="X1319" i="7"/>
  <c r="X1320" i="7"/>
  <c r="X1321" i="7"/>
  <c r="X1322" i="7"/>
  <c r="X1323" i="7"/>
  <c r="X1324" i="7"/>
  <c r="X1325" i="7"/>
  <c r="X1326" i="7"/>
  <c r="X1327" i="7"/>
  <c r="X1328" i="7"/>
  <c r="X1329" i="7"/>
  <c r="X1330" i="7"/>
  <c r="X1331" i="7"/>
  <c r="X1332" i="7"/>
  <c r="X1333" i="7"/>
  <c r="X1334" i="7"/>
  <c r="X1335" i="7"/>
  <c r="X1336" i="7"/>
  <c r="X1337" i="7"/>
  <c r="X1338" i="7"/>
  <c r="X1339" i="7"/>
  <c r="X1340" i="7"/>
  <c r="X1341" i="7"/>
  <c r="X1342" i="7"/>
  <c r="X1343" i="7"/>
  <c r="X1344" i="7"/>
  <c r="X1345" i="7"/>
  <c r="X1346" i="7"/>
  <c r="X1347" i="7"/>
  <c r="X1348" i="7"/>
  <c r="X1349" i="7"/>
  <c r="X1350" i="7"/>
  <c r="X1351" i="7"/>
  <c r="X1352" i="7"/>
  <c r="X1353" i="7"/>
  <c r="X1354" i="7"/>
  <c r="X1355" i="7"/>
  <c r="X1356" i="7"/>
  <c r="X1357" i="7"/>
  <c r="X1358" i="7"/>
  <c r="X1359" i="7"/>
  <c r="X1360" i="7"/>
  <c r="X1361" i="7"/>
  <c r="X1362" i="7"/>
  <c r="X1363" i="7"/>
  <c r="X1364" i="7"/>
  <c r="X1365" i="7"/>
  <c r="X1366" i="7"/>
  <c r="X1367" i="7"/>
  <c r="X1368" i="7"/>
  <c r="X1369" i="7"/>
  <c r="X1370" i="7"/>
  <c r="X1371" i="7"/>
  <c r="X1372" i="7"/>
  <c r="X1373" i="7"/>
  <c r="X1374" i="7"/>
  <c r="X1375" i="7"/>
  <c r="X1376" i="7"/>
  <c r="X1377" i="7"/>
  <c r="X1378" i="7"/>
  <c r="X1379" i="7"/>
  <c r="X1380" i="7"/>
  <c r="X1381" i="7"/>
  <c r="X1382" i="7"/>
  <c r="X1383" i="7"/>
  <c r="X1384" i="7"/>
  <c r="X1385" i="7"/>
  <c r="X1386" i="7"/>
  <c r="X1387" i="7"/>
  <c r="X1388" i="7"/>
  <c r="X1389" i="7"/>
  <c r="X1390" i="7"/>
  <c r="X1391" i="7"/>
  <c r="X1392" i="7"/>
  <c r="X1393" i="7"/>
  <c r="X1394" i="7"/>
  <c r="X1395" i="7"/>
  <c r="X1396" i="7"/>
  <c r="X1397" i="7"/>
  <c r="X1398" i="7"/>
  <c r="X1399" i="7"/>
  <c r="X1400" i="7"/>
  <c r="X1401" i="7"/>
  <c r="X1402" i="7"/>
  <c r="X1403" i="7"/>
  <c r="X1404" i="7"/>
  <c r="X1405" i="7"/>
  <c r="X1406" i="7"/>
  <c r="X1407" i="7"/>
  <c r="X1408" i="7"/>
  <c r="X1409" i="7"/>
  <c r="X1410" i="7"/>
  <c r="X1411" i="7"/>
  <c r="X1412" i="7"/>
  <c r="X1413" i="7"/>
  <c r="X1414" i="7"/>
  <c r="X1415" i="7"/>
  <c r="X1416" i="7"/>
  <c r="X1417" i="7"/>
  <c r="X1418" i="7"/>
  <c r="X1419" i="7"/>
  <c r="X1420" i="7"/>
  <c r="X1421" i="7"/>
  <c r="X1422" i="7"/>
  <c r="X1423" i="7"/>
  <c r="X1424" i="7"/>
  <c r="X1425" i="7"/>
  <c r="X1426" i="7"/>
  <c r="X1427" i="7"/>
  <c r="X1428" i="7"/>
  <c r="X1429" i="7"/>
  <c r="X1430" i="7"/>
  <c r="X1431" i="7"/>
  <c r="X1432" i="7"/>
  <c r="X1433" i="7"/>
  <c r="X1434" i="7"/>
  <c r="X1435" i="7"/>
  <c r="X1436" i="7"/>
  <c r="X1437" i="7"/>
  <c r="X1438" i="7"/>
  <c r="X1439" i="7"/>
  <c r="X1440" i="7"/>
  <c r="X1441" i="7"/>
  <c r="X1442" i="7"/>
  <c r="X1443" i="7"/>
  <c r="X1444" i="7"/>
  <c r="X1445" i="7"/>
  <c r="X1446" i="7"/>
  <c r="X1447" i="7"/>
  <c r="X1448" i="7"/>
  <c r="X1449" i="7"/>
  <c r="X1450" i="7"/>
  <c r="X1451" i="7"/>
  <c r="X1452" i="7"/>
  <c r="X1453" i="7"/>
  <c r="X1454" i="7"/>
  <c r="X1455" i="7"/>
  <c r="X1456" i="7"/>
  <c r="X1457" i="7"/>
  <c r="X1458" i="7"/>
  <c r="X1459" i="7"/>
  <c r="X1460" i="7"/>
  <c r="X1461" i="7"/>
  <c r="X1462" i="7"/>
  <c r="X1463" i="7"/>
  <c r="X1464" i="7"/>
  <c r="X1465" i="7"/>
  <c r="X1466" i="7"/>
  <c r="X1467" i="7"/>
  <c r="X1468" i="7"/>
  <c r="X1469" i="7"/>
  <c r="X1470" i="7"/>
  <c r="X1471" i="7"/>
  <c r="X1472" i="7"/>
  <c r="X1473" i="7"/>
  <c r="X1474" i="7"/>
  <c r="X1475" i="7"/>
  <c r="X1476" i="7"/>
  <c r="X1477" i="7"/>
  <c r="X1478" i="7"/>
  <c r="X1479" i="7"/>
  <c r="X1480" i="7"/>
  <c r="X1481" i="7"/>
  <c r="X1482" i="7"/>
  <c r="X1483" i="7"/>
  <c r="X1484" i="7"/>
  <c r="X1485" i="7"/>
  <c r="X1486" i="7"/>
  <c r="X1487" i="7"/>
  <c r="X1488" i="7"/>
  <c r="X1489" i="7"/>
  <c r="X1490" i="7"/>
  <c r="X1491" i="7"/>
  <c r="X1492" i="7"/>
  <c r="X1493" i="7"/>
  <c r="X1494" i="7"/>
  <c r="X1495" i="7"/>
  <c r="X1496" i="7"/>
  <c r="X1497" i="7"/>
  <c r="X1498" i="7"/>
  <c r="X1499" i="7"/>
  <c r="X1500" i="7"/>
  <c r="X1501" i="7"/>
  <c r="X1502" i="7"/>
  <c r="X1503" i="7"/>
  <c r="X1504" i="7"/>
  <c r="X1505" i="7"/>
  <c r="X1506" i="7"/>
  <c r="X1507" i="7"/>
  <c r="X1508" i="7"/>
  <c r="X1509" i="7"/>
  <c r="X1510" i="7"/>
  <c r="X1511" i="7"/>
  <c r="X1512" i="7"/>
  <c r="X1513" i="7"/>
  <c r="X1514" i="7"/>
  <c r="X1515" i="7"/>
  <c r="X1516" i="7"/>
  <c r="X1517" i="7"/>
  <c r="X1518" i="7"/>
  <c r="X1519" i="7"/>
  <c r="X1520" i="7"/>
  <c r="X1521" i="7"/>
  <c r="X1522" i="7"/>
  <c r="X1523" i="7"/>
  <c r="X1524" i="7"/>
  <c r="X1525" i="7"/>
  <c r="X1526" i="7"/>
  <c r="X1527" i="7"/>
  <c r="X1528" i="7"/>
  <c r="X1529" i="7"/>
  <c r="X1530" i="7"/>
  <c r="X1531" i="7"/>
  <c r="X1532" i="7"/>
  <c r="X1533" i="7"/>
  <c r="X1534" i="7"/>
  <c r="X1535" i="7"/>
  <c r="X1536" i="7"/>
  <c r="X1537" i="7"/>
  <c r="X1538" i="7"/>
  <c r="X1539" i="7"/>
  <c r="X1540" i="7"/>
  <c r="X1541" i="7"/>
  <c r="X1542" i="7"/>
  <c r="X1543" i="7"/>
  <c r="X1544" i="7"/>
  <c r="X1545" i="7"/>
  <c r="X1546" i="7"/>
  <c r="X1547" i="7"/>
  <c r="X1548" i="7"/>
  <c r="X1549" i="7"/>
  <c r="X1550" i="7"/>
  <c r="X1551" i="7"/>
  <c r="X1552" i="7"/>
  <c r="X1553" i="7"/>
  <c r="X1554" i="7"/>
  <c r="X1555" i="7"/>
  <c r="X1556" i="7"/>
  <c r="X1557" i="7"/>
  <c r="X1558" i="7"/>
  <c r="X1559" i="7"/>
  <c r="X1560" i="7"/>
  <c r="X1561" i="7"/>
  <c r="X1562" i="7"/>
  <c r="X1563" i="7"/>
  <c r="X1564" i="7"/>
  <c r="X1565" i="7"/>
  <c r="X1566" i="7"/>
  <c r="X1567" i="7"/>
  <c r="X1568" i="7"/>
  <c r="X1569" i="7"/>
  <c r="X1570" i="7"/>
  <c r="X1571" i="7"/>
  <c r="X1572" i="7"/>
  <c r="X1573" i="7"/>
  <c r="X1574" i="7"/>
  <c r="X1575" i="7"/>
  <c r="X1576" i="7"/>
  <c r="X1577" i="7"/>
  <c r="X1578" i="7"/>
  <c r="X1579" i="7"/>
  <c r="X1580" i="7"/>
  <c r="X1581" i="7"/>
  <c r="X1582" i="7"/>
  <c r="X1583" i="7"/>
  <c r="X1584" i="7"/>
  <c r="X1585" i="7"/>
  <c r="X1586" i="7"/>
  <c r="X1587" i="7"/>
  <c r="X1588" i="7"/>
  <c r="X1589" i="7"/>
  <c r="X1590" i="7"/>
  <c r="X1591" i="7"/>
  <c r="X1592" i="7"/>
  <c r="X1593" i="7"/>
  <c r="X1594" i="7"/>
  <c r="X1595" i="7"/>
  <c r="X1596" i="7"/>
  <c r="X1597" i="7"/>
  <c r="X1598" i="7"/>
  <c r="X1599" i="7"/>
  <c r="X1600" i="7"/>
  <c r="X1601" i="7"/>
  <c r="X1602" i="7"/>
  <c r="X1603" i="7"/>
  <c r="X1604" i="7"/>
  <c r="X1605" i="7"/>
  <c r="X1606" i="7"/>
  <c r="X1607" i="7"/>
  <c r="X1608" i="7"/>
  <c r="X1609" i="7"/>
  <c r="X1610" i="7"/>
  <c r="X1611" i="7"/>
  <c r="X1612" i="7"/>
  <c r="X1613" i="7"/>
  <c r="X1614" i="7"/>
  <c r="X1615" i="7"/>
  <c r="X1616" i="7"/>
  <c r="X1617" i="7"/>
  <c r="X1618" i="7"/>
  <c r="X1619" i="7"/>
  <c r="X1620" i="7"/>
  <c r="X1621" i="7"/>
  <c r="X1622" i="7"/>
  <c r="X1623" i="7"/>
  <c r="X1624" i="7"/>
  <c r="X1625" i="7"/>
  <c r="X1626" i="7"/>
  <c r="X1627" i="7"/>
  <c r="X1628" i="7"/>
  <c r="X1629" i="7"/>
  <c r="X1630" i="7"/>
  <c r="X1631" i="7"/>
  <c r="X1632" i="7"/>
  <c r="X1633" i="7"/>
  <c r="X1634" i="7"/>
  <c r="X1635" i="7"/>
  <c r="X1636" i="7"/>
  <c r="X1637" i="7"/>
  <c r="X1638" i="7"/>
  <c r="X1639" i="7"/>
  <c r="X1640" i="7"/>
  <c r="X1641" i="7"/>
  <c r="X1642" i="7"/>
  <c r="X1643" i="7"/>
  <c r="X1644" i="7"/>
  <c r="X1645" i="7"/>
  <c r="X1646" i="7"/>
  <c r="X1647" i="7"/>
  <c r="X1648" i="7"/>
  <c r="X1649" i="7"/>
  <c r="X1650" i="7"/>
  <c r="X1651" i="7"/>
  <c r="X1652" i="7"/>
  <c r="X1653" i="7"/>
  <c r="X1654" i="7"/>
  <c r="X1655" i="7"/>
  <c r="X1656" i="7"/>
  <c r="X1657" i="7"/>
  <c r="X1658" i="7"/>
  <c r="X1659" i="7"/>
  <c r="X1660" i="7"/>
  <c r="X1661" i="7"/>
  <c r="X1662" i="7"/>
  <c r="X1663" i="7"/>
  <c r="X1664" i="7"/>
  <c r="X1665" i="7"/>
  <c r="X1666" i="7"/>
  <c r="X1667" i="7"/>
  <c r="X1668" i="7"/>
  <c r="X1669" i="7"/>
  <c r="X1670" i="7"/>
  <c r="X1671" i="7"/>
  <c r="X1672" i="7"/>
  <c r="X1673" i="7"/>
  <c r="X1674" i="7"/>
  <c r="X1675" i="7"/>
  <c r="X1676" i="7"/>
  <c r="X1677" i="7"/>
  <c r="X1678" i="7"/>
  <c r="X1679" i="7"/>
  <c r="X1680" i="7"/>
  <c r="X1681" i="7"/>
  <c r="X1682" i="7"/>
  <c r="X1683" i="7"/>
  <c r="X1684" i="7"/>
  <c r="X1685" i="7"/>
  <c r="X1686" i="7"/>
  <c r="X1687" i="7"/>
  <c r="X1688" i="7"/>
  <c r="X1689" i="7"/>
  <c r="X1690" i="7"/>
  <c r="X1691" i="7"/>
  <c r="X1692" i="7"/>
  <c r="X1693" i="7"/>
  <c r="X1694" i="7"/>
  <c r="X1695" i="7"/>
  <c r="X1696" i="7"/>
  <c r="X1697" i="7"/>
  <c r="X1698" i="7"/>
  <c r="X1699" i="7"/>
  <c r="X1700" i="7"/>
  <c r="X1701" i="7"/>
  <c r="X1702" i="7"/>
  <c r="X1703" i="7"/>
  <c r="X1704" i="7"/>
  <c r="X1705" i="7"/>
  <c r="X1706" i="7"/>
  <c r="X1707" i="7"/>
  <c r="X1708" i="7"/>
  <c r="X1709" i="7"/>
  <c r="X1710" i="7"/>
  <c r="X1711" i="7"/>
  <c r="X1712" i="7"/>
  <c r="X1713" i="7"/>
  <c r="X1714" i="7"/>
  <c r="X1715" i="7"/>
  <c r="X1716" i="7"/>
  <c r="X1717" i="7"/>
  <c r="X1718" i="7"/>
  <c r="X1719" i="7"/>
  <c r="X1720" i="7"/>
  <c r="X1721" i="7"/>
  <c r="X1722" i="7"/>
  <c r="X1723" i="7"/>
  <c r="X1724" i="7"/>
  <c r="X1725" i="7"/>
  <c r="X1726" i="7"/>
  <c r="X1727" i="7"/>
  <c r="X1728" i="7"/>
  <c r="X1729" i="7"/>
  <c r="X1730" i="7"/>
  <c r="X1731" i="7"/>
  <c r="X1732" i="7"/>
  <c r="X1733" i="7"/>
  <c r="X1734" i="7"/>
  <c r="X1735" i="7"/>
  <c r="X1736" i="7"/>
  <c r="X1737" i="7"/>
  <c r="X1738" i="7"/>
  <c r="X1739" i="7"/>
  <c r="X1740" i="7"/>
  <c r="X1741" i="7"/>
  <c r="X1742" i="7"/>
  <c r="X1743" i="7"/>
  <c r="X1744" i="7"/>
  <c r="X1745" i="7"/>
  <c r="X1746" i="7"/>
  <c r="X1747" i="7"/>
  <c r="X1748" i="7"/>
  <c r="X1749" i="7"/>
  <c r="X1750" i="7"/>
  <c r="X1751" i="7"/>
  <c r="X1752" i="7"/>
  <c r="X1753" i="7"/>
  <c r="X1754" i="7"/>
  <c r="X1755" i="7"/>
  <c r="X1756" i="7"/>
  <c r="X1757" i="7"/>
  <c r="X1758" i="7"/>
  <c r="X1759" i="7"/>
  <c r="X1760" i="7"/>
  <c r="X1761" i="7"/>
  <c r="X1762" i="7"/>
  <c r="X1763" i="7"/>
  <c r="X1764" i="7"/>
  <c r="X1765" i="7"/>
  <c r="X1766" i="7"/>
  <c r="X1767" i="7"/>
  <c r="X1768" i="7"/>
  <c r="X1769" i="7"/>
  <c r="X1770" i="7"/>
  <c r="X1771" i="7"/>
  <c r="X1772" i="7"/>
  <c r="X1773" i="7"/>
  <c r="X1774" i="7"/>
  <c r="X1775" i="7"/>
  <c r="X1776" i="7"/>
  <c r="X1777" i="7"/>
  <c r="X1778" i="7"/>
  <c r="X1779" i="7"/>
  <c r="X1780" i="7"/>
  <c r="X1781" i="7"/>
  <c r="X1782" i="7"/>
  <c r="X1783" i="7"/>
  <c r="X1784" i="7"/>
  <c r="X1785" i="7"/>
  <c r="X1786" i="7"/>
  <c r="X1787" i="7"/>
  <c r="X1788" i="7"/>
  <c r="X1789" i="7"/>
  <c r="X1790" i="7"/>
  <c r="X1791" i="7"/>
  <c r="X1792" i="7"/>
  <c r="X1793" i="7"/>
  <c r="X1794" i="7"/>
  <c r="X1795" i="7"/>
  <c r="X1796" i="7"/>
  <c r="X1797" i="7"/>
  <c r="X1798" i="7"/>
  <c r="X1799" i="7"/>
  <c r="X1800" i="7"/>
  <c r="X1801" i="7"/>
  <c r="X1802" i="7"/>
  <c r="X1803" i="7"/>
  <c r="X1804" i="7"/>
  <c r="X1805" i="7"/>
  <c r="X1806" i="7"/>
  <c r="X1807" i="7"/>
  <c r="X1808" i="7"/>
  <c r="X1809" i="7"/>
  <c r="X1810" i="7"/>
  <c r="X1811" i="7"/>
  <c r="X1812" i="7"/>
  <c r="X1813" i="7"/>
  <c r="X1814" i="7"/>
  <c r="X1815" i="7"/>
  <c r="X1816" i="7"/>
  <c r="X1817" i="7"/>
  <c r="X1818" i="7"/>
  <c r="X1819" i="7"/>
  <c r="X1820" i="7"/>
  <c r="X1821" i="7"/>
  <c r="X1822" i="7"/>
  <c r="X1823" i="7"/>
  <c r="X1824" i="7"/>
  <c r="X1825" i="7"/>
  <c r="X1826" i="7"/>
  <c r="X1827" i="7"/>
  <c r="X1828" i="7"/>
  <c r="X1829" i="7"/>
  <c r="X1830" i="7"/>
  <c r="X1831" i="7"/>
  <c r="X1832" i="7"/>
  <c r="X1833" i="7"/>
  <c r="X1834" i="7"/>
  <c r="X1835" i="7"/>
  <c r="X1836" i="7"/>
  <c r="X1837" i="7"/>
  <c r="X1838" i="7"/>
  <c r="X1839" i="7"/>
  <c r="X1840" i="7"/>
  <c r="X1841" i="7"/>
  <c r="X1842" i="7"/>
  <c r="X1843" i="7"/>
  <c r="X1844" i="7"/>
  <c r="X1845" i="7"/>
  <c r="X1846" i="7"/>
  <c r="X1847" i="7"/>
  <c r="X1848" i="7"/>
  <c r="X1849" i="7"/>
  <c r="X1850" i="7"/>
  <c r="X1851" i="7"/>
  <c r="X1852" i="7"/>
  <c r="X1853" i="7"/>
  <c r="X1854" i="7"/>
  <c r="X1855" i="7"/>
  <c r="X1856" i="7"/>
  <c r="X1857" i="7"/>
  <c r="X1858" i="7"/>
  <c r="X1859" i="7"/>
  <c r="X1860" i="7"/>
  <c r="X1861" i="7"/>
  <c r="X1862" i="7"/>
  <c r="X1863" i="7"/>
  <c r="X1864" i="7"/>
  <c r="X1865" i="7"/>
  <c r="X1866" i="7"/>
  <c r="X1867" i="7"/>
  <c r="X1868" i="7"/>
  <c r="X1869" i="7"/>
  <c r="X1870" i="7"/>
  <c r="X1871" i="7"/>
  <c r="X1872" i="7"/>
  <c r="X1873" i="7"/>
  <c r="X1874" i="7"/>
  <c r="X1875" i="7"/>
  <c r="X1876" i="7"/>
  <c r="X1877" i="7"/>
  <c r="X1878" i="7"/>
  <c r="X1879" i="7"/>
  <c r="X1880" i="7"/>
  <c r="X1881" i="7"/>
  <c r="X1882" i="7"/>
  <c r="X1883" i="7"/>
  <c r="X1884" i="7"/>
  <c r="X1885" i="7"/>
  <c r="X1886" i="7"/>
  <c r="X1887" i="7"/>
  <c r="X1888" i="7"/>
  <c r="X1889" i="7"/>
  <c r="X1890" i="7"/>
  <c r="X1891" i="7"/>
  <c r="X1892" i="7"/>
  <c r="X1893" i="7"/>
  <c r="X1894" i="7"/>
  <c r="X1895" i="7"/>
  <c r="X1896" i="7"/>
  <c r="X1897" i="7"/>
  <c r="X1898" i="7"/>
  <c r="X1899" i="7"/>
  <c r="X1900" i="7"/>
  <c r="X1901" i="7"/>
  <c r="X1902" i="7"/>
  <c r="X1903" i="7"/>
  <c r="X1904" i="7"/>
  <c r="X1905" i="7"/>
  <c r="X1906" i="7"/>
  <c r="X1907" i="7"/>
  <c r="X1908" i="7"/>
  <c r="X1909" i="7"/>
  <c r="X1910" i="7"/>
  <c r="X1911" i="7"/>
  <c r="X1912" i="7"/>
  <c r="X1913" i="7"/>
  <c r="X1914" i="7"/>
  <c r="X1915" i="7"/>
  <c r="X1916" i="7"/>
  <c r="X1917" i="7"/>
  <c r="X1918" i="7"/>
  <c r="X1919" i="7"/>
  <c r="X1920" i="7"/>
  <c r="X1921" i="7"/>
  <c r="X1922" i="7"/>
  <c r="X1923" i="7"/>
  <c r="X1924" i="7"/>
  <c r="X1925" i="7"/>
  <c r="X1926" i="7"/>
  <c r="X1927" i="7"/>
  <c r="X1928" i="7"/>
  <c r="X1929" i="7"/>
  <c r="X1930" i="7"/>
  <c r="X1931" i="7"/>
  <c r="X1932" i="7"/>
  <c r="X1933" i="7"/>
  <c r="X1934" i="7"/>
  <c r="X1935" i="7"/>
  <c r="X1936" i="7"/>
  <c r="X1937" i="7"/>
  <c r="X1938" i="7"/>
  <c r="X1939" i="7"/>
  <c r="X1940" i="7"/>
  <c r="X1941" i="7"/>
  <c r="X1942" i="7"/>
  <c r="X1943" i="7"/>
  <c r="X1944" i="7"/>
  <c r="X1945" i="7"/>
  <c r="X1946" i="7"/>
  <c r="X1947" i="7"/>
  <c r="X1948" i="7"/>
  <c r="X1949" i="7"/>
  <c r="X1950" i="7"/>
  <c r="X1951" i="7"/>
  <c r="X1952" i="7"/>
  <c r="X1953" i="7"/>
  <c r="X1954" i="7"/>
  <c r="X1955" i="7"/>
  <c r="X1956" i="7"/>
  <c r="X1957" i="7"/>
  <c r="X1958" i="7"/>
  <c r="X1959" i="7"/>
  <c r="X1960" i="7"/>
  <c r="X1961" i="7"/>
  <c r="X1962" i="7"/>
  <c r="X1963" i="7"/>
  <c r="X1964" i="7"/>
  <c r="X1965" i="7"/>
  <c r="X1966" i="7"/>
  <c r="X1967" i="7"/>
  <c r="X1968" i="7"/>
  <c r="X1969" i="7"/>
  <c r="X1970" i="7"/>
  <c r="X1971" i="7"/>
  <c r="X1972" i="7"/>
  <c r="X1973" i="7"/>
  <c r="X1974" i="7"/>
  <c r="X1975" i="7"/>
  <c r="X1976" i="7"/>
  <c r="X1977" i="7"/>
  <c r="X1978" i="7"/>
  <c r="X1979" i="7"/>
  <c r="X1980" i="7"/>
  <c r="X1981" i="7"/>
  <c r="X1982" i="7"/>
  <c r="X1983" i="7"/>
  <c r="X1984" i="7"/>
  <c r="X1985" i="7"/>
  <c r="X1986" i="7"/>
  <c r="X1987" i="7"/>
  <c r="X1988" i="7"/>
  <c r="X1989" i="7"/>
  <c r="X1990" i="7"/>
  <c r="X1991" i="7"/>
  <c r="X1992" i="7"/>
  <c r="X1993" i="7"/>
  <c r="X1994" i="7"/>
  <c r="X1995" i="7"/>
  <c r="X1996" i="7"/>
  <c r="X1997" i="7"/>
  <c r="X1998" i="7"/>
  <c r="X1999" i="7"/>
  <c r="X2000" i="7"/>
  <c r="X2001" i="7"/>
  <c r="X2002" i="7"/>
  <c r="X2003" i="7"/>
  <c r="X2004" i="7"/>
  <c r="X2005" i="7"/>
  <c r="X2006" i="7"/>
  <c r="X2007" i="7"/>
  <c r="X2008" i="7"/>
  <c r="X2009" i="7"/>
  <c r="X2010" i="7"/>
  <c r="X2011" i="7"/>
  <c r="X2012" i="7"/>
  <c r="X2013" i="7"/>
  <c r="X2014" i="7"/>
  <c r="X2015" i="7"/>
  <c r="X2016" i="7"/>
  <c r="X2017" i="7"/>
  <c r="X2018" i="7"/>
  <c r="X2019" i="7"/>
  <c r="X2020" i="7"/>
  <c r="X2021" i="7"/>
  <c r="X2022" i="7"/>
  <c r="X2023" i="7"/>
  <c r="X2024" i="7"/>
  <c r="X2025" i="7"/>
  <c r="X2026" i="7"/>
  <c r="X2027" i="7"/>
  <c r="X2028" i="7"/>
  <c r="X2029" i="7"/>
  <c r="X2030" i="7"/>
  <c r="X2031" i="7"/>
  <c r="X2032" i="7"/>
  <c r="X2033" i="7"/>
  <c r="X2034" i="7"/>
  <c r="X2035" i="7"/>
  <c r="X2036" i="7"/>
  <c r="X2037" i="7"/>
  <c r="X2038" i="7"/>
  <c r="X2039" i="7"/>
  <c r="X2040" i="7"/>
  <c r="X2041" i="7"/>
  <c r="X2042" i="7"/>
  <c r="X2043" i="7"/>
  <c r="X2044" i="7"/>
  <c r="X2045" i="7"/>
  <c r="X2046" i="7"/>
  <c r="X2047" i="7"/>
  <c r="X2048" i="7"/>
  <c r="X2049" i="7"/>
  <c r="X2050" i="7"/>
  <c r="X2051" i="7"/>
  <c r="X2052" i="7"/>
  <c r="X2053" i="7"/>
  <c r="X2054" i="7"/>
  <c r="X2055" i="7"/>
  <c r="X2056" i="7"/>
  <c r="X2057" i="7"/>
  <c r="X2058" i="7"/>
  <c r="X2059" i="7"/>
  <c r="X2060" i="7"/>
  <c r="X2061" i="7"/>
  <c r="X2062" i="7"/>
  <c r="X2063" i="7"/>
  <c r="X2064" i="7"/>
  <c r="X2065" i="7"/>
  <c r="X2066" i="7"/>
  <c r="X2067" i="7"/>
  <c r="X2068" i="7"/>
  <c r="X2069" i="7"/>
  <c r="X2070" i="7"/>
  <c r="X2071" i="7"/>
  <c r="X2072" i="7"/>
  <c r="X2073" i="7"/>
  <c r="X2074" i="7"/>
  <c r="X2075" i="7"/>
  <c r="X2076" i="7"/>
  <c r="X2077" i="7"/>
  <c r="X2078" i="7"/>
  <c r="X2079" i="7"/>
  <c r="X2080" i="7"/>
  <c r="X2081" i="7"/>
  <c r="X2082" i="7"/>
  <c r="X2083" i="7"/>
  <c r="X2084" i="7"/>
  <c r="X2085" i="7"/>
  <c r="X2086" i="7"/>
  <c r="X2087" i="7"/>
  <c r="X2088" i="7"/>
  <c r="X2089" i="7"/>
  <c r="X2090" i="7"/>
  <c r="X2091" i="7"/>
  <c r="X2092" i="7"/>
  <c r="X2093" i="7"/>
  <c r="X2094" i="7"/>
  <c r="X2095" i="7"/>
  <c r="X2096" i="7"/>
  <c r="X2097" i="7"/>
  <c r="X2098" i="7"/>
  <c r="X2099" i="7"/>
  <c r="X2100" i="7"/>
  <c r="X2101" i="7"/>
  <c r="X2102" i="7"/>
  <c r="X2103" i="7"/>
  <c r="X2104" i="7"/>
  <c r="X2105" i="7"/>
  <c r="X2106" i="7"/>
  <c r="X2107" i="7"/>
  <c r="X2108" i="7"/>
  <c r="X2109" i="7"/>
  <c r="X2110" i="7"/>
  <c r="X2111" i="7"/>
  <c r="X2112" i="7"/>
  <c r="X2113" i="7"/>
  <c r="X2114" i="7"/>
  <c r="X2115" i="7"/>
  <c r="X2116" i="7"/>
  <c r="X2117" i="7"/>
  <c r="X2118" i="7"/>
  <c r="X2119" i="7"/>
  <c r="X2120" i="7"/>
  <c r="X2121" i="7"/>
  <c r="X2122" i="7"/>
  <c r="X2123" i="7"/>
  <c r="X2124" i="7"/>
  <c r="X2125" i="7"/>
  <c r="X2126" i="7"/>
  <c r="X2127" i="7"/>
  <c r="X2128" i="7"/>
  <c r="X2129" i="7"/>
  <c r="X2" i="7"/>
  <c r="Z5" i="10"/>
  <c r="X11" i="10"/>
  <c r="Y11" i="10"/>
  <c r="Z11" i="10" s="1"/>
  <c r="X12" i="10"/>
  <c r="Y12" i="10"/>
  <c r="Z12" i="10" s="1"/>
  <c r="X13" i="10"/>
  <c r="Y13" i="10"/>
  <c r="Z13" i="10" s="1"/>
  <c r="X14" i="10"/>
  <c r="Y14" i="10"/>
  <c r="Z14" i="10" s="1"/>
  <c r="X15" i="10"/>
  <c r="Y15" i="10"/>
  <c r="Z15" i="10" s="1"/>
  <c r="X16" i="10"/>
  <c r="Y16" i="10"/>
  <c r="Z16" i="10" s="1"/>
  <c r="X17" i="10"/>
  <c r="Y17" i="10"/>
  <c r="Z17" i="10" s="1"/>
  <c r="X18" i="10"/>
  <c r="Y18" i="10"/>
  <c r="Z18" i="10" s="1"/>
  <c r="X19" i="10"/>
  <c r="Y19" i="10"/>
  <c r="Z19" i="10" s="1"/>
  <c r="X20" i="10"/>
  <c r="Y20" i="10"/>
  <c r="Z20" i="10" s="1"/>
  <c r="X21" i="10"/>
  <c r="Y21" i="10"/>
  <c r="Z21" i="10" s="1"/>
  <c r="X22" i="10"/>
  <c r="Y22" i="10"/>
  <c r="Z22" i="10" s="1"/>
  <c r="X23" i="10"/>
  <c r="Y23" i="10"/>
  <c r="Z23" i="10" s="1"/>
  <c r="X24" i="10"/>
  <c r="Y24" i="10"/>
  <c r="Z24" i="10" s="1"/>
  <c r="X25" i="10"/>
  <c r="Y25" i="10"/>
  <c r="Z25" i="10" s="1"/>
  <c r="X26" i="10"/>
  <c r="Y26" i="10"/>
  <c r="Z26" i="10" s="1"/>
  <c r="X27" i="10"/>
  <c r="Y27" i="10"/>
  <c r="Z27" i="10" s="1"/>
  <c r="X28" i="10"/>
  <c r="Y28" i="10"/>
  <c r="Z28" i="10" s="1"/>
  <c r="X29" i="10"/>
  <c r="Y29" i="10"/>
  <c r="Z29" i="10" s="1"/>
  <c r="X30" i="10"/>
  <c r="Y30" i="10"/>
  <c r="Z30" i="10" s="1"/>
  <c r="X31" i="10"/>
  <c r="Y31" i="10"/>
  <c r="Z31" i="10" s="1"/>
  <c r="X32" i="10"/>
  <c r="Y32" i="10"/>
  <c r="Z32" i="10" s="1"/>
  <c r="X33" i="10"/>
  <c r="Y33" i="10"/>
  <c r="Z33" i="10" s="1"/>
  <c r="X34" i="10"/>
  <c r="Y34" i="10"/>
  <c r="Z34" i="10" s="1"/>
  <c r="X35" i="10"/>
  <c r="Y35" i="10"/>
  <c r="Z35" i="10" s="1"/>
  <c r="X36" i="10"/>
  <c r="Y36" i="10"/>
  <c r="Z36" i="10" s="1"/>
  <c r="X37" i="10"/>
  <c r="Y37" i="10"/>
  <c r="Z37" i="10" s="1"/>
  <c r="X38" i="10"/>
  <c r="Y38" i="10"/>
  <c r="Z38" i="10" s="1"/>
  <c r="X39" i="10"/>
  <c r="Y39" i="10"/>
  <c r="Z39" i="10" s="1"/>
  <c r="X40" i="10"/>
  <c r="Y40" i="10"/>
  <c r="Z40" i="10" s="1"/>
  <c r="X41" i="10"/>
  <c r="Y41" i="10"/>
  <c r="Z41" i="10" s="1"/>
  <c r="X42" i="10"/>
  <c r="Y42" i="10"/>
  <c r="Z42" i="10" s="1"/>
  <c r="X43" i="10"/>
  <c r="Y43" i="10"/>
  <c r="Z43" i="10" s="1"/>
  <c r="X44" i="10"/>
  <c r="Y44" i="10"/>
  <c r="Z44" i="10" s="1"/>
  <c r="X45" i="10"/>
  <c r="Y45" i="10"/>
  <c r="Z45" i="10" s="1"/>
  <c r="X46" i="10"/>
  <c r="Y46" i="10"/>
  <c r="Z46" i="10" s="1"/>
  <c r="X47" i="10"/>
  <c r="Y47" i="10"/>
  <c r="Z47" i="10" s="1"/>
  <c r="X48" i="10"/>
  <c r="Y48" i="10"/>
  <c r="Z48" i="10" s="1"/>
  <c r="X49" i="10"/>
  <c r="Y49" i="10"/>
  <c r="Z49" i="10" s="1"/>
  <c r="X50" i="10"/>
  <c r="Y50" i="10"/>
  <c r="Z50" i="10" s="1"/>
  <c r="X51" i="10"/>
  <c r="Y51" i="10"/>
  <c r="Z51" i="10" s="1"/>
  <c r="X52" i="10"/>
  <c r="Y52" i="10"/>
  <c r="Z52" i="10" s="1"/>
  <c r="X53" i="10"/>
  <c r="Y53" i="10"/>
  <c r="Z53" i="10" s="1"/>
  <c r="X54" i="10"/>
  <c r="Y54" i="10"/>
  <c r="Z54" i="10" s="1"/>
  <c r="X55" i="10"/>
  <c r="Y55" i="10"/>
  <c r="Z55" i="10" s="1"/>
  <c r="X56" i="10"/>
  <c r="Y56" i="10"/>
  <c r="Z56" i="10" s="1"/>
  <c r="X57" i="10"/>
  <c r="Y57" i="10"/>
  <c r="Z57" i="10" s="1"/>
  <c r="X58" i="10"/>
  <c r="Y58" i="10"/>
  <c r="Z58" i="10" s="1"/>
  <c r="X59" i="10"/>
  <c r="Y59" i="10"/>
  <c r="Z59" i="10" s="1"/>
  <c r="X60" i="10"/>
  <c r="Y60" i="10"/>
  <c r="Z60" i="10" s="1"/>
  <c r="X61" i="10"/>
  <c r="Y61" i="10"/>
  <c r="Z61" i="10" s="1"/>
  <c r="X62" i="10"/>
  <c r="Y62" i="10"/>
  <c r="Z62" i="10" s="1"/>
  <c r="X63" i="10"/>
  <c r="Y63" i="10"/>
  <c r="Z63" i="10" s="1"/>
  <c r="X64" i="10"/>
  <c r="Y64" i="10"/>
  <c r="Z64" i="10" s="1"/>
  <c r="X65" i="10"/>
  <c r="Y65" i="10"/>
  <c r="Z65" i="10" s="1"/>
  <c r="X66" i="10"/>
  <c r="Y66" i="10"/>
  <c r="Z66" i="10" s="1"/>
  <c r="X67" i="10"/>
  <c r="Y67" i="10"/>
  <c r="Z67" i="10" s="1"/>
  <c r="X68" i="10"/>
  <c r="Y68" i="10"/>
  <c r="Z68" i="10" s="1"/>
  <c r="X69" i="10"/>
  <c r="Y69" i="10"/>
  <c r="Z69" i="10" s="1"/>
  <c r="X70" i="10"/>
  <c r="Y70" i="10"/>
  <c r="Z70" i="10" s="1"/>
  <c r="X71" i="10"/>
  <c r="Y71" i="10"/>
  <c r="Z71" i="10" s="1"/>
  <c r="X72" i="10"/>
  <c r="Y72" i="10"/>
  <c r="Z72" i="10" s="1"/>
  <c r="X73" i="10"/>
  <c r="Y73" i="10"/>
  <c r="Z73" i="10" s="1"/>
  <c r="X74" i="10"/>
  <c r="Y74" i="10"/>
  <c r="Z74" i="10" s="1"/>
  <c r="X75" i="10"/>
  <c r="Y75" i="10"/>
  <c r="Z75" i="10" s="1"/>
  <c r="X76" i="10"/>
  <c r="Y76" i="10"/>
  <c r="Z76" i="10" s="1"/>
  <c r="X77" i="10"/>
  <c r="Y77" i="10"/>
  <c r="Z77" i="10" s="1"/>
  <c r="X78" i="10"/>
  <c r="Y78" i="10"/>
  <c r="Z78" i="10" s="1"/>
  <c r="X79" i="10"/>
  <c r="Y79" i="10"/>
  <c r="Z79" i="10" s="1"/>
  <c r="X80" i="10"/>
  <c r="Y80" i="10"/>
  <c r="Z80" i="10" s="1"/>
  <c r="X81" i="10"/>
  <c r="Y81" i="10"/>
  <c r="Z81" i="10" s="1"/>
  <c r="X82" i="10"/>
  <c r="Y82" i="10"/>
  <c r="Z82" i="10" s="1"/>
  <c r="X83" i="10"/>
  <c r="Y83" i="10"/>
  <c r="Z83" i="10" s="1"/>
  <c r="X84" i="10"/>
  <c r="Y84" i="10"/>
  <c r="Z84" i="10" s="1"/>
  <c r="X85" i="10"/>
  <c r="Y85" i="10"/>
  <c r="Z85" i="10" s="1"/>
  <c r="X86" i="10"/>
  <c r="Y86" i="10"/>
  <c r="Z86" i="10" s="1"/>
  <c r="X87" i="10"/>
  <c r="Y87" i="10"/>
  <c r="Z87" i="10" s="1"/>
  <c r="X88" i="10"/>
  <c r="Y88" i="10"/>
  <c r="Z88" i="10" s="1"/>
  <c r="X89" i="10"/>
  <c r="Y89" i="10"/>
  <c r="Z89" i="10" s="1"/>
  <c r="X90" i="10"/>
  <c r="Y90" i="10"/>
  <c r="Z90" i="10" s="1"/>
  <c r="X91" i="10"/>
  <c r="Y91" i="10"/>
  <c r="Z91" i="10" s="1"/>
  <c r="X92" i="10"/>
  <c r="Y92" i="10"/>
  <c r="Z92" i="10" s="1"/>
  <c r="X93" i="10"/>
  <c r="Y93" i="10"/>
  <c r="Z93" i="10" s="1"/>
  <c r="X94" i="10"/>
  <c r="Y94" i="10"/>
  <c r="Z94" i="10" s="1"/>
  <c r="X95" i="10"/>
  <c r="Y95" i="10"/>
  <c r="Z95" i="10" s="1"/>
  <c r="X96" i="10"/>
  <c r="Y96" i="10"/>
  <c r="Z96" i="10" s="1"/>
  <c r="X97" i="10"/>
  <c r="Y97" i="10"/>
  <c r="Z97" i="10" s="1"/>
  <c r="X98" i="10"/>
  <c r="Y98" i="10"/>
  <c r="Z98" i="10" s="1"/>
  <c r="X99" i="10"/>
  <c r="Y99" i="10"/>
  <c r="Z99" i="10" s="1"/>
  <c r="X100" i="10"/>
  <c r="Y100" i="10"/>
  <c r="Z100" i="10" s="1"/>
  <c r="X101" i="10"/>
  <c r="Y101" i="10"/>
  <c r="Z101" i="10" s="1"/>
  <c r="X102" i="10"/>
  <c r="Y102" i="10"/>
  <c r="Z102" i="10" s="1"/>
  <c r="X103" i="10"/>
  <c r="Y103" i="10"/>
  <c r="Z103" i="10" s="1"/>
  <c r="X104" i="10"/>
  <c r="Y104" i="10"/>
  <c r="Z104" i="10" s="1"/>
  <c r="X105" i="10"/>
  <c r="Y105" i="10"/>
  <c r="Z105" i="10" s="1"/>
  <c r="X106" i="10"/>
  <c r="Y106" i="10"/>
  <c r="Z106" i="10" s="1"/>
  <c r="X107" i="10"/>
  <c r="Y107" i="10"/>
  <c r="Z107" i="10" s="1"/>
  <c r="X108" i="10"/>
  <c r="Y108" i="10"/>
  <c r="Z108" i="10" s="1"/>
  <c r="X109" i="10"/>
  <c r="Y109" i="10"/>
  <c r="Z109" i="10" s="1"/>
  <c r="X110" i="10"/>
  <c r="Y110" i="10"/>
  <c r="Z110" i="10" s="1"/>
  <c r="X111" i="10"/>
  <c r="Y111" i="10"/>
  <c r="Z111" i="10" s="1"/>
  <c r="X112" i="10"/>
  <c r="Y112" i="10"/>
  <c r="Z112" i="10" s="1"/>
  <c r="X113" i="10"/>
  <c r="Y113" i="10"/>
  <c r="Z113" i="10" s="1"/>
  <c r="X114" i="10"/>
  <c r="Y114" i="10"/>
  <c r="Z114" i="10" s="1"/>
  <c r="X115" i="10"/>
  <c r="Y115" i="10"/>
  <c r="Z115" i="10" s="1"/>
  <c r="X116" i="10"/>
  <c r="Y116" i="10"/>
  <c r="Z116" i="10" s="1"/>
  <c r="X117" i="10"/>
  <c r="Y117" i="10"/>
  <c r="Z117" i="10" s="1"/>
  <c r="X118" i="10"/>
  <c r="Y118" i="10"/>
  <c r="Z118" i="10" s="1"/>
  <c r="X119" i="10"/>
  <c r="Y119" i="10"/>
  <c r="Z119" i="10" s="1"/>
  <c r="X120" i="10"/>
  <c r="Y120" i="10"/>
  <c r="Z120" i="10" s="1"/>
  <c r="X121" i="10"/>
  <c r="Y121" i="10"/>
  <c r="Z121" i="10" s="1"/>
  <c r="X122" i="10"/>
  <c r="Y122" i="10"/>
  <c r="Z122" i="10" s="1"/>
  <c r="X123" i="10"/>
  <c r="Y123" i="10"/>
  <c r="Z123" i="10" s="1"/>
  <c r="X124" i="10"/>
  <c r="Y124" i="10"/>
  <c r="Z124" i="10" s="1"/>
  <c r="X125" i="10"/>
  <c r="Y125" i="10"/>
  <c r="Z125" i="10" s="1"/>
  <c r="X126" i="10"/>
  <c r="Y126" i="10"/>
  <c r="Z126" i="10" s="1"/>
  <c r="X127" i="10"/>
  <c r="Y127" i="10"/>
  <c r="Z127" i="10" s="1"/>
  <c r="X128" i="10"/>
  <c r="Y128" i="10"/>
  <c r="Z128" i="10" s="1"/>
  <c r="X129" i="10"/>
  <c r="Y129" i="10"/>
  <c r="Z129" i="10" s="1"/>
  <c r="X130" i="10"/>
  <c r="Y130" i="10"/>
  <c r="Z130" i="10" s="1"/>
  <c r="X131" i="10"/>
  <c r="Y131" i="10"/>
  <c r="Z131" i="10" s="1"/>
  <c r="X132" i="10"/>
  <c r="Y132" i="10"/>
  <c r="Z132" i="10" s="1"/>
  <c r="X133" i="10"/>
  <c r="Y133" i="10"/>
  <c r="Z133" i="10" s="1"/>
  <c r="X134" i="10"/>
  <c r="Y134" i="10"/>
  <c r="Z134" i="10" s="1"/>
  <c r="X135" i="10"/>
  <c r="Y135" i="10"/>
  <c r="Z135" i="10" s="1"/>
  <c r="X136" i="10"/>
  <c r="Y136" i="10"/>
  <c r="Z136" i="10" s="1"/>
  <c r="X137" i="10"/>
  <c r="Y137" i="10"/>
  <c r="Z137" i="10" s="1"/>
  <c r="X138" i="10"/>
  <c r="Y138" i="10"/>
  <c r="Z138" i="10" s="1"/>
  <c r="X139" i="10"/>
  <c r="Y139" i="10"/>
  <c r="Z139" i="10" s="1"/>
  <c r="X140" i="10"/>
  <c r="Y140" i="10"/>
  <c r="Z140" i="10" s="1"/>
  <c r="X141" i="10"/>
  <c r="Y141" i="10"/>
  <c r="Z141" i="10" s="1"/>
  <c r="X142" i="10"/>
  <c r="Y142" i="10"/>
  <c r="Z142" i="10" s="1"/>
  <c r="X143" i="10"/>
  <c r="Y143" i="10"/>
  <c r="Z143" i="10" s="1"/>
  <c r="X144" i="10"/>
  <c r="Y144" i="10"/>
  <c r="Z144" i="10" s="1"/>
  <c r="X145" i="10"/>
  <c r="Y145" i="10"/>
  <c r="Z145" i="10" s="1"/>
  <c r="X146" i="10"/>
  <c r="Y146" i="10"/>
  <c r="Z146" i="10" s="1"/>
  <c r="X147" i="10"/>
  <c r="Y147" i="10"/>
  <c r="Z147" i="10" s="1"/>
  <c r="X148" i="10"/>
  <c r="Y148" i="10"/>
  <c r="Z148" i="10" s="1"/>
  <c r="X149" i="10"/>
  <c r="Y149" i="10"/>
  <c r="Z149" i="10" s="1"/>
  <c r="X150" i="10"/>
  <c r="Y150" i="10"/>
  <c r="Z150" i="10" s="1"/>
  <c r="X151" i="10"/>
  <c r="Y151" i="10"/>
  <c r="Z151" i="10" s="1"/>
  <c r="X152" i="10"/>
  <c r="Y152" i="10"/>
  <c r="Z152" i="10" s="1"/>
  <c r="X153" i="10"/>
  <c r="Y153" i="10"/>
  <c r="Z153" i="10" s="1"/>
  <c r="X154" i="10"/>
  <c r="Y154" i="10"/>
  <c r="Z154" i="10" s="1"/>
  <c r="X155" i="10"/>
  <c r="Y155" i="10"/>
  <c r="Z155" i="10" s="1"/>
  <c r="X156" i="10"/>
  <c r="Y156" i="10"/>
  <c r="Z156" i="10" s="1"/>
  <c r="X157" i="10"/>
  <c r="Y157" i="10"/>
  <c r="Z157" i="10" s="1"/>
  <c r="X158" i="10"/>
  <c r="Y158" i="10"/>
  <c r="Z158" i="10" s="1"/>
  <c r="X159" i="10"/>
  <c r="Y159" i="10"/>
  <c r="Z159" i="10" s="1"/>
  <c r="X160" i="10"/>
  <c r="Y160" i="10"/>
  <c r="Z160" i="10" s="1"/>
  <c r="X161" i="10"/>
  <c r="Y161" i="10"/>
  <c r="Z161" i="10" s="1"/>
  <c r="X162" i="10"/>
  <c r="Y162" i="10"/>
  <c r="Z162" i="10" s="1"/>
  <c r="X163" i="10"/>
  <c r="Y163" i="10"/>
  <c r="Z163" i="10" s="1"/>
  <c r="X164" i="10"/>
  <c r="Y164" i="10"/>
  <c r="Z164" i="10" s="1"/>
  <c r="X165" i="10"/>
  <c r="Y165" i="10"/>
  <c r="Z165" i="10" s="1"/>
  <c r="X166" i="10"/>
  <c r="Y166" i="10"/>
  <c r="Z166" i="10" s="1"/>
  <c r="X167" i="10"/>
  <c r="Y167" i="10"/>
  <c r="Z167" i="10" s="1"/>
  <c r="X168" i="10"/>
  <c r="Y168" i="10"/>
  <c r="Z168" i="10" s="1"/>
  <c r="X169" i="10"/>
  <c r="Y169" i="10"/>
  <c r="Z169" i="10" s="1"/>
  <c r="X170" i="10"/>
  <c r="Y170" i="10"/>
  <c r="Z170" i="10" s="1"/>
  <c r="X171" i="10"/>
  <c r="Y171" i="10"/>
  <c r="Z171" i="10" s="1"/>
  <c r="X172" i="10"/>
  <c r="Y172" i="10"/>
  <c r="Z172" i="10" s="1"/>
  <c r="X173" i="10"/>
  <c r="Y173" i="10"/>
  <c r="Z173" i="10" s="1"/>
  <c r="X174" i="10"/>
  <c r="Y174" i="10"/>
  <c r="Z174" i="10" s="1"/>
  <c r="X175" i="10"/>
  <c r="Y175" i="10"/>
  <c r="Z175" i="10" s="1"/>
  <c r="X176" i="10"/>
  <c r="Y176" i="10"/>
  <c r="Z176" i="10" s="1"/>
  <c r="X177" i="10"/>
  <c r="Y177" i="10"/>
  <c r="Z177" i="10" s="1"/>
  <c r="X178" i="10"/>
  <c r="Y178" i="10"/>
  <c r="Z178" i="10" s="1"/>
  <c r="X179" i="10"/>
  <c r="Y179" i="10"/>
  <c r="Z179" i="10" s="1"/>
  <c r="X180" i="10"/>
  <c r="Y180" i="10"/>
  <c r="Z180" i="10" s="1"/>
  <c r="X181" i="10"/>
  <c r="Y181" i="10"/>
  <c r="Z181" i="10" s="1"/>
  <c r="X182" i="10"/>
  <c r="Y182" i="10"/>
  <c r="Z182" i="10" s="1"/>
  <c r="X183" i="10"/>
  <c r="Y183" i="10"/>
  <c r="Z183" i="10" s="1"/>
  <c r="X184" i="10"/>
  <c r="Y184" i="10"/>
  <c r="Z184" i="10" s="1"/>
  <c r="X185" i="10"/>
  <c r="Y185" i="10"/>
  <c r="Z185" i="10" s="1"/>
  <c r="X186" i="10"/>
  <c r="Y186" i="10"/>
  <c r="Z186" i="10" s="1"/>
  <c r="X187" i="10"/>
  <c r="Y187" i="10"/>
  <c r="Z187" i="10" s="1"/>
  <c r="X188" i="10"/>
  <c r="Y188" i="10"/>
  <c r="Z188" i="10" s="1"/>
  <c r="X189" i="10"/>
  <c r="Y189" i="10"/>
  <c r="Z189" i="10" s="1"/>
  <c r="X190" i="10"/>
  <c r="Y190" i="10"/>
  <c r="Z190" i="10" s="1"/>
  <c r="X191" i="10"/>
  <c r="Y191" i="10"/>
  <c r="Z191" i="10" s="1"/>
  <c r="X192" i="10"/>
  <c r="Y192" i="10"/>
  <c r="Z192" i="10" s="1"/>
  <c r="X193" i="10"/>
  <c r="Y193" i="10"/>
  <c r="Z193" i="10" s="1"/>
  <c r="X194" i="10"/>
  <c r="Y194" i="10"/>
  <c r="Z194" i="10" s="1"/>
  <c r="X195" i="10"/>
  <c r="Y195" i="10"/>
  <c r="Z195" i="10" s="1"/>
  <c r="X196" i="10"/>
  <c r="Y196" i="10"/>
  <c r="Z196" i="10" s="1"/>
  <c r="X197" i="10"/>
  <c r="Y197" i="10"/>
  <c r="Z197" i="10" s="1"/>
  <c r="X198" i="10"/>
  <c r="Y198" i="10"/>
  <c r="Z198" i="10" s="1"/>
  <c r="X199" i="10"/>
  <c r="Y199" i="10"/>
  <c r="Z199" i="10" s="1"/>
  <c r="X200" i="10"/>
  <c r="Y200" i="10"/>
  <c r="Z200" i="10" s="1"/>
  <c r="X201" i="10"/>
  <c r="Y201" i="10"/>
  <c r="Z201" i="10" s="1"/>
  <c r="X202" i="10"/>
  <c r="Y202" i="10"/>
  <c r="Z202" i="10" s="1"/>
  <c r="X203" i="10"/>
  <c r="Y203" i="10"/>
  <c r="Z203" i="10" s="1"/>
  <c r="X204" i="10"/>
  <c r="Y204" i="10"/>
  <c r="Z204" i="10" s="1"/>
  <c r="X205" i="10"/>
  <c r="Y205" i="10"/>
  <c r="Z205" i="10" s="1"/>
  <c r="X206" i="10"/>
  <c r="Y206" i="10"/>
  <c r="Z206" i="10" s="1"/>
  <c r="X207" i="10"/>
  <c r="Y207" i="10"/>
  <c r="Z207" i="10" s="1"/>
  <c r="X208" i="10"/>
  <c r="Y208" i="10"/>
  <c r="Z208" i="10" s="1"/>
  <c r="X209" i="10"/>
  <c r="Y209" i="10"/>
  <c r="Z209" i="10" s="1"/>
  <c r="X210" i="10"/>
  <c r="Y210" i="10"/>
  <c r="Z210" i="10" s="1"/>
  <c r="X211" i="10"/>
  <c r="Y211" i="10"/>
  <c r="Z211" i="10" s="1"/>
  <c r="X212" i="10"/>
  <c r="Y212" i="10"/>
  <c r="Z212" i="10" s="1"/>
  <c r="X213" i="10"/>
  <c r="Y213" i="10"/>
  <c r="Z213" i="10" s="1"/>
  <c r="X214" i="10"/>
  <c r="Y214" i="10"/>
  <c r="Z214" i="10" s="1"/>
  <c r="X215" i="10"/>
  <c r="Y215" i="10"/>
  <c r="Z215" i="10" s="1"/>
  <c r="X216" i="10"/>
  <c r="Y216" i="10"/>
  <c r="Z216" i="10" s="1"/>
  <c r="X217" i="10"/>
  <c r="Y217" i="10"/>
  <c r="Z217" i="10" s="1"/>
  <c r="X218" i="10"/>
  <c r="Y218" i="10"/>
  <c r="Z218" i="10" s="1"/>
  <c r="X219" i="10"/>
  <c r="Y219" i="10"/>
  <c r="Z219" i="10" s="1"/>
  <c r="X220" i="10"/>
  <c r="Y220" i="10"/>
  <c r="Z220" i="10" s="1"/>
  <c r="X221" i="10"/>
  <c r="Y221" i="10"/>
  <c r="Z221" i="10" s="1"/>
  <c r="X222" i="10"/>
  <c r="Y222" i="10"/>
  <c r="Z222" i="10" s="1"/>
  <c r="X223" i="10"/>
  <c r="Y223" i="10"/>
  <c r="Z223" i="10" s="1"/>
  <c r="X224" i="10"/>
  <c r="Y224" i="10"/>
  <c r="Z224" i="10" s="1"/>
  <c r="X225" i="10"/>
  <c r="Y225" i="10"/>
  <c r="Z225" i="10" s="1"/>
  <c r="X226" i="10"/>
  <c r="Y226" i="10"/>
  <c r="Z226" i="10" s="1"/>
  <c r="X227" i="10"/>
  <c r="Y227" i="10"/>
  <c r="Z227" i="10" s="1"/>
  <c r="X228" i="10"/>
  <c r="Y228" i="10"/>
  <c r="Z228" i="10" s="1"/>
  <c r="X229" i="10"/>
  <c r="Y229" i="10"/>
  <c r="Z229" i="10" s="1"/>
  <c r="X230" i="10"/>
  <c r="Y230" i="10"/>
  <c r="Z230" i="10" s="1"/>
  <c r="X231" i="10"/>
  <c r="Y231" i="10"/>
  <c r="Z231" i="10" s="1"/>
  <c r="X232" i="10"/>
  <c r="Y232" i="10"/>
  <c r="Z232" i="10" s="1"/>
  <c r="X233" i="10"/>
  <c r="Y233" i="10"/>
  <c r="Z233" i="10" s="1"/>
  <c r="X234" i="10"/>
  <c r="Y234" i="10"/>
  <c r="Z234" i="10" s="1"/>
  <c r="X235" i="10"/>
  <c r="Y235" i="10"/>
  <c r="Z235" i="10" s="1"/>
  <c r="X236" i="10"/>
  <c r="Y236" i="10"/>
  <c r="Z236" i="10" s="1"/>
  <c r="X237" i="10"/>
  <c r="Y237" i="10"/>
  <c r="Z237" i="10" s="1"/>
  <c r="X238" i="10"/>
  <c r="Y238" i="10"/>
  <c r="Z238" i="10" s="1"/>
  <c r="X239" i="10"/>
  <c r="Y239" i="10"/>
  <c r="Z239" i="10" s="1"/>
  <c r="X240" i="10"/>
  <c r="Y240" i="10"/>
  <c r="Z240" i="10" s="1"/>
  <c r="X241" i="10"/>
  <c r="Y241" i="10"/>
  <c r="Z241" i="10" s="1"/>
  <c r="X242" i="10"/>
  <c r="Y242" i="10"/>
  <c r="Z242" i="10" s="1"/>
  <c r="X243" i="10"/>
  <c r="Y243" i="10"/>
  <c r="Z243" i="10" s="1"/>
  <c r="X244" i="10"/>
  <c r="Y244" i="10"/>
  <c r="Z244" i="10" s="1"/>
  <c r="X245" i="10"/>
  <c r="Y245" i="10"/>
  <c r="Z245" i="10" s="1"/>
  <c r="X246" i="10"/>
  <c r="Y246" i="10"/>
  <c r="Z246" i="10" s="1"/>
  <c r="X247" i="10"/>
  <c r="Y247" i="10"/>
  <c r="Z247" i="10" s="1"/>
  <c r="X248" i="10"/>
  <c r="Y248" i="10"/>
  <c r="Z248" i="10" s="1"/>
  <c r="X249" i="10"/>
  <c r="Y249" i="10"/>
  <c r="Z249" i="10" s="1"/>
  <c r="X250" i="10"/>
  <c r="Y250" i="10"/>
  <c r="Z250" i="10" s="1"/>
  <c r="X251" i="10"/>
  <c r="Y251" i="10"/>
  <c r="Z251" i="10" s="1"/>
  <c r="X252" i="10"/>
  <c r="Y252" i="10"/>
  <c r="Z252" i="10" s="1"/>
  <c r="X253" i="10"/>
  <c r="Y253" i="10"/>
  <c r="Z253" i="10" s="1"/>
  <c r="X254" i="10"/>
  <c r="Y254" i="10"/>
  <c r="Z254" i="10" s="1"/>
  <c r="X255" i="10"/>
  <c r="Y255" i="10"/>
  <c r="Z255" i="10" s="1"/>
  <c r="X256" i="10"/>
  <c r="Y256" i="10"/>
  <c r="Z256" i="10" s="1"/>
  <c r="X257" i="10"/>
  <c r="Y257" i="10"/>
  <c r="Z257" i="10" s="1"/>
  <c r="X258" i="10"/>
  <c r="Y258" i="10"/>
  <c r="Z258" i="10" s="1"/>
  <c r="X259" i="10"/>
  <c r="Y259" i="10"/>
  <c r="Z259" i="10" s="1"/>
  <c r="X260" i="10"/>
  <c r="Y260" i="10"/>
  <c r="Z260" i="10" s="1"/>
  <c r="X261" i="10"/>
  <c r="Y261" i="10"/>
  <c r="Z261" i="10" s="1"/>
  <c r="X262" i="10"/>
  <c r="Y262" i="10"/>
  <c r="Z262" i="10" s="1"/>
  <c r="X263" i="10"/>
  <c r="Y263" i="10"/>
  <c r="Z263" i="10" s="1"/>
  <c r="X264" i="10"/>
  <c r="Y264" i="10"/>
  <c r="Z264" i="10" s="1"/>
  <c r="X265" i="10"/>
  <c r="Y265" i="10"/>
  <c r="Z265" i="10" s="1"/>
  <c r="X266" i="10"/>
  <c r="Y266" i="10"/>
  <c r="Z266" i="10" s="1"/>
  <c r="X267" i="10"/>
  <c r="Y267" i="10"/>
  <c r="Z267" i="10" s="1"/>
  <c r="X268" i="10"/>
  <c r="Y268" i="10"/>
  <c r="Z268" i="10" s="1"/>
  <c r="X269" i="10"/>
  <c r="Y269" i="10"/>
  <c r="Z269" i="10" s="1"/>
  <c r="X270" i="10"/>
  <c r="Y270" i="10"/>
  <c r="Z270" i="10" s="1"/>
  <c r="X271" i="10"/>
  <c r="Y271" i="10"/>
  <c r="Z271" i="10" s="1"/>
  <c r="X272" i="10"/>
  <c r="Y272" i="10"/>
  <c r="Z272" i="10" s="1"/>
  <c r="X273" i="10"/>
  <c r="Y273" i="10"/>
  <c r="Z273" i="10" s="1"/>
  <c r="X274" i="10"/>
  <c r="Y274" i="10"/>
  <c r="Z274" i="10" s="1"/>
  <c r="X275" i="10"/>
  <c r="Y275" i="10"/>
  <c r="Z275" i="10" s="1"/>
  <c r="X276" i="10"/>
  <c r="Y276" i="10"/>
  <c r="Z276" i="10" s="1"/>
  <c r="X277" i="10"/>
  <c r="Y277" i="10"/>
  <c r="Z277" i="10" s="1"/>
  <c r="X278" i="10"/>
  <c r="Y278" i="10"/>
  <c r="Z278" i="10" s="1"/>
  <c r="X279" i="10"/>
  <c r="Y279" i="10"/>
  <c r="Z279" i="10" s="1"/>
  <c r="X280" i="10"/>
  <c r="Y280" i="10"/>
  <c r="Z280" i="10" s="1"/>
  <c r="X281" i="10"/>
  <c r="Y281" i="10"/>
  <c r="Z281" i="10" s="1"/>
  <c r="X282" i="10"/>
  <c r="Y282" i="10"/>
  <c r="Z282" i="10" s="1"/>
  <c r="X283" i="10"/>
  <c r="Y283" i="10"/>
  <c r="Z283" i="10" s="1"/>
  <c r="X284" i="10"/>
  <c r="Y284" i="10"/>
  <c r="Z284" i="10" s="1"/>
  <c r="X285" i="10"/>
  <c r="Y285" i="10"/>
  <c r="Z285" i="10" s="1"/>
  <c r="X286" i="10"/>
  <c r="Y286" i="10"/>
  <c r="Z286" i="10" s="1"/>
  <c r="X287" i="10"/>
  <c r="Y287" i="10"/>
  <c r="Z287" i="10" s="1"/>
  <c r="X288" i="10"/>
  <c r="Y288" i="10"/>
  <c r="Z288" i="10" s="1"/>
  <c r="X289" i="10"/>
  <c r="Y289" i="10"/>
  <c r="Z289" i="10" s="1"/>
  <c r="X290" i="10"/>
  <c r="Y290" i="10"/>
  <c r="Z290" i="10" s="1"/>
  <c r="X291" i="10"/>
  <c r="Y291" i="10"/>
  <c r="Z291" i="10" s="1"/>
  <c r="X292" i="10"/>
  <c r="Y292" i="10"/>
  <c r="Z292" i="10" s="1"/>
  <c r="X293" i="10"/>
  <c r="Y293" i="10"/>
  <c r="Z293" i="10" s="1"/>
  <c r="X294" i="10"/>
  <c r="Y294" i="10"/>
  <c r="Z294" i="10" s="1"/>
  <c r="X295" i="10"/>
  <c r="Y295" i="10"/>
  <c r="Z295" i="10" s="1"/>
  <c r="X296" i="10"/>
  <c r="Y296" i="10"/>
  <c r="Z296" i="10" s="1"/>
  <c r="X297" i="10"/>
  <c r="Y297" i="10"/>
  <c r="Z297" i="10" s="1"/>
  <c r="X298" i="10"/>
  <c r="Y298" i="10"/>
  <c r="Z298" i="10" s="1"/>
  <c r="X299" i="10"/>
  <c r="Y299" i="10"/>
  <c r="Z299" i="10" s="1"/>
  <c r="X300" i="10"/>
  <c r="Y300" i="10"/>
  <c r="Z300" i="10" s="1"/>
  <c r="X301" i="10"/>
  <c r="Y301" i="10"/>
  <c r="Z301" i="10" s="1"/>
  <c r="X302" i="10"/>
  <c r="Y302" i="10"/>
  <c r="Z302" i="10" s="1"/>
  <c r="X303" i="10"/>
  <c r="Y303" i="10"/>
  <c r="Z303" i="10" s="1"/>
  <c r="X304" i="10"/>
  <c r="Y304" i="10"/>
  <c r="Z304" i="10" s="1"/>
  <c r="X305" i="10"/>
  <c r="Y305" i="10"/>
  <c r="Z305" i="10" s="1"/>
  <c r="X306" i="10"/>
  <c r="Y306" i="10"/>
  <c r="Z306" i="10" s="1"/>
  <c r="X307" i="10"/>
  <c r="Y307" i="10"/>
  <c r="Z307" i="10" s="1"/>
  <c r="X308" i="10"/>
  <c r="Y308" i="10"/>
  <c r="Z308" i="10" s="1"/>
  <c r="X309" i="10"/>
  <c r="Y309" i="10"/>
  <c r="Z309" i="10" s="1"/>
  <c r="X310" i="10"/>
  <c r="Y310" i="10"/>
  <c r="Z310" i="10" s="1"/>
  <c r="X311" i="10"/>
  <c r="Y311" i="10"/>
  <c r="Z311" i="10" s="1"/>
  <c r="X312" i="10"/>
  <c r="Y312" i="10"/>
  <c r="Z312" i="10" s="1"/>
  <c r="X313" i="10"/>
  <c r="Y313" i="10"/>
  <c r="Z313" i="10" s="1"/>
  <c r="X314" i="10"/>
  <c r="Y314" i="10"/>
  <c r="Z314" i="10" s="1"/>
  <c r="X315" i="10"/>
  <c r="Y315" i="10"/>
  <c r="Z315" i="10" s="1"/>
  <c r="X316" i="10"/>
  <c r="Y316" i="10"/>
  <c r="Z316" i="10" s="1"/>
  <c r="X317" i="10"/>
  <c r="Y317" i="10"/>
  <c r="Z317" i="10" s="1"/>
  <c r="X318" i="10"/>
  <c r="Y318" i="10"/>
  <c r="Z318" i="10" s="1"/>
  <c r="X319" i="10"/>
  <c r="Y319" i="10"/>
  <c r="Z319" i="10" s="1"/>
  <c r="X320" i="10"/>
  <c r="Y320" i="10"/>
  <c r="Z320" i="10" s="1"/>
  <c r="X321" i="10"/>
  <c r="Y321" i="10"/>
  <c r="Z321" i="10" s="1"/>
  <c r="X322" i="10"/>
  <c r="Y322" i="10"/>
  <c r="Z322" i="10" s="1"/>
  <c r="X323" i="10"/>
  <c r="Y323" i="10"/>
  <c r="Z323" i="10" s="1"/>
  <c r="X324" i="10"/>
  <c r="Y324" i="10"/>
  <c r="Z324" i="10" s="1"/>
  <c r="X325" i="10"/>
  <c r="Y325" i="10"/>
  <c r="Z325" i="10" s="1"/>
  <c r="X326" i="10"/>
  <c r="Y326" i="10"/>
  <c r="Z326" i="10" s="1"/>
  <c r="X327" i="10"/>
  <c r="Y327" i="10"/>
  <c r="Z327" i="10" s="1"/>
  <c r="X328" i="10"/>
  <c r="Y328" i="10"/>
  <c r="Z328" i="10" s="1"/>
  <c r="X329" i="10"/>
  <c r="Y329" i="10"/>
  <c r="Z329" i="10" s="1"/>
  <c r="X330" i="10"/>
  <c r="Y330" i="10"/>
  <c r="Z330" i="10" s="1"/>
  <c r="X331" i="10"/>
  <c r="Y331" i="10"/>
  <c r="Z331" i="10" s="1"/>
  <c r="X332" i="10"/>
  <c r="Y332" i="10"/>
  <c r="Z332" i="10" s="1"/>
  <c r="X333" i="10"/>
  <c r="Y333" i="10"/>
  <c r="Z333" i="10" s="1"/>
  <c r="X334" i="10"/>
  <c r="Y334" i="10"/>
  <c r="Z334" i="10" s="1"/>
  <c r="X335" i="10"/>
  <c r="Y335" i="10"/>
  <c r="Z335" i="10" s="1"/>
  <c r="X336" i="10"/>
  <c r="Y336" i="10"/>
  <c r="Z336" i="10" s="1"/>
  <c r="X337" i="10"/>
  <c r="Y337" i="10"/>
  <c r="Z337" i="10" s="1"/>
  <c r="X338" i="10"/>
  <c r="Y338" i="10"/>
  <c r="Z338" i="10" s="1"/>
  <c r="X339" i="10"/>
  <c r="Y339" i="10"/>
  <c r="Z339" i="10" s="1"/>
  <c r="X340" i="10"/>
  <c r="Y340" i="10"/>
  <c r="Z340" i="10" s="1"/>
  <c r="X341" i="10"/>
  <c r="Y341" i="10"/>
  <c r="Z341" i="10" s="1"/>
  <c r="X342" i="10"/>
  <c r="Y342" i="10"/>
  <c r="Z342" i="10" s="1"/>
  <c r="X343" i="10"/>
  <c r="Y343" i="10"/>
  <c r="Z343" i="10" s="1"/>
  <c r="X344" i="10"/>
  <c r="Y344" i="10"/>
  <c r="Z344" i="10" s="1"/>
  <c r="X345" i="10"/>
  <c r="Y345" i="10"/>
  <c r="Z345" i="10" s="1"/>
  <c r="X346" i="10"/>
  <c r="Y346" i="10"/>
  <c r="Z346" i="10" s="1"/>
  <c r="X347" i="10"/>
  <c r="Y347" i="10"/>
  <c r="Z347" i="10" s="1"/>
  <c r="X348" i="10"/>
  <c r="Y348" i="10"/>
  <c r="Z348" i="10" s="1"/>
  <c r="X349" i="10"/>
  <c r="Y349" i="10"/>
  <c r="Z349" i="10" s="1"/>
  <c r="X350" i="10"/>
  <c r="Y350" i="10"/>
  <c r="Z350" i="10" s="1"/>
  <c r="X351" i="10"/>
  <c r="Y351" i="10"/>
  <c r="Z351" i="10" s="1"/>
  <c r="X352" i="10"/>
  <c r="Y352" i="10"/>
  <c r="Z352" i="10" s="1"/>
  <c r="X353" i="10"/>
  <c r="Y353" i="10"/>
  <c r="Z353" i="10" s="1"/>
  <c r="X354" i="10"/>
  <c r="Y354" i="10"/>
  <c r="Z354" i="10" s="1"/>
  <c r="X355" i="10"/>
  <c r="Y355" i="10"/>
  <c r="Z355" i="10" s="1"/>
  <c r="X356" i="10"/>
  <c r="Y356" i="10"/>
  <c r="Z356" i="10" s="1"/>
  <c r="X357" i="10"/>
  <c r="Y357" i="10"/>
  <c r="Z357" i="10" s="1"/>
  <c r="X358" i="10"/>
  <c r="Y358" i="10"/>
  <c r="Z358" i="10" s="1"/>
  <c r="X359" i="10"/>
  <c r="Y359" i="10"/>
  <c r="Z359" i="10" s="1"/>
  <c r="X360" i="10"/>
  <c r="Y360" i="10"/>
  <c r="Z360" i="10" s="1"/>
  <c r="X361" i="10"/>
  <c r="Y361" i="10"/>
  <c r="Z361" i="10" s="1"/>
  <c r="X362" i="10"/>
  <c r="Y362" i="10"/>
  <c r="Z362" i="10" s="1"/>
  <c r="X363" i="10"/>
  <c r="Y363" i="10"/>
  <c r="Z363" i="10" s="1"/>
  <c r="X364" i="10"/>
  <c r="Y364" i="10"/>
  <c r="Z364" i="10" s="1"/>
  <c r="X365" i="10"/>
  <c r="Y365" i="10"/>
  <c r="Z365" i="10" s="1"/>
  <c r="X366" i="10"/>
  <c r="Y366" i="10"/>
  <c r="Z366" i="10" s="1"/>
  <c r="X367" i="10"/>
  <c r="Y367" i="10"/>
  <c r="Z367" i="10" s="1"/>
  <c r="X368" i="10"/>
  <c r="Y368" i="10"/>
  <c r="Z368" i="10" s="1"/>
  <c r="X369" i="10"/>
  <c r="Y369" i="10"/>
  <c r="Z369" i="10" s="1"/>
  <c r="X370" i="10"/>
  <c r="Y370" i="10"/>
  <c r="Z370" i="10" s="1"/>
  <c r="X371" i="10"/>
  <c r="Y371" i="10"/>
  <c r="Z371" i="10" s="1"/>
  <c r="X372" i="10"/>
  <c r="Y372" i="10"/>
  <c r="Z372" i="10" s="1"/>
  <c r="X373" i="10"/>
  <c r="Y373" i="10"/>
  <c r="Z373" i="10" s="1"/>
  <c r="X374" i="10"/>
  <c r="Y374" i="10"/>
  <c r="Z374" i="10" s="1"/>
  <c r="X375" i="10"/>
  <c r="Y375" i="10"/>
  <c r="Z375" i="10" s="1"/>
  <c r="X376" i="10"/>
  <c r="Y376" i="10"/>
  <c r="Z376" i="10" s="1"/>
  <c r="X377" i="10"/>
  <c r="Y377" i="10"/>
  <c r="Z377" i="10" s="1"/>
  <c r="X378" i="10"/>
  <c r="Y378" i="10"/>
  <c r="Z378" i="10" s="1"/>
  <c r="X379" i="10"/>
  <c r="Y379" i="10"/>
  <c r="Z379" i="10" s="1"/>
  <c r="X380" i="10"/>
  <c r="Y380" i="10"/>
  <c r="Z380" i="10" s="1"/>
  <c r="X381" i="10"/>
  <c r="Y381" i="10"/>
  <c r="Z381" i="10" s="1"/>
  <c r="X382" i="10"/>
  <c r="Y382" i="10"/>
  <c r="Z382" i="10" s="1"/>
  <c r="X383" i="10"/>
  <c r="Y383" i="10"/>
  <c r="Z383" i="10" s="1"/>
  <c r="X384" i="10"/>
  <c r="Y384" i="10"/>
  <c r="Z384" i="10" s="1"/>
  <c r="X385" i="10"/>
  <c r="Y385" i="10"/>
  <c r="Z385" i="10" s="1"/>
  <c r="X386" i="10"/>
  <c r="Y386" i="10"/>
  <c r="Z386" i="10" s="1"/>
  <c r="X387" i="10"/>
  <c r="Y387" i="10"/>
  <c r="Z387" i="10" s="1"/>
  <c r="X388" i="10"/>
  <c r="Y388" i="10"/>
  <c r="Z388" i="10" s="1"/>
  <c r="X389" i="10"/>
  <c r="Y389" i="10"/>
  <c r="Z389" i="10" s="1"/>
  <c r="X390" i="10"/>
  <c r="Y390" i="10"/>
  <c r="Z390" i="10" s="1"/>
  <c r="X391" i="10"/>
  <c r="Y391" i="10"/>
  <c r="Z391" i="10" s="1"/>
  <c r="X392" i="10"/>
  <c r="Y392" i="10"/>
  <c r="Z392" i="10" s="1"/>
  <c r="X393" i="10"/>
  <c r="Y393" i="10"/>
  <c r="Z393" i="10" s="1"/>
  <c r="X394" i="10"/>
  <c r="Y394" i="10"/>
  <c r="Z394" i="10" s="1"/>
  <c r="X395" i="10"/>
  <c r="Y395" i="10"/>
  <c r="Z395" i="10" s="1"/>
  <c r="X396" i="10"/>
  <c r="Y396" i="10"/>
  <c r="Z396" i="10" s="1"/>
  <c r="X397" i="10"/>
  <c r="Y397" i="10"/>
  <c r="Z397" i="10" s="1"/>
  <c r="X398" i="10"/>
  <c r="Y398" i="10"/>
  <c r="Z398" i="10" s="1"/>
  <c r="X399" i="10"/>
  <c r="Y399" i="10"/>
  <c r="Z399" i="10" s="1"/>
  <c r="X400" i="10"/>
  <c r="Y400" i="10"/>
  <c r="Z400" i="10" s="1"/>
  <c r="X401" i="10"/>
  <c r="Y401" i="10"/>
  <c r="Z401" i="10" s="1"/>
  <c r="X402" i="10"/>
  <c r="Y402" i="10"/>
  <c r="Z402" i="10" s="1"/>
  <c r="X403" i="10"/>
  <c r="Y403" i="10"/>
  <c r="Z403" i="10" s="1"/>
  <c r="X404" i="10"/>
  <c r="Y404" i="10"/>
  <c r="Z404" i="10" s="1"/>
  <c r="X405" i="10"/>
  <c r="Y405" i="10"/>
  <c r="Z405" i="10" s="1"/>
  <c r="X406" i="10"/>
  <c r="Y406" i="10"/>
  <c r="Z406" i="10" s="1"/>
  <c r="X407" i="10"/>
  <c r="Y407" i="10"/>
  <c r="Z407" i="10" s="1"/>
  <c r="X408" i="10"/>
  <c r="Y408" i="10"/>
  <c r="Z408" i="10" s="1"/>
  <c r="X409" i="10"/>
  <c r="Y409" i="10"/>
  <c r="Z409" i="10" s="1"/>
  <c r="X410" i="10"/>
  <c r="Y410" i="10"/>
  <c r="Z410" i="10" s="1"/>
  <c r="X411" i="10"/>
  <c r="Y411" i="10"/>
  <c r="Z411" i="10" s="1"/>
  <c r="X412" i="10"/>
  <c r="Y412" i="10"/>
  <c r="Z412" i="10" s="1"/>
  <c r="X413" i="10"/>
  <c r="Y413" i="10"/>
  <c r="Z413" i="10" s="1"/>
  <c r="X414" i="10"/>
  <c r="Y414" i="10"/>
  <c r="Z414" i="10" s="1"/>
  <c r="X415" i="10"/>
  <c r="Y415" i="10"/>
  <c r="Z415" i="10" s="1"/>
  <c r="X416" i="10"/>
  <c r="Y416" i="10"/>
  <c r="Z416" i="10" s="1"/>
  <c r="X417" i="10"/>
  <c r="Y417" i="10"/>
  <c r="Z417" i="10" s="1"/>
  <c r="X418" i="10"/>
  <c r="Y418" i="10"/>
  <c r="Z418" i="10" s="1"/>
  <c r="X419" i="10"/>
  <c r="Y419" i="10"/>
  <c r="Z419" i="10" s="1"/>
  <c r="X420" i="10"/>
  <c r="Y420" i="10"/>
  <c r="Z420" i="10" s="1"/>
  <c r="X421" i="10"/>
  <c r="Y421" i="10"/>
  <c r="Z421" i="10" s="1"/>
  <c r="X422" i="10"/>
  <c r="Y422" i="10"/>
  <c r="Z422" i="10" s="1"/>
  <c r="X423" i="10"/>
  <c r="Y423" i="10"/>
  <c r="Z423" i="10" s="1"/>
  <c r="X424" i="10"/>
  <c r="Y424" i="10"/>
  <c r="Z424" i="10" s="1"/>
  <c r="X425" i="10"/>
  <c r="Y425" i="10"/>
  <c r="Z425" i="10" s="1"/>
  <c r="X426" i="10"/>
  <c r="Y426" i="10"/>
  <c r="Z426" i="10" s="1"/>
  <c r="X427" i="10"/>
  <c r="Y427" i="10"/>
  <c r="Z427" i="10" s="1"/>
  <c r="X428" i="10"/>
  <c r="Y428" i="10"/>
  <c r="Z428" i="10" s="1"/>
  <c r="X429" i="10"/>
  <c r="Y429" i="10"/>
  <c r="Z429" i="10" s="1"/>
  <c r="X430" i="10"/>
  <c r="Y430" i="10"/>
  <c r="Z430" i="10" s="1"/>
  <c r="X431" i="10"/>
  <c r="Y431" i="10"/>
  <c r="Z431" i="10" s="1"/>
  <c r="X432" i="10"/>
  <c r="Y432" i="10"/>
  <c r="Z432" i="10" s="1"/>
  <c r="X433" i="10"/>
  <c r="Y433" i="10"/>
  <c r="Z433" i="10" s="1"/>
  <c r="X434" i="10"/>
  <c r="Y434" i="10"/>
  <c r="Z434" i="10" s="1"/>
  <c r="X435" i="10"/>
  <c r="Y435" i="10"/>
  <c r="Z435" i="10" s="1"/>
  <c r="X436" i="10"/>
  <c r="Y436" i="10"/>
  <c r="Z436" i="10" s="1"/>
  <c r="X437" i="10"/>
  <c r="Y437" i="10"/>
  <c r="Z437" i="10" s="1"/>
  <c r="X438" i="10"/>
  <c r="Y438" i="10"/>
  <c r="Z438" i="10" s="1"/>
  <c r="X439" i="10"/>
  <c r="Y439" i="10"/>
  <c r="Z439" i="10" s="1"/>
  <c r="X440" i="10"/>
  <c r="Y440" i="10"/>
  <c r="Z440" i="10" s="1"/>
  <c r="X441" i="10"/>
  <c r="Y441" i="10"/>
  <c r="Z441" i="10" s="1"/>
  <c r="X442" i="10"/>
  <c r="Y442" i="10"/>
  <c r="Z442" i="10" s="1"/>
  <c r="X443" i="10"/>
  <c r="Y443" i="10"/>
  <c r="Z443" i="10" s="1"/>
  <c r="X444" i="10"/>
  <c r="Y444" i="10"/>
  <c r="Z444" i="10" s="1"/>
  <c r="X445" i="10"/>
  <c r="Y445" i="10"/>
  <c r="Z445" i="10" s="1"/>
  <c r="X446" i="10"/>
  <c r="Y446" i="10"/>
  <c r="Z446" i="10" s="1"/>
  <c r="X447" i="10"/>
  <c r="Y447" i="10"/>
  <c r="Z447" i="10" s="1"/>
  <c r="X448" i="10"/>
  <c r="Y448" i="10"/>
  <c r="Z448" i="10" s="1"/>
  <c r="X449" i="10"/>
  <c r="Y449" i="10"/>
  <c r="Z449" i="10" s="1"/>
  <c r="X450" i="10"/>
  <c r="Y450" i="10"/>
  <c r="Z450" i="10" s="1"/>
  <c r="X451" i="10"/>
  <c r="Y451" i="10"/>
  <c r="Z451" i="10" s="1"/>
  <c r="X452" i="10"/>
  <c r="Y452" i="10"/>
  <c r="Z452" i="10" s="1"/>
  <c r="X453" i="10"/>
  <c r="Y453" i="10"/>
  <c r="Z453" i="10" s="1"/>
  <c r="X454" i="10"/>
  <c r="Y454" i="10"/>
  <c r="Z454" i="10" s="1"/>
  <c r="X455" i="10"/>
  <c r="Y455" i="10"/>
  <c r="Z455" i="10" s="1"/>
  <c r="X456" i="10"/>
  <c r="Y456" i="10"/>
  <c r="Z456" i="10" s="1"/>
  <c r="X457" i="10"/>
  <c r="Y457" i="10"/>
  <c r="Z457" i="10" s="1"/>
  <c r="X458" i="10"/>
  <c r="Y458" i="10"/>
  <c r="Z458" i="10" s="1"/>
  <c r="X459" i="10"/>
  <c r="Y459" i="10"/>
  <c r="Z459" i="10" s="1"/>
  <c r="X460" i="10"/>
  <c r="Y460" i="10"/>
  <c r="Z460" i="10" s="1"/>
  <c r="X461" i="10"/>
  <c r="Y461" i="10"/>
  <c r="Z461" i="10" s="1"/>
  <c r="X462" i="10"/>
  <c r="Y462" i="10"/>
  <c r="Z462" i="10" s="1"/>
  <c r="X463" i="10"/>
  <c r="Y463" i="10"/>
  <c r="Z463" i="10" s="1"/>
  <c r="X464" i="10"/>
  <c r="Y464" i="10"/>
  <c r="Z464" i="10" s="1"/>
  <c r="X465" i="10"/>
  <c r="Y465" i="10"/>
  <c r="Z465" i="10" s="1"/>
  <c r="X466" i="10"/>
  <c r="Y466" i="10"/>
  <c r="Z466" i="10" s="1"/>
  <c r="X467" i="10"/>
  <c r="Y467" i="10"/>
  <c r="Z467" i="10" s="1"/>
  <c r="X468" i="10"/>
  <c r="Y468" i="10"/>
  <c r="Z468" i="10" s="1"/>
  <c r="X469" i="10"/>
  <c r="Y469" i="10"/>
  <c r="Z469" i="10" s="1"/>
  <c r="X470" i="10"/>
  <c r="Y470" i="10"/>
  <c r="Z470" i="10" s="1"/>
  <c r="X471" i="10"/>
  <c r="Y471" i="10"/>
  <c r="Z471" i="10" s="1"/>
  <c r="X472" i="10"/>
  <c r="Y472" i="10"/>
  <c r="Z472" i="10" s="1"/>
  <c r="X473" i="10"/>
  <c r="Y473" i="10"/>
  <c r="Z473" i="10" s="1"/>
  <c r="X474" i="10"/>
  <c r="Y474" i="10"/>
  <c r="Z474" i="10" s="1"/>
  <c r="X475" i="10"/>
  <c r="Y475" i="10"/>
  <c r="Z475" i="10" s="1"/>
  <c r="X476" i="10"/>
  <c r="Y476" i="10"/>
  <c r="Z476" i="10" s="1"/>
  <c r="X477" i="10"/>
  <c r="Y477" i="10"/>
  <c r="Z477" i="10" s="1"/>
  <c r="X478" i="10"/>
  <c r="Y478" i="10"/>
  <c r="Z478" i="10" s="1"/>
  <c r="X479" i="10"/>
  <c r="Y479" i="10"/>
  <c r="Z479" i="10" s="1"/>
  <c r="X480" i="10"/>
  <c r="Y480" i="10"/>
  <c r="Z480" i="10" s="1"/>
  <c r="X481" i="10"/>
  <c r="Y481" i="10"/>
  <c r="Z481" i="10" s="1"/>
  <c r="X482" i="10"/>
  <c r="Y482" i="10"/>
  <c r="Z482" i="10" s="1"/>
  <c r="X483" i="10"/>
  <c r="Y483" i="10"/>
  <c r="Z483" i="10" s="1"/>
  <c r="X484" i="10"/>
  <c r="Y484" i="10"/>
  <c r="Z484" i="10" s="1"/>
  <c r="X485" i="10"/>
  <c r="Y485" i="10"/>
  <c r="Z485" i="10" s="1"/>
  <c r="X486" i="10"/>
  <c r="Y486" i="10"/>
  <c r="Z486" i="10" s="1"/>
  <c r="X487" i="10"/>
  <c r="Y487" i="10"/>
  <c r="Z487" i="10" s="1"/>
  <c r="X488" i="10"/>
  <c r="Y488" i="10"/>
  <c r="Z488" i="10" s="1"/>
  <c r="X489" i="10"/>
  <c r="Y489" i="10"/>
  <c r="Z489" i="10" s="1"/>
  <c r="X490" i="10"/>
  <c r="Y490" i="10"/>
  <c r="Z490" i="10" s="1"/>
  <c r="X491" i="10"/>
  <c r="Y491" i="10"/>
  <c r="Z491" i="10" s="1"/>
  <c r="X492" i="10"/>
  <c r="Y492" i="10"/>
  <c r="Z492" i="10" s="1"/>
  <c r="X493" i="10"/>
  <c r="Y493" i="10"/>
  <c r="Z493" i="10" s="1"/>
  <c r="X494" i="10"/>
  <c r="Y494" i="10"/>
  <c r="Z494" i="10" s="1"/>
  <c r="X495" i="10"/>
  <c r="Y495" i="10"/>
  <c r="Z495" i="10" s="1"/>
  <c r="X496" i="10"/>
  <c r="Y496" i="10"/>
  <c r="Z496" i="10" s="1"/>
  <c r="X497" i="10"/>
  <c r="Y497" i="10"/>
  <c r="Z497" i="10" s="1"/>
  <c r="X498" i="10"/>
  <c r="Y498" i="10"/>
  <c r="Z498" i="10" s="1"/>
  <c r="X499" i="10"/>
  <c r="Y499" i="10"/>
  <c r="Z499" i="10" s="1"/>
  <c r="X500" i="10"/>
  <c r="Y500" i="10"/>
  <c r="Z500" i="10" s="1"/>
  <c r="X501" i="10"/>
  <c r="Y501" i="10"/>
  <c r="Z501" i="10" s="1"/>
  <c r="X502" i="10"/>
  <c r="Y502" i="10"/>
  <c r="Z502" i="10" s="1"/>
  <c r="X503" i="10"/>
  <c r="Y503" i="10"/>
  <c r="Z503" i="10" s="1"/>
  <c r="X504" i="10"/>
  <c r="Y504" i="10"/>
  <c r="Z504" i="10" s="1"/>
  <c r="X505" i="10"/>
  <c r="Y505" i="10"/>
  <c r="Z505" i="10" s="1"/>
  <c r="X506" i="10"/>
  <c r="Y506" i="10"/>
  <c r="Z506" i="10" s="1"/>
  <c r="X507" i="10"/>
  <c r="Y507" i="10"/>
  <c r="Z507" i="10" s="1"/>
  <c r="X508" i="10"/>
  <c r="Y508" i="10"/>
  <c r="Z508" i="10" s="1"/>
  <c r="X509" i="10"/>
  <c r="Y509" i="10"/>
  <c r="Z509" i="10" s="1"/>
  <c r="X510" i="10"/>
  <c r="Y510" i="10"/>
  <c r="Z510" i="10" s="1"/>
  <c r="X511" i="10"/>
  <c r="Y511" i="10"/>
  <c r="Z511" i="10" s="1"/>
  <c r="X512" i="10"/>
  <c r="Y512" i="10"/>
  <c r="Z512" i="10" s="1"/>
  <c r="X513" i="10"/>
  <c r="Y513" i="10"/>
  <c r="Z513" i="10" s="1"/>
  <c r="X514" i="10"/>
  <c r="Y514" i="10"/>
  <c r="Z514" i="10" s="1"/>
  <c r="X515" i="10"/>
  <c r="Y515" i="10"/>
  <c r="Z515" i="10" s="1"/>
  <c r="X516" i="10"/>
  <c r="Y516" i="10"/>
  <c r="Z516" i="10" s="1"/>
  <c r="X517" i="10"/>
  <c r="Y517" i="10"/>
  <c r="Z517" i="10" s="1"/>
  <c r="X518" i="10"/>
  <c r="Y518" i="10"/>
  <c r="Z518" i="10" s="1"/>
  <c r="X519" i="10"/>
  <c r="Y519" i="10"/>
  <c r="Z519" i="10" s="1"/>
  <c r="X520" i="10"/>
  <c r="Y520" i="10"/>
  <c r="Z520" i="10" s="1"/>
  <c r="X521" i="10"/>
  <c r="Y521" i="10"/>
  <c r="Z521" i="10" s="1"/>
  <c r="X522" i="10"/>
  <c r="Y522" i="10"/>
  <c r="Z522" i="10" s="1"/>
  <c r="X523" i="10"/>
  <c r="Y523" i="10"/>
  <c r="Z523" i="10" s="1"/>
  <c r="X524" i="10"/>
  <c r="Y524" i="10"/>
  <c r="Z524" i="10" s="1"/>
  <c r="X525" i="10"/>
  <c r="Y525" i="10"/>
  <c r="Z525" i="10" s="1"/>
  <c r="X526" i="10"/>
  <c r="Y526" i="10"/>
  <c r="Z526" i="10" s="1"/>
  <c r="X527" i="10"/>
  <c r="Y527" i="10"/>
  <c r="Z527" i="10" s="1"/>
  <c r="X528" i="10"/>
  <c r="Y528" i="10"/>
  <c r="Z528" i="10" s="1"/>
  <c r="X529" i="10"/>
  <c r="Y529" i="10"/>
  <c r="Z529" i="10" s="1"/>
  <c r="X530" i="10"/>
  <c r="Y530" i="10"/>
  <c r="Z530" i="10" s="1"/>
  <c r="X531" i="10"/>
  <c r="Y531" i="10"/>
  <c r="Z531" i="10" s="1"/>
  <c r="X532" i="10"/>
  <c r="Y532" i="10"/>
  <c r="Z532" i="10" s="1"/>
  <c r="X533" i="10"/>
  <c r="Y533" i="10"/>
  <c r="Z533" i="10" s="1"/>
  <c r="X534" i="10"/>
  <c r="Y534" i="10"/>
  <c r="Z534" i="10" s="1"/>
  <c r="X535" i="10"/>
  <c r="Y535" i="10"/>
  <c r="Z535" i="10" s="1"/>
  <c r="X536" i="10"/>
  <c r="Y536" i="10"/>
  <c r="Z536" i="10" s="1"/>
  <c r="X537" i="10"/>
  <c r="Y537" i="10"/>
  <c r="Z537" i="10" s="1"/>
  <c r="X538" i="10"/>
  <c r="Y538" i="10"/>
  <c r="Z538" i="10" s="1"/>
  <c r="X539" i="10"/>
  <c r="Y539" i="10"/>
  <c r="Z539" i="10" s="1"/>
  <c r="X540" i="10"/>
  <c r="Y540" i="10"/>
  <c r="Z540" i="10" s="1"/>
  <c r="X541" i="10"/>
  <c r="Y541" i="10"/>
  <c r="Z541" i="10" s="1"/>
  <c r="X542" i="10"/>
  <c r="Y542" i="10"/>
  <c r="Z542" i="10" s="1"/>
  <c r="X543" i="10"/>
  <c r="Y543" i="10"/>
  <c r="Z543" i="10" s="1"/>
  <c r="X544" i="10"/>
  <c r="Y544" i="10"/>
  <c r="Z544" i="10" s="1"/>
  <c r="X545" i="10"/>
  <c r="Y545" i="10"/>
  <c r="Z545" i="10" s="1"/>
  <c r="X546" i="10"/>
  <c r="Y546" i="10"/>
  <c r="Z546" i="10" s="1"/>
  <c r="X547" i="10"/>
  <c r="Y547" i="10"/>
  <c r="Z547" i="10" s="1"/>
  <c r="X548" i="10"/>
  <c r="Y548" i="10"/>
  <c r="Z548" i="10" s="1"/>
  <c r="X549" i="10"/>
  <c r="Y549" i="10"/>
  <c r="Z549" i="10" s="1"/>
  <c r="X550" i="10"/>
  <c r="Y550" i="10"/>
  <c r="Z550" i="10" s="1"/>
  <c r="X551" i="10"/>
  <c r="Y551" i="10"/>
  <c r="Z551" i="10" s="1"/>
  <c r="X552" i="10"/>
  <c r="Y552" i="10"/>
  <c r="Z552" i="10" s="1"/>
  <c r="X553" i="10"/>
  <c r="Y553" i="10"/>
  <c r="Z553" i="10" s="1"/>
  <c r="X554" i="10"/>
  <c r="Y554" i="10"/>
  <c r="Z554" i="10" s="1"/>
  <c r="X555" i="10"/>
  <c r="Y555" i="10"/>
  <c r="Z555" i="10" s="1"/>
  <c r="X556" i="10"/>
  <c r="Y556" i="10"/>
  <c r="Z556" i="10" s="1"/>
  <c r="X557" i="10"/>
  <c r="Y557" i="10"/>
  <c r="Z557" i="10" s="1"/>
  <c r="X558" i="10"/>
  <c r="Y558" i="10"/>
  <c r="Z558" i="10" s="1"/>
  <c r="X559" i="10"/>
  <c r="Y559" i="10"/>
  <c r="Z559" i="10" s="1"/>
  <c r="AB1" i="7" l="1"/>
  <c r="W188" i="7"/>
  <c r="W1985" i="7"/>
  <c r="W1986" i="7"/>
  <c r="W1987" i="7"/>
  <c r="W1988" i="7"/>
  <c r="W1989" i="7"/>
  <c r="W1990" i="7"/>
  <c r="W1991" i="7"/>
  <c r="W1992" i="7"/>
  <c r="W1993" i="7"/>
  <c r="W1994" i="7"/>
  <c r="W1995" i="7"/>
  <c r="W1996" i="7"/>
  <c r="W1997" i="7"/>
  <c r="W1998" i="7"/>
  <c r="W1999" i="7"/>
  <c r="W2000" i="7"/>
  <c r="W2001" i="7"/>
  <c r="W2002" i="7"/>
  <c r="W2003" i="7"/>
  <c r="W2004" i="7"/>
  <c r="W2005" i="7"/>
  <c r="W2006" i="7"/>
  <c r="W2007" i="7"/>
  <c r="W2008" i="7"/>
  <c r="W2009" i="7"/>
  <c r="W2010" i="7"/>
  <c r="W2011" i="7"/>
  <c r="W2012" i="7"/>
  <c r="W2013" i="7"/>
  <c r="W2014" i="7"/>
  <c r="W2015" i="7"/>
  <c r="W2016" i="7"/>
  <c r="W2017" i="7"/>
  <c r="W2018" i="7"/>
  <c r="W2019" i="7"/>
  <c r="W2020" i="7"/>
  <c r="W2021" i="7"/>
  <c r="W2022" i="7"/>
  <c r="W2023" i="7"/>
  <c r="W2024" i="7"/>
  <c r="W2025" i="7"/>
  <c r="W2026" i="7"/>
  <c r="W2027" i="7"/>
  <c r="W2028" i="7"/>
  <c r="W2029" i="7"/>
  <c r="W2030" i="7"/>
  <c r="W2031" i="7"/>
  <c r="W2032" i="7"/>
  <c r="W2033" i="7"/>
  <c r="W2034" i="7"/>
  <c r="W2035" i="7"/>
  <c r="W2036" i="7"/>
  <c r="W2037" i="7"/>
  <c r="W2038" i="7"/>
  <c r="W2039" i="7"/>
  <c r="W2040" i="7"/>
  <c r="W2041" i="7"/>
  <c r="W2042" i="7"/>
  <c r="W2043" i="7"/>
  <c r="W2044" i="7"/>
  <c r="W2045" i="7"/>
  <c r="W2046" i="7"/>
  <c r="W2047" i="7"/>
  <c r="W2048" i="7"/>
  <c r="W2049" i="7"/>
  <c r="W2050" i="7"/>
  <c r="W2051" i="7"/>
  <c r="W2052" i="7"/>
  <c r="W2053" i="7"/>
  <c r="W2054" i="7"/>
  <c r="W2055" i="7"/>
  <c r="W2056" i="7"/>
  <c r="W2057" i="7"/>
  <c r="W2058" i="7"/>
  <c r="W2059" i="7"/>
  <c r="W2060" i="7"/>
  <c r="W2061" i="7"/>
  <c r="W2062" i="7"/>
  <c r="W2063" i="7"/>
  <c r="W2064" i="7"/>
  <c r="W2065" i="7"/>
  <c r="W2066" i="7"/>
  <c r="W2067" i="7"/>
  <c r="W2068" i="7"/>
  <c r="W2069" i="7"/>
  <c r="W2070" i="7"/>
  <c r="W2071" i="7"/>
  <c r="W2072" i="7"/>
  <c r="W2073" i="7"/>
  <c r="W2074" i="7"/>
  <c r="W2075" i="7"/>
  <c r="W2076" i="7"/>
  <c r="W2077" i="7"/>
  <c r="W2078" i="7"/>
  <c r="W2079" i="7"/>
  <c r="W2080" i="7"/>
  <c r="W2081" i="7"/>
  <c r="W2082" i="7"/>
  <c r="W2083" i="7"/>
  <c r="W2084" i="7"/>
  <c r="W2085" i="7"/>
  <c r="W2086" i="7"/>
  <c r="W2087" i="7"/>
  <c r="W2088" i="7"/>
  <c r="W2089" i="7"/>
  <c r="W2090" i="7"/>
  <c r="W2091" i="7"/>
  <c r="W2092" i="7"/>
  <c r="W2093" i="7"/>
  <c r="W2094" i="7"/>
  <c r="W2095" i="7"/>
  <c r="W2096" i="7"/>
  <c r="W2097" i="7"/>
  <c r="W2098" i="7"/>
  <c r="W2099" i="7"/>
  <c r="W2100" i="7"/>
  <c r="W2101" i="7"/>
  <c r="W2102" i="7"/>
  <c r="W2103" i="7"/>
  <c r="W2104" i="7"/>
  <c r="W2105" i="7"/>
  <c r="W2106" i="7"/>
  <c r="W2107" i="7"/>
  <c r="W2108" i="7"/>
  <c r="W2109" i="7"/>
  <c r="W2110" i="7"/>
  <c r="W2111" i="7"/>
  <c r="W2112" i="7"/>
  <c r="W2113" i="7"/>
  <c r="W2114" i="7"/>
  <c r="W2115" i="7"/>
  <c r="W2116" i="7"/>
  <c r="W2117" i="7"/>
  <c r="W2118" i="7"/>
  <c r="W2119" i="7"/>
  <c r="W2120" i="7"/>
  <c r="W2121" i="7"/>
  <c r="W2122" i="7"/>
  <c r="W2123" i="7"/>
  <c r="W2124" i="7"/>
  <c r="W2125" i="7"/>
  <c r="W2126" i="7"/>
  <c r="W2127" i="7"/>
  <c r="W2128" i="7"/>
  <c r="W2129" i="7"/>
  <c r="W920" i="7"/>
  <c r="W75" i="7"/>
  <c r="W789" i="7"/>
  <c r="W728" i="7"/>
  <c r="W729" i="7"/>
  <c r="W730" i="7"/>
  <c r="W137" i="7"/>
  <c r="W299" i="7"/>
  <c r="W190" i="7"/>
  <c r="W298" i="7"/>
  <c r="W159" i="7"/>
  <c r="W160" i="7"/>
  <c r="W161" i="7"/>
  <c r="W162" i="7"/>
  <c r="W1951" i="7"/>
  <c r="W1953" i="7"/>
  <c r="W1955" i="7"/>
  <c r="W1954" i="7"/>
  <c r="W1945" i="7"/>
  <c r="W809" i="7"/>
  <c r="W1874" i="7"/>
  <c r="W1337" i="7"/>
  <c r="W627" i="7"/>
  <c r="W910" i="7"/>
  <c r="W115" i="7"/>
  <c r="W279" i="7"/>
  <c r="W60" i="7"/>
  <c r="W140" i="7"/>
  <c r="W626" i="7"/>
  <c r="W1266" i="7"/>
  <c r="W1267" i="7"/>
  <c r="W915" i="7"/>
  <c r="W1342" i="7"/>
  <c r="W930" i="7"/>
  <c r="W673" i="7"/>
  <c r="W674" i="7"/>
  <c r="W361" i="7"/>
  <c r="AC15" i="7" l="1"/>
  <c r="AD15" i="7"/>
  <c r="AE15" i="7"/>
  <c r="AC16" i="7"/>
  <c r="AD16" i="7"/>
  <c r="AE16" i="7"/>
  <c r="AC17" i="7"/>
  <c r="AD17" i="7"/>
  <c r="AE17" i="7"/>
  <c r="AC18" i="7"/>
  <c r="AD18" i="7"/>
  <c r="AE18" i="7"/>
  <c r="AC19" i="7"/>
  <c r="AD19" i="7"/>
  <c r="AE19" i="7"/>
  <c r="AC20" i="7"/>
  <c r="AD20" i="7"/>
  <c r="AE20" i="7"/>
  <c r="AC21" i="7"/>
  <c r="AD21" i="7"/>
  <c r="AE21" i="7"/>
  <c r="AC22" i="7"/>
  <c r="AD22" i="7"/>
  <c r="AE22" i="7"/>
  <c r="AC23" i="7"/>
  <c r="AD23" i="7"/>
  <c r="AE23" i="7"/>
  <c r="AC24" i="7"/>
  <c r="AD24" i="7"/>
  <c r="AE24" i="7"/>
  <c r="AC25" i="7"/>
  <c r="AD25" i="7"/>
  <c r="AE25" i="7"/>
  <c r="AC26" i="7"/>
  <c r="AD26" i="7"/>
  <c r="AE26" i="7"/>
  <c r="AC27" i="7"/>
  <c r="AD27" i="7"/>
  <c r="AE27" i="7"/>
  <c r="AC28" i="7"/>
  <c r="AD28" i="7"/>
  <c r="AE28" i="7"/>
  <c r="AC29" i="7"/>
  <c r="AD29" i="7"/>
  <c r="AE29" i="7"/>
  <c r="AC30" i="7"/>
  <c r="AD30" i="7"/>
  <c r="AE30" i="7"/>
  <c r="AC31" i="7"/>
  <c r="AD31" i="7"/>
  <c r="AE31" i="7"/>
  <c r="AC32" i="7"/>
  <c r="AD32" i="7"/>
  <c r="AE32" i="7"/>
  <c r="AC33" i="7"/>
  <c r="AD33" i="7"/>
  <c r="AE33" i="7"/>
  <c r="AC34" i="7"/>
  <c r="AD34" i="7"/>
  <c r="AE34" i="7"/>
  <c r="AC35" i="7"/>
  <c r="AD35" i="7"/>
  <c r="AE35" i="7"/>
  <c r="AC36" i="7"/>
  <c r="AD36" i="7"/>
  <c r="AE36" i="7"/>
  <c r="AC37" i="7"/>
  <c r="AD37" i="7"/>
  <c r="AE37" i="7"/>
  <c r="AC38" i="7"/>
  <c r="AD38" i="7"/>
  <c r="AE38" i="7"/>
  <c r="AC39" i="7"/>
  <c r="AD39" i="7"/>
  <c r="AE39" i="7"/>
  <c r="AC40" i="7"/>
  <c r="AD40" i="7"/>
  <c r="AE40" i="7"/>
  <c r="AC41" i="7"/>
  <c r="AD41" i="7"/>
  <c r="AE41" i="7"/>
  <c r="AC42" i="7"/>
  <c r="AD42" i="7"/>
  <c r="AE42" i="7"/>
  <c r="AC43" i="7"/>
  <c r="AD43" i="7"/>
  <c r="AE43" i="7"/>
  <c r="AC44" i="7"/>
  <c r="AD44" i="7"/>
  <c r="AE44" i="7"/>
  <c r="AC45" i="7"/>
  <c r="AD45" i="7"/>
  <c r="AE45" i="7"/>
  <c r="AC46" i="7"/>
  <c r="AD46" i="7"/>
  <c r="AE46" i="7"/>
  <c r="AC47" i="7"/>
  <c r="AD47" i="7"/>
  <c r="AE47" i="7"/>
  <c r="AC48" i="7"/>
  <c r="AD48" i="7"/>
  <c r="AE48" i="7"/>
  <c r="AC49" i="7"/>
  <c r="AD49" i="7"/>
  <c r="AE49" i="7"/>
  <c r="AC50" i="7"/>
  <c r="AD50" i="7"/>
  <c r="AE50" i="7"/>
  <c r="AC51" i="7"/>
  <c r="AD51" i="7"/>
  <c r="AE51" i="7"/>
  <c r="AC52" i="7"/>
  <c r="AD52" i="7"/>
  <c r="AE52" i="7"/>
  <c r="AC53" i="7"/>
  <c r="AD53" i="7"/>
  <c r="AE53" i="7"/>
  <c r="AC54" i="7"/>
  <c r="AD54" i="7"/>
  <c r="AE54" i="7"/>
  <c r="AC55" i="7"/>
  <c r="AD55" i="7"/>
  <c r="AE55" i="7"/>
  <c r="AC56" i="7"/>
  <c r="AD56" i="7"/>
  <c r="AE56" i="7"/>
  <c r="AC57" i="7"/>
  <c r="AD57" i="7"/>
  <c r="AE57" i="7"/>
  <c r="AC58" i="7"/>
  <c r="AD58" i="7"/>
  <c r="AE58" i="7"/>
  <c r="AC59" i="7"/>
  <c r="AD59" i="7"/>
  <c r="AE59" i="7"/>
  <c r="AC60" i="7"/>
  <c r="AD60" i="7"/>
  <c r="AE60" i="7"/>
  <c r="AC61" i="7"/>
  <c r="AD61" i="7"/>
  <c r="AE61" i="7"/>
  <c r="AC62" i="7"/>
  <c r="AD62" i="7"/>
  <c r="AE62" i="7"/>
  <c r="AC63" i="7"/>
  <c r="AD63" i="7"/>
  <c r="AE63" i="7"/>
  <c r="AC64" i="7"/>
  <c r="AD64" i="7"/>
  <c r="AE64" i="7"/>
  <c r="AC65" i="7"/>
  <c r="AD65" i="7"/>
  <c r="AE65" i="7"/>
  <c r="AC66" i="7"/>
  <c r="AD66" i="7"/>
  <c r="AE66" i="7"/>
  <c r="AC67" i="7"/>
  <c r="AD67" i="7"/>
  <c r="AE67" i="7"/>
  <c r="AC68" i="7"/>
  <c r="AD68" i="7"/>
  <c r="AE68" i="7"/>
  <c r="AC69" i="7"/>
  <c r="AD69" i="7"/>
  <c r="AE69" i="7"/>
  <c r="AC70" i="7"/>
  <c r="AD70" i="7"/>
  <c r="AE70" i="7"/>
  <c r="AC71" i="7"/>
  <c r="AD71" i="7"/>
  <c r="AE71" i="7"/>
  <c r="AC72" i="7"/>
  <c r="AD72" i="7"/>
  <c r="AE72" i="7"/>
  <c r="AC73" i="7"/>
  <c r="AD73" i="7"/>
  <c r="AE73" i="7"/>
  <c r="AC74" i="7"/>
  <c r="AD74" i="7"/>
  <c r="AE74" i="7"/>
  <c r="AC75" i="7"/>
  <c r="AD75" i="7"/>
  <c r="AE75" i="7"/>
  <c r="AC76" i="7"/>
  <c r="AD76" i="7"/>
  <c r="AE76" i="7"/>
  <c r="AC77" i="7"/>
  <c r="AD77" i="7"/>
  <c r="AE77" i="7"/>
  <c r="AC78" i="7"/>
  <c r="AD78" i="7"/>
  <c r="AE78" i="7"/>
  <c r="AC79" i="7"/>
  <c r="AD79" i="7"/>
  <c r="AE79" i="7"/>
  <c r="AC80" i="7"/>
  <c r="AD80" i="7"/>
  <c r="AE80" i="7"/>
  <c r="AC81" i="7"/>
  <c r="AD81" i="7"/>
  <c r="AE81" i="7"/>
  <c r="AC82" i="7"/>
  <c r="AD82" i="7"/>
  <c r="AE82" i="7"/>
  <c r="AC83" i="7"/>
  <c r="AD83" i="7"/>
  <c r="AE83" i="7"/>
  <c r="AC84" i="7"/>
  <c r="AD84" i="7"/>
  <c r="AE84" i="7"/>
  <c r="AC85" i="7"/>
  <c r="AD85" i="7"/>
  <c r="AE85" i="7"/>
  <c r="AC86" i="7"/>
  <c r="AD86" i="7"/>
  <c r="AE86" i="7"/>
  <c r="AC87" i="7"/>
  <c r="AD87" i="7"/>
  <c r="AE87" i="7"/>
  <c r="AC88" i="7"/>
  <c r="AD88" i="7"/>
  <c r="AE88" i="7"/>
  <c r="AC89" i="7"/>
  <c r="AD89" i="7"/>
  <c r="AE89" i="7"/>
  <c r="AC90" i="7"/>
  <c r="AD90" i="7"/>
  <c r="AE90" i="7"/>
  <c r="AC91" i="7"/>
  <c r="AD91" i="7"/>
  <c r="AE91" i="7"/>
  <c r="AC92" i="7"/>
  <c r="AD92" i="7"/>
  <c r="AE92" i="7"/>
  <c r="AC93" i="7"/>
  <c r="AD93" i="7"/>
  <c r="AE93" i="7"/>
  <c r="AC94" i="7"/>
  <c r="AD94" i="7"/>
  <c r="AE94" i="7"/>
  <c r="AC95" i="7"/>
  <c r="AD95" i="7"/>
  <c r="AE95" i="7"/>
  <c r="AC96" i="7"/>
  <c r="AD96" i="7"/>
  <c r="AE96" i="7"/>
  <c r="AC97" i="7"/>
  <c r="AD97" i="7"/>
  <c r="AE97" i="7"/>
  <c r="AC98" i="7"/>
  <c r="AD98" i="7"/>
  <c r="AE98" i="7"/>
  <c r="AC99" i="7"/>
  <c r="AD99" i="7"/>
  <c r="AE99" i="7"/>
  <c r="AC100" i="7"/>
  <c r="AD100" i="7"/>
  <c r="AE100" i="7"/>
  <c r="AC101" i="7"/>
  <c r="AD101" i="7"/>
  <c r="AE101" i="7"/>
  <c r="AC102" i="7"/>
  <c r="AD102" i="7"/>
  <c r="AE102" i="7"/>
  <c r="AC103" i="7"/>
  <c r="AD103" i="7"/>
  <c r="AE103" i="7"/>
  <c r="AC104" i="7"/>
  <c r="AD104" i="7"/>
  <c r="AE104" i="7"/>
  <c r="AC105" i="7"/>
  <c r="AD105" i="7"/>
  <c r="AE105" i="7"/>
  <c r="AC106" i="7"/>
  <c r="AD106" i="7"/>
  <c r="AE106" i="7"/>
  <c r="AC107" i="7"/>
  <c r="AD107" i="7"/>
  <c r="AE107" i="7"/>
  <c r="AC108" i="7"/>
  <c r="AD108" i="7"/>
  <c r="AE108" i="7"/>
  <c r="AC109" i="7"/>
  <c r="AD109" i="7"/>
  <c r="AE109" i="7"/>
  <c r="AC110" i="7"/>
  <c r="AD110" i="7"/>
  <c r="AE110" i="7"/>
  <c r="AC111" i="7"/>
  <c r="AD111" i="7"/>
  <c r="AE111" i="7"/>
  <c r="AC112" i="7"/>
  <c r="AD112" i="7"/>
  <c r="AE112" i="7"/>
  <c r="AC113" i="7"/>
  <c r="AD113" i="7"/>
  <c r="AE113" i="7"/>
  <c r="AC114" i="7"/>
  <c r="AD114" i="7"/>
  <c r="AE114" i="7"/>
  <c r="AC115" i="7"/>
  <c r="AD115" i="7"/>
  <c r="AE115" i="7"/>
  <c r="AC116" i="7"/>
  <c r="AD116" i="7"/>
  <c r="AE116" i="7"/>
  <c r="AC117" i="7"/>
  <c r="AD117" i="7"/>
  <c r="AE117" i="7"/>
  <c r="AC118" i="7"/>
  <c r="AD118" i="7"/>
  <c r="AE118" i="7"/>
  <c r="AC119" i="7"/>
  <c r="AD119" i="7"/>
  <c r="AE119" i="7"/>
  <c r="AC120" i="7"/>
  <c r="AD120" i="7"/>
  <c r="AE120" i="7"/>
  <c r="AC121" i="7"/>
  <c r="AD121" i="7"/>
  <c r="AE121" i="7"/>
  <c r="AC122" i="7"/>
  <c r="AD122" i="7"/>
  <c r="AE122" i="7"/>
  <c r="AC123" i="7"/>
  <c r="AD123" i="7"/>
  <c r="AE123" i="7"/>
  <c r="AC124" i="7"/>
  <c r="AD124" i="7"/>
  <c r="AE124" i="7"/>
  <c r="AC125" i="7"/>
  <c r="AD125" i="7"/>
  <c r="AE125" i="7"/>
  <c r="AC126" i="7"/>
  <c r="AD126" i="7"/>
  <c r="AE126" i="7"/>
  <c r="AC127" i="7"/>
  <c r="AD127" i="7"/>
  <c r="AE127" i="7"/>
  <c r="AC128" i="7"/>
  <c r="AD128" i="7"/>
  <c r="AE128" i="7"/>
  <c r="AC129" i="7"/>
  <c r="AD129" i="7"/>
  <c r="AE129" i="7"/>
  <c r="AC130" i="7"/>
  <c r="AD130" i="7"/>
  <c r="AE130" i="7"/>
  <c r="AC131" i="7"/>
  <c r="AD131" i="7"/>
  <c r="AE131" i="7"/>
  <c r="AC132" i="7"/>
  <c r="AD132" i="7"/>
  <c r="AE132" i="7"/>
  <c r="AC133" i="7"/>
  <c r="AD133" i="7"/>
  <c r="AE133" i="7"/>
  <c r="AC134" i="7"/>
  <c r="AD134" i="7"/>
  <c r="AE134" i="7"/>
  <c r="AC135" i="7"/>
  <c r="AD135" i="7"/>
  <c r="AE135" i="7"/>
  <c r="AC136" i="7"/>
  <c r="AD136" i="7"/>
  <c r="AE136" i="7"/>
  <c r="AC137" i="7"/>
  <c r="AD137" i="7"/>
  <c r="AE137" i="7"/>
  <c r="AC138" i="7"/>
  <c r="AD138" i="7"/>
  <c r="AE138" i="7"/>
  <c r="AC139" i="7"/>
  <c r="AD139" i="7"/>
  <c r="AE139" i="7"/>
  <c r="AC140" i="7"/>
  <c r="AD140" i="7"/>
  <c r="AE140" i="7"/>
  <c r="AC141" i="7"/>
  <c r="AD141" i="7"/>
  <c r="AE141" i="7"/>
  <c r="AC142" i="7"/>
  <c r="AD142" i="7"/>
  <c r="AE142" i="7"/>
  <c r="AC143" i="7"/>
  <c r="AD143" i="7"/>
  <c r="AE143" i="7"/>
  <c r="AC144" i="7"/>
  <c r="AD144" i="7"/>
  <c r="AE144" i="7"/>
  <c r="AC145" i="7"/>
  <c r="AD145" i="7"/>
  <c r="AE145" i="7"/>
  <c r="AC146" i="7"/>
  <c r="AD146" i="7"/>
  <c r="AE146" i="7"/>
  <c r="AC147" i="7"/>
  <c r="AD147" i="7"/>
  <c r="AE147" i="7"/>
  <c r="AC148" i="7"/>
  <c r="AD148" i="7"/>
  <c r="AE148" i="7"/>
  <c r="AC149" i="7"/>
  <c r="AD149" i="7"/>
  <c r="AE149" i="7"/>
  <c r="AC150" i="7"/>
  <c r="AD150" i="7"/>
  <c r="AE150" i="7"/>
  <c r="AC151" i="7"/>
  <c r="AD151" i="7"/>
  <c r="AE151" i="7"/>
  <c r="AC152" i="7"/>
  <c r="AD152" i="7"/>
  <c r="AE152" i="7"/>
  <c r="AC153" i="7"/>
  <c r="AD153" i="7"/>
  <c r="AE153" i="7"/>
  <c r="AC154" i="7"/>
  <c r="AD154" i="7"/>
  <c r="AE154" i="7"/>
  <c r="AC155" i="7"/>
  <c r="AD155" i="7"/>
  <c r="AE155" i="7"/>
  <c r="AC156" i="7"/>
  <c r="AD156" i="7"/>
  <c r="AE156" i="7"/>
  <c r="AC157" i="7"/>
  <c r="AD157" i="7"/>
  <c r="AE157" i="7"/>
  <c r="AC158" i="7"/>
  <c r="AD158" i="7"/>
  <c r="AE158" i="7"/>
  <c r="AC159" i="7"/>
  <c r="AD159" i="7"/>
  <c r="AE159" i="7"/>
  <c r="AC160" i="7"/>
  <c r="AD160" i="7"/>
  <c r="AE160" i="7"/>
  <c r="AC161" i="7"/>
  <c r="AD161" i="7"/>
  <c r="AE161" i="7"/>
  <c r="AC162" i="7"/>
  <c r="AD162" i="7"/>
  <c r="AE162" i="7"/>
  <c r="AC163" i="7"/>
  <c r="AD163" i="7"/>
  <c r="AE163" i="7"/>
  <c r="AC164" i="7"/>
  <c r="AD164" i="7"/>
  <c r="AE164" i="7"/>
  <c r="AC165" i="7"/>
  <c r="AD165" i="7"/>
  <c r="AE165" i="7"/>
  <c r="AC166" i="7"/>
  <c r="AD166" i="7"/>
  <c r="AE166" i="7"/>
  <c r="AC167" i="7"/>
  <c r="AD167" i="7"/>
  <c r="AE167" i="7"/>
  <c r="AC168" i="7"/>
  <c r="AD168" i="7"/>
  <c r="AE168" i="7"/>
  <c r="AC169" i="7"/>
  <c r="AD169" i="7"/>
  <c r="AE169" i="7"/>
  <c r="AC170" i="7"/>
  <c r="AD170" i="7"/>
  <c r="AE170" i="7"/>
  <c r="AC171" i="7"/>
  <c r="AD171" i="7"/>
  <c r="AE171" i="7"/>
  <c r="AC172" i="7"/>
  <c r="AD172" i="7"/>
  <c r="AE172" i="7"/>
  <c r="AC173" i="7"/>
  <c r="AD173" i="7"/>
  <c r="AE173" i="7"/>
  <c r="AC174" i="7"/>
  <c r="AD174" i="7"/>
  <c r="AE174" i="7"/>
  <c r="AC175" i="7"/>
  <c r="AD175" i="7"/>
  <c r="AE175" i="7"/>
  <c r="AC176" i="7"/>
  <c r="AD176" i="7"/>
  <c r="AE176" i="7"/>
  <c r="AC177" i="7"/>
  <c r="AD177" i="7"/>
  <c r="AE177" i="7"/>
  <c r="AC178" i="7"/>
  <c r="AD178" i="7"/>
  <c r="AE178" i="7"/>
  <c r="AC179" i="7"/>
  <c r="AD179" i="7"/>
  <c r="AE179" i="7"/>
  <c r="AC180" i="7"/>
  <c r="AD180" i="7"/>
  <c r="AE180" i="7"/>
  <c r="AC181" i="7"/>
  <c r="AD181" i="7"/>
  <c r="AE181" i="7"/>
  <c r="AC182" i="7"/>
  <c r="AD182" i="7"/>
  <c r="AE182" i="7"/>
  <c r="AC183" i="7"/>
  <c r="AD183" i="7"/>
  <c r="AE183" i="7"/>
  <c r="AC184" i="7"/>
  <c r="AD184" i="7"/>
  <c r="AE184" i="7"/>
  <c r="AC185" i="7"/>
  <c r="AD185" i="7"/>
  <c r="AE185" i="7"/>
  <c r="AC186" i="7"/>
  <c r="AD186" i="7"/>
  <c r="AE186" i="7"/>
  <c r="AC187" i="7"/>
  <c r="AD187" i="7"/>
  <c r="AE187" i="7"/>
  <c r="AC188" i="7"/>
  <c r="AD188" i="7"/>
  <c r="AE188" i="7"/>
  <c r="AC189" i="7"/>
  <c r="AD189" i="7"/>
  <c r="AE189" i="7"/>
  <c r="AC190" i="7"/>
  <c r="AD190" i="7"/>
  <c r="AE190" i="7"/>
  <c r="AC191" i="7"/>
  <c r="AD191" i="7"/>
  <c r="AE191" i="7"/>
  <c r="AC192" i="7"/>
  <c r="AD192" i="7"/>
  <c r="AE192" i="7"/>
  <c r="AC193" i="7"/>
  <c r="AD193" i="7"/>
  <c r="AE193" i="7"/>
  <c r="AC194" i="7"/>
  <c r="AD194" i="7"/>
  <c r="AE194" i="7"/>
  <c r="AC195" i="7"/>
  <c r="AD195" i="7"/>
  <c r="AE195" i="7"/>
  <c r="AC196" i="7"/>
  <c r="AD196" i="7"/>
  <c r="AE196" i="7"/>
  <c r="AC197" i="7"/>
  <c r="AD197" i="7"/>
  <c r="AE197" i="7"/>
  <c r="AC198" i="7"/>
  <c r="AD198" i="7"/>
  <c r="AE198" i="7"/>
  <c r="AC199" i="7"/>
  <c r="AD199" i="7"/>
  <c r="AE199" i="7"/>
  <c r="AC200" i="7"/>
  <c r="AD200" i="7"/>
  <c r="AE200" i="7"/>
  <c r="AC201" i="7"/>
  <c r="AD201" i="7"/>
  <c r="AE201" i="7"/>
  <c r="AC202" i="7"/>
  <c r="AD202" i="7"/>
  <c r="AE202" i="7"/>
  <c r="AC203" i="7"/>
  <c r="AD203" i="7"/>
  <c r="AE203" i="7"/>
  <c r="AC204" i="7"/>
  <c r="AD204" i="7"/>
  <c r="AE204" i="7"/>
  <c r="AC205" i="7"/>
  <c r="AD205" i="7"/>
  <c r="AE205" i="7"/>
  <c r="AC206" i="7"/>
  <c r="AD206" i="7"/>
  <c r="AE206" i="7"/>
  <c r="AC207" i="7"/>
  <c r="AD207" i="7"/>
  <c r="AE207" i="7"/>
  <c r="AC208" i="7"/>
  <c r="AD208" i="7"/>
  <c r="AE208" i="7"/>
  <c r="AC209" i="7"/>
  <c r="AD209" i="7"/>
  <c r="AE209" i="7"/>
  <c r="AC210" i="7"/>
  <c r="AD210" i="7"/>
  <c r="AE210" i="7"/>
  <c r="AC211" i="7"/>
  <c r="AD211" i="7"/>
  <c r="AE211" i="7"/>
  <c r="AC212" i="7"/>
  <c r="AD212" i="7"/>
  <c r="AE212" i="7"/>
  <c r="AC213" i="7"/>
  <c r="AD213" i="7"/>
  <c r="AE213" i="7"/>
  <c r="AC214" i="7"/>
  <c r="AD214" i="7"/>
  <c r="AE214" i="7"/>
  <c r="AC215" i="7"/>
  <c r="AD215" i="7"/>
  <c r="AE215" i="7"/>
  <c r="AC216" i="7"/>
  <c r="AD216" i="7"/>
  <c r="AE216" i="7"/>
  <c r="AC217" i="7"/>
  <c r="AD217" i="7"/>
  <c r="AE217" i="7"/>
  <c r="AC218" i="7"/>
  <c r="AD218" i="7"/>
  <c r="AE218" i="7"/>
  <c r="AC219" i="7"/>
  <c r="AD219" i="7"/>
  <c r="AE219" i="7"/>
  <c r="AC220" i="7"/>
  <c r="AD220" i="7"/>
  <c r="AE220" i="7"/>
  <c r="AC221" i="7"/>
  <c r="AD221" i="7"/>
  <c r="AE221" i="7"/>
  <c r="AC222" i="7"/>
  <c r="AD222" i="7"/>
  <c r="AE222" i="7"/>
  <c r="AC223" i="7"/>
  <c r="AD223" i="7"/>
  <c r="AE223" i="7"/>
  <c r="AC224" i="7"/>
  <c r="AD224" i="7"/>
  <c r="AE224" i="7"/>
  <c r="AC225" i="7"/>
  <c r="AD225" i="7"/>
  <c r="AE225" i="7"/>
  <c r="AC226" i="7"/>
  <c r="AD226" i="7"/>
  <c r="AE226" i="7"/>
  <c r="AC227" i="7"/>
  <c r="AD227" i="7"/>
  <c r="AE227" i="7"/>
  <c r="AC228" i="7"/>
  <c r="AD228" i="7"/>
  <c r="AE228" i="7"/>
  <c r="AC229" i="7"/>
  <c r="AD229" i="7"/>
  <c r="AE229" i="7"/>
  <c r="AC230" i="7"/>
  <c r="AD230" i="7"/>
  <c r="AE230" i="7"/>
  <c r="AC231" i="7"/>
  <c r="AD231" i="7"/>
  <c r="AE231" i="7"/>
  <c r="AC232" i="7"/>
  <c r="AD232" i="7"/>
  <c r="AE232" i="7"/>
  <c r="AC233" i="7"/>
  <c r="AD233" i="7"/>
  <c r="AE233" i="7"/>
  <c r="AC234" i="7"/>
  <c r="AD234" i="7"/>
  <c r="AE234" i="7"/>
  <c r="AC235" i="7"/>
  <c r="AD235" i="7"/>
  <c r="AE235" i="7"/>
  <c r="AC236" i="7"/>
  <c r="AD236" i="7"/>
  <c r="AE236" i="7"/>
  <c r="AC237" i="7"/>
  <c r="AD237" i="7"/>
  <c r="AE237" i="7"/>
  <c r="AC238" i="7"/>
  <c r="AD238" i="7"/>
  <c r="AE238" i="7"/>
  <c r="AC239" i="7"/>
  <c r="AD239" i="7"/>
  <c r="AE239" i="7"/>
  <c r="AC240" i="7"/>
  <c r="AD240" i="7"/>
  <c r="AE240" i="7"/>
  <c r="AC241" i="7"/>
  <c r="AD241" i="7"/>
  <c r="AE241" i="7"/>
  <c r="AC242" i="7"/>
  <c r="AD242" i="7"/>
  <c r="AE242" i="7"/>
  <c r="AC243" i="7"/>
  <c r="AD243" i="7"/>
  <c r="AE243" i="7"/>
  <c r="AC244" i="7"/>
  <c r="AD244" i="7"/>
  <c r="AE244" i="7"/>
  <c r="AC245" i="7"/>
  <c r="AD245" i="7"/>
  <c r="AE245" i="7"/>
  <c r="AC246" i="7"/>
  <c r="AD246" i="7"/>
  <c r="AE246" i="7"/>
  <c r="AC247" i="7"/>
  <c r="AD247" i="7"/>
  <c r="AE247" i="7"/>
  <c r="AC248" i="7"/>
  <c r="AD248" i="7"/>
  <c r="AE248" i="7"/>
  <c r="AC249" i="7"/>
  <c r="AD249" i="7"/>
  <c r="AE249" i="7"/>
  <c r="AC250" i="7"/>
  <c r="AD250" i="7"/>
  <c r="AE250" i="7"/>
  <c r="AC251" i="7"/>
  <c r="AD251" i="7"/>
  <c r="AE251" i="7"/>
  <c r="AC252" i="7"/>
  <c r="AD252" i="7"/>
  <c r="AE252" i="7"/>
  <c r="AC253" i="7"/>
  <c r="AD253" i="7"/>
  <c r="AE253" i="7"/>
  <c r="AC254" i="7"/>
  <c r="AD254" i="7"/>
  <c r="AE254" i="7"/>
  <c r="AC255" i="7"/>
  <c r="AD255" i="7"/>
  <c r="AE255" i="7"/>
  <c r="AC256" i="7"/>
  <c r="AD256" i="7"/>
  <c r="AE256" i="7"/>
  <c r="AC257" i="7"/>
  <c r="AD257" i="7"/>
  <c r="AE257" i="7"/>
  <c r="AC258" i="7"/>
  <c r="AD258" i="7"/>
  <c r="AE258" i="7"/>
  <c r="AC259" i="7"/>
  <c r="AD259" i="7"/>
  <c r="AE259" i="7"/>
  <c r="AC260" i="7"/>
  <c r="AD260" i="7"/>
  <c r="AE260" i="7"/>
  <c r="AC261" i="7"/>
  <c r="AD261" i="7"/>
  <c r="AE261" i="7"/>
  <c r="AC262" i="7"/>
  <c r="AD262" i="7"/>
  <c r="AE262" i="7"/>
  <c r="AC263" i="7"/>
  <c r="AD263" i="7"/>
  <c r="AE263" i="7"/>
  <c r="AC264" i="7"/>
  <c r="AD264" i="7"/>
  <c r="AE264" i="7"/>
  <c r="AC265" i="7"/>
  <c r="AD265" i="7"/>
  <c r="AE265" i="7"/>
  <c r="AC266" i="7"/>
  <c r="AD266" i="7"/>
  <c r="AE266" i="7"/>
  <c r="AC267" i="7"/>
  <c r="AD267" i="7"/>
  <c r="AE267" i="7"/>
  <c r="AC268" i="7"/>
  <c r="AD268" i="7"/>
  <c r="AE268" i="7"/>
  <c r="AC269" i="7"/>
  <c r="AD269" i="7"/>
  <c r="AE269" i="7"/>
  <c r="AC270" i="7"/>
  <c r="AD270" i="7"/>
  <c r="AE270" i="7"/>
  <c r="AC271" i="7"/>
  <c r="AD271" i="7"/>
  <c r="AE271" i="7"/>
  <c r="AC272" i="7"/>
  <c r="AD272" i="7"/>
  <c r="AE272" i="7"/>
  <c r="AC273" i="7"/>
  <c r="AD273" i="7"/>
  <c r="AE273" i="7"/>
  <c r="AC274" i="7"/>
  <c r="AD274" i="7"/>
  <c r="AE274" i="7"/>
  <c r="AC275" i="7"/>
  <c r="AD275" i="7"/>
  <c r="AE275" i="7"/>
  <c r="AC276" i="7"/>
  <c r="AD276" i="7"/>
  <c r="AE276" i="7"/>
  <c r="AC277" i="7"/>
  <c r="AD277" i="7"/>
  <c r="AE277" i="7"/>
  <c r="AC278" i="7"/>
  <c r="AD278" i="7"/>
  <c r="AE278" i="7"/>
  <c r="AC279" i="7"/>
  <c r="AD279" i="7"/>
  <c r="AE279" i="7"/>
  <c r="AC280" i="7"/>
  <c r="AD280" i="7"/>
  <c r="AE280" i="7"/>
  <c r="AC281" i="7"/>
  <c r="AD281" i="7"/>
  <c r="AE281" i="7"/>
  <c r="AC282" i="7"/>
  <c r="AD282" i="7"/>
  <c r="AE282" i="7"/>
  <c r="AC283" i="7"/>
  <c r="AD283" i="7"/>
  <c r="AE283" i="7"/>
  <c r="AC284" i="7"/>
  <c r="AD284" i="7"/>
  <c r="AE284" i="7"/>
  <c r="AC285" i="7"/>
  <c r="AD285" i="7"/>
  <c r="AE285" i="7"/>
  <c r="AC286" i="7"/>
  <c r="AD286" i="7"/>
  <c r="AE286" i="7"/>
  <c r="AC287" i="7"/>
  <c r="AD287" i="7"/>
  <c r="AE287" i="7"/>
  <c r="AC288" i="7"/>
  <c r="AD288" i="7"/>
  <c r="AE288" i="7"/>
  <c r="AC289" i="7"/>
  <c r="AD289" i="7"/>
  <c r="AE289" i="7"/>
  <c r="AC290" i="7"/>
  <c r="AD290" i="7"/>
  <c r="AE290" i="7"/>
  <c r="AC291" i="7"/>
  <c r="AD291" i="7"/>
  <c r="AE291" i="7"/>
  <c r="AC292" i="7"/>
  <c r="AD292" i="7"/>
  <c r="AE292" i="7"/>
  <c r="AC293" i="7"/>
  <c r="AD293" i="7"/>
  <c r="AE293" i="7"/>
  <c r="AC294" i="7"/>
  <c r="AD294" i="7"/>
  <c r="AE294" i="7"/>
  <c r="AC295" i="7"/>
  <c r="AD295" i="7"/>
  <c r="AE295" i="7"/>
  <c r="AC296" i="7"/>
  <c r="AD296" i="7"/>
  <c r="AE296" i="7"/>
  <c r="AC297" i="7"/>
  <c r="AD297" i="7"/>
  <c r="AE297" i="7"/>
  <c r="AC298" i="7"/>
  <c r="AD298" i="7"/>
  <c r="AE298" i="7"/>
  <c r="AC299" i="7"/>
  <c r="AD299" i="7"/>
  <c r="AE299" i="7"/>
  <c r="AC300" i="7"/>
  <c r="AD300" i="7"/>
  <c r="AE300" i="7"/>
  <c r="AC301" i="7"/>
  <c r="AD301" i="7"/>
  <c r="AE301" i="7"/>
  <c r="AC302" i="7"/>
  <c r="AD302" i="7"/>
  <c r="AE302" i="7"/>
  <c r="AC303" i="7"/>
  <c r="AD303" i="7"/>
  <c r="AE303" i="7"/>
  <c r="AC304" i="7"/>
  <c r="AD304" i="7"/>
  <c r="AE304" i="7"/>
  <c r="AC305" i="7"/>
  <c r="AD305" i="7"/>
  <c r="AE305" i="7"/>
  <c r="AC306" i="7"/>
  <c r="AD306" i="7"/>
  <c r="AE306" i="7"/>
  <c r="AC307" i="7"/>
  <c r="AD307" i="7"/>
  <c r="AE307" i="7"/>
  <c r="AC308" i="7"/>
  <c r="AD308" i="7"/>
  <c r="AE308" i="7"/>
  <c r="AC309" i="7"/>
  <c r="AD309" i="7"/>
  <c r="AE309" i="7"/>
  <c r="AC310" i="7"/>
  <c r="AD310" i="7"/>
  <c r="AE310" i="7"/>
  <c r="AC311" i="7"/>
  <c r="AD311" i="7"/>
  <c r="AE311" i="7"/>
  <c r="AC312" i="7"/>
  <c r="AD312" i="7"/>
  <c r="AE312" i="7"/>
  <c r="AC313" i="7"/>
  <c r="AD313" i="7"/>
  <c r="AE313" i="7"/>
  <c r="AC314" i="7"/>
  <c r="AD314" i="7"/>
  <c r="AE314" i="7"/>
  <c r="AC315" i="7"/>
  <c r="AD315" i="7"/>
  <c r="AE315" i="7"/>
  <c r="AC316" i="7"/>
  <c r="AD316" i="7"/>
  <c r="AE316" i="7"/>
  <c r="AC317" i="7"/>
  <c r="AD317" i="7"/>
  <c r="AE317" i="7"/>
  <c r="AC318" i="7"/>
  <c r="AD318" i="7"/>
  <c r="AE318" i="7"/>
  <c r="AC319" i="7"/>
  <c r="AD319" i="7"/>
  <c r="AE319" i="7"/>
  <c r="AC320" i="7"/>
  <c r="AD320" i="7"/>
  <c r="AE320" i="7"/>
  <c r="AC321" i="7"/>
  <c r="AD321" i="7"/>
  <c r="AE321" i="7"/>
  <c r="AC322" i="7"/>
  <c r="AD322" i="7"/>
  <c r="AE322" i="7"/>
  <c r="AC323" i="7"/>
  <c r="AD323" i="7"/>
  <c r="AE323" i="7"/>
  <c r="AC324" i="7"/>
  <c r="AD324" i="7"/>
  <c r="AE324" i="7"/>
  <c r="AC325" i="7"/>
  <c r="AD325" i="7"/>
  <c r="AE325" i="7"/>
  <c r="AC326" i="7"/>
  <c r="AD326" i="7"/>
  <c r="AE326" i="7"/>
  <c r="AC327" i="7"/>
  <c r="AD327" i="7"/>
  <c r="AE327" i="7"/>
  <c r="AC328" i="7"/>
  <c r="AD328" i="7"/>
  <c r="AE328" i="7"/>
  <c r="AC329" i="7"/>
  <c r="AD329" i="7"/>
  <c r="AE329" i="7"/>
  <c r="AC330" i="7"/>
  <c r="AD330" i="7"/>
  <c r="AE330" i="7"/>
  <c r="AC331" i="7"/>
  <c r="AD331" i="7"/>
  <c r="AE331" i="7"/>
  <c r="AC332" i="7"/>
  <c r="AD332" i="7"/>
  <c r="AE332" i="7"/>
  <c r="AC333" i="7"/>
  <c r="AD333" i="7"/>
  <c r="AE333" i="7"/>
  <c r="AC334" i="7"/>
  <c r="AD334" i="7"/>
  <c r="AE334" i="7"/>
  <c r="AC335" i="7"/>
  <c r="AD335" i="7"/>
  <c r="AE335" i="7"/>
  <c r="AC336" i="7"/>
  <c r="AD336" i="7"/>
  <c r="AE336" i="7"/>
  <c r="AC337" i="7"/>
  <c r="AD337" i="7"/>
  <c r="AE337" i="7"/>
  <c r="AC338" i="7"/>
  <c r="AD338" i="7"/>
  <c r="AE338" i="7"/>
  <c r="AC339" i="7"/>
  <c r="AD339" i="7"/>
  <c r="AE339" i="7"/>
  <c r="AC340" i="7"/>
  <c r="AD340" i="7"/>
  <c r="AE340" i="7"/>
  <c r="AC341" i="7"/>
  <c r="AD341" i="7"/>
  <c r="AE341" i="7"/>
  <c r="AC342" i="7"/>
  <c r="AD342" i="7"/>
  <c r="AE342" i="7"/>
  <c r="AC343" i="7"/>
  <c r="AD343" i="7"/>
  <c r="AE343" i="7"/>
  <c r="AC344" i="7"/>
  <c r="AD344" i="7"/>
  <c r="AE344" i="7"/>
  <c r="AC345" i="7"/>
  <c r="AD345" i="7"/>
  <c r="AE345" i="7"/>
  <c r="AC346" i="7"/>
  <c r="AD346" i="7"/>
  <c r="AE346" i="7"/>
  <c r="AC347" i="7"/>
  <c r="AD347" i="7"/>
  <c r="AE347" i="7"/>
  <c r="AC348" i="7"/>
  <c r="AD348" i="7"/>
  <c r="AE348" i="7"/>
  <c r="AC349" i="7"/>
  <c r="AD349" i="7"/>
  <c r="AE349" i="7"/>
  <c r="AC350" i="7"/>
  <c r="AD350" i="7"/>
  <c r="AE350" i="7"/>
  <c r="AC351" i="7"/>
  <c r="AD351" i="7"/>
  <c r="AE351" i="7"/>
  <c r="AC352" i="7"/>
  <c r="AD352" i="7"/>
  <c r="AE352" i="7"/>
  <c r="AC353" i="7"/>
  <c r="AD353" i="7"/>
  <c r="AE353" i="7"/>
  <c r="AC354" i="7"/>
  <c r="AD354" i="7"/>
  <c r="AE354" i="7"/>
  <c r="AC355" i="7"/>
  <c r="AD355" i="7"/>
  <c r="AE355" i="7"/>
  <c r="AC356" i="7"/>
  <c r="AD356" i="7"/>
  <c r="AE356" i="7"/>
  <c r="AC357" i="7"/>
  <c r="AD357" i="7"/>
  <c r="AE357" i="7"/>
  <c r="AC358" i="7"/>
  <c r="AD358" i="7"/>
  <c r="AE358" i="7"/>
  <c r="AC359" i="7"/>
  <c r="AD359" i="7"/>
  <c r="AE359" i="7"/>
  <c r="AC360" i="7"/>
  <c r="AD360" i="7"/>
  <c r="AE360" i="7"/>
  <c r="AC361" i="7"/>
  <c r="AD361" i="7"/>
  <c r="AE361" i="7"/>
  <c r="AC362" i="7"/>
  <c r="AD362" i="7"/>
  <c r="AE362" i="7"/>
  <c r="AC363" i="7"/>
  <c r="AD363" i="7"/>
  <c r="AE363" i="7"/>
  <c r="AC364" i="7"/>
  <c r="AD364" i="7"/>
  <c r="AE364" i="7"/>
  <c r="AC365" i="7"/>
  <c r="AD365" i="7"/>
  <c r="AE365" i="7"/>
  <c r="AC366" i="7"/>
  <c r="AD366" i="7"/>
  <c r="AE366" i="7"/>
  <c r="AC367" i="7"/>
  <c r="AD367" i="7"/>
  <c r="AE367" i="7"/>
  <c r="AC368" i="7"/>
  <c r="AD368" i="7"/>
  <c r="AE368" i="7"/>
  <c r="AC369" i="7"/>
  <c r="AD369" i="7"/>
  <c r="AE369" i="7"/>
  <c r="AC370" i="7"/>
  <c r="AD370" i="7"/>
  <c r="AE370" i="7"/>
  <c r="AC371" i="7"/>
  <c r="AD371" i="7"/>
  <c r="AE371" i="7"/>
  <c r="AC372" i="7"/>
  <c r="AD372" i="7"/>
  <c r="AE372" i="7"/>
  <c r="AC373" i="7"/>
  <c r="AD373" i="7"/>
  <c r="AE373" i="7"/>
  <c r="AC374" i="7"/>
  <c r="AD374" i="7"/>
  <c r="AE374" i="7"/>
  <c r="AC375" i="7"/>
  <c r="AD375" i="7"/>
  <c r="AE375" i="7"/>
  <c r="AC376" i="7"/>
  <c r="AD376" i="7"/>
  <c r="AE376" i="7"/>
  <c r="AC377" i="7"/>
  <c r="AD377" i="7"/>
  <c r="AE377" i="7"/>
  <c r="AC378" i="7"/>
  <c r="AD378" i="7"/>
  <c r="AE378" i="7"/>
  <c r="AC379" i="7"/>
  <c r="AD379" i="7"/>
  <c r="AE379" i="7"/>
  <c r="AC380" i="7"/>
  <c r="AD380" i="7"/>
  <c r="AE380" i="7"/>
  <c r="AC381" i="7"/>
  <c r="AD381" i="7"/>
  <c r="AE381" i="7"/>
  <c r="AC382" i="7"/>
  <c r="AD382" i="7"/>
  <c r="AE382" i="7"/>
  <c r="AC383" i="7"/>
  <c r="AD383" i="7"/>
  <c r="AE383" i="7"/>
  <c r="AC384" i="7"/>
  <c r="AD384" i="7"/>
  <c r="AE384" i="7"/>
  <c r="AC385" i="7"/>
  <c r="AD385" i="7"/>
  <c r="AE385" i="7"/>
  <c r="AC386" i="7"/>
  <c r="AD386" i="7"/>
  <c r="AE386" i="7"/>
  <c r="AC387" i="7"/>
  <c r="AD387" i="7"/>
  <c r="AE387" i="7"/>
  <c r="AC388" i="7"/>
  <c r="AD388" i="7"/>
  <c r="AE388" i="7"/>
  <c r="AC389" i="7"/>
  <c r="AD389" i="7"/>
  <c r="AE389" i="7"/>
  <c r="AC390" i="7"/>
  <c r="AD390" i="7"/>
  <c r="AE390" i="7"/>
  <c r="AC391" i="7"/>
  <c r="AD391" i="7"/>
  <c r="AE391" i="7"/>
  <c r="AC392" i="7"/>
  <c r="AD392" i="7"/>
  <c r="AE392" i="7"/>
  <c r="AC393" i="7"/>
  <c r="AD393" i="7"/>
  <c r="AE393" i="7"/>
  <c r="AC394" i="7"/>
  <c r="AD394" i="7"/>
  <c r="AE394" i="7"/>
  <c r="AC395" i="7"/>
  <c r="AD395" i="7"/>
  <c r="AE395" i="7"/>
  <c r="AC396" i="7"/>
  <c r="AD396" i="7"/>
  <c r="AE396" i="7"/>
  <c r="AC397" i="7"/>
  <c r="AD397" i="7"/>
  <c r="AE397" i="7"/>
  <c r="AC398" i="7"/>
  <c r="AD398" i="7"/>
  <c r="AE398" i="7"/>
  <c r="AC399" i="7"/>
  <c r="AD399" i="7"/>
  <c r="AE399" i="7"/>
  <c r="AC400" i="7"/>
  <c r="AD400" i="7"/>
  <c r="AE400" i="7"/>
  <c r="AC401" i="7"/>
  <c r="AD401" i="7"/>
  <c r="AE401" i="7"/>
  <c r="AC402" i="7"/>
  <c r="AD402" i="7"/>
  <c r="AE402" i="7"/>
  <c r="AC403" i="7"/>
  <c r="AD403" i="7"/>
  <c r="AE403" i="7"/>
  <c r="AC404" i="7"/>
  <c r="AD404" i="7"/>
  <c r="AE404" i="7"/>
  <c r="AC405" i="7"/>
  <c r="AD405" i="7"/>
  <c r="AE405" i="7"/>
  <c r="AC406" i="7"/>
  <c r="AD406" i="7"/>
  <c r="AE406" i="7"/>
  <c r="AC407" i="7"/>
  <c r="AD407" i="7"/>
  <c r="AE407" i="7"/>
  <c r="AC408" i="7"/>
  <c r="AD408" i="7"/>
  <c r="AE408" i="7"/>
  <c r="AC409" i="7"/>
  <c r="AD409" i="7"/>
  <c r="AE409" i="7"/>
  <c r="AC410" i="7"/>
  <c r="AD410" i="7"/>
  <c r="AE410" i="7"/>
  <c r="AC411" i="7"/>
  <c r="AD411" i="7"/>
  <c r="AE411" i="7"/>
  <c r="AC412" i="7"/>
  <c r="AD412" i="7"/>
  <c r="AE412" i="7"/>
  <c r="AC413" i="7"/>
  <c r="AD413" i="7"/>
  <c r="AE413" i="7"/>
  <c r="AC414" i="7"/>
  <c r="AD414" i="7"/>
  <c r="AE414" i="7"/>
  <c r="AC415" i="7"/>
  <c r="AD415" i="7"/>
  <c r="AE415" i="7"/>
  <c r="AC416" i="7"/>
  <c r="AD416" i="7"/>
  <c r="AE416" i="7"/>
  <c r="AC417" i="7"/>
  <c r="AD417" i="7"/>
  <c r="AE417" i="7"/>
  <c r="AC418" i="7"/>
  <c r="AD418" i="7"/>
  <c r="AE418" i="7"/>
  <c r="AC419" i="7"/>
  <c r="AD419" i="7"/>
  <c r="AE419" i="7"/>
  <c r="AC420" i="7"/>
  <c r="AD420" i="7"/>
  <c r="AE420" i="7"/>
  <c r="AC421" i="7"/>
  <c r="AD421" i="7"/>
  <c r="AE421" i="7"/>
  <c r="AC422" i="7"/>
  <c r="AD422" i="7"/>
  <c r="AE422" i="7"/>
  <c r="AC423" i="7"/>
  <c r="AD423" i="7"/>
  <c r="AE423" i="7"/>
  <c r="AC424" i="7"/>
  <c r="AD424" i="7"/>
  <c r="AE424" i="7"/>
  <c r="AC425" i="7"/>
  <c r="AD425" i="7"/>
  <c r="AE425" i="7"/>
  <c r="AC426" i="7"/>
  <c r="AD426" i="7"/>
  <c r="AE426" i="7"/>
  <c r="AC427" i="7"/>
  <c r="AD427" i="7"/>
  <c r="AE427" i="7"/>
  <c r="AC428" i="7"/>
  <c r="AD428" i="7"/>
  <c r="AE428" i="7"/>
  <c r="AC429" i="7"/>
  <c r="AD429" i="7"/>
  <c r="AE429" i="7"/>
  <c r="AC430" i="7"/>
  <c r="AD430" i="7"/>
  <c r="AE430" i="7"/>
  <c r="AC431" i="7"/>
  <c r="AD431" i="7"/>
  <c r="AE431" i="7"/>
  <c r="AC432" i="7"/>
  <c r="AD432" i="7"/>
  <c r="AE432" i="7"/>
  <c r="AC433" i="7"/>
  <c r="AD433" i="7"/>
  <c r="AE433" i="7"/>
  <c r="AC434" i="7"/>
  <c r="AD434" i="7"/>
  <c r="AE434" i="7"/>
  <c r="AC435" i="7"/>
  <c r="AD435" i="7"/>
  <c r="AE435" i="7"/>
  <c r="AC436" i="7"/>
  <c r="AD436" i="7"/>
  <c r="AE436" i="7"/>
  <c r="AC437" i="7"/>
  <c r="AD437" i="7"/>
  <c r="AE437" i="7"/>
  <c r="AC438" i="7"/>
  <c r="AD438" i="7"/>
  <c r="AE438" i="7"/>
  <c r="AC439" i="7"/>
  <c r="AD439" i="7"/>
  <c r="AE439" i="7"/>
  <c r="AC440" i="7"/>
  <c r="AD440" i="7"/>
  <c r="AE440" i="7"/>
  <c r="AC441" i="7"/>
  <c r="AD441" i="7"/>
  <c r="AE441" i="7"/>
  <c r="AC442" i="7"/>
  <c r="AD442" i="7"/>
  <c r="AE442" i="7"/>
  <c r="AC443" i="7"/>
  <c r="AD443" i="7"/>
  <c r="AE443" i="7"/>
  <c r="AC444" i="7"/>
  <c r="AD444" i="7"/>
  <c r="AE444" i="7"/>
  <c r="AC445" i="7"/>
  <c r="AD445" i="7"/>
  <c r="AE445" i="7"/>
  <c r="AC446" i="7"/>
  <c r="AD446" i="7"/>
  <c r="AE446" i="7"/>
  <c r="AC447" i="7"/>
  <c r="AD447" i="7"/>
  <c r="AE447" i="7"/>
  <c r="AC448" i="7"/>
  <c r="AD448" i="7"/>
  <c r="AE448" i="7"/>
  <c r="AC449" i="7"/>
  <c r="AD449" i="7"/>
  <c r="AE449" i="7"/>
  <c r="AC450" i="7"/>
  <c r="AD450" i="7"/>
  <c r="AE450" i="7"/>
  <c r="AC451" i="7"/>
  <c r="AD451" i="7"/>
  <c r="AE451" i="7"/>
  <c r="AC452" i="7"/>
  <c r="AD452" i="7"/>
  <c r="AE452" i="7"/>
  <c r="AC453" i="7"/>
  <c r="AD453" i="7"/>
  <c r="AE453" i="7"/>
  <c r="AC454" i="7"/>
  <c r="AD454" i="7"/>
  <c r="AE454" i="7"/>
  <c r="AC455" i="7"/>
  <c r="AD455" i="7"/>
  <c r="AE455" i="7"/>
  <c r="AC456" i="7"/>
  <c r="AD456" i="7"/>
  <c r="AE456" i="7"/>
  <c r="AC457" i="7"/>
  <c r="AD457" i="7"/>
  <c r="AE457" i="7"/>
  <c r="AC458" i="7"/>
  <c r="AD458" i="7"/>
  <c r="AE458" i="7"/>
  <c r="AC459" i="7"/>
  <c r="AD459" i="7"/>
  <c r="AE459" i="7"/>
  <c r="AC460" i="7"/>
  <c r="AD460" i="7"/>
  <c r="AE460" i="7"/>
  <c r="AC461" i="7"/>
  <c r="AD461" i="7"/>
  <c r="AE461" i="7"/>
  <c r="AC462" i="7"/>
  <c r="AD462" i="7"/>
  <c r="AE462" i="7"/>
  <c r="AC463" i="7"/>
  <c r="AD463" i="7"/>
  <c r="AE463" i="7"/>
  <c r="AC464" i="7"/>
  <c r="AD464" i="7"/>
  <c r="AE464" i="7"/>
  <c r="AC465" i="7"/>
  <c r="AD465" i="7"/>
  <c r="AE465" i="7"/>
  <c r="AC466" i="7"/>
  <c r="AD466" i="7"/>
  <c r="AE466" i="7"/>
  <c r="AC467" i="7"/>
  <c r="AD467" i="7"/>
  <c r="AE467" i="7"/>
  <c r="AC468" i="7"/>
  <c r="AD468" i="7"/>
  <c r="AE468" i="7"/>
  <c r="AC469" i="7"/>
  <c r="AD469" i="7"/>
  <c r="AE469" i="7"/>
  <c r="AC470" i="7"/>
  <c r="AD470" i="7"/>
  <c r="AE470" i="7"/>
  <c r="AC471" i="7"/>
  <c r="AD471" i="7"/>
  <c r="AE471" i="7"/>
  <c r="AC472" i="7"/>
  <c r="AD472" i="7"/>
  <c r="AE472" i="7"/>
  <c r="AC473" i="7"/>
  <c r="AD473" i="7"/>
  <c r="AE473" i="7"/>
  <c r="AC474" i="7"/>
  <c r="AD474" i="7"/>
  <c r="AE474" i="7"/>
  <c r="AC475" i="7"/>
  <c r="AD475" i="7"/>
  <c r="AE475" i="7"/>
  <c r="AC476" i="7"/>
  <c r="AD476" i="7"/>
  <c r="AE476" i="7"/>
  <c r="AC477" i="7"/>
  <c r="AD477" i="7"/>
  <c r="AE477" i="7"/>
  <c r="AC478" i="7"/>
  <c r="AD478" i="7"/>
  <c r="AE478" i="7"/>
  <c r="AC479" i="7"/>
  <c r="AD479" i="7"/>
  <c r="AE479" i="7"/>
  <c r="AC480" i="7"/>
  <c r="AD480" i="7"/>
  <c r="AE480" i="7"/>
  <c r="AC481" i="7"/>
  <c r="AD481" i="7"/>
  <c r="AE481" i="7"/>
  <c r="AC482" i="7"/>
  <c r="AD482" i="7"/>
  <c r="AE482" i="7"/>
  <c r="AC483" i="7"/>
  <c r="AD483" i="7"/>
  <c r="AE483" i="7"/>
  <c r="AC484" i="7"/>
  <c r="AD484" i="7"/>
  <c r="AE484" i="7"/>
  <c r="AC485" i="7"/>
  <c r="AD485" i="7"/>
  <c r="AE485" i="7"/>
  <c r="AC486" i="7"/>
  <c r="AD486" i="7"/>
  <c r="AE486" i="7"/>
  <c r="AC487" i="7"/>
  <c r="AD487" i="7"/>
  <c r="AE487" i="7"/>
  <c r="AC488" i="7"/>
  <c r="AD488" i="7"/>
  <c r="AE488" i="7"/>
  <c r="AC489" i="7"/>
  <c r="AD489" i="7"/>
  <c r="AE489" i="7"/>
  <c r="AC490" i="7"/>
  <c r="AD490" i="7"/>
  <c r="AE490" i="7"/>
  <c r="AC491" i="7"/>
  <c r="AD491" i="7"/>
  <c r="AE491" i="7"/>
  <c r="AC492" i="7"/>
  <c r="AD492" i="7"/>
  <c r="AE492" i="7"/>
  <c r="AC493" i="7"/>
  <c r="AD493" i="7"/>
  <c r="AE493" i="7"/>
  <c r="AC494" i="7"/>
  <c r="AD494" i="7"/>
  <c r="AE494" i="7"/>
  <c r="AC495" i="7"/>
  <c r="AD495" i="7"/>
  <c r="AE495" i="7"/>
  <c r="AC496" i="7"/>
  <c r="AD496" i="7"/>
  <c r="AE496" i="7"/>
  <c r="AC497" i="7"/>
  <c r="AD497" i="7"/>
  <c r="AE497" i="7"/>
  <c r="AC498" i="7"/>
  <c r="AD498" i="7"/>
  <c r="AE498" i="7"/>
  <c r="AC499" i="7"/>
  <c r="AD499" i="7"/>
  <c r="AE499" i="7"/>
  <c r="AC500" i="7"/>
  <c r="AD500" i="7"/>
  <c r="AE500" i="7"/>
  <c r="AC501" i="7"/>
  <c r="AD501" i="7"/>
  <c r="AE501" i="7"/>
  <c r="AC502" i="7"/>
  <c r="AD502" i="7"/>
  <c r="AE502" i="7"/>
  <c r="AC503" i="7"/>
  <c r="AD503" i="7"/>
  <c r="AE503" i="7"/>
  <c r="AC504" i="7"/>
  <c r="AD504" i="7"/>
  <c r="AE504" i="7"/>
  <c r="AC505" i="7"/>
  <c r="AD505" i="7"/>
  <c r="AE505" i="7"/>
  <c r="AC506" i="7"/>
  <c r="AD506" i="7"/>
  <c r="AE506" i="7"/>
  <c r="AC507" i="7"/>
  <c r="AD507" i="7"/>
  <c r="AE507" i="7"/>
  <c r="AC508" i="7"/>
  <c r="AD508" i="7"/>
  <c r="AE508" i="7"/>
  <c r="AC509" i="7"/>
  <c r="AD509" i="7"/>
  <c r="AE509" i="7"/>
  <c r="AC510" i="7"/>
  <c r="AD510" i="7"/>
  <c r="AE510" i="7"/>
  <c r="AC511" i="7"/>
  <c r="AD511" i="7"/>
  <c r="AE511" i="7"/>
  <c r="AC512" i="7"/>
  <c r="AD512" i="7"/>
  <c r="AE512" i="7"/>
  <c r="AC513" i="7"/>
  <c r="AD513" i="7"/>
  <c r="AE513" i="7"/>
  <c r="AC514" i="7"/>
  <c r="AD514" i="7"/>
  <c r="AE514" i="7"/>
  <c r="AC515" i="7"/>
  <c r="AD515" i="7"/>
  <c r="AE515" i="7"/>
  <c r="AC516" i="7"/>
  <c r="AD516" i="7"/>
  <c r="AE516" i="7"/>
  <c r="AC517" i="7"/>
  <c r="AD517" i="7"/>
  <c r="AE517" i="7"/>
  <c r="AC518" i="7"/>
  <c r="AD518" i="7"/>
  <c r="AE518" i="7"/>
  <c r="AC519" i="7"/>
  <c r="AD519" i="7"/>
  <c r="AE519" i="7"/>
  <c r="AC520" i="7"/>
  <c r="AD520" i="7"/>
  <c r="AE520" i="7"/>
  <c r="AC521" i="7"/>
  <c r="AD521" i="7"/>
  <c r="AE521" i="7"/>
  <c r="AC522" i="7"/>
  <c r="AD522" i="7"/>
  <c r="AE522" i="7"/>
  <c r="AC523" i="7"/>
  <c r="AD523" i="7"/>
  <c r="AE523" i="7"/>
  <c r="AC524" i="7"/>
  <c r="AD524" i="7"/>
  <c r="AE524" i="7"/>
  <c r="AC525" i="7"/>
  <c r="AD525" i="7"/>
  <c r="AE525" i="7"/>
  <c r="AC526" i="7"/>
  <c r="AD526" i="7"/>
  <c r="AE526" i="7"/>
  <c r="AC527" i="7"/>
  <c r="AD527" i="7"/>
  <c r="AE527" i="7"/>
  <c r="AC528" i="7"/>
  <c r="AD528" i="7"/>
  <c r="AE528" i="7"/>
  <c r="AC529" i="7"/>
  <c r="AD529" i="7"/>
  <c r="AE529" i="7"/>
  <c r="AC530" i="7"/>
  <c r="AD530" i="7"/>
  <c r="AE530" i="7"/>
  <c r="AC531" i="7"/>
  <c r="AD531" i="7"/>
  <c r="AE531" i="7"/>
  <c r="AC532" i="7"/>
  <c r="AD532" i="7"/>
  <c r="AE532" i="7"/>
  <c r="AC533" i="7"/>
  <c r="AD533" i="7"/>
  <c r="AE533" i="7"/>
  <c r="AC534" i="7"/>
  <c r="AD534" i="7"/>
  <c r="AE534" i="7"/>
  <c r="AC535" i="7"/>
  <c r="AD535" i="7"/>
  <c r="AE535" i="7"/>
  <c r="AC536" i="7"/>
  <c r="AD536" i="7"/>
  <c r="AE536" i="7"/>
  <c r="AC537" i="7"/>
  <c r="AD537" i="7"/>
  <c r="AE537" i="7"/>
  <c r="AC538" i="7"/>
  <c r="AD538" i="7"/>
  <c r="AE538" i="7"/>
  <c r="AC539" i="7"/>
  <c r="AD539" i="7"/>
  <c r="AE539" i="7"/>
  <c r="AC540" i="7"/>
  <c r="AD540" i="7"/>
  <c r="AE540" i="7"/>
  <c r="AC541" i="7"/>
  <c r="AD541" i="7"/>
  <c r="AE541" i="7"/>
  <c r="AC542" i="7"/>
  <c r="AD542" i="7"/>
  <c r="AE542" i="7"/>
  <c r="AC543" i="7"/>
  <c r="AD543" i="7"/>
  <c r="AE543" i="7"/>
  <c r="AC544" i="7"/>
  <c r="AD544" i="7"/>
  <c r="AE544" i="7"/>
  <c r="AC545" i="7"/>
  <c r="AD545" i="7"/>
  <c r="AE545" i="7"/>
  <c r="AC546" i="7"/>
  <c r="AD546" i="7"/>
  <c r="AE546" i="7"/>
  <c r="AC547" i="7"/>
  <c r="AD547" i="7"/>
  <c r="AE547" i="7"/>
  <c r="AC548" i="7"/>
  <c r="AD548" i="7"/>
  <c r="AE548" i="7"/>
  <c r="AC549" i="7"/>
  <c r="AD549" i="7"/>
  <c r="AE549" i="7"/>
  <c r="AC550" i="7"/>
  <c r="AD550" i="7"/>
  <c r="AE550" i="7"/>
  <c r="AC551" i="7"/>
  <c r="AD551" i="7"/>
  <c r="AE551" i="7"/>
  <c r="AC552" i="7"/>
  <c r="AD552" i="7"/>
  <c r="AE552" i="7"/>
  <c r="AC553" i="7"/>
  <c r="AD553" i="7"/>
  <c r="AE553" i="7"/>
  <c r="AC554" i="7"/>
  <c r="AD554" i="7"/>
  <c r="AE554" i="7"/>
  <c r="AC555" i="7"/>
  <c r="AD555" i="7"/>
  <c r="AE555" i="7"/>
  <c r="AC556" i="7"/>
  <c r="AD556" i="7"/>
  <c r="AE556" i="7"/>
  <c r="AC557" i="7"/>
  <c r="AD557" i="7"/>
  <c r="AE557" i="7"/>
  <c r="AC558" i="7"/>
  <c r="AD558" i="7"/>
  <c r="AE558" i="7"/>
  <c r="AC559" i="7"/>
  <c r="AD559" i="7"/>
  <c r="AE559" i="7"/>
  <c r="AC560" i="7"/>
  <c r="AD560" i="7"/>
  <c r="AE560" i="7"/>
  <c r="AC561" i="7"/>
  <c r="AD561" i="7"/>
  <c r="AE561" i="7"/>
  <c r="AC562" i="7"/>
  <c r="AD562" i="7"/>
  <c r="AE562" i="7"/>
  <c r="AC563" i="7"/>
  <c r="AD563" i="7"/>
  <c r="AE563" i="7"/>
  <c r="AC564" i="7"/>
  <c r="AD564" i="7"/>
  <c r="AE564" i="7"/>
  <c r="AC565" i="7"/>
  <c r="AD565" i="7"/>
  <c r="AE565" i="7"/>
  <c r="AC566" i="7"/>
  <c r="AD566" i="7"/>
  <c r="AE566" i="7"/>
  <c r="AC567" i="7"/>
  <c r="AD567" i="7"/>
  <c r="AE567" i="7"/>
  <c r="AC568" i="7"/>
  <c r="AD568" i="7"/>
  <c r="AE568" i="7"/>
  <c r="AC569" i="7"/>
  <c r="AD569" i="7"/>
  <c r="AE569" i="7"/>
  <c r="AC570" i="7"/>
  <c r="AD570" i="7"/>
  <c r="AE570" i="7"/>
  <c r="AC571" i="7"/>
  <c r="AD571" i="7"/>
  <c r="AE571" i="7"/>
  <c r="AC572" i="7"/>
  <c r="AD572" i="7"/>
  <c r="AE572" i="7"/>
  <c r="AC573" i="7"/>
  <c r="AD573" i="7"/>
  <c r="AE573" i="7"/>
  <c r="AC574" i="7"/>
  <c r="AD574" i="7"/>
  <c r="AE574" i="7"/>
  <c r="AC575" i="7"/>
  <c r="AD575" i="7"/>
  <c r="AE575" i="7"/>
  <c r="AC576" i="7"/>
  <c r="AD576" i="7"/>
  <c r="AE576" i="7"/>
  <c r="AC577" i="7"/>
  <c r="AD577" i="7"/>
  <c r="AE577" i="7"/>
  <c r="AC578" i="7"/>
  <c r="AD578" i="7"/>
  <c r="AE578" i="7"/>
  <c r="AC579" i="7"/>
  <c r="AD579" i="7"/>
  <c r="AE579" i="7"/>
  <c r="AC580" i="7"/>
  <c r="AD580" i="7"/>
  <c r="AE580" i="7"/>
  <c r="AC581" i="7"/>
  <c r="AD581" i="7"/>
  <c r="AE581" i="7"/>
  <c r="AC582" i="7"/>
  <c r="AD582" i="7"/>
  <c r="AE582" i="7"/>
  <c r="AC583" i="7"/>
  <c r="AD583" i="7"/>
  <c r="AE583" i="7"/>
  <c r="AC584" i="7"/>
  <c r="AD584" i="7"/>
  <c r="AE584" i="7"/>
  <c r="AC585" i="7"/>
  <c r="AD585" i="7"/>
  <c r="AE585" i="7"/>
  <c r="AC586" i="7"/>
  <c r="AD586" i="7"/>
  <c r="AE586" i="7"/>
  <c r="AC587" i="7"/>
  <c r="AD587" i="7"/>
  <c r="AE587" i="7"/>
  <c r="AC588" i="7"/>
  <c r="AD588" i="7"/>
  <c r="AE588" i="7"/>
  <c r="AC589" i="7"/>
  <c r="AD589" i="7"/>
  <c r="AE589" i="7"/>
  <c r="AC590" i="7"/>
  <c r="AD590" i="7"/>
  <c r="AE590" i="7"/>
  <c r="AC591" i="7"/>
  <c r="AD591" i="7"/>
  <c r="AE591" i="7"/>
  <c r="AC592" i="7"/>
  <c r="AD592" i="7"/>
  <c r="AE592" i="7"/>
  <c r="AC593" i="7"/>
  <c r="AD593" i="7"/>
  <c r="AE593" i="7"/>
  <c r="AC594" i="7"/>
  <c r="AD594" i="7"/>
  <c r="AE594" i="7"/>
  <c r="AC595" i="7"/>
  <c r="AD595" i="7"/>
  <c r="AE595" i="7"/>
  <c r="AC596" i="7"/>
  <c r="AD596" i="7"/>
  <c r="AE596" i="7"/>
  <c r="AC597" i="7"/>
  <c r="AD597" i="7"/>
  <c r="AE597" i="7"/>
  <c r="AC598" i="7"/>
  <c r="AD598" i="7"/>
  <c r="AE598" i="7"/>
  <c r="AC599" i="7"/>
  <c r="AD599" i="7"/>
  <c r="AE599" i="7"/>
  <c r="AC600" i="7"/>
  <c r="AD600" i="7"/>
  <c r="AE600" i="7"/>
  <c r="AC601" i="7"/>
  <c r="AD601" i="7"/>
  <c r="AE601" i="7"/>
  <c r="AC602" i="7"/>
  <c r="AD602" i="7"/>
  <c r="AE602" i="7"/>
  <c r="AC603" i="7"/>
  <c r="AD603" i="7"/>
  <c r="AE603" i="7"/>
  <c r="AC604" i="7"/>
  <c r="AD604" i="7"/>
  <c r="AE604" i="7"/>
  <c r="AC605" i="7"/>
  <c r="AD605" i="7"/>
  <c r="AE605" i="7"/>
  <c r="AC606" i="7"/>
  <c r="AD606" i="7"/>
  <c r="AE606" i="7"/>
  <c r="AC607" i="7"/>
  <c r="AD607" i="7"/>
  <c r="AE607" i="7"/>
  <c r="AC608" i="7"/>
  <c r="AD608" i="7"/>
  <c r="AE608" i="7"/>
  <c r="AC609" i="7"/>
  <c r="AD609" i="7"/>
  <c r="AE609" i="7"/>
  <c r="AC610" i="7"/>
  <c r="AD610" i="7"/>
  <c r="AE610" i="7"/>
  <c r="AC611" i="7"/>
  <c r="AD611" i="7"/>
  <c r="AE611" i="7"/>
  <c r="AC612" i="7"/>
  <c r="AD612" i="7"/>
  <c r="AE612" i="7"/>
  <c r="AC613" i="7"/>
  <c r="AD613" i="7"/>
  <c r="AE613" i="7"/>
  <c r="AC614" i="7"/>
  <c r="AD614" i="7"/>
  <c r="AE614" i="7"/>
  <c r="AC615" i="7"/>
  <c r="AD615" i="7"/>
  <c r="AE615" i="7"/>
  <c r="AC616" i="7"/>
  <c r="AD616" i="7"/>
  <c r="AE616" i="7"/>
  <c r="AC617" i="7"/>
  <c r="AD617" i="7"/>
  <c r="AE617" i="7"/>
  <c r="AC618" i="7"/>
  <c r="AD618" i="7"/>
  <c r="AE618" i="7"/>
  <c r="AC619" i="7"/>
  <c r="AD619" i="7"/>
  <c r="AE619" i="7"/>
  <c r="AC620" i="7"/>
  <c r="AD620" i="7"/>
  <c r="AE620" i="7"/>
  <c r="AC621" i="7"/>
  <c r="AD621" i="7"/>
  <c r="AE621" i="7"/>
  <c r="AC622" i="7"/>
  <c r="AD622" i="7"/>
  <c r="AE622" i="7"/>
  <c r="AC623" i="7"/>
  <c r="AD623" i="7"/>
  <c r="AE623" i="7"/>
  <c r="AC624" i="7"/>
  <c r="AD624" i="7"/>
  <c r="AE624" i="7"/>
  <c r="AC625" i="7"/>
  <c r="AD625" i="7"/>
  <c r="AE625" i="7"/>
  <c r="AC626" i="7"/>
  <c r="AD626" i="7"/>
  <c r="AE626" i="7"/>
  <c r="AC627" i="7"/>
  <c r="AD627" i="7"/>
  <c r="AE627" i="7"/>
  <c r="AC628" i="7"/>
  <c r="AD628" i="7"/>
  <c r="AE628" i="7"/>
  <c r="AC629" i="7"/>
  <c r="AD629" i="7"/>
  <c r="AE629" i="7"/>
  <c r="AC630" i="7"/>
  <c r="AD630" i="7"/>
  <c r="AE630" i="7"/>
  <c r="AC631" i="7"/>
  <c r="AD631" i="7"/>
  <c r="AE631" i="7"/>
  <c r="AC632" i="7"/>
  <c r="AD632" i="7"/>
  <c r="AE632" i="7"/>
  <c r="AC633" i="7"/>
  <c r="AD633" i="7"/>
  <c r="AE633" i="7"/>
  <c r="AC634" i="7"/>
  <c r="AD634" i="7"/>
  <c r="AE634" i="7"/>
  <c r="AC635" i="7"/>
  <c r="AD635" i="7"/>
  <c r="AE635" i="7"/>
  <c r="AC636" i="7"/>
  <c r="AD636" i="7"/>
  <c r="AE636" i="7"/>
  <c r="AC637" i="7"/>
  <c r="AD637" i="7"/>
  <c r="AE637" i="7"/>
  <c r="AC638" i="7"/>
  <c r="AD638" i="7"/>
  <c r="AE638" i="7"/>
  <c r="AC639" i="7"/>
  <c r="AD639" i="7"/>
  <c r="AE639" i="7"/>
  <c r="AC640" i="7"/>
  <c r="AD640" i="7"/>
  <c r="AE640" i="7"/>
  <c r="AC641" i="7"/>
  <c r="AD641" i="7"/>
  <c r="AE641" i="7"/>
  <c r="AC642" i="7"/>
  <c r="AD642" i="7"/>
  <c r="AE642" i="7"/>
  <c r="AC643" i="7"/>
  <c r="AD643" i="7"/>
  <c r="AE643" i="7"/>
  <c r="AC644" i="7"/>
  <c r="AD644" i="7"/>
  <c r="AE644" i="7"/>
  <c r="AC645" i="7"/>
  <c r="AD645" i="7"/>
  <c r="AE645" i="7"/>
  <c r="AC646" i="7"/>
  <c r="AD646" i="7"/>
  <c r="AE646" i="7"/>
  <c r="AC647" i="7"/>
  <c r="AD647" i="7"/>
  <c r="AE647" i="7"/>
  <c r="AC648" i="7"/>
  <c r="AD648" i="7"/>
  <c r="AE648" i="7"/>
  <c r="AC649" i="7"/>
  <c r="AD649" i="7"/>
  <c r="AE649" i="7"/>
  <c r="AC650" i="7"/>
  <c r="AD650" i="7"/>
  <c r="AE650" i="7"/>
  <c r="AC651" i="7"/>
  <c r="AD651" i="7"/>
  <c r="AE651" i="7"/>
  <c r="AC652" i="7"/>
  <c r="AD652" i="7"/>
  <c r="AE652" i="7"/>
  <c r="AC653" i="7"/>
  <c r="AD653" i="7"/>
  <c r="AE653" i="7"/>
  <c r="AC654" i="7"/>
  <c r="AD654" i="7"/>
  <c r="AE654" i="7"/>
  <c r="AC655" i="7"/>
  <c r="AD655" i="7"/>
  <c r="AE655" i="7"/>
  <c r="AC656" i="7"/>
  <c r="AD656" i="7"/>
  <c r="AE656" i="7"/>
  <c r="AC657" i="7"/>
  <c r="AD657" i="7"/>
  <c r="AE657" i="7"/>
  <c r="AC658" i="7"/>
  <c r="AD658" i="7"/>
  <c r="AE658" i="7"/>
  <c r="AC659" i="7"/>
  <c r="AD659" i="7"/>
  <c r="AE659" i="7"/>
  <c r="AC660" i="7"/>
  <c r="AD660" i="7"/>
  <c r="AE660" i="7"/>
  <c r="AC661" i="7"/>
  <c r="AD661" i="7"/>
  <c r="AE661" i="7"/>
  <c r="AC662" i="7"/>
  <c r="AD662" i="7"/>
  <c r="AE662" i="7"/>
  <c r="AC663" i="7"/>
  <c r="AD663" i="7"/>
  <c r="AE663" i="7"/>
  <c r="AC664" i="7"/>
  <c r="AD664" i="7"/>
  <c r="AE664" i="7"/>
  <c r="AC665" i="7"/>
  <c r="AD665" i="7"/>
  <c r="AE665" i="7"/>
  <c r="AC666" i="7"/>
  <c r="AD666" i="7"/>
  <c r="AE666" i="7"/>
  <c r="AC667" i="7"/>
  <c r="AD667" i="7"/>
  <c r="AE667" i="7"/>
  <c r="AC668" i="7"/>
  <c r="AD668" i="7"/>
  <c r="AE668" i="7"/>
  <c r="AC669" i="7"/>
  <c r="AD669" i="7"/>
  <c r="AE669" i="7"/>
  <c r="AC670" i="7"/>
  <c r="AD670" i="7"/>
  <c r="AE670" i="7"/>
  <c r="AC671" i="7"/>
  <c r="AD671" i="7"/>
  <c r="AE671" i="7"/>
  <c r="AC672" i="7"/>
  <c r="AD672" i="7"/>
  <c r="AE672" i="7"/>
  <c r="AC673" i="7"/>
  <c r="AD673" i="7"/>
  <c r="AE673" i="7"/>
  <c r="AC674" i="7"/>
  <c r="AD674" i="7"/>
  <c r="AE674" i="7"/>
  <c r="AC675" i="7"/>
  <c r="AD675" i="7"/>
  <c r="AE675" i="7"/>
  <c r="AC676" i="7"/>
  <c r="AD676" i="7"/>
  <c r="AE676" i="7"/>
  <c r="AC677" i="7"/>
  <c r="AD677" i="7"/>
  <c r="AE677" i="7"/>
  <c r="AC678" i="7"/>
  <c r="AD678" i="7"/>
  <c r="AE678" i="7"/>
  <c r="AC679" i="7"/>
  <c r="AD679" i="7"/>
  <c r="AE679" i="7"/>
  <c r="AC680" i="7"/>
  <c r="AD680" i="7"/>
  <c r="AE680" i="7"/>
  <c r="AC681" i="7"/>
  <c r="AD681" i="7"/>
  <c r="AE681" i="7"/>
  <c r="AC682" i="7"/>
  <c r="AD682" i="7"/>
  <c r="AE682" i="7"/>
  <c r="AC683" i="7"/>
  <c r="AD683" i="7"/>
  <c r="AE683" i="7"/>
  <c r="AC684" i="7"/>
  <c r="AD684" i="7"/>
  <c r="AE684" i="7"/>
  <c r="AC685" i="7"/>
  <c r="AD685" i="7"/>
  <c r="AE685" i="7"/>
  <c r="AC686" i="7"/>
  <c r="AD686" i="7"/>
  <c r="AE686" i="7"/>
  <c r="AC687" i="7"/>
  <c r="AD687" i="7"/>
  <c r="AE687" i="7"/>
  <c r="AC688" i="7"/>
  <c r="AD688" i="7"/>
  <c r="AE688" i="7"/>
  <c r="AC689" i="7"/>
  <c r="AD689" i="7"/>
  <c r="AE689" i="7"/>
  <c r="AC690" i="7"/>
  <c r="AD690" i="7"/>
  <c r="AE690" i="7"/>
  <c r="AC691" i="7"/>
  <c r="AD691" i="7"/>
  <c r="AE691" i="7"/>
  <c r="AC692" i="7"/>
  <c r="AD692" i="7"/>
  <c r="AE692" i="7"/>
  <c r="AC693" i="7"/>
  <c r="AD693" i="7"/>
  <c r="AE693" i="7"/>
  <c r="AC694" i="7"/>
  <c r="AD694" i="7"/>
  <c r="AE694" i="7"/>
  <c r="AC695" i="7"/>
  <c r="AD695" i="7"/>
  <c r="AE695" i="7"/>
  <c r="AC696" i="7"/>
  <c r="AD696" i="7"/>
  <c r="AE696" i="7"/>
  <c r="AC697" i="7"/>
  <c r="AD697" i="7"/>
  <c r="AE697" i="7"/>
  <c r="AC698" i="7"/>
  <c r="AD698" i="7"/>
  <c r="AE698" i="7"/>
  <c r="AC699" i="7"/>
  <c r="AD699" i="7"/>
  <c r="AE699" i="7"/>
  <c r="AC700" i="7"/>
  <c r="AD700" i="7"/>
  <c r="AE700" i="7"/>
  <c r="AC701" i="7"/>
  <c r="AD701" i="7"/>
  <c r="AE701" i="7"/>
  <c r="AC702" i="7"/>
  <c r="AD702" i="7"/>
  <c r="AE702" i="7"/>
  <c r="AC703" i="7"/>
  <c r="AD703" i="7"/>
  <c r="AE703" i="7"/>
  <c r="AC704" i="7"/>
  <c r="AD704" i="7"/>
  <c r="AE704" i="7"/>
  <c r="AC705" i="7"/>
  <c r="AD705" i="7"/>
  <c r="AE705" i="7"/>
  <c r="AC706" i="7"/>
  <c r="AD706" i="7"/>
  <c r="AE706" i="7"/>
  <c r="AC707" i="7"/>
  <c r="AD707" i="7"/>
  <c r="AE707" i="7"/>
  <c r="AC708" i="7"/>
  <c r="AD708" i="7"/>
  <c r="AE708" i="7"/>
  <c r="AC709" i="7"/>
  <c r="AD709" i="7"/>
  <c r="AE709" i="7"/>
  <c r="AC710" i="7"/>
  <c r="AD710" i="7"/>
  <c r="AE710" i="7"/>
  <c r="AC711" i="7"/>
  <c r="AD711" i="7"/>
  <c r="AE711" i="7"/>
  <c r="AC712" i="7"/>
  <c r="AD712" i="7"/>
  <c r="AE712" i="7"/>
  <c r="AC713" i="7"/>
  <c r="AD713" i="7"/>
  <c r="AE713" i="7"/>
  <c r="AC714" i="7"/>
  <c r="AD714" i="7"/>
  <c r="AE714" i="7"/>
  <c r="AC715" i="7"/>
  <c r="AD715" i="7"/>
  <c r="AE715" i="7"/>
  <c r="AC716" i="7"/>
  <c r="AD716" i="7"/>
  <c r="AE716" i="7"/>
  <c r="AC717" i="7"/>
  <c r="AD717" i="7"/>
  <c r="AE717" i="7"/>
  <c r="AC718" i="7"/>
  <c r="AD718" i="7"/>
  <c r="AE718" i="7"/>
  <c r="AC719" i="7"/>
  <c r="AD719" i="7"/>
  <c r="AE719" i="7"/>
  <c r="AC720" i="7"/>
  <c r="AD720" i="7"/>
  <c r="AE720" i="7"/>
  <c r="AC721" i="7"/>
  <c r="AD721" i="7"/>
  <c r="AE721" i="7"/>
  <c r="AC722" i="7"/>
  <c r="AD722" i="7"/>
  <c r="AE722" i="7"/>
  <c r="AC723" i="7"/>
  <c r="AD723" i="7"/>
  <c r="AE723" i="7"/>
  <c r="AC724" i="7"/>
  <c r="AD724" i="7"/>
  <c r="AE724" i="7"/>
  <c r="AC725" i="7"/>
  <c r="AD725" i="7"/>
  <c r="AE725" i="7"/>
  <c r="AC726" i="7"/>
  <c r="AD726" i="7"/>
  <c r="AE726" i="7"/>
  <c r="AC727" i="7"/>
  <c r="AD727" i="7"/>
  <c r="AE727" i="7"/>
  <c r="AC728" i="7"/>
  <c r="AD728" i="7"/>
  <c r="AE728" i="7"/>
  <c r="AC729" i="7"/>
  <c r="AD729" i="7"/>
  <c r="AE729" i="7"/>
  <c r="AC730" i="7"/>
  <c r="AD730" i="7"/>
  <c r="AE730" i="7"/>
  <c r="AC731" i="7"/>
  <c r="AD731" i="7"/>
  <c r="AE731" i="7"/>
  <c r="AC732" i="7"/>
  <c r="AD732" i="7"/>
  <c r="AE732" i="7"/>
  <c r="AC733" i="7"/>
  <c r="AD733" i="7"/>
  <c r="AE733" i="7"/>
  <c r="AC734" i="7"/>
  <c r="AD734" i="7"/>
  <c r="AE734" i="7"/>
  <c r="AC735" i="7"/>
  <c r="AD735" i="7"/>
  <c r="AE735" i="7"/>
  <c r="AC736" i="7"/>
  <c r="AD736" i="7"/>
  <c r="AE736" i="7"/>
  <c r="AC737" i="7"/>
  <c r="AD737" i="7"/>
  <c r="AE737" i="7"/>
  <c r="AC738" i="7"/>
  <c r="AD738" i="7"/>
  <c r="AE738" i="7"/>
  <c r="AC739" i="7"/>
  <c r="AD739" i="7"/>
  <c r="AE739" i="7"/>
  <c r="AC740" i="7"/>
  <c r="AD740" i="7"/>
  <c r="AE740" i="7"/>
  <c r="AC741" i="7"/>
  <c r="AD741" i="7"/>
  <c r="AE741" i="7"/>
  <c r="AC742" i="7"/>
  <c r="AD742" i="7"/>
  <c r="AE742" i="7"/>
  <c r="AC743" i="7"/>
  <c r="AD743" i="7"/>
  <c r="AE743" i="7"/>
  <c r="AC744" i="7"/>
  <c r="AD744" i="7"/>
  <c r="AE744" i="7"/>
  <c r="AC745" i="7"/>
  <c r="AD745" i="7"/>
  <c r="AE745" i="7"/>
  <c r="AC746" i="7"/>
  <c r="AD746" i="7"/>
  <c r="AE746" i="7"/>
  <c r="AC747" i="7"/>
  <c r="AD747" i="7"/>
  <c r="AE747" i="7"/>
  <c r="AC748" i="7"/>
  <c r="AD748" i="7"/>
  <c r="AE748" i="7"/>
  <c r="AC749" i="7"/>
  <c r="AD749" i="7"/>
  <c r="AE749" i="7"/>
  <c r="AC750" i="7"/>
  <c r="AD750" i="7"/>
  <c r="AE750" i="7"/>
  <c r="AC751" i="7"/>
  <c r="AD751" i="7"/>
  <c r="AE751" i="7"/>
  <c r="AC752" i="7"/>
  <c r="AD752" i="7"/>
  <c r="AE752" i="7"/>
  <c r="AC753" i="7"/>
  <c r="AD753" i="7"/>
  <c r="AE753" i="7"/>
  <c r="AC754" i="7"/>
  <c r="AD754" i="7"/>
  <c r="AE754" i="7"/>
  <c r="AC755" i="7"/>
  <c r="AD755" i="7"/>
  <c r="AE755" i="7"/>
  <c r="AC756" i="7"/>
  <c r="AD756" i="7"/>
  <c r="AE756" i="7"/>
  <c r="AC757" i="7"/>
  <c r="AD757" i="7"/>
  <c r="AE757" i="7"/>
  <c r="AC758" i="7"/>
  <c r="AD758" i="7"/>
  <c r="AE758" i="7"/>
  <c r="AC759" i="7"/>
  <c r="AD759" i="7"/>
  <c r="AE759" i="7"/>
  <c r="AC760" i="7"/>
  <c r="AD760" i="7"/>
  <c r="AE760" i="7"/>
  <c r="AC761" i="7"/>
  <c r="AD761" i="7"/>
  <c r="AE761" i="7"/>
  <c r="AC762" i="7"/>
  <c r="AD762" i="7"/>
  <c r="AE762" i="7"/>
  <c r="AC763" i="7"/>
  <c r="AD763" i="7"/>
  <c r="AE763" i="7"/>
  <c r="AC764" i="7"/>
  <c r="AD764" i="7"/>
  <c r="AE764" i="7"/>
  <c r="AC765" i="7"/>
  <c r="AD765" i="7"/>
  <c r="AE765" i="7"/>
  <c r="AC766" i="7"/>
  <c r="AD766" i="7"/>
  <c r="AE766" i="7"/>
  <c r="AC767" i="7"/>
  <c r="AD767" i="7"/>
  <c r="AE767" i="7"/>
  <c r="AC768" i="7"/>
  <c r="AD768" i="7"/>
  <c r="AE768" i="7"/>
  <c r="AC769" i="7"/>
  <c r="AD769" i="7"/>
  <c r="AE769" i="7"/>
  <c r="AC770" i="7"/>
  <c r="AD770" i="7"/>
  <c r="AE770" i="7"/>
  <c r="AC771" i="7"/>
  <c r="AD771" i="7"/>
  <c r="AE771" i="7"/>
  <c r="AC772" i="7"/>
  <c r="AD772" i="7"/>
  <c r="AE772" i="7"/>
  <c r="AC773" i="7"/>
  <c r="AD773" i="7"/>
  <c r="AE773" i="7"/>
  <c r="AC774" i="7"/>
  <c r="AD774" i="7"/>
  <c r="AE774" i="7"/>
  <c r="AC775" i="7"/>
  <c r="AD775" i="7"/>
  <c r="AE775" i="7"/>
  <c r="AC776" i="7"/>
  <c r="AD776" i="7"/>
  <c r="AE776" i="7"/>
  <c r="AC777" i="7"/>
  <c r="AD777" i="7"/>
  <c r="AE777" i="7"/>
  <c r="AC778" i="7"/>
  <c r="AD778" i="7"/>
  <c r="AE778" i="7"/>
  <c r="AC779" i="7"/>
  <c r="AD779" i="7"/>
  <c r="AE779" i="7"/>
  <c r="AC780" i="7"/>
  <c r="AD780" i="7"/>
  <c r="AE780" i="7"/>
  <c r="AC781" i="7"/>
  <c r="AD781" i="7"/>
  <c r="AE781" i="7"/>
  <c r="AC782" i="7"/>
  <c r="AD782" i="7"/>
  <c r="AE782" i="7"/>
  <c r="AC783" i="7"/>
  <c r="AD783" i="7"/>
  <c r="AE783" i="7"/>
  <c r="AC784" i="7"/>
  <c r="AD784" i="7"/>
  <c r="AE784" i="7"/>
  <c r="AC785" i="7"/>
  <c r="AD785" i="7"/>
  <c r="AE785" i="7"/>
  <c r="AC786" i="7"/>
  <c r="AD786" i="7"/>
  <c r="AE786" i="7"/>
  <c r="AC787" i="7"/>
  <c r="AD787" i="7"/>
  <c r="AE787" i="7"/>
  <c r="AC788" i="7"/>
  <c r="AD788" i="7"/>
  <c r="AE788" i="7"/>
  <c r="AC789" i="7"/>
  <c r="AD789" i="7"/>
  <c r="AE789" i="7"/>
  <c r="AC790" i="7"/>
  <c r="AD790" i="7"/>
  <c r="AE790" i="7"/>
  <c r="AC791" i="7"/>
  <c r="AD791" i="7"/>
  <c r="AE791" i="7"/>
  <c r="AC792" i="7"/>
  <c r="AD792" i="7"/>
  <c r="AE792" i="7"/>
  <c r="AC793" i="7"/>
  <c r="AD793" i="7"/>
  <c r="AE793" i="7"/>
  <c r="AC794" i="7"/>
  <c r="AD794" i="7"/>
  <c r="AE794" i="7"/>
  <c r="AC795" i="7"/>
  <c r="AD795" i="7"/>
  <c r="AE795" i="7"/>
  <c r="AC796" i="7"/>
  <c r="AD796" i="7"/>
  <c r="AE796" i="7"/>
  <c r="AC797" i="7"/>
  <c r="AD797" i="7"/>
  <c r="AE797" i="7"/>
  <c r="AC798" i="7"/>
  <c r="AD798" i="7"/>
  <c r="AE798" i="7"/>
  <c r="AC799" i="7"/>
  <c r="AD799" i="7"/>
  <c r="AE799" i="7"/>
  <c r="AC800" i="7"/>
  <c r="AD800" i="7"/>
  <c r="AE800" i="7"/>
  <c r="AC801" i="7"/>
  <c r="AD801" i="7"/>
  <c r="AE801" i="7"/>
  <c r="AC802" i="7"/>
  <c r="AD802" i="7"/>
  <c r="AE802" i="7"/>
  <c r="AC803" i="7"/>
  <c r="AD803" i="7"/>
  <c r="AE803" i="7"/>
  <c r="AC804" i="7"/>
  <c r="AD804" i="7"/>
  <c r="AE804" i="7"/>
  <c r="AC805" i="7"/>
  <c r="AD805" i="7"/>
  <c r="AE805" i="7"/>
  <c r="AC806" i="7"/>
  <c r="AD806" i="7"/>
  <c r="AE806" i="7"/>
  <c r="AC807" i="7"/>
  <c r="AD807" i="7"/>
  <c r="AE807" i="7"/>
  <c r="AC808" i="7"/>
  <c r="AD808" i="7"/>
  <c r="AE808" i="7"/>
  <c r="AC809" i="7"/>
  <c r="AD809" i="7"/>
  <c r="AE809" i="7"/>
  <c r="AC810" i="7"/>
  <c r="AD810" i="7"/>
  <c r="AE810" i="7"/>
  <c r="AC811" i="7"/>
  <c r="AD811" i="7"/>
  <c r="AE811" i="7"/>
  <c r="AC812" i="7"/>
  <c r="AD812" i="7"/>
  <c r="AE812" i="7"/>
  <c r="AC813" i="7"/>
  <c r="AD813" i="7"/>
  <c r="AE813" i="7"/>
  <c r="AC814" i="7"/>
  <c r="AD814" i="7"/>
  <c r="AE814" i="7"/>
  <c r="AC815" i="7"/>
  <c r="AD815" i="7"/>
  <c r="AE815" i="7"/>
  <c r="AC816" i="7"/>
  <c r="AD816" i="7"/>
  <c r="AE816" i="7"/>
  <c r="AC817" i="7"/>
  <c r="AD817" i="7"/>
  <c r="AE817" i="7"/>
  <c r="AC818" i="7"/>
  <c r="AD818" i="7"/>
  <c r="AE818" i="7"/>
  <c r="AC819" i="7"/>
  <c r="AD819" i="7"/>
  <c r="AE819" i="7"/>
  <c r="AC820" i="7"/>
  <c r="AD820" i="7"/>
  <c r="AE820" i="7"/>
  <c r="AC821" i="7"/>
  <c r="AD821" i="7"/>
  <c r="AE821" i="7"/>
  <c r="AC822" i="7"/>
  <c r="AD822" i="7"/>
  <c r="AE822" i="7"/>
  <c r="AC823" i="7"/>
  <c r="AD823" i="7"/>
  <c r="AE823" i="7"/>
  <c r="AC824" i="7"/>
  <c r="AD824" i="7"/>
  <c r="AE824" i="7"/>
  <c r="AC825" i="7"/>
  <c r="AD825" i="7"/>
  <c r="AE825" i="7"/>
  <c r="AC826" i="7"/>
  <c r="AD826" i="7"/>
  <c r="AE826" i="7"/>
  <c r="AC827" i="7"/>
  <c r="AD827" i="7"/>
  <c r="AE827" i="7"/>
  <c r="AC828" i="7"/>
  <c r="AD828" i="7"/>
  <c r="AE828" i="7"/>
  <c r="AC829" i="7"/>
  <c r="AD829" i="7"/>
  <c r="AE829" i="7"/>
  <c r="AC830" i="7"/>
  <c r="AD830" i="7"/>
  <c r="AE830" i="7"/>
  <c r="AC831" i="7"/>
  <c r="AD831" i="7"/>
  <c r="AE831" i="7"/>
  <c r="AC832" i="7"/>
  <c r="AD832" i="7"/>
  <c r="AE832" i="7"/>
  <c r="AC833" i="7"/>
  <c r="AD833" i="7"/>
  <c r="AE833" i="7"/>
  <c r="AC834" i="7"/>
  <c r="AD834" i="7"/>
  <c r="AE834" i="7"/>
  <c r="AC835" i="7"/>
  <c r="AD835" i="7"/>
  <c r="AE835" i="7"/>
  <c r="AC836" i="7"/>
  <c r="AD836" i="7"/>
  <c r="AE836" i="7"/>
  <c r="AC837" i="7"/>
  <c r="AD837" i="7"/>
  <c r="AE837" i="7"/>
  <c r="AC838" i="7"/>
  <c r="AD838" i="7"/>
  <c r="AE838" i="7"/>
  <c r="AC839" i="7"/>
  <c r="AD839" i="7"/>
  <c r="AE839" i="7"/>
  <c r="AC840" i="7"/>
  <c r="AD840" i="7"/>
  <c r="AE840" i="7"/>
  <c r="AC841" i="7"/>
  <c r="AD841" i="7"/>
  <c r="AE841" i="7"/>
  <c r="AC842" i="7"/>
  <c r="AD842" i="7"/>
  <c r="AE842" i="7"/>
  <c r="AC843" i="7"/>
  <c r="AD843" i="7"/>
  <c r="AE843" i="7"/>
  <c r="AC844" i="7"/>
  <c r="AD844" i="7"/>
  <c r="AE844" i="7"/>
  <c r="AC845" i="7"/>
  <c r="AD845" i="7"/>
  <c r="AE845" i="7"/>
  <c r="AC846" i="7"/>
  <c r="AD846" i="7"/>
  <c r="AE846" i="7"/>
  <c r="AC847" i="7"/>
  <c r="AD847" i="7"/>
  <c r="AE847" i="7"/>
  <c r="AC848" i="7"/>
  <c r="AD848" i="7"/>
  <c r="AE848" i="7"/>
  <c r="AC849" i="7"/>
  <c r="AD849" i="7"/>
  <c r="AE849" i="7"/>
  <c r="AC850" i="7"/>
  <c r="AD850" i="7"/>
  <c r="AE850" i="7"/>
  <c r="AC851" i="7"/>
  <c r="AD851" i="7"/>
  <c r="AE851" i="7"/>
  <c r="AC852" i="7"/>
  <c r="AD852" i="7"/>
  <c r="AE852" i="7"/>
  <c r="AC853" i="7"/>
  <c r="AD853" i="7"/>
  <c r="AE853" i="7"/>
  <c r="AC854" i="7"/>
  <c r="AD854" i="7"/>
  <c r="AE854" i="7"/>
  <c r="AC855" i="7"/>
  <c r="AD855" i="7"/>
  <c r="AE855" i="7"/>
  <c r="AC856" i="7"/>
  <c r="AD856" i="7"/>
  <c r="AE856" i="7"/>
  <c r="AC857" i="7"/>
  <c r="AD857" i="7"/>
  <c r="AE857" i="7"/>
  <c r="AC858" i="7"/>
  <c r="AD858" i="7"/>
  <c r="AE858" i="7"/>
  <c r="AC859" i="7"/>
  <c r="AD859" i="7"/>
  <c r="AE859" i="7"/>
  <c r="AC860" i="7"/>
  <c r="AD860" i="7"/>
  <c r="AE860" i="7"/>
  <c r="AC861" i="7"/>
  <c r="AD861" i="7"/>
  <c r="AE861" i="7"/>
  <c r="AC862" i="7"/>
  <c r="AD862" i="7"/>
  <c r="AE862" i="7"/>
  <c r="AC863" i="7"/>
  <c r="AD863" i="7"/>
  <c r="AE863" i="7"/>
  <c r="AC864" i="7"/>
  <c r="AD864" i="7"/>
  <c r="AE864" i="7"/>
  <c r="AC865" i="7"/>
  <c r="AD865" i="7"/>
  <c r="AE865" i="7"/>
  <c r="AC866" i="7"/>
  <c r="AD866" i="7"/>
  <c r="AE866" i="7"/>
  <c r="AC867" i="7"/>
  <c r="AD867" i="7"/>
  <c r="AE867" i="7"/>
  <c r="AC868" i="7"/>
  <c r="AD868" i="7"/>
  <c r="AE868" i="7"/>
  <c r="AC869" i="7"/>
  <c r="AD869" i="7"/>
  <c r="AE869" i="7"/>
  <c r="AC870" i="7"/>
  <c r="AD870" i="7"/>
  <c r="AE870" i="7"/>
  <c r="AC871" i="7"/>
  <c r="AD871" i="7"/>
  <c r="AE871" i="7"/>
  <c r="AC872" i="7"/>
  <c r="AD872" i="7"/>
  <c r="AE872" i="7"/>
  <c r="AC873" i="7"/>
  <c r="AD873" i="7"/>
  <c r="AE873" i="7"/>
  <c r="AC874" i="7"/>
  <c r="AD874" i="7"/>
  <c r="AE874" i="7"/>
  <c r="AC875" i="7"/>
  <c r="AD875" i="7"/>
  <c r="AE875" i="7"/>
  <c r="AC876" i="7"/>
  <c r="AD876" i="7"/>
  <c r="AE876" i="7"/>
  <c r="AC877" i="7"/>
  <c r="AD877" i="7"/>
  <c r="AE877" i="7"/>
  <c r="AC878" i="7"/>
  <c r="AD878" i="7"/>
  <c r="AE878" i="7"/>
  <c r="AC879" i="7"/>
  <c r="AD879" i="7"/>
  <c r="AE879" i="7"/>
  <c r="AC880" i="7"/>
  <c r="AD880" i="7"/>
  <c r="AE880" i="7"/>
  <c r="AC881" i="7"/>
  <c r="AD881" i="7"/>
  <c r="AE881" i="7"/>
  <c r="AC882" i="7"/>
  <c r="AD882" i="7"/>
  <c r="AE882" i="7"/>
  <c r="AC883" i="7"/>
  <c r="AD883" i="7"/>
  <c r="AE883" i="7"/>
  <c r="AC884" i="7"/>
  <c r="AD884" i="7"/>
  <c r="AE884" i="7"/>
  <c r="AC885" i="7"/>
  <c r="AD885" i="7"/>
  <c r="AE885" i="7"/>
  <c r="AC886" i="7"/>
  <c r="AD886" i="7"/>
  <c r="AE886" i="7"/>
  <c r="AC887" i="7"/>
  <c r="AD887" i="7"/>
  <c r="AE887" i="7"/>
  <c r="AC888" i="7"/>
  <c r="AD888" i="7"/>
  <c r="AE888" i="7"/>
  <c r="AC889" i="7"/>
  <c r="AD889" i="7"/>
  <c r="AE889" i="7"/>
  <c r="AC890" i="7"/>
  <c r="AD890" i="7"/>
  <c r="AE890" i="7"/>
  <c r="AC891" i="7"/>
  <c r="AD891" i="7"/>
  <c r="AE891" i="7"/>
  <c r="AC892" i="7"/>
  <c r="AD892" i="7"/>
  <c r="AE892" i="7"/>
  <c r="AC893" i="7"/>
  <c r="AD893" i="7"/>
  <c r="AE893" i="7"/>
  <c r="AC894" i="7"/>
  <c r="AD894" i="7"/>
  <c r="AE894" i="7"/>
  <c r="AC895" i="7"/>
  <c r="AD895" i="7"/>
  <c r="AE895" i="7"/>
  <c r="AC896" i="7"/>
  <c r="AD896" i="7"/>
  <c r="AE896" i="7"/>
  <c r="AC897" i="7"/>
  <c r="AD897" i="7"/>
  <c r="AE897" i="7"/>
  <c r="AC898" i="7"/>
  <c r="AD898" i="7"/>
  <c r="AE898" i="7"/>
  <c r="AC899" i="7"/>
  <c r="AD899" i="7"/>
  <c r="AE899" i="7"/>
  <c r="AC900" i="7"/>
  <c r="AD900" i="7"/>
  <c r="AE900" i="7"/>
  <c r="AC901" i="7"/>
  <c r="AD901" i="7"/>
  <c r="AE901" i="7"/>
  <c r="AC902" i="7"/>
  <c r="AD902" i="7"/>
  <c r="AE902" i="7"/>
  <c r="AC903" i="7"/>
  <c r="AD903" i="7"/>
  <c r="AE903" i="7"/>
  <c r="AC904" i="7"/>
  <c r="AD904" i="7"/>
  <c r="AE904" i="7"/>
  <c r="AC905" i="7"/>
  <c r="AD905" i="7"/>
  <c r="AE905" i="7"/>
  <c r="AC906" i="7"/>
  <c r="AD906" i="7"/>
  <c r="AE906" i="7"/>
  <c r="AC907" i="7"/>
  <c r="AD907" i="7"/>
  <c r="AE907" i="7"/>
  <c r="AC908" i="7"/>
  <c r="AD908" i="7"/>
  <c r="AE908" i="7"/>
  <c r="AC909" i="7"/>
  <c r="AD909" i="7"/>
  <c r="AE909" i="7"/>
  <c r="AC910" i="7"/>
  <c r="AD910" i="7"/>
  <c r="AE910" i="7"/>
  <c r="AC911" i="7"/>
  <c r="AD911" i="7"/>
  <c r="AE911" i="7"/>
  <c r="AC912" i="7"/>
  <c r="AD912" i="7"/>
  <c r="AE912" i="7"/>
  <c r="AC913" i="7"/>
  <c r="AD913" i="7"/>
  <c r="AE913" i="7"/>
  <c r="AC914" i="7"/>
  <c r="AD914" i="7"/>
  <c r="AE914" i="7"/>
  <c r="AC915" i="7"/>
  <c r="AD915" i="7"/>
  <c r="AE915" i="7"/>
  <c r="AC916" i="7"/>
  <c r="AD916" i="7"/>
  <c r="AE916" i="7"/>
  <c r="AC917" i="7"/>
  <c r="AD917" i="7"/>
  <c r="AE917" i="7"/>
  <c r="AC918" i="7"/>
  <c r="AD918" i="7"/>
  <c r="AE918" i="7"/>
  <c r="AC919" i="7"/>
  <c r="AD919" i="7"/>
  <c r="AE919" i="7"/>
  <c r="AC920" i="7"/>
  <c r="AD920" i="7"/>
  <c r="AE920" i="7"/>
  <c r="AC921" i="7"/>
  <c r="AD921" i="7"/>
  <c r="AE921" i="7"/>
  <c r="AC922" i="7"/>
  <c r="AD922" i="7"/>
  <c r="AE922" i="7"/>
  <c r="AC923" i="7"/>
  <c r="AD923" i="7"/>
  <c r="AE923" i="7"/>
  <c r="AC924" i="7"/>
  <c r="AD924" i="7"/>
  <c r="AE924" i="7"/>
  <c r="AC925" i="7"/>
  <c r="AD925" i="7"/>
  <c r="AE925" i="7"/>
  <c r="AC926" i="7"/>
  <c r="AD926" i="7"/>
  <c r="AE926" i="7"/>
  <c r="AC927" i="7"/>
  <c r="AD927" i="7"/>
  <c r="AE927" i="7"/>
  <c r="AC928" i="7"/>
  <c r="AD928" i="7"/>
  <c r="AE928" i="7"/>
  <c r="AC929" i="7"/>
  <c r="AD929" i="7"/>
  <c r="AE929" i="7"/>
  <c r="AC930" i="7"/>
  <c r="AD930" i="7"/>
  <c r="AE930" i="7"/>
  <c r="AC931" i="7"/>
  <c r="AD931" i="7"/>
  <c r="AE931" i="7"/>
  <c r="AC932" i="7"/>
  <c r="AD932" i="7"/>
  <c r="AE932" i="7"/>
  <c r="AC933" i="7"/>
  <c r="AD933" i="7"/>
  <c r="AE933" i="7"/>
  <c r="AC934" i="7"/>
  <c r="AD934" i="7"/>
  <c r="AE934" i="7"/>
  <c r="AC935" i="7"/>
  <c r="AD935" i="7"/>
  <c r="AE935" i="7"/>
  <c r="AC936" i="7"/>
  <c r="AD936" i="7"/>
  <c r="AE936" i="7"/>
  <c r="AC937" i="7"/>
  <c r="AD937" i="7"/>
  <c r="AE937" i="7"/>
  <c r="AC938" i="7"/>
  <c r="AD938" i="7"/>
  <c r="AE938" i="7"/>
  <c r="AC939" i="7"/>
  <c r="AD939" i="7"/>
  <c r="AE939" i="7"/>
  <c r="AC940" i="7"/>
  <c r="AD940" i="7"/>
  <c r="AE940" i="7"/>
  <c r="AC941" i="7"/>
  <c r="AD941" i="7"/>
  <c r="AE941" i="7"/>
  <c r="AC942" i="7"/>
  <c r="AD942" i="7"/>
  <c r="AE942" i="7"/>
  <c r="AC943" i="7"/>
  <c r="AD943" i="7"/>
  <c r="AE943" i="7"/>
  <c r="AC944" i="7"/>
  <c r="AD944" i="7"/>
  <c r="AE944" i="7"/>
  <c r="AC945" i="7"/>
  <c r="AD945" i="7"/>
  <c r="AE945" i="7"/>
  <c r="AC946" i="7"/>
  <c r="AD946" i="7"/>
  <c r="AE946" i="7"/>
  <c r="AC947" i="7"/>
  <c r="AD947" i="7"/>
  <c r="AE947" i="7"/>
  <c r="AC948" i="7"/>
  <c r="AD948" i="7"/>
  <c r="AE948" i="7"/>
  <c r="AC949" i="7"/>
  <c r="AD949" i="7"/>
  <c r="AE949" i="7"/>
  <c r="AC950" i="7"/>
  <c r="AD950" i="7"/>
  <c r="AE950" i="7"/>
  <c r="AC951" i="7"/>
  <c r="AD951" i="7"/>
  <c r="AE951" i="7"/>
  <c r="AC952" i="7"/>
  <c r="AD952" i="7"/>
  <c r="AE952" i="7"/>
  <c r="AC953" i="7"/>
  <c r="AD953" i="7"/>
  <c r="AE953" i="7"/>
  <c r="AC954" i="7"/>
  <c r="AD954" i="7"/>
  <c r="AE954" i="7"/>
  <c r="AC955" i="7"/>
  <c r="AD955" i="7"/>
  <c r="AE955" i="7"/>
  <c r="AC956" i="7"/>
  <c r="AD956" i="7"/>
  <c r="AE956" i="7"/>
  <c r="AC957" i="7"/>
  <c r="AD957" i="7"/>
  <c r="AE957" i="7"/>
  <c r="AC958" i="7"/>
  <c r="AD958" i="7"/>
  <c r="AE958" i="7"/>
  <c r="AC959" i="7"/>
  <c r="AD959" i="7"/>
  <c r="AE959" i="7"/>
  <c r="AC960" i="7"/>
  <c r="AD960" i="7"/>
  <c r="AE960" i="7"/>
  <c r="AC961" i="7"/>
  <c r="AD961" i="7"/>
  <c r="AE961" i="7"/>
  <c r="AC962" i="7"/>
  <c r="AD962" i="7"/>
  <c r="AE962" i="7"/>
  <c r="AC963" i="7"/>
  <c r="AD963" i="7"/>
  <c r="AE963" i="7"/>
  <c r="AC964" i="7"/>
  <c r="AD964" i="7"/>
  <c r="AE964" i="7"/>
  <c r="AC965" i="7"/>
  <c r="AD965" i="7"/>
  <c r="AE965" i="7"/>
  <c r="AC966" i="7"/>
  <c r="AD966" i="7"/>
  <c r="AE966" i="7"/>
  <c r="AC967" i="7"/>
  <c r="AD967" i="7"/>
  <c r="AE967" i="7"/>
  <c r="AC968" i="7"/>
  <c r="AD968" i="7"/>
  <c r="AE968" i="7"/>
  <c r="AC969" i="7"/>
  <c r="AD969" i="7"/>
  <c r="AE969" i="7"/>
  <c r="AC970" i="7"/>
  <c r="AD970" i="7"/>
  <c r="AE970" i="7"/>
  <c r="AC971" i="7"/>
  <c r="AD971" i="7"/>
  <c r="AE971" i="7"/>
  <c r="AC972" i="7"/>
  <c r="AD972" i="7"/>
  <c r="AE972" i="7"/>
  <c r="AC973" i="7"/>
  <c r="AD973" i="7"/>
  <c r="AE973" i="7"/>
  <c r="AC974" i="7"/>
  <c r="AD974" i="7"/>
  <c r="AE974" i="7"/>
  <c r="AC975" i="7"/>
  <c r="AD975" i="7"/>
  <c r="AE975" i="7"/>
  <c r="AC976" i="7"/>
  <c r="AD976" i="7"/>
  <c r="AE976" i="7"/>
  <c r="AC977" i="7"/>
  <c r="AD977" i="7"/>
  <c r="AE977" i="7"/>
  <c r="AC978" i="7"/>
  <c r="AD978" i="7"/>
  <c r="AE978" i="7"/>
  <c r="AC979" i="7"/>
  <c r="AD979" i="7"/>
  <c r="AE979" i="7"/>
  <c r="AC980" i="7"/>
  <c r="AD980" i="7"/>
  <c r="AE980" i="7"/>
  <c r="AC981" i="7"/>
  <c r="AD981" i="7"/>
  <c r="AE981" i="7"/>
  <c r="AC982" i="7"/>
  <c r="AD982" i="7"/>
  <c r="AE982" i="7"/>
  <c r="AC983" i="7"/>
  <c r="AD983" i="7"/>
  <c r="AE983" i="7"/>
  <c r="AC984" i="7"/>
  <c r="AD984" i="7"/>
  <c r="AE984" i="7"/>
  <c r="AC985" i="7"/>
  <c r="AD985" i="7"/>
  <c r="AE985" i="7"/>
  <c r="AC986" i="7"/>
  <c r="AD986" i="7"/>
  <c r="AE986" i="7"/>
  <c r="AC987" i="7"/>
  <c r="AD987" i="7"/>
  <c r="AE987" i="7"/>
  <c r="AC988" i="7"/>
  <c r="AD988" i="7"/>
  <c r="AE988" i="7"/>
  <c r="AC989" i="7"/>
  <c r="AD989" i="7"/>
  <c r="AE989" i="7"/>
  <c r="AC990" i="7"/>
  <c r="AD990" i="7"/>
  <c r="AE990" i="7"/>
  <c r="AC991" i="7"/>
  <c r="AD991" i="7"/>
  <c r="AE991" i="7"/>
  <c r="AC992" i="7"/>
  <c r="AD992" i="7"/>
  <c r="AE992" i="7"/>
  <c r="AC993" i="7"/>
  <c r="AD993" i="7"/>
  <c r="AE993" i="7"/>
  <c r="AC994" i="7"/>
  <c r="AD994" i="7"/>
  <c r="AE994" i="7"/>
  <c r="AC995" i="7"/>
  <c r="AD995" i="7"/>
  <c r="AE995" i="7"/>
  <c r="AC996" i="7"/>
  <c r="AD996" i="7"/>
  <c r="AE996" i="7"/>
  <c r="AC997" i="7"/>
  <c r="AD997" i="7"/>
  <c r="AE997" i="7"/>
  <c r="AC998" i="7"/>
  <c r="AD998" i="7"/>
  <c r="AE998" i="7"/>
  <c r="AC999" i="7"/>
  <c r="AD999" i="7"/>
  <c r="AE999" i="7"/>
  <c r="AC1000" i="7"/>
  <c r="AD1000" i="7"/>
  <c r="AE1000" i="7"/>
  <c r="AC1001" i="7"/>
  <c r="AD1001" i="7"/>
  <c r="AE1001" i="7"/>
  <c r="AC1002" i="7"/>
  <c r="AD1002" i="7"/>
  <c r="AE1002" i="7"/>
  <c r="AC1003" i="7"/>
  <c r="AD1003" i="7"/>
  <c r="AE1003" i="7"/>
  <c r="AC1004" i="7"/>
  <c r="AD1004" i="7"/>
  <c r="AE1004" i="7"/>
  <c r="AC1005" i="7"/>
  <c r="AD1005" i="7"/>
  <c r="AE1005" i="7"/>
  <c r="AC1006" i="7"/>
  <c r="AD1006" i="7"/>
  <c r="AE1006" i="7"/>
  <c r="AC1007" i="7"/>
  <c r="AD1007" i="7"/>
  <c r="AE1007" i="7"/>
  <c r="AC1008" i="7"/>
  <c r="AD1008" i="7"/>
  <c r="AE1008" i="7"/>
  <c r="AC1009" i="7"/>
  <c r="AD1009" i="7"/>
  <c r="AE1009" i="7"/>
  <c r="AC1010" i="7"/>
  <c r="AD1010" i="7"/>
  <c r="AE1010" i="7"/>
  <c r="AC1011" i="7"/>
  <c r="AD1011" i="7"/>
  <c r="AE1011" i="7"/>
  <c r="AC1012" i="7"/>
  <c r="AD1012" i="7"/>
  <c r="AE1012" i="7"/>
  <c r="AC1013" i="7"/>
  <c r="AD1013" i="7"/>
  <c r="AE1013" i="7"/>
  <c r="AC1014" i="7"/>
  <c r="AD1014" i="7"/>
  <c r="AE1014" i="7"/>
  <c r="AC1015" i="7"/>
  <c r="AD1015" i="7"/>
  <c r="AE1015" i="7"/>
  <c r="AC1016" i="7"/>
  <c r="AD1016" i="7"/>
  <c r="AE1016" i="7"/>
  <c r="AC1017" i="7"/>
  <c r="AD1017" i="7"/>
  <c r="AE1017" i="7"/>
  <c r="AC1018" i="7"/>
  <c r="AD1018" i="7"/>
  <c r="AE1018" i="7"/>
  <c r="AC1019" i="7"/>
  <c r="AD1019" i="7"/>
  <c r="AE1019" i="7"/>
  <c r="AC1020" i="7"/>
  <c r="AD1020" i="7"/>
  <c r="AE1020" i="7"/>
  <c r="AC1021" i="7"/>
  <c r="AD1021" i="7"/>
  <c r="AE1021" i="7"/>
  <c r="AC1022" i="7"/>
  <c r="AD1022" i="7"/>
  <c r="AE1022" i="7"/>
  <c r="AC1023" i="7"/>
  <c r="AD1023" i="7"/>
  <c r="AE1023" i="7"/>
  <c r="AC1024" i="7"/>
  <c r="AD1024" i="7"/>
  <c r="AE1024" i="7"/>
  <c r="AC1025" i="7"/>
  <c r="AD1025" i="7"/>
  <c r="AE1025" i="7"/>
  <c r="AC1026" i="7"/>
  <c r="AD1026" i="7"/>
  <c r="AE1026" i="7"/>
  <c r="AC1027" i="7"/>
  <c r="AD1027" i="7"/>
  <c r="AE1027" i="7"/>
  <c r="AC1028" i="7"/>
  <c r="AD1028" i="7"/>
  <c r="AE1028" i="7"/>
  <c r="AC1029" i="7"/>
  <c r="AD1029" i="7"/>
  <c r="AE1029" i="7"/>
  <c r="AC1030" i="7"/>
  <c r="AD1030" i="7"/>
  <c r="AE1030" i="7"/>
  <c r="AC1031" i="7"/>
  <c r="AD1031" i="7"/>
  <c r="AE1031" i="7"/>
  <c r="AC1032" i="7"/>
  <c r="AD1032" i="7"/>
  <c r="AE1032" i="7"/>
  <c r="AC1033" i="7"/>
  <c r="AD1033" i="7"/>
  <c r="AE1033" i="7"/>
  <c r="AC1034" i="7"/>
  <c r="AD1034" i="7"/>
  <c r="AE1034" i="7"/>
  <c r="AC1035" i="7"/>
  <c r="AD1035" i="7"/>
  <c r="AE1035" i="7"/>
  <c r="AC1036" i="7"/>
  <c r="AD1036" i="7"/>
  <c r="AE1036" i="7"/>
  <c r="AC1037" i="7"/>
  <c r="AD1037" i="7"/>
  <c r="AE1037" i="7"/>
  <c r="AC1038" i="7"/>
  <c r="AD1038" i="7"/>
  <c r="AE1038" i="7"/>
  <c r="AC1039" i="7"/>
  <c r="AD1039" i="7"/>
  <c r="AE1039" i="7"/>
  <c r="AC1040" i="7"/>
  <c r="AD1040" i="7"/>
  <c r="AE1040" i="7"/>
  <c r="AC1041" i="7"/>
  <c r="AD1041" i="7"/>
  <c r="AE1041" i="7"/>
  <c r="AC1042" i="7"/>
  <c r="AD1042" i="7"/>
  <c r="AE1042" i="7"/>
  <c r="AC1043" i="7"/>
  <c r="AD1043" i="7"/>
  <c r="AE1043" i="7"/>
  <c r="AC1044" i="7"/>
  <c r="AD1044" i="7"/>
  <c r="AE1044" i="7"/>
  <c r="AC1045" i="7"/>
  <c r="AD1045" i="7"/>
  <c r="AE1045" i="7"/>
  <c r="AC1046" i="7"/>
  <c r="AD1046" i="7"/>
  <c r="AE1046" i="7"/>
  <c r="AC1047" i="7"/>
  <c r="AD1047" i="7"/>
  <c r="AE1047" i="7"/>
  <c r="AC1048" i="7"/>
  <c r="AD1048" i="7"/>
  <c r="AE1048" i="7"/>
  <c r="AC1049" i="7"/>
  <c r="AD1049" i="7"/>
  <c r="AE1049" i="7"/>
  <c r="AC1050" i="7"/>
  <c r="AD1050" i="7"/>
  <c r="AE1050" i="7"/>
  <c r="AC1051" i="7"/>
  <c r="AD1051" i="7"/>
  <c r="AE1051" i="7"/>
  <c r="AC1052" i="7"/>
  <c r="AD1052" i="7"/>
  <c r="AE1052" i="7"/>
  <c r="AC1053" i="7"/>
  <c r="AD1053" i="7"/>
  <c r="AE1053" i="7"/>
  <c r="AC1054" i="7"/>
  <c r="AD1054" i="7"/>
  <c r="AE1054" i="7"/>
  <c r="AC1055" i="7"/>
  <c r="AD1055" i="7"/>
  <c r="AE1055" i="7"/>
  <c r="AC1056" i="7"/>
  <c r="AD1056" i="7"/>
  <c r="AE1056" i="7"/>
  <c r="AC1057" i="7"/>
  <c r="AD1057" i="7"/>
  <c r="AE1057" i="7"/>
  <c r="AC1058" i="7"/>
  <c r="AD1058" i="7"/>
  <c r="AE1058" i="7"/>
  <c r="AC1059" i="7"/>
  <c r="AD1059" i="7"/>
  <c r="AE1059" i="7"/>
  <c r="AC1060" i="7"/>
  <c r="AD1060" i="7"/>
  <c r="AE1060" i="7"/>
  <c r="AC1061" i="7"/>
  <c r="AD1061" i="7"/>
  <c r="AE1061" i="7"/>
  <c r="AC1062" i="7"/>
  <c r="AD1062" i="7"/>
  <c r="AE1062" i="7"/>
  <c r="AC1063" i="7"/>
  <c r="AD1063" i="7"/>
  <c r="AE1063" i="7"/>
  <c r="AC1064" i="7"/>
  <c r="AD1064" i="7"/>
  <c r="AE1064" i="7"/>
  <c r="AC1065" i="7"/>
  <c r="AD1065" i="7"/>
  <c r="AE1065" i="7"/>
  <c r="AC1066" i="7"/>
  <c r="AD1066" i="7"/>
  <c r="AE1066" i="7"/>
  <c r="AC1067" i="7"/>
  <c r="AD1067" i="7"/>
  <c r="AE1067" i="7"/>
  <c r="AC1068" i="7"/>
  <c r="AD1068" i="7"/>
  <c r="AE1068" i="7"/>
  <c r="AC1069" i="7"/>
  <c r="AD1069" i="7"/>
  <c r="AE1069" i="7"/>
  <c r="AC1070" i="7"/>
  <c r="AD1070" i="7"/>
  <c r="AE1070" i="7"/>
  <c r="AC1071" i="7"/>
  <c r="AD1071" i="7"/>
  <c r="AE1071" i="7"/>
  <c r="AC1072" i="7"/>
  <c r="AD1072" i="7"/>
  <c r="AE1072" i="7"/>
  <c r="AC1073" i="7"/>
  <c r="AD1073" i="7"/>
  <c r="AE1073" i="7"/>
  <c r="AC1074" i="7"/>
  <c r="AD1074" i="7"/>
  <c r="AE1074" i="7"/>
  <c r="AC1075" i="7"/>
  <c r="AD1075" i="7"/>
  <c r="AE1075" i="7"/>
  <c r="AC1076" i="7"/>
  <c r="AD1076" i="7"/>
  <c r="AE1076" i="7"/>
  <c r="AC1077" i="7"/>
  <c r="AD1077" i="7"/>
  <c r="AE1077" i="7"/>
  <c r="AC1078" i="7"/>
  <c r="AD1078" i="7"/>
  <c r="AE1078" i="7"/>
  <c r="AC1079" i="7"/>
  <c r="AD1079" i="7"/>
  <c r="AE1079" i="7"/>
  <c r="AC1080" i="7"/>
  <c r="AD1080" i="7"/>
  <c r="AE1080" i="7"/>
  <c r="AC1081" i="7"/>
  <c r="AD1081" i="7"/>
  <c r="AE1081" i="7"/>
  <c r="AC1082" i="7"/>
  <c r="AD1082" i="7"/>
  <c r="AE1082" i="7"/>
  <c r="AC1083" i="7"/>
  <c r="AD1083" i="7"/>
  <c r="AE1083" i="7"/>
  <c r="AC1084" i="7"/>
  <c r="AD1084" i="7"/>
  <c r="AE1084" i="7"/>
  <c r="AC1085" i="7"/>
  <c r="AD1085" i="7"/>
  <c r="AE1085" i="7"/>
  <c r="AC1086" i="7"/>
  <c r="AD1086" i="7"/>
  <c r="AE1086" i="7"/>
  <c r="AC1087" i="7"/>
  <c r="AD1087" i="7"/>
  <c r="AE1087" i="7"/>
  <c r="AC1088" i="7"/>
  <c r="AD1088" i="7"/>
  <c r="AE1088" i="7"/>
  <c r="AC1089" i="7"/>
  <c r="AD1089" i="7"/>
  <c r="AE1089" i="7"/>
  <c r="AC1090" i="7"/>
  <c r="AD1090" i="7"/>
  <c r="AE1090" i="7"/>
  <c r="AC1091" i="7"/>
  <c r="AD1091" i="7"/>
  <c r="AE1091" i="7"/>
  <c r="AC1092" i="7"/>
  <c r="AD1092" i="7"/>
  <c r="AE1092" i="7"/>
  <c r="AC1093" i="7"/>
  <c r="AD1093" i="7"/>
  <c r="AE1093" i="7"/>
  <c r="AC1094" i="7"/>
  <c r="AD1094" i="7"/>
  <c r="AE1094" i="7"/>
  <c r="AC1095" i="7"/>
  <c r="AD1095" i="7"/>
  <c r="AE1095" i="7"/>
  <c r="AC1096" i="7"/>
  <c r="AD1096" i="7"/>
  <c r="AE1096" i="7"/>
  <c r="AC1097" i="7"/>
  <c r="AD1097" i="7"/>
  <c r="AE1097" i="7"/>
  <c r="AC1098" i="7"/>
  <c r="AD1098" i="7"/>
  <c r="AE1098" i="7"/>
  <c r="AC1099" i="7"/>
  <c r="AD1099" i="7"/>
  <c r="AE1099" i="7"/>
  <c r="AC1100" i="7"/>
  <c r="AD1100" i="7"/>
  <c r="AE1100" i="7"/>
  <c r="AC1101" i="7"/>
  <c r="AD1101" i="7"/>
  <c r="AE1101" i="7"/>
  <c r="AC1102" i="7"/>
  <c r="AD1102" i="7"/>
  <c r="AE1102" i="7"/>
  <c r="AC1103" i="7"/>
  <c r="AD1103" i="7"/>
  <c r="AE1103" i="7"/>
  <c r="AC1104" i="7"/>
  <c r="AD1104" i="7"/>
  <c r="AE1104" i="7"/>
  <c r="AC1105" i="7"/>
  <c r="AD1105" i="7"/>
  <c r="AE1105" i="7"/>
  <c r="AC1106" i="7"/>
  <c r="AD1106" i="7"/>
  <c r="AE1106" i="7"/>
  <c r="AC1107" i="7"/>
  <c r="AD1107" i="7"/>
  <c r="AE1107" i="7"/>
  <c r="AC1108" i="7"/>
  <c r="AD1108" i="7"/>
  <c r="AE1108" i="7"/>
  <c r="AC1109" i="7"/>
  <c r="AD1109" i="7"/>
  <c r="AE1109" i="7"/>
  <c r="AC1110" i="7"/>
  <c r="AD1110" i="7"/>
  <c r="AE1110" i="7"/>
  <c r="AC1111" i="7"/>
  <c r="AD1111" i="7"/>
  <c r="AE1111" i="7"/>
  <c r="AC1112" i="7"/>
  <c r="AD1112" i="7"/>
  <c r="AE1112" i="7"/>
  <c r="AC1113" i="7"/>
  <c r="AD1113" i="7"/>
  <c r="AE1113" i="7"/>
  <c r="AC1114" i="7"/>
  <c r="AD1114" i="7"/>
  <c r="AE1114" i="7"/>
  <c r="AC1115" i="7"/>
  <c r="AD1115" i="7"/>
  <c r="AE1115" i="7"/>
  <c r="AC1116" i="7"/>
  <c r="AD1116" i="7"/>
  <c r="AE1116" i="7"/>
  <c r="AC1117" i="7"/>
  <c r="AD1117" i="7"/>
  <c r="AE1117" i="7"/>
  <c r="AC1118" i="7"/>
  <c r="AD1118" i="7"/>
  <c r="AE1118" i="7"/>
  <c r="AC1119" i="7"/>
  <c r="AD1119" i="7"/>
  <c r="AE1119" i="7"/>
  <c r="AC1120" i="7"/>
  <c r="AD1120" i="7"/>
  <c r="AE1120" i="7"/>
  <c r="AC1121" i="7"/>
  <c r="AD1121" i="7"/>
  <c r="AE1121" i="7"/>
  <c r="AC1122" i="7"/>
  <c r="AD1122" i="7"/>
  <c r="AE1122" i="7"/>
  <c r="AC1123" i="7"/>
  <c r="AD1123" i="7"/>
  <c r="AE1123" i="7"/>
  <c r="AC1124" i="7"/>
  <c r="AD1124" i="7"/>
  <c r="AE1124" i="7"/>
  <c r="AC1125" i="7"/>
  <c r="AD1125" i="7"/>
  <c r="AE1125" i="7"/>
  <c r="AC1126" i="7"/>
  <c r="AD1126" i="7"/>
  <c r="AE1126" i="7"/>
  <c r="AC1127" i="7"/>
  <c r="AD1127" i="7"/>
  <c r="AE1127" i="7"/>
  <c r="AC1128" i="7"/>
  <c r="AD1128" i="7"/>
  <c r="AE1128" i="7"/>
  <c r="AC1129" i="7"/>
  <c r="AD1129" i="7"/>
  <c r="AE1129" i="7"/>
  <c r="AC1130" i="7"/>
  <c r="AD1130" i="7"/>
  <c r="AE1130" i="7"/>
  <c r="AC1131" i="7"/>
  <c r="AD1131" i="7"/>
  <c r="AE1131" i="7"/>
  <c r="AC1132" i="7"/>
  <c r="AD1132" i="7"/>
  <c r="AE1132" i="7"/>
  <c r="AC1133" i="7"/>
  <c r="AD1133" i="7"/>
  <c r="AE1133" i="7"/>
  <c r="AC1134" i="7"/>
  <c r="AD1134" i="7"/>
  <c r="AE1134" i="7"/>
  <c r="AC1135" i="7"/>
  <c r="AD1135" i="7"/>
  <c r="AE1135" i="7"/>
  <c r="AC1136" i="7"/>
  <c r="AD1136" i="7"/>
  <c r="AE1136" i="7"/>
  <c r="AC1137" i="7"/>
  <c r="AD1137" i="7"/>
  <c r="AE1137" i="7"/>
  <c r="AC1138" i="7"/>
  <c r="AD1138" i="7"/>
  <c r="AE1138" i="7"/>
  <c r="AC1139" i="7"/>
  <c r="AD1139" i="7"/>
  <c r="AE1139" i="7"/>
  <c r="AC1140" i="7"/>
  <c r="AD1140" i="7"/>
  <c r="AE1140" i="7"/>
  <c r="AC1141" i="7"/>
  <c r="AD1141" i="7"/>
  <c r="AE1141" i="7"/>
  <c r="AC1142" i="7"/>
  <c r="AD1142" i="7"/>
  <c r="AE1142" i="7"/>
  <c r="AC1143" i="7"/>
  <c r="AD1143" i="7"/>
  <c r="AE1143" i="7"/>
  <c r="AC1144" i="7"/>
  <c r="AD1144" i="7"/>
  <c r="AE1144" i="7"/>
  <c r="AC1145" i="7"/>
  <c r="AD1145" i="7"/>
  <c r="AE1145" i="7"/>
  <c r="AC1146" i="7"/>
  <c r="AD1146" i="7"/>
  <c r="AE1146" i="7"/>
  <c r="AC1147" i="7"/>
  <c r="AD1147" i="7"/>
  <c r="AE1147" i="7"/>
  <c r="AC1148" i="7"/>
  <c r="AD1148" i="7"/>
  <c r="AE1148" i="7"/>
  <c r="AC1149" i="7"/>
  <c r="AD1149" i="7"/>
  <c r="AE1149" i="7"/>
  <c r="AC1150" i="7"/>
  <c r="AD1150" i="7"/>
  <c r="AE1150" i="7"/>
  <c r="AC1151" i="7"/>
  <c r="AD1151" i="7"/>
  <c r="AE1151" i="7"/>
  <c r="AC1152" i="7"/>
  <c r="AD1152" i="7"/>
  <c r="AE1152" i="7"/>
  <c r="AC1153" i="7"/>
  <c r="AD1153" i="7"/>
  <c r="AE1153" i="7"/>
  <c r="AC1154" i="7"/>
  <c r="AD1154" i="7"/>
  <c r="AE1154" i="7"/>
  <c r="AC1155" i="7"/>
  <c r="AD1155" i="7"/>
  <c r="AE1155" i="7"/>
  <c r="AC1156" i="7"/>
  <c r="AD1156" i="7"/>
  <c r="AE1156" i="7"/>
  <c r="AC1157" i="7"/>
  <c r="AD1157" i="7"/>
  <c r="AE1157" i="7"/>
  <c r="AC1158" i="7"/>
  <c r="AD1158" i="7"/>
  <c r="AE1158" i="7"/>
  <c r="AC1159" i="7"/>
  <c r="AD1159" i="7"/>
  <c r="AE1159" i="7"/>
  <c r="AC1160" i="7"/>
  <c r="AD1160" i="7"/>
  <c r="AE1160" i="7"/>
  <c r="AC1161" i="7"/>
  <c r="AD1161" i="7"/>
  <c r="AE1161" i="7"/>
  <c r="AC1162" i="7"/>
  <c r="AD1162" i="7"/>
  <c r="AE1162" i="7"/>
  <c r="AC1163" i="7"/>
  <c r="AD1163" i="7"/>
  <c r="AE1163" i="7"/>
  <c r="AC1164" i="7"/>
  <c r="AD1164" i="7"/>
  <c r="AE1164" i="7"/>
  <c r="AC1165" i="7"/>
  <c r="AD1165" i="7"/>
  <c r="AE1165" i="7"/>
  <c r="AC1166" i="7"/>
  <c r="AD1166" i="7"/>
  <c r="AE1166" i="7"/>
  <c r="AC1167" i="7"/>
  <c r="AD1167" i="7"/>
  <c r="AE1167" i="7"/>
  <c r="AC1168" i="7"/>
  <c r="AD1168" i="7"/>
  <c r="AE1168" i="7"/>
  <c r="AC1169" i="7"/>
  <c r="AD1169" i="7"/>
  <c r="AE1169" i="7"/>
  <c r="AC1170" i="7"/>
  <c r="AD1170" i="7"/>
  <c r="AE1170" i="7"/>
  <c r="AC1171" i="7"/>
  <c r="AD1171" i="7"/>
  <c r="AE1171" i="7"/>
  <c r="AC1172" i="7"/>
  <c r="AD1172" i="7"/>
  <c r="AE1172" i="7"/>
  <c r="AC1173" i="7"/>
  <c r="AD1173" i="7"/>
  <c r="AE1173" i="7"/>
  <c r="AC1174" i="7"/>
  <c r="AD1174" i="7"/>
  <c r="AE1174" i="7"/>
  <c r="AC1175" i="7"/>
  <c r="AD1175" i="7"/>
  <c r="AE1175" i="7"/>
  <c r="AC1176" i="7"/>
  <c r="AD1176" i="7"/>
  <c r="AE1176" i="7"/>
  <c r="AC1177" i="7"/>
  <c r="AD1177" i="7"/>
  <c r="AE1177" i="7"/>
  <c r="AC1178" i="7"/>
  <c r="AD1178" i="7"/>
  <c r="AE1178" i="7"/>
  <c r="AC1179" i="7"/>
  <c r="AD1179" i="7"/>
  <c r="AE1179" i="7"/>
  <c r="AC1180" i="7"/>
  <c r="AD1180" i="7"/>
  <c r="AE1180" i="7"/>
  <c r="AC1181" i="7"/>
  <c r="AD1181" i="7"/>
  <c r="AE1181" i="7"/>
  <c r="AC1182" i="7"/>
  <c r="AD1182" i="7"/>
  <c r="AE1182" i="7"/>
  <c r="AC1183" i="7"/>
  <c r="AD1183" i="7"/>
  <c r="AE1183" i="7"/>
  <c r="AC1184" i="7"/>
  <c r="AD1184" i="7"/>
  <c r="AE1184" i="7"/>
  <c r="AC1185" i="7"/>
  <c r="AD1185" i="7"/>
  <c r="AE1185" i="7"/>
  <c r="AC1186" i="7"/>
  <c r="AD1186" i="7"/>
  <c r="AE1186" i="7"/>
  <c r="AC1187" i="7"/>
  <c r="AD1187" i="7"/>
  <c r="AE1187" i="7"/>
  <c r="AC1188" i="7"/>
  <c r="AD1188" i="7"/>
  <c r="AE1188" i="7"/>
  <c r="AC1189" i="7"/>
  <c r="AD1189" i="7"/>
  <c r="AE1189" i="7"/>
  <c r="AC1190" i="7"/>
  <c r="AD1190" i="7"/>
  <c r="AE1190" i="7"/>
  <c r="AC1191" i="7"/>
  <c r="AD1191" i="7"/>
  <c r="AE1191" i="7"/>
  <c r="AC1192" i="7"/>
  <c r="AD1192" i="7"/>
  <c r="AE1192" i="7"/>
  <c r="AC1193" i="7"/>
  <c r="AD1193" i="7"/>
  <c r="AE1193" i="7"/>
  <c r="AC1194" i="7"/>
  <c r="AD1194" i="7"/>
  <c r="AE1194" i="7"/>
  <c r="AC1195" i="7"/>
  <c r="AD1195" i="7"/>
  <c r="AE1195" i="7"/>
  <c r="AC1196" i="7"/>
  <c r="AD1196" i="7"/>
  <c r="AE1196" i="7"/>
  <c r="AC1197" i="7"/>
  <c r="AD1197" i="7"/>
  <c r="AE1197" i="7"/>
  <c r="AC1198" i="7"/>
  <c r="AD1198" i="7"/>
  <c r="AE1198" i="7"/>
  <c r="AC1199" i="7"/>
  <c r="AD1199" i="7"/>
  <c r="AE1199" i="7"/>
  <c r="AC1200" i="7"/>
  <c r="AD1200" i="7"/>
  <c r="AE1200" i="7"/>
  <c r="AC1201" i="7"/>
  <c r="AD1201" i="7"/>
  <c r="AE1201" i="7"/>
  <c r="AC1202" i="7"/>
  <c r="AD1202" i="7"/>
  <c r="AE1202" i="7"/>
  <c r="AC1203" i="7"/>
  <c r="AD1203" i="7"/>
  <c r="AE1203" i="7"/>
  <c r="AC1204" i="7"/>
  <c r="AD1204" i="7"/>
  <c r="AE1204" i="7"/>
  <c r="AC1205" i="7"/>
  <c r="AD1205" i="7"/>
  <c r="AE1205" i="7"/>
  <c r="AC1206" i="7"/>
  <c r="AD1206" i="7"/>
  <c r="AE1206" i="7"/>
  <c r="AC1207" i="7"/>
  <c r="AD1207" i="7"/>
  <c r="AE1207" i="7"/>
  <c r="AC1208" i="7"/>
  <c r="AD1208" i="7"/>
  <c r="AE1208" i="7"/>
  <c r="AC1209" i="7"/>
  <c r="AD1209" i="7"/>
  <c r="AE1209" i="7"/>
  <c r="AC1210" i="7"/>
  <c r="AD1210" i="7"/>
  <c r="AE1210" i="7"/>
  <c r="AC1211" i="7"/>
  <c r="AD1211" i="7"/>
  <c r="AE1211" i="7"/>
  <c r="AC1212" i="7"/>
  <c r="AD1212" i="7"/>
  <c r="AE1212" i="7"/>
  <c r="AC1213" i="7"/>
  <c r="AD1213" i="7"/>
  <c r="AE1213" i="7"/>
  <c r="AC1214" i="7"/>
  <c r="AD1214" i="7"/>
  <c r="AE1214" i="7"/>
  <c r="AC1215" i="7"/>
  <c r="AD1215" i="7"/>
  <c r="AE1215" i="7"/>
  <c r="AC1216" i="7"/>
  <c r="AD1216" i="7"/>
  <c r="AE1216" i="7"/>
  <c r="AC1217" i="7"/>
  <c r="AD1217" i="7"/>
  <c r="AE1217" i="7"/>
  <c r="AC1218" i="7"/>
  <c r="AD1218" i="7"/>
  <c r="AE1218" i="7"/>
  <c r="AC1219" i="7"/>
  <c r="AD1219" i="7"/>
  <c r="AE1219" i="7"/>
  <c r="AC1220" i="7"/>
  <c r="AD1220" i="7"/>
  <c r="AE1220" i="7"/>
  <c r="AC1221" i="7"/>
  <c r="AD1221" i="7"/>
  <c r="AE1221" i="7"/>
  <c r="AC1222" i="7"/>
  <c r="AD1222" i="7"/>
  <c r="AE1222" i="7"/>
  <c r="AC1223" i="7"/>
  <c r="AD1223" i="7"/>
  <c r="AE1223" i="7"/>
  <c r="AC1224" i="7"/>
  <c r="AD1224" i="7"/>
  <c r="AE1224" i="7"/>
  <c r="AC1225" i="7"/>
  <c r="AD1225" i="7"/>
  <c r="AE1225" i="7"/>
  <c r="AC1226" i="7"/>
  <c r="AD1226" i="7"/>
  <c r="AE1226" i="7"/>
  <c r="AC1227" i="7"/>
  <c r="AD1227" i="7"/>
  <c r="AE1227" i="7"/>
  <c r="AC1228" i="7"/>
  <c r="AD1228" i="7"/>
  <c r="AE1228" i="7"/>
  <c r="AC1229" i="7"/>
  <c r="AD1229" i="7"/>
  <c r="AE1229" i="7"/>
  <c r="AC1230" i="7"/>
  <c r="AD1230" i="7"/>
  <c r="AE1230" i="7"/>
  <c r="AC1231" i="7"/>
  <c r="AD1231" i="7"/>
  <c r="AE1231" i="7"/>
  <c r="AC1232" i="7"/>
  <c r="AD1232" i="7"/>
  <c r="AE1232" i="7"/>
  <c r="AC1233" i="7"/>
  <c r="AD1233" i="7"/>
  <c r="AE1233" i="7"/>
  <c r="AC1234" i="7"/>
  <c r="AD1234" i="7"/>
  <c r="AE1234" i="7"/>
  <c r="AC1235" i="7"/>
  <c r="AD1235" i="7"/>
  <c r="AE1235" i="7"/>
  <c r="AC1236" i="7"/>
  <c r="AD1236" i="7"/>
  <c r="AE1236" i="7"/>
  <c r="AC1237" i="7"/>
  <c r="AD1237" i="7"/>
  <c r="AE1237" i="7"/>
  <c r="AC1238" i="7"/>
  <c r="AD1238" i="7"/>
  <c r="AE1238" i="7"/>
  <c r="AC1239" i="7"/>
  <c r="AD1239" i="7"/>
  <c r="AE1239" i="7"/>
  <c r="AC1240" i="7"/>
  <c r="AD1240" i="7"/>
  <c r="AE1240" i="7"/>
  <c r="AC1241" i="7"/>
  <c r="AD1241" i="7"/>
  <c r="AE1241" i="7"/>
  <c r="AC1242" i="7"/>
  <c r="AD1242" i="7"/>
  <c r="AE1242" i="7"/>
  <c r="AC1243" i="7"/>
  <c r="AD1243" i="7"/>
  <c r="AE1243" i="7"/>
  <c r="AC1244" i="7"/>
  <c r="AD1244" i="7"/>
  <c r="AE1244" i="7"/>
  <c r="AC1245" i="7"/>
  <c r="AD1245" i="7"/>
  <c r="AE1245" i="7"/>
  <c r="AC1246" i="7"/>
  <c r="AD1246" i="7"/>
  <c r="AE1246" i="7"/>
  <c r="AC1247" i="7"/>
  <c r="AD1247" i="7"/>
  <c r="AE1247" i="7"/>
  <c r="AC1248" i="7"/>
  <c r="AD1248" i="7"/>
  <c r="AE1248" i="7"/>
  <c r="AC1249" i="7"/>
  <c r="AD1249" i="7"/>
  <c r="AE1249" i="7"/>
  <c r="AC1250" i="7"/>
  <c r="AD1250" i="7"/>
  <c r="AE1250" i="7"/>
  <c r="AC1251" i="7"/>
  <c r="AD1251" i="7"/>
  <c r="AE1251" i="7"/>
  <c r="AC1252" i="7"/>
  <c r="AD1252" i="7"/>
  <c r="AE1252" i="7"/>
  <c r="AC1253" i="7"/>
  <c r="AD1253" i="7"/>
  <c r="AE1253" i="7"/>
  <c r="AC1254" i="7"/>
  <c r="AD1254" i="7"/>
  <c r="AE1254" i="7"/>
  <c r="AC1255" i="7"/>
  <c r="AD1255" i="7"/>
  <c r="AE1255" i="7"/>
  <c r="AC1256" i="7"/>
  <c r="AD1256" i="7"/>
  <c r="AE1256" i="7"/>
  <c r="AC1257" i="7"/>
  <c r="AD1257" i="7"/>
  <c r="AE1257" i="7"/>
  <c r="AC1258" i="7"/>
  <c r="AD1258" i="7"/>
  <c r="AE1258" i="7"/>
  <c r="AC1259" i="7"/>
  <c r="AD1259" i="7"/>
  <c r="AE1259" i="7"/>
  <c r="AC1260" i="7"/>
  <c r="AD1260" i="7"/>
  <c r="AE1260" i="7"/>
  <c r="AC1261" i="7"/>
  <c r="AD1261" i="7"/>
  <c r="AE1261" i="7"/>
  <c r="AC1262" i="7"/>
  <c r="AD1262" i="7"/>
  <c r="AE1262" i="7"/>
  <c r="AC1263" i="7"/>
  <c r="AD1263" i="7"/>
  <c r="AE1263" i="7"/>
  <c r="AC1264" i="7"/>
  <c r="AD1264" i="7"/>
  <c r="AE1264" i="7"/>
  <c r="AC1265" i="7"/>
  <c r="AD1265" i="7"/>
  <c r="AE1265" i="7"/>
  <c r="AC1266" i="7"/>
  <c r="AD1266" i="7"/>
  <c r="AE1266" i="7"/>
  <c r="AC1267" i="7"/>
  <c r="AD1267" i="7"/>
  <c r="AE1267" i="7"/>
  <c r="AC1268" i="7"/>
  <c r="AD1268" i="7"/>
  <c r="AE1268" i="7"/>
  <c r="AC1269" i="7"/>
  <c r="AD1269" i="7"/>
  <c r="AE1269" i="7"/>
  <c r="AC1270" i="7"/>
  <c r="AD1270" i="7"/>
  <c r="AE1270" i="7"/>
  <c r="AC1271" i="7"/>
  <c r="AD1271" i="7"/>
  <c r="AE1271" i="7"/>
  <c r="AC1272" i="7"/>
  <c r="AD1272" i="7"/>
  <c r="AE1272" i="7"/>
  <c r="AC1273" i="7"/>
  <c r="AD1273" i="7"/>
  <c r="AE1273" i="7"/>
  <c r="AC1274" i="7"/>
  <c r="AD1274" i="7"/>
  <c r="AE1274" i="7"/>
  <c r="AC1275" i="7"/>
  <c r="AD1275" i="7"/>
  <c r="AE1275" i="7"/>
  <c r="AC1276" i="7"/>
  <c r="AD1276" i="7"/>
  <c r="AE1276" i="7"/>
  <c r="AC1277" i="7"/>
  <c r="AD1277" i="7"/>
  <c r="AE1277" i="7"/>
  <c r="AC1278" i="7"/>
  <c r="AD1278" i="7"/>
  <c r="AE1278" i="7"/>
  <c r="AC1279" i="7"/>
  <c r="AD1279" i="7"/>
  <c r="AE1279" i="7"/>
  <c r="AC1280" i="7"/>
  <c r="AD1280" i="7"/>
  <c r="AE1280" i="7"/>
  <c r="AC1281" i="7"/>
  <c r="AD1281" i="7"/>
  <c r="AE1281" i="7"/>
  <c r="AC1282" i="7"/>
  <c r="AD1282" i="7"/>
  <c r="AE1282" i="7"/>
  <c r="AC1283" i="7"/>
  <c r="AD1283" i="7"/>
  <c r="AE1283" i="7"/>
  <c r="AC1284" i="7"/>
  <c r="AD1284" i="7"/>
  <c r="AE1284" i="7"/>
  <c r="AC1285" i="7"/>
  <c r="AD1285" i="7"/>
  <c r="AE1285" i="7"/>
  <c r="AC1286" i="7"/>
  <c r="AD1286" i="7"/>
  <c r="AE1286" i="7"/>
  <c r="AC1287" i="7"/>
  <c r="AD1287" i="7"/>
  <c r="AE1287" i="7"/>
  <c r="AC1288" i="7"/>
  <c r="AD1288" i="7"/>
  <c r="AE1288" i="7"/>
  <c r="AC1289" i="7"/>
  <c r="AD1289" i="7"/>
  <c r="AE1289" i="7"/>
  <c r="AC1290" i="7"/>
  <c r="AD1290" i="7"/>
  <c r="AE1290" i="7"/>
  <c r="AC1291" i="7"/>
  <c r="AD1291" i="7"/>
  <c r="AE1291" i="7"/>
  <c r="AC1292" i="7"/>
  <c r="AD1292" i="7"/>
  <c r="AE1292" i="7"/>
  <c r="AC1293" i="7"/>
  <c r="AD1293" i="7"/>
  <c r="AE1293" i="7"/>
  <c r="AC1294" i="7"/>
  <c r="AD1294" i="7"/>
  <c r="AE1294" i="7"/>
  <c r="AC1295" i="7"/>
  <c r="AD1295" i="7"/>
  <c r="AE1295" i="7"/>
  <c r="AC1296" i="7"/>
  <c r="AD1296" i="7"/>
  <c r="AE1296" i="7"/>
  <c r="AC1297" i="7"/>
  <c r="AD1297" i="7"/>
  <c r="AE1297" i="7"/>
  <c r="AC1298" i="7"/>
  <c r="AD1298" i="7"/>
  <c r="AE1298" i="7"/>
  <c r="AC1299" i="7"/>
  <c r="AD1299" i="7"/>
  <c r="AE1299" i="7"/>
  <c r="AC1300" i="7"/>
  <c r="AD1300" i="7"/>
  <c r="AE1300" i="7"/>
  <c r="AC1301" i="7"/>
  <c r="AD1301" i="7"/>
  <c r="AE1301" i="7"/>
  <c r="AC1302" i="7"/>
  <c r="AD1302" i="7"/>
  <c r="AE1302" i="7"/>
  <c r="AC1303" i="7"/>
  <c r="AD1303" i="7"/>
  <c r="AE1303" i="7"/>
  <c r="AC1304" i="7"/>
  <c r="AD1304" i="7"/>
  <c r="AE1304" i="7"/>
  <c r="AC1305" i="7"/>
  <c r="AD1305" i="7"/>
  <c r="AE1305" i="7"/>
  <c r="AC1306" i="7"/>
  <c r="AD1306" i="7"/>
  <c r="AE1306" i="7"/>
  <c r="AC1307" i="7"/>
  <c r="AD1307" i="7"/>
  <c r="AE1307" i="7"/>
  <c r="AC1308" i="7"/>
  <c r="AD1308" i="7"/>
  <c r="AE1308" i="7"/>
  <c r="AC1309" i="7"/>
  <c r="AD1309" i="7"/>
  <c r="AE1309" i="7"/>
  <c r="AC1310" i="7"/>
  <c r="AD1310" i="7"/>
  <c r="AE1310" i="7"/>
  <c r="AC1311" i="7"/>
  <c r="AD1311" i="7"/>
  <c r="AE1311" i="7"/>
  <c r="AC1312" i="7"/>
  <c r="AD1312" i="7"/>
  <c r="AE1312" i="7"/>
  <c r="AC1313" i="7"/>
  <c r="AD1313" i="7"/>
  <c r="AE1313" i="7"/>
  <c r="AC1314" i="7"/>
  <c r="AD1314" i="7"/>
  <c r="AE1314" i="7"/>
  <c r="AC1315" i="7"/>
  <c r="AD1315" i="7"/>
  <c r="AE1315" i="7"/>
  <c r="AC1316" i="7"/>
  <c r="AD1316" i="7"/>
  <c r="AE1316" i="7"/>
  <c r="AC1317" i="7"/>
  <c r="AD1317" i="7"/>
  <c r="AE1317" i="7"/>
  <c r="AC1318" i="7"/>
  <c r="AD1318" i="7"/>
  <c r="AE1318" i="7"/>
  <c r="AC1319" i="7"/>
  <c r="AD1319" i="7"/>
  <c r="AE1319" i="7"/>
  <c r="AC1320" i="7"/>
  <c r="AD1320" i="7"/>
  <c r="AE1320" i="7"/>
  <c r="AC1321" i="7"/>
  <c r="AD1321" i="7"/>
  <c r="AE1321" i="7"/>
  <c r="AC1322" i="7"/>
  <c r="AD1322" i="7"/>
  <c r="AE1322" i="7"/>
  <c r="AC1323" i="7"/>
  <c r="AD1323" i="7"/>
  <c r="AE1323" i="7"/>
  <c r="AC1324" i="7"/>
  <c r="AD1324" i="7"/>
  <c r="AE1324" i="7"/>
  <c r="AC1325" i="7"/>
  <c r="AD1325" i="7"/>
  <c r="AE1325" i="7"/>
  <c r="AC1326" i="7"/>
  <c r="AD1326" i="7"/>
  <c r="AE1326" i="7"/>
  <c r="AC1327" i="7"/>
  <c r="AD1327" i="7"/>
  <c r="AE1327" i="7"/>
  <c r="AC1328" i="7"/>
  <c r="AD1328" i="7"/>
  <c r="AE1328" i="7"/>
  <c r="AC1329" i="7"/>
  <c r="AD1329" i="7"/>
  <c r="AE1329" i="7"/>
  <c r="AC1330" i="7"/>
  <c r="AD1330" i="7"/>
  <c r="AE1330" i="7"/>
  <c r="AC1331" i="7"/>
  <c r="AD1331" i="7"/>
  <c r="AE1331" i="7"/>
  <c r="AC1332" i="7"/>
  <c r="AD1332" i="7"/>
  <c r="AE1332" i="7"/>
  <c r="AC1333" i="7"/>
  <c r="AD1333" i="7"/>
  <c r="AE1333" i="7"/>
  <c r="AC1334" i="7"/>
  <c r="AD1334" i="7"/>
  <c r="AE1334" i="7"/>
  <c r="AC1335" i="7"/>
  <c r="AD1335" i="7"/>
  <c r="AE1335" i="7"/>
  <c r="AC1336" i="7"/>
  <c r="AD1336" i="7"/>
  <c r="AE1336" i="7"/>
  <c r="AC1337" i="7"/>
  <c r="AD1337" i="7"/>
  <c r="AE1337" i="7"/>
  <c r="AC1338" i="7"/>
  <c r="AD1338" i="7"/>
  <c r="AE1338" i="7"/>
  <c r="AC1339" i="7"/>
  <c r="AD1339" i="7"/>
  <c r="AE1339" i="7"/>
  <c r="AC1340" i="7"/>
  <c r="AD1340" i="7"/>
  <c r="AE1340" i="7"/>
  <c r="AC1341" i="7"/>
  <c r="AD1341" i="7"/>
  <c r="AE1341" i="7"/>
  <c r="AC1342" i="7"/>
  <c r="AD1342" i="7"/>
  <c r="AE1342" i="7"/>
  <c r="AC1343" i="7"/>
  <c r="AD1343" i="7"/>
  <c r="AE1343" i="7"/>
  <c r="AC1344" i="7"/>
  <c r="AD1344" i="7"/>
  <c r="AE1344" i="7"/>
  <c r="AC1345" i="7"/>
  <c r="AD1345" i="7"/>
  <c r="AE1345" i="7"/>
  <c r="AC1346" i="7"/>
  <c r="AD1346" i="7"/>
  <c r="AE1346" i="7"/>
  <c r="AC1347" i="7"/>
  <c r="AD1347" i="7"/>
  <c r="AE1347" i="7"/>
  <c r="AC1348" i="7"/>
  <c r="AD1348" i="7"/>
  <c r="AE1348" i="7"/>
  <c r="AC1349" i="7"/>
  <c r="AD1349" i="7"/>
  <c r="AE1349" i="7"/>
  <c r="AC1350" i="7"/>
  <c r="AD1350" i="7"/>
  <c r="AE1350" i="7"/>
  <c r="AC1351" i="7"/>
  <c r="AD1351" i="7"/>
  <c r="AE1351" i="7"/>
  <c r="AC1352" i="7"/>
  <c r="AD1352" i="7"/>
  <c r="AE1352" i="7"/>
  <c r="AC1353" i="7"/>
  <c r="AD1353" i="7"/>
  <c r="AE1353" i="7"/>
  <c r="AC1354" i="7"/>
  <c r="AD1354" i="7"/>
  <c r="AE1354" i="7"/>
  <c r="AC1355" i="7"/>
  <c r="AD1355" i="7"/>
  <c r="AE1355" i="7"/>
  <c r="AC1356" i="7"/>
  <c r="AD1356" i="7"/>
  <c r="AE1356" i="7"/>
  <c r="AC1357" i="7"/>
  <c r="AD1357" i="7"/>
  <c r="AE1357" i="7"/>
  <c r="AC1358" i="7"/>
  <c r="AD1358" i="7"/>
  <c r="AE1358" i="7"/>
  <c r="AC1359" i="7"/>
  <c r="AD1359" i="7"/>
  <c r="AE1359" i="7"/>
  <c r="AC1360" i="7"/>
  <c r="AD1360" i="7"/>
  <c r="AE1360" i="7"/>
  <c r="AC1361" i="7"/>
  <c r="AD1361" i="7"/>
  <c r="AE1361" i="7"/>
  <c r="AC1362" i="7"/>
  <c r="AD1362" i="7"/>
  <c r="AE1362" i="7"/>
  <c r="AC1363" i="7"/>
  <c r="AD1363" i="7"/>
  <c r="AE1363" i="7"/>
  <c r="AC1364" i="7"/>
  <c r="AD1364" i="7"/>
  <c r="AE1364" i="7"/>
  <c r="AC1365" i="7"/>
  <c r="AD1365" i="7"/>
  <c r="AE1365" i="7"/>
  <c r="AC1366" i="7"/>
  <c r="AD1366" i="7"/>
  <c r="AE1366" i="7"/>
  <c r="AC1367" i="7"/>
  <c r="AD1367" i="7"/>
  <c r="AE1367" i="7"/>
  <c r="AC1368" i="7"/>
  <c r="AD1368" i="7"/>
  <c r="AE1368" i="7"/>
  <c r="AC1369" i="7"/>
  <c r="AD1369" i="7"/>
  <c r="AE1369" i="7"/>
  <c r="AC1370" i="7"/>
  <c r="AD1370" i="7"/>
  <c r="AE1370" i="7"/>
  <c r="AC1371" i="7"/>
  <c r="AD1371" i="7"/>
  <c r="AE1371" i="7"/>
  <c r="AC1372" i="7"/>
  <c r="AD1372" i="7"/>
  <c r="AE1372" i="7"/>
  <c r="AC1373" i="7"/>
  <c r="AD1373" i="7"/>
  <c r="AE1373" i="7"/>
  <c r="AC1374" i="7"/>
  <c r="AD1374" i="7"/>
  <c r="AE1374" i="7"/>
  <c r="AC1375" i="7"/>
  <c r="AD1375" i="7"/>
  <c r="AE1375" i="7"/>
  <c r="AC1376" i="7"/>
  <c r="AD1376" i="7"/>
  <c r="AE1376" i="7"/>
  <c r="AC1377" i="7"/>
  <c r="AD1377" i="7"/>
  <c r="AE1377" i="7"/>
  <c r="AC1378" i="7"/>
  <c r="AD1378" i="7"/>
  <c r="AE1378" i="7"/>
  <c r="AC1379" i="7"/>
  <c r="AD1379" i="7"/>
  <c r="AE1379" i="7"/>
  <c r="AC1380" i="7"/>
  <c r="AD1380" i="7"/>
  <c r="AE1380" i="7"/>
  <c r="AC1381" i="7"/>
  <c r="AD1381" i="7"/>
  <c r="AE1381" i="7"/>
  <c r="AC1382" i="7"/>
  <c r="AD1382" i="7"/>
  <c r="AE1382" i="7"/>
  <c r="AC1383" i="7"/>
  <c r="AD1383" i="7"/>
  <c r="AE1383" i="7"/>
  <c r="AC1384" i="7"/>
  <c r="AD1384" i="7"/>
  <c r="AE1384" i="7"/>
  <c r="AC1385" i="7"/>
  <c r="AD1385" i="7"/>
  <c r="AE1385" i="7"/>
  <c r="AC1386" i="7"/>
  <c r="AD1386" i="7"/>
  <c r="AE1386" i="7"/>
  <c r="AC1387" i="7"/>
  <c r="AD1387" i="7"/>
  <c r="AE1387" i="7"/>
  <c r="AC1388" i="7"/>
  <c r="AD1388" i="7"/>
  <c r="AE1388" i="7"/>
  <c r="AC1389" i="7"/>
  <c r="AD1389" i="7"/>
  <c r="AE1389" i="7"/>
  <c r="AC1390" i="7"/>
  <c r="AD1390" i="7"/>
  <c r="AE1390" i="7"/>
  <c r="AC1391" i="7"/>
  <c r="AD1391" i="7"/>
  <c r="AE1391" i="7"/>
  <c r="AC1392" i="7"/>
  <c r="AD1392" i="7"/>
  <c r="AE1392" i="7"/>
  <c r="AC1393" i="7"/>
  <c r="AD1393" i="7"/>
  <c r="AE1393" i="7"/>
  <c r="AC1394" i="7"/>
  <c r="AD1394" i="7"/>
  <c r="AE1394" i="7"/>
  <c r="AC1395" i="7"/>
  <c r="AD1395" i="7"/>
  <c r="AE1395" i="7"/>
  <c r="AC1396" i="7"/>
  <c r="AD1396" i="7"/>
  <c r="AE1396" i="7"/>
  <c r="AC1397" i="7"/>
  <c r="AD1397" i="7"/>
  <c r="AE1397" i="7"/>
  <c r="AC1398" i="7"/>
  <c r="AD1398" i="7"/>
  <c r="AE1398" i="7"/>
  <c r="AC1399" i="7"/>
  <c r="AD1399" i="7"/>
  <c r="AE1399" i="7"/>
  <c r="AC1400" i="7"/>
  <c r="AD1400" i="7"/>
  <c r="AE1400" i="7"/>
  <c r="AC1401" i="7"/>
  <c r="AD1401" i="7"/>
  <c r="AE1401" i="7"/>
  <c r="AC1402" i="7"/>
  <c r="AD1402" i="7"/>
  <c r="AE1402" i="7"/>
  <c r="AC1403" i="7"/>
  <c r="AD1403" i="7"/>
  <c r="AE1403" i="7"/>
  <c r="AC1404" i="7"/>
  <c r="AD1404" i="7"/>
  <c r="AE1404" i="7"/>
  <c r="AC1405" i="7"/>
  <c r="AD1405" i="7"/>
  <c r="AE1405" i="7"/>
  <c r="AC1406" i="7"/>
  <c r="AD1406" i="7"/>
  <c r="AE1406" i="7"/>
  <c r="AC1407" i="7"/>
  <c r="AD1407" i="7"/>
  <c r="AE1407" i="7"/>
  <c r="AC1408" i="7"/>
  <c r="AD1408" i="7"/>
  <c r="AE1408" i="7"/>
  <c r="AC1409" i="7"/>
  <c r="AD1409" i="7"/>
  <c r="AE1409" i="7"/>
  <c r="AC1410" i="7"/>
  <c r="AD1410" i="7"/>
  <c r="AE1410" i="7"/>
  <c r="AC1411" i="7"/>
  <c r="AD1411" i="7"/>
  <c r="AE1411" i="7"/>
  <c r="AC1412" i="7"/>
  <c r="AD1412" i="7"/>
  <c r="AE1412" i="7"/>
  <c r="AC1413" i="7"/>
  <c r="AD1413" i="7"/>
  <c r="AE1413" i="7"/>
  <c r="AC1414" i="7"/>
  <c r="AD1414" i="7"/>
  <c r="AE1414" i="7"/>
  <c r="AC1415" i="7"/>
  <c r="AD1415" i="7"/>
  <c r="AE1415" i="7"/>
  <c r="AC1416" i="7"/>
  <c r="AD1416" i="7"/>
  <c r="AE1416" i="7"/>
  <c r="AC1417" i="7"/>
  <c r="AD1417" i="7"/>
  <c r="AE1417" i="7"/>
  <c r="AC1418" i="7"/>
  <c r="AD1418" i="7"/>
  <c r="AE1418" i="7"/>
  <c r="AC1419" i="7"/>
  <c r="AD1419" i="7"/>
  <c r="AE1419" i="7"/>
  <c r="AC1420" i="7"/>
  <c r="AD1420" i="7"/>
  <c r="AE1420" i="7"/>
  <c r="AC1421" i="7"/>
  <c r="AD1421" i="7"/>
  <c r="AE1421" i="7"/>
  <c r="AC1422" i="7"/>
  <c r="AD1422" i="7"/>
  <c r="AE1422" i="7"/>
  <c r="AC1423" i="7"/>
  <c r="AD1423" i="7"/>
  <c r="AE1423" i="7"/>
  <c r="AC1424" i="7"/>
  <c r="AD1424" i="7"/>
  <c r="AE1424" i="7"/>
  <c r="AC1425" i="7"/>
  <c r="AD1425" i="7"/>
  <c r="AE1425" i="7"/>
  <c r="AC1426" i="7"/>
  <c r="AD1426" i="7"/>
  <c r="AE1426" i="7"/>
  <c r="AC1427" i="7"/>
  <c r="AD1427" i="7"/>
  <c r="AE1427" i="7"/>
  <c r="AC1428" i="7"/>
  <c r="AD1428" i="7"/>
  <c r="AE1428" i="7"/>
  <c r="AC1429" i="7"/>
  <c r="AD1429" i="7"/>
  <c r="AE1429" i="7"/>
  <c r="AC1430" i="7"/>
  <c r="AD1430" i="7"/>
  <c r="AE1430" i="7"/>
  <c r="AC1431" i="7"/>
  <c r="AD1431" i="7"/>
  <c r="AE1431" i="7"/>
  <c r="AC1432" i="7"/>
  <c r="AD1432" i="7"/>
  <c r="AE1432" i="7"/>
  <c r="AC1433" i="7"/>
  <c r="AD1433" i="7"/>
  <c r="AE1433" i="7"/>
  <c r="AC1434" i="7"/>
  <c r="AD1434" i="7"/>
  <c r="AE1434" i="7"/>
  <c r="AC1435" i="7"/>
  <c r="AD1435" i="7"/>
  <c r="AE1435" i="7"/>
  <c r="AC1436" i="7"/>
  <c r="AD1436" i="7"/>
  <c r="AE1436" i="7"/>
  <c r="AC1437" i="7"/>
  <c r="AD1437" i="7"/>
  <c r="AE1437" i="7"/>
  <c r="AC1438" i="7"/>
  <c r="AD1438" i="7"/>
  <c r="AE1438" i="7"/>
  <c r="AC1439" i="7"/>
  <c r="AD1439" i="7"/>
  <c r="AE1439" i="7"/>
  <c r="AC1440" i="7"/>
  <c r="AD1440" i="7"/>
  <c r="AE1440" i="7"/>
  <c r="AC1441" i="7"/>
  <c r="AD1441" i="7"/>
  <c r="AE1441" i="7"/>
  <c r="AC1442" i="7"/>
  <c r="AD1442" i="7"/>
  <c r="AE1442" i="7"/>
  <c r="AC1443" i="7"/>
  <c r="AD1443" i="7"/>
  <c r="AE1443" i="7"/>
  <c r="AC1444" i="7"/>
  <c r="AD1444" i="7"/>
  <c r="AE1444" i="7"/>
  <c r="AC1445" i="7"/>
  <c r="AD1445" i="7"/>
  <c r="AE1445" i="7"/>
  <c r="AC1446" i="7"/>
  <c r="AD1446" i="7"/>
  <c r="AE1446" i="7"/>
  <c r="AC1447" i="7"/>
  <c r="AD1447" i="7"/>
  <c r="AE1447" i="7"/>
  <c r="AC1448" i="7"/>
  <c r="AD1448" i="7"/>
  <c r="AE1448" i="7"/>
  <c r="AC1449" i="7"/>
  <c r="AD1449" i="7"/>
  <c r="AE1449" i="7"/>
  <c r="AC1450" i="7"/>
  <c r="AD1450" i="7"/>
  <c r="AE1450" i="7"/>
  <c r="AC1451" i="7"/>
  <c r="AD1451" i="7"/>
  <c r="AE1451" i="7"/>
  <c r="AC1452" i="7"/>
  <c r="AD1452" i="7"/>
  <c r="AE1452" i="7"/>
  <c r="AC1453" i="7"/>
  <c r="AD1453" i="7"/>
  <c r="AE1453" i="7"/>
  <c r="AC1454" i="7"/>
  <c r="AD1454" i="7"/>
  <c r="AE1454" i="7"/>
  <c r="AC1455" i="7"/>
  <c r="AD1455" i="7"/>
  <c r="AE1455" i="7"/>
  <c r="AC1456" i="7"/>
  <c r="AD1456" i="7"/>
  <c r="AE1456" i="7"/>
  <c r="AC1457" i="7"/>
  <c r="AD1457" i="7"/>
  <c r="AE1457" i="7"/>
  <c r="AC1458" i="7"/>
  <c r="AD1458" i="7"/>
  <c r="AE1458" i="7"/>
  <c r="AC1459" i="7"/>
  <c r="AD1459" i="7"/>
  <c r="AE1459" i="7"/>
  <c r="AC1460" i="7"/>
  <c r="AD1460" i="7"/>
  <c r="AE1460" i="7"/>
  <c r="AC1461" i="7"/>
  <c r="AD1461" i="7"/>
  <c r="AE1461" i="7"/>
  <c r="AC1462" i="7"/>
  <c r="AD1462" i="7"/>
  <c r="AE1462" i="7"/>
  <c r="AC1463" i="7"/>
  <c r="AD1463" i="7"/>
  <c r="AE1463" i="7"/>
  <c r="AC1464" i="7"/>
  <c r="AD1464" i="7"/>
  <c r="AE1464" i="7"/>
  <c r="AC1465" i="7"/>
  <c r="AD1465" i="7"/>
  <c r="AE1465" i="7"/>
  <c r="AC1466" i="7"/>
  <c r="AD1466" i="7"/>
  <c r="AE1466" i="7"/>
  <c r="AC1467" i="7"/>
  <c r="AD1467" i="7"/>
  <c r="AE1467" i="7"/>
  <c r="AC1468" i="7"/>
  <c r="AD1468" i="7"/>
  <c r="AE1468" i="7"/>
  <c r="AC1469" i="7"/>
  <c r="AD1469" i="7"/>
  <c r="AE1469" i="7"/>
  <c r="AC1470" i="7"/>
  <c r="AD1470" i="7"/>
  <c r="AE1470" i="7"/>
  <c r="AC1471" i="7"/>
  <c r="AD1471" i="7"/>
  <c r="AE1471" i="7"/>
  <c r="AC1472" i="7"/>
  <c r="AD1472" i="7"/>
  <c r="AE1472" i="7"/>
  <c r="AC1473" i="7"/>
  <c r="AD1473" i="7"/>
  <c r="AE1473" i="7"/>
  <c r="AC1474" i="7"/>
  <c r="AD1474" i="7"/>
  <c r="AE1474" i="7"/>
  <c r="AC1475" i="7"/>
  <c r="AD1475" i="7"/>
  <c r="AE1475" i="7"/>
  <c r="AC1476" i="7"/>
  <c r="AD1476" i="7"/>
  <c r="AE1476" i="7"/>
  <c r="AC1477" i="7"/>
  <c r="AD1477" i="7"/>
  <c r="AE1477" i="7"/>
  <c r="AC1478" i="7"/>
  <c r="AD1478" i="7"/>
  <c r="AE1478" i="7"/>
  <c r="AC1479" i="7"/>
  <c r="AD1479" i="7"/>
  <c r="AE1479" i="7"/>
  <c r="AC1480" i="7"/>
  <c r="AD1480" i="7"/>
  <c r="AE1480" i="7"/>
  <c r="AC1481" i="7"/>
  <c r="AD1481" i="7"/>
  <c r="AE1481" i="7"/>
  <c r="AC1482" i="7"/>
  <c r="AD1482" i="7"/>
  <c r="AE1482" i="7"/>
  <c r="AC1483" i="7"/>
  <c r="AD1483" i="7"/>
  <c r="AE1483" i="7"/>
  <c r="AC1484" i="7"/>
  <c r="AD1484" i="7"/>
  <c r="AE1484" i="7"/>
  <c r="AC1485" i="7"/>
  <c r="AD1485" i="7"/>
  <c r="AE1485" i="7"/>
  <c r="AC1486" i="7"/>
  <c r="AD1486" i="7"/>
  <c r="AE1486" i="7"/>
  <c r="AC1487" i="7"/>
  <c r="AD1487" i="7"/>
  <c r="AE1487" i="7"/>
  <c r="AC1488" i="7"/>
  <c r="AD1488" i="7"/>
  <c r="AE1488" i="7"/>
  <c r="AC1489" i="7"/>
  <c r="AD1489" i="7"/>
  <c r="AE1489" i="7"/>
  <c r="AC1490" i="7"/>
  <c r="AD1490" i="7"/>
  <c r="AE1490" i="7"/>
  <c r="AC1491" i="7"/>
  <c r="AD1491" i="7"/>
  <c r="AE1491" i="7"/>
  <c r="AC1492" i="7"/>
  <c r="AD1492" i="7"/>
  <c r="AE1492" i="7"/>
  <c r="AC1493" i="7"/>
  <c r="AD1493" i="7"/>
  <c r="AE1493" i="7"/>
  <c r="AC1494" i="7"/>
  <c r="AD1494" i="7"/>
  <c r="AE1494" i="7"/>
  <c r="AC1495" i="7"/>
  <c r="AD1495" i="7"/>
  <c r="AE1495" i="7"/>
  <c r="AC1496" i="7"/>
  <c r="AD1496" i="7"/>
  <c r="AE1496" i="7"/>
  <c r="AC1497" i="7"/>
  <c r="AD1497" i="7"/>
  <c r="AE1497" i="7"/>
  <c r="AC1498" i="7"/>
  <c r="AD1498" i="7"/>
  <c r="AE1498" i="7"/>
  <c r="AC1499" i="7"/>
  <c r="AD1499" i="7"/>
  <c r="AE1499" i="7"/>
  <c r="AC1500" i="7"/>
  <c r="AD1500" i="7"/>
  <c r="AE1500" i="7"/>
  <c r="AC1501" i="7"/>
  <c r="AD1501" i="7"/>
  <c r="AE1501" i="7"/>
  <c r="AC1502" i="7"/>
  <c r="AD1502" i="7"/>
  <c r="AE1502" i="7"/>
  <c r="AC1503" i="7"/>
  <c r="AD1503" i="7"/>
  <c r="AE1503" i="7"/>
  <c r="AC1504" i="7"/>
  <c r="AD1504" i="7"/>
  <c r="AE1504" i="7"/>
  <c r="AC1505" i="7"/>
  <c r="AD1505" i="7"/>
  <c r="AE1505" i="7"/>
  <c r="AC1506" i="7"/>
  <c r="AD1506" i="7"/>
  <c r="AE1506" i="7"/>
  <c r="AC1507" i="7"/>
  <c r="AD1507" i="7"/>
  <c r="AE1507" i="7"/>
  <c r="AC1508" i="7"/>
  <c r="AD1508" i="7"/>
  <c r="AE1508" i="7"/>
  <c r="AC1509" i="7"/>
  <c r="AD1509" i="7"/>
  <c r="AE1509" i="7"/>
  <c r="AC1510" i="7"/>
  <c r="AD1510" i="7"/>
  <c r="AE1510" i="7"/>
  <c r="AC1511" i="7"/>
  <c r="AD1511" i="7"/>
  <c r="AE1511" i="7"/>
  <c r="AC1512" i="7"/>
  <c r="AD1512" i="7"/>
  <c r="AE1512" i="7"/>
  <c r="AC1513" i="7"/>
  <c r="AD1513" i="7"/>
  <c r="AE1513" i="7"/>
  <c r="AC1514" i="7"/>
  <c r="AD1514" i="7"/>
  <c r="AE1514" i="7"/>
  <c r="AC1515" i="7"/>
  <c r="AD1515" i="7"/>
  <c r="AE1515" i="7"/>
  <c r="AC1516" i="7"/>
  <c r="AD1516" i="7"/>
  <c r="AE1516" i="7"/>
  <c r="AC1517" i="7"/>
  <c r="AD1517" i="7"/>
  <c r="AE1517" i="7"/>
  <c r="AC1518" i="7"/>
  <c r="AD1518" i="7"/>
  <c r="AE1518" i="7"/>
  <c r="AC1519" i="7"/>
  <c r="AD1519" i="7"/>
  <c r="AE1519" i="7"/>
  <c r="AC1520" i="7"/>
  <c r="AD1520" i="7"/>
  <c r="AE1520" i="7"/>
  <c r="AC1521" i="7"/>
  <c r="AD1521" i="7"/>
  <c r="AE1521" i="7"/>
  <c r="AC1522" i="7"/>
  <c r="AD1522" i="7"/>
  <c r="AE1522" i="7"/>
  <c r="AC1523" i="7"/>
  <c r="AD1523" i="7"/>
  <c r="AE1523" i="7"/>
  <c r="AC1524" i="7"/>
  <c r="AD1524" i="7"/>
  <c r="AE1524" i="7"/>
  <c r="AC1525" i="7"/>
  <c r="AD1525" i="7"/>
  <c r="AE1525" i="7"/>
  <c r="AC1526" i="7"/>
  <c r="AD1526" i="7"/>
  <c r="AE1526" i="7"/>
  <c r="AC1527" i="7"/>
  <c r="AD1527" i="7"/>
  <c r="AE1527" i="7"/>
  <c r="AC1528" i="7"/>
  <c r="AD1528" i="7"/>
  <c r="AE1528" i="7"/>
  <c r="AC1529" i="7"/>
  <c r="AD1529" i="7"/>
  <c r="AE1529" i="7"/>
  <c r="AC1530" i="7"/>
  <c r="AD1530" i="7"/>
  <c r="AE1530" i="7"/>
  <c r="AC1531" i="7"/>
  <c r="AD1531" i="7"/>
  <c r="AE1531" i="7"/>
  <c r="AC1532" i="7"/>
  <c r="AD1532" i="7"/>
  <c r="AE1532" i="7"/>
  <c r="AC1533" i="7"/>
  <c r="AD1533" i="7"/>
  <c r="AE1533" i="7"/>
  <c r="AC1534" i="7"/>
  <c r="AD1534" i="7"/>
  <c r="AE1534" i="7"/>
  <c r="AC1535" i="7"/>
  <c r="AD1535" i="7"/>
  <c r="AE1535" i="7"/>
  <c r="AC1536" i="7"/>
  <c r="AD1536" i="7"/>
  <c r="AE1536" i="7"/>
  <c r="AC1537" i="7"/>
  <c r="AD1537" i="7"/>
  <c r="AE1537" i="7"/>
  <c r="AC1538" i="7"/>
  <c r="AD1538" i="7"/>
  <c r="AE1538" i="7"/>
  <c r="AC1539" i="7"/>
  <c r="AD1539" i="7"/>
  <c r="AE1539" i="7"/>
  <c r="AC1540" i="7"/>
  <c r="AD1540" i="7"/>
  <c r="AE1540" i="7"/>
  <c r="AC1541" i="7"/>
  <c r="AD1541" i="7"/>
  <c r="AE1541" i="7"/>
  <c r="AC1542" i="7"/>
  <c r="AD1542" i="7"/>
  <c r="AE1542" i="7"/>
  <c r="AC1543" i="7"/>
  <c r="AD1543" i="7"/>
  <c r="AE1543" i="7"/>
  <c r="AC1544" i="7"/>
  <c r="AD1544" i="7"/>
  <c r="AE1544" i="7"/>
  <c r="AC1545" i="7"/>
  <c r="AD1545" i="7"/>
  <c r="AE1545" i="7"/>
  <c r="AC1546" i="7"/>
  <c r="AD1546" i="7"/>
  <c r="AE1546" i="7"/>
  <c r="AC1547" i="7"/>
  <c r="AD1547" i="7"/>
  <c r="AE1547" i="7"/>
  <c r="AC1548" i="7"/>
  <c r="AD1548" i="7"/>
  <c r="AE1548" i="7"/>
  <c r="AC1549" i="7"/>
  <c r="AD1549" i="7"/>
  <c r="AE1549" i="7"/>
  <c r="AC1550" i="7"/>
  <c r="AD1550" i="7"/>
  <c r="AE1550" i="7"/>
  <c r="AC1551" i="7"/>
  <c r="AD1551" i="7"/>
  <c r="AE1551" i="7"/>
  <c r="AC1552" i="7"/>
  <c r="AD1552" i="7"/>
  <c r="AE1552" i="7"/>
  <c r="AC1553" i="7"/>
  <c r="AD1553" i="7"/>
  <c r="AE1553" i="7"/>
  <c r="AC1554" i="7"/>
  <c r="AD1554" i="7"/>
  <c r="AE1554" i="7"/>
  <c r="AC1555" i="7"/>
  <c r="AD1555" i="7"/>
  <c r="AE1555" i="7"/>
  <c r="AC1556" i="7"/>
  <c r="AD1556" i="7"/>
  <c r="AE1556" i="7"/>
  <c r="AC1557" i="7"/>
  <c r="AD1557" i="7"/>
  <c r="AE1557" i="7"/>
  <c r="AC1558" i="7"/>
  <c r="AD1558" i="7"/>
  <c r="AE1558" i="7"/>
  <c r="AC1559" i="7"/>
  <c r="AD1559" i="7"/>
  <c r="AE1559" i="7"/>
  <c r="AC1560" i="7"/>
  <c r="AD1560" i="7"/>
  <c r="AE1560" i="7"/>
  <c r="AC1561" i="7"/>
  <c r="AD1561" i="7"/>
  <c r="AE1561" i="7"/>
  <c r="AC1562" i="7"/>
  <c r="AD1562" i="7"/>
  <c r="AE1562" i="7"/>
  <c r="AC1563" i="7"/>
  <c r="AD1563" i="7"/>
  <c r="AE1563" i="7"/>
  <c r="AC1564" i="7"/>
  <c r="AD1564" i="7"/>
  <c r="AE1564" i="7"/>
  <c r="AC1565" i="7"/>
  <c r="AD1565" i="7"/>
  <c r="AE1565" i="7"/>
  <c r="AC1566" i="7"/>
  <c r="AD1566" i="7"/>
  <c r="AE1566" i="7"/>
  <c r="AC1567" i="7"/>
  <c r="AD1567" i="7"/>
  <c r="AE1567" i="7"/>
  <c r="AC1568" i="7"/>
  <c r="AD1568" i="7"/>
  <c r="AE1568" i="7"/>
  <c r="AC1569" i="7"/>
  <c r="AD1569" i="7"/>
  <c r="AE1569" i="7"/>
  <c r="AC1570" i="7"/>
  <c r="AD1570" i="7"/>
  <c r="AE1570" i="7"/>
  <c r="AC1571" i="7"/>
  <c r="AD1571" i="7"/>
  <c r="AE1571" i="7"/>
  <c r="AC1572" i="7"/>
  <c r="AD1572" i="7"/>
  <c r="AE1572" i="7"/>
  <c r="AC1573" i="7"/>
  <c r="AD1573" i="7"/>
  <c r="AE1573" i="7"/>
  <c r="AC1574" i="7"/>
  <c r="AD1574" i="7"/>
  <c r="AE1574" i="7"/>
  <c r="AC1575" i="7"/>
  <c r="AD1575" i="7"/>
  <c r="AE1575" i="7"/>
  <c r="AC1576" i="7"/>
  <c r="AD1576" i="7"/>
  <c r="AE1576" i="7"/>
  <c r="AC1577" i="7"/>
  <c r="AD1577" i="7"/>
  <c r="AE1577" i="7"/>
  <c r="AC1578" i="7"/>
  <c r="AD1578" i="7"/>
  <c r="AE1578" i="7"/>
  <c r="AC1579" i="7"/>
  <c r="AD1579" i="7"/>
  <c r="AE1579" i="7"/>
  <c r="AC1580" i="7"/>
  <c r="AD1580" i="7"/>
  <c r="AE1580" i="7"/>
  <c r="AC1581" i="7"/>
  <c r="AD1581" i="7"/>
  <c r="AE1581" i="7"/>
  <c r="AC1582" i="7"/>
  <c r="AD1582" i="7"/>
  <c r="AE1582" i="7"/>
  <c r="AC1583" i="7"/>
  <c r="AD1583" i="7"/>
  <c r="AE1583" i="7"/>
  <c r="AC1584" i="7"/>
  <c r="AD1584" i="7"/>
  <c r="AE1584" i="7"/>
  <c r="AC1585" i="7"/>
  <c r="AD1585" i="7"/>
  <c r="AE1585" i="7"/>
  <c r="AC1586" i="7"/>
  <c r="AD1586" i="7"/>
  <c r="AE1586" i="7"/>
  <c r="AC1587" i="7"/>
  <c r="AD1587" i="7"/>
  <c r="AE1587" i="7"/>
  <c r="AC1588" i="7"/>
  <c r="AD1588" i="7"/>
  <c r="AE1588" i="7"/>
  <c r="AC1589" i="7"/>
  <c r="AD1589" i="7"/>
  <c r="AE1589" i="7"/>
  <c r="AC1590" i="7"/>
  <c r="AD1590" i="7"/>
  <c r="AE1590" i="7"/>
  <c r="AC1591" i="7"/>
  <c r="AD1591" i="7"/>
  <c r="AE1591" i="7"/>
  <c r="AC1592" i="7"/>
  <c r="AD1592" i="7"/>
  <c r="AE1592" i="7"/>
  <c r="AC1593" i="7"/>
  <c r="AD1593" i="7"/>
  <c r="AE1593" i="7"/>
  <c r="AC1594" i="7"/>
  <c r="AD1594" i="7"/>
  <c r="AE1594" i="7"/>
  <c r="AC1595" i="7"/>
  <c r="AD1595" i="7"/>
  <c r="AE1595" i="7"/>
  <c r="AC1596" i="7"/>
  <c r="AD1596" i="7"/>
  <c r="AE1596" i="7"/>
  <c r="AC1597" i="7"/>
  <c r="AD1597" i="7"/>
  <c r="AE1597" i="7"/>
  <c r="AC1598" i="7"/>
  <c r="AD1598" i="7"/>
  <c r="AE1598" i="7"/>
  <c r="AC1599" i="7"/>
  <c r="AD1599" i="7"/>
  <c r="AE1599" i="7"/>
  <c r="AC1600" i="7"/>
  <c r="AD1600" i="7"/>
  <c r="AE1600" i="7"/>
  <c r="AC1601" i="7"/>
  <c r="AD1601" i="7"/>
  <c r="AE1601" i="7"/>
  <c r="AC1602" i="7"/>
  <c r="AD1602" i="7"/>
  <c r="AE1602" i="7"/>
  <c r="AC1603" i="7"/>
  <c r="AD1603" i="7"/>
  <c r="AE1603" i="7"/>
  <c r="AC1604" i="7"/>
  <c r="AD1604" i="7"/>
  <c r="AE1604" i="7"/>
  <c r="AC1605" i="7"/>
  <c r="AD1605" i="7"/>
  <c r="AE1605" i="7"/>
  <c r="AC1606" i="7"/>
  <c r="AD1606" i="7"/>
  <c r="AE1606" i="7"/>
  <c r="AC1607" i="7"/>
  <c r="AD1607" i="7"/>
  <c r="AE1607" i="7"/>
  <c r="AC1608" i="7"/>
  <c r="AD1608" i="7"/>
  <c r="AE1608" i="7"/>
  <c r="AC1609" i="7"/>
  <c r="AD1609" i="7"/>
  <c r="AE1609" i="7"/>
  <c r="AC1610" i="7"/>
  <c r="AD1610" i="7"/>
  <c r="AE1610" i="7"/>
  <c r="AC1611" i="7"/>
  <c r="AD1611" i="7"/>
  <c r="AE1611" i="7"/>
  <c r="AC1612" i="7"/>
  <c r="AD1612" i="7"/>
  <c r="AE1612" i="7"/>
  <c r="AC1613" i="7"/>
  <c r="AD1613" i="7"/>
  <c r="AE1613" i="7"/>
  <c r="AC1614" i="7"/>
  <c r="AD1614" i="7"/>
  <c r="AE1614" i="7"/>
  <c r="AC1615" i="7"/>
  <c r="AD1615" i="7"/>
  <c r="AE1615" i="7"/>
  <c r="AC1616" i="7"/>
  <c r="AD1616" i="7"/>
  <c r="AE1616" i="7"/>
  <c r="AC1617" i="7"/>
  <c r="AD1617" i="7"/>
  <c r="AE1617" i="7"/>
  <c r="AC1618" i="7"/>
  <c r="AD1618" i="7"/>
  <c r="AE1618" i="7"/>
  <c r="AC1619" i="7"/>
  <c r="AD1619" i="7"/>
  <c r="AE1619" i="7"/>
  <c r="AC1620" i="7"/>
  <c r="AD1620" i="7"/>
  <c r="AE1620" i="7"/>
  <c r="AC1621" i="7"/>
  <c r="AD1621" i="7"/>
  <c r="AE1621" i="7"/>
  <c r="AC1622" i="7"/>
  <c r="AD1622" i="7"/>
  <c r="AE1622" i="7"/>
  <c r="AC1623" i="7"/>
  <c r="AD1623" i="7"/>
  <c r="AE1623" i="7"/>
  <c r="AC1624" i="7"/>
  <c r="AD1624" i="7"/>
  <c r="AE1624" i="7"/>
  <c r="AC1625" i="7"/>
  <c r="AD1625" i="7"/>
  <c r="AE1625" i="7"/>
  <c r="AC1626" i="7"/>
  <c r="AD1626" i="7"/>
  <c r="AE1626" i="7"/>
  <c r="AC1627" i="7"/>
  <c r="AD1627" i="7"/>
  <c r="AE1627" i="7"/>
  <c r="AC1628" i="7"/>
  <c r="AD1628" i="7"/>
  <c r="AE1628" i="7"/>
  <c r="AC1629" i="7"/>
  <c r="AD1629" i="7"/>
  <c r="AE1629" i="7"/>
  <c r="AC1630" i="7"/>
  <c r="AD1630" i="7"/>
  <c r="AE1630" i="7"/>
  <c r="AC1631" i="7"/>
  <c r="AD1631" i="7"/>
  <c r="AE1631" i="7"/>
  <c r="AC1632" i="7"/>
  <c r="AD1632" i="7"/>
  <c r="AE1632" i="7"/>
  <c r="AC1633" i="7"/>
  <c r="AD1633" i="7"/>
  <c r="AE1633" i="7"/>
  <c r="AC1634" i="7"/>
  <c r="AD1634" i="7"/>
  <c r="AE1634" i="7"/>
  <c r="AC1635" i="7"/>
  <c r="AD1635" i="7"/>
  <c r="AE1635" i="7"/>
  <c r="AC1636" i="7"/>
  <c r="AD1636" i="7"/>
  <c r="AE1636" i="7"/>
  <c r="AC1637" i="7"/>
  <c r="AD1637" i="7"/>
  <c r="AE1637" i="7"/>
  <c r="AC1638" i="7"/>
  <c r="AD1638" i="7"/>
  <c r="AE1638" i="7"/>
  <c r="AC1639" i="7"/>
  <c r="AD1639" i="7"/>
  <c r="AE1639" i="7"/>
  <c r="AC1640" i="7"/>
  <c r="AD1640" i="7"/>
  <c r="AE1640" i="7"/>
  <c r="AC1641" i="7"/>
  <c r="AD1641" i="7"/>
  <c r="AE1641" i="7"/>
  <c r="AC1642" i="7"/>
  <c r="AD1642" i="7"/>
  <c r="AE1642" i="7"/>
  <c r="AC1643" i="7"/>
  <c r="AD1643" i="7"/>
  <c r="AE1643" i="7"/>
  <c r="AC1644" i="7"/>
  <c r="AD1644" i="7"/>
  <c r="AE1644" i="7"/>
  <c r="AC1645" i="7"/>
  <c r="AD1645" i="7"/>
  <c r="AE1645" i="7"/>
  <c r="AC1646" i="7"/>
  <c r="AD1646" i="7"/>
  <c r="AE1646" i="7"/>
  <c r="AC1647" i="7"/>
  <c r="AD1647" i="7"/>
  <c r="AE1647" i="7"/>
  <c r="AC1648" i="7"/>
  <c r="AD1648" i="7"/>
  <c r="AE1648" i="7"/>
  <c r="AC1649" i="7"/>
  <c r="AD1649" i="7"/>
  <c r="AE1649" i="7"/>
  <c r="AC1650" i="7"/>
  <c r="AD1650" i="7"/>
  <c r="AE1650" i="7"/>
  <c r="AC1651" i="7"/>
  <c r="AD1651" i="7"/>
  <c r="AE1651" i="7"/>
  <c r="AC1652" i="7"/>
  <c r="AD1652" i="7"/>
  <c r="AE1652" i="7"/>
  <c r="AC1653" i="7"/>
  <c r="AD1653" i="7"/>
  <c r="AE1653" i="7"/>
  <c r="AC1654" i="7"/>
  <c r="AD1654" i="7"/>
  <c r="AE1654" i="7"/>
  <c r="AC1655" i="7"/>
  <c r="AD1655" i="7"/>
  <c r="AE1655" i="7"/>
  <c r="AC1656" i="7"/>
  <c r="AD1656" i="7"/>
  <c r="AE1656" i="7"/>
  <c r="AC1657" i="7"/>
  <c r="AD1657" i="7"/>
  <c r="AE1657" i="7"/>
  <c r="AC1658" i="7"/>
  <c r="AD1658" i="7"/>
  <c r="AE1658" i="7"/>
  <c r="AC1659" i="7"/>
  <c r="AD1659" i="7"/>
  <c r="AE1659" i="7"/>
  <c r="AC1660" i="7"/>
  <c r="AD1660" i="7"/>
  <c r="AE1660" i="7"/>
  <c r="AC1661" i="7"/>
  <c r="AD1661" i="7"/>
  <c r="AE1661" i="7"/>
  <c r="AC1662" i="7"/>
  <c r="AD1662" i="7"/>
  <c r="AE1662" i="7"/>
  <c r="AC1663" i="7"/>
  <c r="AD1663" i="7"/>
  <c r="AE1663" i="7"/>
  <c r="AC1664" i="7"/>
  <c r="AD1664" i="7"/>
  <c r="AE1664" i="7"/>
  <c r="AC1665" i="7"/>
  <c r="AD1665" i="7"/>
  <c r="AE1665" i="7"/>
  <c r="AC1666" i="7"/>
  <c r="AD1666" i="7"/>
  <c r="AE1666" i="7"/>
  <c r="AC1667" i="7"/>
  <c r="AD1667" i="7"/>
  <c r="AE1667" i="7"/>
  <c r="AC1668" i="7"/>
  <c r="AD1668" i="7"/>
  <c r="AE1668" i="7"/>
  <c r="AC1669" i="7"/>
  <c r="AD1669" i="7"/>
  <c r="AE1669" i="7"/>
  <c r="AC1670" i="7"/>
  <c r="AD1670" i="7"/>
  <c r="AE1670" i="7"/>
  <c r="AC1671" i="7"/>
  <c r="AD1671" i="7"/>
  <c r="AE1671" i="7"/>
  <c r="AC1672" i="7"/>
  <c r="AD1672" i="7"/>
  <c r="AE1672" i="7"/>
  <c r="AC1673" i="7"/>
  <c r="AD1673" i="7"/>
  <c r="AE1673" i="7"/>
  <c r="AC1674" i="7"/>
  <c r="AD1674" i="7"/>
  <c r="AE1674" i="7"/>
  <c r="AC1675" i="7"/>
  <c r="AD1675" i="7"/>
  <c r="AE1675" i="7"/>
  <c r="AC1676" i="7"/>
  <c r="AD1676" i="7"/>
  <c r="AE1676" i="7"/>
  <c r="AC1677" i="7"/>
  <c r="AD1677" i="7"/>
  <c r="AE1677" i="7"/>
  <c r="AC1678" i="7"/>
  <c r="AD1678" i="7"/>
  <c r="AE1678" i="7"/>
  <c r="AC1679" i="7"/>
  <c r="AD1679" i="7"/>
  <c r="AE1679" i="7"/>
  <c r="AC1680" i="7"/>
  <c r="AD1680" i="7"/>
  <c r="AE1680" i="7"/>
  <c r="AC1681" i="7"/>
  <c r="AD1681" i="7"/>
  <c r="AE1681" i="7"/>
  <c r="AC1682" i="7"/>
  <c r="AD1682" i="7"/>
  <c r="AE1682" i="7"/>
  <c r="AC1683" i="7"/>
  <c r="AD1683" i="7"/>
  <c r="AE1683" i="7"/>
  <c r="AC1684" i="7"/>
  <c r="AD1684" i="7"/>
  <c r="AE1684" i="7"/>
  <c r="AC1685" i="7"/>
  <c r="AD1685" i="7"/>
  <c r="AE1685" i="7"/>
  <c r="AC1686" i="7"/>
  <c r="AD1686" i="7"/>
  <c r="AE1686" i="7"/>
  <c r="AC1687" i="7"/>
  <c r="AD1687" i="7"/>
  <c r="AE1687" i="7"/>
  <c r="AC1688" i="7"/>
  <c r="AD1688" i="7"/>
  <c r="AE1688" i="7"/>
  <c r="AC1689" i="7"/>
  <c r="AD1689" i="7"/>
  <c r="AE1689" i="7"/>
  <c r="AC1690" i="7"/>
  <c r="AD1690" i="7"/>
  <c r="AE1690" i="7"/>
  <c r="AC1691" i="7"/>
  <c r="AD1691" i="7"/>
  <c r="AE1691" i="7"/>
  <c r="AC1692" i="7"/>
  <c r="AD1692" i="7"/>
  <c r="AE1692" i="7"/>
  <c r="AC1693" i="7"/>
  <c r="AD1693" i="7"/>
  <c r="AE1693" i="7"/>
  <c r="AC1694" i="7"/>
  <c r="AD1694" i="7"/>
  <c r="AE1694" i="7"/>
  <c r="AC1695" i="7"/>
  <c r="AD1695" i="7"/>
  <c r="AE1695" i="7"/>
  <c r="AC1696" i="7"/>
  <c r="AD1696" i="7"/>
  <c r="AE1696" i="7"/>
  <c r="AC1697" i="7"/>
  <c r="AD1697" i="7"/>
  <c r="AE1697" i="7"/>
  <c r="AC1698" i="7"/>
  <c r="AD1698" i="7"/>
  <c r="AE1698" i="7"/>
  <c r="AC1699" i="7"/>
  <c r="AD1699" i="7"/>
  <c r="AE1699" i="7"/>
  <c r="AC1700" i="7"/>
  <c r="AD1700" i="7"/>
  <c r="AE1700" i="7"/>
  <c r="AC1701" i="7"/>
  <c r="AD1701" i="7"/>
  <c r="AE1701" i="7"/>
  <c r="AC1702" i="7"/>
  <c r="AD1702" i="7"/>
  <c r="AE1702" i="7"/>
  <c r="AC1703" i="7"/>
  <c r="AD1703" i="7"/>
  <c r="AE1703" i="7"/>
  <c r="AC1704" i="7"/>
  <c r="AD1704" i="7"/>
  <c r="AE1704" i="7"/>
  <c r="AC1705" i="7"/>
  <c r="AD1705" i="7"/>
  <c r="AE1705" i="7"/>
  <c r="AC1706" i="7"/>
  <c r="AD1706" i="7"/>
  <c r="AE1706" i="7"/>
  <c r="AC1707" i="7"/>
  <c r="AD1707" i="7"/>
  <c r="AE1707" i="7"/>
  <c r="AC1708" i="7"/>
  <c r="AD1708" i="7"/>
  <c r="AE1708" i="7"/>
  <c r="AC1709" i="7"/>
  <c r="AD1709" i="7"/>
  <c r="AE1709" i="7"/>
  <c r="AC1710" i="7"/>
  <c r="AD1710" i="7"/>
  <c r="AE1710" i="7"/>
  <c r="AC1711" i="7"/>
  <c r="AD1711" i="7"/>
  <c r="AE1711" i="7"/>
  <c r="AC1712" i="7"/>
  <c r="AD1712" i="7"/>
  <c r="AE1712" i="7"/>
  <c r="AC1713" i="7"/>
  <c r="AD1713" i="7"/>
  <c r="AE1713" i="7"/>
  <c r="AC1714" i="7"/>
  <c r="AD1714" i="7"/>
  <c r="AE1714" i="7"/>
  <c r="AC1715" i="7"/>
  <c r="AD1715" i="7"/>
  <c r="AE1715" i="7"/>
  <c r="AC1716" i="7"/>
  <c r="AD1716" i="7"/>
  <c r="AE1716" i="7"/>
  <c r="AC1717" i="7"/>
  <c r="AD1717" i="7"/>
  <c r="AE1717" i="7"/>
  <c r="AC1718" i="7"/>
  <c r="AD1718" i="7"/>
  <c r="AE1718" i="7"/>
  <c r="AC1719" i="7"/>
  <c r="AD1719" i="7"/>
  <c r="AE1719" i="7"/>
  <c r="AC1720" i="7"/>
  <c r="AD1720" i="7"/>
  <c r="AE1720" i="7"/>
  <c r="AC1721" i="7"/>
  <c r="AD1721" i="7"/>
  <c r="AE1721" i="7"/>
  <c r="AC1722" i="7"/>
  <c r="AD1722" i="7"/>
  <c r="AE1722" i="7"/>
  <c r="AC1723" i="7"/>
  <c r="AD1723" i="7"/>
  <c r="AE1723" i="7"/>
  <c r="AC1724" i="7"/>
  <c r="AD1724" i="7"/>
  <c r="AE1724" i="7"/>
  <c r="AC1725" i="7"/>
  <c r="AD1725" i="7"/>
  <c r="AE1725" i="7"/>
  <c r="AC1726" i="7"/>
  <c r="AD1726" i="7"/>
  <c r="AE1726" i="7"/>
  <c r="AC1727" i="7"/>
  <c r="AD1727" i="7"/>
  <c r="AE1727" i="7"/>
  <c r="AC1728" i="7"/>
  <c r="AD1728" i="7"/>
  <c r="AE1728" i="7"/>
  <c r="AC1729" i="7"/>
  <c r="AD1729" i="7"/>
  <c r="AE1729" i="7"/>
  <c r="AC1730" i="7"/>
  <c r="AD1730" i="7"/>
  <c r="AE1730" i="7"/>
  <c r="AC1731" i="7"/>
  <c r="AD1731" i="7"/>
  <c r="AE1731" i="7"/>
  <c r="AC1732" i="7"/>
  <c r="AD1732" i="7"/>
  <c r="AE1732" i="7"/>
  <c r="AC1733" i="7"/>
  <c r="AD1733" i="7"/>
  <c r="AE1733" i="7"/>
  <c r="AC1734" i="7"/>
  <c r="AD1734" i="7"/>
  <c r="AE1734" i="7"/>
  <c r="AC1735" i="7"/>
  <c r="AD1735" i="7"/>
  <c r="AE1735" i="7"/>
  <c r="AC1736" i="7"/>
  <c r="AD1736" i="7"/>
  <c r="AE1736" i="7"/>
  <c r="AC1737" i="7"/>
  <c r="AD1737" i="7"/>
  <c r="AE1737" i="7"/>
  <c r="AC1738" i="7"/>
  <c r="AD1738" i="7"/>
  <c r="AE1738" i="7"/>
  <c r="AC1739" i="7"/>
  <c r="AD1739" i="7"/>
  <c r="AE1739" i="7"/>
  <c r="AC1740" i="7"/>
  <c r="AD1740" i="7"/>
  <c r="AE1740" i="7"/>
  <c r="AC1741" i="7"/>
  <c r="AD1741" i="7"/>
  <c r="AE1741" i="7"/>
  <c r="AC1742" i="7"/>
  <c r="AD1742" i="7"/>
  <c r="AE1742" i="7"/>
  <c r="AC1743" i="7"/>
  <c r="AD1743" i="7"/>
  <c r="AE1743" i="7"/>
  <c r="AC1744" i="7"/>
  <c r="AD1744" i="7"/>
  <c r="AE1744" i="7"/>
  <c r="AC1745" i="7"/>
  <c r="AD1745" i="7"/>
  <c r="AE1745" i="7"/>
  <c r="AC1746" i="7"/>
  <c r="AD1746" i="7"/>
  <c r="AE1746" i="7"/>
  <c r="AC1747" i="7"/>
  <c r="AD1747" i="7"/>
  <c r="AE1747" i="7"/>
  <c r="AC1748" i="7"/>
  <c r="AD1748" i="7"/>
  <c r="AE1748" i="7"/>
  <c r="AC1749" i="7"/>
  <c r="AD1749" i="7"/>
  <c r="AE1749" i="7"/>
  <c r="AC1750" i="7"/>
  <c r="AD1750" i="7"/>
  <c r="AE1750" i="7"/>
  <c r="AC1751" i="7"/>
  <c r="AD1751" i="7"/>
  <c r="AE1751" i="7"/>
  <c r="AC1752" i="7"/>
  <c r="AD1752" i="7"/>
  <c r="AE1752" i="7"/>
  <c r="AC1753" i="7"/>
  <c r="AD1753" i="7"/>
  <c r="AE1753" i="7"/>
  <c r="AC1754" i="7"/>
  <c r="AD1754" i="7"/>
  <c r="AE1754" i="7"/>
  <c r="AC1755" i="7"/>
  <c r="AD1755" i="7"/>
  <c r="AE1755" i="7"/>
  <c r="AC1756" i="7"/>
  <c r="AD1756" i="7"/>
  <c r="AE1756" i="7"/>
  <c r="AC1757" i="7"/>
  <c r="AD1757" i="7"/>
  <c r="AE1757" i="7"/>
  <c r="AC1758" i="7"/>
  <c r="AD1758" i="7"/>
  <c r="AE1758" i="7"/>
  <c r="AC1759" i="7"/>
  <c r="AD1759" i="7"/>
  <c r="AE1759" i="7"/>
  <c r="AC1760" i="7"/>
  <c r="AD1760" i="7"/>
  <c r="AE1760" i="7"/>
  <c r="AC1761" i="7"/>
  <c r="AD1761" i="7"/>
  <c r="AE1761" i="7"/>
  <c r="AC1762" i="7"/>
  <c r="AD1762" i="7"/>
  <c r="AE1762" i="7"/>
  <c r="AC1763" i="7"/>
  <c r="AD1763" i="7"/>
  <c r="AE1763" i="7"/>
  <c r="AC1764" i="7"/>
  <c r="AD1764" i="7"/>
  <c r="AE1764" i="7"/>
  <c r="AC1765" i="7"/>
  <c r="AD1765" i="7"/>
  <c r="AE1765" i="7"/>
  <c r="AC1766" i="7"/>
  <c r="AD1766" i="7"/>
  <c r="AE1766" i="7"/>
  <c r="AC1767" i="7"/>
  <c r="AD1767" i="7"/>
  <c r="AE1767" i="7"/>
  <c r="AC1768" i="7"/>
  <c r="AD1768" i="7"/>
  <c r="AE1768" i="7"/>
  <c r="AC1769" i="7"/>
  <c r="AD1769" i="7"/>
  <c r="AE1769" i="7"/>
  <c r="AC1770" i="7"/>
  <c r="AD1770" i="7"/>
  <c r="AE1770" i="7"/>
  <c r="AC1771" i="7"/>
  <c r="AD1771" i="7"/>
  <c r="AE1771" i="7"/>
  <c r="AC1772" i="7"/>
  <c r="AD1772" i="7"/>
  <c r="AE1772" i="7"/>
  <c r="AC1773" i="7"/>
  <c r="AD1773" i="7"/>
  <c r="AE1773" i="7"/>
  <c r="AC1774" i="7"/>
  <c r="AD1774" i="7"/>
  <c r="AE1774" i="7"/>
  <c r="AC1775" i="7"/>
  <c r="AD1775" i="7"/>
  <c r="AE1775" i="7"/>
  <c r="AC1776" i="7"/>
  <c r="AD1776" i="7"/>
  <c r="AE1776" i="7"/>
  <c r="AC1777" i="7"/>
  <c r="AD1777" i="7"/>
  <c r="AE1777" i="7"/>
  <c r="AC1778" i="7"/>
  <c r="AD1778" i="7"/>
  <c r="AE1778" i="7"/>
  <c r="AC1779" i="7"/>
  <c r="AD1779" i="7"/>
  <c r="AE1779" i="7"/>
  <c r="AC1780" i="7"/>
  <c r="AD1780" i="7"/>
  <c r="AE1780" i="7"/>
  <c r="AC1781" i="7"/>
  <c r="AD1781" i="7"/>
  <c r="AE1781" i="7"/>
  <c r="AC1782" i="7"/>
  <c r="AD1782" i="7"/>
  <c r="AE1782" i="7"/>
  <c r="AC1783" i="7"/>
  <c r="AD1783" i="7"/>
  <c r="AE1783" i="7"/>
  <c r="AC1784" i="7"/>
  <c r="AD1784" i="7"/>
  <c r="AE1784" i="7"/>
  <c r="AC1785" i="7"/>
  <c r="AD1785" i="7"/>
  <c r="AE1785" i="7"/>
  <c r="AC1786" i="7"/>
  <c r="AD1786" i="7"/>
  <c r="AE1786" i="7"/>
  <c r="AC1787" i="7"/>
  <c r="AD1787" i="7"/>
  <c r="AE1787" i="7"/>
  <c r="AC1788" i="7"/>
  <c r="AD1788" i="7"/>
  <c r="AE1788" i="7"/>
  <c r="AC1789" i="7"/>
  <c r="AD1789" i="7"/>
  <c r="AE1789" i="7"/>
  <c r="AC1790" i="7"/>
  <c r="AD1790" i="7"/>
  <c r="AE1790" i="7"/>
  <c r="AC1791" i="7"/>
  <c r="AD1791" i="7"/>
  <c r="AE1791" i="7"/>
  <c r="AC1792" i="7"/>
  <c r="AD1792" i="7"/>
  <c r="AE1792" i="7"/>
  <c r="AC1793" i="7"/>
  <c r="AD1793" i="7"/>
  <c r="AE1793" i="7"/>
  <c r="AC1794" i="7"/>
  <c r="AD1794" i="7"/>
  <c r="AE1794" i="7"/>
  <c r="AC1795" i="7"/>
  <c r="AD1795" i="7"/>
  <c r="AE1795" i="7"/>
  <c r="AC1796" i="7"/>
  <c r="AD1796" i="7"/>
  <c r="AE1796" i="7"/>
  <c r="AC1797" i="7"/>
  <c r="AD1797" i="7"/>
  <c r="AE1797" i="7"/>
  <c r="AC1798" i="7"/>
  <c r="AD1798" i="7"/>
  <c r="AE1798" i="7"/>
  <c r="AC1799" i="7"/>
  <c r="AD1799" i="7"/>
  <c r="AE1799" i="7"/>
  <c r="AC1800" i="7"/>
  <c r="AD1800" i="7"/>
  <c r="AE1800" i="7"/>
  <c r="AC1801" i="7"/>
  <c r="AD1801" i="7"/>
  <c r="AE1801" i="7"/>
  <c r="AC1802" i="7"/>
  <c r="AD1802" i="7"/>
  <c r="AE1802" i="7"/>
  <c r="AC1803" i="7"/>
  <c r="AD1803" i="7"/>
  <c r="AE1803" i="7"/>
  <c r="AC1804" i="7"/>
  <c r="AD1804" i="7"/>
  <c r="AE1804" i="7"/>
  <c r="AC1805" i="7"/>
  <c r="AD1805" i="7"/>
  <c r="AE1805" i="7"/>
  <c r="AC1806" i="7"/>
  <c r="AD1806" i="7"/>
  <c r="AE1806" i="7"/>
  <c r="AC1807" i="7"/>
  <c r="AD1807" i="7"/>
  <c r="AE1807" i="7"/>
  <c r="AC1808" i="7"/>
  <c r="AD1808" i="7"/>
  <c r="AE1808" i="7"/>
  <c r="AC1809" i="7"/>
  <c r="AD1809" i="7"/>
  <c r="AE1809" i="7"/>
  <c r="AC1810" i="7"/>
  <c r="AD1810" i="7"/>
  <c r="AE1810" i="7"/>
  <c r="AC1811" i="7"/>
  <c r="AD1811" i="7"/>
  <c r="AE1811" i="7"/>
  <c r="AC1812" i="7"/>
  <c r="AD1812" i="7"/>
  <c r="AE1812" i="7"/>
  <c r="AC1813" i="7"/>
  <c r="AD1813" i="7"/>
  <c r="AE1813" i="7"/>
  <c r="AC1814" i="7"/>
  <c r="AD1814" i="7"/>
  <c r="AE1814" i="7"/>
  <c r="AC1815" i="7"/>
  <c r="AD1815" i="7"/>
  <c r="AE1815" i="7"/>
  <c r="AC1816" i="7"/>
  <c r="AD1816" i="7"/>
  <c r="AE1816" i="7"/>
  <c r="AC1817" i="7"/>
  <c r="AD1817" i="7"/>
  <c r="AE1817" i="7"/>
  <c r="AC1818" i="7"/>
  <c r="AD1818" i="7"/>
  <c r="AE1818" i="7"/>
  <c r="AC1819" i="7"/>
  <c r="AD1819" i="7"/>
  <c r="AE1819" i="7"/>
  <c r="AC1820" i="7"/>
  <c r="AD1820" i="7"/>
  <c r="AE1820" i="7"/>
  <c r="AC1821" i="7"/>
  <c r="AD1821" i="7"/>
  <c r="AE1821" i="7"/>
  <c r="AC1822" i="7"/>
  <c r="AD1822" i="7"/>
  <c r="AE1822" i="7"/>
  <c r="AC1823" i="7"/>
  <c r="AD1823" i="7"/>
  <c r="AE1823" i="7"/>
  <c r="AC1824" i="7"/>
  <c r="AD1824" i="7"/>
  <c r="AE1824" i="7"/>
  <c r="AC1825" i="7"/>
  <c r="AD1825" i="7"/>
  <c r="AE1825" i="7"/>
  <c r="AC1826" i="7"/>
  <c r="AD1826" i="7"/>
  <c r="AE1826" i="7"/>
  <c r="AC1827" i="7"/>
  <c r="AD1827" i="7"/>
  <c r="AE1827" i="7"/>
  <c r="AC1828" i="7"/>
  <c r="AD1828" i="7"/>
  <c r="AE1828" i="7"/>
  <c r="AC1829" i="7"/>
  <c r="AD1829" i="7"/>
  <c r="AE1829" i="7"/>
  <c r="AC1830" i="7"/>
  <c r="AD1830" i="7"/>
  <c r="AE1830" i="7"/>
  <c r="AC1831" i="7"/>
  <c r="AD1831" i="7"/>
  <c r="AE1831" i="7"/>
  <c r="AC1832" i="7"/>
  <c r="AD1832" i="7"/>
  <c r="AE1832" i="7"/>
  <c r="AC1833" i="7"/>
  <c r="AD1833" i="7"/>
  <c r="AE1833" i="7"/>
  <c r="AC1834" i="7"/>
  <c r="AD1834" i="7"/>
  <c r="AE1834" i="7"/>
  <c r="AC1835" i="7"/>
  <c r="AD1835" i="7"/>
  <c r="AE1835" i="7"/>
  <c r="AC1836" i="7"/>
  <c r="AD1836" i="7"/>
  <c r="AE1836" i="7"/>
  <c r="AC1837" i="7"/>
  <c r="AD1837" i="7"/>
  <c r="AE1837" i="7"/>
  <c r="AC1838" i="7"/>
  <c r="AD1838" i="7"/>
  <c r="AE1838" i="7"/>
  <c r="AC1839" i="7"/>
  <c r="AD1839" i="7"/>
  <c r="AE1839" i="7"/>
  <c r="AC1840" i="7"/>
  <c r="AD1840" i="7"/>
  <c r="AE1840" i="7"/>
  <c r="AC1841" i="7"/>
  <c r="AD1841" i="7"/>
  <c r="AE1841" i="7"/>
  <c r="AC1842" i="7"/>
  <c r="AD1842" i="7"/>
  <c r="AE1842" i="7"/>
  <c r="AC1843" i="7"/>
  <c r="AD1843" i="7"/>
  <c r="AE1843" i="7"/>
  <c r="AC1844" i="7"/>
  <c r="AD1844" i="7"/>
  <c r="AE1844" i="7"/>
  <c r="AC1845" i="7"/>
  <c r="AD1845" i="7"/>
  <c r="AE1845" i="7"/>
  <c r="AC1846" i="7"/>
  <c r="AD1846" i="7"/>
  <c r="AE1846" i="7"/>
  <c r="AC1847" i="7"/>
  <c r="AD1847" i="7"/>
  <c r="AE1847" i="7"/>
  <c r="AC1848" i="7"/>
  <c r="AD1848" i="7"/>
  <c r="AE1848" i="7"/>
  <c r="AC1849" i="7"/>
  <c r="AD1849" i="7"/>
  <c r="AE1849" i="7"/>
  <c r="AC1850" i="7"/>
  <c r="AD1850" i="7"/>
  <c r="AE1850" i="7"/>
  <c r="AC1851" i="7"/>
  <c r="AD1851" i="7"/>
  <c r="AE1851" i="7"/>
  <c r="AC1852" i="7"/>
  <c r="AD1852" i="7"/>
  <c r="AE1852" i="7"/>
  <c r="AC1853" i="7"/>
  <c r="AD1853" i="7"/>
  <c r="AE1853" i="7"/>
  <c r="AC1854" i="7"/>
  <c r="AD1854" i="7"/>
  <c r="AE1854" i="7"/>
  <c r="AC1855" i="7"/>
  <c r="AD1855" i="7"/>
  <c r="AE1855" i="7"/>
  <c r="AC1856" i="7"/>
  <c r="AD1856" i="7"/>
  <c r="AE1856" i="7"/>
  <c r="AC1857" i="7"/>
  <c r="AD1857" i="7"/>
  <c r="AE1857" i="7"/>
  <c r="AC1858" i="7"/>
  <c r="AD1858" i="7"/>
  <c r="AE1858" i="7"/>
  <c r="AC1859" i="7"/>
  <c r="AD1859" i="7"/>
  <c r="AE1859" i="7"/>
  <c r="AC1860" i="7"/>
  <c r="AD1860" i="7"/>
  <c r="AE1860" i="7"/>
  <c r="AC1861" i="7"/>
  <c r="AD1861" i="7"/>
  <c r="AE1861" i="7"/>
  <c r="AC1862" i="7"/>
  <c r="AD1862" i="7"/>
  <c r="AE1862" i="7"/>
  <c r="AC1863" i="7"/>
  <c r="AD1863" i="7"/>
  <c r="AE1863" i="7"/>
  <c r="AC1864" i="7"/>
  <c r="AD1864" i="7"/>
  <c r="AE1864" i="7"/>
  <c r="AC1865" i="7"/>
  <c r="AD1865" i="7"/>
  <c r="AE1865" i="7"/>
  <c r="AC1866" i="7"/>
  <c r="AD1866" i="7"/>
  <c r="AE1866" i="7"/>
  <c r="AC1867" i="7"/>
  <c r="AD1867" i="7"/>
  <c r="AE1867" i="7"/>
  <c r="AC1868" i="7"/>
  <c r="AD1868" i="7"/>
  <c r="AE1868" i="7"/>
  <c r="AC1869" i="7"/>
  <c r="AD1869" i="7"/>
  <c r="AE1869" i="7"/>
  <c r="AC1870" i="7"/>
  <c r="AD1870" i="7"/>
  <c r="AE1870" i="7"/>
  <c r="AC1871" i="7"/>
  <c r="AD1871" i="7"/>
  <c r="AE1871" i="7"/>
  <c r="AC1872" i="7"/>
  <c r="AD1872" i="7"/>
  <c r="AE1872" i="7"/>
  <c r="AC1873" i="7"/>
  <c r="AD1873" i="7"/>
  <c r="AE1873" i="7"/>
  <c r="AC1874" i="7"/>
  <c r="AD1874" i="7"/>
  <c r="AE1874" i="7"/>
  <c r="AC1875" i="7"/>
  <c r="AD1875" i="7"/>
  <c r="AE1875" i="7"/>
  <c r="AC1876" i="7"/>
  <c r="AD1876" i="7"/>
  <c r="AE1876" i="7"/>
  <c r="AC1877" i="7"/>
  <c r="AD1877" i="7"/>
  <c r="AE1877" i="7"/>
  <c r="AC1878" i="7"/>
  <c r="AD1878" i="7"/>
  <c r="AE1878" i="7"/>
  <c r="AC1879" i="7"/>
  <c r="AD1879" i="7"/>
  <c r="AE1879" i="7"/>
  <c r="AC1880" i="7"/>
  <c r="AD1880" i="7"/>
  <c r="AE1880" i="7"/>
  <c r="AC1881" i="7"/>
  <c r="AD1881" i="7"/>
  <c r="AE1881" i="7"/>
  <c r="AC1882" i="7"/>
  <c r="AD1882" i="7"/>
  <c r="AE1882" i="7"/>
  <c r="AC1883" i="7"/>
  <c r="AD1883" i="7"/>
  <c r="AE1883" i="7"/>
  <c r="AC1884" i="7"/>
  <c r="AD1884" i="7"/>
  <c r="AE1884" i="7"/>
  <c r="AC1885" i="7"/>
  <c r="AD1885" i="7"/>
  <c r="AE1885" i="7"/>
  <c r="AC1886" i="7"/>
  <c r="AD1886" i="7"/>
  <c r="AE1886" i="7"/>
  <c r="AC1887" i="7"/>
  <c r="AD1887" i="7"/>
  <c r="AE1887" i="7"/>
  <c r="AC1888" i="7"/>
  <c r="AD1888" i="7"/>
  <c r="AE1888" i="7"/>
  <c r="AC1889" i="7"/>
  <c r="AD1889" i="7"/>
  <c r="AE1889" i="7"/>
  <c r="AC1890" i="7"/>
  <c r="AD1890" i="7"/>
  <c r="AE1890" i="7"/>
  <c r="AC1891" i="7"/>
  <c r="AD1891" i="7"/>
  <c r="AE1891" i="7"/>
  <c r="AC1892" i="7"/>
  <c r="AD1892" i="7"/>
  <c r="AE1892" i="7"/>
  <c r="AC1893" i="7"/>
  <c r="AD1893" i="7"/>
  <c r="AE1893" i="7"/>
  <c r="AC1894" i="7"/>
  <c r="AD1894" i="7"/>
  <c r="AE1894" i="7"/>
  <c r="AC1895" i="7"/>
  <c r="AD1895" i="7"/>
  <c r="AE1895" i="7"/>
  <c r="AC1896" i="7"/>
  <c r="AD1896" i="7"/>
  <c r="AE1896" i="7"/>
  <c r="AC1897" i="7"/>
  <c r="AD1897" i="7"/>
  <c r="AE1897" i="7"/>
  <c r="AC1898" i="7"/>
  <c r="AD1898" i="7"/>
  <c r="AE1898" i="7"/>
  <c r="AC1899" i="7"/>
  <c r="AD1899" i="7"/>
  <c r="AE1899" i="7"/>
  <c r="AC1900" i="7"/>
  <c r="AD1900" i="7"/>
  <c r="AE1900" i="7"/>
  <c r="AC1901" i="7"/>
  <c r="AD1901" i="7"/>
  <c r="AE1901" i="7"/>
  <c r="AC1902" i="7"/>
  <c r="AD1902" i="7"/>
  <c r="AE1902" i="7"/>
  <c r="AC1903" i="7"/>
  <c r="AD1903" i="7"/>
  <c r="AE1903" i="7"/>
  <c r="AC1904" i="7"/>
  <c r="AD1904" i="7"/>
  <c r="AE1904" i="7"/>
  <c r="AC1905" i="7"/>
  <c r="AD1905" i="7"/>
  <c r="AE1905" i="7"/>
  <c r="AC1906" i="7"/>
  <c r="AD1906" i="7"/>
  <c r="AE1906" i="7"/>
  <c r="AC1907" i="7"/>
  <c r="AD1907" i="7"/>
  <c r="AE1907" i="7"/>
  <c r="AC1908" i="7"/>
  <c r="AD1908" i="7"/>
  <c r="AE1908" i="7"/>
  <c r="AC1909" i="7"/>
  <c r="AD1909" i="7"/>
  <c r="AE1909" i="7"/>
  <c r="AC1910" i="7"/>
  <c r="AD1910" i="7"/>
  <c r="AE1910" i="7"/>
  <c r="AC1911" i="7"/>
  <c r="AD1911" i="7"/>
  <c r="AE1911" i="7"/>
  <c r="AC1912" i="7"/>
  <c r="AD1912" i="7"/>
  <c r="AE1912" i="7"/>
  <c r="AC1913" i="7"/>
  <c r="AD1913" i="7"/>
  <c r="AE1913" i="7"/>
  <c r="AC1914" i="7"/>
  <c r="AD1914" i="7"/>
  <c r="AE1914" i="7"/>
  <c r="AC1915" i="7"/>
  <c r="AD1915" i="7"/>
  <c r="AE1915" i="7"/>
  <c r="AC1916" i="7"/>
  <c r="AD1916" i="7"/>
  <c r="AE1916" i="7"/>
  <c r="AC1917" i="7"/>
  <c r="AD1917" i="7"/>
  <c r="AE1917" i="7"/>
  <c r="AC1918" i="7"/>
  <c r="AD1918" i="7"/>
  <c r="AE1918" i="7"/>
  <c r="AC1919" i="7"/>
  <c r="AD1919" i="7"/>
  <c r="AE1919" i="7"/>
  <c r="AC1920" i="7"/>
  <c r="AD1920" i="7"/>
  <c r="AE1920" i="7"/>
  <c r="AC1921" i="7"/>
  <c r="AD1921" i="7"/>
  <c r="AE1921" i="7"/>
  <c r="AC1922" i="7"/>
  <c r="AD1922" i="7"/>
  <c r="AE1922" i="7"/>
  <c r="AC1923" i="7"/>
  <c r="AD1923" i="7"/>
  <c r="AE1923" i="7"/>
  <c r="AC1924" i="7"/>
  <c r="AD1924" i="7"/>
  <c r="AE1924" i="7"/>
  <c r="AC1925" i="7"/>
  <c r="AD1925" i="7"/>
  <c r="AE1925" i="7"/>
  <c r="AC1926" i="7"/>
  <c r="AD1926" i="7"/>
  <c r="AE1926" i="7"/>
  <c r="AC1927" i="7"/>
  <c r="AD1927" i="7"/>
  <c r="AE1927" i="7"/>
  <c r="AC1928" i="7"/>
  <c r="AD1928" i="7"/>
  <c r="AE1928" i="7"/>
  <c r="AC1929" i="7"/>
  <c r="AD1929" i="7"/>
  <c r="AE1929" i="7"/>
  <c r="AC1930" i="7"/>
  <c r="AD1930" i="7"/>
  <c r="AE1930" i="7"/>
  <c r="AC1931" i="7"/>
  <c r="AD1931" i="7"/>
  <c r="AE1931" i="7"/>
  <c r="AC1932" i="7"/>
  <c r="AD1932" i="7"/>
  <c r="AE1932" i="7"/>
  <c r="AC1933" i="7"/>
  <c r="AD1933" i="7"/>
  <c r="AE1933" i="7"/>
  <c r="AC1934" i="7"/>
  <c r="AD1934" i="7"/>
  <c r="AE1934" i="7"/>
  <c r="AC1935" i="7"/>
  <c r="AD1935" i="7"/>
  <c r="AE1935" i="7"/>
  <c r="AC1936" i="7"/>
  <c r="AD1936" i="7"/>
  <c r="AE1936" i="7"/>
  <c r="AC1937" i="7"/>
  <c r="AD1937" i="7"/>
  <c r="AE1937" i="7"/>
  <c r="AC1938" i="7"/>
  <c r="AD1938" i="7"/>
  <c r="AE1938" i="7"/>
  <c r="AC1939" i="7"/>
  <c r="AD1939" i="7"/>
  <c r="AE1939" i="7"/>
  <c r="AC1940" i="7"/>
  <c r="AD1940" i="7"/>
  <c r="AE1940" i="7"/>
  <c r="AC1941" i="7"/>
  <c r="AD1941" i="7"/>
  <c r="AE1941" i="7"/>
  <c r="AC1942" i="7"/>
  <c r="AD1942" i="7"/>
  <c r="AE1942" i="7"/>
  <c r="AC1943" i="7"/>
  <c r="AD1943" i="7"/>
  <c r="AE1943" i="7"/>
  <c r="AC1944" i="7"/>
  <c r="AD1944" i="7"/>
  <c r="AE1944" i="7"/>
  <c r="AC1945" i="7"/>
  <c r="AD1945" i="7"/>
  <c r="AE1945" i="7"/>
  <c r="AC1946" i="7"/>
  <c r="AD1946" i="7"/>
  <c r="AE1946" i="7"/>
  <c r="AC1947" i="7"/>
  <c r="AD1947" i="7"/>
  <c r="AE1947" i="7"/>
  <c r="AC1948" i="7"/>
  <c r="AD1948" i="7"/>
  <c r="AE1948" i="7"/>
  <c r="AC1949" i="7"/>
  <c r="AD1949" i="7"/>
  <c r="AE1949" i="7"/>
  <c r="AC1950" i="7"/>
  <c r="AD1950" i="7"/>
  <c r="AE1950" i="7"/>
  <c r="AC1951" i="7"/>
  <c r="AD1951" i="7"/>
  <c r="AE1951" i="7"/>
  <c r="AC1952" i="7"/>
  <c r="AD1952" i="7"/>
  <c r="AE1952" i="7"/>
  <c r="AC1953" i="7"/>
  <c r="AD1953" i="7"/>
  <c r="AE1953" i="7"/>
  <c r="AC1954" i="7"/>
  <c r="AD1954" i="7"/>
  <c r="AE1954" i="7"/>
  <c r="AC1955" i="7"/>
  <c r="AD1955" i="7"/>
  <c r="AE1955" i="7"/>
  <c r="AC1956" i="7"/>
  <c r="AD1956" i="7"/>
  <c r="AE1956" i="7"/>
  <c r="AC1957" i="7"/>
  <c r="AD1957" i="7"/>
  <c r="AE1957" i="7"/>
  <c r="AC1958" i="7"/>
  <c r="AD1958" i="7"/>
  <c r="AE1958" i="7"/>
  <c r="AC1959" i="7"/>
  <c r="AD1959" i="7"/>
  <c r="AE1959" i="7"/>
  <c r="AC1960" i="7"/>
  <c r="AD1960" i="7"/>
  <c r="AE1960" i="7"/>
  <c r="AC1961" i="7"/>
  <c r="AD1961" i="7"/>
  <c r="AE1961" i="7"/>
  <c r="AC1962" i="7"/>
  <c r="AD1962" i="7"/>
  <c r="AE1962" i="7"/>
  <c r="AC1963" i="7"/>
  <c r="AD1963" i="7"/>
  <c r="AE1963" i="7"/>
  <c r="AC1964" i="7"/>
  <c r="AD1964" i="7"/>
  <c r="AE1964" i="7"/>
  <c r="AC1965" i="7"/>
  <c r="AD1965" i="7"/>
  <c r="AE1965" i="7"/>
  <c r="AC1966" i="7"/>
  <c r="AD1966" i="7"/>
  <c r="AE1966" i="7"/>
  <c r="AC1967" i="7"/>
  <c r="AD1967" i="7"/>
  <c r="AE1967" i="7"/>
  <c r="AC1968" i="7"/>
  <c r="AD1968" i="7"/>
  <c r="AE1968" i="7"/>
  <c r="AC1969" i="7"/>
  <c r="AD1969" i="7"/>
  <c r="AE1969" i="7"/>
  <c r="AC1970" i="7"/>
  <c r="AD1970" i="7"/>
  <c r="AE1970" i="7"/>
  <c r="AC1971" i="7"/>
  <c r="AD1971" i="7"/>
  <c r="AE1971" i="7"/>
  <c r="AC1972" i="7"/>
  <c r="AD1972" i="7"/>
  <c r="AE1972" i="7"/>
  <c r="AC1973" i="7"/>
  <c r="AD1973" i="7"/>
  <c r="AE1973" i="7"/>
  <c r="AC1974" i="7"/>
  <c r="AD1974" i="7"/>
  <c r="AE1974" i="7"/>
  <c r="AC1975" i="7"/>
  <c r="AD1975" i="7"/>
  <c r="AE1975" i="7"/>
  <c r="AC1976" i="7"/>
  <c r="AD1976" i="7"/>
  <c r="AE1976" i="7"/>
  <c r="AC1977" i="7"/>
  <c r="AD1977" i="7"/>
  <c r="AE1977" i="7"/>
  <c r="AC1978" i="7"/>
  <c r="AD1978" i="7"/>
  <c r="AE1978" i="7"/>
  <c r="AC1979" i="7"/>
  <c r="AD1979" i="7"/>
  <c r="AE1979" i="7"/>
  <c r="AC1980" i="7"/>
  <c r="AD1980" i="7"/>
  <c r="AE1980" i="7"/>
  <c r="AC1981" i="7"/>
  <c r="AD1981" i="7"/>
  <c r="AE1981" i="7"/>
  <c r="AC1982" i="7"/>
  <c r="AD1982" i="7"/>
  <c r="AE1982" i="7"/>
  <c r="AC1983" i="7"/>
  <c r="AD1983" i="7"/>
  <c r="AE1983" i="7"/>
  <c r="AC1984" i="7"/>
  <c r="AD1984" i="7"/>
  <c r="AE1984" i="7"/>
  <c r="AC1985" i="7"/>
  <c r="AD1985" i="7"/>
  <c r="AE1985" i="7"/>
  <c r="AC1986" i="7"/>
  <c r="AD1986" i="7"/>
  <c r="AE1986" i="7"/>
  <c r="AC1987" i="7"/>
  <c r="AD1987" i="7"/>
  <c r="AE1987" i="7"/>
  <c r="AC1988" i="7"/>
  <c r="AD1988" i="7"/>
  <c r="AE1988" i="7"/>
  <c r="AC1989" i="7"/>
  <c r="AD1989" i="7"/>
  <c r="AE1989" i="7"/>
  <c r="AC1990" i="7"/>
  <c r="AD1990" i="7"/>
  <c r="AE1990" i="7"/>
  <c r="AC1991" i="7"/>
  <c r="AD1991" i="7"/>
  <c r="AE1991" i="7"/>
  <c r="AC1992" i="7"/>
  <c r="AD1992" i="7"/>
  <c r="AE1992" i="7"/>
  <c r="AC1993" i="7"/>
  <c r="AD1993" i="7"/>
  <c r="AE1993" i="7"/>
  <c r="AC1994" i="7"/>
  <c r="AD1994" i="7"/>
  <c r="AE1994" i="7"/>
  <c r="AC1995" i="7"/>
  <c r="AD1995" i="7"/>
  <c r="AE1995" i="7"/>
  <c r="AC1996" i="7"/>
  <c r="AD1996" i="7"/>
  <c r="AE1996" i="7"/>
  <c r="AC1997" i="7"/>
  <c r="AD1997" i="7"/>
  <c r="AE1997" i="7"/>
  <c r="AC1998" i="7"/>
  <c r="AD1998" i="7"/>
  <c r="AE1998" i="7"/>
  <c r="AC1999" i="7"/>
  <c r="AD1999" i="7"/>
  <c r="AE1999" i="7"/>
  <c r="AC2000" i="7"/>
  <c r="AD2000" i="7"/>
  <c r="AE2000" i="7"/>
  <c r="AC2001" i="7"/>
  <c r="AD2001" i="7"/>
  <c r="AE2001" i="7"/>
  <c r="AC2002" i="7"/>
  <c r="AD2002" i="7"/>
  <c r="AE2002" i="7"/>
  <c r="AC2003" i="7"/>
  <c r="AD2003" i="7"/>
  <c r="AE2003" i="7"/>
  <c r="AC2004" i="7"/>
  <c r="AD2004" i="7"/>
  <c r="AE2004" i="7"/>
  <c r="AC2005" i="7"/>
  <c r="AD2005" i="7"/>
  <c r="AE2005" i="7"/>
  <c r="AC2006" i="7"/>
  <c r="AD2006" i="7"/>
  <c r="AE2006" i="7"/>
  <c r="AC2007" i="7"/>
  <c r="AD2007" i="7"/>
  <c r="AE2007" i="7"/>
  <c r="AC2008" i="7"/>
  <c r="AD2008" i="7"/>
  <c r="AE2008" i="7"/>
  <c r="AC2009" i="7"/>
  <c r="AD2009" i="7"/>
  <c r="AE2009" i="7"/>
  <c r="AC2010" i="7"/>
  <c r="AD2010" i="7"/>
  <c r="AE2010" i="7"/>
  <c r="AC2011" i="7"/>
  <c r="AD2011" i="7"/>
  <c r="AE2011" i="7"/>
  <c r="AC2012" i="7"/>
  <c r="AD2012" i="7"/>
  <c r="AE2012" i="7"/>
  <c r="AC2013" i="7"/>
  <c r="AD2013" i="7"/>
  <c r="AE2013" i="7"/>
  <c r="AC2014" i="7"/>
  <c r="AD2014" i="7"/>
  <c r="AE2014" i="7"/>
  <c r="AC2015" i="7"/>
  <c r="AD2015" i="7"/>
  <c r="AE2015" i="7"/>
  <c r="AC2016" i="7"/>
  <c r="AD2016" i="7"/>
  <c r="AE2016" i="7"/>
  <c r="AC2017" i="7"/>
  <c r="AD2017" i="7"/>
  <c r="AE2017" i="7"/>
  <c r="AC2018" i="7"/>
  <c r="AD2018" i="7"/>
  <c r="AE2018" i="7"/>
  <c r="AC2019" i="7"/>
  <c r="AD2019" i="7"/>
  <c r="AE2019" i="7"/>
  <c r="AC2020" i="7"/>
  <c r="AD2020" i="7"/>
  <c r="AE2020" i="7"/>
  <c r="AC2021" i="7"/>
  <c r="AD2021" i="7"/>
  <c r="AE2021" i="7"/>
  <c r="AC2022" i="7"/>
  <c r="AD2022" i="7"/>
  <c r="AE2022" i="7"/>
  <c r="AC2023" i="7"/>
  <c r="AD2023" i="7"/>
  <c r="AE2023" i="7"/>
  <c r="AC2024" i="7"/>
  <c r="AD2024" i="7"/>
  <c r="AE2024" i="7"/>
  <c r="AC2025" i="7"/>
  <c r="AD2025" i="7"/>
  <c r="AE2025" i="7"/>
  <c r="AC2026" i="7"/>
  <c r="AD2026" i="7"/>
  <c r="AE2026" i="7"/>
  <c r="AC2027" i="7"/>
  <c r="AD2027" i="7"/>
  <c r="AE2027" i="7"/>
  <c r="AC2028" i="7"/>
  <c r="AD2028" i="7"/>
  <c r="AE2028" i="7"/>
  <c r="AC2029" i="7"/>
  <c r="AD2029" i="7"/>
  <c r="AE2029" i="7"/>
  <c r="AC2030" i="7"/>
  <c r="AD2030" i="7"/>
  <c r="AE2030" i="7"/>
  <c r="AC2031" i="7"/>
  <c r="AD2031" i="7"/>
  <c r="AE2031" i="7"/>
  <c r="AC2032" i="7"/>
  <c r="AD2032" i="7"/>
  <c r="AE2032" i="7"/>
  <c r="AC2033" i="7"/>
  <c r="AD2033" i="7"/>
  <c r="AE2033" i="7"/>
  <c r="AC2034" i="7"/>
  <c r="AD2034" i="7"/>
  <c r="AE2034" i="7"/>
  <c r="AC2035" i="7"/>
  <c r="AD2035" i="7"/>
  <c r="AE2035" i="7"/>
  <c r="AC2036" i="7"/>
  <c r="AD2036" i="7"/>
  <c r="AE2036" i="7"/>
  <c r="AC2037" i="7"/>
  <c r="AD2037" i="7"/>
  <c r="AE2037" i="7"/>
  <c r="AC2038" i="7"/>
  <c r="AD2038" i="7"/>
  <c r="AE2038" i="7"/>
  <c r="AC2039" i="7"/>
  <c r="AD2039" i="7"/>
  <c r="AE2039" i="7"/>
  <c r="AC2040" i="7"/>
  <c r="AD2040" i="7"/>
  <c r="AE2040" i="7"/>
  <c r="AC2041" i="7"/>
  <c r="AD2041" i="7"/>
  <c r="AE2041" i="7"/>
  <c r="AC2042" i="7"/>
  <c r="AD2042" i="7"/>
  <c r="AE2042" i="7"/>
  <c r="AC2043" i="7"/>
  <c r="AD2043" i="7"/>
  <c r="AE2043" i="7"/>
  <c r="AC2044" i="7"/>
  <c r="AD2044" i="7"/>
  <c r="AE2044" i="7"/>
  <c r="AC2045" i="7"/>
  <c r="AD2045" i="7"/>
  <c r="AE2045" i="7"/>
  <c r="AC2046" i="7"/>
  <c r="AD2046" i="7"/>
  <c r="AE2046" i="7"/>
  <c r="AC2047" i="7"/>
  <c r="AD2047" i="7"/>
  <c r="AE2047" i="7"/>
  <c r="AC2048" i="7"/>
  <c r="AD2048" i="7"/>
  <c r="AE2048" i="7"/>
  <c r="AC2049" i="7"/>
  <c r="AD2049" i="7"/>
  <c r="AE2049" i="7"/>
  <c r="AC2050" i="7"/>
  <c r="AD2050" i="7"/>
  <c r="AE2050" i="7"/>
  <c r="AC2051" i="7"/>
  <c r="AD2051" i="7"/>
  <c r="AE2051" i="7"/>
  <c r="AC2052" i="7"/>
  <c r="AD2052" i="7"/>
  <c r="AE2052" i="7"/>
  <c r="AC2053" i="7"/>
  <c r="AD2053" i="7"/>
  <c r="AE2053" i="7"/>
  <c r="AC2054" i="7"/>
  <c r="AD2054" i="7"/>
  <c r="AE2054" i="7"/>
  <c r="AC2055" i="7"/>
  <c r="AD2055" i="7"/>
  <c r="AE2055" i="7"/>
  <c r="AC2056" i="7"/>
  <c r="AD2056" i="7"/>
  <c r="AE2056" i="7"/>
  <c r="AC2057" i="7"/>
  <c r="AD2057" i="7"/>
  <c r="AE2057" i="7"/>
  <c r="AC2058" i="7"/>
  <c r="AD2058" i="7"/>
  <c r="AE2058" i="7"/>
  <c r="AC2059" i="7"/>
  <c r="AD2059" i="7"/>
  <c r="AE2059" i="7"/>
  <c r="AC2060" i="7"/>
  <c r="AD2060" i="7"/>
  <c r="AE2060" i="7"/>
  <c r="AC2061" i="7"/>
  <c r="AD2061" i="7"/>
  <c r="AE2061" i="7"/>
  <c r="AC2062" i="7"/>
  <c r="AD2062" i="7"/>
  <c r="AE2062" i="7"/>
  <c r="AC2063" i="7"/>
  <c r="AD2063" i="7"/>
  <c r="AE2063" i="7"/>
  <c r="AC2064" i="7"/>
  <c r="AD2064" i="7"/>
  <c r="AE2064" i="7"/>
  <c r="AC2065" i="7"/>
  <c r="AD2065" i="7"/>
  <c r="AE2065" i="7"/>
  <c r="AC2066" i="7"/>
  <c r="AD2066" i="7"/>
  <c r="AE2066" i="7"/>
  <c r="AC2067" i="7"/>
  <c r="AD2067" i="7"/>
  <c r="AE2067" i="7"/>
  <c r="AC2068" i="7"/>
  <c r="AD2068" i="7"/>
  <c r="AE2068" i="7"/>
  <c r="AC2069" i="7"/>
  <c r="AD2069" i="7"/>
  <c r="AE2069" i="7"/>
  <c r="AC2070" i="7"/>
  <c r="AD2070" i="7"/>
  <c r="AE2070" i="7"/>
  <c r="AC2071" i="7"/>
  <c r="AD2071" i="7"/>
  <c r="AE2071" i="7"/>
  <c r="AC2072" i="7"/>
  <c r="AD2072" i="7"/>
  <c r="AE2072" i="7"/>
  <c r="AC2073" i="7"/>
  <c r="AD2073" i="7"/>
  <c r="AE2073" i="7"/>
  <c r="AC2074" i="7"/>
  <c r="AD2074" i="7"/>
  <c r="AE2074" i="7"/>
  <c r="AC2075" i="7"/>
  <c r="AD2075" i="7"/>
  <c r="AE2075" i="7"/>
  <c r="AC2076" i="7"/>
  <c r="AD2076" i="7"/>
  <c r="AE2076" i="7"/>
  <c r="AC2077" i="7"/>
  <c r="AD2077" i="7"/>
  <c r="AE2077" i="7"/>
  <c r="AC2078" i="7"/>
  <c r="AD2078" i="7"/>
  <c r="AE2078" i="7"/>
  <c r="AC2079" i="7"/>
  <c r="AD2079" i="7"/>
  <c r="AE2079" i="7"/>
  <c r="AC2080" i="7"/>
  <c r="AD2080" i="7"/>
  <c r="AE2080" i="7"/>
  <c r="AC2081" i="7"/>
  <c r="AD2081" i="7"/>
  <c r="AE2081" i="7"/>
  <c r="AC2082" i="7"/>
  <c r="AD2082" i="7"/>
  <c r="AE2082" i="7"/>
  <c r="AC2083" i="7"/>
  <c r="AD2083" i="7"/>
  <c r="AE2083" i="7"/>
  <c r="AC2084" i="7"/>
  <c r="AD2084" i="7"/>
  <c r="AE2084" i="7"/>
  <c r="AC2085" i="7"/>
  <c r="AD2085" i="7"/>
  <c r="AE2085" i="7"/>
  <c r="AC2086" i="7"/>
  <c r="AD2086" i="7"/>
  <c r="AE2086" i="7"/>
  <c r="AC2087" i="7"/>
  <c r="AD2087" i="7"/>
  <c r="AE2087" i="7"/>
  <c r="AC2088" i="7"/>
  <c r="AD2088" i="7"/>
  <c r="AE2088" i="7"/>
  <c r="AC2089" i="7"/>
  <c r="AD2089" i="7"/>
  <c r="AE2089" i="7"/>
  <c r="AC2090" i="7"/>
  <c r="AD2090" i="7"/>
  <c r="AE2090" i="7"/>
  <c r="AC2091" i="7"/>
  <c r="AD2091" i="7"/>
  <c r="AE2091" i="7"/>
  <c r="AC2092" i="7"/>
  <c r="AD2092" i="7"/>
  <c r="AE2092" i="7"/>
  <c r="AC2093" i="7"/>
  <c r="AD2093" i="7"/>
  <c r="AE2093" i="7"/>
  <c r="AC2094" i="7"/>
  <c r="AD2094" i="7"/>
  <c r="AE2094" i="7"/>
  <c r="AC2095" i="7"/>
  <c r="AD2095" i="7"/>
  <c r="AE2095" i="7"/>
  <c r="AC2096" i="7"/>
  <c r="AD2096" i="7"/>
  <c r="AE2096" i="7"/>
  <c r="AC2097" i="7"/>
  <c r="AD2097" i="7"/>
  <c r="AE2097" i="7"/>
  <c r="AC2098" i="7"/>
  <c r="AD2098" i="7"/>
  <c r="AE2098" i="7"/>
  <c r="AC2099" i="7"/>
  <c r="AD2099" i="7"/>
  <c r="AE2099" i="7"/>
  <c r="AC2100" i="7"/>
  <c r="AD2100" i="7"/>
  <c r="AE2100" i="7"/>
  <c r="AC2101" i="7"/>
  <c r="AD2101" i="7"/>
  <c r="AE2101" i="7"/>
  <c r="AC2102" i="7"/>
  <c r="AD2102" i="7"/>
  <c r="AE2102" i="7"/>
  <c r="AC2103" i="7"/>
  <c r="AD2103" i="7"/>
  <c r="AE2103" i="7"/>
  <c r="AC2104" i="7"/>
  <c r="AD2104" i="7"/>
  <c r="AE2104" i="7"/>
  <c r="AC2105" i="7"/>
  <c r="AD2105" i="7"/>
  <c r="AE2105" i="7"/>
  <c r="AC2106" i="7"/>
  <c r="AD2106" i="7"/>
  <c r="AE2106" i="7"/>
  <c r="AC2107" i="7"/>
  <c r="AD2107" i="7"/>
  <c r="AE2107" i="7"/>
  <c r="AC2108" i="7"/>
  <c r="AD2108" i="7"/>
  <c r="AE2108" i="7"/>
  <c r="AC2109" i="7"/>
  <c r="AD2109" i="7"/>
  <c r="AE2109" i="7"/>
  <c r="AC2110" i="7"/>
  <c r="AD2110" i="7"/>
  <c r="AE2110" i="7"/>
  <c r="AC2111" i="7"/>
  <c r="AD2111" i="7"/>
  <c r="AE2111" i="7"/>
  <c r="AC2112" i="7"/>
  <c r="AD2112" i="7"/>
  <c r="AE2112" i="7"/>
  <c r="AC2113" i="7"/>
  <c r="AD2113" i="7"/>
  <c r="AE2113" i="7"/>
  <c r="AC2114" i="7"/>
  <c r="AD2114" i="7"/>
  <c r="AE2114" i="7"/>
  <c r="AC2115" i="7"/>
  <c r="AD2115" i="7"/>
  <c r="AE2115" i="7"/>
  <c r="AC2116" i="7"/>
  <c r="AD2116" i="7"/>
  <c r="AE2116" i="7"/>
  <c r="AC2117" i="7"/>
  <c r="AD2117" i="7"/>
  <c r="AE2117" i="7"/>
  <c r="AC2118" i="7"/>
  <c r="AD2118" i="7"/>
  <c r="AE2118" i="7"/>
  <c r="AC2119" i="7"/>
  <c r="AD2119" i="7"/>
  <c r="AE2119" i="7"/>
  <c r="AC2120" i="7"/>
  <c r="AD2120" i="7"/>
  <c r="AE2120" i="7"/>
  <c r="AC2121" i="7"/>
  <c r="AD2121" i="7"/>
  <c r="AE2121" i="7"/>
  <c r="AC2122" i="7"/>
  <c r="AD2122" i="7"/>
  <c r="AE2122" i="7"/>
  <c r="AC2123" i="7"/>
  <c r="AD2123" i="7"/>
  <c r="AE2123" i="7"/>
  <c r="AC2124" i="7"/>
  <c r="AD2124" i="7"/>
  <c r="AE2124" i="7"/>
  <c r="AC2125" i="7"/>
  <c r="AD2125" i="7"/>
  <c r="AE2125" i="7"/>
  <c r="AC2126" i="7"/>
  <c r="AD2126" i="7"/>
  <c r="AE2126" i="7"/>
  <c r="AC2127" i="7"/>
  <c r="AD2127" i="7"/>
  <c r="AE2127" i="7"/>
  <c r="AC2128" i="7"/>
  <c r="AD2128" i="7"/>
  <c r="AE2128" i="7"/>
  <c r="AC2129" i="7"/>
  <c r="AD2129" i="7"/>
  <c r="AE2129" i="7"/>
  <c r="AC3" i="7"/>
  <c r="AD3" i="7"/>
  <c r="AE3" i="7"/>
  <c r="AC4" i="7"/>
  <c r="AD4" i="7"/>
  <c r="AE4" i="7"/>
  <c r="AC5" i="7"/>
  <c r="AD5" i="7"/>
  <c r="AE5" i="7"/>
  <c r="AC6" i="7"/>
  <c r="AD6" i="7"/>
  <c r="AE6" i="7"/>
  <c r="AC7" i="7"/>
  <c r="AD7" i="7"/>
  <c r="AE7" i="7"/>
  <c r="AC8" i="7"/>
  <c r="AD8" i="7"/>
  <c r="AE8" i="7"/>
  <c r="AC9" i="7"/>
  <c r="AD9" i="7"/>
  <c r="AE9" i="7"/>
  <c r="AC10" i="7"/>
  <c r="AD10" i="7"/>
  <c r="AE10" i="7"/>
  <c r="AC11" i="7"/>
  <c r="AD11" i="7"/>
  <c r="AE11" i="7"/>
  <c r="AC12" i="7"/>
  <c r="AD12" i="7"/>
  <c r="AE12" i="7"/>
  <c r="AC13" i="7"/>
  <c r="AD13" i="7"/>
  <c r="AE13" i="7"/>
  <c r="AC14" i="7"/>
  <c r="AD14" i="7"/>
  <c r="AE14" i="7"/>
  <c r="AD2" i="7"/>
  <c r="AE2" i="7"/>
  <c r="AC2" i="7"/>
  <c r="AF1996" i="7" l="1"/>
  <c r="AF1972" i="7"/>
  <c r="AF5" i="7"/>
  <c r="AF1980" i="7"/>
  <c r="AF1956" i="7"/>
  <c r="AF1940" i="7"/>
  <c r="AF2124" i="7"/>
  <c r="AF1924" i="7"/>
  <c r="AF1916" i="7"/>
  <c r="AF1908" i="7"/>
  <c r="AF1900" i="7"/>
  <c r="AF1892" i="7"/>
  <c r="AF1884" i="7"/>
  <c r="AF1876" i="7"/>
  <c r="AF1868" i="7"/>
  <c r="AF1860" i="7"/>
  <c r="AF1852" i="7"/>
  <c r="AF1844" i="7"/>
  <c r="AF1836" i="7"/>
  <c r="AF564" i="7"/>
  <c r="AF556" i="7"/>
  <c r="AF548" i="7"/>
  <c r="AF540" i="7"/>
  <c r="AF252" i="7"/>
  <c r="AF244" i="7"/>
  <c r="AF236" i="7"/>
  <c r="AF228" i="7"/>
  <c r="AF220" i="7"/>
  <c r="AF212" i="7"/>
  <c r="AF204" i="7"/>
  <c r="AF196" i="7"/>
  <c r="AF188" i="7"/>
  <c r="AF180" i="7"/>
  <c r="AF172" i="7"/>
  <c r="AF164" i="7"/>
  <c r="AF156" i="7"/>
  <c r="AF148" i="7"/>
  <c r="AF140" i="7"/>
  <c r="AF132" i="7"/>
  <c r="AF124" i="7"/>
  <c r="AF116" i="7"/>
  <c r="AF108" i="7"/>
  <c r="AF100" i="7"/>
  <c r="AF92" i="7"/>
  <c r="AF84" i="7"/>
  <c r="AF76" i="7"/>
  <c r="AF68" i="7"/>
  <c r="AF52" i="7"/>
  <c r="AF44" i="7"/>
  <c r="AF2004" i="7"/>
  <c r="AF1988" i="7"/>
  <c r="AF1964" i="7"/>
  <c r="AF1948" i="7"/>
  <c r="AF1932" i="7"/>
  <c r="AF532" i="7"/>
  <c r="AF524" i="7"/>
  <c r="AF516" i="7"/>
  <c r="AF508" i="7"/>
  <c r="AF500" i="7"/>
  <c r="AF492" i="7"/>
  <c r="AF484" i="7"/>
  <c r="AF476" i="7"/>
  <c r="AF468" i="7"/>
  <c r="AF460" i="7"/>
  <c r="AF452" i="7"/>
  <c r="AF444" i="7"/>
  <c r="AF436" i="7"/>
  <c r="AF428" i="7"/>
  <c r="AF420" i="7"/>
  <c r="AF412" i="7"/>
  <c r="AF404" i="7"/>
  <c r="AF396" i="7"/>
  <c r="AF388" i="7"/>
  <c r="AF380" i="7"/>
  <c r="AF372" i="7"/>
  <c r="AF364" i="7"/>
  <c r="AF356" i="7"/>
  <c r="AF348" i="7"/>
  <c r="AF340" i="7"/>
  <c r="AF332" i="7"/>
  <c r="AF324" i="7"/>
  <c r="AF316" i="7"/>
  <c r="AF308" i="7"/>
  <c r="AF300" i="7"/>
  <c r="AF292" i="7"/>
  <c r="AF284" i="7"/>
  <c r="AF276" i="7"/>
  <c r="AF268" i="7"/>
  <c r="AF260" i="7"/>
  <c r="AF1813" i="7"/>
  <c r="AF1805" i="7"/>
  <c r="AF1797" i="7"/>
  <c r="AF1789" i="7"/>
  <c r="AF1781" i="7"/>
  <c r="AF1773" i="7"/>
  <c r="AF1765" i="7"/>
  <c r="AF1757" i="7"/>
  <c r="AF1749" i="7"/>
  <c r="AF1741" i="7"/>
  <c r="AF1733" i="7"/>
  <c r="AF1725" i="7"/>
  <c r="AF1717" i="7"/>
  <c r="AF1709" i="7"/>
  <c r="AF1701" i="7"/>
  <c r="AF1693" i="7"/>
  <c r="AF1685" i="7"/>
  <c r="AF1677" i="7"/>
  <c r="AF1669" i="7"/>
  <c r="AF1661" i="7"/>
  <c r="AF1653" i="7"/>
  <c r="AF1645" i="7"/>
  <c r="AF1637" i="7"/>
  <c r="AF1629" i="7"/>
  <c r="AF14" i="7"/>
  <c r="AF2117" i="7"/>
  <c r="AF2109" i="7"/>
  <c r="AF1621" i="7"/>
  <c r="AF1613" i="7"/>
  <c r="AF1605" i="7"/>
  <c r="AF1597" i="7"/>
  <c r="AF1589" i="7"/>
  <c r="AF1581" i="7"/>
  <c r="AF1573" i="7"/>
  <c r="AF1565" i="7"/>
  <c r="AF1557" i="7"/>
  <c r="AF1549" i="7"/>
  <c r="AF1541" i="7"/>
  <c r="AF1533" i="7"/>
  <c r="AF1525" i="7"/>
  <c r="AF1517" i="7"/>
  <c r="AF1509" i="7"/>
  <c r="AF1501" i="7"/>
  <c r="AF1493" i="7"/>
  <c r="AF1485" i="7"/>
  <c r="AF1477" i="7"/>
  <c r="AF1469" i="7"/>
  <c r="AF1461" i="7"/>
  <c r="AF1453" i="7"/>
  <c r="AF1445" i="7"/>
  <c r="AF1437" i="7"/>
  <c r="AF1429" i="7"/>
  <c r="AF1421" i="7"/>
  <c r="AF1413" i="7"/>
  <c r="AF1405" i="7"/>
  <c r="AF1397" i="7"/>
  <c r="AF1389" i="7"/>
  <c r="AF1381" i="7"/>
  <c r="AF1373" i="7"/>
  <c r="AF1253" i="7"/>
  <c r="AF1245" i="7"/>
  <c r="AF1237" i="7"/>
  <c r="AF1229" i="7"/>
  <c r="AF1221" i="7"/>
  <c r="AF1213" i="7"/>
  <c r="AF1205" i="7"/>
  <c r="AF1197" i="7"/>
  <c r="AF1189" i="7"/>
  <c r="AF1181" i="7"/>
  <c r="AF1173" i="7"/>
  <c r="AF1165" i="7"/>
  <c r="AF1157" i="7"/>
  <c r="AF1149" i="7"/>
  <c r="AF1141" i="7"/>
  <c r="AF1133" i="7"/>
  <c r="AF1125" i="7"/>
  <c r="AF1117" i="7"/>
  <c r="AF1109" i="7"/>
  <c r="AF1101" i="7"/>
  <c r="AF1093" i="7"/>
  <c r="AF1085" i="7"/>
  <c r="AF1077" i="7"/>
  <c r="AF1069" i="7"/>
  <c r="AF1061" i="7"/>
  <c r="AF1053" i="7"/>
  <c r="AF1045" i="7"/>
  <c r="AF1037" i="7"/>
  <c r="AF1029" i="7"/>
  <c r="AF1021" i="7"/>
  <c r="AF1013" i="7"/>
  <c r="AF1005" i="7"/>
  <c r="AF997" i="7"/>
  <c r="AF989" i="7"/>
  <c r="AF981" i="7"/>
  <c r="AF973" i="7"/>
  <c r="AF965" i="7"/>
  <c r="AF957" i="7"/>
  <c r="AF949" i="7"/>
  <c r="AF941" i="7"/>
  <c r="AF933" i="7"/>
  <c r="AF925" i="7"/>
  <c r="AF917" i="7"/>
  <c r="AF909" i="7"/>
  <c r="AF581" i="7"/>
  <c r="AF573" i="7"/>
  <c r="AF565" i="7"/>
  <c r="AF557" i="7"/>
  <c r="AF549" i="7"/>
  <c r="AF541" i="7"/>
  <c r="AF533" i="7"/>
  <c r="AF525" i="7"/>
  <c r="AF517" i="7"/>
  <c r="AF1742" i="7"/>
  <c r="AF1710" i="7"/>
  <c r="AF1702" i="7"/>
  <c r="AF1694" i="7"/>
  <c r="AF1686" i="7"/>
  <c r="AF418" i="7"/>
  <c r="AF410" i="7"/>
  <c r="AF402" i="7"/>
  <c r="AF378" i="7"/>
  <c r="AF370" i="7"/>
  <c r="AF362" i="7"/>
  <c r="AF354" i="7"/>
  <c r="AF346" i="7"/>
  <c r="AF338" i="7"/>
  <c r="AF330" i="7"/>
  <c r="AF322" i="7"/>
  <c r="AF314" i="7"/>
  <c r="AF306" i="7"/>
  <c r="AF298" i="7"/>
  <c r="AF290" i="7"/>
  <c r="AF282" i="7"/>
  <c r="AF274" i="7"/>
  <c r="AF266" i="7"/>
  <c r="AF258" i="7"/>
  <c r="AF250" i="7"/>
  <c r="AF242" i="7"/>
  <c r="AF234" i="7"/>
  <c r="AF226" i="7"/>
  <c r="AF218" i="7"/>
  <c r="AF210" i="7"/>
  <c r="AF202" i="7"/>
  <c r="AF194" i="7"/>
  <c r="AF186" i="7"/>
  <c r="AF178" i="7"/>
  <c r="AF170" i="7"/>
  <c r="AF162" i="7"/>
  <c r="AF154" i="7"/>
  <c r="AF146" i="7"/>
  <c r="AF138" i="7"/>
  <c r="AF130" i="7"/>
  <c r="AF122" i="7"/>
  <c r="AF114" i="7"/>
  <c r="AF106" i="7"/>
  <c r="AF98" i="7"/>
  <c r="AF90" i="7"/>
  <c r="AF82" i="7"/>
  <c r="AF74" i="7"/>
  <c r="AF66" i="7"/>
  <c r="AF58" i="7"/>
  <c r="AF50" i="7"/>
  <c r="AF42" i="7"/>
  <c r="AF34" i="7"/>
  <c r="AF26" i="7"/>
  <c r="AF18" i="7"/>
  <c r="AF1678" i="7"/>
  <c r="AF1670" i="7"/>
  <c r="AF1662" i="7"/>
  <c r="AF1654" i="7"/>
  <c r="AF1646" i="7"/>
  <c r="AF1638" i="7"/>
  <c r="AF1630" i="7"/>
  <c r="AF1622" i="7"/>
  <c r="AF1614" i="7"/>
  <c r="AF1606" i="7"/>
  <c r="AF1598" i="7"/>
  <c r="AF1590" i="7"/>
  <c r="AF1582" i="7"/>
  <c r="AF1574" i="7"/>
  <c r="AF1566" i="7"/>
  <c r="AF1558" i="7"/>
  <c r="AF1550" i="7"/>
  <c r="AF1542" i="7"/>
  <c r="AF1534" i="7"/>
  <c r="AF1526" i="7"/>
  <c r="AF1518" i="7"/>
  <c r="AF1510" i="7"/>
  <c r="AF1502" i="7"/>
  <c r="AF1494" i="7"/>
  <c r="AF1486" i="7"/>
  <c r="AF1478" i="7"/>
  <c r="AF1470" i="7"/>
  <c r="AF1462" i="7"/>
  <c r="AF1454" i="7"/>
  <c r="AF1446" i="7"/>
  <c r="AF1438" i="7"/>
  <c r="AF1430" i="7"/>
  <c r="AF1422" i="7"/>
  <c r="AF1414" i="7"/>
  <c r="AF1406" i="7"/>
  <c r="AF1398" i="7"/>
  <c r="AF1390" i="7"/>
  <c r="AF1382" i="7"/>
  <c r="AF1374" i="7"/>
  <c r="AF1366" i="7"/>
  <c r="AF1358" i="7"/>
  <c r="AF1350" i="7"/>
  <c r="AF1342" i="7"/>
  <c r="AF1334" i="7"/>
  <c r="AF1326" i="7"/>
  <c r="AF1318" i="7"/>
  <c r="AF1310" i="7"/>
  <c r="AF1302" i="7"/>
  <c r="AF1294" i="7"/>
  <c r="AF1286" i="7"/>
  <c r="AF1278" i="7"/>
  <c r="AF1270" i="7"/>
  <c r="AF1262" i="7"/>
  <c r="AF1254" i="7"/>
  <c r="AF1246" i="7"/>
  <c r="AF1238" i="7"/>
  <c r="AF1230" i="7"/>
  <c r="AF1222" i="7"/>
  <c r="AF1214" i="7"/>
  <c r="AF1206" i="7"/>
  <c r="AF1198" i="7"/>
  <c r="AF1190" i="7"/>
  <c r="AF1182" i="7"/>
  <c r="AF1174" i="7"/>
  <c r="AF1166" i="7"/>
  <c r="AF1158" i="7"/>
  <c r="AF1150" i="7"/>
  <c r="AF1142" i="7"/>
  <c r="AF1134" i="7"/>
  <c r="AF1126" i="7"/>
  <c r="AF1118" i="7"/>
  <c r="AF1110" i="7"/>
  <c r="AF1102" i="7"/>
  <c r="AF1094" i="7"/>
  <c r="AF1086" i="7"/>
  <c r="AF1078" i="7"/>
  <c r="AF1070" i="7"/>
  <c r="AF1054" i="7"/>
  <c r="AF1046" i="7"/>
  <c r="AF1038" i="7"/>
  <c r="AF1030" i="7"/>
  <c r="AF1022" i="7"/>
  <c r="AF1014" i="7"/>
  <c r="AF1006" i="7"/>
  <c r="AF998" i="7"/>
  <c r="AF990" i="7"/>
  <c r="AF982" i="7"/>
  <c r="AF974" i="7"/>
  <c r="AF966" i="7"/>
  <c r="AF958" i="7"/>
  <c r="AF950" i="7"/>
  <c r="AF942" i="7"/>
  <c r="AF934" i="7"/>
  <c r="AF926" i="7"/>
  <c r="AF918" i="7"/>
  <c r="AF910" i="7"/>
  <c r="AF902" i="7"/>
  <c r="AF894" i="7"/>
  <c r="AF886" i="7"/>
  <c r="AF878" i="7"/>
  <c r="AF870" i="7"/>
  <c r="AF862" i="7"/>
  <c r="AF854" i="7"/>
  <c r="AF846" i="7"/>
  <c r="AF838" i="7"/>
  <c r="AF830" i="7"/>
  <c r="AF822" i="7"/>
  <c r="AF814" i="7"/>
  <c r="AF806" i="7"/>
  <c r="AF798" i="7"/>
  <c r="AF790" i="7"/>
  <c r="AF782" i="7"/>
  <c r="AF774" i="7"/>
  <c r="AF766" i="7"/>
  <c r="AF758" i="7"/>
  <c r="AF750" i="7"/>
  <c r="AF742" i="7"/>
  <c r="AF734" i="7"/>
  <c r="AF726" i="7"/>
  <c r="AF718" i="7"/>
  <c r="AF710" i="7"/>
  <c r="AF702" i="7"/>
  <c r="AF901" i="7"/>
  <c r="AF893" i="7"/>
  <c r="AF885" i="7"/>
  <c r="AF877" i="7"/>
  <c r="AF869" i="7"/>
  <c r="AF861" i="7"/>
  <c r="AF853" i="7"/>
  <c r="AF845" i="7"/>
  <c r="AF837" i="7"/>
  <c r="AF829" i="7"/>
  <c r="AF821" i="7"/>
  <c r="AF813" i="7"/>
  <c r="AF805" i="7"/>
  <c r="AF797" i="7"/>
  <c r="AF789" i="7"/>
  <c r="AF781" i="7"/>
  <c r="AF773" i="7"/>
  <c r="AF765" i="7"/>
  <c r="AF757" i="7"/>
  <c r="AF749" i="7"/>
  <c r="AF741" i="7"/>
  <c r="AF733" i="7"/>
  <c r="AF725" i="7"/>
  <c r="AF717" i="7"/>
  <c r="AF709" i="7"/>
  <c r="AF701" i="7"/>
  <c r="AF693" i="7"/>
  <c r="AF685" i="7"/>
  <c r="AF677" i="7"/>
  <c r="AF694" i="7"/>
  <c r="AF686" i="7"/>
  <c r="AF678" i="7"/>
  <c r="AF670" i="7"/>
  <c r="AF662" i="7"/>
  <c r="AF654" i="7"/>
  <c r="AF646" i="7"/>
  <c r="AF638" i="7"/>
  <c r="AF630" i="7"/>
  <c r="AF622" i="7"/>
  <c r="AF614" i="7"/>
  <c r="AF606" i="7"/>
  <c r="AF598" i="7"/>
  <c r="AF590" i="7"/>
  <c r="AF582" i="7"/>
  <c r="AF574" i="7"/>
  <c r="AF566" i="7"/>
  <c r="AF558" i="7"/>
  <c r="AF550" i="7"/>
  <c r="AF542" i="7"/>
  <c r="AF534" i="7"/>
  <c r="AF526" i="7"/>
  <c r="AF518" i="7"/>
  <c r="AF510" i="7"/>
  <c r="AF502" i="7"/>
  <c r="AF494" i="7"/>
  <c r="AF486" i="7"/>
  <c r="AF478" i="7"/>
  <c r="AF470" i="7"/>
  <c r="AF462" i="7"/>
  <c r="AF454" i="7"/>
  <c r="AF446" i="7"/>
  <c r="AF438" i="7"/>
  <c r="AF430" i="7"/>
  <c r="AF422" i="7"/>
  <c r="AF414" i="7"/>
  <c r="AF406" i="7"/>
  <c r="AF398" i="7"/>
  <c r="AF390" i="7"/>
  <c r="AF382" i="7"/>
  <c r="AF374" i="7"/>
  <c r="AF366" i="7"/>
  <c r="AF358" i="7"/>
  <c r="AF350" i="7"/>
  <c r="AF342" i="7"/>
  <c r="AF334" i="7"/>
  <c r="AF326" i="7"/>
  <c r="AF318" i="7"/>
  <c r="AF310" i="7"/>
  <c r="AF302" i="7"/>
  <c r="AF294" i="7"/>
  <c r="AF286" i="7"/>
  <c r="AF278" i="7"/>
  <c r="AF270" i="7"/>
  <c r="AF262" i="7"/>
  <c r="AF254" i="7"/>
  <c r="AF246" i="7"/>
  <c r="AF238" i="7"/>
  <c r="AF230" i="7"/>
  <c r="AF222" i="7"/>
  <c r="AF214" i="7"/>
  <c r="AF206" i="7"/>
  <c r="AF198" i="7"/>
  <c r="AF190" i="7"/>
  <c r="AF182" i="7"/>
  <c r="AF174" i="7"/>
  <c r="AF166" i="7"/>
  <c r="AF158" i="7"/>
  <c r="AF150" i="7"/>
  <c r="AF142" i="7"/>
  <c r="AF134" i="7"/>
  <c r="AF126" i="7"/>
  <c r="AF118" i="7"/>
  <c r="AF110" i="7"/>
  <c r="AF102" i="7"/>
  <c r="AF94" i="7"/>
  <c r="AF86" i="7"/>
  <c r="AF78" i="7"/>
  <c r="AF70" i="7"/>
  <c r="AF62" i="7"/>
  <c r="AF54" i="7"/>
  <c r="AF46" i="7"/>
  <c r="AF38" i="7"/>
  <c r="AF30" i="7"/>
  <c r="AF22" i="7"/>
  <c r="AF669" i="7"/>
  <c r="AF661" i="7"/>
  <c r="AF653" i="7"/>
  <c r="AF645" i="7"/>
  <c r="AF637" i="7"/>
  <c r="AF629" i="7"/>
  <c r="AF621" i="7"/>
  <c r="AF613" i="7"/>
  <c r="AF605" i="7"/>
  <c r="AF597" i="7"/>
  <c r="AF589" i="7"/>
  <c r="AF509" i="7"/>
  <c r="AF501" i="7"/>
  <c r="AF493" i="7"/>
  <c r="AF485" i="7"/>
  <c r="AF477" i="7"/>
  <c r="AF469" i="7"/>
  <c r="AF461" i="7"/>
  <c r="AF453" i="7"/>
  <c r="AF445" i="7"/>
  <c r="AF437" i="7"/>
  <c r="AF429" i="7"/>
  <c r="AF421" i="7"/>
  <c r="AF413" i="7"/>
  <c r="AF405" i="7"/>
  <c r="AF397" i="7"/>
  <c r="AF389" i="7"/>
  <c r="AF381" i="7"/>
  <c r="AF373" i="7"/>
  <c r="AF365" i="7"/>
  <c r="AF357" i="7"/>
  <c r="AF349" i="7"/>
  <c r="AF341" i="7"/>
  <c r="AF333" i="7"/>
  <c r="AF325" i="7"/>
  <c r="AF317" i="7"/>
  <c r="AF309" i="7"/>
  <c r="AF301" i="7"/>
  <c r="AF293" i="7"/>
  <c r="AF285" i="7"/>
  <c r="AF277" i="7"/>
  <c r="AF269" i="7"/>
  <c r="AF261" i="7"/>
  <c r="AF253" i="7"/>
  <c r="AF245" i="7"/>
  <c r="AF237" i="7"/>
  <c r="AF229" i="7"/>
  <c r="AF221" i="7"/>
  <c r="AF213" i="7"/>
  <c r="AF205" i="7"/>
  <c r="AF197" i="7"/>
  <c r="AF189" i="7"/>
  <c r="AF181" i="7"/>
  <c r="AF173" i="7"/>
  <c r="AF165" i="7"/>
  <c r="AF157" i="7"/>
  <c r="AF149" i="7"/>
  <c r="AF141" i="7"/>
  <c r="AF133" i="7"/>
  <c r="AF125" i="7"/>
  <c r="AF117" i="7"/>
  <c r="AF109" i="7"/>
  <c r="AF101" i="7"/>
  <c r="AF93" i="7"/>
  <c r="AF85" i="7"/>
  <c r="AF77" i="7"/>
  <c r="AF69" i="7"/>
  <c r="AF61" i="7"/>
  <c r="AF53" i="7"/>
  <c r="AF15" i="7"/>
  <c r="AF36" i="7"/>
  <c r="AF28" i="7"/>
  <c r="AF20" i="7"/>
  <c r="AF1966" i="7"/>
  <c r="AF1950" i="7"/>
  <c r="AF1910" i="7"/>
  <c r="AF1726" i="7"/>
  <c r="AF1062" i="7"/>
  <c r="AF12" i="7"/>
  <c r="AF2115" i="7"/>
  <c r="AF267" i="7"/>
  <c r="AF1990" i="7"/>
  <c r="AF1958" i="7"/>
  <c r="AF1942" i="7"/>
  <c r="AF1918" i="7"/>
  <c r="AF1902" i="7"/>
  <c r="AF1878" i="7"/>
  <c r="AF1854" i="7"/>
  <c r="AF1838" i="7"/>
  <c r="AF1830" i="7"/>
  <c r="AF1790" i="7"/>
  <c r="AF1782" i="7"/>
  <c r="AF1758" i="7"/>
  <c r="AF7" i="7"/>
  <c r="AF1998" i="7"/>
  <c r="AF1982" i="7"/>
  <c r="AF1934" i="7"/>
  <c r="AF1886" i="7"/>
  <c r="AF1846" i="7"/>
  <c r="AF1822" i="7"/>
  <c r="AF1806" i="7"/>
  <c r="AF1798" i="7"/>
  <c r="AF1774" i="7"/>
  <c r="AF1734" i="7"/>
  <c r="AF1718" i="7"/>
  <c r="AF1722" i="7"/>
  <c r="AF450" i="7"/>
  <c r="AF442" i="7"/>
  <c r="AF434" i="7"/>
  <c r="AF426" i="7"/>
  <c r="AF394" i="7"/>
  <c r="AF2126" i="7"/>
  <c r="AF2006" i="7"/>
  <c r="AF1974" i="7"/>
  <c r="AF1926" i="7"/>
  <c r="AF1894" i="7"/>
  <c r="AF1870" i="7"/>
  <c r="AF1862" i="7"/>
  <c r="AF1814" i="7"/>
  <c r="AF1766" i="7"/>
  <c r="AF1750" i="7"/>
  <c r="AF2005" i="7"/>
  <c r="AF1997" i="7"/>
  <c r="AF1989" i="7"/>
  <c r="AF1981" i="7"/>
  <c r="AF1973" i="7"/>
  <c r="AF1965" i="7"/>
  <c r="AF1957" i="7"/>
  <c r="AF1949" i="7"/>
  <c r="AF1941" i="7"/>
  <c r="AF1933" i="7"/>
  <c r="AF1925" i="7"/>
  <c r="AF1917" i="7"/>
  <c r="AF1909" i="7"/>
  <c r="AF1901" i="7"/>
  <c r="AF1893" i="7"/>
  <c r="AF1885" i="7"/>
  <c r="AF1877" i="7"/>
  <c r="AF1869" i="7"/>
  <c r="AF1861" i="7"/>
  <c r="AF1853" i="7"/>
  <c r="AF1845" i="7"/>
  <c r="AF1837" i="7"/>
  <c r="AF1829" i="7"/>
  <c r="AF1821" i="7"/>
  <c r="AF1365" i="7"/>
  <c r="AF1357" i="7"/>
  <c r="AF1349" i="7"/>
  <c r="AF1341" i="7"/>
  <c r="AF1333" i="7"/>
  <c r="AF1325" i="7"/>
  <c r="AF1317" i="7"/>
  <c r="AF1309" i="7"/>
  <c r="AF1301" i="7"/>
  <c r="AF1293" i="7"/>
  <c r="AF1285" i="7"/>
  <c r="AF1277" i="7"/>
  <c r="AF1269" i="7"/>
  <c r="AF1261" i="7"/>
  <c r="AF1050" i="7"/>
  <c r="AF1034" i="7"/>
  <c r="AF1026" i="7"/>
  <c r="AF1018" i="7"/>
  <c r="AF1010" i="7"/>
  <c r="AF1002" i="7"/>
  <c r="AF994" i="7"/>
  <c r="AF986" i="7"/>
  <c r="AF978" i="7"/>
  <c r="AF970" i="7"/>
  <c r="AF962" i="7"/>
  <c r="AF954" i="7"/>
  <c r="AF946" i="7"/>
  <c r="AF938" i="7"/>
  <c r="AF930" i="7"/>
  <c r="AF922" i="7"/>
  <c r="AF914" i="7"/>
  <c r="AF906" i="7"/>
  <c r="AF898" i="7"/>
  <c r="AF890" i="7"/>
  <c r="AF882" i="7"/>
  <c r="AF874" i="7"/>
  <c r="AF866" i="7"/>
  <c r="AF858" i="7"/>
  <c r="AF850" i="7"/>
  <c r="AF842" i="7"/>
  <c r="AF834" i="7"/>
  <c r="AF826" i="7"/>
  <c r="AF818" i="7"/>
  <c r="AF810" i="7"/>
  <c r="AF802" i="7"/>
  <c r="AF794" i="7"/>
  <c r="AF786" i="7"/>
  <c r="AF778" i="7"/>
  <c r="AF770" i="7"/>
  <c r="AF762" i="7"/>
  <c r="AF754" i="7"/>
  <c r="AF746" i="7"/>
  <c r="AF738" i="7"/>
  <c r="AF730" i="7"/>
  <c r="AF722" i="7"/>
  <c r="AF714" i="7"/>
  <c r="AF706" i="7"/>
  <c r="AF698" i="7"/>
  <c r="AF690" i="7"/>
  <c r="AF682" i="7"/>
  <c r="AF674" i="7"/>
  <c r="AF666" i="7"/>
  <c r="AF658" i="7"/>
  <c r="AF650" i="7"/>
  <c r="AF642" i="7"/>
  <c r="AF634" i="7"/>
  <c r="AF626" i="7"/>
  <c r="AF618" i="7"/>
  <c r="AF610" i="7"/>
  <c r="AF602" i="7"/>
  <c r="AF594" i="7"/>
  <c r="AF586" i="7"/>
  <c r="AF578" i="7"/>
  <c r="AF570" i="7"/>
  <c r="AF562" i="7"/>
  <c r="AF554" i="7"/>
  <c r="AF546" i="7"/>
  <c r="AF538" i="7"/>
  <c r="AF530" i="7"/>
  <c r="AF522" i="7"/>
  <c r="AF514" i="7"/>
  <c r="AF506" i="7"/>
  <c r="AF498" i="7"/>
  <c r="AF490" i="7"/>
  <c r="AF482" i="7"/>
  <c r="AF474" i="7"/>
  <c r="AF466" i="7"/>
  <c r="AF458" i="7"/>
  <c r="AF386" i="7"/>
  <c r="AF2119" i="7"/>
  <c r="AF2103" i="7"/>
  <c r="AF2087" i="7"/>
  <c r="AF2071" i="7"/>
  <c r="AF2063" i="7"/>
  <c r="AF2047" i="7"/>
  <c r="AF1279" i="7"/>
  <c r="AF1271" i="7"/>
  <c r="AF1263" i="7"/>
  <c r="AF1255" i="7"/>
  <c r="AF1247" i="7"/>
  <c r="AF1239" i="7"/>
  <c r="AF1231" i="7"/>
  <c r="AF1223" i="7"/>
  <c r="AF1215" i="7"/>
  <c r="AF1207" i="7"/>
  <c r="AF1199" i="7"/>
  <c r="AF1191" i="7"/>
  <c r="AF1183" i="7"/>
  <c r="AF1175" i="7"/>
  <c r="AF1167" i="7"/>
  <c r="AF1159" i="7"/>
  <c r="AF1151" i="7"/>
  <c r="AF1143" i="7"/>
  <c r="AF1135" i="7"/>
  <c r="AF2046" i="7"/>
  <c r="AF2022" i="7"/>
  <c r="AF2118" i="7"/>
  <c r="AF2094" i="7"/>
  <c r="AF2070" i="7"/>
  <c r="AF2110" i="7"/>
  <c r="AF2086" i="7"/>
  <c r="AF2062" i="7"/>
  <c r="AF2038" i="7"/>
  <c r="AF6" i="7"/>
  <c r="AF2125" i="7"/>
  <c r="AF2014" i="7"/>
  <c r="AF2102" i="7"/>
  <c r="AF2078" i="7"/>
  <c r="AF2054" i="7"/>
  <c r="AF2030" i="7"/>
  <c r="AF1833" i="7"/>
  <c r="AF1825" i="7"/>
  <c r="AF1817" i="7"/>
  <c r="AF1809" i="7"/>
  <c r="AF1801" i="7"/>
  <c r="AF1793" i="7"/>
  <c r="AF1785" i="7"/>
  <c r="AF1777" i="7"/>
  <c r="AF1769" i="7"/>
  <c r="AF1761" i="7"/>
  <c r="AF1753" i="7"/>
  <c r="AF1745" i="7"/>
  <c r="AF1737" i="7"/>
  <c r="AF1729" i="7"/>
  <c r="AF1721" i="7"/>
  <c r="AF1713" i="7"/>
  <c r="AF1705" i="7"/>
  <c r="AF1697" i="7"/>
  <c r="AF1689" i="7"/>
  <c r="AF1681" i="7"/>
  <c r="AF1673" i="7"/>
  <c r="AF1665" i="7"/>
  <c r="AF1657" i="7"/>
  <c r="AF1649" i="7"/>
  <c r="AF1641" i="7"/>
  <c r="AF1633" i="7"/>
  <c r="AF1625" i="7"/>
  <c r="AF1617" i="7"/>
  <c r="AF1609" i="7"/>
  <c r="AF1601" i="7"/>
  <c r="AF1593" i="7"/>
  <c r="AF1585" i="7"/>
  <c r="AF1577" i="7"/>
  <c r="AF1569" i="7"/>
  <c r="AF1561" i="7"/>
  <c r="AF1553" i="7"/>
  <c r="AF1545" i="7"/>
  <c r="AF1537" i="7"/>
  <c r="AF1529" i="7"/>
  <c r="AF1521" i="7"/>
  <c r="AF1513" i="7"/>
  <c r="AF1505" i="7"/>
  <c r="AF1497" i="7"/>
  <c r="AF2107" i="7"/>
  <c r="AF2099" i="7"/>
  <c r="AF2091" i="7"/>
  <c r="AF2083" i="7"/>
  <c r="AF2075" i="7"/>
  <c r="AF2067" i="7"/>
  <c r="AF2059" i="7"/>
  <c r="AF2051" i="7"/>
  <c r="AF2035" i="7"/>
  <c r="AF11" i="7"/>
  <c r="AF3" i="7"/>
  <c r="AF2122" i="7"/>
  <c r="AF2114" i="7"/>
  <c r="AF2106" i="7"/>
  <c r="AF2098" i="7"/>
  <c r="AF2090" i="7"/>
  <c r="AF2082" i="7"/>
  <c r="AF2074" i="7"/>
  <c r="AF2066" i="7"/>
  <c r="AF2058" i="7"/>
  <c r="AF2050" i="7"/>
  <c r="AF2042" i="7"/>
  <c r="AF2034" i="7"/>
  <c r="AF2026" i="7"/>
  <c r="AF2018" i="7"/>
  <c r="AF2010" i="7"/>
  <c r="AF2002" i="7"/>
  <c r="AF1994" i="7"/>
  <c r="AF1986" i="7"/>
  <c r="AF1978" i="7"/>
  <c r="AF1970" i="7"/>
  <c r="AF1962" i="7"/>
  <c r="AF1954" i="7"/>
  <c r="AF1946" i="7"/>
  <c r="AF1938" i="7"/>
  <c r="AF1930" i="7"/>
  <c r="AF1922" i="7"/>
  <c r="AF1914" i="7"/>
  <c r="AF1906" i="7"/>
  <c r="AF1898" i="7"/>
  <c r="AF1890" i="7"/>
  <c r="AF1882" i="7"/>
  <c r="AF1874" i="7"/>
  <c r="AF1866" i="7"/>
  <c r="AF1858" i="7"/>
  <c r="AF1850" i="7"/>
  <c r="AF1842" i="7"/>
  <c r="AF1834" i="7"/>
  <c r="AF1826" i="7"/>
  <c r="AF1818" i="7"/>
  <c r="AF1810" i="7"/>
  <c r="AF1802" i="7"/>
  <c r="AF1794" i="7"/>
  <c r="AF1786" i="7"/>
  <c r="AF1778" i="7"/>
  <c r="AF1770" i="7"/>
  <c r="AF1762" i="7"/>
  <c r="AF1754" i="7"/>
  <c r="AF1746" i="7"/>
  <c r="AF1738" i="7"/>
  <c r="AF1730" i="7"/>
  <c r="AF1714" i="7"/>
  <c r="AF1706" i="7"/>
  <c r="AF1698" i="7"/>
  <c r="AF1690" i="7"/>
  <c r="AF1682" i="7"/>
  <c r="AF1674" i="7"/>
  <c r="AF1666" i="7"/>
  <c r="AF1658" i="7"/>
  <c r="AF1650" i="7"/>
  <c r="AF1642" i="7"/>
  <c r="AF1634" i="7"/>
  <c r="AF1626" i="7"/>
  <c r="AF1618" i="7"/>
  <c r="AF1610" i="7"/>
  <c r="AF1602" i="7"/>
  <c r="AF1594" i="7"/>
  <c r="AF1586" i="7"/>
  <c r="AF1578" i="7"/>
  <c r="AF1570" i="7"/>
  <c r="AF1562" i="7"/>
  <c r="AF1554" i="7"/>
  <c r="AF1546" i="7"/>
  <c r="AF1538" i="7"/>
  <c r="AF1530" i="7"/>
  <c r="AF1522" i="7"/>
  <c r="AF1514" i="7"/>
  <c r="AF1506" i="7"/>
  <c r="AF1498" i="7"/>
  <c r="AF1490" i="7"/>
  <c r="AF1482" i="7"/>
  <c r="AF1474" i="7"/>
  <c r="AF1466" i="7"/>
  <c r="AF1458" i="7"/>
  <c r="AF1489" i="7"/>
  <c r="AF1481" i="7"/>
  <c r="AF1473" i="7"/>
  <c r="AF1457" i="7"/>
  <c r="AF1449" i="7"/>
  <c r="AF1441" i="7"/>
  <c r="AF1433" i="7"/>
  <c r="AF1425" i="7"/>
  <c r="AF1417" i="7"/>
  <c r="AF1409" i="7"/>
  <c r="AF1401" i="7"/>
  <c r="AF1393" i="7"/>
  <c r="AF1385" i="7"/>
  <c r="AF1377" i="7"/>
  <c r="AF1369" i="7"/>
  <c r="AF1361" i="7"/>
  <c r="AF1353" i="7"/>
  <c r="AF1345" i="7"/>
  <c r="AF1337" i="7"/>
  <c r="AF1329" i="7"/>
  <c r="AF1321" i="7"/>
  <c r="AF1313" i="7"/>
  <c r="AF1305" i="7"/>
  <c r="AF1297" i="7"/>
  <c r="AF1289" i="7"/>
  <c r="AF1281" i="7"/>
  <c r="AF1273" i="7"/>
  <c r="AF1265" i="7"/>
  <c r="AF1257" i="7"/>
  <c r="AF1249" i="7"/>
  <c r="AF1241" i="7"/>
  <c r="AF1233" i="7"/>
  <c r="AF1225" i="7"/>
  <c r="AF1217" i="7"/>
  <c r="AF1209" i="7"/>
  <c r="AF1201" i="7"/>
  <c r="AF1193" i="7"/>
  <c r="AF1185" i="7"/>
  <c r="AF1177" i="7"/>
  <c r="AF1169" i="7"/>
  <c r="AF1161" i="7"/>
  <c r="AF1153" i="7"/>
  <c r="AF1145" i="7"/>
  <c r="AF1137" i="7"/>
  <c r="AF1129" i="7"/>
  <c r="AF1121" i="7"/>
  <c r="AF1113" i="7"/>
  <c r="AF1105" i="7"/>
  <c r="AF1097" i="7"/>
  <c r="AF1089" i="7"/>
  <c r="AF1081" i="7"/>
  <c r="AF1073" i="7"/>
  <c r="AF1065" i="7"/>
  <c r="AF1057" i="7"/>
  <c r="AF1049" i="7"/>
  <c r="AF1041" i="7"/>
  <c r="AF1033" i="7"/>
  <c r="AF1025" i="7"/>
  <c r="AF1017" i="7"/>
  <c r="AF1009" i="7"/>
  <c r="AF1001" i="7"/>
  <c r="AF993" i="7"/>
  <c r="AF985" i="7"/>
  <c r="AF977" i="7"/>
  <c r="AF969" i="7"/>
  <c r="AF961" i="7"/>
  <c r="AF953" i="7"/>
  <c r="AF945" i="7"/>
  <c r="AF937" i="7"/>
  <c r="AF929" i="7"/>
  <c r="AF921" i="7"/>
  <c r="AF905" i="7"/>
  <c r="AF897" i="7"/>
  <c r="AF889" i="7"/>
  <c r="AF881" i="7"/>
  <c r="AF873" i="7"/>
  <c r="AF865" i="7"/>
  <c r="AF857" i="7"/>
  <c r="AF849" i="7"/>
  <c r="AF841" i="7"/>
  <c r="AF833" i="7"/>
  <c r="AF825" i="7"/>
  <c r="AF817" i="7"/>
  <c r="AF809" i="7"/>
  <c r="AF801" i="7"/>
  <c r="AF1115" i="7"/>
  <c r="AF1107" i="7"/>
  <c r="AF1099" i="7"/>
  <c r="AF1091" i="7"/>
  <c r="AF1083" i="7"/>
  <c r="AF1075" i="7"/>
  <c r="AF1067" i="7"/>
  <c r="AF1059" i="7"/>
  <c r="AF1051" i="7"/>
  <c r="AF1043" i="7"/>
  <c r="AF1035" i="7"/>
  <c r="AF1027" i="7"/>
  <c r="AF1019" i="7"/>
  <c r="AF1011" i="7"/>
  <c r="AF1003" i="7"/>
  <c r="AF995" i="7"/>
  <c r="AF987" i="7"/>
  <c r="AF979" i="7"/>
  <c r="AF971" i="7"/>
  <c r="AF963" i="7"/>
  <c r="AF955" i="7"/>
  <c r="AF947" i="7"/>
  <c r="AF939" i="7"/>
  <c r="AF931" i="7"/>
  <c r="AF923" i="7"/>
  <c r="AF915" i="7"/>
  <c r="AF907" i="7"/>
  <c r="AF899" i="7"/>
  <c r="AF891" i="7"/>
  <c r="AF883" i="7"/>
  <c r="AF875" i="7"/>
  <c r="AF867" i="7"/>
  <c r="AF859" i="7"/>
  <c r="AF851" i="7"/>
  <c r="AF843" i="7"/>
  <c r="AF835" i="7"/>
  <c r="AF827" i="7"/>
  <c r="AF819" i="7"/>
  <c r="AF811" i="7"/>
  <c r="AF803" i="7"/>
  <c r="AF795" i="7"/>
  <c r="AF787" i="7"/>
  <c r="AF779" i="7"/>
  <c r="AF771" i="7"/>
  <c r="AF763" i="7"/>
  <c r="AF755" i="7"/>
  <c r="AF747" i="7"/>
  <c r="AF739" i="7"/>
  <c r="AF1450" i="7"/>
  <c r="AF1442" i="7"/>
  <c r="AF1434" i="7"/>
  <c r="AF1426" i="7"/>
  <c r="AF1418" i="7"/>
  <c r="AF1410" i="7"/>
  <c r="AF1402" i="7"/>
  <c r="AF1394" i="7"/>
  <c r="AF1386" i="7"/>
  <c r="AF1378" i="7"/>
  <c r="AF1370" i="7"/>
  <c r="AF1362" i="7"/>
  <c r="AF1354" i="7"/>
  <c r="AF1346" i="7"/>
  <c r="AF1338" i="7"/>
  <c r="AF1330" i="7"/>
  <c r="AF1322" i="7"/>
  <c r="AF1314" i="7"/>
  <c r="AF1306" i="7"/>
  <c r="AF1298" i="7"/>
  <c r="AF1290" i="7"/>
  <c r="AF1282" i="7"/>
  <c r="AF1274" i="7"/>
  <c r="AF1266" i="7"/>
  <c r="AF1258" i="7"/>
  <c r="AF1250" i="7"/>
  <c r="AF1242" i="7"/>
  <c r="AF1234" i="7"/>
  <c r="AF1226" i="7"/>
  <c r="AF1218" i="7"/>
  <c r="AF1210" i="7"/>
  <c r="AF1202" i="7"/>
  <c r="AF1194" i="7"/>
  <c r="AF1186" i="7"/>
  <c r="AF1178" i="7"/>
  <c r="AF1170" i="7"/>
  <c r="AF1162" i="7"/>
  <c r="AF1154" i="7"/>
  <c r="AF1146" i="7"/>
  <c r="AF1138" i="7"/>
  <c r="AF1130" i="7"/>
  <c r="AF1122" i="7"/>
  <c r="AF1114" i="7"/>
  <c r="AF1106" i="7"/>
  <c r="AF1098" i="7"/>
  <c r="AF1090" i="7"/>
  <c r="AF1082" i="7"/>
  <c r="AF1074" i="7"/>
  <c r="AF1066" i="7"/>
  <c r="AF1058" i="7"/>
  <c r="AF1042" i="7"/>
  <c r="AF1127" i="7"/>
  <c r="AF1119" i="7"/>
  <c r="AF1111" i="7"/>
  <c r="AF1103" i="7"/>
  <c r="AF1095" i="7"/>
  <c r="AF1087" i="7"/>
  <c r="AF1079" i="7"/>
  <c r="AF1071" i="7"/>
  <c r="AF1063" i="7"/>
  <c r="AF1055" i="7"/>
  <c r="AF1047" i="7"/>
  <c r="AF1039" i="7"/>
  <c r="AF1031" i="7"/>
  <c r="AF1023" i="7"/>
  <c r="AF1015" i="7"/>
  <c r="AF1007" i="7"/>
  <c r="AF999" i="7"/>
  <c r="AF991" i="7"/>
  <c r="AF983" i="7"/>
  <c r="AF975" i="7"/>
  <c r="AF967" i="7"/>
  <c r="AF959" i="7"/>
  <c r="AF951" i="7"/>
  <c r="AF943" i="7"/>
  <c r="AF935" i="7"/>
  <c r="AF927" i="7"/>
  <c r="AF919" i="7"/>
  <c r="AF911" i="7"/>
  <c r="AF903" i="7"/>
  <c r="AF895" i="7"/>
  <c r="AF887" i="7"/>
  <c r="AF879" i="7"/>
  <c r="AF871" i="7"/>
  <c r="AF863" i="7"/>
  <c r="AF855" i="7"/>
  <c r="AF847" i="7"/>
  <c r="AF793" i="7"/>
  <c r="AF785" i="7"/>
  <c r="AF777" i="7"/>
  <c r="AF769" i="7"/>
  <c r="AF761" i="7"/>
  <c r="AF753" i="7"/>
  <c r="AF745" i="7"/>
  <c r="AF729" i="7"/>
  <c r="AF721" i="7"/>
  <c r="AF713" i="7"/>
  <c r="AF705" i="7"/>
  <c r="AF697" i="7"/>
  <c r="AF689" i="7"/>
  <c r="AF681" i="7"/>
  <c r="AF673" i="7"/>
  <c r="AF665" i="7"/>
  <c r="AF657" i="7"/>
  <c r="AF649" i="7"/>
  <c r="AF641" i="7"/>
  <c r="AF633" i="7"/>
  <c r="AF625" i="7"/>
  <c r="AF617" i="7"/>
  <c r="AF609" i="7"/>
  <c r="AF601" i="7"/>
  <c r="AF593" i="7"/>
  <c r="AF585" i="7"/>
  <c r="AF577" i="7"/>
  <c r="AF569" i="7"/>
  <c r="AF561" i="7"/>
  <c r="AF553" i="7"/>
  <c r="AF545" i="7"/>
  <c r="AF537" i="7"/>
  <c r="AF529" i="7"/>
  <c r="AF481" i="7"/>
  <c r="AF113" i="7"/>
  <c r="AF105" i="7"/>
  <c r="AF97" i="7"/>
  <c r="AF89" i="7"/>
  <c r="AF81" i="7"/>
  <c r="AF73" i="7"/>
  <c r="AF65" i="7"/>
  <c r="AF57" i="7"/>
  <c r="AF49" i="7"/>
  <c r="AF41" i="7"/>
  <c r="AF33" i="7"/>
  <c r="AF25" i="7"/>
  <c r="AF17" i="7"/>
  <c r="AF731" i="7"/>
  <c r="AF723" i="7"/>
  <c r="AF715" i="7"/>
  <c r="AF707" i="7"/>
  <c r="AF699" i="7"/>
  <c r="AF691" i="7"/>
  <c r="AF683" i="7"/>
  <c r="AF675" i="7"/>
  <c r="AF667" i="7"/>
  <c r="AF659" i="7"/>
  <c r="AF651" i="7"/>
  <c r="AF643" i="7"/>
  <c r="AF635" i="7"/>
  <c r="AF627" i="7"/>
  <c r="AF619" i="7"/>
  <c r="AF611" i="7"/>
  <c r="AF603" i="7"/>
  <c r="AF595" i="7"/>
  <c r="AF587" i="7"/>
  <c r="AF579" i="7"/>
  <c r="AF571" i="7"/>
  <c r="AF563" i="7"/>
  <c r="AF555" i="7"/>
  <c r="AF547" i="7"/>
  <c r="AF539" i="7"/>
  <c r="AF531" i="7"/>
  <c r="AF523" i="7"/>
  <c r="AF515" i="7"/>
  <c r="AF507" i="7"/>
  <c r="AF499" i="7"/>
  <c r="AF491" i="7"/>
  <c r="AF483" i="7"/>
  <c r="AF475" i="7"/>
  <c r="AF467" i="7"/>
  <c r="AF459" i="7"/>
  <c r="AF451" i="7"/>
  <c r="AF443" i="7"/>
  <c r="AF435" i="7"/>
  <c r="AF427" i="7"/>
  <c r="AF419" i="7"/>
  <c r="AF411" i="7"/>
  <c r="AF403" i="7"/>
  <c r="AF395" i="7"/>
  <c r="AF387" i="7"/>
  <c r="AF379" i="7"/>
  <c r="AF371" i="7"/>
  <c r="AF363" i="7"/>
  <c r="AF355" i="7"/>
  <c r="AF347" i="7"/>
  <c r="AF339" i="7"/>
  <c r="AF331" i="7"/>
  <c r="AF323" i="7"/>
  <c r="AF315" i="7"/>
  <c r="AF307" i="7"/>
  <c r="AF299" i="7"/>
  <c r="AF291" i="7"/>
  <c r="AF243" i="7"/>
  <c r="AF235" i="7"/>
  <c r="AF227" i="7"/>
  <c r="AF219" i="7"/>
  <c r="AF211" i="7"/>
  <c r="AF203" i="7"/>
  <c r="AF195" i="7"/>
  <c r="AF187" i="7"/>
  <c r="AF179" i="7"/>
  <c r="AF171" i="7"/>
  <c r="AF163" i="7"/>
  <c r="AF155" i="7"/>
  <c r="AF147" i="7"/>
  <c r="AF139" i="7"/>
  <c r="AF131" i="7"/>
  <c r="AF123" i="7"/>
  <c r="AF115" i="7"/>
  <c r="AF107" i="7"/>
  <c r="AF99" i="7"/>
  <c r="AF91" i="7"/>
  <c r="AF83" i="7"/>
  <c r="AF75" i="7"/>
  <c r="AF67" i="7"/>
  <c r="AF59" i="7"/>
  <c r="AF51" i="7"/>
  <c r="AF43" i="7"/>
  <c r="AF35" i="7"/>
  <c r="AF27" i="7"/>
  <c r="AF19" i="7"/>
  <c r="AF45" i="7"/>
  <c r="AF13" i="7"/>
  <c r="AF2108" i="7"/>
  <c r="AF2100" i="7"/>
  <c r="AF2" i="7"/>
  <c r="AF2116" i="7"/>
  <c r="AF2092" i="7"/>
  <c r="AF2084" i="7"/>
  <c r="AF2076" i="7"/>
  <c r="AF2068" i="7"/>
  <c r="AF2060" i="7"/>
  <c r="AF2052" i="7"/>
  <c r="AF2044" i="7"/>
  <c r="AF2036" i="7"/>
  <c r="AF2028" i="7"/>
  <c r="AF2020" i="7"/>
  <c r="AF2012" i="7"/>
  <c r="AF10" i="7"/>
  <c r="AF2129" i="7"/>
  <c r="AF2121" i="7"/>
  <c r="AF2113" i="7"/>
  <c r="AF2105" i="7"/>
  <c r="AF2097" i="7"/>
  <c r="AF2089" i="7"/>
  <c r="AF2081" i="7"/>
  <c r="AF2073" i="7"/>
  <c r="AF2065" i="7"/>
  <c r="AF2057" i="7"/>
  <c r="AF2049" i="7"/>
  <c r="AF2041" i="7"/>
  <c r="AF2033" i="7"/>
  <c r="AF2025" i="7"/>
  <c r="AF2017" i="7"/>
  <c r="AF2009" i="7"/>
  <c r="AF2001" i="7"/>
  <c r="AF1993" i="7"/>
  <c r="AF1985" i="7"/>
  <c r="AF1977" i="7"/>
  <c r="AF1969" i="7"/>
  <c r="AF1961" i="7"/>
  <c r="AF1953" i="7"/>
  <c r="AF1945" i="7"/>
  <c r="AF1937" i="7"/>
  <c r="AF1929" i="7"/>
  <c r="AF1921" i="7"/>
  <c r="AF1913" i="7"/>
  <c r="AF1905" i="7"/>
  <c r="AF1897" i="7"/>
  <c r="AF1889" i="7"/>
  <c r="AF1881" i="7"/>
  <c r="AF1873" i="7"/>
  <c r="AF1865" i="7"/>
  <c r="AF1857" i="7"/>
  <c r="AF1849" i="7"/>
  <c r="AF1841" i="7"/>
  <c r="AF4" i="7"/>
  <c r="AF2019" i="7"/>
  <c r="AF2011" i="7"/>
  <c r="AF1995" i="7"/>
  <c r="AF1987" i="7"/>
  <c r="AF1979" i="7"/>
  <c r="AF1971" i="7"/>
  <c r="AF1963" i="7"/>
  <c r="AF1955" i="7"/>
  <c r="AF1947" i="7"/>
  <c r="AF1939" i="7"/>
  <c r="AF1931" i="7"/>
  <c r="AF1923" i="7"/>
  <c r="AF1915" i="7"/>
  <c r="AF1907" i="7"/>
  <c r="AF1899" i="7"/>
  <c r="AF1891" i="7"/>
  <c r="AF1883" i="7"/>
  <c r="AF1875" i="7"/>
  <c r="AF1867" i="7"/>
  <c r="AF1859" i="7"/>
  <c r="AF1851" i="7"/>
  <c r="AF1843" i="7"/>
  <c r="AF1835" i="7"/>
  <c r="AF1827" i="7"/>
  <c r="AF1819" i="7"/>
  <c r="AF1811" i="7"/>
  <c r="AF1803" i="7"/>
  <c r="AF1795" i="7"/>
  <c r="AF1787" i="7"/>
  <c r="AF1747" i="7"/>
  <c r="AF1739" i="7"/>
  <c r="AF1667" i="7"/>
  <c r="AF1659" i="7"/>
  <c r="AF1651" i="7"/>
  <c r="AF1643" i="7"/>
  <c r="AF1627" i="7"/>
  <c r="AF1619" i="7"/>
  <c r="AF1611" i="7"/>
  <c r="AF1603" i="7"/>
  <c r="AF1595" i="7"/>
  <c r="AF1587" i="7"/>
  <c r="AF1579" i="7"/>
  <c r="AF1571" i="7"/>
  <c r="AF1563" i="7"/>
  <c r="AF1555" i="7"/>
  <c r="AF1547" i="7"/>
  <c r="AF1539" i="7"/>
  <c r="AF1531" i="7"/>
  <c r="AF1523" i="7"/>
  <c r="AF1515" i="7"/>
  <c r="AF1507" i="7"/>
  <c r="AF1499" i="7"/>
  <c r="AF1491" i="7"/>
  <c r="AF1331" i="7"/>
  <c r="AF1323" i="7"/>
  <c r="AF1315" i="7"/>
  <c r="AF1307" i="7"/>
  <c r="AF1299" i="7"/>
  <c r="AF1291" i="7"/>
  <c r="AF1283" i="7"/>
  <c r="AF1275" i="7"/>
  <c r="AF1259" i="7"/>
  <c r="AF1251" i="7"/>
  <c r="AF1243" i="7"/>
  <c r="AF1235" i="7"/>
  <c r="AF1227" i="7"/>
  <c r="AF1219" i="7"/>
  <c r="AF1211" i="7"/>
  <c r="AF1203" i="7"/>
  <c r="AF1195" i="7"/>
  <c r="AF1187" i="7"/>
  <c r="AF1179" i="7"/>
  <c r="AF1171" i="7"/>
  <c r="AF1163" i="7"/>
  <c r="AF1155" i="7"/>
  <c r="AF1147" i="7"/>
  <c r="AF1139" i="7"/>
  <c r="AF1131" i="7"/>
  <c r="AF1123" i="7"/>
  <c r="AF2123" i="7"/>
  <c r="AF2043" i="7"/>
  <c r="AF2027" i="7"/>
  <c r="AF2003" i="7"/>
  <c r="AF1779" i="7"/>
  <c r="AF1771" i="7"/>
  <c r="AF1763" i="7"/>
  <c r="AF1755" i="7"/>
  <c r="AF1731" i="7"/>
  <c r="AF1723" i="7"/>
  <c r="AF1715" i="7"/>
  <c r="AF1707" i="7"/>
  <c r="AF1699" i="7"/>
  <c r="AF1691" i="7"/>
  <c r="AF1683" i="7"/>
  <c r="AF1675" i="7"/>
  <c r="AF1635" i="7"/>
  <c r="AF1483" i="7"/>
  <c r="AF1475" i="7"/>
  <c r="AF1467" i="7"/>
  <c r="AF1459" i="7"/>
  <c r="AF1451" i="7"/>
  <c r="AF1443" i="7"/>
  <c r="AF1435" i="7"/>
  <c r="AF1427" i="7"/>
  <c r="AF1419" i="7"/>
  <c r="AF1411" i="7"/>
  <c r="AF1403" i="7"/>
  <c r="AF1395" i="7"/>
  <c r="AF1387" i="7"/>
  <c r="AF1379" i="7"/>
  <c r="AF1371" i="7"/>
  <c r="AF1363" i="7"/>
  <c r="AF1355" i="7"/>
  <c r="AF1347" i="7"/>
  <c r="AF1339" i="7"/>
  <c r="AF1267" i="7"/>
  <c r="AF9" i="7"/>
  <c r="AF2128" i="7"/>
  <c r="AF2120" i="7"/>
  <c r="AF2112" i="7"/>
  <c r="AF2104" i="7"/>
  <c r="AF2096" i="7"/>
  <c r="AF2088" i="7"/>
  <c r="AF2080" i="7"/>
  <c r="AF2072" i="7"/>
  <c r="AF2064" i="7"/>
  <c r="AF2056" i="7"/>
  <c r="AF1656" i="7"/>
  <c r="AF2101" i="7"/>
  <c r="AF2093" i="7"/>
  <c r="AF2085" i="7"/>
  <c r="AF2077" i="7"/>
  <c r="AF2069" i="7"/>
  <c r="AF2061" i="7"/>
  <c r="AF2053" i="7"/>
  <c r="AF2045" i="7"/>
  <c r="AF2037" i="7"/>
  <c r="AF2029" i="7"/>
  <c r="AF2021" i="7"/>
  <c r="AF2013" i="7"/>
  <c r="AF8" i="7"/>
  <c r="AF2127" i="7"/>
  <c r="AF2111" i="7"/>
  <c r="AF2095" i="7"/>
  <c r="AF2079" i="7"/>
  <c r="AF2055" i="7"/>
  <c r="AF2039" i="7"/>
  <c r="AF2031" i="7"/>
  <c r="AF2023" i="7"/>
  <c r="AF2015" i="7"/>
  <c r="AF2007" i="7"/>
  <c r="AF1999" i="7"/>
  <c r="AF1991" i="7"/>
  <c r="AF1983" i="7"/>
  <c r="AF1975" i="7"/>
  <c r="AF1967" i="7"/>
  <c r="AF1959" i="7"/>
  <c r="AF1951" i="7"/>
  <c r="AF1943" i="7"/>
  <c r="AF1935" i="7"/>
  <c r="AF1927" i="7"/>
  <c r="AF1919" i="7"/>
  <c r="AF1911" i="7"/>
  <c r="AF1903" i="7"/>
  <c r="AF1895" i="7"/>
  <c r="AF1887" i="7"/>
  <c r="AF1879" i="7"/>
  <c r="AF1871" i="7"/>
  <c r="AF1863" i="7"/>
  <c r="AF1855" i="7"/>
  <c r="AF1847" i="7"/>
  <c r="AF1839" i="7"/>
  <c r="AF1831" i="7"/>
  <c r="AF1823" i="7"/>
  <c r="AF1815" i="7"/>
  <c r="AF1807" i="7"/>
  <c r="AF1799" i="7"/>
  <c r="AF1791" i="7"/>
  <c r="AF1783" i="7"/>
  <c r="AF1775" i="7"/>
  <c r="AF1767" i="7"/>
  <c r="AF1759" i="7"/>
  <c r="AF1751" i="7"/>
  <c r="AF1743" i="7"/>
  <c r="AF1735" i="7"/>
  <c r="AF1727" i="7"/>
  <c r="AF1719" i="7"/>
  <c r="AF1711" i="7"/>
  <c r="AF1703" i="7"/>
  <c r="AF1695" i="7"/>
  <c r="AF1687" i="7"/>
  <c r="AF1679" i="7"/>
  <c r="AF1671" i="7"/>
  <c r="AF1663" i="7"/>
  <c r="AF1655" i="7"/>
  <c r="AF1647" i="7"/>
  <c r="AF1639" i="7"/>
  <c r="AF1631" i="7"/>
  <c r="AF1623" i="7"/>
  <c r="AF1615" i="7"/>
  <c r="AF1607" i="7"/>
  <c r="AF1599" i="7"/>
  <c r="AF1591" i="7"/>
  <c r="AF1583" i="7"/>
  <c r="AF1575" i="7"/>
  <c r="AF1567" i="7"/>
  <c r="AF1559" i="7"/>
  <c r="AF1551" i="7"/>
  <c r="AF1543" i="7"/>
  <c r="AF1535" i="7"/>
  <c r="AF1527" i="7"/>
  <c r="AF1519" i="7"/>
  <c r="AF1511" i="7"/>
  <c r="AF1503" i="7"/>
  <c r="AF1495" i="7"/>
  <c r="AF1487" i="7"/>
  <c r="AF1479" i="7"/>
  <c r="AF1471" i="7"/>
  <c r="AF1463" i="7"/>
  <c r="AF1455" i="7"/>
  <c r="AF1447" i="7"/>
  <c r="AF1439" i="7"/>
  <c r="AF1431" i="7"/>
  <c r="AF1423" i="7"/>
  <c r="AF1415" i="7"/>
  <c r="AF1407" i="7"/>
  <c r="AF1399" i="7"/>
  <c r="AF1391" i="7"/>
  <c r="AF1383" i="7"/>
  <c r="AF1375" i="7"/>
  <c r="AF1367" i="7"/>
  <c r="AF1359" i="7"/>
  <c r="AF1351" i="7"/>
  <c r="AF1343" i="7"/>
  <c r="AF1335" i="7"/>
  <c r="AF1327" i="7"/>
  <c r="AF1319" i="7"/>
  <c r="AF1311" i="7"/>
  <c r="AF1303" i="7"/>
  <c r="AF283" i="7"/>
  <c r="AF275" i="7"/>
  <c r="AF259" i="7"/>
  <c r="AF251" i="7"/>
  <c r="AF2048" i="7"/>
  <c r="AF2040" i="7"/>
  <c r="AF2032" i="7"/>
  <c r="AF2024" i="7"/>
  <c r="AF2016" i="7"/>
  <c r="AF2008" i="7"/>
  <c r="AF2000" i="7"/>
  <c r="AF1992" i="7"/>
  <c r="AF1984" i="7"/>
  <c r="AF1976" i="7"/>
  <c r="AF1968" i="7"/>
  <c r="AF1960" i="7"/>
  <c r="AF1952" i="7"/>
  <c r="AF1944" i="7"/>
  <c r="AF1936" i="7"/>
  <c r="AF1928" i="7"/>
  <c r="AF1920" i="7"/>
  <c r="AF1912" i="7"/>
  <c r="AF1904" i="7"/>
  <c r="AF1896" i="7"/>
  <c r="AF1888" i="7"/>
  <c r="AF1880" i="7"/>
  <c r="AF1872" i="7"/>
  <c r="AF1864" i="7"/>
  <c r="AF1856" i="7"/>
  <c r="AF1848" i="7"/>
  <c r="AF1840" i="7"/>
  <c r="AF1832" i="7"/>
  <c r="AF1824" i="7"/>
  <c r="AF1816" i="7"/>
  <c r="AF1808" i="7"/>
  <c r="AF1800" i="7"/>
  <c r="AF1792" i="7"/>
  <c r="AF1784" i="7"/>
  <c r="AF1776" i="7"/>
  <c r="AF1768" i="7"/>
  <c r="AF1760" i="7"/>
  <c r="AF1752" i="7"/>
  <c r="AF1744" i="7"/>
  <c r="AF1736" i="7"/>
  <c r="AF1728" i="7"/>
  <c r="AF1720" i="7"/>
  <c r="AF1712" i="7"/>
  <c r="AF1704" i="7"/>
  <c r="AF1696" i="7"/>
  <c r="AF1688" i="7"/>
  <c r="AF1680" i="7"/>
  <c r="AF1672" i="7"/>
  <c r="AF1664" i="7"/>
  <c r="AF1648" i="7"/>
  <c r="AF1640" i="7"/>
  <c r="AF1632" i="7"/>
  <c r="AF1624" i="7"/>
  <c r="AF1616" i="7"/>
  <c r="AF1608" i="7"/>
  <c r="AF1600" i="7"/>
  <c r="AF1592" i="7"/>
  <c r="AF1584" i="7"/>
  <c r="AF1576" i="7"/>
  <c r="AF1568" i="7"/>
  <c r="AF1560" i="7"/>
  <c r="AF1552" i="7"/>
  <c r="AF1544" i="7"/>
  <c r="AF1536" i="7"/>
  <c r="AF1528" i="7"/>
  <c r="AF1520" i="7"/>
  <c r="AF1512" i="7"/>
  <c r="AF1504" i="7"/>
  <c r="AF1496" i="7"/>
  <c r="AF1488" i="7"/>
  <c r="AF1480" i="7"/>
  <c r="AF1472" i="7"/>
  <c r="AF1464" i="7"/>
  <c r="AF1456" i="7"/>
  <c r="AF1448" i="7"/>
  <c r="AF1440" i="7"/>
  <c r="AF1432" i="7"/>
  <c r="AF1424" i="7"/>
  <c r="AF1416" i="7"/>
  <c r="AF1408" i="7"/>
  <c r="AF1400" i="7"/>
  <c r="AF1392" i="7"/>
  <c r="AF1384" i="7"/>
  <c r="AF1376" i="7"/>
  <c r="AF1368" i="7"/>
  <c r="AF1360" i="7"/>
  <c r="AF1352" i="7"/>
  <c r="AF1344" i="7"/>
  <c r="AF1336" i="7"/>
  <c r="AF1328" i="7"/>
  <c r="AF1320" i="7"/>
  <c r="AF1312" i="7"/>
  <c r="AF1304" i="7"/>
  <c r="AF1296" i="7"/>
  <c r="AF1288" i="7"/>
  <c r="AF1280" i="7"/>
  <c r="AF1272" i="7"/>
  <c r="AF1264" i="7"/>
  <c r="AF1256" i="7"/>
  <c r="AF1248" i="7"/>
  <c r="AF1240" i="7"/>
  <c r="AF1232" i="7"/>
  <c r="AF1224" i="7"/>
  <c r="AF1216" i="7"/>
  <c r="AF1208" i="7"/>
  <c r="AF1200" i="7"/>
  <c r="AF1192" i="7"/>
  <c r="AF1184" i="7"/>
  <c r="AF1176" i="7"/>
  <c r="AF1168" i="7"/>
  <c r="AF1160" i="7"/>
  <c r="AF1152" i="7"/>
  <c r="AF1144" i="7"/>
  <c r="AF1136" i="7"/>
  <c r="AF1128" i="7"/>
  <c r="AF1120" i="7"/>
  <c r="AF1112" i="7"/>
  <c r="AF1104" i="7"/>
  <c r="AF1096" i="7"/>
  <c r="AF1088" i="7"/>
  <c r="AF1080" i="7"/>
  <c r="AF1072" i="7"/>
  <c r="AF1064" i="7"/>
  <c r="AF1056" i="7"/>
  <c r="AF1048" i="7"/>
  <c r="AF1040" i="7"/>
  <c r="AF1032" i="7"/>
  <c r="AF1024" i="7"/>
  <c r="AF1016" i="7"/>
  <c r="AF1008" i="7"/>
  <c r="AF1000" i="7"/>
  <c r="AF992" i="7"/>
  <c r="AF984" i="7"/>
  <c r="AF976" i="7"/>
  <c r="AF968" i="7"/>
  <c r="AF960" i="7"/>
  <c r="AF952" i="7"/>
  <c r="AF944" i="7"/>
  <c r="AF936" i="7"/>
  <c r="AF928" i="7"/>
  <c r="AF920" i="7"/>
  <c r="AF912" i="7"/>
  <c r="AF904" i="7"/>
  <c r="AF896" i="7"/>
  <c r="AF888" i="7"/>
  <c r="AF880" i="7"/>
  <c r="AF872" i="7"/>
  <c r="AF864" i="7"/>
  <c r="AF856" i="7"/>
  <c r="AF848" i="7"/>
  <c r="AF840" i="7"/>
  <c r="AF832" i="7"/>
  <c r="AF824" i="7"/>
  <c r="AF816" i="7"/>
  <c r="AF808" i="7"/>
  <c r="AF800" i="7"/>
  <c r="AF792" i="7"/>
  <c r="AF784" i="7"/>
  <c r="AF776" i="7"/>
  <c r="AF768" i="7"/>
  <c r="AF760" i="7"/>
  <c r="AF752" i="7"/>
  <c r="AF744" i="7"/>
  <c r="AF736" i="7"/>
  <c r="AF728" i="7"/>
  <c r="AF720" i="7"/>
  <c r="AF712" i="7"/>
  <c r="AF704" i="7"/>
  <c r="AF696" i="7"/>
  <c r="AF1295" i="7"/>
  <c r="AF1287" i="7"/>
  <c r="AF839" i="7"/>
  <c r="AF831" i="7"/>
  <c r="AF823" i="7"/>
  <c r="AF815" i="7"/>
  <c r="AF807" i="7"/>
  <c r="AF799" i="7"/>
  <c r="AF791" i="7"/>
  <c r="AF783" i="7"/>
  <c r="AF775" i="7"/>
  <c r="AF767" i="7"/>
  <c r="AF759" i="7"/>
  <c r="AF751" i="7"/>
  <c r="AF743" i="7"/>
  <c r="AF735" i="7"/>
  <c r="AF727" i="7"/>
  <c r="AF719" i="7"/>
  <c r="AF711" i="7"/>
  <c r="AF703" i="7"/>
  <c r="AF695" i="7"/>
  <c r="AF687" i="7"/>
  <c r="AF679" i="7"/>
  <c r="AF671" i="7"/>
  <c r="AF663" i="7"/>
  <c r="AF655" i="7"/>
  <c r="AF647" i="7"/>
  <c r="AF639" i="7"/>
  <c r="AF631" i="7"/>
  <c r="AF623" i="7"/>
  <c r="AF615" i="7"/>
  <c r="AF607" i="7"/>
  <c r="AF599" i="7"/>
  <c r="AF591" i="7"/>
  <c r="AF583" i="7"/>
  <c r="AF575" i="7"/>
  <c r="AF567" i="7"/>
  <c r="AF1828" i="7"/>
  <c r="AF1820" i="7"/>
  <c r="AF1812" i="7"/>
  <c r="AF1804" i="7"/>
  <c r="AF1796" i="7"/>
  <c r="AF1788" i="7"/>
  <c r="AF1780" i="7"/>
  <c r="AF1772" i="7"/>
  <c r="AF1764" i="7"/>
  <c r="AF1756" i="7"/>
  <c r="AF1748" i="7"/>
  <c r="AF1740" i="7"/>
  <c r="AF1732" i="7"/>
  <c r="AF1724" i="7"/>
  <c r="AF1716" i="7"/>
  <c r="AF1708" i="7"/>
  <c r="AF1700" i="7"/>
  <c r="AF1692" i="7"/>
  <c r="AF1684" i="7"/>
  <c r="AF1676" i="7"/>
  <c r="AF1668" i="7"/>
  <c r="AF1660" i="7"/>
  <c r="AF1652" i="7"/>
  <c r="AF1644" i="7"/>
  <c r="AF1636" i="7"/>
  <c r="AF1628" i="7"/>
  <c r="AF1620" i="7"/>
  <c r="AF1612" i="7"/>
  <c r="AF1604" i="7"/>
  <c r="AF1596" i="7"/>
  <c r="AF1588" i="7"/>
  <c r="AF1580" i="7"/>
  <c r="AF1572" i="7"/>
  <c r="AF1564" i="7"/>
  <c r="AF1556" i="7"/>
  <c r="AF1548" i="7"/>
  <c r="AF1540" i="7"/>
  <c r="AF1532" i="7"/>
  <c r="AF1524" i="7"/>
  <c r="AF1516" i="7"/>
  <c r="AF1508" i="7"/>
  <c r="AF1500" i="7"/>
  <c r="AF1492" i="7"/>
  <c r="AF1484" i="7"/>
  <c r="AF1476" i="7"/>
  <c r="AF1468" i="7"/>
  <c r="AF1460" i="7"/>
  <c r="AF1452" i="7"/>
  <c r="AF1444" i="7"/>
  <c r="AF1436" i="7"/>
  <c r="AF1428" i="7"/>
  <c r="AF1420" i="7"/>
  <c r="AF1412" i="7"/>
  <c r="AF1404" i="7"/>
  <c r="AF1396" i="7"/>
  <c r="AF1388" i="7"/>
  <c r="AF1380" i="7"/>
  <c r="AF1372" i="7"/>
  <c r="AF1364" i="7"/>
  <c r="AF1356" i="7"/>
  <c r="AF1348" i="7"/>
  <c r="AF1340" i="7"/>
  <c r="AF1332" i="7"/>
  <c r="AF1324" i="7"/>
  <c r="AF1316" i="7"/>
  <c r="AF1308" i="7"/>
  <c r="AF1300" i="7"/>
  <c r="AF1292" i="7"/>
  <c r="AF1284" i="7"/>
  <c r="AF1276" i="7"/>
  <c r="AF1268" i="7"/>
  <c r="AF1260" i="7"/>
  <c r="AF1252" i="7"/>
  <c r="AF1244" i="7"/>
  <c r="AF1236" i="7"/>
  <c r="AF1228" i="7"/>
  <c r="AF1220" i="7"/>
  <c r="AF1212" i="7"/>
  <c r="AF1204" i="7"/>
  <c r="AF1196" i="7"/>
  <c r="AF1188" i="7"/>
  <c r="AF1180" i="7"/>
  <c r="AF1172" i="7"/>
  <c r="AF1164" i="7"/>
  <c r="AF1156" i="7"/>
  <c r="AF1148" i="7"/>
  <c r="AF1140" i="7"/>
  <c r="AF1132" i="7"/>
  <c r="AF1124" i="7"/>
  <c r="AF1116" i="7"/>
  <c r="AF1108" i="7"/>
  <c r="AF1100" i="7"/>
  <c r="AF1092" i="7"/>
  <c r="AF1084" i="7"/>
  <c r="AF1076" i="7"/>
  <c r="AF1068" i="7"/>
  <c r="AF1060" i="7"/>
  <c r="AF1052" i="7"/>
  <c r="AF1044" i="7"/>
  <c r="AF1036" i="7"/>
  <c r="AF1028" i="7"/>
  <c r="AF1020" i="7"/>
  <c r="AF1012" i="7"/>
  <c r="AF1004" i="7"/>
  <c r="AF996" i="7"/>
  <c r="AF988" i="7"/>
  <c r="AF980" i="7"/>
  <c r="AF972" i="7"/>
  <c r="AF964" i="7"/>
  <c r="AF956" i="7"/>
  <c r="AF948" i="7"/>
  <c r="AF940" i="7"/>
  <c r="AF932" i="7"/>
  <c r="AF924" i="7"/>
  <c r="AF916" i="7"/>
  <c r="AF908" i="7"/>
  <c r="AF900" i="7"/>
  <c r="AF892" i="7"/>
  <c r="AF884" i="7"/>
  <c r="AF876" i="7"/>
  <c r="AF868" i="7"/>
  <c r="AF860" i="7"/>
  <c r="AF852" i="7"/>
  <c r="AF844" i="7"/>
  <c r="AF836" i="7"/>
  <c r="AF828" i="7"/>
  <c r="AF820" i="7"/>
  <c r="AF812" i="7"/>
  <c r="AF804" i="7"/>
  <c r="AF796" i="7"/>
  <c r="AF788" i="7"/>
  <c r="AF780" i="7"/>
  <c r="AF772" i="7"/>
  <c r="AF764" i="7"/>
  <c r="AF756" i="7"/>
  <c r="AF748" i="7"/>
  <c r="AF740" i="7"/>
  <c r="AF732" i="7"/>
  <c r="AF724" i="7"/>
  <c r="AF716" i="7"/>
  <c r="AF708" i="7"/>
  <c r="AF700" i="7"/>
  <c r="AF692" i="7"/>
  <c r="AF684" i="7"/>
  <c r="AF676" i="7"/>
  <c r="AF668" i="7"/>
  <c r="AF660" i="7"/>
  <c r="AF652" i="7"/>
  <c r="AF644" i="7"/>
  <c r="AF636" i="7"/>
  <c r="AF628" i="7"/>
  <c r="AF620" i="7"/>
  <c r="AF612" i="7"/>
  <c r="AF604" i="7"/>
  <c r="AF596" i="7"/>
  <c r="AF588" i="7"/>
  <c r="AF580" i="7"/>
  <c r="AF572" i="7"/>
  <c r="AF1465" i="7"/>
  <c r="AF913" i="7"/>
  <c r="AF737" i="7"/>
  <c r="AF688" i="7"/>
  <c r="AF680" i="7"/>
  <c r="AF672" i="7"/>
  <c r="AF664" i="7"/>
  <c r="AF656" i="7"/>
  <c r="AF648" i="7"/>
  <c r="AF640" i="7"/>
  <c r="AF632" i="7"/>
  <c r="AF624" i="7"/>
  <c r="AF616" i="7"/>
  <c r="AF608" i="7"/>
  <c r="AF600" i="7"/>
  <c r="AF592" i="7"/>
  <c r="AF584" i="7"/>
  <c r="AF576" i="7"/>
  <c r="AF568" i="7"/>
  <c r="AF560" i="7"/>
  <c r="AF552" i="7"/>
  <c r="AF544" i="7"/>
  <c r="AF536" i="7"/>
  <c r="AF528" i="7"/>
  <c r="AF520" i="7"/>
  <c r="AF512" i="7"/>
  <c r="AF504" i="7"/>
  <c r="AF496" i="7"/>
  <c r="AF488" i="7"/>
  <c r="AF480" i="7"/>
  <c r="AF472" i="7"/>
  <c r="AF464" i="7"/>
  <c r="AF456" i="7"/>
  <c r="AF448" i="7"/>
  <c r="AF440" i="7"/>
  <c r="AF432" i="7"/>
  <c r="AF424" i="7"/>
  <c r="AF416" i="7"/>
  <c r="AF408" i="7"/>
  <c r="AF400" i="7"/>
  <c r="AF392" i="7"/>
  <c r="AF384" i="7"/>
  <c r="AF376" i="7"/>
  <c r="AF368" i="7"/>
  <c r="AF360" i="7"/>
  <c r="AF352" i="7"/>
  <c r="AF344" i="7"/>
  <c r="AF336" i="7"/>
  <c r="AF328" i="7"/>
  <c r="AF320" i="7"/>
  <c r="AF312" i="7"/>
  <c r="AF304" i="7"/>
  <c r="AF296" i="7"/>
  <c r="AF288" i="7"/>
  <c r="AF280" i="7"/>
  <c r="AF272" i="7"/>
  <c r="AF264" i="7"/>
  <c r="AF256" i="7"/>
  <c r="AF248" i="7"/>
  <c r="AF240" i="7"/>
  <c r="AF232" i="7"/>
  <c r="AF224" i="7"/>
  <c r="AF216" i="7"/>
  <c r="AF208" i="7"/>
  <c r="AF200" i="7"/>
  <c r="AF192" i="7"/>
  <c r="AF184" i="7"/>
  <c r="AF176" i="7"/>
  <c r="AF168" i="7"/>
  <c r="AF160" i="7"/>
  <c r="AF152" i="7"/>
  <c r="AF144" i="7"/>
  <c r="AF136" i="7"/>
  <c r="AF128" i="7"/>
  <c r="AF120" i="7"/>
  <c r="AF112" i="7"/>
  <c r="AF559" i="7"/>
  <c r="AF551" i="7"/>
  <c r="AF543" i="7"/>
  <c r="AF535" i="7"/>
  <c r="AF527" i="7"/>
  <c r="AF519" i="7"/>
  <c r="AF511" i="7"/>
  <c r="AF503" i="7"/>
  <c r="AF495" i="7"/>
  <c r="AF487" i="7"/>
  <c r="AF479" i="7"/>
  <c r="AF471" i="7"/>
  <c r="AF463" i="7"/>
  <c r="AF455" i="7"/>
  <c r="AF447" i="7"/>
  <c r="AF439" i="7"/>
  <c r="AF431" i="7"/>
  <c r="AF423" i="7"/>
  <c r="AF415" i="7"/>
  <c r="AF407" i="7"/>
  <c r="AF399" i="7"/>
  <c r="AF391" i="7"/>
  <c r="AF383" i="7"/>
  <c r="AF375" i="7"/>
  <c r="AF367" i="7"/>
  <c r="AF359" i="7"/>
  <c r="AF351" i="7"/>
  <c r="AF343" i="7"/>
  <c r="AF335" i="7"/>
  <c r="AF327" i="7"/>
  <c r="AF319" i="7"/>
  <c r="AF311" i="7"/>
  <c r="AF303" i="7"/>
  <c r="AF295" i="7"/>
  <c r="AF287" i="7"/>
  <c r="AF279" i="7"/>
  <c r="AF271" i="7"/>
  <c r="AF263" i="7"/>
  <c r="AF255" i="7"/>
  <c r="AF247" i="7"/>
  <c r="AF239" i="7"/>
  <c r="AF231" i="7"/>
  <c r="AF223" i="7"/>
  <c r="AF215" i="7"/>
  <c r="AF207" i="7"/>
  <c r="AF199" i="7"/>
  <c r="AF191" i="7"/>
  <c r="AF183" i="7"/>
  <c r="AF175" i="7"/>
  <c r="AF167" i="7"/>
  <c r="AF159" i="7"/>
  <c r="AF151" i="7"/>
  <c r="AF143" i="7"/>
  <c r="AF135" i="7"/>
  <c r="AF127" i="7"/>
  <c r="AF119" i="7"/>
  <c r="AF111" i="7"/>
  <c r="AF521" i="7"/>
  <c r="AF513" i="7"/>
  <c r="AF505" i="7"/>
  <c r="AF497" i="7"/>
  <c r="AF489" i="7"/>
  <c r="AF473" i="7"/>
  <c r="AF465" i="7"/>
  <c r="AF457" i="7"/>
  <c r="AF449" i="7"/>
  <c r="AF441" i="7"/>
  <c r="AF433" i="7"/>
  <c r="AF425" i="7"/>
  <c r="AF417" i="7"/>
  <c r="AF409" i="7"/>
  <c r="AF401" i="7"/>
  <c r="AF393" i="7"/>
  <c r="AF385" i="7"/>
  <c r="AF377" i="7"/>
  <c r="AF369" i="7"/>
  <c r="AF361" i="7"/>
  <c r="AF353" i="7"/>
  <c r="AF345" i="7"/>
  <c r="AF337" i="7"/>
  <c r="AF329" i="7"/>
  <c r="AF321" i="7"/>
  <c r="AF313" i="7"/>
  <c r="AF305" i="7"/>
  <c r="AF297" i="7"/>
  <c r="AF289" i="7"/>
  <c r="AF281" i="7"/>
  <c r="AF273" i="7"/>
  <c r="AF265" i="7"/>
  <c r="AF257" i="7"/>
  <c r="AF249" i="7"/>
  <c r="AF241" i="7"/>
  <c r="AF233" i="7"/>
  <c r="AF225" i="7"/>
  <c r="AF217" i="7"/>
  <c r="AF209" i="7"/>
  <c r="AF201" i="7"/>
  <c r="AF193" i="7"/>
  <c r="AF185" i="7"/>
  <c r="AF177" i="7"/>
  <c r="AF169" i="7"/>
  <c r="AF161" i="7"/>
  <c r="AF153" i="7"/>
  <c r="AF145" i="7"/>
  <c r="AF137" i="7"/>
  <c r="AF129" i="7"/>
  <c r="AF121" i="7"/>
  <c r="AF104" i="7"/>
  <c r="AF96" i="7"/>
  <c r="AF88" i="7"/>
  <c r="AF80" i="7"/>
  <c r="AF72" i="7"/>
  <c r="AF64" i="7"/>
  <c r="AF56" i="7"/>
  <c r="AF48" i="7"/>
  <c r="AF40" i="7"/>
  <c r="AF32" i="7"/>
  <c r="AF24" i="7"/>
  <c r="AF16" i="7"/>
  <c r="AF37" i="7"/>
  <c r="AF29" i="7"/>
  <c r="AF21" i="7"/>
  <c r="AF103" i="7"/>
  <c r="AF95" i="7"/>
  <c r="AF87" i="7"/>
  <c r="AF79" i="7"/>
  <c r="AF71" i="7"/>
  <c r="AF63" i="7"/>
  <c r="AF55" i="7"/>
  <c r="AF47" i="7"/>
  <c r="AF39" i="7"/>
  <c r="AF31" i="7"/>
  <c r="AF23" i="7"/>
  <c r="AF60" i="7"/>
  <c r="AB910" i="7" l="1"/>
  <c r="AB2005" i="7"/>
  <c r="AB2062" i="7"/>
  <c r="AB2057" i="7"/>
  <c r="AB2035" i="7"/>
  <c r="AB2030" i="7"/>
  <c r="AB2075" i="7"/>
  <c r="AB2016" i="7"/>
  <c r="AB2111" i="7"/>
  <c r="AB2059" i="7"/>
  <c r="AB809" i="7"/>
  <c r="AB2027" i="7"/>
  <c r="AB2095" i="7"/>
  <c r="AB2058" i="7"/>
  <c r="AB2065" i="7"/>
  <c r="AB2106" i="7"/>
  <c r="AB1994" i="7"/>
  <c r="AB2110" i="7"/>
  <c r="AB2018" i="7"/>
  <c r="AB2015" i="7"/>
  <c r="AB2044" i="7"/>
  <c r="AB2019" i="7"/>
  <c r="AB627" i="7"/>
  <c r="AB2123" i="7"/>
  <c r="AB2003" i="7"/>
  <c r="AB1955" i="7"/>
  <c r="AB1995" i="7"/>
  <c r="AB2125" i="7"/>
  <c r="AB1945" i="7"/>
  <c r="AB2064" i="7"/>
  <c r="AB2079" i="7"/>
  <c r="AB2115" i="7"/>
  <c r="AB2112" i="7"/>
  <c r="AB2069" i="7"/>
  <c r="AB2129" i="7"/>
  <c r="AB2126" i="7"/>
  <c r="AB2002" i="7"/>
  <c r="AB789" i="7"/>
  <c r="AB2128" i="7"/>
  <c r="AB2051" i="7"/>
  <c r="AB2116" i="7"/>
  <c r="AB729" i="7"/>
  <c r="AB2117" i="7"/>
  <c r="AB2020" i="7"/>
  <c r="AB1998" i="7"/>
  <c r="AB1987" i="7"/>
  <c r="AB673" i="7"/>
  <c r="AB2081" i="7"/>
  <c r="AB2010" i="7"/>
  <c r="AB2024" i="7"/>
  <c r="AB1991" i="7"/>
  <c r="AB2040" i="7"/>
  <c r="AB2001" i="7"/>
  <c r="AB2093" i="7"/>
  <c r="AB2094" i="7"/>
  <c r="AB2119" i="7"/>
  <c r="AB1337" i="7"/>
  <c r="AB2007" i="7"/>
  <c r="AB2017" i="7"/>
  <c r="AB2077" i="7"/>
  <c r="AB1996" i="7"/>
  <c r="AB2053" i="7"/>
  <c r="AB140" i="7"/>
  <c r="AB2085" i="7"/>
  <c r="AB1954" i="7"/>
  <c r="AB2120" i="7"/>
  <c r="AB2037" i="7"/>
  <c r="AB2099" i="7"/>
  <c r="AB2034" i="7"/>
  <c r="AB1951" i="7"/>
  <c r="AB1999" i="7"/>
  <c r="AB160" i="7"/>
  <c r="AB2087" i="7"/>
  <c r="AB2063" i="7"/>
  <c r="AB2096" i="7"/>
  <c r="AB298" i="7"/>
  <c r="AB2004" i="7"/>
  <c r="AB2055" i="7"/>
  <c r="AB2000" i="7"/>
  <c r="AB2023" i="7"/>
  <c r="AB1988" i="7"/>
  <c r="AB2101" i="7"/>
  <c r="AB2071" i="7"/>
  <c r="AB2047" i="7"/>
  <c r="AB162" i="7"/>
  <c r="AB1985" i="7"/>
  <c r="AB2104" i="7"/>
  <c r="AB2038" i="7"/>
  <c r="AB728" i="7"/>
  <c r="AB674" i="7"/>
  <c r="AB626" i="7"/>
  <c r="AB2090" i="7"/>
  <c r="AB2011" i="7"/>
  <c r="AB1992" i="7"/>
  <c r="AB2026" i="7"/>
  <c r="AB2091" i="7"/>
  <c r="AB1989" i="7"/>
  <c r="AB730" i="7"/>
  <c r="AB2022" i="7"/>
  <c r="AB2113" i="7"/>
  <c r="AB2046" i="7"/>
  <c r="AB1993" i="7"/>
  <c r="AB2088" i="7"/>
  <c r="AB2033" i="7"/>
  <c r="AB2039" i="7"/>
  <c r="AB2060" i="7"/>
  <c r="AB2013" i="7"/>
  <c r="AB190" i="7"/>
  <c r="AB2074" i="7"/>
  <c r="AB137" i="7"/>
  <c r="AB2056" i="7"/>
  <c r="AB2042" i="7"/>
  <c r="AB2048" i="7"/>
  <c r="AB1990" i="7"/>
  <c r="AB75" i="7"/>
  <c r="AB2008" i="7"/>
  <c r="AB2006" i="7"/>
  <c r="AB2082" i="7"/>
  <c r="AB2031" i="7"/>
  <c r="AB2078" i="7"/>
  <c r="AB2080" i="7"/>
  <c r="AB1953" i="7"/>
  <c r="AB2066" i="7"/>
  <c r="AB115" i="7"/>
  <c r="AB299" i="7"/>
  <c r="AB2100" i="7"/>
  <c r="AB1986" i="7"/>
  <c r="AB2089" i="7"/>
  <c r="AB2118" i="7"/>
  <c r="AB2012" i="7"/>
  <c r="AB2083" i="7"/>
  <c r="AB2029" i="7"/>
  <c r="AB1997" i="7"/>
  <c r="AB2105" i="7"/>
  <c r="AB2070" i="7"/>
  <c r="AB2097" i="7"/>
  <c r="AB2036" i="7"/>
  <c r="AB2072" i="7"/>
  <c r="AB2009" i="7"/>
  <c r="AB2127" i="7"/>
  <c r="AB2109" i="7"/>
  <c r="AB2014" i="7"/>
  <c r="AB2084" i="7"/>
  <c r="AB2092" i="7"/>
  <c r="AB2073" i="7"/>
  <c r="AB2025" i="7"/>
  <c r="AB2102" i="7"/>
  <c r="AB2098" i="7"/>
  <c r="AB2032" i="7"/>
  <c r="AB2086" i="7"/>
  <c r="AB2067" i="7"/>
  <c r="AB1266" i="7"/>
  <c r="AB2076" i="7"/>
  <c r="AB2103" i="7"/>
  <c r="AB2041" i="7"/>
  <c r="AB161" i="7"/>
  <c r="AB2107" i="7"/>
  <c r="AB1267" i="7"/>
  <c r="AB2061" i="7"/>
  <c r="AB1874" i="7"/>
  <c r="AB2050" i="7"/>
  <c r="AB2049" i="7"/>
  <c r="AB2124" i="7"/>
  <c r="AB279" i="7"/>
  <c r="AB2043" i="7"/>
  <c r="AB2122" i="7"/>
  <c r="AB60" i="7"/>
  <c r="AB188" i="7"/>
  <c r="AB361" i="7"/>
  <c r="AB2028" i="7"/>
  <c r="AB2021" i="7"/>
  <c r="AB2052" i="7"/>
  <c r="AB2108" i="7"/>
  <c r="AB2054" i="7"/>
  <c r="AB159" i="7"/>
  <c r="AB2121" i="7"/>
  <c r="AB2114" i="7"/>
  <c r="AB2045" i="7"/>
  <c r="AB1342" i="7"/>
  <c r="AB2068" i="7"/>
  <c r="B12" i="1" l="1"/>
  <c r="AB930" i="7" l="1"/>
  <c r="E12" i="1"/>
  <c r="Q28" i="1"/>
  <c r="AB920" i="7" l="1"/>
  <c r="AB915" i="7"/>
  <c r="C28" i="4"/>
  <c r="B28" i="4"/>
  <c r="P28" i="1" l="1"/>
  <c r="O28" i="1"/>
  <c r="N28" i="1"/>
  <c r="M28" i="1"/>
  <c r="L28" i="1"/>
  <c r="K28" i="1"/>
  <c r="J28" i="1"/>
  <c r="I28" i="1"/>
  <c r="H28" i="1"/>
  <c r="G28" i="1"/>
  <c r="F28" i="1"/>
  <c r="E28" i="1"/>
  <c r="D28" i="1"/>
  <c r="C28" i="1"/>
  <c r="B28" i="1"/>
  <c r="Z508" i="7" a="1"/>
  <c r="Z1149" i="7" a="1"/>
  <c r="Z1723" i="7" a="1"/>
  <c r="Z1162" i="7" a="1"/>
  <c r="Z297" i="7" a="1"/>
  <c r="Z101" i="7" a="1"/>
  <c r="Z1694" i="7" a="1"/>
  <c r="Z62" i="7" a="1"/>
  <c r="Z156" i="7" a="1"/>
  <c r="Z385" i="7" a="1"/>
  <c r="Z373" i="7" a="1"/>
  <c r="Z1346" i="7" a="1"/>
  <c r="Z857" i="7" a="1"/>
  <c r="Z1297" i="7" a="1"/>
  <c r="Z1384" i="7" a="1"/>
  <c r="Z399" i="7" a="1"/>
  <c r="Z227" i="7" a="1"/>
  <c r="Z591" i="7" a="1"/>
  <c r="Z637" i="7" a="1"/>
  <c r="Z1358" i="7" a="1"/>
  <c r="Z232" i="7" a="1"/>
  <c r="Z70" i="7" a="1"/>
  <c r="Z39" i="7" a="1"/>
  <c r="Z1552" i="7" a="1"/>
  <c r="Z1448" i="7" a="1"/>
  <c r="Z1315" i="7" a="1"/>
  <c r="Z1272" i="7" a="1"/>
  <c r="Z445" i="7" a="1"/>
  <c r="Z1322" i="7" a="1"/>
  <c r="Z923" i="7" a="1"/>
  <c r="Z54" i="7" a="1"/>
  <c r="Z883" i="7" a="1"/>
  <c r="Z76" i="7" a="1"/>
  <c r="Z1528" i="7" a="1"/>
  <c r="Z1672" i="7" a="1"/>
  <c r="Z1303" i="7" a="1"/>
  <c r="Z1030" i="7" a="1"/>
  <c r="Z770" i="7" a="1"/>
  <c r="Z1950" i="7" a="1"/>
  <c r="Z42" i="7" a="1"/>
  <c r="Z555" i="7" a="1"/>
  <c r="Z1578" i="7" a="1"/>
  <c r="Z441" i="7" a="1"/>
  <c r="Z945" i="7" a="1"/>
  <c r="Z779" i="7" a="1"/>
  <c r="Z1106" i="7" a="1"/>
  <c r="Z1226" i="7" a="1"/>
  <c r="Z2106" i="7" a="1"/>
  <c r="Z523" i="7" a="1"/>
  <c r="Z614" i="7" a="1"/>
  <c r="Z1312" i="7" a="1"/>
  <c r="Z877" i="7" a="1"/>
  <c r="Z381" i="7" a="1"/>
  <c r="Z1544" i="7" a="1"/>
  <c r="Z946" i="7" a="1"/>
  <c r="Z1407" i="7" a="1"/>
  <c r="Z510" i="7" a="1"/>
  <c r="Z179" i="7" a="1"/>
  <c r="Z1921" i="7" a="1"/>
  <c r="Z651" i="7" a="1"/>
  <c r="Z272" i="7" a="1"/>
  <c r="Z1729" i="7" a="1"/>
  <c r="Z401" i="7" a="1"/>
  <c r="Z1829" i="7" a="1"/>
  <c r="Z376" i="7" a="1"/>
  <c r="Z699" i="7" a="1"/>
  <c r="Z906" i="7" a="1"/>
  <c r="Z1898" i="7" a="1"/>
  <c r="Z692" i="7" a="1"/>
  <c r="Z243" i="7" a="1"/>
  <c r="Z1112" i="7" a="1"/>
  <c r="Z694" i="7" a="1"/>
  <c r="Z218" i="7" a="1"/>
  <c r="Z1792" i="7" a="1"/>
  <c r="Z35" i="7" a="1"/>
  <c r="Z1491" i="7" a="1"/>
  <c r="Z280" i="7" a="1"/>
  <c r="Z617" i="7" a="1"/>
  <c r="Z788" i="7" a="1"/>
  <c r="Z644" i="7" a="1"/>
  <c r="Z959" i="7" a="1"/>
  <c r="Z38" i="7" a="1"/>
  <c r="Z1107" i="7" a="1"/>
  <c r="Z1284" i="7" a="1"/>
  <c r="Z1178" i="7" a="1"/>
  <c r="Z1288" i="7" a="1"/>
  <c r="Z507" i="7" a="1"/>
  <c r="Z1952" i="7" a="1"/>
  <c r="Z264" i="7" a="1"/>
  <c r="Z1004" i="7" a="1"/>
  <c r="Z494" i="7" a="1"/>
  <c r="Z1819" i="7" a="1"/>
  <c r="Z1833" i="7" a="1"/>
  <c r="Z1209" i="7" a="1"/>
  <c r="Z1595" i="7" a="1"/>
  <c r="Z1637" i="7" a="1"/>
  <c r="Z586" i="7" a="1"/>
  <c r="Z1806" i="7" a="1"/>
  <c r="Z896" i="7" a="1"/>
  <c r="Z870" i="7" a="1"/>
  <c r="Z467" i="7" a="1"/>
  <c r="Z938" i="7" a="1"/>
  <c r="Z277" i="7" a="1"/>
  <c r="Z214" i="7" a="1"/>
  <c r="Z1697" i="7" a="1"/>
  <c r="Z2067" i="7" a="1"/>
  <c r="Z155" i="7" a="1"/>
  <c r="Z86" i="7" a="1"/>
  <c r="Z700" i="7" a="1"/>
  <c r="Z328" i="7" a="1"/>
  <c r="Z871" i="7" a="1"/>
  <c r="Z1098" i="7" a="1"/>
  <c r="Z1324" i="7" a="1"/>
  <c r="Z1263" i="7" a="1"/>
  <c r="Z1452" i="7" a="1"/>
  <c r="Z1586" i="7" a="1"/>
  <c r="Z957" i="7" a="1"/>
  <c r="Z225" i="7" a="1"/>
  <c r="Z1069" i="7" a="1"/>
  <c r="Z270" i="7" a="1"/>
  <c r="Z308" i="7" a="1"/>
  <c r="Z96" i="7" a="1"/>
  <c r="Z1546" i="7" a="1"/>
  <c r="Z2079" i="7" a="1"/>
  <c r="Z442" i="7" a="1"/>
  <c r="Z322" i="7" a="1"/>
  <c r="Z612" i="7" a="1"/>
  <c r="Z1865" i="7" a="1"/>
  <c r="Z587" i="7" a="1"/>
  <c r="Z181" i="7" a="1"/>
  <c r="Z384" i="7" a="1"/>
  <c r="Z1221" i="7" a="1"/>
  <c r="Z707" i="7" a="1"/>
  <c r="Z939" i="7" a="1"/>
  <c r="Z212" i="7" a="1"/>
  <c r="Z1851" i="7" a="1"/>
  <c r="Z1619" i="7" a="1"/>
  <c r="Z293" i="7" a="1"/>
  <c r="Z193" i="7" a="1"/>
  <c r="Z1250" i="7" a="1"/>
  <c r="Z1235" i="7" a="1"/>
  <c r="Z1116" i="7" a="1"/>
  <c r="Z787" i="7" a="1"/>
  <c r="Z663" i="7" a="1"/>
  <c r="Z503" i="7" a="1"/>
  <c r="Z847" i="7" a="1"/>
  <c r="Z363" i="7" a="1"/>
  <c r="Z859" i="7" a="1"/>
  <c r="Z276" i="7" a="1"/>
  <c r="Z1356" i="7" a="1"/>
  <c r="Z45" i="7" a="1"/>
  <c r="Z1247" i="7" a="1"/>
  <c r="Z1280" i="7" a="1"/>
  <c r="Z1867" i="7" a="1"/>
  <c r="Z1635" i="7" a="1"/>
  <c r="Z1663" i="7" a="1"/>
  <c r="Z375" i="7" a="1"/>
  <c r="Z146" i="7" a="1"/>
  <c r="Z495" i="7" a="1"/>
  <c r="Z429" i="7" a="1"/>
  <c r="Z860" i="7" a="1"/>
  <c r="Z1229" i="7" a="1"/>
  <c r="Z454" i="7" a="1"/>
  <c r="Z505" i="7" a="1"/>
  <c r="Z53" i="7" a="1"/>
  <c r="Z1199" i="7" a="1"/>
  <c r="Z1244" i="7" a="1"/>
  <c r="Z578" i="7" a="1"/>
  <c r="Z1980" i="7" a="1"/>
  <c r="Z1530" i="7" a="1"/>
  <c r="Z515" i="7" a="1"/>
  <c r="Z1120" i="7" a="1"/>
  <c r="Z1176" i="7" a="1"/>
  <c r="Z1389" i="7" a="1"/>
  <c r="Z424" i="7" a="1"/>
  <c r="Z755" i="7" a="1"/>
  <c r="Z382" i="7" a="1"/>
  <c r="Z191" i="7" a="1"/>
  <c r="Z1459" i="7" a="1"/>
  <c r="Z1062" i="7" a="1"/>
  <c r="Z40" i="7" a="1"/>
  <c r="Z1368" i="7" a="1"/>
  <c r="Z1850" i="7" a="1"/>
  <c r="Z395" i="7" a="1"/>
  <c r="Z436" i="7" a="1"/>
  <c r="Z440" i="7" a="1"/>
  <c r="Z1427" i="7" a="1"/>
  <c r="Z359" i="7" a="1"/>
  <c r="Z1104" i="7" a="1"/>
  <c r="Z1115" i="7" a="1"/>
  <c r="Z797" i="7" a="1"/>
  <c r="Z444" i="7" a="1"/>
  <c r="Z1664" i="7" a="1"/>
  <c r="Z653" i="7" a="1"/>
  <c r="Z1959" i="7" a="1"/>
  <c r="Z2116" i="7" a="1"/>
  <c r="Z1003" i="7" a="1"/>
  <c r="Z237" i="7" a="1"/>
  <c r="Z486" i="7" a="1"/>
  <c r="Z304" i="7" a="1"/>
  <c r="Z826" i="7" a="1"/>
  <c r="Z1414" i="7" a="1"/>
  <c r="Z1762" i="7" a="1"/>
  <c r="Z820" i="7" a="1"/>
  <c r="Z1653" i="7" a="1"/>
  <c r="Z196" i="7" a="1"/>
  <c r="Z1291" i="7" a="1"/>
  <c r="Z1434" i="7" a="1"/>
  <c r="Z1797" i="7" a="1"/>
  <c r="Z1032" i="7" a="1"/>
  <c r="Z775" i="7" a="1"/>
  <c r="Z934" i="7" a="1"/>
  <c r="Z152" i="7" a="1"/>
  <c r="Z1411" i="7" a="1"/>
  <c r="Z1497" i="7" a="1"/>
  <c r="Z4" i="7" a="1"/>
  <c r="Z650" i="7" a="1"/>
  <c r="Z744" i="7" a="1"/>
  <c r="Z659" i="7" a="1"/>
  <c r="Z1605" i="7" a="1"/>
  <c r="Z1378" i="7" a="1"/>
  <c r="Z634" i="7" a="1"/>
  <c r="Z531" i="7" a="1"/>
  <c r="Z793" i="7" a="1"/>
  <c r="Z1955" i="7" a="1"/>
  <c r="Z9" i="7" a="1"/>
  <c r="Z117" i="7" a="1"/>
  <c r="Z12" i="7" a="1"/>
  <c r="Z1719" i="7" a="1"/>
  <c r="Z144" i="7" a="1"/>
  <c r="Z344" i="7" a="1"/>
  <c r="Z697" i="7" a="1"/>
  <c r="Z1205" i="7" a="1"/>
  <c r="Z1870" i="7" a="1"/>
  <c r="Z2057" i="7" a="1"/>
  <c r="Z551" i="7" a="1"/>
  <c r="Z1769" i="7" a="1"/>
  <c r="Z933" i="7" a="1"/>
  <c r="Z1460" i="7" a="1"/>
  <c r="Z898" i="7" a="1"/>
  <c r="Z1842" i="7" a="1"/>
  <c r="Z211" i="7" a="1"/>
  <c r="Z1931" i="7" a="1"/>
  <c r="Z303" i="7" a="1"/>
  <c r="Z954" i="7" a="1"/>
  <c r="Z1743" i="7" a="1"/>
  <c r="Z1189" i="7" a="1"/>
  <c r="Z661" i="7" a="1"/>
  <c r="Z1470" i="7" a="1"/>
  <c r="Z1675" i="7" a="1"/>
  <c r="Z1473" i="7" a="1"/>
  <c r="Z1698" i="7" a="1"/>
  <c r="Z452" i="7" a="1"/>
  <c r="Z1194" i="7" a="1"/>
  <c r="Z336" i="7" a="1"/>
  <c r="Z1539" i="7" a="1"/>
  <c r="Z1573" i="7" a="1"/>
  <c r="Z1607" i="7" a="1"/>
  <c r="Z1447" i="7" a="1"/>
  <c r="Z1606" i="7" a="1"/>
  <c r="Z1772" i="7" a="1"/>
  <c r="Z537" i="7" a="1"/>
  <c r="Z379" i="7" a="1"/>
  <c r="Z116" i="7" a="1"/>
  <c r="Z289" i="7" a="1"/>
  <c r="Z413" i="7" a="1"/>
  <c r="Z1960" i="7" a="1"/>
  <c r="Z355" i="7" a="1"/>
  <c r="Z254" i="7" a="1"/>
  <c r="Z874" i="7" a="1"/>
  <c r="Z679" i="7" a="1"/>
  <c r="Z919" i="7" a="1"/>
  <c r="Z991" i="7" a="1"/>
  <c r="Z1846" i="7" a="1"/>
  <c r="Z1592" i="7" a="1"/>
  <c r="Z1763" i="7" a="1"/>
  <c r="Z178" i="7" a="1"/>
  <c r="Z266" i="7" a="1"/>
  <c r="Z1685" i="7" a="1"/>
  <c r="Z539" i="7" a="1"/>
  <c r="Z5" i="7" a="1"/>
  <c r="Z1347" i="7" a="1"/>
  <c r="Z1686" i="7" a="1"/>
  <c r="Z154" i="7" a="1"/>
  <c r="Z37" i="7" a="1"/>
  <c r="Z388" i="7" a="1"/>
  <c r="Z265" i="7" a="1"/>
  <c r="Z988" i="7" a="1"/>
  <c r="Z371" i="7" a="1"/>
  <c r="Z268" i="7" a="1"/>
  <c r="Z811" i="7" a="1"/>
  <c r="Z1379" i="7" a="1"/>
  <c r="Z1397" i="7" a="1"/>
  <c r="Z624" i="7" a="1"/>
  <c r="Z2" i="7" a="1"/>
  <c r="Z81" i="7" a="1"/>
  <c r="Z239" i="7" a="1"/>
  <c r="Z120" i="7" a="1"/>
  <c r="Z427" i="7" a="1"/>
  <c r="Z1816" i="7" a="1"/>
  <c r="Z1362" i="7" a="1"/>
  <c r="Z295" i="7" a="1"/>
  <c r="Z2125" i="7" a="1"/>
  <c r="Z241" i="7" a="1"/>
  <c r="Z802" i="7" a="1"/>
  <c r="Z1933" i="7" a="1"/>
  <c r="Z1667" i="7" a="1"/>
  <c r="Z312" i="7" a="1"/>
  <c r="Z760" i="7" a="1"/>
  <c r="Z1790" i="7" a="1"/>
  <c r="Z941" i="7" a="1"/>
  <c r="Z829" i="7" a="1"/>
  <c r="Z678" i="7" a="1"/>
  <c r="Z422" i="7" a="1"/>
  <c r="Z1523" i="7" a="1"/>
  <c r="Z1316" i="7" a="1"/>
  <c r="Z1352" i="7" a="1"/>
  <c r="Z687" i="7" a="1"/>
  <c r="Z176" i="7" a="1"/>
  <c r="Z1741" i="7" a="1"/>
  <c r="Z460" i="7" a="1"/>
  <c r="Z1488" i="7" a="1"/>
  <c r="Z960" i="7" a="1"/>
  <c r="Z1550" i="7" a="1"/>
  <c r="Z1701" i="7" a="1"/>
  <c r="Z511" i="7" a="1"/>
  <c r="Z1570" i="7" a="1"/>
  <c r="Z1309" i="7" a="1"/>
  <c r="Z623" i="7" a="1"/>
  <c r="Z1838" i="7" a="1"/>
  <c r="Z1896" i="7" a="1"/>
  <c r="Z2040" i="7" a="1"/>
  <c r="Z95" i="7" a="1"/>
  <c r="Z343" i="7" a="1"/>
  <c r="Z894" i="7" a="1"/>
  <c r="Z538" i="7" a="1"/>
  <c r="Z724" i="7" a="1"/>
  <c r="Z102" i="7" a="1"/>
  <c r="Z217" i="7" a="1"/>
  <c r="Z426" i="7" a="1"/>
  <c r="Z1121" i="7" a="1"/>
  <c r="Z397" i="7" a="1"/>
  <c r="Z599" i="7" a="1"/>
  <c r="Z1417" i="7" a="1"/>
  <c r="Z216" i="7" a="1"/>
  <c r="Z977" i="7" a="1"/>
  <c r="Z55" i="7" a="1"/>
  <c r="Z1338" i="7" a="1"/>
  <c r="Z542" i="7" a="1"/>
  <c r="Z1450" i="7" a="1"/>
  <c r="Z2036" i="7" a="1"/>
  <c r="Z1643" i="7" a="1"/>
  <c r="Z1747" i="7" a="1"/>
  <c r="Z65" i="7" a="1"/>
  <c r="Z43" i="7" a="1"/>
  <c r="Z71" i="7" a="1"/>
  <c r="Z648" i="7" a="1"/>
  <c r="Z1466" i="7" a="1"/>
  <c r="Z290" i="7" a="1"/>
  <c r="Z514" i="7" a="1"/>
  <c r="Z129" i="7" a="1"/>
  <c r="Z1494" i="7" a="1"/>
  <c r="Z203" i="7" a="1"/>
  <c r="Z1731" i="7" a="1"/>
  <c r="Z917" i="7" a="1"/>
  <c r="Z1319" i="7" a="1"/>
  <c r="Z471" i="7" a="1"/>
  <c r="Z832" i="7" a="1"/>
  <c r="Z1545" i="7" a="1"/>
  <c r="Z483" i="7" a="1"/>
  <c r="Z302" i="7" a="1"/>
  <c r="Z1457" i="7" a="1"/>
  <c r="Z782" i="7" a="1"/>
  <c r="Z410" i="7" a="1"/>
  <c r="Z273" i="7" a="1"/>
  <c r="Z856" i="7" a="1"/>
  <c r="Z163" i="7" a="1"/>
  <c r="Z1249" i="7" a="1"/>
  <c r="Z1323" i="7" a="1"/>
  <c r="Z1577" i="7" a="1"/>
  <c r="Z127" i="7" a="1"/>
  <c r="Z1236" i="7" a="1"/>
  <c r="Z837" i="7" a="1"/>
  <c r="Z1462" i="7" a="1"/>
  <c r="Z125" i="7" a="1"/>
  <c r="Z828" i="7" a="1"/>
  <c r="Z1895" i="7" a="1"/>
  <c r="Z1834" i="7" a="1"/>
  <c r="Z1742" i="7" a="1"/>
  <c r="Z1535" i="7" a="1"/>
  <c r="Z311" i="7" a="1"/>
  <c r="Z545" i="7" a="1"/>
  <c r="Z173" i="7" a="1"/>
  <c r="Z1305" i="7" a="1"/>
  <c r="Z1281" i="7" a="1"/>
  <c r="Z1208" i="7" a="1"/>
  <c r="Z1416" i="7" a="1"/>
  <c r="Z1900" i="7" a="1"/>
  <c r="Z1438" i="7" a="1"/>
  <c r="Z1658" i="7" a="1"/>
  <c r="Z1687" i="7" a="1"/>
  <c r="Z525" i="7" a="1"/>
  <c r="Z1710" i="7" a="1"/>
  <c r="Z1755" i="7" a="1"/>
  <c r="Z121" i="7" a="1"/>
  <c r="Z1712" i="7" a="1"/>
  <c r="Z267" i="7" a="1"/>
  <c r="Z621" i="7" a="1"/>
  <c r="Z1708" i="7" a="1"/>
  <c r="Z636" i="7" a="1"/>
  <c r="Z1839" i="7" a="1"/>
  <c r="Z698" i="7" a="1"/>
  <c r="Z656" i="7" a="1"/>
  <c r="Z88" i="7" a="1"/>
  <c r="Z431" i="7" a="1"/>
  <c r="Z1142" i="7" a="1"/>
  <c r="Z1572" i="7" a="1"/>
  <c r="Z1611" i="7" a="1"/>
  <c r="Z2004" i="7" a="1"/>
  <c r="Z1560" i="7" a="1"/>
  <c r="Z1801" i="7" a="1"/>
  <c r="Z928" i="7" a="1"/>
  <c r="Z1922" i="7" a="1"/>
  <c r="Z59" i="7" a="1"/>
  <c r="Z1600" i="7" a="1"/>
  <c r="Z777" i="7" a="1"/>
  <c r="Z790" i="7" a="1"/>
  <c r="Z1099" i="7" a="1"/>
  <c r="Z550" i="7" a="1"/>
  <c r="Z672" i="7" a="1"/>
  <c r="Z1123" i="7" a="1"/>
  <c r="Z1777" i="7" a="1"/>
  <c r="Z1623" i="7" a="1"/>
  <c r="Z2128" i="7" a="1"/>
  <c r="Z1569" i="7" a="1"/>
  <c r="Z1441" i="7" a="1"/>
  <c r="Z1222" i="7" a="1"/>
  <c r="Z869" i="7" a="1"/>
  <c r="Z2088" i="7" a="1"/>
  <c r="Z1351" i="7" a="1"/>
  <c r="Z1353" i="7" a="1"/>
  <c r="Z21" i="7" a="1"/>
  <c r="Z748" i="7" a="1"/>
  <c r="Z423" i="7" a="1"/>
  <c r="Z1830" i="7" a="1"/>
  <c r="Z100" i="7" a="1"/>
  <c r="Z593" i="7" a="1"/>
  <c r="Z2068" i="7" a="1"/>
  <c r="Z1613" i="7" a="1"/>
  <c r="Z1880" i="7" a="1"/>
  <c r="Z2043" i="7" a="1"/>
  <c r="Z635" i="7" a="1"/>
  <c r="Z1751" i="7" a="1"/>
  <c r="Z1223" i="7" a="1"/>
  <c r="Z655" i="7" a="1"/>
  <c r="Z430" i="7" a="1"/>
  <c r="Z484" i="7" a="1"/>
  <c r="Z1132" i="7" a="1"/>
  <c r="Z727" i="7" a="1"/>
  <c r="Z850" i="7" a="1"/>
  <c r="Z702" i="7" a="1"/>
  <c r="Z873" i="7" a="1"/>
  <c r="Z1190" i="7" a="1"/>
  <c r="Z965" i="7" a="1"/>
  <c r="Z1620" i="7" a="1"/>
  <c r="Z942" i="7" a="1"/>
  <c r="Z821" i="7" a="1"/>
  <c r="Z1914" i="7" a="1"/>
  <c r="Z153" i="7" a="1"/>
  <c r="Z200" i="7" a="1"/>
  <c r="Z1874" i="7" a="1"/>
  <c r="Z1274" i="7" a="1"/>
  <c r="Z1526" i="7" a="1"/>
  <c r="Z752" i="7" a="1"/>
  <c r="Z2016" i="7" a="1"/>
  <c r="Z1588" i="7" a="1"/>
  <c r="Z230" i="7" a="1"/>
  <c r="Z903" i="7" a="1"/>
  <c r="Z1854" i="7" a="1"/>
  <c r="Z1228" i="7" a="1"/>
  <c r="Z1549" i="7" a="1"/>
  <c r="Z1022" i="7" a="1"/>
  <c r="Z841" i="7" a="1"/>
  <c r="Z109" i="7" a="1"/>
  <c r="Z1172" i="7" a="1"/>
  <c r="Z1875" i="7" a="1"/>
  <c r="Z767" i="7" a="1"/>
  <c r="Z386" i="7" a="1"/>
  <c r="Z668" i="7" a="1"/>
  <c r="Z443" i="7" a="1"/>
  <c r="Z352" i="7" a="1"/>
  <c r="Z462" i="7" a="1"/>
  <c r="Z219" i="7" a="1"/>
  <c r="Z177" i="7" a="1"/>
  <c r="Z498" i="7" a="1"/>
  <c r="Z479" i="7" a="1"/>
  <c r="Z695" i="7" a="1"/>
  <c r="Z229" i="7" a="1"/>
  <c r="Z349" i="7" a="1"/>
  <c r="Z485" i="7" a="1"/>
  <c r="Z1395" i="7" a="1"/>
  <c r="Z412" i="7" a="1"/>
  <c r="Z736" i="7" a="1"/>
  <c r="Z950" i="7" a="1"/>
  <c r="Z1757" i="7" a="1"/>
  <c r="Z1286" i="7" a="1"/>
  <c r="Z570" i="7" a="1"/>
  <c r="Z469" i="7" a="1"/>
  <c r="Z1282" i="7" a="1"/>
  <c r="Z183" i="7" a="1"/>
  <c r="Z1824" i="7" a="1"/>
  <c r="Z1202" i="7" a="1"/>
  <c r="Z1683" i="7" a="1"/>
  <c r="Z403" i="7" a="1"/>
  <c r="Z540" i="7" a="1"/>
  <c r="Z1444" i="7" a="1"/>
  <c r="Z2044" i="7" a="1"/>
  <c r="Z701" i="7" a="1"/>
  <c r="Z618" i="7" a="1"/>
  <c r="Z457" i="7" a="1"/>
  <c r="Z1269" i="7" a="1"/>
  <c r="Z195" i="7" a="1"/>
  <c r="Z839" i="7" a="1"/>
  <c r="Z1253" i="7" a="1"/>
  <c r="Z527" i="7" a="1"/>
  <c r="Z715" i="7" a="1"/>
  <c r="Z1794" i="7" a="1"/>
  <c r="Z1538" i="7" a="1"/>
  <c r="Z60" i="7" a="1"/>
  <c r="Z1705" i="7" a="1"/>
  <c r="Z1160" i="7" a="1"/>
  <c r="Z126" i="7" a="1"/>
  <c r="Z1213" i="7" a="1"/>
  <c r="Z98" i="7" a="1"/>
  <c r="Z595" i="7" a="1"/>
  <c r="Z419" i="7" a="1"/>
  <c r="Z534" i="7" a="1"/>
  <c r="Z1238" i="7" a="1"/>
  <c r="Z714" i="7" a="1"/>
  <c r="Z456" i="7" a="1"/>
  <c r="Z208" i="7" a="1"/>
  <c r="Z758" i="7" a="1"/>
  <c r="Z1415" i="7" a="1"/>
  <c r="Z754" i="7" a="1"/>
  <c r="Z1366" i="7" a="1"/>
  <c r="Z665" i="7" a="1"/>
  <c r="Z1465" i="7" a="1"/>
  <c r="Z1251" i="7" a="1"/>
  <c r="Z367" i="7" a="1"/>
  <c r="Z830" i="7" a="1"/>
  <c r="Z520" i="7" a="1"/>
  <c r="Z1186" i="7" a="1"/>
  <c r="Z905" i="7" a="1"/>
  <c r="Z925" i="7" a="1"/>
  <c r="Z2123" i="7" a="1"/>
  <c r="Z1567" i="7" a="1"/>
  <c r="Z2118" i="7" a="1"/>
  <c r="Z1420" i="7" a="1"/>
  <c r="Z321" i="7" a="1"/>
  <c r="Z1966" i="7" a="1"/>
  <c r="Z1227" i="7" a="1"/>
  <c r="Z749" i="7" a="1"/>
  <c r="Z932" i="7" a="1"/>
  <c r="Z1668" i="7" a="1"/>
  <c r="Z63" i="7" a="1"/>
  <c r="Z406" i="7" a="1"/>
  <c r="Z1295" i="7" a="1"/>
  <c r="Z1110" i="7" a="1"/>
  <c r="Z1957" i="7" a="1"/>
  <c r="Z1016" i="7" a="1"/>
  <c r="Z990" i="7" a="1"/>
  <c r="Z1270" i="7" a="1"/>
  <c r="Z2070" i="7" a="1"/>
  <c r="Z1337" i="7" a="1"/>
  <c r="Z951" i="7" a="1"/>
  <c r="Z420" i="7" a="1"/>
  <c r="Z2078" i="7" a="1"/>
  <c r="Z1403" i="7" a="1"/>
  <c r="Z504" i="7" a="1"/>
  <c r="Z806" i="7" a="1"/>
  <c r="Z1907" i="7" a="1"/>
  <c r="Z244" i="7" a="1"/>
  <c r="Z681" i="7" a="1"/>
  <c r="Z1716" i="7" a="1"/>
  <c r="Z1736" i="7" a="1"/>
  <c r="Z1645" i="7" a="1"/>
  <c r="Z1646" i="7" a="1"/>
  <c r="Z1639" i="7" a="1"/>
  <c r="Z745" i="7" a="1"/>
  <c r="Z771" i="7" a="1"/>
  <c r="Z864" i="7" a="1"/>
  <c r="Z1118" i="7" a="1"/>
  <c r="Z466" i="7" a="1"/>
  <c r="Z351" i="7" a="1"/>
  <c r="Z1953" i="7" a="1"/>
  <c r="Z548" i="7" a="1"/>
  <c r="Z1856" i="7" a="1"/>
  <c r="Z1965" i="7" a="1"/>
  <c r="Z812" i="7" a="1"/>
  <c r="Z1131" i="7" a="1"/>
  <c r="Z197" i="7" a="1"/>
  <c r="Z1076" i="7" a="1"/>
  <c r="Z1307" i="7" a="1"/>
  <c r="Z1689" i="7" a="1"/>
  <c r="Z1152" i="7" a="1"/>
  <c r="Z1255" i="7" a="1"/>
  <c r="Z1262" i="7" a="1"/>
  <c r="Z1886" i="7" a="1"/>
  <c r="Z1739" i="7" a="1"/>
  <c r="Z1767" i="7" a="1"/>
  <c r="Z85" i="7" a="1"/>
  <c r="Z1773" i="7" a="1"/>
  <c r="Z1396" i="7" a="1"/>
  <c r="Z1369" i="7" a="1"/>
  <c r="Z994" i="7" a="1"/>
  <c r="Z572" i="7" a="1"/>
  <c r="Z305" i="7" a="1"/>
  <c r="Z58" i="7" a="1"/>
  <c r="Z1958" i="7" a="1"/>
  <c r="Z11" i="7" a="1"/>
  <c r="Z814" i="7" a="1"/>
  <c r="Z118" i="7" a="1"/>
  <c r="Z1940" i="7" a="1"/>
  <c r="Z571" i="7" a="1"/>
  <c r="Z66" i="7" a="1"/>
  <c r="Z766" i="7" a="1"/>
  <c r="Z1781" i="7" a="1"/>
  <c r="Z1367" i="7" a="1"/>
  <c r="Z1169" i="7" a="1"/>
  <c r="Z499" i="7" a="1"/>
  <c r="Z1146" i="7" a="1"/>
  <c r="Z1383" i="7" a="1"/>
  <c r="Z334" i="7" a="1"/>
  <c r="Z1973" i="7" a="1"/>
  <c r="Z881" i="7" a="1"/>
  <c r="Z762" i="7" a="1"/>
  <c r="Z1234" i="7" a="1"/>
  <c r="Z838" i="7" a="1"/>
  <c r="Z464" i="7" a="1"/>
  <c r="Z356" i="7" a="1"/>
  <c r="Z1331" i="7" a="1"/>
  <c r="Z1343" i="7" a="1"/>
  <c r="Z1233" i="7" a="1"/>
  <c r="Z432" i="7" a="1"/>
  <c r="Z690" i="7" a="1"/>
  <c r="Z1969" i="7" a="1"/>
  <c r="Z1629" i="7" a="1"/>
  <c r="Z1970" i="7" a="1"/>
  <c r="Z1704" i="7" a="1"/>
  <c r="Z2100" i="7" a="1"/>
  <c r="Z1301" i="7" a="1"/>
  <c r="Z1166" i="7" a="1"/>
  <c r="Z983" i="7" a="1"/>
  <c r="Z41" i="7" a="1"/>
  <c r="Z1224" i="7" a="1"/>
  <c r="Z1314" i="7" a="1"/>
  <c r="Z213" i="7" a="1"/>
  <c r="Z1339" i="7" a="1"/>
  <c r="Z1464" i="7" a="1"/>
  <c r="Z846" i="7" a="1"/>
  <c r="Z1527" i="7" a="1"/>
  <c r="Z132" i="7" a="1"/>
  <c r="Z390" i="7" a="1"/>
  <c r="Z1058" i="7" a="1"/>
  <c r="Z1750" i="7" a="1"/>
  <c r="Z746" i="7" a="1"/>
  <c r="Z993" i="7" a="1"/>
  <c r="Z737" i="7" a="1"/>
  <c r="Z451" i="7" a="1"/>
  <c r="Z1011" i="7" a="1"/>
  <c r="Z1207" i="7" a="1"/>
  <c r="Z493" i="7" a="1"/>
  <c r="Z1584" i="7" a="1"/>
  <c r="Z658" i="7" a="1"/>
  <c r="Z720" i="7" a="1"/>
  <c r="Z610" i="7" a="1"/>
  <c r="Z1217" i="7" a="1"/>
  <c r="Z1561" i="7" a="1"/>
  <c r="Z360" i="7" a="1"/>
  <c r="Z1655" i="7" a="1"/>
  <c r="Z1051" i="7" a="1"/>
  <c r="Z1941" i="7" a="1"/>
  <c r="Z1254" i="7" a="1"/>
  <c r="Z106" i="7" a="1"/>
  <c r="Z1676" i="7" a="1"/>
  <c r="Z256" i="7" a="1"/>
  <c r="Z863" i="7" a="1"/>
  <c r="Z1753" i="7" a="1"/>
  <c r="Z822" i="7" a="1"/>
  <c r="Z1304" i="7" a="1"/>
  <c r="Z979" i="7" a="1"/>
  <c r="Z1780" i="7" a="1"/>
  <c r="Z1771" i="7" a="1"/>
  <c r="Z207" i="7" a="1"/>
  <c r="Z209" i="7" a="1"/>
  <c r="Z924" i="7" a="1"/>
  <c r="Z318" i="7" a="1"/>
  <c r="Z686" i="7" a="1"/>
  <c r="Z282" i="7" a="1"/>
  <c r="Z729" i="7" a="1"/>
  <c r="Z1248" i="7" a="1"/>
  <c r="Z1908" i="7" a="1"/>
  <c r="Z1165" i="7" a="1"/>
  <c r="Z866" i="7" a="1"/>
  <c r="Z287" i="7" a="1"/>
  <c r="Z1237" i="7" a="1"/>
  <c r="Z1050" i="7" a="1"/>
  <c r="Z1097" i="7" a="1"/>
  <c r="Z2101" i="7" a="1"/>
  <c r="Z633" i="7" a="1"/>
  <c r="Z2059" i="7" a="1"/>
  <c r="Z1080" i="7" a="1"/>
  <c r="Z1183" i="7" a="1"/>
  <c r="Z609" i="7" a="1"/>
  <c r="Z1576" i="7" a="1"/>
  <c r="Z150" i="7" a="1"/>
  <c r="Z1442" i="7" a="1"/>
  <c r="Z221" i="7" a="1"/>
  <c r="Z67" i="7" a="1"/>
  <c r="Z1390" i="7" a="1"/>
  <c r="Z1699" i="7" a="1"/>
  <c r="Z1715" i="7" a="1"/>
  <c r="Z1171" i="7" a="1"/>
  <c r="Z1529" i="7" a="1"/>
  <c r="Z1119" i="7" a="1"/>
  <c r="Z1147" i="7" a="1"/>
  <c r="Z112" i="7" a="1"/>
  <c r="Z489" i="7" a="1"/>
  <c r="Z1499" i="7" a="1"/>
  <c r="Z357" i="7" a="1"/>
  <c r="Z1371" i="7" a="1"/>
  <c r="Z1603" i="7" a="1"/>
  <c r="Z1814" i="7" a="1"/>
  <c r="Z1195" i="7" a="1"/>
  <c r="Z1554" i="7" a="1"/>
  <c r="Z1919" i="7" a="1"/>
  <c r="Z1684" i="7" a="1"/>
  <c r="Z1113" i="7" a="1"/>
  <c r="Z891" i="7" a="1"/>
  <c r="Z1863" i="7" a="1"/>
  <c r="Z1673" i="7" a="1"/>
  <c r="Z133" i="7" a="1"/>
  <c r="Z124" i="7" a="1"/>
  <c r="Z1109" i="7" a="1"/>
  <c r="Z1392" i="7" a="1"/>
  <c r="Z927" i="7" a="1"/>
  <c r="Z708" i="7" a="1"/>
  <c r="Z1601" i="7" a="1"/>
  <c r="Z1568" i="7" a="1"/>
  <c r="Z1918" i="7" a="1"/>
  <c r="Z2104" i="7" a="1"/>
  <c r="Z198" i="7" a="1"/>
  <c r="Z1923" i="7" a="1"/>
  <c r="Z1141" i="7" a="1"/>
  <c r="Z1897" i="7" a="1"/>
  <c r="Z1648" i="7" a="1"/>
  <c r="Z1440" i="7" a="1"/>
  <c r="Z649" i="7" a="1"/>
  <c r="Z468" i="7" a="1"/>
  <c r="Z286" i="7" a="1"/>
  <c r="Z689" i="7" a="1"/>
  <c r="Z1170" i="7" a="1"/>
  <c r="Z107" i="7" a="1"/>
  <c r="Z1126" i="7" a="1"/>
  <c r="Z580" i="7" a="1"/>
  <c r="Z1861" i="7" a="1"/>
  <c r="Z438" i="7" a="1"/>
  <c r="Z963" i="7" a="1"/>
  <c r="Z897" i="7" a="1"/>
  <c r="Z1138" i="7" a="1"/>
  <c r="Z1313" i="7" a="1"/>
  <c r="Z1617" i="7" a="1"/>
  <c r="Z1157" i="7" a="1"/>
  <c r="Z818" i="7" a="1"/>
  <c r="Z688" i="7" a="1"/>
  <c r="Z1404" i="7" a="1"/>
  <c r="Z78" i="7" a="1"/>
  <c r="Z1148" i="7" a="1"/>
  <c r="Z1401" i="7" a="1"/>
  <c r="Z1515" i="7" a="1"/>
  <c r="Z1085" i="7" a="1"/>
  <c r="Z1724" i="7" a="1"/>
  <c r="Z1722" i="7" a="1"/>
  <c r="Z1002" i="7" a="1"/>
  <c r="Z1201" i="7" a="1"/>
  <c r="Z1650" i="7" a="1"/>
  <c r="Z329" i="7" a="1"/>
  <c r="Z1928" i="7" a="1"/>
  <c r="Z1431" i="7" a="1"/>
  <c r="Z1398" i="7" a="1"/>
  <c r="Z1975" i="7" a="1"/>
  <c r="Z1015" i="7" a="1"/>
  <c r="Z780" i="7" a="1"/>
  <c r="Z1984" i="7" a="1"/>
  <c r="Z415" i="7" a="1"/>
  <c r="Z553" i="7" a="1"/>
  <c r="Z2012" i="7" a="1"/>
  <c r="Z769" i="7" a="1"/>
  <c r="Z1354" i="7" a="1"/>
  <c r="Z947" i="7" a="1"/>
  <c r="Z739" i="7" a="1"/>
  <c r="Z147" i="7" a="1"/>
  <c r="Z967" i="7" a="1"/>
  <c r="Z543" i="7" a="1"/>
  <c r="Z348" i="7" a="1"/>
  <c r="Z1695" i="7" a="1"/>
  <c r="Z2033" i="7" a="1"/>
  <c r="Z1985" i="7" a="1"/>
  <c r="Z298" i="7" a="1"/>
  <c r="Z952" i="7" a="1"/>
  <c r="Z999" i="7" a="1"/>
  <c r="Z800" i="7" a="1"/>
  <c r="Z482" i="7" a="1"/>
  <c r="Z342" i="7" a="1"/>
  <c r="Z1963" i="7" a="1"/>
  <c r="Z631" i="7" a="1"/>
  <c r="Z1987" i="7" a="1"/>
  <c r="Z867" i="7" a="1"/>
  <c r="Z1946" i="7" a="1"/>
  <c r="Z2109" i="7" a="1"/>
  <c r="Z969" i="7" a="1"/>
  <c r="Z1348" i="7" a="1"/>
  <c r="Z596" i="7" a="1"/>
  <c r="Z2061" i="7" a="1"/>
  <c r="Z1565" i="7" a="1"/>
  <c r="Z1968" i="7" a="1"/>
  <c r="Z1168" i="7" a="1"/>
  <c r="Z108" i="7" a="1"/>
  <c r="Z202" i="7" a="1"/>
  <c r="Z1503" i="7" a="1"/>
  <c r="Z166" i="7" a="1"/>
  <c r="Z1425" i="7" a="1"/>
  <c r="Z1468" i="7" a="1"/>
  <c r="Z516" i="7" a="1"/>
  <c r="Z1852" i="7" a="1"/>
  <c r="Z949" i="7" a="1"/>
  <c r="Z1962" i="7" a="1"/>
  <c r="Z1948" i="7" a="1"/>
  <c r="Z111" i="7" a="1"/>
  <c r="Z585" i="7" a="1"/>
  <c r="Z1869" i="7" a="1"/>
  <c r="Z94" i="7" a="1"/>
  <c r="Z948" i="7" a="1"/>
  <c r="Z1597" i="7" a="1"/>
  <c r="Z1477" i="7" a="1"/>
  <c r="Z1159" i="7" a="1"/>
  <c r="Z735" i="7" a="1"/>
  <c r="Z638" i="7" a="1"/>
  <c r="Z561" i="7" a="1"/>
  <c r="Z1241" i="7" a="1"/>
  <c r="Z922" i="7" a="1"/>
  <c r="Z1718" i="7" a="1"/>
  <c r="Z497" i="7" a="1"/>
  <c r="Z182" i="7" a="1"/>
  <c r="Z1127" i="7" a="1"/>
  <c r="Z518" i="7" a="1"/>
  <c r="Z1472" i="7" a="1"/>
  <c r="Z809" i="7" a="1"/>
  <c r="Z620" i="7" a="1"/>
  <c r="Z1547" i="7" a="1"/>
  <c r="Z340" i="7" a="1"/>
  <c r="Z283" i="7" a="1"/>
  <c r="Z1810" i="7" a="1"/>
  <c r="Z552" i="7" a="1"/>
  <c r="Z393" i="7" a="1"/>
  <c r="Z1133" i="7" a="1"/>
  <c r="Z1827" i="7" a="1"/>
  <c r="Z354" i="7" a="1"/>
  <c r="Z1211" i="7" a="1"/>
  <c r="Z416" i="7" a="1"/>
  <c r="Z1328" i="7" a="1"/>
  <c r="Z1845" i="7" a="1"/>
  <c r="Z1493" i="7" a="1"/>
  <c r="Z1680" i="7" a="1"/>
  <c r="Z1553" i="7" a="1"/>
  <c r="Z1522" i="7" a="1"/>
  <c r="Z1669" i="7" a="1"/>
  <c r="Z1891" i="7" a="1"/>
  <c r="Z795" i="7" a="1"/>
  <c r="Z1096" i="7" a="1"/>
  <c r="Z691" i="7" a="1"/>
  <c r="Z1122" i="7" a="1"/>
  <c r="Z1904" i="7" a="1"/>
  <c r="Z1377" i="7" a="1"/>
  <c r="Z1285" i="7" a="1"/>
  <c r="Z1382" i="7" a="1"/>
  <c r="Z82" i="7" a="1"/>
  <c r="Z226" i="7" a="1"/>
  <c r="Z474" i="7" a="1"/>
  <c r="Z1117" i="7" a="1"/>
  <c r="Z2048" i="7" a="1"/>
  <c r="Z1632" i="7" a="1"/>
  <c r="Z1504" i="7" a="1"/>
  <c r="Z292" i="7" a="1"/>
  <c r="Z1720" i="7" a="1"/>
  <c r="Z1809" i="7" a="1"/>
  <c r="Z362" i="7" a="1"/>
  <c r="Z361" i="7" a="1"/>
  <c r="Z1566" i="7" a="1"/>
  <c r="Z1551" i="7" a="1"/>
  <c r="Z532" i="7" a="1"/>
  <c r="Z1517" i="7" a="1"/>
  <c r="Z628" i="7" a="1"/>
  <c r="Z1161" i="7" a="1"/>
  <c r="Z1231" i="7" a="1"/>
  <c r="Z1341" i="7" a="1"/>
  <c r="Z929" i="7" a="1"/>
  <c r="Z1857" i="7" a="1"/>
  <c r="Z1408" i="7" a="1"/>
  <c r="Z2111" i="7" a="1"/>
  <c r="Z1038" i="7" a="1"/>
  <c r="Z1860" i="7" a="1"/>
  <c r="Z73" i="7" a="1"/>
  <c r="Z513" i="7" a="1"/>
  <c r="Z1136" i="7" a="1"/>
  <c r="Z753" i="7" a="1"/>
  <c r="Z143" i="7" a="1"/>
  <c r="Z1059" i="7" a="1"/>
  <c r="Z1461" i="7" a="1"/>
  <c r="Z1582" i="7" a="1"/>
  <c r="Z1020" i="7" a="1"/>
  <c r="Z1469" i="7" a="1"/>
  <c r="Z1012" i="7" a="1"/>
  <c r="Z1537" i="7" a="1"/>
  <c r="Z2042" i="7" a="1"/>
  <c r="Z880" i="7" a="1"/>
  <c r="Z1644" i="7" a="1"/>
  <c r="Z83" i="7" a="1"/>
  <c r="Z1596" i="7" a="1"/>
  <c r="Z836" i="7" a="1"/>
  <c r="Z142" i="7" a="1"/>
  <c r="Z2075" i="7" a="1"/>
  <c r="Z522" i="7" a="1"/>
  <c r="Z1631" i="7" a="1"/>
  <c r="Z1021" i="7" a="1"/>
  <c r="Z2119" i="7" a="1"/>
  <c r="Z693" i="7" a="1"/>
  <c r="Z1041" i="7" a="1"/>
  <c r="Z1451" i="7" a="1"/>
  <c r="Z1986" i="7" a="1"/>
  <c r="Z851" i="7" a="1"/>
  <c r="Z1559" i="7" a="1"/>
  <c r="Z6" i="7" a="1"/>
  <c r="Z234" i="7" a="1"/>
  <c r="Z1927" i="7" a="1"/>
  <c r="Z364" i="7" a="1"/>
  <c r="Z998" i="7" a="1"/>
  <c r="Z249" i="7" a="1"/>
  <c r="Z1039" i="7" a="1"/>
  <c r="Z1055" i="7" a="1"/>
  <c r="Z341" i="7" a="1"/>
  <c r="Z2030" i="7" a="1"/>
  <c r="Z625" i="7" a="1"/>
  <c r="Z1951" i="7" a="1"/>
  <c r="Z450" i="7" a="1"/>
  <c r="Z671" i="7" a="1"/>
  <c r="Z1009" i="7" a="1"/>
  <c r="Z506" i="7" a="1"/>
  <c r="Z1913" i="7" a="1"/>
  <c r="Z1064" i="7" a="1"/>
  <c r="Z971" i="7" a="1"/>
  <c r="Z199" i="7" a="1"/>
  <c r="Z1828" i="7" a="1"/>
  <c r="Z1821" i="7" a="1"/>
  <c r="Z93" i="7" a="1"/>
  <c r="Z1841" i="7" a="1"/>
  <c r="Z607" i="7" a="1"/>
  <c r="Z569" i="7" a="1"/>
  <c r="Z2037" i="7" a="1"/>
  <c r="Z1964" i="7" a="1"/>
  <c r="Z92" i="7" a="1"/>
  <c r="Z1054" i="7" a="1"/>
  <c r="Z842" i="7" a="1"/>
  <c r="Z2117" i="7" a="1"/>
  <c r="Z458" i="7" a="1"/>
  <c r="Z189" i="7" a="1"/>
  <c r="Z501" i="7" a="1"/>
  <c r="Z1770" i="7" a="1"/>
  <c r="Z1580" i="7" a="1"/>
  <c r="Z676" i="7" a="1"/>
  <c r="Z461" i="7" a="1"/>
  <c r="Z1624" i="7" a="1"/>
  <c r="Z487" i="7" a="1"/>
  <c r="Z300" i="7" a="1"/>
  <c r="Z598" i="7" a="1"/>
  <c r="Z1703" i="7" a="1"/>
  <c r="Z1910" i="7" a="1"/>
  <c r="Z1735" i="7" a="1"/>
  <c r="Z791" i="7" a="1"/>
  <c r="Z1081" i="7" a="1"/>
  <c r="Z1893" i="7" a="1"/>
  <c r="Z1475" i="7" a="1"/>
  <c r="Z601" i="7" a="1"/>
  <c r="Z476" i="7" a="1"/>
  <c r="Z1245" i="7" a="1"/>
  <c r="Z1437" i="7" a="1"/>
  <c r="Z165" i="7" a="1"/>
  <c r="Z1835" i="7" a="1"/>
  <c r="Z1796" i="7" a="1"/>
  <c r="Z876" i="7" a="1"/>
  <c r="Z1066" i="7" a="1"/>
  <c r="Z568" i="7" a="1"/>
  <c r="Z984" i="7" a="1"/>
  <c r="Z721" i="7" a="1"/>
  <c r="Z774" i="7" a="1"/>
  <c r="Z190" i="7" a="1"/>
  <c r="Z288" i="7" a="1"/>
  <c r="Z455" i="7" a="1"/>
  <c r="Z911" i="7" a="1"/>
  <c r="Z80" i="7" a="1"/>
  <c r="Z1430" i="7" a="1"/>
  <c r="Z937" i="7" a="1"/>
  <c r="Z1651" i="7" a="1"/>
  <c r="Z411" i="7" a="1"/>
  <c r="Z1785" i="7" a="1"/>
  <c r="Z1752" i="7" a="1"/>
  <c r="Z1702" i="7" a="1"/>
  <c r="Z1332" i="7" a="1"/>
  <c r="Z1197" i="7" a="1"/>
  <c r="Z1849" i="7" a="1"/>
  <c r="Z130" i="7" a="1"/>
  <c r="Z104" i="7" a="1"/>
  <c r="Z103" i="7" a="1"/>
  <c r="Z1661" i="7" a="1"/>
  <c r="Z1370" i="7" a="1"/>
  <c r="Z756" i="7" a="1"/>
  <c r="Z611" i="7" a="1"/>
  <c r="Z1210" i="7" a="1"/>
  <c r="Z56" i="7" a="1"/>
  <c r="Z535" i="7" a="1"/>
  <c r="Z1335" i="7" a="1"/>
  <c r="Z2091" i="7" a="1"/>
  <c r="Z862" i="7" a="1"/>
  <c r="Z1219" i="7" a="1"/>
  <c r="Z606" i="7" a="1"/>
  <c r="Z712" i="7" a="1"/>
  <c r="Z1563" i="7" a="1"/>
  <c r="Z1151" i="7" a="1"/>
  <c r="Z858" i="7" a="1"/>
  <c r="Z2056" i="7" a="1"/>
  <c r="Z262" i="7" a="1"/>
  <c r="Z175" i="7" a="1"/>
  <c r="Z1932" i="7" a="1"/>
  <c r="Z1992" i="7" a="1"/>
  <c r="Z1340" i="7" a="1"/>
  <c r="Z1926" i="7" a="1"/>
  <c r="Z817" i="7" a="1"/>
  <c r="Z1677" i="7" a="1"/>
  <c r="Z2087" i="7" a="1"/>
  <c r="Z1435" i="7" a="1"/>
  <c r="Z1902" i="7" a="1"/>
  <c r="Z36" i="7" a="1"/>
  <c r="Z192" i="7" a="1"/>
  <c r="Z627" i="7" a="1"/>
  <c r="Z1456" i="7" a="1"/>
  <c r="Z781" i="7" a="1"/>
  <c r="Z271" i="7" a="1"/>
  <c r="Z434" i="7" a="1"/>
  <c r="Z1591" i="7" a="1"/>
  <c r="Z985" i="7" a="1"/>
  <c r="Z29" i="7" a="1"/>
  <c r="Z1825" i="7" a="1"/>
  <c r="Z1892" i="7" a="1"/>
  <c r="Z1505" i="7" a="1"/>
  <c r="Z2112" i="7" a="1"/>
  <c r="Z574" i="7" a="1"/>
  <c r="Z99" i="7" a="1"/>
  <c r="Z734" i="7" a="1"/>
  <c r="Z2120" i="7" a="1"/>
  <c r="Z2090" i="7" a="1"/>
  <c r="Z796" i="7" a="1"/>
  <c r="Z1258" i="7" a="1"/>
  <c r="Z2028" i="7" a="1"/>
  <c r="Z544" i="7" a="1"/>
  <c r="Z1181" i="7" a="1"/>
  <c r="Z439" i="7" a="1"/>
  <c r="Z645" i="7" a="1"/>
  <c r="Z1945" i="7" a="1"/>
  <c r="Z1310" i="7" a="1"/>
  <c r="Z187" i="7" a="1"/>
  <c r="Z1381" i="7" a="1"/>
  <c r="Z1935" i="7" a="1"/>
  <c r="Z296" i="7" a="1"/>
  <c r="Z1000" i="7" a="1"/>
  <c r="Z1991" i="7" a="1"/>
  <c r="Z2009" i="7" a="1"/>
  <c r="Z459" i="7" a="1"/>
  <c r="Z1191" i="7" a="1"/>
  <c r="Z1453" i="7" a="1"/>
  <c r="Z1252" i="7" a="1"/>
  <c r="Z582" i="7" a="1"/>
  <c r="Z1853" i="7" a="1"/>
  <c r="Z1513" i="7" a="1"/>
  <c r="Z604" i="7" a="1"/>
  <c r="Z1967" i="7" a="1"/>
  <c r="Z123" i="7" a="1"/>
  <c r="Z1290" i="7" a="1"/>
  <c r="Z936" i="7" a="1"/>
  <c r="Z1182" i="7" a="1"/>
  <c r="Z164" i="7" a="1"/>
  <c r="Z1725" i="7" a="1"/>
  <c r="Z875" i="7" a="1"/>
  <c r="Z331" i="7" a="1"/>
  <c r="Z940" i="7" a="1"/>
  <c r="Z1483" i="7" a="1"/>
  <c r="Z1261" i="7" a="1"/>
  <c r="Z1779" i="7" a="1"/>
  <c r="Z1052" i="7" a="1"/>
  <c r="Z261" i="7" a="1"/>
  <c r="Z2007" i="7" a="1"/>
  <c r="Z519" i="7" a="1"/>
  <c r="Z1844" i="7" a="1"/>
  <c r="Z590" i="7" a="1"/>
  <c r="Z1436" i="7" a="1"/>
  <c r="Z1901" i="7" a="1"/>
  <c r="Z1654" i="7" a="1"/>
  <c r="Z654" i="7" a="1"/>
  <c r="Z255" i="7" a="1"/>
  <c r="Z490" i="7" a="1"/>
  <c r="Z594" i="7" a="1"/>
  <c r="Z135" i="7" a="1"/>
  <c r="Z1888" i="7" a="1"/>
  <c r="Z1811" i="7" a="1"/>
  <c r="Z1879" i="7" a="1"/>
  <c r="Z1153" i="7" a="1"/>
  <c r="Z785" i="7" a="1"/>
  <c r="Z629" i="7" a="1"/>
  <c r="Z1507" i="7" a="1"/>
  <c r="Z1671" i="7" a="1"/>
  <c r="Z1571" i="7" a="1"/>
  <c r="Z1031" i="7" a="1"/>
  <c r="Z1516" i="7" a="1"/>
  <c r="Z69" i="7" a="1"/>
  <c r="Z1848" i="7" a="1"/>
  <c r="Z477" i="7" a="1"/>
  <c r="Z201" i="7" a="1"/>
  <c r="Z139" i="7" a="1"/>
  <c r="Z1114" i="7" a="1"/>
  <c r="Z245" i="7" a="1"/>
  <c r="Z1947" i="7" a="1"/>
  <c r="Z1077" i="7" a="1"/>
  <c r="Z2092" i="7" a="1"/>
  <c r="Z1642" i="7" a="1"/>
  <c r="Z148" i="7" a="1"/>
  <c r="Z666" i="7" a="1"/>
  <c r="Z1246" i="7" a="1"/>
  <c r="Z1728" i="7" a="1"/>
  <c r="Z1180" i="7" a="1"/>
  <c r="Z1542" i="7" a="1"/>
  <c r="Z1454" i="7" a="1"/>
  <c r="Z1496" i="7" a="1"/>
  <c r="Z1760" i="7" a="1"/>
  <c r="Z1399" i="7" a="1"/>
  <c r="Z1101" i="7" a="1"/>
  <c r="Z294" i="7" a="1"/>
  <c r="Z1700" i="7" a="1"/>
  <c r="Z1070" i="7" a="1"/>
  <c r="Z1321" i="7" a="1"/>
  <c r="Z1670" i="7" a="1"/>
  <c r="Z1696" i="7" a="1"/>
  <c r="Z1749" i="7" a="1"/>
  <c r="Z1044" i="7" a="1"/>
  <c r="Z307" i="7" a="1"/>
  <c r="Z1649" i="7" a="1"/>
  <c r="Z915" i="7" a="1"/>
  <c r="Z1949" i="7" a="1"/>
  <c r="Z1674" i="7" a="1"/>
  <c r="Z1095" i="7" a="1"/>
  <c r="Z1939" i="7" a="1"/>
  <c r="Z931" i="7" a="1"/>
  <c r="Z1581" i="7" a="1"/>
  <c r="Z1543" i="7" a="1"/>
  <c r="Z1872" i="7" a="1"/>
  <c r="Z557" i="7" a="1"/>
  <c r="Z1925" i="7" a="1"/>
  <c r="Z899" i="7" a="1"/>
  <c r="Z1911" i="7" a="1"/>
  <c r="Z565" i="7" a="1"/>
  <c r="Z1372" i="7" a="1"/>
  <c r="Z1647" i="7" a="1"/>
  <c r="Z901" i="7" a="1"/>
  <c r="Z140" i="7" a="1"/>
  <c r="Z1765" i="7" a="1"/>
  <c r="Z1061" i="7" a="1"/>
  <c r="Z1574" i="7" a="1"/>
  <c r="Z1124" i="7" a="1"/>
  <c r="Z162" i="7" a="1"/>
  <c r="Z2055" i="7" a="1"/>
  <c r="Z825" i="7" a="1"/>
  <c r="Z210" i="7" a="1"/>
  <c r="Z1177" i="7" a="1"/>
  <c r="Z1733" i="7" a="1"/>
  <c r="Z605" i="7" a="1"/>
  <c r="Z1548" i="7" a="1"/>
  <c r="Z253" i="7" a="1"/>
  <c r="Z1216" i="7" a="1"/>
  <c r="Z110" i="7" a="1"/>
  <c r="Z1558" i="7" a="1"/>
  <c r="Z1086" i="7" a="1"/>
  <c r="Z1001" i="7" a="1"/>
  <c r="Z1916" i="7" a="1"/>
  <c r="Z500" i="7" a="1"/>
  <c r="Z886" i="7" a="1"/>
  <c r="Z1071" i="7" a="1"/>
  <c r="Z1656" i="7" a="1"/>
  <c r="Z1858" i="7" a="1"/>
  <c r="Z1788" i="7" a="1"/>
  <c r="Z1230" i="7" a="1"/>
  <c r="Z131" i="7" a="1"/>
  <c r="Z1738" i="7" a="1"/>
  <c r="Z589" i="7" a="1"/>
  <c r="Z236" i="7" a="1"/>
  <c r="Z248" i="7" a="1"/>
  <c r="Z2121" i="7" a="1"/>
  <c r="Z669" i="7" a="1"/>
  <c r="Z556" i="7" a="1"/>
  <c r="Z1154" i="7" a="1"/>
  <c r="Z1508" i="7" a="1"/>
  <c r="Z285" i="7" a="1"/>
  <c r="Z1150" i="7" a="1"/>
  <c r="Z1155" i="7" a="1"/>
  <c r="Z1837" i="7" a="1"/>
  <c r="Z370" i="7" a="1"/>
  <c r="Z502" i="7" a="1"/>
  <c r="Z1185" i="7" a="1"/>
  <c r="Z2010" i="7" a="1"/>
  <c r="Z1329" i="7" a="1"/>
  <c r="Z1890" i="7" a="1"/>
  <c r="Z726" i="7" a="1"/>
  <c r="Z1089" i="7" a="1"/>
  <c r="Z1665" i="7" a="1"/>
  <c r="Z1640" i="7" a="1"/>
  <c r="Z161" i="7" a="1"/>
  <c r="Z204" i="7" a="1"/>
  <c r="Z188" i="7" a="1"/>
  <c r="Z1426" i="7" a="1"/>
  <c r="Z902" i="7" a="1"/>
  <c r="Z533" i="7" a="1"/>
  <c r="Z1562" i="7" a="1"/>
  <c r="Z1727" i="7" a="1"/>
  <c r="Z1915" i="7" a="1"/>
  <c r="Z319" i="7" a="1"/>
  <c r="Z1023" i="7" a="1"/>
  <c r="Z136" i="7" a="1"/>
  <c r="Z48" i="7" a="1"/>
  <c r="Z2034" i="7" a="1"/>
  <c r="Z1400" i="7" a="1"/>
  <c r="Z773" i="7" a="1"/>
  <c r="Z1108" i="7" a="1"/>
  <c r="Z310" i="7" a="1"/>
  <c r="Z377" i="7" a="1"/>
  <c r="Z380" i="7" a="1"/>
  <c r="Z1894" i="7" a="1"/>
  <c r="Z1782" i="7" a="1"/>
  <c r="Z222" i="7" a="1"/>
  <c r="Z1920" i="7" a="1"/>
  <c r="Z1612" i="7" a="1"/>
  <c r="Z1388" i="7" a="1"/>
  <c r="Z1726" i="7" a="1"/>
  <c r="Z747" i="7" a="1"/>
  <c r="Z317" i="7" a="1"/>
  <c r="Z251" i="7" a="1"/>
  <c r="Z573" i="7" a="1"/>
  <c r="Z1936" i="7" a="1"/>
  <c r="Z1899" i="7" a="1"/>
  <c r="Z2018" i="7" a="1"/>
  <c r="Z1409" i="7" a="1"/>
  <c r="Z1590" i="7" a="1"/>
  <c r="Z1026" i="7" a="1"/>
  <c r="Z1938" i="7" a="1"/>
  <c r="Z27" i="7" a="1"/>
  <c r="Z1682" i="7" a="1"/>
  <c r="Z1555" i="7" a="1"/>
  <c r="Z2020" i="7" a="1"/>
  <c r="Z1365" i="7" a="1"/>
  <c r="Z962" i="7" a="1"/>
  <c r="Z2076" i="7" a="1"/>
  <c r="Z1432" i="7" a="1"/>
  <c r="Z2105" i="7" a="1"/>
  <c r="Z1740" i="7" a="1"/>
  <c r="Z1105" i="7" a="1"/>
  <c r="Z1943" i="7" a="1"/>
  <c r="Z2045" i="7" a="1"/>
  <c r="Z1541" i="7" a="1"/>
  <c r="Z703" i="7" a="1"/>
  <c r="Z24" i="7" a="1"/>
  <c r="Z592" i="7" a="1"/>
  <c r="Z1878" i="7" a="1"/>
  <c r="Z332" i="7" a="1"/>
  <c r="Z1035" i="7" a="1"/>
  <c r="Z1045" i="7" a="1"/>
  <c r="Z1887" i="7" a="1"/>
  <c r="Z448" i="7" a="1"/>
  <c r="Z1730" i="7" a="1"/>
  <c r="Z619" i="7" a="1"/>
  <c r="Z1909" i="7" a="1"/>
  <c r="Z1239" i="7" a="1"/>
  <c r="Z90" i="7" a="1"/>
  <c r="Z478" i="7" a="1"/>
  <c r="Z1279" i="7" a="1"/>
  <c r="Z799" i="7" a="1"/>
  <c r="Z1057" i="7" a="1"/>
  <c r="Z750" i="7" a="1"/>
  <c r="Z400" i="7" a="1"/>
  <c r="Z1033" i="7" a="1"/>
  <c r="Z908" i="7" a="1"/>
  <c r="Z2025" i="7" a="1"/>
  <c r="Z404" i="7" a="1"/>
  <c r="Z1589" i="7" a="1"/>
  <c r="Z1036" i="7" a="1"/>
  <c r="Z15" i="7" a="1"/>
  <c r="Z920" i="7" a="1"/>
  <c r="Z313" i="7" a="1"/>
  <c r="Z1474" i="7" a="1"/>
  <c r="Z1393" i="7" a="1"/>
  <c r="Z1534" i="7" a="1"/>
  <c r="Z1029" i="7" a="1"/>
  <c r="Z1690" i="7" a="1"/>
  <c r="Z1784" i="7" a="1"/>
  <c r="Z647" i="7" a="1"/>
  <c r="Z1486" i="7" a="1"/>
  <c r="Z1289" i="7" a="1"/>
  <c r="Z1419" i="7" a="1"/>
  <c r="Z1775" i="7" a="1"/>
  <c r="Z705" i="7" a="1"/>
  <c r="Z675" i="7" a="1"/>
  <c r="Z1977" i="7" a="1"/>
  <c r="Z732" i="7" a="1"/>
  <c r="Z1028" i="7" a="1"/>
  <c r="Z1334" i="7" a="1"/>
  <c r="Z1778" i="7" a="1"/>
  <c r="Z872" i="7" a="1"/>
  <c r="Z23" i="7" a="1"/>
  <c r="Z816" i="7" a="1"/>
  <c r="Z1583" i="7" a="1"/>
  <c r="Z1930" i="7" a="1"/>
  <c r="Z1495" i="7" a="1"/>
  <c r="Z180" i="7" a="1"/>
  <c r="Z1350" i="7" a="1"/>
  <c r="Z536" i="7" a="1"/>
  <c r="Z943" i="7" a="1"/>
  <c r="Z8" i="7" a="1"/>
  <c r="Z1067" i="7" a="1"/>
  <c r="Z526" i="7" a="1"/>
  <c r="Z291" i="7" a="1"/>
  <c r="Z463" i="7" a="1"/>
  <c r="Z1387" i="7" a="1"/>
  <c r="Z560" i="7" a="1"/>
  <c r="Z1471" i="7" a="1"/>
  <c r="Z1836" i="7" a="1"/>
  <c r="Z1820" i="7" a="1"/>
  <c r="Z1256" i="7" a="1"/>
  <c r="Z807" i="7" a="1"/>
  <c r="Z1905" i="7" a="1"/>
  <c r="Z194" i="7" a="1"/>
  <c r="Z240" i="7" a="1"/>
  <c r="Z1049" i="7" a="1"/>
  <c r="Z1129" i="7" a="1"/>
  <c r="Z1479" i="7" a="1"/>
  <c r="Z926" i="7" a="1"/>
  <c r="Z1501" i="7" a="1"/>
  <c r="Z1734" i="7" a="1"/>
  <c r="Z158" i="7" a="1"/>
  <c r="Z1789" i="7" a="1"/>
  <c r="Z1422" i="7" a="1"/>
  <c r="Z723" i="7" a="1"/>
  <c r="Z1748" i="7" a="1"/>
  <c r="Z306" i="7" a="1"/>
  <c r="Z893" i="7" a="1"/>
  <c r="Z470" i="7" a="1"/>
  <c r="Z564" i="7" a="1"/>
  <c r="Z1065" i="7" a="1"/>
  <c r="Z761" i="7" a="1"/>
  <c r="Z387" i="7" a="1"/>
  <c r="Z575" i="7" a="1"/>
  <c r="Z324" i="7" a="1"/>
  <c r="Z169" i="7" a="1"/>
  <c r="Z330" i="7" a="1"/>
  <c r="Z1193" i="7" a="1"/>
  <c r="Z1175" i="7" a="1"/>
  <c r="Z833" i="7" a="1"/>
  <c r="Z849" i="7" a="1"/>
  <c r="Z1652" i="7" a="1"/>
  <c r="Z1662" i="7" a="1"/>
  <c r="Z1361" i="7" a="1"/>
  <c r="Z1174" i="7" a="1"/>
  <c r="Z2011" i="7" a="1"/>
  <c r="Z320" i="7" a="1"/>
  <c r="Z368" i="7" a="1"/>
  <c r="Z1413" i="7" a="1"/>
  <c r="Z34" i="7" a="1"/>
  <c r="Z2005" i="7" a="1"/>
  <c r="Z1864" i="7" a="1"/>
  <c r="Z228" i="7" a="1"/>
  <c r="Z1173" i="7" a="1"/>
  <c r="Z1608" i="7" a="1"/>
  <c r="Z2002" i="7" a="1"/>
  <c r="Z358" i="7" a="1"/>
  <c r="Z1214" i="7" a="1"/>
  <c r="Z1225" i="7" a="1"/>
  <c r="Z1345" i="7" a="1"/>
  <c r="Z26" i="7" a="1"/>
  <c r="Z2022" i="7" a="1"/>
  <c r="Z22" i="7" a="1"/>
  <c r="Z1885" i="7" a="1"/>
  <c r="Z122" i="7" a="1"/>
  <c r="Z141" i="7" a="1"/>
  <c r="Z1871" i="7" a="1"/>
  <c r="Z1326" i="7" a="1"/>
  <c r="Z608" i="7" a="1"/>
  <c r="Z1273" i="7" a="1"/>
  <c r="Z258" i="7" a="1"/>
  <c r="Z524" i="7" a="1"/>
  <c r="Z562" i="7" a="1"/>
  <c r="Z2017" i="7" a="1"/>
  <c r="Z1007" i="7" a="1"/>
  <c r="Z2058" i="7" a="1"/>
  <c r="Z786" i="7" a="1"/>
  <c r="Z1798" i="7" a="1"/>
  <c r="Z57" i="7" a="1"/>
  <c r="Z335" i="7" a="1"/>
  <c r="Z778" i="7" a="1"/>
  <c r="Z1302" i="7" a="1"/>
  <c r="Z1005" i="7" a="1"/>
  <c r="Z1265" i="7" a="1"/>
  <c r="Z1487" i="7" a="1"/>
  <c r="Z259" i="7" a="1"/>
  <c r="Z1294" i="7" a="1"/>
  <c r="Z642" i="7" a="1"/>
  <c r="Z685" i="7" a="1"/>
  <c r="Z824" i="7" a="1"/>
  <c r="Z327" i="7" a="1"/>
  <c r="Z600" i="7" a="1"/>
  <c r="Z138" i="7" a="1"/>
  <c r="Z1761" i="7" a="1"/>
  <c r="Z916" i="7" a="1"/>
  <c r="Z918" i="7" a="1"/>
  <c r="Z978" i="7" a="1"/>
  <c r="Z1510" i="7" a="1"/>
  <c r="Z309" i="7" a="1"/>
  <c r="Z1130" i="7" a="1"/>
  <c r="Z884" i="7" a="1"/>
  <c r="Z1287" i="7" a="1"/>
  <c r="Z30" i="7" a="1"/>
  <c r="Z783" i="7" a="1"/>
  <c r="Z2046" i="7" a="1"/>
  <c r="Z2039" i="7" a="1"/>
  <c r="Z405" i="7" a="1"/>
  <c r="Z2103" i="7" a="1"/>
  <c r="Z1412" i="7" a="1"/>
  <c r="Z1585" i="7" a="1"/>
  <c r="Z1093" i="7" a="1"/>
  <c r="Z168" i="7" a="1"/>
  <c r="Z1293" i="7" a="1"/>
  <c r="Z1137" i="7" a="1"/>
  <c r="Z84" i="7" a="1"/>
  <c r="Z2038" i="7" a="1"/>
  <c r="Z764" i="7" a="1"/>
  <c r="Z1364" i="7" a="1"/>
  <c r="Z563" i="7" a="1"/>
  <c r="Z350" i="7" a="1"/>
  <c r="Z2082" i="7" a="1"/>
  <c r="Z1745" i="7" a="1"/>
  <c r="Z1402" i="7" a="1"/>
  <c r="Z149" i="7" a="1"/>
  <c r="Z134" i="7" a="1"/>
  <c r="Z1111" i="7" a="1"/>
  <c r="Z1218" i="7" a="1"/>
  <c r="Z1805" i="7" a="1"/>
  <c r="Z1144" i="7" a="1"/>
  <c r="Z421" i="7" a="1"/>
  <c r="Z1818" i="7" a="1"/>
  <c r="Z986" i="7" a="1"/>
  <c r="Z1010" i="7" a="1"/>
  <c r="Z1625" i="7" a="1"/>
  <c r="Z602" i="7" a="1"/>
  <c r="Z1446" i="7" a="1"/>
  <c r="Z333" i="7" a="1"/>
  <c r="Z1405" i="7" a="1"/>
  <c r="Z1889" i="7" a="1"/>
  <c r="Z1524" i="7" a="1"/>
  <c r="Z982" i="7" a="1"/>
  <c r="Z233" i="7" a="1"/>
  <c r="Z1311" i="7" a="1"/>
  <c r="Z284" i="7" a="1"/>
  <c r="Z1502" i="7" a="1"/>
  <c r="Z1989" i="7" a="1"/>
  <c r="Z1934" i="7" a="1"/>
  <c r="Z1594" i="7" a="1"/>
  <c r="Z1266" i="7" a="1"/>
  <c r="Z566" i="7" a="1"/>
  <c r="Z1325" i="7" a="1"/>
  <c r="Z763" i="7" a="1"/>
  <c r="Z900" i="7" a="1"/>
  <c r="Z1862" i="7" a="1"/>
  <c r="Z1275" i="7" a="1"/>
  <c r="Z1380" i="7" a="1"/>
  <c r="Z696" i="7" a="1"/>
  <c r="Z968" i="7" a="1"/>
  <c r="Z315" i="7" a="1"/>
  <c r="Z1533" i="7" a="1"/>
  <c r="Z1014" i="7" a="1"/>
  <c r="Z528" i="7" a="1"/>
  <c r="Z1292" i="7" a="1"/>
  <c r="Z803" i="7" a="1"/>
  <c r="Z966" i="7" a="1"/>
  <c r="Z1691" i="7" a="1"/>
  <c r="Z2049" i="7" a="1"/>
  <c r="Z843" i="7" a="1"/>
  <c r="Z372" i="7" a="1"/>
  <c r="Z1198" i="7" a="1"/>
  <c r="Z437" i="7" a="1"/>
  <c r="Z1212" i="7" a="1"/>
  <c r="Z1633" i="7" a="1"/>
  <c r="Z1622" i="7" a="1"/>
  <c r="Z909" i="7" a="1"/>
  <c r="Z1463" i="7" a="1"/>
  <c r="Z910" i="7" a="1"/>
  <c r="Z808" i="7" a="1"/>
  <c r="Z2069" i="7" a="1"/>
  <c r="Z882" i="7" a="1"/>
  <c r="Z174" i="7" a="1"/>
  <c r="Z674" i="7" a="1"/>
  <c r="Z913" i="7" a="1"/>
  <c r="Z1721" i="7" a="1"/>
  <c r="Z742" i="7" a="1"/>
  <c r="Z1634" i="7" a="1"/>
  <c r="Z1203" i="7" a="1"/>
  <c r="Z2086" i="7" a="1"/>
  <c r="Z1884" i="7" a="1"/>
  <c r="Z231" i="7" a="1"/>
  <c r="Z1737" i="7" a="1"/>
  <c r="Z1882" i="7" a="1"/>
  <c r="Z972" i="7" a="1"/>
  <c r="Z1774" i="7" a="1"/>
  <c r="Z1657" i="7" a="1"/>
  <c r="Z2095" i="7" a="1"/>
  <c r="Z731" i="7" a="1"/>
  <c r="Z2000" i="7" a="1"/>
  <c r="Z1481" i="7" a="1"/>
  <c r="Z1756" i="7" a="1"/>
  <c r="Z1074" i="7" a="1"/>
  <c r="Z1264" i="7" a="1"/>
  <c r="Z581" i="7" a="1"/>
  <c r="Z480" i="7" a="1"/>
  <c r="Z409" i="7" a="1"/>
  <c r="Z185" i="7" a="1"/>
  <c r="Z804" i="7" a="1"/>
  <c r="Z235" i="7" a="1"/>
  <c r="Z1627" i="7" a="1"/>
  <c r="Z1037" i="7" a="1"/>
  <c r="Z2080" i="7" a="1"/>
  <c r="Z1087" i="7" a="1"/>
  <c r="Z1429" i="7" a="1"/>
  <c r="Z496" i="7" a="1"/>
  <c r="Z1626" i="7" a="1"/>
  <c r="Z889" i="7" a="1"/>
  <c r="Z1511" i="7" a="1"/>
  <c r="Z810" i="7" a="1"/>
  <c r="Z981" i="7" a="1"/>
  <c r="Z1410" i="7" a="1"/>
  <c r="Z1445" i="7" a="1"/>
  <c r="Z1500" i="7" a="1"/>
  <c r="Z1732" i="7" a="1"/>
  <c r="Z879" i="7" a="1"/>
  <c r="Z989" i="7" a="1"/>
  <c r="Z613" i="7" a="1"/>
  <c r="Z1385" i="7" a="1"/>
  <c r="Z868" i="7" a="1"/>
  <c r="Z1659" i="7" a="1"/>
  <c r="Z145" i="7" a="1"/>
  <c r="Z844" i="7" a="1"/>
  <c r="Z1187" i="7" a="1"/>
  <c r="Z1320" i="7" a="1"/>
  <c r="Z2077" i="7" a="1"/>
  <c r="Z1200" i="7" a="1"/>
  <c r="Z1394" i="7" a="1"/>
  <c r="Z1532" i="7" a="1"/>
  <c r="Z921" i="7" a="1"/>
  <c r="Z1983" i="7" a="1"/>
  <c r="Z299" i="7" a="1"/>
  <c r="Z1102" i="7" a="1"/>
  <c r="Z1271" i="7" a="1"/>
  <c r="Z2052" i="7" a="1"/>
  <c r="Z958" i="7" a="1"/>
  <c r="Z1103" i="7" a="1"/>
  <c r="Z751" i="7" a="1"/>
  <c r="Z1906" i="7" a="1"/>
  <c r="Z1283" i="7" a="1"/>
  <c r="Z374" i="7" a="1"/>
  <c r="Z1802" i="7" a="1"/>
  <c r="Z976" i="7" a="1"/>
  <c r="Z215" i="7" a="1"/>
  <c r="Z205" i="7" a="1"/>
  <c r="Z20" i="7" a="1"/>
  <c r="Z741" i="7" a="1"/>
  <c r="Z1135" i="7" a="1"/>
  <c r="Z1204" i="7" a="1"/>
  <c r="Z673" i="7" a="1"/>
  <c r="Z301" i="7" a="1"/>
  <c r="Z7" i="7" a="1"/>
  <c r="Z1876" i="7" a="1"/>
  <c r="Z640" i="7" a="1"/>
  <c r="Z1679" i="7" a="1"/>
  <c r="Z75" i="7" a="1"/>
  <c r="Z885" i="7" a="1"/>
  <c r="Z1877" i="7" a="1"/>
  <c r="Z1766" i="7" a="1"/>
  <c r="Z722" i="7" a="1"/>
  <c r="Z710" i="7" a="1"/>
  <c r="Z396" i="7" a="1"/>
  <c r="Z1192" i="7" a="1"/>
  <c r="Z433" i="7" a="1"/>
  <c r="Z281" i="7" a="1"/>
  <c r="Z1593" i="7" a="1"/>
  <c r="Z1455" i="7" a="1"/>
  <c r="Z1424" i="7" a="1"/>
  <c r="Z765" i="7" a="1"/>
  <c r="Z1298" i="7" a="1"/>
  <c r="Z719" i="7" a="1"/>
  <c r="Z2024" i="7" a="1"/>
  <c r="Z1618" i="7" a="1"/>
  <c r="Z247" i="7" a="1"/>
  <c r="Z1713" i="7" a="1"/>
  <c r="Z1793" i="7" a="1"/>
  <c r="Z2074" i="7" a="1"/>
  <c r="Z974" i="7" a="1"/>
  <c r="Z680" i="7" a="1"/>
  <c r="Z2008" i="7" a="1"/>
  <c r="Z260" i="7" a="1"/>
  <c r="Z1804" i="7" a="1"/>
  <c r="Z2019" i="7" a="1"/>
  <c r="Z1373" i="7" a="1"/>
  <c r="Z546" i="7" a="1"/>
  <c r="Z576" i="7" a="1"/>
  <c r="Z1855" i="7" a="1"/>
  <c r="Z798" i="7" a="1"/>
  <c r="Z711" i="7" a="1"/>
  <c r="Z2026" i="7" a="1"/>
  <c r="Z1754" i="7" a="1"/>
  <c r="Z1259" i="7" a="1"/>
  <c r="Z1881" i="7" a="1"/>
  <c r="Z652" i="7" a="1"/>
  <c r="Z314" i="7" a="1"/>
  <c r="Z2094" i="7" a="1"/>
  <c r="Z1006" i="7" a="1"/>
  <c r="Z414" i="7" a="1"/>
  <c r="Z1616" i="7" a="1"/>
  <c r="Z935" i="7" a="1"/>
  <c r="Z768" i="7" a="1"/>
  <c r="Z980" i="7" a="1"/>
  <c r="Z792" i="7" a="1"/>
  <c r="Z2096" i="7" a="1"/>
  <c r="Z1025" i="7" a="1"/>
  <c r="Z740" i="7" a="1"/>
  <c r="Z1758" i="7" a="1"/>
  <c r="Z1641" i="7" a="1"/>
  <c r="Z895" i="7" a="1"/>
  <c r="Z105" i="7" a="1"/>
  <c r="Z848" i="7" a="1"/>
  <c r="Z1988" i="7" a="1"/>
  <c r="Z1883" i="7" a="1"/>
  <c r="Z1042" i="7" a="1"/>
  <c r="Z1799" i="7" a="1"/>
  <c r="Z2062" i="7" a="1"/>
  <c r="Z784" i="7" a="1"/>
  <c r="Z996" i="7" a="1"/>
  <c r="Z186" i="7" a="1"/>
  <c r="Z1768" i="7" a="1"/>
  <c r="Z16" i="7" a="1"/>
  <c r="Z1257" i="7" a="1"/>
  <c r="Z1017" i="7" a="1"/>
  <c r="Z961" i="7" a="1"/>
  <c r="Z1831" i="7" a="1"/>
  <c r="Z278" i="7" a="1"/>
  <c r="Z813" i="7" a="1"/>
  <c r="Z1482" i="7" a="1"/>
  <c r="Z1043" i="7" a="1"/>
  <c r="Z1489" i="7" a="1"/>
  <c r="Z1628" i="7" a="1"/>
  <c r="Z1084" i="7" a="1"/>
  <c r="Z18" i="7" a="1"/>
  <c r="Z115" i="7" a="1"/>
  <c r="Z1048" i="7" a="1"/>
  <c r="Z1873" i="7" a="1"/>
  <c r="Z1139" i="7" a="1"/>
  <c r="Z1068" i="7" a="1"/>
  <c r="Z1787" i="7" a="1"/>
  <c r="Z743" i="7" a="1"/>
  <c r="Z1260" i="7" a="1"/>
  <c r="Z854" i="7" a="1"/>
  <c r="Z1034" i="7" a="1"/>
  <c r="Z1520" i="7" a="1"/>
  <c r="Z1954" i="7" a="1"/>
  <c r="Z641" i="7" a="1"/>
  <c r="Z1692" i="7" a="1"/>
  <c r="Z2023" i="7" a="1"/>
  <c r="Z603" i="7" a="1"/>
  <c r="Z79" i="7" a="1"/>
  <c r="Z325" i="7" a="1"/>
  <c r="Z579" i="7" a="1"/>
  <c r="Z1073" i="7" a="1"/>
  <c r="Z718" i="7" a="1"/>
  <c r="Z973" i="7" a="1"/>
  <c r="Z1300" i="7" a="1"/>
  <c r="Z473" i="7" a="1"/>
  <c r="Z1296" i="7" a="1"/>
  <c r="Z1179" i="7" a="1"/>
  <c r="Z13" i="7" a="1"/>
  <c r="Z1557" i="7" a="1"/>
  <c r="Z1072" i="7" a="1"/>
  <c r="Z730" i="7" a="1"/>
  <c r="Z407" i="7" a="1"/>
  <c r="Z159" i="7" a="1"/>
  <c r="Z1156" i="7" a="1"/>
  <c r="Z1349" i="7" a="1"/>
  <c r="Z365" i="7" a="1"/>
  <c r="Z408" i="7" a="1"/>
  <c r="Z646" i="7" a="1"/>
  <c r="Z97" i="7" a="1"/>
  <c r="Z1449" i="7" a="1"/>
  <c r="Z1714" i="7" a="1"/>
  <c r="Z339" i="7" a="1"/>
  <c r="Z89" i="7" a="1"/>
  <c r="Z1707" i="7" a="1"/>
  <c r="Z77" i="7" a="1"/>
  <c r="Z2003" i="7" a="1"/>
  <c r="Z757" i="7" a="1"/>
  <c r="Z2099" i="7" a="1"/>
  <c r="Z1564" i="7" a="1"/>
  <c r="Z1467" i="7" a="1"/>
  <c r="Z398" i="7" a="1"/>
  <c r="Z250" i="7" a="1"/>
  <c r="Z664" i="7" a="1"/>
  <c r="Z547" i="7" a="1"/>
  <c r="Z17" i="7" a="1"/>
  <c r="Z91" i="7" a="1"/>
  <c r="Z1615" i="7" a="1"/>
  <c r="Z275" i="7" a="1"/>
  <c r="Z819" i="7" a="1"/>
  <c r="Z1243" i="7" a="1"/>
  <c r="Z1823" i="7" a="1"/>
  <c r="Z1929" i="7" a="1"/>
  <c r="Z549" i="7" a="1"/>
  <c r="Z1813" i="7" a="1"/>
  <c r="Z2107" i="7" a="1"/>
  <c r="Z1974" i="7" a="1"/>
  <c r="Z738" i="7" a="1"/>
  <c r="Z220" i="7" a="1"/>
  <c r="Z1937" i="7" a="1"/>
  <c r="Z1956" i="7" a="1"/>
  <c r="Z1492" i="7" a="1"/>
  <c r="Z1355" i="7" a="1"/>
  <c r="Z1330" i="7" a="1"/>
  <c r="Z626" i="7" a="1"/>
  <c r="Z995" i="7" a="1"/>
  <c r="Z51" i="7" a="1"/>
  <c r="Z1994" i="7" a="1"/>
  <c r="Z2102" i="7" a="1"/>
  <c r="Z852" i="7" a="1"/>
  <c r="Z435" i="7" a="1"/>
  <c r="Z1783" i="7" a="1"/>
  <c r="Z1803" i="7" a="1"/>
  <c r="Z1458" i="7" a="1"/>
  <c r="Z2015" i="7" a="1"/>
  <c r="Z1375" i="7" a="1"/>
  <c r="Z912" i="7" a="1"/>
  <c r="Z157" i="7" a="1"/>
  <c r="Z683" i="7" a="1"/>
  <c r="Z558" i="7" a="1"/>
  <c r="Z2122" i="7" a="1"/>
  <c r="Z1604" i="7" a="1"/>
  <c r="Z1100" i="7" a="1"/>
  <c r="Z472" i="7" a="1"/>
  <c r="Z1807" i="7" a="1"/>
  <c r="Z2097" i="7" a="1"/>
  <c r="Z2127" i="7" a="1"/>
  <c r="Z32" i="7" a="1"/>
  <c r="Z1267" i="7" a="1"/>
  <c r="Z1359" i="7" a="1"/>
  <c r="Z263" i="7" a="1"/>
  <c r="Z1268" i="7" a="1"/>
  <c r="Z2013" i="7" a="1"/>
  <c r="Z716" i="7" a="1"/>
  <c r="Z1094" i="7" a="1"/>
  <c r="Z449" i="7" a="1"/>
  <c r="Z2108" i="7" a="1"/>
  <c r="Z1439" i="7" a="1"/>
  <c r="Z1363" i="7" a="1"/>
  <c r="Z257" i="7" a="1"/>
  <c r="Z481" i="7" a="1"/>
  <c r="Z1808" i="7" a="1"/>
  <c r="Z137" i="7" a="1"/>
  <c r="Z2027" i="7" a="1"/>
  <c r="Z888" i="7" a="1"/>
  <c r="Z1536" i="7" a="1"/>
  <c r="Z25" i="7" a="1"/>
  <c r="Z1786" i="7" a="1"/>
  <c r="Z805" i="7" a="1"/>
  <c r="Z2064" i="7" a="1"/>
  <c r="Z1317" i="7" a="1"/>
  <c r="Z316" i="7" a="1"/>
  <c r="Z2054" i="7" a="1"/>
  <c r="Z559" i="7" a="1"/>
  <c r="Z394" i="7" a="1"/>
  <c r="Z529" i="7" a="1"/>
  <c r="Z1843" i="7" a="1"/>
  <c r="Z1817" i="7" a="1"/>
  <c r="Z1374" i="7" a="1"/>
  <c r="Z2014" i="7" a="1"/>
  <c r="Z789" i="7" a="1"/>
  <c r="Z326" i="7" a="1"/>
  <c r="Z1163" i="7" a="1"/>
  <c r="Z887" i="7" a="1"/>
  <c r="Z865" i="7" a="1"/>
  <c r="Z1621" i="7" a="1"/>
  <c r="Z1636" i="7" a="1"/>
  <c r="Z170" i="7" a="1"/>
  <c r="Z1476" i="7" a="1"/>
  <c r="Z583" i="7" a="1"/>
  <c r="Z1776" i="7" a="1"/>
  <c r="Z1164" i="7" a="1"/>
  <c r="Z1506" i="7" a="1"/>
  <c r="Z46" i="7" a="1"/>
  <c r="Z1484" i="7" a="1"/>
  <c r="Z391" i="7" a="1"/>
  <c r="Z615" i="7" a="1"/>
  <c r="Z840" i="7" a="1"/>
  <c r="Z2085" i="7" a="1"/>
  <c r="Z475" i="7" a="1"/>
  <c r="Z128" i="7" a="1"/>
  <c r="Z1912" i="7" a="1"/>
  <c r="Z14" i="7" a="1"/>
  <c r="Z1344" i="7" a="1"/>
  <c r="Z584" i="7" a="1"/>
  <c r="Z1386" i="7" a="1"/>
  <c r="Z1196" i="7" a="1"/>
  <c r="Z172" i="7" a="1"/>
  <c r="Z956" i="7" a="1"/>
  <c r="Z975" i="7" a="1"/>
  <c r="Z337" i="7" a="1"/>
  <c r="Z1167" i="7" a="1"/>
  <c r="Z1184" i="7" a="1"/>
  <c r="Z447" i="7" a="1"/>
  <c r="Z1140" i="7" a="1"/>
  <c r="Z1638" i="7" a="1"/>
  <c r="Z242" i="7" a="1"/>
  <c r="Z338" i="7" a="1"/>
  <c r="Z2114" i="7" a="1"/>
  <c r="Z2053" i="7" a="1"/>
  <c r="Z453" i="7" a="1"/>
  <c r="Z1866" i="7" a="1"/>
  <c r="Z68" i="7" a="1"/>
  <c r="Z944" i="7" a="1"/>
  <c r="Z831" i="7" a="1"/>
  <c r="Z2063" i="7" a="1"/>
  <c r="Z1053" i="7" a="1"/>
  <c r="Z1666" i="7" a="1"/>
  <c r="Z1443" i="7" a="1"/>
  <c r="Z677" i="7" a="1"/>
  <c r="Z1188" i="7" a="1"/>
  <c r="Z2060" i="7" a="1"/>
  <c r="Z425" i="7" a="1"/>
  <c r="Z1063" i="7" a="1"/>
  <c r="Z997" i="7" a="1"/>
  <c r="Z970" i="7" a="1"/>
  <c r="Z1521" i="7" a="1"/>
  <c r="Z369" i="7" a="1"/>
  <c r="Z904" i="7" a="1"/>
  <c r="Z52" i="7" a="1"/>
  <c r="Z1531" i="7" a="1"/>
  <c r="Z1423" i="7" a="1"/>
  <c r="Z597" i="7" a="1"/>
  <c r="Z1240" i="7" a="1"/>
  <c r="Z2113" i="7" a="1"/>
  <c r="Z1480" i="7" a="1"/>
  <c r="Z2032" i="7" a="1"/>
  <c r="Z1826" i="7" a="1"/>
  <c r="Z1046" i="7" a="1"/>
  <c r="Z632" i="7" a="1"/>
  <c r="Z279" i="7" a="1"/>
  <c r="Z682" i="7" a="1"/>
  <c r="Z907" i="7" a="1"/>
  <c r="Z10" i="7" a="1"/>
  <c r="Z492" i="7" a="1"/>
  <c r="Z1942" i="7" a="1"/>
  <c r="Z1078" i="7" a="1"/>
  <c r="Z1478" i="7" a="1"/>
  <c r="Z1693" i="7" a="1"/>
  <c r="Z1610" i="7" a="1"/>
  <c r="Z1276" i="7" a="1"/>
  <c r="Z2031" i="7" a="1"/>
  <c r="Z160" i="7" a="1"/>
  <c r="Z815" i="7" a="1"/>
  <c r="Z1996" i="7" a="1"/>
  <c r="Z2066" i="7" a="1"/>
  <c r="Z717" i="7" a="1"/>
  <c r="Z992" i="7" a="1"/>
  <c r="Z2001" i="7" a="1"/>
  <c r="Z1421" i="7" a="1"/>
  <c r="Z353" i="7" a="1"/>
  <c r="Z1306" i="7" a="1"/>
  <c r="Z1812" i="7" a="1"/>
  <c r="Z1982" i="7" a="1"/>
  <c r="Z630" i="7" a="1"/>
  <c r="Z1391" i="7" a="1"/>
  <c r="Z713" i="7" a="1"/>
  <c r="Z1999" i="7" a="1"/>
  <c r="Z3" i="7" a="1"/>
  <c r="Z1832" i="7" a="1"/>
  <c r="Z1128" i="7" a="1"/>
  <c r="Z667" i="7" a="1"/>
  <c r="Z1840" i="7" a="1"/>
  <c r="Z1990" i="7" a="1"/>
  <c r="Z914" i="7" a="1"/>
  <c r="Z1242" i="7" a="1"/>
  <c r="Z1575" i="7" a="1"/>
  <c r="Z402" i="7" a="1"/>
  <c r="Z1518" i="7" a="1"/>
  <c r="Z383" i="7" a="1"/>
  <c r="Z1587" i="7" a="1"/>
  <c r="Z1997" i="7" a="1"/>
  <c r="Z2098" i="7" a="1"/>
  <c r="Z2065" i="7" a="1"/>
  <c r="Z930" i="7" a="1"/>
  <c r="Z1993" i="7" a="1"/>
  <c r="Z1075" i="7" a="1"/>
  <c r="Z2041" i="7" a="1"/>
  <c r="Z1791" i="7" a="1"/>
  <c r="Z366" i="7" a="1"/>
  <c r="Z1079" i="7" a="1"/>
  <c r="Z346" i="7" a="1"/>
  <c r="Z1815" i="7" a="1"/>
  <c r="Z588" i="7" a="1"/>
  <c r="Z167" i="7" a="1"/>
  <c r="Z2047" i="7" a="1"/>
  <c r="Z74" i="7" a="1"/>
  <c r="Z1579" i="7" a="1"/>
  <c r="Z2129" i="7" a="1"/>
  <c r="Z1509" i="7" a="1"/>
  <c r="Z554" i="7" a="1"/>
  <c r="Z1360" i="7" a="1"/>
  <c r="Z733" i="7" a="1"/>
  <c r="Z845" i="7" a="1"/>
  <c r="Z1088" i="7" a="1"/>
  <c r="Z1134" i="7" a="1"/>
  <c r="Z1602" i="7" a="1"/>
  <c r="Z1822" i="7" a="1"/>
  <c r="Z2050" i="7" a="1"/>
  <c r="Z1019" i="7" a="1"/>
  <c r="Z1609" i="7" a="1"/>
  <c r="Z252" i="7" a="1"/>
  <c r="Z1759" i="7" a="1"/>
  <c r="Z1342" i="7" a="1"/>
  <c r="Z643" i="7" a="1"/>
  <c r="Z1903" i="7" a="1"/>
  <c r="Z953" i="7" a="1"/>
  <c r="Z1498" i="7" a="1"/>
  <c r="Z890" i="7" a="1"/>
  <c r="Z61" i="7" a="1"/>
  <c r="Z1717" i="7" a="1"/>
  <c r="Z491" i="7" a="1"/>
  <c r="Z987" i="7" a="1"/>
  <c r="Z418" i="7" a="1"/>
  <c r="Z428" i="7" a="1"/>
  <c r="Z1018" i="7" a="1"/>
  <c r="Z567" i="7" a="1"/>
  <c r="Z1598" i="7" a="1"/>
  <c r="Z1091" i="7" a="1"/>
  <c r="Z1800" i="7" a="1"/>
  <c r="Z87" i="7" a="1"/>
  <c r="Z530" i="7" a="1"/>
  <c r="Z2021" i="7" a="1"/>
  <c r="Z1998" i="7" a="1"/>
  <c r="Z759" i="7" a="1"/>
  <c r="Z512" i="7" a="1"/>
  <c r="Z1056" i="7" a="1"/>
  <c r="Z238" i="7" a="1"/>
  <c r="Z1519" i="7" a="1"/>
  <c r="Z392" i="7" a="1"/>
  <c r="Z31" i="7" a="1"/>
  <c r="Z1709" i="7" a="1"/>
  <c r="Z1047" i="7" a="1"/>
  <c r="Z246" i="7" a="1"/>
  <c r="Z517" i="7" a="1"/>
  <c r="Z1318" i="7" a="1"/>
  <c r="Z1979" i="7" a="1"/>
  <c r="Z794" i="7" a="1"/>
  <c r="Z2051" i="7" a="1"/>
  <c r="Z1220" i="7" a="1"/>
  <c r="Z2126" i="7" a="1"/>
  <c r="Z1995" i="7" a="1"/>
  <c r="Z206" i="7" a="1"/>
  <c r="Z446" i="7" a="1"/>
  <c r="Z772" i="7" a="1"/>
  <c r="Z1336" i="7" a="1"/>
  <c r="Z1158" i="7" a="1"/>
  <c r="Z1630" i="7" a="1"/>
  <c r="Z1525" i="7" a="1"/>
  <c r="Z1206" i="7" a="1"/>
  <c r="Z964" i="7" a="1"/>
  <c r="Z1711" i="7" a="1"/>
  <c r="Z660" i="7" a="1"/>
  <c r="Z2073" i="7" a="1"/>
  <c r="Z1978" i="7" a="1"/>
  <c r="Z1847" i="7" a="1"/>
  <c r="Z1125" i="7" a="1"/>
  <c r="Z1514" i="7" a="1"/>
  <c r="Z622" i="7" a="1"/>
  <c r="Z1143" i="7" a="1"/>
  <c r="Z49" i="7" a="1"/>
  <c r="Z892" i="7" a="1"/>
  <c r="Z72" i="7" a="1"/>
  <c r="Z1083" i="7" a="1"/>
  <c r="Z855" i="7" a="1"/>
  <c r="Z171" i="7" a="1"/>
  <c r="Z19" i="7" a="1"/>
  <c r="Z577" i="7" a="1"/>
  <c r="Z1024" i="7" a="1"/>
  <c r="Z1944" i="7" a="1"/>
  <c r="Z776" i="7" a="1"/>
  <c r="Z28" i="7" a="1"/>
  <c r="Z955" i="7" a="1"/>
  <c r="Z1060" i="7" a="1"/>
  <c r="Z1327" i="7" a="1"/>
  <c r="Z1924" i="7" a="1"/>
  <c r="Z1706" i="7" a="1"/>
  <c r="Z1027" i="7" a="1"/>
  <c r="Z521" i="7" a="1"/>
  <c r="Z417" i="7" a="1"/>
  <c r="Z1599" i="7" a="1"/>
  <c r="Z1082" i="7" a="1"/>
  <c r="Z1746" i="7" a="1"/>
  <c r="Z2006" i="7" a="1"/>
  <c r="Z323" i="7" a="1"/>
  <c r="Z465" i="7" a="1"/>
  <c r="Z378" i="7" a="1"/>
  <c r="Z2124" i="7" a="1"/>
  <c r="Z151" i="7" a="1"/>
  <c r="Z657" i="7" a="1"/>
  <c r="Z2071" i="7" a="1"/>
  <c r="Z670" i="7" a="1"/>
  <c r="Z1013" i="7" a="1"/>
  <c r="Z184" i="7" a="1"/>
  <c r="Z1278" i="7" a="1"/>
  <c r="Z662" i="7" a="1"/>
  <c r="Z1406" i="7" a="1"/>
  <c r="Z1981" i="7" a="1"/>
  <c r="Z2089" i="7" a="1"/>
  <c r="Z684" i="7" a="1"/>
  <c r="Z541" i="7" a="1"/>
  <c r="Z823" i="7" a="1"/>
  <c r="Z728" i="7" a="1"/>
  <c r="Z827" i="7" a="1"/>
  <c r="Z2110" i="7" a="1"/>
  <c r="Z878" i="7" a="1"/>
  <c r="Z639" i="7" a="1"/>
  <c r="Z1859" i="7" a="1"/>
  <c r="Z1333" i="7" a="1"/>
  <c r="Z119" i="7" a="1"/>
  <c r="Z50" i="7" a="1"/>
  <c r="Z835" i="7" a="1"/>
  <c r="Z1688" i="7" a="1"/>
  <c r="Z1744" i="7" a="1"/>
  <c r="Z1215" i="7" a="1"/>
  <c r="Z1764" i="7" a="1"/>
  <c r="Z616" i="7" a="1"/>
  <c r="Z2093" i="7" a="1"/>
  <c r="Z1490" i="7" a="1"/>
  <c r="Z1556" i="7" a="1"/>
  <c r="Z114" i="7" a="1"/>
  <c r="Z1090" i="7" a="1"/>
  <c r="Z1145" i="7" a="1"/>
  <c r="Z834" i="7" a="1"/>
  <c r="Z345" i="7" a="1"/>
  <c r="Z44" i="7" a="1"/>
  <c r="Z223" i="7" a="1"/>
  <c r="Z1681" i="7" a="1"/>
  <c r="Z33" i="7" a="1"/>
  <c r="Z1357" i="7" a="1"/>
  <c r="Z1972" i="7" a="1"/>
  <c r="Z2072" i="7" a="1"/>
  <c r="Z2084" i="7" a="1"/>
  <c r="Z224" i="7" a="1"/>
  <c r="Z1485" i="7" a="1"/>
  <c r="Z2115" i="7" a="1"/>
  <c r="Z1614" i="7" a="1"/>
  <c r="Z704" i="7" a="1"/>
  <c r="Z1512" i="7" a="1"/>
  <c r="Z1418" i="7" a="1"/>
  <c r="Z1961" i="7" a="1"/>
  <c r="Z1308" i="7" a="1"/>
  <c r="Z2029" i="7" a="1"/>
  <c r="Z1433" i="7" a="1"/>
  <c r="Z1428" i="7" a="1"/>
  <c r="Z1232" i="7" a="1"/>
  <c r="Z706" i="7" a="1"/>
  <c r="Z47" i="7" a="1"/>
  <c r="Z1277" i="7" a="1"/>
  <c r="Z274" i="7" a="1"/>
  <c r="Z64" i="7" a="1"/>
  <c r="Z269" i="7" a="1"/>
  <c r="Z1971" i="7" a="1"/>
  <c r="Z2083" i="7" a="1"/>
  <c r="Z389" i="7" a="1"/>
  <c r="Z1678" i="7" a="1"/>
  <c r="Z488" i="7" a="1"/>
  <c r="Z1299" i="7" a="1"/>
  <c r="Z347" i="7" a="1"/>
  <c r="Z113" i="7" a="1"/>
  <c r="Z725" i="7" a="1"/>
  <c r="Z709" i="7" a="1"/>
  <c r="Z1868" i="7" a="1"/>
  <c r="Z1976" i="7" a="1"/>
  <c r="Z2035" i="7" a="1"/>
  <c r="Z1795" i="7" a="1"/>
  <c r="Z2081" i="7" a="1"/>
  <c r="Z801" i="7" a="1"/>
  <c r="Z861" i="7" a="1"/>
  <c r="Z853" i="7" a="1"/>
  <c r="Z1660" i="7" a="1"/>
  <c r="Z1376" i="7" a="1"/>
  <c r="Z509" i="7" a="1"/>
  <c r="Z1917" i="7" a="1"/>
  <c r="Z1008" i="7" a="1"/>
  <c r="Z1540" i="7" a="1"/>
  <c r="Z1040" i="7" a="1"/>
  <c r="Z1092" i="7" a="1"/>
  <c r="Z1092" i="7" l="1"/>
  <c r="W1092" i="7" s="1"/>
  <c r="AB1092" i="7" s="1"/>
  <c r="Z1040" i="7"/>
  <c r="W1040" i="7" s="1"/>
  <c r="AB1040" i="7" s="1"/>
  <c r="Z1540" i="7"/>
  <c r="W1540" i="7" s="1"/>
  <c r="AB1540" i="7" s="1"/>
  <c r="Z1008" i="7"/>
  <c r="W1008" i="7" s="1"/>
  <c r="AB1008" i="7" s="1"/>
  <c r="Z1917" i="7"/>
  <c r="W1917" i="7" s="1"/>
  <c r="AB1917" i="7" s="1"/>
  <c r="Z509" i="7"/>
  <c r="W509" i="7" s="1"/>
  <c r="AB509" i="7" s="1"/>
  <c r="Z1376" i="7"/>
  <c r="W1376" i="7" s="1"/>
  <c r="AB1376" i="7" s="1"/>
  <c r="Z1660" i="7"/>
  <c r="W1660" i="7" s="1"/>
  <c r="AB1660" i="7" s="1"/>
  <c r="Z853" i="7"/>
  <c r="W853" i="7" s="1"/>
  <c r="AB853" i="7" s="1"/>
  <c r="Z861" i="7"/>
  <c r="W861" i="7" s="1"/>
  <c r="AB861" i="7" s="1"/>
  <c r="Z801" i="7"/>
  <c r="W801" i="7" s="1"/>
  <c r="AB801" i="7" s="1"/>
  <c r="Z2081" i="7"/>
  <c r="Z1795" i="7"/>
  <c r="W1795" i="7" s="1"/>
  <c r="AB1795" i="7" s="1"/>
  <c r="Z2035" i="7"/>
  <c r="Z1976" i="7"/>
  <c r="W1976" i="7" s="1"/>
  <c r="AB1976" i="7" s="1"/>
  <c r="Z1868" i="7"/>
  <c r="W1868" i="7" s="1"/>
  <c r="AB1868" i="7" s="1"/>
  <c r="Z709" i="7"/>
  <c r="W709" i="7" s="1"/>
  <c r="AB709" i="7" s="1"/>
  <c r="Z725" i="7"/>
  <c r="W725" i="7" s="1"/>
  <c r="AB725" i="7" s="1"/>
  <c r="Z113" i="7"/>
  <c r="W113" i="7" s="1"/>
  <c r="AB113" i="7" s="1"/>
  <c r="Z347" i="7"/>
  <c r="W347" i="7" s="1"/>
  <c r="AB347" i="7" s="1"/>
  <c r="Z1299" i="7"/>
  <c r="W1299" i="7" s="1"/>
  <c r="AB1299" i="7" s="1"/>
  <c r="Z488" i="7"/>
  <c r="W488" i="7" s="1"/>
  <c r="AB488" i="7" s="1"/>
  <c r="Z1678" i="7"/>
  <c r="W1678" i="7" s="1"/>
  <c r="AB1678" i="7" s="1"/>
  <c r="Z389" i="7"/>
  <c r="W389" i="7" s="1"/>
  <c r="AB389" i="7" s="1"/>
  <c r="Z2083" i="7"/>
  <c r="Z1971" i="7"/>
  <c r="W1971" i="7" s="1"/>
  <c r="AB1971" i="7" s="1"/>
  <c r="Z269" i="7"/>
  <c r="W269" i="7" s="1"/>
  <c r="AB269" i="7" s="1"/>
  <c r="Z64" i="7"/>
  <c r="W64" i="7" s="1"/>
  <c r="AB64" i="7" s="1"/>
  <c r="Z274" i="7"/>
  <c r="W274" i="7" s="1"/>
  <c r="AB274" i="7" s="1"/>
  <c r="Z1277" i="7"/>
  <c r="W1277" i="7" s="1"/>
  <c r="AB1277" i="7" s="1"/>
  <c r="Z47" i="7"/>
  <c r="W47" i="7" s="1"/>
  <c r="AB47" i="7" s="1"/>
  <c r="Z706" i="7"/>
  <c r="W706" i="7" s="1"/>
  <c r="AB706" i="7" s="1"/>
  <c r="Z1232" i="7"/>
  <c r="W1232" i="7" s="1"/>
  <c r="AB1232" i="7" s="1"/>
  <c r="Z1428" i="7"/>
  <c r="W1428" i="7" s="1"/>
  <c r="AB1428" i="7" s="1"/>
  <c r="Z1433" i="7"/>
  <c r="W1433" i="7" s="1"/>
  <c r="AB1433" i="7" s="1"/>
  <c r="Z2029" i="7"/>
  <c r="Z1308" i="7"/>
  <c r="W1308" i="7" s="1"/>
  <c r="AB1308" i="7" s="1"/>
  <c r="Z1961" i="7"/>
  <c r="W1961" i="7" s="1"/>
  <c r="AB1961" i="7" s="1"/>
  <c r="Z1418" i="7"/>
  <c r="W1418" i="7" s="1"/>
  <c r="AB1418" i="7" s="1"/>
  <c r="Z1512" i="7"/>
  <c r="W1512" i="7" s="1"/>
  <c r="AB1512" i="7" s="1"/>
  <c r="Z704" i="7"/>
  <c r="W704" i="7" s="1"/>
  <c r="AB704" i="7" s="1"/>
  <c r="Z1614" i="7"/>
  <c r="W1614" i="7" s="1"/>
  <c r="AB1614" i="7" s="1"/>
  <c r="Z2115" i="7"/>
  <c r="Z1485" i="7"/>
  <c r="W1485" i="7" s="1"/>
  <c r="AB1485" i="7" s="1"/>
  <c r="Z224" i="7"/>
  <c r="W224" i="7" s="1"/>
  <c r="AB224" i="7" s="1"/>
  <c r="Z2084" i="7"/>
  <c r="Z2072" i="7"/>
  <c r="Z1972" i="7"/>
  <c r="W1972" i="7" s="1"/>
  <c r="AB1972" i="7" s="1"/>
  <c r="Z1357" i="7"/>
  <c r="W1357" i="7" s="1"/>
  <c r="AB1357" i="7" s="1"/>
  <c r="Z33" i="7"/>
  <c r="W33" i="7" s="1"/>
  <c r="AB33" i="7" s="1"/>
  <c r="Z1681" i="7"/>
  <c r="W1681" i="7" s="1"/>
  <c r="AB1681" i="7" s="1"/>
  <c r="Z223" i="7"/>
  <c r="W223" i="7" s="1"/>
  <c r="AB223" i="7" s="1"/>
  <c r="Z44" i="7"/>
  <c r="W44" i="7" s="1"/>
  <c r="AB44" i="7" s="1"/>
  <c r="Z345" i="7"/>
  <c r="W345" i="7" s="1"/>
  <c r="AB345" i="7" s="1"/>
  <c r="Z834" i="7"/>
  <c r="W834" i="7" s="1"/>
  <c r="AB834" i="7" s="1"/>
  <c r="Z1145" i="7"/>
  <c r="W1145" i="7" s="1"/>
  <c r="AB1145" i="7" s="1"/>
  <c r="Z1090" i="7"/>
  <c r="W1090" i="7" s="1"/>
  <c r="AB1090" i="7" s="1"/>
  <c r="Z114" i="7"/>
  <c r="W114" i="7" s="1"/>
  <c r="AB114" i="7" s="1"/>
  <c r="Z1556" i="7"/>
  <c r="W1556" i="7" s="1"/>
  <c r="AB1556" i="7" s="1"/>
  <c r="Z1490" i="7"/>
  <c r="W1490" i="7" s="1"/>
  <c r="AB1490" i="7" s="1"/>
  <c r="Z2093" i="7"/>
  <c r="Z616" i="7"/>
  <c r="W616" i="7" s="1"/>
  <c r="AB616" i="7" s="1"/>
  <c r="Z1764" i="7"/>
  <c r="W1764" i="7" s="1"/>
  <c r="AB1764" i="7" s="1"/>
  <c r="Z1215" i="7"/>
  <c r="W1215" i="7" s="1"/>
  <c r="AB1215" i="7" s="1"/>
  <c r="Z1744" i="7"/>
  <c r="W1744" i="7" s="1"/>
  <c r="AB1744" i="7" s="1"/>
  <c r="Z1688" i="7"/>
  <c r="W1688" i="7" s="1"/>
  <c r="AB1688" i="7" s="1"/>
  <c r="Z835" i="7"/>
  <c r="W835" i="7" s="1"/>
  <c r="AB835" i="7" s="1"/>
  <c r="Z50" i="7"/>
  <c r="W50" i="7" s="1"/>
  <c r="AB50" i="7" s="1"/>
  <c r="Z119" i="7"/>
  <c r="W119" i="7" s="1"/>
  <c r="AB119" i="7" s="1"/>
  <c r="Z1333" i="7"/>
  <c r="W1333" i="7" s="1"/>
  <c r="AB1333" i="7" s="1"/>
  <c r="Z1859" i="7"/>
  <c r="W1859" i="7" s="1"/>
  <c r="AB1859" i="7" s="1"/>
  <c r="Z639" i="7"/>
  <c r="W639" i="7" s="1"/>
  <c r="AB639" i="7" s="1"/>
  <c r="Z878" i="7"/>
  <c r="W878" i="7" s="1"/>
  <c r="AB878" i="7" s="1"/>
  <c r="Z2110" i="7"/>
  <c r="Z827" i="7"/>
  <c r="W827" i="7" s="1"/>
  <c r="AB827" i="7" s="1"/>
  <c r="Z728" i="7"/>
  <c r="Z823" i="7"/>
  <c r="W823" i="7" s="1"/>
  <c r="AB823" i="7" s="1"/>
  <c r="Z541" i="7"/>
  <c r="W541" i="7" s="1"/>
  <c r="AB541" i="7" s="1"/>
  <c r="Z684" i="7"/>
  <c r="W684" i="7" s="1"/>
  <c r="AB684" i="7" s="1"/>
  <c r="Z2089" i="7"/>
  <c r="Z1981" i="7"/>
  <c r="W1981" i="7" s="1"/>
  <c r="AB1981" i="7" s="1"/>
  <c r="Z1406" i="7"/>
  <c r="W1406" i="7" s="1"/>
  <c r="AB1406" i="7" s="1"/>
  <c r="Z662" i="7"/>
  <c r="W662" i="7" s="1"/>
  <c r="AB662" i="7" s="1"/>
  <c r="Z1278" i="7"/>
  <c r="W1278" i="7" s="1"/>
  <c r="AB1278" i="7" s="1"/>
  <c r="Z184" i="7"/>
  <c r="W184" i="7" s="1"/>
  <c r="AB184" i="7" s="1"/>
  <c r="Z1013" i="7"/>
  <c r="W1013" i="7" s="1"/>
  <c r="AB1013" i="7" s="1"/>
  <c r="Z670" i="7"/>
  <c r="W670" i="7" s="1"/>
  <c r="AB670" i="7" s="1"/>
  <c r="Z2071" i="7"/>
  <c r="Z657" i="7"/>
  <c r="W657" i="7" s="1"/>
  <c r="AB657" i="7" s="1"/>
  <c r="Z151" i="7"/>
  <c r="W151" i="7" s="1"/>
  <c r="AB151" i="7" s="1"/>
  <c r="Z2124" i="7"/>
  <c r="Z378" i="7"/>
  <c r="W378" i="7" s="1"/>
  <c r="AB378" i="7" s="1"/>
  <c r="Z465" i="7"/>
  <c r="W465" i="7" s="1"/>
  <c r="AB465" i="7" s="1"/>
  <c r="Z323" i="7"/>
  <c r="W323" i="7" s="1"/>
  <c r="AB323" i="7" s="1"/>
  <c r="Z2006" i="7"/>
  <c r="Z1746" i="7"/>
  <c r="W1746" i="7" s="1"/>
  <c r="AB1746" i="7" s="1"/>
  <c r="Z1082" i="7"/>
  <c r="W1082" i="7" s="1"/>
  <c r="AB1082" i="7" s="1"/>
  <c r="Z1599" i="7"/>
  <c r="W1599" i="7" s="1"/>
  <c r="AB1599" i="7" s="1"/>
  <c r="Z417" i="7"/>
  <c r="W417" i="7" s="1"/>
  <c r="AB417" i="7" s="1"/>
  <c r="Z521" i="7"/>
  <c r="W521" i="7" s="1"/>
  <c r="AB521" i="7" s="1"/>
  <c r="Z1027" i="7"/>
  <c r="W1027" i="7" s="1"/>
  <c r="AB1027" i="7" s="1"/>
  <c r="Z1706" i="7"/>
  <c r="W1706" i="7" s="1"/>
  <c r="AB1706" i="7" s="1"/>
  <c r="Z1924" i="7"/>
  <c r="W1924" i="7" s="1"/>
  <c r="AB1924" i="7" s="1"/>
  <c r="Z1327" i="7"/>
  <c r="W1327" i="7" s="1"/>
  <c r="AB1327" i="7" s="1"/>
  <c r="Z1060" i="7"/>
  <c r="W1060" i="7" s="1"/>
  <c r="AB1060" i="7" s="1"/>
  <c r="Z955" i="7"/>
  <c r="W955" i="7" s="1"/>
  <c r="AB955" i="7" s="1"/>
  <c r="Z28" i="7"/>
  <c r="W28" i="7" s="1"/>
  <c r="AB28" i="7" s="1"/>
  <c r="Z776" i="7"/>
  <c r="W776" i="7" s="1"/>
  <c r="AB776" i="7" s="1"/>
  <c r="Z1944" i="7"/>
  <c r="W1944" i="7" s="1"/>
  <c r="AB1944" i="7" s="1"/>
  <c r="Z1024" i="7"/>
  <c r="W1024" i="7" s="1"/>
  <c r="AB1024" i="7" s="1"/>
  <c r="Z577" i="7"/>
  <c r="W577" i="7" s="1"/>
  <c r="AB577" i="7" s="1"/>
  <c r="Z19" i="7"/>
  <c r="W19" i="7" s="1"/>
  <c r="AB19" i="7" s="1"/>
  <c r="Z171" i="7"/>
  <c r="W171" i="7" s="1"/>
  <c r="AB171" i="7" s="1"/>
  <c r="Z855" i="7"/>
  <c r="W855" i="7" s="1"/>
  <c r="AB855" i="7" s="1"/>
  <c r="Z1083" i="7"/>
  <c r="W1083" i="7" s="1"/>
  <c r="AB1083" i="7" s="1"/>
  <c r="Z72" i="7"/>
  <c r="W72" i="7" s="1"/>
  <c r="AB72" i="7" s="1"/>
  <c r="Z892" i="7"/>
  <c r="W892" i="7" s="1"/>
  <c r="AB892" i="7" s="1"/>
  <c r="Z49" i="7"/>
  <c r="W49" i="7" s="1"/>
  <c r="AB49" i="7" s="1"/>
  <c r="Z1143" i="7"/>
  <c r="W1143" i="7" s="1"/>
  <c r="AB1143" i="7" s="1"/>
  <c r="Z622" i="7"/>
  <c r="W622" i="7" s="1"/>
  <c r="AB622" i="7" s="1"/>
  <c r="Z1514" i="7"/>
  <c r="W1514" i="7" s="1"/>
  <c r="AB1514" i="7" s="1"/>
  <c r="Z1125" i="7"/>
  <c r="W1125" i="7" s="1"/>
  <c r="AB1125" i="7" s="1"/>
  <c r="Z1847" i="7"/>
  <c r="W1847" i="7" s="1"/>
  <c r="AB1847" i="7" s="1"/>
  <c r="Z1978" i="7"/>
  <c r="W1978" i="7" s="1"/>
  <c r="AB1978" i="7" s="1"/>
  <c r="Z2073" i="7"/>
  <c r="Z660" i="7"/>
  <c r="W660" i="7" s="1"/>
  <c r="AB660" i="7" s="1"/>
  <c r="Z1711" i="7"/>
  <c r="W1711" i="7" s="1"/>
  <c r="AB1711" i="7" s="1"/>
  <c r="Z964" i="7"/>
  <c r="W964" i="7" s="1"/>
  <c r="AB964" i="7" s="1"/>
  <c r="Z1206" i="7"/>
  <c r="W1206" i="7" s="1"/>
  <c r="AB1206" i="7" s="1"/>
  <c r="Z1525" i="7"/>
  <c r="W1525" i="7" s="1"/>
  <c r="AB1525" i="7" s="1"/>
  <c r="Z1630" i="7"/>
  <c r="W1630" i="7" s="1"/>
  <c r="AB1630" i="7" s="1"/>
  <c r="Z1158" i="7"/>
  <c r="W1158" i="7" s="1"/>
  <c r="AB1158" i="7" s="1"/>
  <c r="Z1336" i="7"/>
  <c r="W1336" i="7" s="1"/>
  <c r="AB1336" i="7" s="1"/>
  <c r="Z772" i="7"/>
  <c r="W772" i="7" s="1"/>
  <c r="AB772" i="7" s="1"/>
  <c r="Z446" i="7"/>
  <c r="W446" i="7" s="1"/>
  <c r="AB446" i="7" s="1"/>
  <c r="Z206" i="7"/>
  <c r="W206" i="7" s="1"/>
  <c r="AB206" i="7" s="1"/>
  <c r="Z1995" i="7"/>
  <c r="Z2126" i="7"/>
  <c r="Z1220" i="7"/>
  <c r="W1220" i="7" s="1"/>
  <c r="AB1220" i="7" s="1"/>
  <c r="Z2051" i="7"/>
  <c r="Z794" i="7"/>
  <c r="W794" i="7" s="1"/>
  <c r="AB794" i="7" s="1"/>
  <c r="Z1979" i="7"/>
  <c r="W1979" i="7" s="1"/>
  <c r="AB1979" i="7" s="1"/>
  <c r="Z1318" i="7"/>
  <c r="W1318" i="7" s="1"/>
  <c r="AB1318" i="7" s="1"/>
  <c r="Z517" i="7"/>
  <c r="W517" i="7" s="1"/>
  <c r="AB517" i="7" s="1"/>
  <c r="Z246" i="7"/>
  <c r="W246" i="7" s="1"/>
  <c r="AB246" i="7" s="1"/>
  <c r="Z1047" i="7"/>
  <c r="W1047" i="7" s="1"/>
  <c r="AB1047" i="7" s="1"/>
  <c r="Z1709" i="7"/>
  <c r="W1709" i="7" s="1"/>
  <c r="AB1709" i="7" s="1"/>
  <c r="Z31" i="7"/>
  <c r="W31" i="7" s="1"/>
  <c r="AB31" i="7" s="1"/>
  <c r="Z392" i="7"/>
  <c r="W392" i="7" s="1"/>
  <c r="AB392" i="7" s="1"/>
  <c r="Z1519" i="7"/>
  <c r="W1519" i="7" s="1"/>
  <c r="AB1519" i="7" s="1"/>
  <c r="Z238" i="7"/>
  <c r="W238" i="7" s="1"/>
  <c r="AB238" i="7" s="1"/>
  <c r="Z1056" i="7"/>
  <c r="W1056" i="7" s="1"/>
  <c r="AB1056" i="7" s="1"/>
  <c r="Z512" i="7"/>
  <c r="W512" i="7" s="1"/>
  <c r="AB512" i="7" s="1"/>
  <c r="Z759" i="7"/>
  <c r="W759" i="7" s="1"/>
  <c r="AB759" i="7" s="1"/>
  <c r="Z1998" i="7"/>
  <c r="Z2021" i="7"/>
  <c r="Z530" i="7"/>
  <c r="W530" i="7" s="1"/>
  <c r="AB530" i="7" s="1"/>
  <c r="Z87" i="7"/>
  <c r="W87" i="7" s="1"/>
  <c r="AB87" i="7" s="1"/>
  <c r="Z1800" i="7"/>
  <c r="W1800" i="7" s="1"/>
  <c r="AB1800" i="7" s="1"/>
  <c r="Z1091" i="7"/>
  <c r="W1091" i="7" s="1"/>
  <c r="AB1091" i="7" s="1"/>
  <c r="Z1598" i="7"/>
  <c r="W1598" i="7" s="1"/>
  <c r="AB1598" i="7" s="1"/>
  <c r="Z567" i="7"/>
  <c r="W567" i="7" s="1"/>
  <c r="AB567" i="7" s="1"/>
  <c r="Z1018" i="7"/>
  <c r="W1018" i="7" s="1"/>
  <c r="AB1018" i="7" s="1"/>
  <c r="Z428" i="7"/>
  <c r="W428" i="7" s="1"/>
  <c r="AB428" i="7" s="1"/>
  <c r="Z418" i="7"/>
  <c r="W418" i="7" s="1"/>
  <c r="AB418" i="7" s="1"/>
  <c r="Z987" i="7"/>
  <c r="W987" i="7" s="1"/>
  <c r="AB987" i="7" s="1"/>
  <c r="Z491" i="7"/>
  <c r="W491" i="7" s="1"/>
  <c r="AB491" i="7" s="1"/>
  <c r="Z1717" i="7"/>
  <c r="W1717" i="7" s="1"/>
  <c r="AB1717" i="7" s="1"/>
  <c r="Z61" i="7"/>
  <c r="W61" i="7" s="1"/>
  <c r="AB61" i="7" s="1"/>
  <c r="Z890" i="7"/>
  <c r="W890" i="7" s="1"/>
  <c r="AB890" i="7" s="1"/>
  <c r="Z1498" i="7"/>
  <c r="W1498" i="7" s="1"/>
  <c r="AB1498" i="7" s="1"/>
  <c r="Z953" i="7"/>
  <c r="W953" i="7" s="1"/>
  <c r="AB953" i="7" s="1"/>
  <c r="Z1903" i="7"/>
  <c r="W1903" i="7" s="1"/>
  <c r="AB1903" i="7" s="1"/>
  <c r="Z643" i="7"/>
  <c r="W643" i="7" s="1"/>
  <c r="AB643" i="7" s="1"/>
  <c r="Z1342" i="7"/>
  <c r="Z1759" i="7"/>
  <c r="W1759" i="7" s="1"/>
  <c r="AB1759" i="7" s="1"/>
  <c r="Z252" i="7"/>
  <c r="W252" i="7" s="1"/>
  <c r="AB252" i="7" s="1"/>
  <c r="Z1609" i="7"/>
  <c r="W1609" i="7" s="1"/>
  <c r="AB1609" i="7" s="1"/>
  <c r="Z1019" i="7"/>
  <c r="W1019" i="7" s="1"/>
  <c r="AB1019" i="7" s="1"/>
  <c r="Z2050" i="7"/>
  <c r="Z1822" i="7"/>
  <c r="W1822" i="7" s="1"/>
  <c r="AB1822" i="7" s="1"/>
  <c r="Z1602" i="7"/>
  <c r="W1602" i="7" s="1"/>
  <c r="AB1602" i="7" s="1"/>
  <c r="Z1134" i="7"/>
  <c r="W1134" i="7" s="1"/>
  <c r="AB1134" i="7" s="1"/>
  <c r="Z1088" i="7"/>
  <c r="W1088" i="7" s="1"/>
  <c r="AB1088" i="7" s="1"/>
  <c r="Z845" i="7"/>
  <c r="W845" i="7" s="1"/>
  <c r="AB845" i="7" s="1"/>
  <c r="Z733" i="7"/>
  <c r="W733" i="7" s="1"/>
  <c r="AB733" i="7" s="1"/>
  <c r="Z1360" i="7"/>
  <c r="W1360" i="7" s="1"/>
  <c r="AB1360" i="7" s="1"/>
  <c r="Z554" i="7"/>
  <c r="W554" i="7" s="1"/>
  <c r="AB554" i="7" s="1"/>
  <c r="Z1509" i="7"/>
  <c r="W1509" i="7" s="1"/>
  <c r="AB1509" i="7" s="1"/>
  <c r="Z2129" i="7"/>
  <c r="Z1579" i="7"/>
  <c r="W1579" i="7" s="1"/>
  <c r="AB1579" i="7" s="1"/>
  <c r="Z74" i="7"/>
  <c r="W74" i="7" s="1"/>
  <c r="AB74" i="7" s="1"/>
  <c r="Z2047" i="7"/>
  <c r="Z167" i="7"/>
  <c r="W167" i="7" s="1"/>
  <c r="AB167" i="7" s="1"/>
  <c r="Z588" i="7"/>
  <c r="W588" i="7" s="1"/>
  <c r="AB588" i="7" s="1"/>
  <c r="Z1815" i="7"/>
  <c r="W1815" i="7" s="1"/>
  <c r="AB1815" i="7" s="1"/>
  <c r="Z346" i="7"/>
  <c r="W346" i="7" s="1"/>
  <c r="AB346" i="7" s="1"/>
  <c r="Z1079" i="7"/>
  <c r="W1079" i="7" s="1"/>
  <c r="AB1079" i="7" s="1"/>
  <c r="Z366" i="7"/>
  <c r="W366" i="7" s="1"/>
  <c r="AB366" i="7" s="1"/>
  <c r="Z1791" i="7"/>
  <c r="W1791" i="7" s="1"/>
  <c r="AB1791" i="7" s="1"/>
  <c r="Z2041" i="7"/>
  <c r="Z1075" i="7"/>
  <c r="W1075" i="7" s="1"/>
  <c r="AB1075" i="7" s="1"/>
  <c r="Z1993" i="7"/>
  <c r="Z930" i="7"/>
  <c r="Z2065" i="7"/>
  <c r="Z2098" i="7"/>
  <c r="Z1997" i="7"/>
  <c r="Z1587" i="7"/>
  <c r="W1587" i="7" s="1"/>
  <c r="AB1587" i="7" s="1"/>
  <c r="Z383" i="7"/>
  <c r="W383" i="7" s="1"/>
  <c r="AB383" i="7" s="1"/>
  <c r="Z1518" i="7"/>
  <c r="W1518" i="7" s="1"/>
  <c r="AB1518" i="7" s="1"/>
  <c r="Z402" i="7"/>
  <c r="W402" i="7" s="1"/>
  <c r="AB402" i="7" s="1"/>
  <c r="Z1575" i="7"/>
  <c r="W1575" i="7" s="1"/>
  <c r="AB1575" i="7" s="1"/>
  <c r="Z1242" i="7"/>
  <c r="W1242" i="7" s="1"/>
  <c r="AB1242" i="7" s="1"/>
  <c r="Z914" i="7"/>
  <c r="W914" i="7" s="1"/>
  <c r="AB914" i="7" s="1"/>
  <c r="Z1990" i="7"/>
  <c r="Z1840" i="7"/>
  <c r="W1840" i="7" s="1"/>
  <c r="AB1840" i="7" s="1"/>
  <c r="Z667" i="7"/>
  <c r="W667" i="7" s="1"/>
  <c r="AB667" i="7" s="1"/>
  <c r="Z1128" i="7"/>
  <c r="W1128" i="7" s="1"/>
  <c r="AB1128" i="7" s="1"/>
  <c r="Z1832" i="7"/>
  <c r="W1832" i="7" s="1"/>
  <c r="AB1832" i="7" s="1"/>
  <c r="Z3" i="7"/>
  <c r="W3" i="7" s="1"/>
  <c r="AB3" i="7" s="1"/>
  <c r="Z1999" i="7"/>
  <c r="Z713" i="7"/>
  <c r="W713" i="7" s="1"/>
  <c r="AB713" i="7" s="1"/>
  <c r="Z1391" i="7"/>
  <c r="W1391" i="7" s="1"/>
  <c r="AB1391" i="7" s="1"/>
  <c r="Z630" i="7"/>
  <c r="W630" i="7" s="1"/>
  <c r="AB630" i="7" s="1"/>
  <c r="Z1982" i="7"/>
  <c r="W1982" i="7" s="1"/>
  <c r="AB1982" i="7" s="1"/>
  <c r="Z1812" i="7"/>
  <c r="W1812" i="7" s="1"/>
  <c r="AB1812" i="7" s="1"/>
  <c r="Z1306" i="7"/>
  <c r="W1306" i="7" s="1"/>
  <c r="AB1306" i="7" s="1"/>
  <c r="Z353" i="7"/>
  <c r="W353" i="7" s="1"/>
  <c r="AB353" i="7" s="1"/>
  <c r="Z1421" i="7"/>
  <c r="W1421" i="7" s="1"/>
  <c r="AB1421" i="7" s="1"/>
  <c r="Z2001" i="7"/>
  <c r="Z992" i="7"/>
  <c r="W992" i="7" s="1"/>
  <c r="AB992" i="7" s="1"/>
  <c r="Z717" i="7"/>
  <c r="W717" i="7" s="1"/>
  <c r="AB717" i="7" s="1"/>
  <c r="Z2066" i="7"/>
  <c r="Z1996" i="7"/>
  <c r="Z815" i="7"/>
  <c r="W815" i="7" s="1"/>
  <c r="AB815" i="7" s="1"/>
  <c r="Z160" i="7"/>
  <c r="Z2031" i="7"/>
  <c r="Z1276" i="7"/>
  <c r="W1276" i="7" s="1"/>
  <c r="AB1276" i="7" s="1"/>
  <c r="Z1610" i="7"/>
  <c r="W1610" i="7" s="1"/>
  <c r="AB1610" i="7" s="1"/>
  <c r="Z1693" i="7"/>
  <c r="W1693" i="7" s="1"/>
  <c r="AB1693" i="7" s="1"/>
  <c r="Z1478" i="7"/>
  <c r="W1478" i="7" s="1"/>
  <c r="AB1478" i="7" s="1"/>
  <c r="Z1078" i="7"/>
  <c r="W1078" i="7" s="1"/>
  <c r="AB1078" i="7" s="1"/>
  <c r="Z1942" i="7"/>
  <c r="W1942" i="7" s="1"/>
  <c r="AB1942" i="7" s="1"/>
  <c r="Z492" i="7"/>
  <c r="W492" i="7" s="1"/>
  <c r="AB492" i="7" s="1"/>
  <c r="Z10" i="7"/>
  <c r="W10" i="7" s="1"/>
  <c r="AB10" i="7" s="1"/>
  <c r="Z907" i="7"/>
  <c r="W907" i="7" s="1"/>
  <c r="AB907" i="7" s="1"/>
  <c r="Z682" i="7"/>
  <c r="W682" i="7" s="1"/>
  <c r="AB682" i="7" s="1"/>
  <c r="Z279" i="7"/>
  <c r="Z632" i="7"/>
  <c r="W632" i="7" s="1"/>
  <c r="AB632" i="7" s="1"/>
  <c r="Z1046" i="7"/>
  <c r="W1046" i="7" s="1"/>
  <c r="AB1046" i="7" s="1"/>
  <c r="Z1826" i="7"/>
  <c r="W1826" i="7" s="1"/>
  <c r="AB1826" i="7" s="1"/>
  <c r="Z2032" i="7"/>
  <c r="Z1480" i="7"/>
  <c r="W1480" i="7" s="1"/>
  <c r="AB1480" i="7" s="1"/>
  <c r="Z2113" i="7"/>
  <c r="Z1240" i="7"/>
  <c r="W1240" i="7" s="1"/>
  <c r="AB1240" i="7" s="1"/>
  <c r="Z597" i="7"/>
  <c r="W597" i="7" s="1"/>
  <c r="AB597" i="7" s="1"/>
  <c r="Z1423" i="7"/>
  <c r="W1423" i="7" s="1"/>
  <c r="AB1423" i="7" s="1"/>
  <c r="Z1531" i="7"/>
  <c r="W1531" i="7" s="1"/>
  <c r="AB1531" i="7" s="1"/>
  <c r="Z52" i="7"/>
  <c r="W52" i="7" s="1"/>
  <c r="AB52" i="7" s="1"/>
  <c r="Z904" i="7"/>
  <c r="W904" i="7" s="1"/>
  <c r="AB904" i="7" s="1"/>
  <c r="Z369" i="7"/>
  <c r="W369" i="7" s="1"/>
  <c r="AB369" i="7" s="1"/>
  <c r="Z1521" i="7"/>
  <c r="W1521" i="7" s="1"/>
  <c r="AB1521" i="7" s="1"/>
  <c r="Z970" i="7"/>
  <c r="W970" i="7" s="1"/>
  <c r="AB970" i="7" s="1"/>
  <c r="Z997" i="7"/>
  <c r="W997" i="7" s="1"/>
  <c r="AB997" i="7" s="1"/>
  <c r="Z1063" i="7"/>
  <c r="W1063" i="7" s="1"/>
  <c r="AB1063" i="7" s="1"/>
  <c r="Z425" i="7"/>
  <c r="W425" i="7" s="1"/>
  <c r="AB425" i="7" s="1"/>
  <c r="Z2060" i="7"/>
  <c r="Z1188" i="7"/>
  <c r="W1188" i="7" s="1"/>
  <c r="AB1188" i="7" s="1"/>
  <c r="Z677" i="7"/>
  <c r="W677" i="7" s="1"/>
  <c r="AB677" i="7" s="1"/>
  <c r="Z1443" i="7"/>
  <c r="W1443" i="7" s="1"/>
  <c r="AB1443" i="7" s="1"/>
  <c r="Z1666" i="7"/>
  <c r="W1666" i="7" s="1"/>
  <c r="AB1666" i="7" s="1"/>
  <c r="Z1053" i="7"/>
  <c r="W1053" i="7" s="1"/>
  <c r="AB1053" i="7" s="1"/>
  <c r="Z2063" i="7"/>
  <c r="Z831" i="7"/>
  <c r="W831" i="7" s="1"/>
  <c r="AB831" i="7" s="1"/>
  <c r="Z944" i="7"/>
  <c r="W944" i="7" s="1"/>
  <c r="AB944" i="7" s="1"/>
  <c r="Z68" i="7"/>
  <c r="W68" i="7" s="1"/>
  <c r="AB68" i="7" s="1"/>
  <c r="Z1866" i="7"/>
  <c r="W1866" i="7" s="1"/>
  <c r="AB1866" i="7" s="1"/>
  <c r="Z453" i="7"/>
  <c r="W453" i="7" s="1"/>
  <c r="AB453" i="7" s="1"/>
  <c r="Z2053" i="7"/>
  <c r="Z2114" i="7"/>
  <c r="Z338" i="7"/>
  <c r="W338" i="7" s="1"/>
  <c r="AB338" i="7" s="1"/>
  <c r="Z242" i="7"/>
  <c r="W242" i="7" s="1"/>
  <c r="AB242" i="7" s="1"/>
  <c r="Z1638" i="7"/>
  <c r="W1638" i="7" s="1"/>
  <c r="AB1638" i="7" s="1"/>
  <c r="Z1140" i="7"/>
  <c r="W1140" i="7" s="1"/>
  <c r="AB1140" i="7" s="1"/>
  <c r="Z447" i="7"/>
  <c r="W447" i="7" s="1"/>
  <c r="AB447" i="7" s="1"/>
  <c r="Z1184" i="7"/>
  <c r="W1184" i="7" s="1"/>
  <c r="AB1184" i="7" s="1"/>
  <c r="Z1167" i="7"/>
  <c r="W1167" i="7" s="1"/>
  <c r="AB1167" i="7" s="1"/>
  <c r="Z337" i="7"/>
  <c r="W337" i="7" s="1"/>
  <c r="AB337" i="7" s="1"/>
  <c r="Z975" i="7"/>
  <c r="W975" i="7" s="1"/>
  <c r="AB975" i="7" s="1"/>
  <c r="Z956" i="7"/>
  <c r="W956" i="7" s="1"/>
  <c r="AB956" i="7" s="1"/>
  <c r="Z172" i="7"/>
  <c r="W172" i="7" s="1"/>
  <c r="AB172" i="7" s="1"/>
  <c r="Z1196" i="7"/>
  <c r="W1196" i="7" s="1"/>
  <c r="AB1196" i="7" s="1"/>
  <c r="Z1386" i="7"/>
  <c r="W1386" i="7" s="1"/>
  <c r="AB1386" i="7" s="1"/>
  <c r="Z584" i="7"/>
  <c r="W584" i="7" s="1"/>
  <c r="AB584" i="7" s="1"/>
  <c r="Z1344" i="7"/>
  <c r="W1344" i="7" s="1"/>
  <c r="AB1344" i="7" s="1"/>
  <c r="Z14" i="7"/>
  <c r="W14" i="7" s="1"/>
  <c r="AB14" i="7" s="1"/>
  <c r="Z1912" i="7"/>
  <c r="W1912" i="7" s="1"/>
  <c r="AB1912" i="7" s="1"/>
  <c r="Z128" i="7"/>
  <c r="W128" i="7" s="1"/>
  <c r="AB128" i="7" s="1"/>
  <c r="Z475" i="7"/>
  <c r="W475" i="7" s="1"/>
  <c r="AB475" i="7" s="1"/>
  <c r="Z2085" i="7"/>
  <c r="Z840" i="7"/>
  <c r="W840" i="7" s="1"/>
  <c r="AB840" i="7" s="1"/>
  <c r="Z615" i="7"/>
  <c r="W615" i="7" s="1"/>
  <c r="AB615" i="7" s="1"/>
  <c r="Z391" i="7"/>
  <c r="W391" i="7" s="1"/>
  <c r="AB391" i="7" s="1"/>
  <c r="Z1484" i="7"/>
  <c r="W1484" i="7" s="1"/>
  <c r="AB1484" i="7" s="1"/>
  <c r="Z46" i="7"/>
  <c r="W46" i="7" s="1"/>
  <c r="AB46" i="7" s="1"/>
  <c r="Z1506" i="7"/>
  <c r="W1506" i="7" s="1"/>
  <c r="AB1506" i="7" s="1"/>
  <c r="Z1164" i="7"/>
  <c r="W1164" i="7" s="1"/>
  <c r="AB1164" i="7" s="1"/>
  <c r="Z1776" i="7"/>
  <c r="W1776" i="7" s="1"/>
  <c r="AB1776" i="7" s="1"/>
  <c r="Z583" i="7"/>
  <c r="W583" i="7" s="1"/>
  <c r="AB583" i="7" s="1"/>
  <c r="Z1476" i="7"/>
  <c r="W1476" i="7" s="1"/>
  <c r="AB1476" i="7" s="1"/>
  <c r="Z170" i="7"/>
  <c r="W170" i="7" s="1"/>
  <c r="AB170" i="7" s="1"/>
  <c r="Z1636" i="7"/>
  <c r="W1636" i="7" s="1"/>
  <c r="AB1636" i="7" s="1"/>
  <c r="Z1621" i="7"/>
  <c r="W1621" i="7" s="1"/>
  <c r="AB1621" i="7" s="1"/>
  <c r="Z865" i="7"/>
  <c r="W865" i="7" s="1"/>
  <c r="AB865" i="7" s="1"/>
  <c r="Z887" i="7"/>
  <c r="W887" i="7" s="1"/>
  <c r="AB887" i="7" s="1"/>
  <c r="Z1163" i="7"/>
  <c r="W1163" i="7" s="1"/>
  <c r="AB1163" i="7" s="1"/>
  <c r="Z326" i="7"/>
  <c r="W326" i="7" s="1"/>
  <c r="AB326" i="7" s="1"/>
  <c r="Z789" i="7"/>
  <c r="Z2014" i="7"/>
  <c r="Z1374" i="7"/>
  <c r="W1374" i="7" s="1"/>
  <c r="AB1374" i="7" s="1"/>
  <c r="Z1817" i="7"/>
  <c r="W1817" i="7" s="1"/>
  <c r="AB1817" i="7" s="1"/>
  <c r="Z1843" i="7"/>
  <c r="W1843" i="7" s="1"/>
  <c r="AB1843" i="7" s="1"/>
  <c r="Z529" i="7"/>
  <c r="W529" i="7" s="1"/>
  <c r="AB529" i="7" s="1"/>
  <c r="Z394" i="7"/>
  <c r="W394" i="7" s="1"/>
  <c r="AB394" i="7" s="1"/>
  <c r="Z559" i="7"/>
  <c r="W559" i="7" s="1"/>
  <c r="AB559" i="7" s="1"/>
  <c r="Z2054" i="7"/>
  <c r="Z316" i="7"/>
  <c r="W316" i="7" s="1"/>
  <c r="AB316" i="7" s="1"/>
  <c r="Z1317" i="7"/>
  <c r="W1317" i="7" s="1"/>
  <c r="AB1317" i="7" s="1"/>
  <c r="Z2064" i="7"/>
  <c r="Z805" i="7"/>
  <c r="W805" i="7" s="1"/>
  <c r="AB805" i="7" s="1"/>
  <c r="Z1786" i="7"/>
  <c r="W1786" i="7" s="1"/>
  <c r="AB1786" i="7" s="1"/>
  <c r="Z25" i="7"/>
  <c r="W25" i="7" s="1"/>
  <c r="AB25" i="7" s="1"/>
  <c r="Z1536" i="7"/>
  <c r="W1536" i="7" s="1"/>
  <c r="AB1536" i="7" s="1"/>
  <c r="Z888" i="7"/>
  <c r="W888" i="7" s="1"/>
  <c r="AB888" i="7" s="1"/>
  <c r="Z2027" i="7"/>
  <c r="Z137" i="7"/>
  <c r="Z1808" i="7"/>
  <c r="W1808" i="7" s="1"/>
  <c r="AB1808" i="7" s="1"/>
  <c r="Z481" i="7"/>
  <c r="W481" i="7" s="1"/>
  <c r="AB481" i="7" s="1"/>
  <c r="Z257" i="7"/>
  <c r="W257" i="7" s="1"/>
  <c r="AB257" i="7" s="1"/>
  <c r="Z1363" i="7"/>
  <c r="W1363" i="7" s="1"/>
  <c r="AB1363" i="7" s="1"/>
  <c r="Z1439" i="7"/>
  <c r="W1439" i="7" s="1"/>
  <c r="AB1439" i="7" s="1"/>
  <c r="Z2108" i="7"/>
  <c r="Z449" i="7"/>
  <c r="W449" i="7" s="1"/>
  <c r="AB449" i="7" s="1"/>
  <c r="Z1094" i="7"/>
  <c r="W1094" i="7" s="1"/>
  <c r="AB1094" i="7" s="1"/>
  <c r="Z716" i="7"/>
  <c r="W716" i="7" s="1"/>
  <c r="AB716" i="7" s="1"/>
  <c r="Z2013" i="7"/>
  <c r="Z1268" i="7"/>
  <c r="W1268" i="7" s="1"/>
  <c r="AB1268" i="7" s="1"/>
  <c r="Z263" i="7"/>
  <c r="W263" i="7" s="1"/>
  <c r="AB263" i="7" s="1"/>
  <c r="Z1359" i="7"/>
  <c r="W1359" i="7" s="1"/>
  <c r="AB1359" i="7" s="1"/>
  <c r="Z1267" i="7"/>
  <c r="Z32" i="7"/>
  <c r="W32" i="7" s="1"/>
  <c r="AB32" i="7" s="1"/>
  <c r="Z2127" i="7"/>
  <c r="Z2097" i="7"/>
  <c r="Z1807" i="7"/>
  <c r="W1807" i="7" s="1"/>
  <c r="AB1807" i="7" s="1"/>
  <c r="Z472" i="7"/>
  <c r="W472" i="7" s="1"/>
  <c r="AB472" i="7" s="1"/>
  <c r="Z1100" i="7"/>
  <c r="W1100" i="7" s="1"/>
  <c r="AB1100" i="7" s="1"/>
  <c r="Z1604" i="7"/>
  <c r="W1604" i="7" s="1"/>
  <c r="AB1604" i="7" s="1"/>
  <c r="Z2122" i="7"/>
  <c r="Z558" i="7"/>
  <c r="W558" i="7" s="1"/>
  <c r="AB558" i="7" s="1"/>
  <c r="Z683" i="7"/>
  <c r="W683" i="7" s="1"/>
  <c r="AB683" i="7" s="1"/>
  <c r="Z157" i="7"/>
  <c r="W157" i="7" s="1"/>
  <c r="AB157" i="7" s="1"/>
  <c r="Z912" i="7"/>
  <c r="W912" i="7" s="1"/>
  <c r="AB912" i="7" s="1"/>
  <c r="Z1375" i="7"/>
  <c r="W1375" i="7" s="1"/>
  <c r="AB1375" i="7" s="1"/>
  <c r="Z2015" i="7"/>
  <c r="Z1458" i="7"/>
  <c r="W1458" i="7" s="1"/>
  <c r="AB1458" i="7" s="1"/>
  <c r="Z1803" i="7"/>
  <c r="W1803" i="7" s="1"/>
  <c r="AB1803" i="7" s="1"/>
  <c r="Z1783" i="7"/>
  <c r="W1783" i="7" s="1"/>
  <c r="AB1783" i="7" s="1"/>
  <c r="Z435" i="7"/>
  <c r="W435" i="7" s="1"/>
  <c r="AB435" i="7" s="1"/>
  <c r="Z852" i="7"/>
  <c r="W852" i="7" s="1"/>
  <c r="AB852" i="7" s="1"/>
  <c r="Z2102" i="7"/>
  <c r="Z1994" i="7"/>
  <c r="Z51" i="7"/>
  <c r="W51" i="7" s="1"/>
  <c r="AB51" i="7" s="1"/>
  <c r="Z995" i="7"/>
  <c r="W995" i="7" s="1"/>
  <c r="AB995" i="7" s="1"/>
  <c r="Z626" i="7"/>
  <c r="Z1330" i="7"/>
  <c r="W1330" i="7" s="1"/>
  <c r="AB1330" i="7" s="1"/>
  <c r="Z1355" i="7"/>
  <c r="W1355" i="7" s="1"/>
  <c r="AB1355" i="7" s="1"/>
  <c r="Z1492" i="7"/>
  <c r="W1492" i="7" s="1"/>
  <c r="AB1492" i="7" s="1"/>
  <c r="Z1956" i="7"/>
  <c r="W1956" i="7" s="1"/>
  <c r="AB1956" i="7" s="1"/>
  <c r="Z1937" i="7"/>
  <c r="W1937" i="7" s="1"/>
  <c r="AB1937" i="7" s="1"/>
  <c r="Z220" i="7"/>
  <c r="W220" i="7" s="1"/>
  <c r="AB220" i="7" s="1"/>
  <c r="Z738" i="7"/>
  <c r="W738" i="7" s="1"/>
  <c r="AB738" i="7" s="1"/>
  <c r="Z1974" i="7"/>
  <c r="W1974" i="7" s="1"/>
  <c r="AB1974" i="7" s="1"/>
  <c r="Z2107" i="7"/>
  <c r="Z1813" i="7"/>
  <c r="W1813" i="7" s="1"/>
  <c r="AB1813" i="7" s="1"/>
  <c r="Z549" i="7"/>
  <c r="W549" i="7" s="1"/>
  <c r="AB549" i="7" s="1"/>
  <c r="Z1929" i="7"/>
  <c r="W1929" i="7" s="1"/>
  <c r="AB1929" i="7" s="1"/>
  <c r="Z1823" i="7"/>
  <c r="W1823" i="7" s="1"/>
  <c r="AB1823" i="7" s="1"/>
  <c r="Z1243" i="7"/>
  <c r="W1243" i="7" s="1"/>
  <c r="AB1243" i="7" s="1"/>
  <c r="Z819" i="7"/>
  <c r="W819" i="7" s="1"/>
  <c r="AB819" i="7" s="1"/>
  <c r="Z275" i="7"/>
  <c r="W275" i="7" s="1"/>
  <c r="AB275" i="7" s="1"/>
  <c r="Z1615" i="7"/>
  <c r="W1615" i="7" s="1"/>
  <c r="AB1615" i="7" s="1"/>
  <c r="Z91" i="7"/>
  <c r="W91" i="7" s="1"/>
  <c r="AB91" i="7" s="1"/>
  <c r="Z17" i="7"/>
  <c r="W17" i="7" s="1"/>
  <c r="AB17" i="7" s="1"/>
  <c r="Z547" i="7"/>
  <c r="W547" i="7" s="1"/>
  <c r="AB547" i="7" s="1"/>
  <c r="Z664" i="7"/>
  <c r="W664" i="7" s="1"/>
  <c r="AB664" i="7" s="1"/>
  <c r="Z250" i="7"/>
  <c r="W250" i="7" s="1"/>
  <c r="AB250" i="7" s="1"/>
  <c r="Z398" i="7"/>
  <c r="W398" i="7" s="1"/>
  <c r="AB398" i="7" s="1"/>
  <c r="Z1467" i="7"/>
  <c r="W1467" i="7" s="1"/>
  <c r="AB1467" i="7" s="1"/>
  <c r="Z1564" i="7"/>
  <c r="W1564" i="7" s="1"/>
  <c r="AB1564" i="7" s="1"/>
  <c r="Z2099" i="7"/>
  <c r="Z757" i="7"/>
  <c r="W757" i="7" s="1"/>
  <c r="AB757" i="7" s="1"/>
  <c r="Z2003" i="7"/>
  <c r="Z77" i="7"/>
  <c r="W77" i="7" s="1"/>
  <c r="AB77" i="7" s="1"/>
  <c r="Z1707" i="7"/>
  <c r="W1707" i="7" s="1"/>
  <c r="AB1707" i="7" s="1"/>
  <c r="Z89" i="7"/>
  <c r="W89" i="7" s="1"/>
  <c r="AB89" i="7" s="1"/>
  <c r="Z339" i="7"/>
  <c r="W339" i="7" s="1"/>
  <c r="AB339" i="7" s="1"/>
  <c r="Z1714" i="7"/>
  <c r="W1714" i="7" s="1"/>
  <c r="AB1714" i="7" s="1"/>
  <c r="Z1449" i="7"/>
  <c r="W1449" i="7" s="1"/>
  <c r="AB1449" i="7" s="1"/>
  <c r="Z97" i="7"/>
  <c r="W97" i="7" s="1"/>
  <c r="AB97" i="7" s="1"/>
  <c r="Z646" i="7"/>
  <c r="W646" i="7" s="1"/>
  <c r="AB646" i="7" s="1"/>
  <c r="Z408" i="7"/>
  <c r="W408" i="7" s="1"/>
  <c r="AB408" i="7" s="1"/>
  <c r="Z365" i="7"/>
  <c r="W365" i="7" s="1"/>
  <c r="AB365" i="7" s="1"/>
  <c r="Z1349" i="7"/>
  <c r="W1349" i="7" s="1"/>
  <c r="AB1349" i="7" s="1"/>
  <c r="Z1156" i="7"/>
  <c r="W1156" i="7" s="1"/>
  <c r="AB1156" i="7" s="1"/>
  <c r="Z159" i="7"/>
  <c r="Z407" i="7"/>
  <c r="W407" i="7" s="1"/>
  <c r="AB407" i="7" s="1"/>
  <c r="Z730" i="7"/>
  <c r="Z1072" i="7"/>
  <c r="W1072" i="7" s="1"/>
  <c r="AB1072" i="7" s="1"/>
  <c r="Z1557" i="7"/>
  <c r="W1557" i="7" s="1"/>
  <c r="AB1557" i="7" s="1"/>
  <c r="Z13" i="7"/>
  <c r="W13" i="7" s="1"/>
  <c r="AB13" i="7" s="1"/>
  <c r="Z1179" i="7"/>
  <c r="W1179" i="7" s="1"/>
  <c r="AB1179" i="7" s="1"/>
  <c r="Z1296" i="7"/>
  <c r="W1296" i="7" s="1"/>
  <c r="AB1296" i="7" s="1"/>
  <c r="Z473" i="7"/>
  <c r="W473" i="7" s="1"/>
  <c r="AB473" i="7" s="1"/>
  <c r="Z1300" i="7"/>
  <c r="W1300" i="7" s="1"/>
  <c r="AB1300" i="7" s="1"/>
  <c r="Z973" i="7"/>
  <c r="W973" i="7" s="1"/>
  <c r="AB973" i="7" s="1"/>
  <c r="Z718" i="7"/>
  <c r="W718" i="7" s="1"/>
  <c r="AB718" i="7" s="1"/>
  <c r="Z1073" i="7"/>
  <c r="W1073" i="7" s="1"/>
  <c r="AB1073" i="7" s="1"/>
  <c r="Z579" i="7"/>
  <c r="W579" i="7" s="1"/>
  <c r="AB579" i="7" s="1"/>
  <c r="Z325" i="7"/>
  <c r="W325" i="7" s="1"/>
  <c r="AB325" i="7" s="1"/>
  <c r="Z79" i="7"/>
  <c r="W79" i="7" s="1"/>
  <c r="AB79" i="7" s="1"/>
  <c r="Z603" i="7"/>
  <c r="W603" i="7" s="1"/>
  <c r="AB603" i="7" s="1"/>
  <c r="Z2023" i="7"/>
  <c r="Z1692" i="7"/>
  <c r="W1692" i="7" s="1"/>
  <c r="AB1692" i="7" s="1"/>
  <c r="Z641" i="7"/>
  <c r="W641" i="7" s="1"/>
  <c r="AB641" i="7" s="1"/>
  <c r="Z1954" i="7"/>
  <c r="Z1520" i="7"/>
  <c r="W1520" i="7" s="1"/>
  <c r="AB1520" i="7" s="1"/>
  <c r="Z1034" i="7"/>
  <c r="W1034" i="7" s="1"/>
  <c r="AB1034" i="7" s="1"/>
  <c r="Z854" i="7"/>
  <c r="W854" i="7" s="1"/>
  <c r="AB854" i="7" s="1"/>
  <c r="Z1260" i="7"/>
  <c r="W1260" i="7" s="1"/>
  <c r="AB1260" i="7" s="1"/>
  <c r="Z743" i="7"/>
  <c r="W743" i="7" s="1"/>
  <c r="AB743" i="7" s="1"/>
  <c r="Z1787" i="7"/>
  <c r="W1787" i="7" s="1"/>
  <c r="AB1787" i="7" s="1"/>
  <c r="Z1068" i="7"/>
  <c r="W1068" i="7" s="1"/>
  <c r="AB1068" i="7" s="1"/>
  <c r="Z1139" i="7"/>
  <c r="W1139" i="7" s="1"/>
  <c r="AB1139" i="7" s="1"/>
  <c r="Z1873" i="7"/>
  <c r="W1873" i="7" s="1"/>
  <c r="AB1873" i="7" s="1"/>
  <c r="Z1048" i="7"/>
  <c r="W1048" i="7" s="1"/>
  <c r="AB1048" i="7" s="1"/>
  <c r="Z115" i="7"/>
  <c r="Z18" i="7"/>
  <c r="W18" i="7" s="1"/>
  <c r="AB18" i="7" s="1"/>
  <c r="Z1084" i="7"/>
  <c r="W1084" i="7" s="1"/>
  <c r="AB1084" i="7" s="1"/>
  <c r="Z1628" i="7"/>
  <c r="W1628" i="7" s="1"/>
  <c r="AB1628" i="7" s="1"/>
  <c r="Z1489" i="7"/>
  <c r="W1489" i="7" s="1"/>
  <c r="AB1489" i="7" s="1"/>
  <c r="Z1043" i="7"/>
  <c r="W1043" i="7" s="1"/>
  <c r="AB1043" i="7" s="1"/>
  <c r="Z1482" i="7"/>
  <c r="W1482" i="7" s="1"/>
  <c r="AB1482" i="7" s="1"/>
  <c r="Z813" i="7"/>
  <c r="W813" i="7" s="1"/>
  <c r="AB813" i="7" s="1"/>
  <c r="Z278" i="7"/>
  <c r="W278" i="7" s="1"/>
  <c r="AB278" i="7" s="1"/>
  <c r="Z1831" i="7"/>
  <c r="W1831" i="7" s="1"/>
  <c r="AB1831" i="7" s="1"/>
  <c r="Z961" i="7"/>
  <c r="W961" i="7" s="1"/>
  <c r="AB961" i="7" s="1"/>
  <c r="Z1017" i="7"/>
  <c r="W1017" i="7" s="1"/>
  <c r="AB1017" i="7" s="1"/>
  <c r="Z1257" i="7"/>
  <c r="W1257" i="7" s="1"/>
  <c r="AB1257" i="7" s="1"/>
  <c r="Z16" i="7"/>
  <c r="W16" i="7" s="1"/>
  <c r="AB16" i="7" s="1"/>
  <c r="Z1768" i="7"/>
  <c r="W1768" i="7" s="1"/>
  <c r="AB1768" i="7" s="1"/>
  <c r="Z186" i="7"/>
  <c r="W186" i="7" s="1"/>
  <c r="AB186" i="7" s="1"/>
  <c r="Z996" i="7"/>
  <c r="W996" i="7" s="1"/>
  <c r="AB996" i="7" s="1"/>
  <c r="Z784" i="7"/>
  <c r="W784" i="7" s="1"/>
  <c r="AB784" i="7" s="1"/>
  <c r="Z2062" i="7"/>
  <c r="Z1799" i="7"/>
  <c r="W1799" i="7" s="1"/>
  <c r="AB1799" i="7" s="1"/>
  <c r="Z1042" i="7"/>
  <c r="W1042" i="7" s="1"/>
  <c r="AB1042" i="7" s="1"/>
  <c r="Z1883" i="7"/>
  <c r="W1883" i="7" s="1"/>
  <c r="AB1883" i="7" s="1"/>
  <c r="Z1988" i="7"/>
  <c r="Z848" i="7"/>
  <c r="W848" i="7" s="1"/>
  <c r="AB848" i="7" s="1"/>
  <c r="Z105" i="7"/>
  <c r="W105" i="7" s="1"/>
  <c r="AB105" i="7" s="1"/>
  <c r="Z895" i="7"/>
  <c r="W895" i="7" s="1"/>
  <c r="AB895" i="7" s="1"/>
  <c r="Z1641" i="7"/>
  <c r="W1641" i="7" s="1"/>
  <c r="AB1641" i="7" s="1"/>
  <c r="Z1758" i="7"/>
  <c r="W1758" i="7" s="1"/>
  <c r="AB1758" i="7" s="1"/>
  <c r="Z740" i="7"/>
  <c r="W740" i="7" s="1"/>
  <c r="AB740" i="7" s="1"/>
  <c r="Z1025" i="7"/>
  <c r="W1025" i="7" s="1"/>
  <c r="AB1025" i="7" s="1"/>
  <c r="Z2096" i="7"/>
  <c r="Z792" i="7"/>
  <c r="W792" i="7" s="1"/>
  <c r="AB792" i="7" s="1"/>
  <c r="Z980" i="7"/>
  <c r="W980" i="7" s="1"/>
  <c r="AB980" i="7" s="1"/>
  <c r="Z768" i="7"/>
  <c r="W768" i="7" s="1"/>
  <c r="AB768" i="7" s="1"/>
  <c r="Z935" i="7"/>
  <c r="W935" i="7" s="1"/>
  <c r="AB935" i="7" s="1"/>
  <c r="Z1616" i="7"/>
  <c r="W1616" i="7" s="1"/>
  <c r="AB1616" i="7" s="1"/>
  <c r="Z414" i="7"/>
  <c r="W414" i="7" s="1"/>
  <c r="AB414" i="7" s="1"/>
  <c r="Z1006" i="7"/>
  <c r="W1006" i="7" s="1"/>
  <c r="AB1006" i="7" s="1"/>
  <c r="Z2094" i="7"/>
  <c r="Z314" i="7"/>
  <c r="W314" i="7" s="1"/>
  <c r="AB314" i="7" s="1"/>
  <c r="Z652" i="7"/>
  <c r="W652" i="7" s="1"/>
  <c r="AB652" i="7" s="1"/>
  <c r="Z1881" i="7"/>
  <c r="W1881" i="7" s="1"/>
  <c r="AB1881" i="7" s="1"/>
  <c r="Z1259" i="7"/>
  <c r="W1259" i="7" s="1"/>
  <c r="AB1259" i="7" s="1"/>
  <c r="Z1754" i="7"/>
  <c r="W1754" i="7" s="1"/>
  <c r="AB1754" i="7" s="1"/>
  <c r="Z2026" i="7"/>
  <c r="Z711" i="7"/>
  <c r="W711" i="7" s="1"/>
  <c r="AB711" i="7" s="1"/>
  <c r="Z798" i="7"/>
  <c r="W798" i="7" s="1"/>
  <c r="AB798" i="7" s="1"/>
  <c r="Z1855" i="7"/>
  <c r="W1855" i="7" s="1"/>
  <c r="AB1855" i="7" s="1"/>
  <c r="Z576" i="7"/>
  <c r="W576" i="7" s="1"/>
  <c r="AB576" i="7" s="1"/>
  <c r="Z546" i="7"/>
  <c r="W546" i="7" s="1"/>
  <c r="AB546" i="7" s="1"/>
  <c r="Z1373" i="7"/>
  <c r="W1373" i="7" s="1"/>
  <c r="AB1373" i="7" s="1"/>
  <c r="Z2019" i="7"/>
  <c r="Z1804" i="7"/>
  <c r="W1804" i="7" s="1"/>
  <c r="AB1804" i="7" s="1"/>
  <c r="Z260" i="7"/>
  <c r="W260" i="7" s="1"/>
  <c r="AB260" i="7" s="1"/>
  <c r="Z2008" i="7"/>
  <c r="Z680" i="7"/>
  <c r="W680" i="7" s="1"/>
  <c r="AB680" i="7" s="1"/>
  <c r="Z974" i="7"/>
  <c r="W974" i="7" s="1"/>
  <c r="AB974" i="7" s="1"/>
  <c r="Z2074" i="7"/>
  <c r="Z1793" i="7"/>
  <c r="W1793" i="7" s="1"/>
  <c r="AB1793" i="7" s="1"/>
  <c r="Z1713" i="7"/>
  <c r="W1713" i="7" s="1"/>
  <c r="AB1713" i="7" s="1"/>
  <c r="Z247" i="7"/>
  <c r="W247" i="7" s="1"/>
  <c r="AB247" i="7" s="1"/>
  <c r="Z1618" i="7"/>
  <c r="W1618" i="7" s="1"/>
  <c r="AB1618" i="7" s="1"/>
  <c r="Z2024" i="7"/>
  <c r="Z719" i="7"/>
  <c r="W719" i="7" s="1"/>
  <c r="AB719" i="7" s="1"/>
  <c r="Z1298" i="7"/>
  <c r="W1298" i="7" s="1"/>
  <c r="AB1298" i="7" s="1"/>
  <c r="Z765" i="7"/>
  <c r="W765" i="7" s="1"/>
  <c r="AB765" i="7" s="1"/>
  <c r="Z1424" i="7"/>
  <c r="W1424" i="7" s="1"/>
  <c r="AB1424" i="7" s="1"/>
  <c r="Z1455" i="7"/>
  <c r="W1455" i="7" s="1"/>
  <c r="AB1455" i="7" s="1"/>
  <c r="Z1593" i="7"/>
  <c r="W1593" i="7" s="1"/>
  <c r="AB1593" i="7" s="1"/>
  <c r="Z281" i="7"/>
  <c r="W281" i="7" s="1"/>
  <c r="AB281" i="7" s="1"/>
  <c r="Z433" i="7"/>
  <c r="W433" i="7" s="1"/>
  <c r="AB433" i="7" s="1"/>
  <c r="Z1192" i="7"/>
  <c r="W1192" i="7" s="1"/>
  <c r="AB1192" i="7" s="1"/>
  <c r="Z396" i="7"/>
  <c r="W396" i="7" s="1"/>
  <c r="AB396" i="7" s="1"/>
  <c r="Z710" i="7"/>
  <c r="W710" i="7" s="1"/>
  <c r="AB710" i="7" s="1"/>
  <c r="Z722" i="7"/>
  <c r="W722" i="7" s="1"/>
  <c r="AB722" i="7" s="1"/>
  <c r="Z1766" i="7"/>
  <c r="W1766" i="7" s="1"/>
  <c r="AB1766" i="7" s="1"/>
  <c r="Z1877" i="7"/>
  <c r="W1877" i="7" s="1"/>
  <c r="AB1877" i="7" s="1"/>
  <c r="Z885" i="7"/>
  <c r="W885" i="7" s="1"/>
  <c r="AB885" i="7" s="1"/>
  <c r="Z75" i="7"/>
  <c r="Z1679" i="7"/>
  <c r="W1679" i="7" s="1"/>
  <c r="AB1679" i="7" s="1"/>
  <c r="Z640" i="7"/>
  <c r="W640" i="7" s="1"/>
  <c r="AB640" i="7" s="1"/>
  <c r="Z1876" i="7"/>
  <c r="W1876" i="7" s="1"/>
  <c r="AB1876" i="7" s="1"/>
  <c r="Z7" i="7"/>
  <c r="W7" i="7" s="1"/>
  <c r="AB7" i="7" s="1"/>
  <c r="Z301" i="7"/>
  <c r="W301" i="7" s="1"/>
  <c r="AB301" i="7" s="1"/>
  <c r="Z673" i="7"/>
  <c r="Z1204" i="7"/>
  <c r="W1204" i="7" s="1"/>
  <c r="AB1204" i="7" s="1"/>
  <c r="Z1135" i="7"/>
  <c r="W1135" i="7" s="1"/>
  <c r="AB1135" i="7" s="1"/>
  <c r="Z741" i="7"/>
  <c r="W741" i="7" s="1"/>
  <c r="AB741" i="7" s="1"/>
  <c r="Z20" i="7"/>
  <c r="W20" i="7" s="1"/>
  <c r="AB20" i="7" s="1"/>
  <c r="Z205" i="7"/>
  <c r="W205" i="7" s="1"/>
  <c r="AB205" i="7" s="1"/>
  <c r="Z215" i="7"/>
  <c r="W215" i="7" s="1"/>
  <c r="AB215" i="7" s="1"/>
  <c r="Z976" i="7"/>
  <c r="W976" i="7" s="1"/>
  <c r="AB976" i="7" s="1"/>
  <c r="Z1802" i="7"/>
  <c r="W1802" i="7" s="1"/>
  <c r="AB1802" i="7" s="1"/>
  <c r="Z374" i="7"/>
  <c r="W374" i="7" s="1"/>
  <c r="AB374" i="7" s="1"/>
  <c r="Z1283" i="7"/>
  <c r="W1283" i="7" s="1"/>
  <c r="AB1283" i="7" s="1"/>
  <c r="Z1906" i="7"/>
  <c r="W1906" i="7" s="1"/>
  <c r="AB1906" i="7" s="1"/>
  <c r="Z751" i="7"/>
  <c r="W751" i="7" s="1"/>
  <c r="AB751" i="7" s="1"/>
  <c r="Z1103" i="7"/>
  <c r="W1103" i="7" s="1"/>
  <c r="AB1103" i="7" s="1"/>
  <c r="Z958" i="7"/>
  <c r="W958" i="7" s="1"/>
  <c r="AB958" i="7" s="1"/>
  <c r="Z2052" i="7"/>
  <c r="Z1271" i="7"/>
  <c r="W1271" i="7" s="1"/>
  <c r="AB1271" i="7" s="1"/>
  <c r="Z1102" i="7"/>
  <c r="W1102" i="7" s="1"/>
  <c r="AB1102" i="7" s="1"/>
  <c r="Z299" i="7"/>
  <c r="Z1983" i="7"/>
  <c r="W1983" i="7" s="1"/>
  <c r="AB1983" i="7" s="1"/>
  <c r="Z921" i="7"/>
  <c r="W921" i="7" s="1"/>
  <c r="AB921" i="7" s="1"/>
  <c r="Z1532" i="7"/>
  <c r="W1532" i="7" s="1"/>
  <c r="AB1532" i="7" s="1"/>
  <c r="Z1394" i="7"/>
  <c r="W1394" i="7" s="1"/>
  <c r="AB1394" i="7" s="1"/>
  <c r="Z1200" i="7"/>
  <c r="W1200" i="7" s="1"/>
  <c r="AB1200" i="7" s="1"/>
  <c r="Z2077" i="7"/>
  <c r="Z1320" i="7"/>
  <c r="W1320" i="7" s="1"/>
  <c r="AB1320" i="7" s="1"/>
  <c r="Z1187" i="7"/>
  <c r="W1187" i="7" s="1"/>
  <c r="AB1187" i="7" s="1"/>
  <c r="Z844" i="7"/>
  <c r="W844" i="7" s="1"/>
  <c r="AB844" i="7" s="1"/>
  <c r="Z145" i="7"/>
  <c r="W145" i="7" s="1"/>
  <c r="AB145" i="7" s="1"/>
  <c r="Z1659" i="7"/>
  <c r="W1659" i="7" s="1"/>
  <c r="AB1659" i="7" s="1"/>
  <c r="Z868" i="7"/>
  <c r="W868" i="7" s="1"/>
  <c r="AB868" i="7" s="1"/>
  <c r="Z1385" i="7"/>
  <c r="W1385" i="7" s="1"/>
  <c r="AB1385" i="7" s="1"/>
  <c r="Z613" i="7"/>
  <c r="W613" i="7" s="1"/>
  <c r="AB613" i="7" s="1"/>
  <c r="Z989" i="7"/>
  <c r="W989" i="7" s="1"/>
  <c r="AB989" i="7" s="1"/>
  <c r="Z879" i="7"/>
  <c r="W879" i="7" s="1"/>
  <c r="AB879" i="7" s="1"/>
  <c r="Z1732" i="7"/>
  <c r="W1732" i="7" s="1"/>
  <c r="AB1732" i="7" s="1"/>
  <c r="Z1500" i="7"/>
  <c r="W1500" i="7" s="1"/>
  <c r="AB1500" i="7" s="1"/>
  <c r="Z1445" i="7"/>
  <c r="W1445" i="7" s="1"/>
  <c r="AB1445" i="7" s="1"/>
  <c r="Z1410" i="7"/>
  <c r="W1410" i="7" s="1"/>
  <c r="AB1410" i="7" s="1"/>
  <c r="Z981" i="7"/>
  <c r="W981" i="7" s="1"/>
  <c r="AB981" i="7" s="1"/>
  <c r="Z810" i="7"/>
  <c r="W810" i="7" s="1"/>
  <c r="AB810" i="7" s="1"/>
  <c r="Z1511" i="7"/>
  <c r="W1511" i="7" s="1"/>
  <c r="AB1511" i="7" s="1"/>
  <c r="Z889" i="7"/>
  <c r="W889" i="7" s="1"/>
  <c r="AB889" i="7" s="1"/>
  <c r="Z1626" i="7"/>
  <c r="W1626" i="7" s="1"/>
  <c r="AB1626" i="7" s="1"/>
  <c r="Z496" i="7"/>
  <c r="W496" i="7" s="1"/>
  <c r="AB496" i="7" s="1"/>
  <c r="Z1429" i="7"/>
  <c r="W1429" i="7" s="1"/>
  <c r="AB1429" i="7" s="1"/>
  <c r="Z1087" i="7"/>
  <c r="W1087" i="7" s="1"/>
  <c r="AB1087" i="7" s="1"/>
  <c r="Z2080" i="7"/>
  <c r="Z1037" i="7"/>
  <c r="W1037" i="7" s="1"/>
  <c r="AB1037" i="7" s="1"/>
  <c r="Z1627" i="7"/>
  <c r="W1627" i="7" s="1"/>
  <c r="AB1627" i="7" s="1"/>
  <c r="Z235" i="7"/>
  <c r="W235" i="7" s="1"/>
  <c r="AB235" i="7" s="1"/>
  <c r="Z804" i="7"/>
  <c r="W804" i="7" s="1"/>
  <c r="AB804" i="7" s="1"/>
  <c r="Z185" i="7"/>
  <c r="W185" i="7" s="1"/>
  <c r="AB185" i="7" s="1"/>
  <c r="Z409" i="7"/>
  <c r="W409" i="7" s="1"/>
  <c r="AB409" i="7" s="1"/>
  <c r="Z480" i="7"/>
  <c r="W480" i="7" s="1"/>
  <c r="AB480" i="7" s="1"/>
  <c r="Z581" i="7"/>
  <c r="W581" i="7" s="1"/>
  <c r="AB581" i="7" s="1"/>
  <c r="Z1264" i="7"/>
  <c r="W1264" i="7" s="1"/>
  <c r="AB1264" i="7" s="1"/>
  <c r="Z1074" i="7"/>
  <c r="W1074" i="7" s="1"/>
  <c r="AB1074" i="7" s="1"/>
  <c r="Z1756" i="7"/>
  <c r="W1756" i="7" s="1"/>
  <c r="AB1756" i="7" s="1"/>
  <c r="Z1481" i="7"/>
  <c r="W1481" i="7" s="1"/>
  <c r="AB1481" i="7" s="1"/>
  <c r="Z2000" i="7"/>
  <c r="Z731" i="7"/>
  <c r="W731" i="7" s="1"/>
  <c r="AB731" i="7" s="1"/>
  <c r="Z2095" i="7"/>
  <c r="Z1657" i="7"/>
  <c r="W1657" i="7" s="1"/>
  <c r="AB1657" i="7" s="1"/>
  <c r="Z1774" i="7"/>
  <c r="W1774" i="7" s="1"/>
  <c r="AB1774" i="7" s="1"/>
  <c r="Z972" i="7"/>
  <c r="W972" i="7" s="1"/>
  <c r="AB972" i="7" s="1"/>
  <c r="Z1882" i="7"/>
  <c r="W1882" i="7" s="1"/>
  <c r="AB1882" i="7" s="1"/>
  <c r="Z1737" i="7"/>
  <c r="W1737" i="7" s="1"/>
  <c r="AB1737" i="7" s="1"/>
  <c r="Z231" i="7"/>
  <c r="W231" i="7" s="1"/>
  <c r="AB231" i="7" s="1"/>
  <c r="Z1884" i="7"/>
  <c r="W1884" i="7" s="1"/>
  <c r="AB1884" i="7" s="1"/>
  <c r="Z2086" i="7"/>
  <c r="Z1203" i="7"/>
  <c r="W1203" i="7" s="1"/>
  <c r="AB1203" i="7" s="1"/>
  <c r="Z1634" i="7"/>
  <c r="W1634" i="7" s="1"/>
  <c r="AB1634" i="7" s="1"/>
  <c r="Z742" i="7"/>
  <c r="W742" i="7" s="1"/>
  <c r="AB742" i="7" s="1"/>
  <c r="Z1721" i="7"/>
  <c r="W1721" i="7" s="1"/>
  <c r="AB1721" i="7" s="1"/>
  <c r="Z913" i="7"/>
  <c r="W913" i="7" s="1"/>
  <c r="AB913" i="7" s="1"/>
  <c r="Z674" i="7"/>
  <c r="Z174" i="7"/>
  <c r="W174" i="7" s="1"/>
  <c r="AB174" i="7" s="1"/>
  <c r="Z882" i="7"/>
  <c r="W882" i="7" s="1"/>
  <c r="AB882" i="7" s="1"/>
  <c r="Z2069" i="7"/>
  <c r="Z808" i="7"/>
  <c r="W808" i="7" s="1"/>
  <c r="AB808" i="7" s="1"/>
  <c r="Z910" i="7"/>
  <c r="Z1463" i="7"/>
  <c r="W1463" i="7" s="1"/>
  <c r="AB1463" i="7" s="1"/>
  <c r="Z909" i="7"/>
  <c r="W909" i="7" s="1"/>
  <c r="AB909" i="7" s="1"/>
  <c r="Z1622" i="7"/>
  <c r="W1622" i="7" s="1"/>
  <c r="AB1622" i="7" s="1"/>
  <c r="Z1633" i="7"/>
  <c r="W1633" i="7" s="1"/>
  <c r="AB1633" i="7" s="1"/>
  <c r="Z1212" i="7"/>
  <c r="W1212" i="7" s="1"/>
  <c r="AB1212" i="7" s="1"/>
  <c r="Z437" i="7"/>
  <c r="W437" i="7" s="1"/>
  <c r="AB437" i="7" s="1"/>
  <c r="Z1198" i="7"/>
  <c r="W1198" i="7" s="1"/>
  <c r="AB1198" i="7" s="1"/>
  <c r="Z372" i="7"/>
  <c r="W372" i="7" s="1"/>
  <c r="AB372" i="7" s="1"/>
  <c r="Z843" i="7"/>
  <c r="W843" i="7" s="1"/>
  <c r="AB843" i="7" s="1"/>
  <c r="Z2049" i="7"/>
  <c r="Z1691" i="7"/>
  <c r="W1691" i="7" s="1"/>
  <c r="AB1691" i="7" s="1"/>
  <c r="Z966" i="7"/>
  <c r="W966" i="7" s="1"/>
  <c r="AB966" i="7" s="1"/>
  <c r="Z803" i="7"/>
  <c r="W803" i="7" s="1"/>
  <c r="AB803" i="7" s="1"/>
  <c r="Z1292" i="7"/>
  <c r="W1292" i="7" s="1"/>
  <c r="AB1292" i="7" s="1"/>
  <c r="Z528" i="7"/>
  <c r="W528" i="7" s="1"/>
  <c r="AB528" i="7" s="1"/>
  <c r="Z1014" i="7"/>
  <c r="W1014" i="7" s="1"/>
  <c r="AB1014" i="7" s="1"/>
  <c r="Z1533" i="7"/>
  <c r="W1533" i="7" s="1"/>
  <c r="AB1533" i="7" s="1"/>
  <c r="Z315" i="7"/>
  <c r="W315" i="7" s="1"/>
  <c r="AB315" i="7" s="1"/>
  <c r="Z968" i="7"/>
  <c r="W968" i="7" s="1"/>
  <c r="AB968" i="7" s="1"/>
  <c r="Z696" i="7"/>
  <c r="W696" i="7" s="1"/>
  <c r="AB696" i="7" s="1"/>
  <c r="Z1380" i="7"/>
  <c r="W1380" i="7" s="1"/>
  <c r="AB1380" i="7" s="1"/>
  <c r="Z1275" i="7"/>
  <c r="W1275" i="7" s="1"/>
  <c r="AB1275" i="7" s="1"/>
  <c r="Z1862" i="7"/>
  <c r="W1862" i="7" s="1"/>
  <c r="AB1862" i="7" s="1"/>
  <c r="Z900" i="7"/>
  <c r="W900" i="7" s="1"/>
  <c r="AB900" i="7" s="1"/>
  <c r="Z763" i="7"/>
  <c r="W763" i="7" s="1"/>
  <c r="AB763" i="7" s="1"/>
  <c r="Z1325" i="7"/>
  <c r="W1325" i="7" s="1"/>
  <c r="AB1325" i="7" s="1"/>
  <c r="Z566" i="7"/>
  <c r="W566" i="7" s="1"/>
  <c r="AB566" i="7" s="1"/>
  <c r="Z1266" i="7"/>
  <c r="Z1594" i="7"/>
  <c r="W1594" i="7" s="1"/>
  <c r="AB1594" i="7" s="1"/>
  <c r="Z1934" i="7"/>
  <c r="W1934" i="7" s="1"/>
  <c r="AB1934" i="7" s="1"/>
  <c r="Z1989" i="7"/>
  <c r="Z1502" i="7"/>
  <c r="W1502" i="7" s="1"/>
  <c r="AB1502" i="7" s="1"/>
  <c r="Z284" i="7"/>
  <c r="W284" i="7" s="1"/>
  <c r="AB284" i="7" s="1"/>
  <c r="Z1311" i="7"/>
  <c r="W1311" i="7" s="1"/>
  <c r="AB1311" i="7" s="1"/>
  <c r="Z233" i="7"/>
  <c r="W233" i="7" s="1"/>
  <c r="AB233" i="7" s="1"/>
  <c r="Z982" i="7"/>
  <c r="W982" i="7" s="1"/>
  <c r="AB982" i="7" s="1"/>
  <c r="Z1524" i="7"/>
  <c r="W1524" i="7" s="1"/>
  <c r="AB1524" i="7" s="1"/>
  <c r="Z1889" i="7"/>
  <c r="W1889" i="7" s="1"/>
  <c r="AB1889" i="7" s="1"/>
  <c r="Z1405" i="7"/>
  <c r="W1405" i="7" s="1"/>
  <c r="AB1405" i="7" s="1"/>
  <c r="Z333" i="7"/>
  <c r="W333" i="7" s="1"/>
  <c r="AB333" i="7" s="1"/>
  <c r="Z1446" i="7"/>
  <c r="W1446" i="7" s="1"/>
  <c r="AB1446" i="7" s="1"/>
  <c r="Z602" i="7"/>
  <c r="W602" i="7" s="1"/>
  <c r="AB602" i="7" s="1"/>
  <c r="Z1625" i="7"/>
  <c r="W1625" i="7" s="1"/>
  <c r="AB1625" i="7" s="1"/>
  <c r="Z1010" i="7"/>
  <c r="W1010" i="7" s="1"/>
  <c r="AB1010" i="7" s="1"/>
  <c r="Z986" i="7"/>
  <c r="W986" i="7" s="1"/>
  <c r="AB986" i="7" s="1"/>
  <c r="Z1818" i="7"/>
  <c r="W1818" i="7" s="1"/>
  <c r="AB1818" i="7" s="1"/>
  <c r="Z421" i="7"/>
  <c r="W421" i="7" s="1"/>
  <c r="AB421" i="7" s="1"/>
  <c r="Z1144" i="7"/>
  <c r="W1144" i="7" s="1"/>
  <c r="AB1144" i="7" s="1"/>
  <c r="Z1805" i="7"/>
  <c r="W1805" i="7" s="1"/>
  <c r="AB1805" i="7" s="1"/>
  <c r="Z1218" i="7"/>
  <c r="W1218" i="7" s="1"/>
  <c r="AB1218" i="7" s="1"/>
  <c r="Z1111" i="7"/>
  <c r="W1111" i="7" s="1"/>
  <c r="AB1111" i="7" s="1"/>
  <c r="Z134" i="7"/>
  <c r="W134" i="7" s="1"/>
  <c r="AB134" i="7" s="1"/>
  <c r="Z149" i="7"/>
  <c r="W149" i="7" s="1"/>
  <c r="AB149" i="7" s="1"/>
  <c r="Z1402" i="7"/>
  <c r="W1402" i="7" s="1"/>
  <c r="AB1402" i="7" s="1"/>
  <c r="Z1745" i="7"/>
  <c r="W1745" i="7" s="1"/>
  <c r="AB1745" i="7" s="1"/>
  <c r="Z2082" i="7"/>
  <c r="Z350" i="7"/>
  <c r="W350" i="7" s="1"/>
  <c r="AB350" i="7" s="1"/>
  <c r="Z563" i="7"/>
  <c r="W563" i="7" s="1"/>
  <c r="AB563" i="7" s="1"/>
  <c r="Z1364" i="7"/>
  <c r="W1364" i="7" s="1"/>
  <c r="AB1364" i="7" s="1"/>
  <c r="Z764" i="7"/>
  <c r="W764" i="7" s="1"/>
  <c r="AB764" i="7" s="1"/>
  <c r="Z2038" i="7"/>
  <c r="Z84" i="7"/>
  <c r="W84" i="7" s="1"/>
  <c r="AB84" i="7" s="1"/>
  <c r="Z1137" i="7"/>
  <c r="W1137" i="7" s="1"/>
  <c r="AB1137" i="7" s="1"/>
  <c r="Z1293" i="7"/>
  <c r="W1293" i="7" s="1"/>
  <c r="AB1293" i="7" s="1"/>
  <c r="Z168" i="7"/>
  <c r="W168" i="7" s="1"/>
  <c r="AB168" i="7" s="1"/>
  <c r="Z1093" i="7"/>
  <c r="W1093" i="7" s="1"/>
  <c r="AB1093" i="7" s="1"/>
  <c r="Z1585" i="7"/>
  <c r="W1585" i="7" s="1"/>
  <c r="AB1585" i="7" s="1"/>
  <c r="Z1412" i="7"/>
  <c r="W1412" i="7" s="1"/>
  <c r="AB1412" i="7" s="1"/>
  <c r="Z2103" i="7"/>
  <c r="Z405" i="7"/>
  <c r="W405" i="7" s="1"/>
  <c r="AB405" i="7" s="1"/>
  <c r="Z2039" i="7"/>
  <c r="Z2046" i="7"/>
  <c r="Z783" i="7"/>
  <c r="W783" i="7" s="1"/>
  <c r="AB783" i="7" s="1"/>
  <c r="Z30" i="7"/>
  <c r="W30" i="7" s="1"/>
  <c r="AB30" i="7" s="1"/>
  <c r="Z1287" i="7"/>
  <c r="W1287" i="7" s="1"/>
  <c r="AB1287" i="7" s="1"/>
  <c r="Z884" i="7"/>
  <c r="W884" i="7" s="1"/>
  <c r="AB884" i="7" s="1"/>
  <c r="Z1130" i="7"/>
  <c r="W1130" i="7" s="1"/>
  <c r="AB1130" i="7" s="1"/>
  <c r="Z309" i="7"/>
  <c r="W309" i="7" s="1"/>
  <c r="AB309" i="7" s="1"/>
  <c r="Z1510" i="7"/>
  <c r="W1510" i="7" s="1"/>
  <c r="AB1510" i="7" s="1"/>
  <c r="Z978" i="7"/>
  <c r="W978" i="7" s="1"/>
  <c r="AB978" i="7" s="1"/>
  <c r="Z918" i="7"/>
  <c r="W918" i="7" s="1"/>
  <c r="AB918" i="7" s="1"/>
  <c r="Z916" i="7"/>
  <c r="W916" i="7" s="1"/>
  <c r="AB916" i="7" s="1"/>
  <c r="Z1761" i="7"/>
  <c r="W1761" i="7" s="1"/>
  <c r="AB1761" i="7" s="1"/>
  <c r="Z138" i="7"/>
  <c r="W138" i="7" s="1"/>
  <c r="AB138" i="7" s="1"/>
  <c r="Z600" i="7"/>
  <c r="W600" i="7" s="1"/>
  <c r="AB600" i="7" s="1"/>
  <c r="Z327" i="7"/>
  <c r="W327" i="7" s="1"/>
  <c r="AB327" i="7" s="1"/>
  <c r="Z824" i="7"/>
  <c r="W824" i="7" s="1"/>
  <c r="AB824" i="7" s="1"/>
  <c r="Z685" i="7"/>
  <c r="W685" i="7" s="1"/>
  <c r="AB685" i="7" s="1"/>
  <c r="Z642" i="7"/>
  <c r="W642" i="7" s="1"/>
  <c r="AB642" i="7" s="1"/>
  <c r="Z1294" i="7"/>
  <c r="W1294" i="7" s="1"/>
  <c r="AB1294" i="7" s="1"/>
  <c r="Z259" i="7"/>
  <c r="W259" i="7" s="1"/>
  <c r="AB259" i="7" s="1"/>
  <c r="Z1487" i="7"/>
  <c r="W1487" i="7" s="1"/>
  <c r="AB1487" i="7" s="1"/>
  <c r="Z1265" i="7"/>
  <c r="W1265" i="7" s="1"/>
  <c r="AB1265" i="7" s="1"/>
  <c r="Z1005" i="7"/>
  <c r="W1005" i="7" s="1"/>
  <c r="AB1005" i="7" s="1"/>
  <c r="Z1302" i="7"/>
  <c r="W1302" i="7" s="1"/>
  <c r="AB1302" i="7" s="1"/>
  <c r="Z778" i="7"/>
  <c r="W778" i="7" s="1"/>
  <c r="AB778" i="7" s="1"/>
  <c r="Z335" i="7"/>
  <c r="W335" i="7" s="1"/>
  <c r="AB335" i="7" s="1"/>
  <c r="Z57" i="7"/>
  <c r="W57" i="7" s="1"/>
  <c r="AB57" i="7" s="1"/>
  <c r="Z1798" i="7"/>
  <c r="W1798" i="7" s="1"/>
  <c r="AB1798" i="7" s="1"/>
  <c r="Z786" i="7"/>
  <c r="W786" i="7" s="1"/>
  <c r="AB786" i="7" s="1"/>
  <c r="Z2058" i="7"/>
  <c r="Z1007" i="7"/>
  <c r="W1007" i="7" s="1"/>
  <c r="AB1007" i="7" s="1"/>
  <c r="Z2017" i="7"/>
  <c r="Z562" i="7"/>
  <c r="W562" i="7" s="1"/>
  <c r="AB562" i="7" s="1"/>
  <c r="Z524" i="7"/>
  <c r="W524" i="7" s="1"/>
  <c r="AB524" i="7" s="1"/>
  <c r="Z258" i="7"/>
  <c r="W258" i="7" s="1"/>
  <c r="AB258" i="7" s="1"/>
  <c r="Z1273" i="7"/>
  <c r="W1273" i="7" s="1"/>
  <c r="AB1273" i="7" s="1"/>
  <c r="Z608" i="7"/>
  <c r="W608" i="7" s="1"/>
  <c r="AB608" i="7" s="1"/>
  <c r="Z1326" i="7"/>
  <c r="W1326" i="7" s="1"/>
  <c r="AB1326" i="7" s="1"/>
  <c r="Z1871" i="7"/>
  <c r="W1871" i="7" s="1"/>
  <c r="AB1871" i="7" s="1"/>
  <c r="Z141" i="7"/>
  <c r="W141" i="7" s="1"/>
  <c r="AB141" i="7" s="1"/>
  <c r="Z122" i="7"/>
  <c r="W122" i="7" s="1"/>
  <c r="AB122" i="7" s="1"/>
  <c r="Z1885" i="7"/>
  <c r="W1885" i="7" s="1"/>
  <c r="AB1885" i="7" s="1"/>
  <c r="Z22" i="7"/>
  <c r="W22" i="7" s="1"/>
  <c r="AB22" i="7" s="1"/>
  <c r="Z2022" i="7"/>
  <c r="Z26" i="7"/>
  <c r="W26" i="7" s="1"/>
  <c r="AB26" i="7" s="1"/>
  <c r="Z1345" i="7"/>
  <c r="W1345" i="7" s="1"/>
  <c r="AB1345" i="7" s="1"/>
  <c r="Z1225" i="7"/>
  <c r="W1225" i="7" s="1"/>
  <c r="AB1225" i="7" s="1"/>
  <c r="Z1214" i="7"/>
  <c r="W1214" i="7" s="1"/>
  <c r="AB1214" i="7" s="1"/>
  <c r="Z358" i="7"/>
  <c r="W358" i="7" s="1"/>
  <c r="AB358" i="7" s="1"/>
  <c r="Z2002" i="7"/>
  <c r="Z1608" i="7"/>
  <c r="W1608" i="7" s="1"/>
  <c r="AB1608" i="7" s="1"/>
  <c r="Z1173" i="7"/>
  <c r="W1173" i="7" s="1"/>
  <c r="AB1173" i="7" s="1"/>
  <c r="Z228" i="7"/>
  <c r="W228" i="7" s="1"/>
  <c r="AB228" i="7" s="1"/>
  <c r="Z1864" i="7"/>
  <c r="W1864" i="7" s="1"/>
  <c r="AB1864" i="7" s="1"/>
  <c r="Z2005" i="7"/>
  <c r="Z34" i="7"/>
  <c r="W34" i="7" s="1"/>
  <c r="AB34" i="7" s="1"/>
  <c r="Z1413" i="7"/>
  <c r="W1413" i="7" s="1"/>
  <c r="AB1413" i="7" s="1"/>
  <c r="Z368" i="7"/>
  <c r="W368" i="7" s="1"/>
  <c r="AB368" i="7" s="1"/>
  <c r="Z320" i="7"/>
  <c r="W320" i="7" s="1"/>
  <c r="AB320" i="7" s="1"/>
  <c r="Z2011" i="7"/>
  <c r="Z1174" i="7"/>
  <c r="W1174" i="7" s="1"/>
  <c r="AB1174" i="7" s="1"/>
  <c r="Z1361" i="7"/>
  <c r="W1361" i="7" s="1"/>
  <c r="AB1361" i="7" s="1"/>
  <c r="Z1662" i="7"/>
  <c r="W1662" i="7" s="1"/>
  <c r="AB1662" i="7" s="1"/>
  <c r="Z1652" i="7"/>
  <c r="W1652" i="7" s="1"/>
  <c r="AB1652" i="7" s="1"/>
  <c r="Z849" i="7"/>
  <c r="W849" i="7" s="1"/>
  <c r="AB849" i="7" s="1"/>
  <c r="Z833" i="7"/>
  <c r="W833" i="7" s="1"/>
  <c r="AB833" i="7" s="1"/>
  <c r="Z1175" i="7"/>
  <c r="W1175" i="7" s="1"/>
  <c r="AB1175" i="7" s="1"/>
  <c r="Z1193" i="7"/>
  <c r="W1193" i="7" s="1"/>
  <c r="AB1193" i="7" s="1"/>
  <c r="Z330" i="7"/>
  <c r="W330" i="7" s="1"/>
  <c r="AB330" i="7" s="1"/>
  <c r="Z169" i="7"/>
  <c r="W169" i="7" s="1"/>
  <c r="AB169" i="7" s="1"/>
  <c r="Z324" i="7"/>
  <c r="W324" i="7" s="1"/>
  <c r="AB324" i="7" s="1"/>
  <c r="Z575" i="7"/>
  <c r="W575" i="7" s="1"/>
  <c r="AB575" i="7" s="1"/>
  <c r="Z387" i="7"/>
  <c r="W387" i="7" s="1"/>
  <c r="AB387" i="7" s="1"/>
  <c r="Z761" i="7"/>
  <c r="W761" i="7" s="1"/>
  <c r="AB761" i="7" s="1"/>
  <c r="Z1065" i="7"/>
  <c r="W1065" i="7" s="1"/>
  <c r="AB1065" i="7" s="1"/>
  <c r="Z564" i="7"/>
  <c r="W564" i="7" s="1"/>
  <c r="AB564" i="7" s="1"/>
  <c r="Z470" i="7"/>
  <c r="W470" i="7" s="1"/>
  <c r="AB470" i="7" s="1"/>
  <c r="Z893" i="7"/>
  <c r="W893" i="7" s="1"/>
  <c r="AB893" i="7" s="1"/>
  <c r="Z306" i="7"/>
  <c r="W306" i="7" s="1"/>
  <c r="AB306" i="7" s="1"/>
  <c r="Z1748" i="7"/>
  <c r="W1748" i="7" s="1"/>
  <c r="AB1748" i="7" s="1"/>
  <c r="Z723" i="7"/>
  <c r="W723" i="7" s="1"/>
  <c r="AB723" i="7" s="1"/>
  <c r="Z1422" i="7"/>
  <c r="W1422" i="7" s="1"/>
  <c r="AB1422" i="7" s="1"/>
  <c r="Z1789" i="7"/>
  <c r="W1789" i="7" s="1"/>
  <c r="AB1789" i="7" s="1"/>
  <c r="Z158" i="7"/>
  <c r="W158" i="7" s="1"/>
  <c r="AB158" i="7" s="1"/>
  <c r="Z1734" i="7"/>
  <c r="W1734" i="7" s="1"/>
  <c r="AB1734" i="7" s="1"/>
  <c r="Z1501" i="7"/>
  <c r="W1501" i="7" s="1"/>
  <c r="AB1501" i="7" s="1"/>
  <c r="Z926" i="7"/>
  <c r="W926" i="7" s="1"/>
  <c r="AB926" i="7" s="1"/>
  <c r="Z1479" i="7"/>
  <c r="W1479" i="7" s="1"/>
  <c r="AB1479" i="7" s="1"/>
  <c r="Z1129" i="7"/>
  <c r="W1129" i="7" s="1"/>
  <c r="AB1129" i="7" s="1"/>
  <c r="Z1049" i="7"/>
  <c r="W1049" i="7" s="1"/>
  <c r="AB1049" i="7" s="1"/>
  <c r="Z240" i="7"/>
  <c r="W240" i="7" s="1"/>
  <c r="AB240" i="7" s="1"/>
  <c r="Z194" i="7"/>
  <c r="W194" i="7" s="1"/>
  <c r="AB194" i="7" s="1"/>
  <c r="Z1905" i="7"/>
  <c r="W1905" i="7" s="1"/>
  <c r="AB1905" i="7" s="1"/>
  <c r="Z807" i="7"/>
  <c r="W807" i="7" s="1"/>
  <c r="AB807" i="7" s="1"/>
  <c r="Z1256" i="7"/>
  <c r="W1256" i="7" s="1"/>
  <c r="AB1256" i="7" s="1"/>
  <c r="Z1820" i="7"/>
  <c r="W1820" i="7" s="1"/>
  <c r="AB1820" i="7" s="1"/>
  <c r="Z1836" i="7"/>
  <c r="W1836" i="7" s="1"/>
  <c r="AB1836" i="7" s="1"/>
  <c r="Z1471" i="7"/>
  <c r="W1471" i="7" s="1"/>
  <c r="AB1471" i="7" s="1"/>
  <c r="Z560" i="7"/>
  <c r="W560" i="7" s="1"/>
  <c r="AB560" i="7" s="1"/>
  <c r="Z1387" i="7"/>
  <c r="W1387" i="7" s="1"/>
  <c r="AB1387" i="7" s="1"/>
  <c r="Z463" i="7"/>
  <c r="W463" i="7" s="1"/>
  <c r="AB463" i="7" s="1"/>
  <c r="Z291" i="7"/>
  <c r="W291" i="7" s="1"/>
  <c r="AB291" i="7" s="1"/>
  <c r="Z526" i="7"/>
  <c r="W526" i="7" s="1"/>
  <c r="AB526" i="7" s="1"/>
  <c r="Z1067" i="7"/>
  <c r="W1067" i="7" s="1"/>
  <c r="AB1067" i="7" s="1"/>
  <c r="Z8" i="7"/>
  <c r="W8" i="7" s="1"/>
  <c r="AB8" i="7" s="1"/>
  <c r="Z943" i="7"/>
  <c r="W943" i="7" s="1"/>
  <c r="AB943" i="7" s="1"/>
  <c r="Z536" i="7"/>
  <c r="W536" i="7" s="1"/>
  <c r="AB536" i="7" s="1"/>
  <c r="Z1350" i="7"/>
  <c r="W1350" i="7" s="1"/>
  <c r="AB1350" i="7" s="1"/>
  <c r="Z180" i="7"/>
  <c r="W180" i="7" s="1"/>
  <c r="AB180" i="7" s="1"/>
  <c r="Z1495" i="7"/>
  <c r="W1495" i="7" s="1"/>
  <c r="AB1495" i="7" s="1"/>
  <c r="Z1930" i="7"/>
  <c r="W1930" i="7" s="1"/>
  <c r="AB1930" i="7" s="1"/>
  <c r="Z1583" i="7"/>
  <c r="W1583" i="7" s="1"/>
  <c r="AB1583" i="7" s="1"/>
  <c r="Z816" i="7"/>
  <c r="W816" i="7" s="1"/>
  <c r="AB816" i="7" s="1"/>
  <c r="Z23" i="7"/>
  <c r="W23" i="7" s="1"/>
  <c r="AB23" i="7" s="1"/>
  <c r="Z872" i="7"/>
  <c r="W872" i="7" s="1"/>
  <c r="AB872" i="7" s="1"/>
  <c r="Z1778" i="7"/>
  <c r="W1778" i="7" s="1"/>
  <c r="AB1778" i="7" s="1"/>
  <c r="Z1334" i="7"/>
  <c r="W1334" i="7" s="1"/>
  <c r="AB1334" i="7" s="1"/>
  <c r="Z1028" i="7"/>
  <c r="W1028" i="7" s="1"/>
  <c r="AB1028" i="7" s="1"/>
  <c r="Z732" i="7"/>
  <c r="W732" i="7" s="1"/>
  <c r="AB732" i="7" s="1"/>
  <c r="Z1977" i="7"/>
  <c r="W1977" i="7" s="1"/>
  <c r="AB1977" i="7" s="1"/>
  <c r="Z675" i="7"/>
  <c r="W675" i="7" s="1"/>
  <c r="AB675" i="7" s="1"/>
  <c r="Z705" i="7"/>
  <c r="W705" i="7" s="1"/>
  <c r="AB705" i="7" s="1"/>
  <c r="Z1775" i="7"/>
  <c r="W1775" i="7" s="1"/>
  <c r="AB1775" i="7" s="1"/>
  <c r="Z1419" i="7"/>
  <c r="W1419" i="7" s="1"/>
  <c r="AB1419" i="7" s="1"/>
  <c r="Z1289" i="7"/>
  <c r="W1289" i="7" s="1"/>
  <c r="AB1289" i="7" s="1"/>
  <c r="Z1486" i="7"/>
  <c r="W1486" i="7" s="1"/>
  <c r="AB1486" i="7" s="1"/>
  <c r="Z647" i="7"/>
  <c r="W647" i="7" s="1"/>
  <c r="AB647" i="7" s="1"/>
  <c r="Z1784" i="7"/>
  <c r="W1784" i="7" s="1"/>
  <c r="AB1784" i="7" s="1"/>
  <c r="Z1690" i="7"/>
  <c r="W1690" i="7" s="1"/>
  <c r="AB1690" i="7" s="1"/>
  <c r="Z1029" i="7"/>
  <c r="W1029" i="7" s="1"/>
  <c r="AB1029" i="7" s="1"/>
  <c r="Z1534" i="7"/>
  <c r="W1534" i="7" s="1"/>
  <c r="AB1534" i="7" s="1"/>
  <c r="Z1393" i="7"/>
  <c r="W1393" i="7" s="1"/>
  <c r="AB1393" i="7" s="1"/>
  <c r="Z1474" i="7"/>
  <c r="W1474" i="7" s="1"/>
  <c r="AB1474" i="7" s="1"/>
  <c r="Z313" i="7"/>
  <c r="W313" i="7" s="1"/>
  <c r="AB313" i="7" s="1"/>
  <c r="Z920" i="7"/>
  <c r="Z15" i="7"/>
  <c r="W15" i="7" s="1"/>
  <c r="AB15" i="7" s="1"/>
  <c r="Z1036" i="7"/>
  <c r="W1036" i="7" s="1"/>
  <c r="AB1036" i="7" s="1"/>
  <c r="Z1589" i="7"/>
  <c r="W1589" i="7" s="1"/>
  <c r="AB1589" i="7" s="1"/>
  <c r="Z404" i="7"/>
  <c r="W404" i="7" s="1"/>
  <c r="AB404" i="7" s="1"/>
  <c r="Z2025" i="7"/>
  <c r="Z908" i="7"/>
  <c r="W908" i="7" s="1"/>
  <c r="AB908" i="7" s="1"/>
  <c r="Z1033" i="7"/>
  <c r="W1033" i="7" s="1"/>
  <c r="AB1033" i="7" s="1"/>
  <c r="Z400" i="7"/>
  <c r="W400" i="7" s="1"/>
  <c r="AB400" i="7" s="1"/>
  <c r="Z750" i="7"/>
  <c r="W750" i="7" s="1"/>
  <c r="AB750" i="7" s="1"/>
  <c r="Z1057" i="7"/>
  <c r="W1057" i="7" s="1"/>
  <c r="AB1057" i="7" s="1"/>
  <c r="Z799" i="7"/>
  <c r="W799" i="7" s="1"/>
  <c r="AB799" i="7" s="1"/>
  <c r="Z1279" i="7"/>
  <c r="W1279" i="7" s="1"/>
  <c r="AB1279" i="7" s="1"/>
  <c r="Z478" i="7"/>
  <c r="W478" i="7" s="1"/>
  <c r="AB478" i="7" s="1"/>
  <c r="Z90" i="7"/>
  <c r="W90" i="7" s="1"/>
  <c r="AB90" i="7" s="1"/>
  <c r="Z1239" i="7"/>
  <c r="W1239" i="7" s="1"/>
  <c r="AB1239" i="7" s="1"/>
  <c r="Z1909" i="7"/>
  <c r="W1909" i="7" s="1"/>
  <c r="AB1909" i="7" s="1"/>
  <c r="Z619" i="7"/>
  <c r="W619" i="7" s="1"/>
  <c r="AB619" i="7" s="1"/>
  <c r="Z1730" i="7"/>
  <c r="W1730" i="7" s="1"/>
  <c r="AB1730" i="7" s="1"/>
  <c r="Z448" i="7"/>
  <c r="W448" i="7" s="1"/>
  <c r="AB448" i="7" s="1"/>
  <c r="Z1887" i="7"/>
  <c r="W1887" i="7" s="1"/>
  <c r="AB1887" i="7" s="1"/>
  <c r="Z1045" i="7"/>
  <c r="W1045" i="7" s="1"/>
  <c r="AB1045" i="7" s="1"/>
  <c r="Z1035" i="7"/>
  <c r="W1035" i="7" s="1"/>
  <c r="AB1035" i="7" s="1"/>
  <c r="Z332" i="7"/>
  <c r="W332" i="7" s="1"/>
  <c r="AB332" i="7" s="1"/>
  <c r="Z1878" i="7"/>
  <c r="W1878" i="7" s="1"/>
  <c r="AB1878" i="7" s="1"/>
  <c r="Z592" i="7"/>
  <c r="W592" i="7" s="1"/>
  <c r="AB592" i="7" s="1"/>
  <c r="Z24" i="7"/>
  <c r="W24" i="7" s="1"/>
  <c r="AB24" i="7" s="1"/>
  <c r="Z703" i="7"/>
  <c r="W703" i="7" s="1"/>
  <c r="AB703" i="7" s="1"/>
  <c r="Z1541" i="7"/>
  <c r="W1541" i="7" s="1"/>
  <c r="AB1541" i="7" s="1"/>
  <c r="Z2045" i="7"/>
  <c r="Z1943" i="7"/>
  <c r="W1943" i="7" s="1"/>
  <c r="AB1943" i="7" s="1"/>
  <c r="Z1105" i="7"/>
  <c r="W1105" i="7" s="1"/>
  <c r="AB1105" i="7" s="1"/>
  <c r="Z1740" i="7"/>
  <c r="W1740" i="7" s="1"/>
  <c r="AB1740" i="7" s="1"/>
  <c r="Z2105" i="7"/>
  <c r="Z1432" i="7"/>
  <c r="W1432" i="7" s="1"/>
  <c r="AB1432" i="7" s="1"/>
  <c r="Z2076" i="7"/>
  <c r="Z962" i="7"/>
  <c r="W962" i="7" s="1"/>
  <c r="AB962" i="7" s="1"/>
  <c r="Z1365" i="7"/>
  <c r="W1365" i="7" s="1"/>
  <c r="AB1365" i="7" s="1"/>
  <c r="Z2020" i="7"/>
  <c r="Z1555" i="7"/>
  <c r="W1555" i="7" s="1"/>
  <c r="AB1555" i="7" s="1"/>
  <c r="Z1682" i="7"/>
  <c r="W1682" i="7" s="1"/>
  <c r="AB1682" i="7" s="1"/>
  <c r="Z27" i="7"/>
  <c r="W27" i="7" s="1"/>
  <c r="AB27" i="7" s="1"/>
  <c r="Z1938" i="7"/>
  <c r="W1938" i="7" s="1"/>
  <c r="AB1938" i="7" s="1"/>
  <c r="Z1026" i="7"/>
  <c r="W1026" i="7" s="1"/>
  <c r="AB1026" i="7" s="1"/>
  <c r="Z1590" i="7"/>
  <c r="W1590" i="7" s="1"/>
  <c r="AB1590" i="7" s="1"/>
  <c r="Z1409" i="7"/>
  <c r="W1409" i="7" s="1"/>
  <c r="AB1409" i="7" s="1"/>
  <c r="Z2018" i="7"/>
  <c r="Z1899" i="7"/>
  <c r="W1899" i="7" s="1"/>
  <c r="AB1899" i="7" s="1"/>
  <c r="Z1936" i="7"/>
  <c r="W1936" i="7" s="1"/>
  <c r="AB1936" i="7" s="1"/>
  <c r="Z573" i="7"/>
  <c r="W573" i="7" s="1"/>
  <c r="AB573" i="7" s="1"/>
  <c r="Z251" i="7"/>
  <c r="W251" i="7" s="1"/>
  <c r="AB251" i="7" s="1"/>
  <c r="Z317" i="7"/>
  <c r="W317" i="7" s="1"/>
  <c r="AB317" i="7" s="1"/>
  <c r="Z747" i="7"/>
  <c r="W747" i="7" s="1"/>
  <c r="AB747" i="7" s="1"/>
  <c r="Z1726" i="7"/>
  <c r="W1726" i="7" s="1"/>
  <c r="AB1726" i="7" s="1"/>
  <c r="Z1388" i="7"/>
  <c r="W1388" i="7" s="1"/>
  <c r="AB1388" i="7" s="1"/>
  <c r="Z1612" i="7"/>
  <c r="W1612" i="7" s="1"/>
  <c r="AB1612" i="7" s="1"/>
  <c r="Z1920" i="7"/>
  <c r="W1920" i="7" s="1"/>
  <c r="AB1920" i="7" s="1"/>
  <c r="Z222" i="7"/>
  <c r="W222" i="7" s="1"/>
  <c r="AB222" i="7" s="1"/>
  <c r="Z1782" i="7"/>
  <c r="W1782" i="7" s="1"/>
  <c r="AB1782" i="7" s="1"/>
  <c r="Z1894" i="7"/>
  <c r="W1894" i="7" s="1"/>
  <c r="AB1894" i="7" s="1"/>
  <c r="Z380" i="7"/>
  <c r="W380" i="7" s="1"/>
  <c r="AB380" i="7" s="1"/>
  <c r="Z377" i="7"/>
  <c r="W377" i="7" s="1"/>
  <c r="AB377" i="7" s="1"/>
  <c r="Z310" i="7"/>
  <c r="W310" i="7" s="1"/>
  <c r="AB310" i="7" s="1"/>
  <c r="Z1108" i="7"/>
  <c r="W1108" i="7" s="1"/>
  <c r="AB1108" i="7" s="1"/>
  <c r="Z773" i="7"/>
  <c r="W773" i="7" s="1"/>
  <c r="AB773" i="7" s="1"/>
  <c r="Z1400" i="7"/>
  <c r="W1400" i="7" s="1"/>
  <c r="AB1400" i="7" s="1"/>
  <c r="Z2034" i="7"/>
  <c r="Z48" i="7"/>
  <c r="W48" i="7" s="1"/>
  <c r="AB48" i="7" s="1"/>
  <c r="Z136" i="7"/>
  <c r="W136" i="7" s="1"/>
  <c r="AB136" i="7" s="1"/>
  <c r="Z1023" i="7"/>
  <c r="W1023" i="7" s="1"/>
  <c r="AB1023" i="7" s="1"/>
  <c r="Z319" i="7"/>
  <c r="W319" i="7" s="1"/>
  <c r="AB319" i="7" s="1"/>
  <c r="Z1915" i="7"/>
  <c r="W1915" i="7" s="1"/>
  <c r="AB1915" i="7" s="1"/>
  <c r="Z1727" i="7"/>
  <c r="W1727" i="7" s="1"/>
  <c r="AB1727" i="7" s="1"/>
  <c r="Z1562" i="7"/>
  <c r="W1562" i="7" s="1"/>
  <c r="AB1562" i="7" s="1"/>
  <c r="Z533" i="7"/>
  <c r="W533" i="7" s="1"/>
  <c r="AB533" i="7" s="1"/>
  <c r="Z902" i="7"/>
  <c r="W902" i="7" s="1"/>
  <c r="AB902" i="7" s="1"/>
  <c r="Z1426" i="7"/>
  <c r="W1426" i="7" s="1"/>
  <c r="AB1426" i="7" s="1"/>
  <c r="Z188" i="7"/>
  <c r="Z204" i="7"/>
  <c r="W204" i="7" s="1"/>
  <c r="AB204" i="7" s="1"/>
  <c r="Z161" i="7"/>
  <c r="Z1640" i="7"/>
  <c r="W1640" i="7" s="1"/>
  <c r="AB1640" i="7" s="1"/>
  <c r="Z1665" i="7"/>
  <c r="W1665" i="7" s="1"/>
  <c r="AB1665" i="7" s="1"/>
  <c r="Z1089" i="7"/>
  <c r="W1089" i="7" s="1"/>
  <c r="AB1089" i="7" s="1"/>
  <c r="Z726" i="7"/>
  <c r="W726" i="7" s="1"/>
  <c r="AB726" i="7" s="1"/>
  <c r="Z1890" i="7"/>
  <c r="W1890" i="7" s="1"/>
  <c r="AB1890" i="7" s="1"/>
  <c r="Z1329" i="7"/>
  <c r="W1329" i="7" s="1"/>
  <c r="AB1329" i="7" s="1"/>
  <c r="Z2010" i="7"/>
  <c r="Z1185" i="7"/>
  <c r="W1185" i="7" s="1"/>
  <c r="AB1185" i="7" s="1"/>
  <c r="Z502" i="7"/>
  <c r="W502" i="7" s="1"/>
  <c r="AB502" i="7" s="1"/>
  <c r="Z370" i="7"/>
  <c r="W370" i="7" s="1"/>
  <c r="AB370" i="7" s="1"/>
  <c r="Z1837" i="7"/>
  <c r="W1837" i="7" s="1"/>
  <c r="AB1837" i="7" s="1"/>
  <c r="Z1155" i="7"/>
  <c r="W1155" i="7" s="1"/>
  <c r="AB1155" i="7" s="1"/>
  <c r="Z1150" i="7"/>
  <c r="W1150" i="7" s="1"/>
  <c r="AB1150" i="7" s="1"/>
  <c r="Z285" i="7"/>
  <c r="W285" i="7" s="1"/>
  <c r="AB285" i="7" s="1"/>
  <c r="Z1508" i="7"/>
  <c r="W1508" i="7" s="1"/>
  <c r="AB1508" i="7" s="1"/>
  <c r="Z1154" i="7"/>
  <c r="W1154" i="7" s="1"/>
  <c r="AB1154" i="7" s="1"/>
  <c r="Z556" i="7"/>
  <c r="W556" i="7" s="1"/>
  <c r="AB556" i="7" s="1"/>
  <c r="Z669" i="7"/>
  <c r="W669" i="7" s="1"/>
  <c r="AB669" i="7" s="1"/>
  <c r="Z2121" i="7"/>
  <c r="Z248" i="7"/>
  <c r="W248" i="7" s="1"/>
  <c r="AB248" i="7" s="1"/>
  <c r="Z236" i="7"/>
  <c r="W236" i="7" s="1"/>
  <c r="AB236" i="7" s="1"/>
  <c r="Z589" i="7"/>
  <c r="W589" i="7" s="1"/>
  <c r="AB589" i="7" s="1"/>
  <c r="Z1738" i="7"/>
  <c r="W1738" i="7" s="1"/>
  <c r="AB1738" i="7" s="1"/>
  <c r="Z131" i="7"/>
  <c r="W131" i="7" s="1"/>
  <c r="AB131" i="7" s="1"/>
  <c r="Z1230" i="7"/>
  <c r="W1230" i="7" s="1"/>
  <c r="AB1230" i="7" s="1"/>
  <c r="Z1788" i="7"/>
  <c r="W1788" i="7" s="1"/>
  <c r="AB1788" i="7" s="1"/>
  <c r="Z1858" i="7"/>
  <c r="W1858" i="7" s="1"/>
  <c r="AB1858" i="7" s="1"/>
  <c r="Z1656" i="7"/>
  <c r="W1656" i="7" s="1"/>
  <c r="AB1656" i="7" s="1"/>
  <c r="Z1071" i="7"/>
  <c r="W1071" i="7" s="1"/>
  <c r="AB1071" i="7" s="1"/>
  <c r="Z886" i="7"/>
  <c r="W886" i="7" s="1"/>
  <c r="AB886" i="7" s="1"/>
  <c r="Z500" i="7"/>
  <c r="W500" i="7" s="1"/>
  <c r="AB500" i="7" s="1"/>
  <c r="Z1916" i="7"/>
  <c r="W1916" i="7" s="1"/>
  <c r="AB1916" i="7" s="1"/>
  <c r="Z1001" i="7"/>
  <c r="W1001" i="7" s="1"/>
  <c r="AB1001" i="7" s="1"/>
  <c r="Z1086" i="7"/>
  <c r="W1086" i="7" s="1"/>
  <c r="AB1086" i="7" s="1"/>
  <c r="Z1558" i="7"/>
  <c r="W1558" i="7" s="1"/>
  <c r="AB1558" i="7" s="1"/>
  <c r="Z110" i="7"/>
  <c r="W110" i="7" s="1"/>
  <c r="AB110" i="7" s="1"/>
  <c r="Z1216" i="7"/>
  <c r="W1216" i="7" s="1"/>
  <c r="AB1216" i="7" s="1"/>
  <c r="Z253" i="7"/>
  <c r="W253" i="7" s="1"/>
  <c r="AB253" i="7" s="1"/>
  <c r="Z1548" i="7"/>
  <c r="W1548" i="7" s="1"/>
  <c r="AB1548" i="7" s="1"/>
  <c r="Z605" i="7"/>
  <c r="W605" i="7" s="1"/>
  <c r="AB605" i="7" s="1"/>
  <c r="Z1733" i="7"/>
  <c r="W1733" i="7" s="1"/>
  <c r="AB1733" i="7" s="1"/>
  <c r="Z1177" i="7"/>
  <c r="W1177" i="7" s="1"/>
  <c r="AB1177" i="7" s="1"/>
  <c r="Z210" i="7"/>
  <c r="W210" i="7" s="1"/>
  <c r="AB210" i="7" s="1"/>
  <c r="Z825" i="7"/>
  <c r="W825" i="7" s="1"/>
  <c r="AB825" i="7" s="1"/>
  <c r="Z2055" i="7"/>
  <c r="Z162" i="7"/>
  <c r="Z1124" i="7"/>
  <c r="W1124" i="7" s="1"/>
  <c r="AB1124" i="7" s="1"/>
  <c r="Z1574" i="7"/>
  <c r="W1574" i="7" s="1"/>
  <c r="AB1574" i="7" s="1"/>
  <c r="Z1061" i="7"/>
  <c r="W1061" i="7" s="1"/>
  <c r="AB1061" i="7" s="1"/>
  <c r="Z1765" i="7"/>
  <c r="W1765" i="7" s="1"/>
  <c r="AB1765" i="7" s="1"/>
  <c r="Z140" i="7"/>
  <c r="Z901" i="7"/>
  <c r="W901" i="7" s="1"/>
  <c r="AB901" i="7" s="1"/>
  <c r="Z1647" i="7"/>
  <c r="W1647" i="7" s="1"/>
  <c r="AB1647" i="7" s="1"/>
  <c r="Z1372" i="7"/>
  <c r="W1372" i="7" s="1"/>
  <c r="AB1372" i="7" s="1"/>
  <c r="Z565" i="7"/>
  <c r="W565" i="7" s="1"/>
  <c r="AB565" i="7" s="1"/>
  <c r="Z1911" i="7"/>
  <c r="W1911" i="7" s="1"/>
  <c r="AB1911" i="7" s="1"/>
  <c r="Z899" i="7"/>
  <c r="W899" i="7" s="1"/>
  <c r="AB899" i="7" s="1"/>
  <c r="Z1925" i="7"/>
  <c r="W1925" i="7" s="1"/>
  <c r="AB1925" i="7" s="1"/>
  <c r="Z557" i="7"/>
  <c r="W557" i="7" s="1"/>
  <c r="AB557" i="7" s="1"/>
  <c r="Z1872" i="7"/>
  <c r="W1872" i="7" s="1"/>
  <c r="AB1872" i="7" s="1"/>
  <c r="Z1543" i="7"/>
  <c r="W1543" i="7" s="1"/>
  <c r="AB1543" i="7" s="1"/>
  <c r="Z1581" i="7"/>
  <c r="W1581" i="7" s="1"/>
  <c r="AB1581" i="7" s="1"/>
  <c r="Z931" i="7"/>
  <c r="W931" i="7" s="1"/>
  <c r="AB931" i="7" s="1"/>
  <c r="Z1939" i="7"/>
  <c r="W1939" i="7" s="1"/>
  <c r="AB1939" i="7" s="1"/>
  <c r="Z1095" i="7"/>
  <c r="W1095" i="7" s="1"/>
  <c r="AB1095" i="7" s="1"/>
  <c r="Z1674" i="7"/>
  <c r="W1674" i="7" s="1"/>
  <c r="AB1674" i="7" s="1"/>
  <c r="Z1949" i="7"/>
  <c r="W1949" i="7" s="1"/>
  <c r="AB1949" i="7" s="1"/>
  <c r="Z915" i="7"/>
  <c r="Z1649" i="7"/>
  <c r="W1649" i="7" s="1"/>
  <c r="AB1649" i="7" s="1"/>
  <c r="Z307" i="7"/>
  <c r="W307" i="7" s="1"/>
  <c r="AB307" i="7" s="1"/>
  <c r="Z1044" i="7"/>
  <c r="W1044" i="7" s="1"/>
  <c r="AB1044" i="7" s="1"/>
  <c r="Z1749" i="7"/>
  <c r="W1749" i="7" s="1"/>
  <c r="AB1749" i="7" s="1"/>
  <c r="Z1696" i="7"/>
  <c r="W1696" i="7" s="1"/>
  <c r="AB1696" i="7" s="1"/>
  <c r="Z1670" i="7"/>
  <c r="W1670" i="7" s="1"/>
  <c r="AB1670" i="7" s="1"/>
  <c r="Z1321" i="7"/>
  <c r="W1321" i="7" s="1"/>
  <c r="AB1321" i="7" s="1"/>
  <c r="Z1070" i="7"/>
  <c r="W1070" i="7" s="1"/>
  <c r="AB1070" i="7" s="1"/>
  <c r="Z1700" i="7"/>
  <c r="W1700" i="7" s="1"/>
  <c r="AB1700" i="7" s="1"/>
  <c r="Z294" i="7"/>
  <c r="W294" i="7" s="1"/>
  <c r="AB294" i="7" s="1"/>
  <c r="Z1101" i="7"/>
  <c r="W1101" i="7" s="1"/>
  <c r="AB1101" i="7" s="1"/>
  <c r="Z1399" i="7"/>
  <c r="W1399" i="7" s="1"/>
  <c r="AB1399" i="7" s="1"/>
  <c r="Z1760" i="7"/>
  <c r="W1760" i="7" s="1"/>
  <c r="AB1760" i="7" s="1"/>
  <c r="Z1496" i="7"/>
  <c r="W1496" i="7" s="1"/>
  <c r="AB1496" i="7" s="1"/>
  <c r="Z1454" i="7"/>
  <c r="W1454" i="7" s="1"/>
  <c r="AB1454" i="7" s="1"/>
  <c r="Z1542" i="7"/>
  <c r="W1542" i="7" s="1"/>
  <c r="AB1542" i="7" s="1"/>
  <c r="Z1180" i="7"/>
  <c r="W1180" i="7" s="1"/>
  <c r="AB1180" i="7" s="1"/>
  <c r="Z1728" i="7"/>
  <c r="W1728" i="7" s="1"/>
  <c r="AB1728" i="7" s="1"/>
  <c r="Z1246" i="7"/>
  <c r="W1246" i="7" s="1"/>
  <c r="AB1246" i="7" s="1"/>
  <c r="Z666" i="7"/>
  <c r="W666" i="7" s="1"/>
  <c r="AB666" i="7" s="1"/>
  <c r="Z148" i="7"/>
  <c r="W148" i="7" s="1"/>
  <c r="AB148" i="7" s="1"/>
  <c r="Z1642" i="7"/>
  <c r="W1642" i="7" s="1"/>
  <c r="AB1642" i="7" s="1"/>
  <c r="Z2092" i="7"/>
  <c r="Z1077" i="7"/>
  <c r="W1077" i="7" s="1"/>
  <c r="AB1077" i="7" s="1"/>
  <c r="Z1947" i="7"/>
  <c r="W1947" i="7" s="1"/>
  <c r="AB1947" i="7" s="1"/>
  <c r="Z245" i="7"/>
  <c r="W245" i="7" s="1"/>
  <c r="AB245" i="7" s="1"/>
  <c r="Z1114" i="7"/>
  <c r="W1114" i="7" s="1"/>
  <c r="AB1114" i="7" s="1"/>
  <c r="Z139" i="7"/>
  <c r="W139" i="7" s="1"/>
  <c r="AB139" i="7" s="1"/>
  <c r="Z201" i="7"/>
  <c r="W201" i="7" s="1"/>
  <c r="AB201" i="7" s="1"/>
  <c r="Z477" i="7"/>
  <c r="W477" i="7" s="1"/>
  <c r="AB477" i="7" s="1"/>
  <c r="Z1848" i="7"/>
  <c r="W1848" i="7" s="1"/>
  <c r="AB1848" i="7" s="1"/>
  <c r="Z69" i="7"/>
  <c r="W69" i="7" s="1"/>
  <c r="AB69" i="7" s="1"/>
  <c r="Z1516" i="7"/>
  <c r="W1516" i="7" s="1"/>
  <c r="AB1516" i="7" s="1"/>
  <c r="Z1031" i="7"/>
  <c r="W1031" i="7" s="1"/>
  <c r="AB1031" i="7" s="1"/>
  <c r="Z1571" i="7"/>
  <c r="W1571" i="7" s="1"/>
  <c r="AB1571" i="7" s="1"/>
  <c r="Z1671" i="7"/>
  <c r="W1671" i="7" s="1"/>
  <c r="AB1671" i="7" s="1"/>
  <c r="Z1507" i="7"/>
  <c r="W1507" i="7" s="1"/>
  <c r="AB1507" i="7" s="1"/>
  <c r="Z629" i="7"/>
  <c r="W629" i="7" s="1"/>
  <c r="AB629" i="7" s="1"/>
  <c r="Z785" i="7"/>
  <c r="W785" i="7" s="1"/>
  <c r="AB785" i="7" s="1"/>
  <c r="Z1153" i="7"/>
  <c r="W1153" i="7" s="1"/>
  <c r="AB1153" i="7" s="1"/>
  <c r="Z1879" i="7"/>
  <c r="W1879" i="7" s="1"/>
  <c r="AB1879" i="7" s="1"/>
  <c r="Z1811" i="7"/>
  <c r="W1811" i="7" s="1"/>
  <c r="AB1811" i="7" s="1"/>
  <c r="Z1888" i="7"/>
  <c r="W1888" i="7" s="1"/>
  <c r="AB1888" i="7" s="1"/>
  <c r="Z135" i="7"/>
  <c r="W135" i="7" s="1"/>
  <c r="AB135" i="7" s="1"/>
  <c r="Z594" i="7"/>
  <c r="W594" i="7" s="1"/>
  <c r="AB594" i="7" s="1"/>
  <c r="Z490" i="7"/>
  <c r="W490" i="7" s="1"/>
  <c r="AB490" i="7" s="1"/>
  <c r="Z255" i="7"/>
  <c r="W255" i="7" s="1"/>
  <c r="AB255" i="7" s="1"/>
  <c r="Z654" i="7"/>
  <c r="W654" i="7" s="1"/>
  <c r="AB654" i="7" s="1"/>
  <c r="Z1654" i="7"/>
  <c r="W1654" i="7" s="1"/>
  <c r="AB1654" i="7" s="1"/>
  <c r="Z1901" i="7"/>
  <c r="W1901" i="7" s="1"/>
  <c r="AB1901" i="7" s="1"/>
  <c r="Z1436" i="7"/>
  <c r="W1436" i="7" s="1"/>
  <c r="AB1436" i="7" s="1"/>
  <c r="Z590" i="7"/>
  <c r="W590" i="7" s="1"/>
  <c r="AB590" i="7" s="1"/>
  <c r="Z1844" i="7"/>
  <c r="W1844" i="7" s="1"/>
  <c r="AB1844" i="7" s="1"/>
  <c r="Z519" i="7"/>
  <c r="W519" i="7" s="1"/>
  <c r="AB519" i="7" s="1"/>
  <c r="Z2007" i="7"/>
  <c r="Z261" i="7"/>
  <c r="W261" i="7" s="1"/>
  <c r="AB261" i="7" s="1"/>
  <c r="Z1052" i="7"/>
  <c r="W1052" i="7" s="1"/>
  <c r="AB1052" i="7" s="1"/>
  <c r="Z1779" i="7"/>
  <c r="W1779" i="7" s="1"/>
  <c r="AB1779" i="7" s="1"/>
  <c r="Z1261" i="7"/>
  <c r="W1261" i="7" s="1"/>
  <c r="AB1261" i="7" s="1"/>
  <c r="Z1483" i="7"/>
  <c r="W1483" i="7" s="1"/>
  <c r="AB1483" i="7" s="1"/>
  <c r="Z940" i="7"/>
  <c r="W940" i="7" s="1"/>
  <c r="AB940" i="7" s="1"/>
  <c r="Z331" i="7"/>
  <c r="W331" i="7" s="1"/>
  <c r="AB331" i="7" s="1"/>
  <c r="Z875" i="7"/>
  <c r="W875" i="7" s="1"/>
  <c r="AB875" i="7" s="1"/>
  <c r="Z1725" i="7"/>
  <c r="W1725" i="7" s="1"/>
  <c r="AB1725" i="7" s="1"/>
  <c r="Z164" i="7"/>
  <c r="W164" i="7" s="1"/>
  <c r="AB164" i="7" s="1"/>
  <c r="Z1182" i="7"/>
  <c r="W1182" i="7" s="1"/>
  <c r="AB1182" i="7" s="1"/>
  <c r="Z936" i="7"/>
  <c r="W936" i="7" s="1"/>
  <c r="AB936" i="7" s="1"/>
  <c r="Z1290" i="7"/>
  <c r="W1290" i="7" s="1"/>
  <c r="AB1290" i="7" s="1"/>
  <c r="Z123" i="7"/>
  <c r="W123" i="7" s="1"/>
  <c r="AB123" i="7" s="1"/>
  <c r="Z1967" i="7"/>
  <c r="W1967" i="7" s="1"/>
  <c r="AB1967" i="7" s="1"/>
  <c r="Z604" i="7"/>
  <c r="W604" i="7" s="1"/>
  <c r="AB604" i="7" s="1"/>
  <c r="Z1513" i="7"/>
  <c r="W1513" i="7" s="1"/>
  <c r="AB1513" i="7" s="1"/>
  <c r="Z1853" i="7"/>
  <c r="W1853" i="7" s="1"/>
  <c r="AB1853" i="7" s="1"/>
  <c r="Z582" i="7"/>
  <c r="W582" i="7" s="1"/>
  <c r="AB582" i="7" s="1"/>
  <c r="Z1252" i="7"/>
  <c r="W1252" i="7" s="1"/>
  <c r="AB1252" i="7" s="1"/>
  <c r="Z1453" i="7"/>
  <c r="W1453" i="7" s="1"/>
  <c r="AB1453" i="7" s="1"/>
  <c r="Z1191" i="7"/>
  <c r="W1191" i="7" s="1"/>
  <c r="AB1191" i="7" s="1"/>
  <c r="Z459" i="7"/>
  <c r="W459" i="7" s="1"/>
  <c r="AB459" i="7" s="1"/>
  <c r="Z2009" i="7"/>
  <c r="Z1991" i="7"/>
  <c r="Z1000" i="7"/>
  <c r="W1000" i="7" s="1"/>
  <c r="AB1000" i="7" s="1"/>
  <c r="Z296" i="7"/>
  <c r="W296" i="7" s="1"/>
  <c r="AB296" i="7" s="1"/>
  <c r="Z1935" i="7"/>
  <c r="W1935" i="7" s="1"/>
  <c r="AB1935" i="7" s="1"/>
  <c r="Z1381" i="7"/>
  <c r="W1381" i="7" s="1"/>
  <c r="AB1381" i="7" s="1"/>
  <c r="Z187" i="7"/>
  <c r="W187" i="7" s="1"/>
  <c r="AB187" i="7" s="1"/>
  <c r="Z1310" i="7"/>
  <c r="W1310" i="7" s="1"/>
  <c r="AB1310" i="7" s="1"/>
  <c r="Z1945" i="7"/>
  <c r="Z645" i="7"/>
  <c r="W645" i="7" s="1"/>
  <c r="AB645" i="7" s="1"/>
  <c r="Z439" i="7"/>
  <c r="W439" i="7" s="1"/>
  <c r="AB439" i="7" s="1"/>
  <c r="Z1181" i="7"/>
  <c r="W1181" i="7" s="1"/>
  <c r="AB1181" i="7" s="1"/>
  <c r="Z544" i="7"/>
  <c r="W544" i="7" s="1"/>
  <c r="AB544" i="7" s="1"/>
  <c r="Z2028" i="7"/>
  <c r="Z1258" i="7"/>
  <c r="W1258" i="7" s="1"/>
  <c r="AB1258" i="7" s="1"/>
  <c r="Z796" i="7"/>
  <c r="W796" i="7" s="1"/>
  <c r="AB796" i="7" s="1"/>
  <c r="Z2090" i="7"/>
  <c r="Z2120" i="7"/>
  <c r="Z734" i="7"/>
  <c r="W734" i="7" s="1"/>
  <c r="AB734" i="7" s="1"/>
  <c r="Z99" i="7"/>
  <c r="W99" i="7" s="1"/>
  <c r="AB99" i="7" s="1"/>
  <c r="Z574" i="7"/>
  <c r="W574" i="7" s="1"/>
  <c r="AB574" i="7" s="1"/>
  <c r="Z2112" i="7"/>
  <c r="Z1505" i="7"/>
  <c r="W1505" i="7" s="1"/>
  <c r="AB1505" i="7" s="1"/>
  <c r="Z1892" i="7"/>
  <c r="W1892" i="7" s="1"/>
  <c r="AB1892" i="7" s="1"/>
  <c r="Z1825" i="7"/>
  <c r="W1825" i="7" s="1"/>
  <c r="AB1825" i="7" s="1"/>
  <c r="Z29" i="7"/>
  <c r="W29" i="7" s="1"/>
  <c r="AB29" i="7" s="1"/>
  <c r="Z985" i="7"/>
  <c r="W985" i="7" s="1"/>
  <c r="AB985" i="7" s="1"/>
  <c r="Z1591" i="7"/>
  <c r="W1591" i="7" s="1"/>
  <c r="AB1591" i="7" s="1"/>
  <c r="Z434" i="7"/>
  <c r="W434" i="7" s="1"/>
  <c r="AB434" i="7" s="1"/>
  <c r="Z271" i="7"/>
  <c r="W271" i="7" s="1"/>
  <c r="AB271" i="7" s="1"/>
  <c r="Z781" i="7"/>
  <c r="W781" i="7" s="1"/>
  <c r="AB781" i="7" s="1"/>
  <c r="Z1456" i="7"/>
  <c r="W1456" i="7" s="1"/>
  <c r="AB1456" i="7" s="1"/>
  <c r="Z627" i="7"/>
  <c r="Z192" i="7"/>
  <c r="W192" i="7" s="1"/>
  <c r="AB192" i="7" s="1"/>
  <c r="Z36" i="7"/>
  <c r="W36" i="7" s="1"/>
  <c r="AB36" i="7" s="1"/>
  <c r="Z1902" i="7"/>
  <c r="W1902" i="7" s="1"/>
  <c r="AB1902" i="7" s="1"/>
  <c r="Z1435" i="7"/>
  <c r="W1435" i="7" s="1"/>
  <c r="AB1435" i="7" s="1"/>
  <c r="Z2087" i="7"/>
  <c r="Z1677" i="7"/>
  <c r="W1677" i="7" s="1"/>
  <c r="AB1677" i="7" s="1"/>
  <c r="Z817" i="7"/>
  <c r="W817" i="7" s="1"/>
  <c r="AB817" i="7" s="1"/>
  <c r="Z1926" i="7"/>
  <c r="W1926" i="7" s="1"/>
  <c r="AB1926" i="7" s="1"/>
  <c r="Z1340" i="7"/>
  <c r="W1340" i="7" s="1"/>
  <c r="AB1340" i="7" s="1"/>
  <c r="Z1992" i="7"/>
  <c r="Z1932" i="7"/>
  <c r="W1932" i="7" s="1"/>
  <c r="AB1932" i="7" s="1"/>
  <c r="Z175" i="7"/>
  <c r="W175" i="7" s="1"/>
  <c r="AB175" i="7" s="1"/>
  <c r="Z262" i="7"/>
  <c r="W262" i="7" s="1"/>
  <c r="AB262" i="7" s="1"/>
  <c r="Z2056" i="7"/>
  <c r="Z858" i="7"/>
  <c r="W858" i="7" s="1"/>
  <c r="AB858" i="7" s="1"/>
  <c r="Z1151" i="7"/>
  <c r="W1151" i="7" s="1"/>
  <c r="AB1151" i="7" s="1"/>
  <c r="Z1563" i="7"/>
  <c r="W1563" i="7" s="1"/>
  <c r="AB1563" i="7" s="1"/>
  <c r="Z712" i="7"/>
  <c r="W712" i="7" s="1"/>
  <c r="AB712" i="7" s="1"/>
  <c r="Z606" i="7"/>
  <c r="W606" i="7" s="1"/>
  <c r="AB606" i="7" s="1"/>
  <c r="Z1219" i="7"/>
  <c r="W1219" i="7" s="1"/>
  <c r="AB1219" i="7" s="1"/>
  <c r="Z862" i="7"/>
  <c r="W862" i="7" s="1"/>
  <c r="AB862" i="7" s="1"/>
  <c r="Z2091" i="7"/>
  <c r="Z1335" i="7"/>
  <c r="W1335" i="7" s="1"/>
  <c r="AB1335" i="7" s="1"/>
  <c r="Z535" i="7"/>
  <c r="W535" i="7" s="1"/>
  <c r="AB535" i="7" s="1"/>
  <c r="Z56" i="7"/>
  <c r="W56" i="7" s="1"/>
  <c r="AB56" i="7" s="1"/>
  <c r="Z1210" i="7"/>
  <c r="W1210" i="7" s="1"/>
  <c r="AB1210" i="7" s="1"/>
  <c r="Z611" i="7"/>
  <c r="W611" i="7" s="1"/>
  <c r="AB611" i="7" s="1"/>
  <c r="Z756" i="7"/>
  <c r="W756" i="7" s="1"/>
  <c r="AB756" i="7" s="1"/>
  <c r="Z1370" i="7"/>
  <c r="W1370" i="7" s="1"/>
  <c r="AB1370" i="7" s="1"/>
  <c r="Z1661" i="7"/>
  <c r="W1661" i="7" s="1"/>
  <c r="AB1661" i="7" s="1"/>
  <c r="Z103" i="7"/>
  <c r="W103" i="7" s="1"/>
  <c r="AB103" i="7" s="1"/>
  <c r="Z104" i="7"/>
  <c r="W104" i="7" s="1"/>
  <c r="AB104" i="7" s="1"/>
  <c r="Z130" i="7"/>
  <c r="W130" i="7" s="1"/>
  <c r="AB130" i="7" s="1"/>
  <c r="Z1849" i="7"/>
  <c r="W1849" i="7" s="1"/>
  <c r="AB1849" i="7" s="1"/>
  <c r="Z1197" i="7"/>
  <c r="W1197" i="7" s="1"/>
  <c r="AB1197" i="7" s="1"/>
  <c r="Z1332" i="7"/>
  <c r="W1332" i="7" s="1"/>
  <c r="AB1332" i="7" s="1"/>
  <c r="Z1702" i="7"/>
  <c r="W1702" i="7" s="1"/>
  <c r="AB1702" i="7" s="1"/>
  <c r="Z1752" i="7"/>
  <c r="W1752" i="7" s="1"/>
  <c r="AB1752" i="7" s="1"/>
  <c r="Z1785" i="7"/>
  <c r="W1785" i="7" s="1"/>
  <c r="AB1785" i="7" s="1"/>
  <c r="Z411" i="7"/>
  <c r="W411" i="7" s="1"/>
  <c r="AB411" i="7" s="1"/>
  <c r="Z1651" i="7"/>
  <c r="W1651" i="7" s="1"/>
  <c r="AB1651" i="7" s="1"/>
  <c r="Z937" i="7"/>
  <c r="W937" i="7" s="1"/>
  <c r="AB937" i="7" s="1"/>
  <c r="Z1430" i="7"/>
  <c r="W1430" i="7" s="1"/>
  <c r="AB1430" i="7" s="1"/>
  <c r="Z80" i="7"/>
  <c r="W80" i="7" s="1"/>
  <c r="AB80" i="7" s="1"/>
  <c r="Z911" i="7"/>
  <c r="W911" i="7" s="1"/>
  <c r="AB911" i="7" s="1"/>
  <c r="Z455" i="7"/>
  <c r="W455" i="7" s="1"/>
  <c r="AB455" i="7" s="1"/>
  <c r="Z288" i="7"/>
  <c r="W288" i="7" s="1"/>
  <c r="AB288" i="7" s="1"/>
  <c r="Z190" i="7"/>
  <c r="Z774" i="7"/>
  <c r="W774" i="7" s="1"/>
  <c r="AB774" i="7" s="1"/>
  <c r="Z721" i="7"/>
  <c r="W721" i="7" s="1"/>
  <c r="AB721" i="7" s="1"/>
  <c r="Z984" i="7"/>
  <c r="W984" i="7" s="1"/>
  <c r="AB984" i="7" s="1"/>
  <c r="Z568" i="7"/>
  <c r="W568" i="7" s="1"/>
  <c r="AB568" i="7" s="1"/>
  <c r="Z1066" i="7"/>
  <c r="W1066" i="7" s="1"/>
  <c r="AB1066" i="7" s="1"/>
  <c r="Z876" i="7"/>
  <c r="W876" i="7" s="1"/>
  <c r="AB876" i="7" s="1"/>
  <c r="Z1796" i="7"/>
  <c r="W1796" i="7" s="1"/>
  <c r="AB1796" i="7" s="1"/>
  <c r="Z1835" i="7"/>
  <c r="W1835" i="7" s="1"/>
  <c r="AB1835" i="7" s="1"/>
  <c r="Z165" i="7"/>
  <c r="W165" i="7" s="1"/>
  <c r="AB165" i="7" s="1"/>
  <c r="Z1437" i="7"/>
  <c r="W1437" i="7" s="1"/>
  <c r="AB1437" i="7" s="1"/>
  <c r="Z1245" i="7"/>
  <c r="W1245" i="7" s="1"/>
  <c r="AB1245" i="7" s="1"/>
  <c r="Z476" i="7"/>
  <c r="W476" i="7" s="1"/>
  <c r="AB476" i="7" s="1"/>
  <c r="Z601" i="7"/>
  <c r="W601" i="7" s="1"/>
  <c r="AB601" i="7" s="1"/>
  <c r="Z1475" i="7"/>
  <c r="W1475" i="7" s="1"/>
  <c r="AB1475" i="7" s="1"/>
  <c r="Z1893" i="7"/>
  <c r="W1893" i="7" s="1"/>
  <c r="AB1893" i="7" s="1"/>
  <c r="Z1081" i="7"/>
  <c r="W1081" i="7" s="1"/>
  <c r="AB1081" i="7" s="1"/>
  <c r="Z791" i="7"/>
  <c r="W791" i="7" s="1"/>
  <c r="AB791" i="7" s="1"/>
  <c r="Z1735" i="7"/>
  <c r="W1735" i="7" s="1"/>
  <c r="AB1735" i="7" s="1"/>
  <c r="Z1910" i="7"/>
  <c r="W1910" i="7" s="1"/>
  <c r="AB1910" i="7" s="1"/>
  <c r="Z1703" i="7"/>
  <c r="W1703" i="7" s="1"/>
  <c r="AB1703" i="7" s="1"/>
  <c r="Z598" i="7"/>
  <c r="W598" i="7" s="1"/>
  <c r="AB598" i="7" s="1"/>
  <c r="Z300" i="7"/>
  <c r="W300" i="7" s="1"/>
  <c r="AB300" i="7" s="1"/>
  <c r="Z487" i="7"/>
  <c r="W487" i="7" s="1"/>
  <c r="AB487" i="7" s="1"/>
  <c r="Z1624" i="7"/>
  <c r="W1624" i="7" s="1"/>
  <c r="AB1624" i="7" s="1"/>
  <c r="Z461" i="7"/>
  <c r="W461" i="7" s="1"/>
  <c r="AB461" i="7" s="1"/>
  <c r="Z676" i="7"/>
  <c r="W676" i="7" s="1"/>
  <c r="AB676" i="7" s="1"/>
  <c r="Z1580" i="7"/>
  <c r="W1580" i="7" s="1"/>
  <c r="AB1580" i="7" s="1"/>
  <c r="Z1770" i="7"/>
  <c r="W1770" i="7" s="1"/>
  <c r="AB1770" i="7" s="1"/>
  <c r="Z501" i="7"/>
  <c r="W501" i="7" s="1"/>
  <c r="AB501" i="7" s="1"/>
  <c r="Z189" i="7"/>
  <c r="W189" i="7" s="1"/>
  <c r="AB189" i="7" s="1"/>
  <c r="Z458" i="7"/>
  <c r="W458" i="7" s="1"/>
  <c r="AB458" i="7" s="1"/>
  <c r="Z2117" i="7"/>
  <c r="Z842" i="7"/>
  <c r="W842" i="7" s="1"/>
  <c r="AB842" i="7" s="1"/>
  <c r="Z1054" i="7"/>
  <c r="W1054" i="7" s="1"/>
  <c r="AB1054" i="7" s="1"/>
  <c r="Z92" i="7"/>
  <c r="W92" i="7" s="1"/>
  <c r="AB92" i="7" s="1"/>
  <c r="Z1964" i="7"/>
  <c r="W1964" i="7" s="1"/>
  <c r="AB1964" i="7" s="1"/>
  <c r="Z2037" i="7"/>
  <c r="Z569" i="7"/>
  <c r="W569" i="7" s="1"/>
  <c r="AB569" i="7" s="1"/>
  <c r="Z607" i="7"/>
  <c r="W607" i="7" s="1"/>
  <c r="AB607" i="7" s="1"/>
  <c r="Z1841" i="7"/>
  <c r="W1841" i="7" s="1"/>
  <c r="AB1841" i="7" s="1"/>
  <c r="Z93" i="7"/>
  <c r="W93" i="7" s="1"/>
  <c r="AB93" i="7" s="1"/>
  <c r="Z1821" i="7"/>
  <c r="W1821" i="7" s="1"/>
  <c r="AB1821" i="7" s="1"/>
  <c r="Z1828" i="7"/>
  <c r="W1828" i="7" s="1"/>
  <c r="AB1828" i="7" s="1"/>
  <c r="Z199" i="7"/>
  <c r="W199" i="7" s="1"/>
  <c r="AB199" i="7" s="1"/>
  <c r="Z971" i="7"/>
  <c r="W971" i="7" s="1"/>
  <c r="AB971" i="7" s="1"/>
  <c r="Z1064" i="7"/>
  <c r="W1064" i="7" s="1"/>
  <c r="AB1064" i="7" s="1"/>
  <c r="Z1913" i="7"/>
  <c r="W1913" i="7" s="1"/>
  <c r="AB1913" i="7" s="1"/>
  <c r="Z506" i="7"/>
  <c r="W506" i="7" s="1"/>
  <c r="AB506" i="7" s="1"/>
  <c r="Z1009" i="7"/>
  <c r="W1009" i="7" s="1"/>
  <c r="AB1009" i="7" s="1"/>
  <c r="Z671" i="7"/>
  <c r="W671" i="7" s="1"/>
  <c r="AB671" i="7" s="1"/>
  <c r="Z450" i="7"/>
  <c r="W450" i="7" s="1"/>
  <c r="AB450" i="7" s="1"/>
  <c r="Z1951" i="7"/>
  <c r="Z625" i="7"/>
  <c r="W625" i="7" s="1"/>
  <c r="AB625" i="7" s="1"/>
  <c r="Z2030" i="7"/>
  <c r="Z341" i="7"/>
  <c r="W341" i="7" s="1"/>
  <c r="AB341" i="7" s="1"/>
  <c r="Z1055" i="7"/>
  <c r="W1055" i="7" s="1"/>
  <c r="AB1055" i="7" s="1"/>
  <c r="Z1039" i="7"/>
  <c r="W1039" i="7" s="1"/>
  <c r="AB1039" i="7" s="1"/>
  <c r="Z249" i="7"/>
  <c r="W249" i="7" s="1"/>
  <c r="AB249" i="7" s="1"/>
  <c r="Z998" i="7"/>
  <c r="W998" i="7" s="1"/>
  <c r="AB998" i="7" s="1"/>
  <c r="Z364" i="7"/>
  <c r="W364" i="7" s="1"/>
  <c r="AB364" i="7" s="1"/>
  <c r="Z1927" i="7"/>
  <c r="W1927" i="7" s="1"/>
  <c r="AB1927" i="7" s="1"/>
  <c r="Z234" i="7"/>
  <c r="W234" i="7" s="1"/>
  <c r="AB234" i="7" s="1"/>
  <c r="Z6" i="7"/>
  <c r="W6" i="7" s="1"/>
  <c r="AB6" i="7" s="1"/>
  <c r="Z1559" i="7"/>
  <c r="W1559" i="7" s="1"/>
  <c r="AB1559" i="7" s="1"/>
  <c r="Z851" i="7"/>
  <c r="W851" i="7" s="1"/>
  <c r="AB851" i="7" s="1"/>
  <c r="Z1986" i="7"/>
  <c r="Z1451" i="7"/>
  <c r="W1451" i="7" s="1"/>
  <c r="AB1451" i="7" s="1"/>
  <c r="Z1041" i="7"/>
  <c r="W1041" i="7" s="1"/>
  <c r="AB1041" i="7" s="1"/>
  <c r="Z693" i="7"/>
  <c r="W693" i="7" s="1"/>
  <c r="AB693" i="7" s="1"/>
  <c r="Z2119" i="7"/>
  <c r="Z1021" i="7"/>
  <c r="W1021" i="7" s="1"/>
  <c r="AB1021" i="7" s="1"/>
  <c r="Z1631" i="7"/>
  <c r="W1631" i="7" s="1"/>
  <c r="AB1631" i="7" s="1"/>
  <c r="Z522" i="7"/>
  <c r="W522" i="7" s="1"/>
  <c r="AB522" i="7" s="1"/>
  <c r="Z2075" i="7"/>
  <c r="Z142" i="7"/>
  <c r="W142" i="7" s="1"/>
  <c r="AB142" i="7" s="1"/>
  <c r="Z836" i="7"/>
  <c r="W836" i="7" s="1"/>
  <c r="AB836" i="7" s="1"/>
  <c r="Z1596" i="7"/>
  <c r="W1596" i="7" s="1"/>
  <c r="AB1596" i="7" s="1"/>
  <c r="Z83" i="7"/>
  <c r="W83" i="7" s="1"/>
  <c r="AB83" i="7" s="1"/>
  <c r="Z1644" i="7"/>
  <c r="W1644" i="7" s="1"/>
  <c r="AB1644" i="7" s="1"/>
  <c r="Z880" i="7"/>
  <c r="W880" i="7" s="1"/>
  <c r="AB880" i="7" s="1"/>
  <c r="Z2042" i="7"/>
  <c r="Z1537" i="7"/>
  <c r="W1537" i="7" s="1"/>
  <c r="AB1537" i="7" s="1"/>
  <c r="Z1012" i="7"/>
  <c r="W1012" i="7" s="1"/>
  <c r="AB1012" i="7" s="1"/>
  <c r="Z1469" i="7"/>
  <c r="W1469" i="7" s="1"/>
  <c r="AB1469" i="7" s="1"/>
  <c r="Z1020" i="7"/>
  <c r="W1020" i="7" s="1"/>
  <c r="AB1020" i="7" s="1"/>
  <c r="Z1582" i="7"/>
  <c r="W1582" i="7" s="1"/>
  <c r="AB1582" i="7" s="1"/>
  <c r="Z1461" i="7"/>
  <c r="W1461" i="7" s="1"/>
  <c r="AB1461" i="7" s="1"/>
  <c r="Z1059" i="7"/>
  <c r="W1059" i="7" s="1"/>
  <c r="AB1059" i="7" s="1"/>
  <c r="Z143" i="7"/>
  <c r="W143" i="7" s="1"/>
  <c r="AB143" i="7" s="1"/>
  <c r="Z753" i="7"/>
  <c r="W753" i="7" s="1"/>
  <c r="AB753" i="7" s="1"/>
  <c r="Z1136" i="7"/>
  <c r="W1136" i="7" s="1"/>
  <c r="AB1136" i="7" s="1"/>
  <c r="Z513" i="7"/>
  <c r="W513" i="7" s="1"/>
  <c r="AB513" i="7" s="1"/>
  <c r="Z73" i="7"/>
  <c r="W73" i="7" s="1"/>
  <c r="AB73" i="7" s="1"/>
  <c r="Z1860" i="7"/>
  <c r="W1860" i="7" s="1"/>
  <c r="AB1860" i="7" s="1"/>
  <c r="Z1038" i="7"/>
  <c r="W1038" i="7" s="1"/>
  <c r="AB1038" i="7" s="1"/>
  <c r="Z2111" i="7"/>
  <c r="Z1408" i="7"/>
  <c r="W1408" i="7" s="1"/>
  <c r="AB1408" i="7" s="1"/>
  <c r="Z1857" i="7"/>
  <c r="W1857" i="7" s="1"/>
  <c r="AB1857" i="7" s="1"/>
  <c r="Z929" i="7"/>
  <c r="W929" i="7" s="1"/>
  <c r="AB929" i="7" s="1"/>
  <c r="Z1341" i="7"/>
  <c r="W1341" i="7" s="1"/>
  <c r="AB1341" i="7" s="1"/>
  <c r="Z1231" i="7"/>
  <c r="W1231" i="7" s="1"/>
  <c r="AB1231" i="7" s="1"/>
  <c r="Z1161" i="7"/>
  <c r="W1161" i="7" s="1"/>
  <c r="AB1161" i="7" s="1"/>
  <c r="Z628" i="7"/>
  <c r="W628" i="7" s="1"/>
  <c r="AB628" i="7" s="1"/>
  <c r="Z1517" i="7"/>
  <c r="W1517" i="7" s="1"/>
  <c r="AB1517" i="7" s="1"/>
  <c r="Z532" i="7"/>
  <c r="W532" i="7" s="1"/>
  <c r="AB532" i="7" s="1"/>
  <c r="Z1551" i="7"/>
  <c r="W1551" i="7" s="1"/>
  <c r="AB1551" i="7" s="1"/>
  <c r="Z1566" i="7"/>
  <c r="W1566" i="7" s="1"/>
  <c r="AB1566" i="7" s="1"/>
  <c r="Z361" i="7"/>
  <c r="Z362" i="7"/>
  <c r="W362" i="7" s="1"/>
  <c r="AB362" i="7" s="1"/>
  <c r="Z1809" i="7"/>
  <c r="W1809" i="7" s="1"/>
  <c r="AB1809" i="7" s="1"/>
  <c r="Z1720" i="7"/>
  <c r="W1720" i="7" s="1"/>
  <c r="AB1720" i="7" s="1"/>
  <c r="Z292" i="7"/>
  <c r="W292" i="7" s="1"/>
  <c r="AB292" i="7" s="1"/>
  <c r="Z1504" i="7"/>
  <c r="W1504" i="7" s="1"/>
  <c r="AB1504" i="7" s="1"/>
  <c r="Z1632" i="7"/>
  <c r="W1632" i="7" s="1"/>
  <c r="AB1632" i="7" s="1"/>
  <c r="Z2048" i="7"/>
  <c r="Z1117" i="7"/>
  <c r="W1117" i="7" s="1"/>
  <c r="AB1117" i="7" s="1"/>
  <c r="Z474" i="7"/>
  <c r="W474" i="7" s="1"/>
  <c r="AB474" i="7" s="1"/>
  <c r="Z226" i="7"/>
  <c r="W226" i="7" s="1"/>
  <c r="AB226" i="7" s="1"/>
  <c r="Z82" i="7"/>
  <c r="W82" i="7" s="1"/>
  <c r="AB82" i="7" s="1"/>
  <c r="Z1382" i="7"/>
  <c r="W1382" i="7" s="1"/>
  <c r="AB1382" i="7" s="1"/>
  <c r="Z1285" i="7"/>
  <c r="W1285" i="7" s="1"/>
  <c r="AB1285" i="7" s="1"/>
  <c r="Z1377" i="7"/>
  <c r="W1377" i="7" s="1"/>
  <c r="AB1377" i="7" s="1"/>
  <c r="Z1904" i="7"/>
  <c r="W1904" i="7" s="1"/>
  <c r="AB1904" i="7" s="1"/>
  <c r="Z1122" i="7"/>
  <c r="W1122" i="7" s="1"/>
  <c r="AB1122" i="7" s="1"/>
  <c r="Z691" i="7"/>
  <c r="W691" i="7" s="1"/>
  <c r="AB691" i="7" s="1"/>
  <c r="Z1096" i="7"/>
  <c r="W1096" i="7" s="1"/>
  <c r="AB1096" i="7" s="1"/>
  <c r="Z795" i="7"/>
  <c r="W795" i="7" s="1"/>
  <c r="AB795" i="7" s="1"/>
  <c r="Z1891" i="7"/>
  <c r="W1891" i="7" s="1"/>
  <c r="AB1891" i="7" s="1"/>
  <c r="Z1669" i="7"/>
  <c r="W1669" i="7" s="1"/>
  <c r="AB1669" i="7" s="1"/>
  <c r="Z1522" i="7"/>
  <c r="W1522" i="7" s="1"/>
  <c r="AB1522" i="7" s="1"/>
  <c r="Z1553" i="7"/>
  <c r="W1553" i="7" s="1"/>
  <c r="AB1553" i="7" s="1"/>
  <c r="Z1680" i="7"/>
  <c r="W1680" i="7" s="1"/>
  <c r="AB1680" i="7" s="1"/>
  <c r="Z1493" i="7"/>
  <c r="W1493" i="7" s="1"/>
  <c r="AB1493" i="7" s="1"/>
  <c r="Z1845" i="7"/>
  <c r="W1845" i="7" s="1"/>
  <c r="AB1845" i="7" s="1"/>
  <c r="Z1328" i="7"/>
  <c r="W1328" i="7" s="1"/>
  <c r="AB1328" i="7" s="1"/>
  <c r="Z416" i="7"/>
  <c r="W416" i="7" s="1"/>
  <c r="AB416" i="7" s="1"/>
  <c r="Z1211" i="7"/>
  <c r="W1211" i="7" s="1"/>
  <c r="AB1211" i="7" s="1"/>
  <c r="Z354" i="7"/>
  <c r="W354" i="7" s="1"/>
  <c r="AB354" i="7" s="1"/>
  <c r="Z1827" i="7"/>
  <c r="W1827" i="7" s="1"/>
  <c r="AB1827" i="7" s="1"/>
  <c r="Z1133" i="7"/>
  <c r="W1133" i="7" s="1"/>
  <c r="AB1133" i="7" s="1"/>
  <c r="Z393" i="7"/>
  <c r="W393" i="7" s="1"/>
  <c r="AB393" i="7" s="1"/>
  <c r="Z552" i="7"/>
  <c r="W552" i="7" s="1"/>
  <c r="AB552" i="7" s="1"/>
  <c r="Z1810" i="7"/>
  <c r="W1810" i="7" s="1"/>
  <c r="AB1810" i="7" s="1"/>
  <c r="Z283" i="7"/>
  <c r="W283" i="7" s="1"/>
  <c r="AB283" i="7" s="1"/>
  <c r="Z340" i="7"/>
  <c r="W340" i="7" s="1"/>
  <c r="AB340" i="7" s="1"/>
  <c r="Z1547" i="7"/>
  <c r="W1547" i="7" s="1"/>
  <c r="AB1547" i="7" s="1"/>
  <c r="Z620" i="7"/>
  <c r="W620" i="7" s="1"/>
  <c r="AB620" i="7" s="1"/>
  <c r="Z809" i="7"/>
  <c r="Z1472" i="7"/>
  <c r="W1472" i="7" s="1"/>
  <c r="AB1472" i="7" s="1"/>
  <c r="Z518" i="7"/>
  <c r="W518" i="7" s="1"/>
  <c r="AB518" i="7" s="1"/>
  <c r="Z1127" i="7"/>
  <c r="W1127" i="7" s="1"/>
  <c r="AB1127" i="7" s="1"/>
  <c r="Z182" i="7"/>
  <c r="W182" i="7" s="1"/>
  <c r="AB182" i="7" s="1"/>
  <c r="Z497" i="7"/>
  <c r="W497" i="7" s="1"/>
  <c r="AB497" i="7" s="1"/>
  <c r="Z1718" i="7"/>
  <c r="W1718" i="7" s="1"/>
  <c r="AB1718" i="7" s="1"/>
  <c r="Z922" i="7"/>
  <c r="W922" i="7" s="1"/>
  <c r="AB922" i="7" s="1"/>
  <c r="Z1241" i="7"/>
  <c r="W1241" i="7" s="1"/>
  <c r="AB1241" i="7" s="1"/>
  <c r="Z561" i="7"/>
  <c r="W561" i="7" s="1"/>
  <c r="AB561" i="7" s="1"/>
  <c r="Z638" i="7"/>
  <c r="W638" i="7" s="1"/>
  <c r="AB638" i="7" s="1"/>
  <c r="Z735" i="7"/>
  <c r="W735" i="7" s="1"/>
  <c r="AB735" i="7" s="1"/>
  <c r="Z1159" i="7"/>
  <c r="W1159" i="7" s="1"/>
  <c r="AB1159" i="7" s="1"/>
  <c r="Z1477" i="7"/>
  <c r="W1477" i="7" s="1"/>
  <c r="AB1477" i="7" s="1"/>
  <c r="Z1597" i="7"/>
  <c r="W1597" i="7" s="1"/>
  <c r="AB1597" i="7" s="1"/>
  <c r="Z948" i="7"/>
  <c r="W948" i="7" s="1"/>
  <c r="AB948" i="7" s="1"/>
  <c r="Z94" i="7"/>
  <c r="W94" i="7" s="1"/>
  <c r="AB94" i="7" s="1"/>
  <c r="Z1869" i="7"/>
  <c r="W1869" i="7" s="1"/>
  <c r="AB1869" i="7" s="1"/>
  <c r="Z585" i="7"/>
  <c r="W585" i="7" s="1"/>
  <c r="AB585" i="7" s="1"/>
  <c r="Z111" i="7"/>
  <c r="W111" i="7" s="1"/>
  <c r="AB111" i="7" s="1"/>
  <c r="Z1948" i="7"/>
  <c r="W1948" i="7" s="1"/>
  <c r="AB1948" i="7" s="1"/>
  <c r="Z1962" i="7"/>
  <c r="W1962" i="7" s="1"/>
  <c r="AB1962" i="7" s="1"/>
  <c r="Z949" i="7"/>
  <c r="W949" i="7" s="1"/>
  <c r="AB949" i="7" s="1"/>
  <c r="Z1852" i="7"/>
  <c r="W1852" i="7" s="1"/>
  <c r="AB1852" i="7" s="1"/>
  <c r="Z516" i="7"/>
  <c r="W516" i="7" s="1"/>
  <c r="AB516" i="7" s="1"/>
  <c r="Z1468" i="7"/>
  <c r="W1468" i="7" s="1"/>
  <c r="AB1468" i="7" s="1"/>
  <c r="Z1425" i="7"/>
  <c r="W1425" i="7" s="1"/>
  <c r="AB1425" i="7" s="1"/>
  <c r="Z166" i="7"/>
  <c r="W166" i="7" s="1"/>
  <c r="AB166" i="7" s="1"/>
  <c r="Z1503" i="7"/>
  <c r="W1503" i="7" s="1"/>
  <c r="AB1503" i="7" s="1"/>
  <c r="Z202" i="7"/>
  <c r="W202" i="7" s="1"/>
  <c r="AB202" i="7" s="1"/>
  <c r="Z108" i="7"/>
  <c r="W108" i="7" s="1"/>
  <c r="AB108" i="7" s="1"/>
  <c r="Z1168" i="7"/>
  <c r="W1168" i="7" s="1"/>
  <c r="AB1168" i="7" s="1"/>
  <c r="Z1968" i="7"/>
  <c r="W1968" i="7" s="1"/>
  <c r="AB1968" i="7" s="1"/>
  <c r="Z1565" i="7"/>
  <c r="W1565" i="7" s="1"/>
  <c r="AB1565" i="7" s="1"/>
  <c r="Z2061" i="7"/>
  <c r="Z596" i="7"/>
  <c r="W596" i="7" s="1"/>
  <c r="AB596" i="7" s="1"/>
  <c r="Z1348" i="7"/>
  <c r="W1348" i="7" s="1"/>
  <c r="AB1348" i="7" s="1"/>
  <c r="Z969" i="7"/>
  <c r="W969" i="7" s="1"/>
  <c r="AB969" i="7" s="1"/>
  <c r="Z2109" i="7"/>
  <c r="Z1946" i="7"/>
  <c r="W1946" i="7" s="1"/>
  <c r="AB1946" i="7" s="1"/>
  <c r="Z867" i="7"/>
  <c r="W867" i="7" s="1"/>
  <c r="AB867" i="7" s="1"/>
  <c r="Z1987" i="7"/>
  <c r="Z631" i="7"/>
  <c r="W631" i="7" s="1"/>
  <c r="AB631" i="7" s="1"/>
  <c r="Z1963" i="7"/>
  <c r="W1963" i="7" s="1"/>
  <c r="AB1963" i="7" s="1"/>
  <c r="Z342" i="7"/>
  <c r="W342" i="7" s="1"/>
  <c r="AB342" i="7" s="1"/>
  <c r="Z482" i="7"/>
  <c r="W482" i="7" s="1"/>
  <c r="AB482" i="7" s="1"/>
  <c r="Z800" i="7"/>
  <c r="W800" i="7" s="1"/>
  <c r="AB800" i="7" s="1"/>
  <c r="Z999" i="7"/>
  <c r="W999" i="7" s="1"/>
  <c r="AB999" i="7" s="1"/>
  <c r="Z952" i="7"/>
  <c r="W952" i="7" s="1"/>
  <c r="AB952" i="7" s="1"/>
  <c r="Z298" i="7"/>
  <c r="Z1985" i="7"/>
  <c r="Z2033" i="7"/>
  <c r="Z1695" i="7"/>
  <c r="W1695" i="7" s="1"/>
  <c r="AB1695" i="7" s="1"/>
  <c r="Z348" i="7"/>
  <c r="W348" i="7" s="1"/>
  <c r="AB348" i="7" s="1"/>
  <c r="Z543" i="7"/>
  <c r="W543" i="7" s="1"/>
  <c r="AB543" i="7" s="1"/>
  <c r="Z967" i="7"/>
  <c r="W967" i="7" s="1"/>
  <c r="AB967" i="7" s="1"/>
  <c r="Z147" i="7"/>
  <c r="W147" i="7" s="1"/>
  <c r="AB147" i="7" s="1"/>
  <c r="Z739" i="7"/>
  <c r="W739" i="7" s="1"/>
  <c r="AB739" i="7" s="1"/>
  <c r="Z947" i="7"/>
  <c r="W947" i="7" s="1"/>
  <c r="AB947" i="7" s="1"/>
  <c r="Z1354" i="7"/>
  <c r="W1354" i="7" s="1"/>
  <c r="AB1354" i="7" s="1"/>
  <c r="Z769" i="7"/>
  <c r="W769" i="7" s="1"/>
  <c r="AB769" i="7" s="1"/>
  <c r="Z2012" i="7"/>
  <c r="Z553" i="7"/>
  <c r="W553" i="7" s="1"/>
  <c r="AB553" i="7" s="1"/>
  <c r="Z415" i="7"/>
  <c r="W415" i="7" s="1"/>
  <c r="AB415" i="7" s="1"/>
  <c r="Z1984" i="7"/>
  <c r="W1984" i="7" s="1"/>
  <c r="AB1984" i="7" s="1"/>
  <c r="Z780" i="7"/>
  <c r="W780" i="7" s="1"/>
  <c r="AB780" i="7" s="1"/>
  <c r="Z1015" i="7"/>
  <c r="W1015" i="7" s="1"/>
  <c r="AB1015" i="7" s="1"/>
  <c r="Z1975" i="7"/>
  <c r="W1975" i="7" s="1"/>
  <c r="AB1975" i="7" s="1"/>
  <c r="Z1398" i="7"/>
  <c r="W1398" i="7" s="1"/>
  <c r="AB1398" i="7" s="1"/>
  <c r="Z1431" i="7"/>
  <c r="W1431" i="7" s="1"/>
  <c r="AB1431" i="7" s="1"/>
  <c r="Z1928" i="7"/>
  <c r="W1928" i="7" s="1"/>
  <c r="AB1928" i="7" s="1"/>
  <c r="Z329" i="7"/>
  <c r="W329" i="7" s="1"/>
  <c r="AB329" i="7" s="1"/>
  <c r="Z1650" i="7"/>
  <c r="W1650" i="7" s="1"/>
  <c r="AB1650" i="7" s="1"/>
  <c r="Z1201" i="7"/>
  <c r="W1201" i="7" s="1"/>
  <c r="AB1201" i="7" s="1"/>
  <c r="Z1002" i="7"/>
  <c r="W1002" i="7" s="1"/>
  <c r="AB1002" i="7" s="1"/>
  <c r="Z1722" i="7"/>
  <c r="W1722" i="7" s="1"/>
  <c r="AB1722" i="7" s="1"/>
  <c r="Z1724" i="7"/>
  <c r="W1724" i="7" s="1"/>
  <c r="AB1724" i="7" s="1"/>
  <c r="Z1085" i="7"/>
  <c r="W1085" i="7" s="1"/>
  <c r="AB1085" i="7" s="1"/>
  <c r="Z1515" i="7"/>
  <c r="W1515" i="7" s="1"/>
  <c r="AB1515" i="7" s="1"/>
  <c r="Z1401" i="7"/>
  <c r="W1401" i="7" s="1"/>
  <c r="AB1401" i="7" s="1"/>
  <c r="Z1148" i="7"/>
  <c r="W1148" i="7" s="1"/>
  <c r="AB1148" i="7" s="1"/>
  <c r="Z78" i="7"/>
  <c r="W78" i="7" s="1"/>
  <c r="AB78" i="7" s="1"/>
  <c r="Z1404" i="7"/>
  <c r="W1404" i="7" s="1"/>
  <c r="AB1404" i="7" s="1"/>
  <c r="Z688" i="7"/>
  <c r="W688" i="7" s="1"/>
  <c r="AB688" i="7" s="1"/>
  <c r="Z818" i="7"/>
  <c r="W818" i="7" s="1"/>
  <c r="AB818" i="7" s="1"/>
  <c r="Z1157" i="7"/>
  <c r="W1157" i="7" s="1"/>
  <c r="AB1157" i="7" s="1"/>
  <c r="Z1617" i="7"/>
  <c r="W1617" i="7" s="1"/>
  <c r="AB1617" i="7" s="1"/>
  <c r="Z1313" i="7"/>
  <c r="W1313" i="7" s="1"/>
  <c r="AB1313" i="7" s="1"/>
  <c r="Z1138" i="7"/>
  <c r="W1138" i="7" s="1"/>
  <c r="AB1138" i="7" s="1"/>
  <c r="Z897" i="7"/>
  <c r="W897" i="7" s="1"/>
  <c r="AB897" i="7" s="1"/>
  <c r="Z963" i="7"/>
  <c r="W963" i="7" s="1"/>
  <c r="AB963" i="7" s="1"/>
  <c r="Z438" i="7"/>
  <c r="W438" i="7" s="1"/>
  <c r="AB438" i="7" s="1"/>
  <c r="Z1861" i="7"/>
  <c r="W1861" i="7" s="1"/>
  <c r="AB1861" i="7" s="1"/>
  <c r="Z580" i="7"/>
  <c r="W580" i="7" s="1"/>
  <c r="AB580" i="7" s="1"/>
  <c r="Z1126" i="7"/>
  <c r="W1126" i="7" s="1"/>
  <c r="AB1126" i="7" s="1"/>
  <c r="Z107" i="7"/>
  <c r="W107" i="7" s="1"/>
  <c r="AB107" i="7" s="1"/>
  <c r="Z1170" i="7"/>
  <c r="W1170" i="7" s="1"/>
  <c r="AB1170" i="7" s="1"/>
  <c r="Z689" i="7"/>
  <c r="W689" i="7" s="1"/>
  <c r="AB689" i="7" s="1"/>
  <c r="Z286" i="7"/>
  <c r="W286" i="7" s="1"/>
  <c r="AB286" i="7" s="1"/>
  <c r="Z468" i="7"/>
  <c r="W468" i="7" s="1"/>
  <c r="AB468" i="7" s="1"/>
  <c r="Z649" i="7"/>
  <c r="W649" i="7" s="1"/>
  <c r="AB649" i="7" s="1"/>
  <c r="Z1440" i="7"/>
  <c r="W1440" i="7" s="1"/>
  <c r="AB1440" i="7" s="1"/>
  <c r="Z1648" i="7"/>
  <c r="W1648" i="7" s="1"/>
  <c r="AB1648" i="7" s="1"/>
  <c r="Z1897" i="7"/>
  <c r="W1897" i="7" s="1"/>
  <c r="AB1897" i="7" s="1"/>
  <c r="Z1141" i="7"/>
  <c r="W1141" i="7" s="1"/>
  <c r="AB1141" i="7" s="1"/>
  <c r="Z1923" i="7"/>
  <c r="W1923" i="7" s="1"/>
  <c r="AB1923" i="7" s="1"/>
  <c r="Z198" i="7"/>
  <c r="W198" i="7" s="1"/>
  <c r="AB198" i="7" s="1"/>
  <c r="Z2104" i="7"/>
  <c r="Z1918" i="7"/>
  <c r="W1918" i="7" s="1"/>
  <c r="AB1918" i="7" s="1"/>
  <c r="Z1568" i="7"/>
  <c r="W1568" i="7" s="1"/>
  <c r="AB1568" i="7" s="1"/>
  <c r="Z1601" i="7"/>
  <c r="W1601" i="7" s="1"/>
  <c r="AB1601" i="7" s="1"/>
  <c r="Z708" i="7"/>
  <c r="W708" i="7" s="1"/>
  <c r="AB708" i="7" s="1"/>
  <c r="Z927" i="7"/>
  <c r="W927" i="7" s="1"/>
  <c r="AB927" i="7" s="1"/>
  <c r="Z1392" i="7"/>
  <c r="W1392" i="7" s="1"/>
  <c r="AB1392" i="7" s="1"/>
  <c r="Z1109" i="7"/>
  <c r="W1109" i="7" s="1"/>
  <c r="AB1109" i="7" s="1"/>
  <c r="Z124" i="7"/>
  <c r="W124" i="7" s="1"/>
  <c r="AB124" i="7" s="1"/>
  <c r="Z133" i="7"/>
  <c r="W133" i="7" s="1"/>
  <c r="AB133" i="7" s="1"/>
  <c r="Z1673" i="7"/>
  <c r="W1673" i="7" s="1"/>
  <c r="AB1673" i="7" s="1"/>
  <c r="Z1863" i="7"/>
  <c r="W1863" i="7" s="1"/>
  <c r="AB1863" i="7" s="1"/>
  <c r="Z891" i="7"/>
  <c r="W891" i="7" s="1"/>
  <c r="AB891" i="7" s="1"/>
  <c r="Z1113" i="7"/>
  <c r="W1113" i="7" s="1"/>
  <c r="AB1113" i="7" s="1"/>
  <c r="Z1684" i="7"/>
  <c r="W1684" i="7" s="1"/>
  <c r="AB1684" i="7" s="1"/>
  <c r="Z1919" i="7"/>
  <c r="W1919" i="7" s="1"/>
  <c r="AB1919" i="7" s="1"/>
  <c r="Z1554" i="7"/>
  <c r="W1554" i="7" s="1"/>
  <c r="AB1554" i="7" s="1"/>
  <c r="Z1195" i="7"/>
  <c r="W1195" i="7" s="1"/>
  <c r="AB1195" i="7" s="1"/>
  <c r="Z1814" i="7"/>
  <c r="W1814" i="7" s="1"/>
  <c r="AB1814" i="7" s="1"/>
  <c r="Z1603" i="7"/>
  <c r="W1603" i="7" s="1"/>
  <c r="AB1603" i="7" s="1"/>
  <c r="Z1371" i="7"/>
  <c r="W1371" i="7" s="1"/>
  <c r="AB1371" i="7" s="1"/>
  <c r="Z357" i="7"/>
  <c r="W357" i="7" s="1"/>
  <c r="AB357" i="7" s="1"/>
  <c r="Z1499" i="7"/>
  <c r="W1499" i="7" s="1"/>
  <c r="AB1499" i="7" s="1"/>
  <c r="Z489" i="7"/>
  <c r="W489" i="7" s="1"/>
  <c r="AB489" i="7" s="1"/>
  <c r="Z112" i="7"/>
  <c r="W112" i="7" s="1"/>
  <c r="AB112" i="7" s="1"/>
  <c r="Z1147" i="7"/>
  <c r="W1147" i="7" s="1"/>
  <c r="AB1147" i="7" s="1"/>
  <c r="Z1119" i="7"/>
  <c r="W1119" i="7" s="1"/>
  <c r="AB1119" i="7" s="1"/>
  <c r="Z1529" i="7"/>
  <c r="W1529" i="7" s="1"/>
  <c r="AB1529" i="7" s="1"/>
  <c r="Z1171" i="7"/>
  <c r="W1171" i="7" s="1"/>
  <c r="AB1171" i="7" s="1"/>
  <c r="Z1715" i="7"/>
  <c r="W1715" i="7" s="1"/>
  <c r="AB1715" i="7" s="1"/>
  <c r="Z1699" i="7"/>
  <c r="W1699" i="7" s="1"/>
  <c r="AB1699" i="7" s="1"/>
  <c r="Z1390" i="7"/>
  <c r="W1390" i="7" s="1"/>
  <c r="AB1390" i="7" s="1"/>
  <c r="Z67" i="7"/>
  <c r="W67" i="7" s="1"/>
  <c r="AB67" i="7" s="1"/>
  <c r="Z221" i="7"/>
  <c r="W221" i="7" s="1"/>
  <c r="AB221" i="7" s="1"/>
  <c r="Z1442" i="7"/>
  <c r="W1442" i="7" s="1"/>
  <c r="AB1442" i="7" s="1"/>
  <c r="Z150" i="7"/>
  <c r="W150" i="7" s="1"/>
  <c r="AB150" i="7" s="1"/>
  <c r="Z1576" i="7"/>
  <c r="W1576" i="7" s="1"/>
  <c r="AB1576" i="7" s="1"/>
  <c r="Z609" i="7"/>
  <c r="W609" i="7" s="1"/>
  <c r="AB609" i="7" s="1"/>
  <c r="Z1183" i="7"/>
  <c r="W1183" i="7" s="1"/>
  <c r="AB1183" i="7" s="1"/>
  <c r="Z1080" i="7"/>
  <c r="W1080" i="7" s="1"/>
  <c r="AB1080" i="7" s="1"/>
  <c r="Z2059" i="7"/>
  <c r="Z633" i="7"/>
  <c r="W633" i="7" s="1"/>
  <c r="AB633" i="7" s="1"/>
  <c r="Z2101" i="7"/>
  <c r="Z1097" i="7"/>
  <c r="W1097" i="7" s="1"/>
  <c r="AB1097" i="7" s="1"/>
  <c r="Z1050" i="7"/>
  <c r="W1050" i="7" s="1"/>
  <c r="AB1050" i="7" s="1"/>
  <c r="Z1237" i="7"/>
  <c r="W1237" i="7" s="1"/>
  <c r="AB1237" i="7" s="1"/>
  <c r="Z287" i="7"/>
  <c r="W287" i="7" s="1"/>
  <c r="AB287" i="7" s="1"/>
  <c r="Z866" i="7"/>
  <c r="W866" i="7" s="1"/>
  <c r="AB866" i="7" s="1"/>
  <c r="Z1165" i="7"/>
  <c r="W1165" i="7" s="1"/>
  <c r="AB1165" i="7" s="1"/>
  <c r="Z1908" i="7"/>
  <c r="W1908" i="7" s="1"/>
  <c r="AB1908" i="7" s="1"/>
  <c r="Z1248" i="7"/>
  <c r="W1248" i="7" s="1"/>
  <c r="AB1248" i="7" s="1"/>
  <c r="Z729" i="7"/>
  <c r="Z282" i="7"/>
  <c r="W282" i="7" s="1"/>
  <c r="AB282" i="7" s="1"/>
  <c r="Z686" i="7"/>
  <c r="W686" i="7" s="1"/>
  <c r="AB686" i="7" s="1"/>
  <c r="Z318" i="7"/>
  <c r="W318" i="7" s="1"/>
  <c r="AB318" i="7" s="1"/>
  <c r="Z924" i="7"/>
  <c r="W924" i="7" s="1"/>
  <c r="AB924" i="7" s="1"/>
  <c r="Z209" i="7"/>
  <c r="W209" i="7" s="1"/>
  <c r="AB209" i="7" s="1"/>
  <c r="Z207" i="7"/>
  <c r="W207" i="7" s="1"/>
  <c r="AB207" i="7" s="1"/>
  <c r="Z1771" i="7"/>
  <c r="W1771" i="7" s="1"/>
  <c r="AB1771" i="7" s="1"/>
  <c r="Z1780" i="7"/>
  <c r="W1780" i="7" s="1"/>
  <c r="AB1780" i="7" s="1"/>
  <c r="Z979" i="7"/>
  <c r="W979" i="7" s="1"/>
  <c r="AB979" i="7" s="1"/>
  <c r="Z1304" i="7"/>
  <c r="W1304" i="7" s="1"/>
  <c r="AB1304" i="7" s="1"/>
  <c r="Z822" i="7"/>
  <c r="W822" i="7" s="1"/>
  <c r="AB822" i="7" s="1"/>
  <c r="Z1753" i="7"/>
  <c r="W1753" i="7" s="1"/>
  <c r="AB1753" i="7" s="1"/>
  <c r="Z863" i="7"/>
  <c r="W863" i="7" s="1"/>
  <c r="AB863" i="7" s="1"/>
  <c r="Z256" i="7"/>
  <c r="W256" i="7" s="1"/>
  <c r="AB256" i="7" s="1"/>
  <c r="Z1676" i="7"/>
  <c r="W1676" i="7" s="1"/>
  <c r="AB1676" i="7" s="1"/>
  <c r="Z106" i="7"/>
  <c r="W106" i="7" s="1"/>
  <c r="AB106" i="7" s="1"/>
  <c r="Z1254" i="7"/>
  <c r="W1254" i="7" s="1"/>
  <c r="AB1254" i="7" s="1"/>
  <c r="Z1941" i="7"/>
  <c r="W1941" i="7" s="1"/>
  <c r="AB1941" i="7" s="1"/>
  <c r="Z1051" i="7"/>
  <c r="W1051" i="7" s="1"/>
  <c r="AB1051" i="7" s="1"/>
  <c r="Z1655" i="7"/>
  <c r="W1655" i="7" s="1"/>
  <c r="AB1655" i="7" s="1"/>
  <c r="Z360" i="7"/>
  <c r="W360" i="7" s="1"/>
  <c r="AB360" i="7" s="1"/>
  <c r="Z1561" i="7"/>
  <c r="W1561" i="7" s="1"/>
  <c r="AB1561" i="7" s="1"/>
  <c r="Z1217" i="7"/>
  <c r="W1217" i="7" s="1"/>
  <c r="AB1217" i="7" s="1"/>
  <c r="Z610" i="7"/>
  <c r="W610" i="7" s="1"/>
  <c r="AB610" i="7" s="1"/>
  <c r="Z720" i="7"/>
  <c r="W720" i="7" s="1"/>
  <c r="AB720" i="7" s="1"/>
  <c r="Z658" i="7"/>
  <c r="W658" i="7" s="1"/>
  <c r="AB658" i="7" s="1"/>
  <c r="Z1584" i="7"/>
  <c r="W1584" i="7" s="1"/>
  <c r="AB1584" i="7" s="1"/>
  <c r="Z493" i="7"/>
  <c r="W493" i="7" s="1"/>
  <c r="AB493" i="7" s="1"/>
  <c r="Z1207" i="7"/>
  <c r="W1207" i="7" s="1"/>
  <c r="AB1207" i="7" s="1"/>
  <c r="Z1011" i="7"/>
  <c r="W1011" i="7" s="1"/>
  <c r="AB1011" i="7" s="1"/>
  <c r="Z451" i="7"/>
  <c r="W451" i="7" s="1"/>
  <c r="AB451" i="7" s="1"/>
  <c r="Z737" i="7"/>
  <c r="W737" i="7" s="1"/>
  <c r="AB737" i="7" s="1"/>
  <c r="Z993" i="7"/>
  <c r="W993" i="7" s="1"/>
  <c r="AB993" i="7" s="1"/>
  <c r="Z746" i="7"/>
  <c r="W746" i="7" s="1"/>
  <c r="AB746" i="7" s="1"/>
  <c r="Z1750" i="7"/>
  <c r="W1750" i="7" s="1"/>
  <c r="AB1750" i="7" s="1"/>
  <c r="Z1058" i="7"/>
  <c r="W1058" i="7" s="1"/>
  <c r="AB1058" i="7" s="1"/>
  <c r="Z390" i="7"/>
  <c r="W390" i="7" s="1"/>
  <c r="AB390" i="7" s="1"/>
  <c r="Z132" i="7"/>
  <c r="W132" i="7" s="1"/>
  <c r="AB132" i="7" s="1"/>
  <c r="Z1527" i="7"/>
  <c r="W1527" i="7" s="1"/>
  <c r="AB1527" i="7" s="1"/>
  <c r="Z846" i="7"/>
  <c r="W846" i="7" s="1"/>
  <c r="AB846" i="7" s="1"/>
  <c r="Z1464" i="7"/>
  <c r="W1464" i="7" s="1"/>
  <c r="AB1464" i="7" s="1"/>
  <c r="Z1339" i="7"/>
  <c r="W1339" i="7" s="1"/>
  <c r="AB1339" i="7" s="1"/>
  <c r="Z213" i="7"/>
  <c r="W213" i="7" s="1"/>
  <c r="AB213" i="7" s="1"/>
  <c r="Z1314" i="7"/>
  <c r="W1314" i="7" s="1"/>
  <c r="AB1314" i="7" s="1"/>
  <c r="Z1224" i="7"/>
  <c r="W1224" i="7" s="1"/>
  <c r="AB1224" i="7" s="1"/>
  <c r="Z41" i="7"/>
  <c r="W41" i="7" s="1"/>
  <c r="AB41" i="7" s="1"/>
  <c r="Z983" i="7"/>
  <c r="W983" i="7" s="1"/>
  <c r="AB983" i="7" s="1"/>
  <c r="Z1166" i="7"/>
  <c r="W1166" i="7" s="1"/>
  <c r="AB1166" i="7" s="1"/>
  <c r="Z1301" i="7"/>
  <c r="W1301" i="7" s="1"/>
  <c r="AB1301" i="7" s="1"/>
  <c r="Z2100" i="7"/>
  <c r="Z1704" i="7"/>
  <c r="W1704" i="7" s="1"/>
  <c r="AB1704" i="7" s="1"/>
  <c r="Z1970" i="7"/>
  <c r="W1970" i="7" s="1"/>
  <c r="AB1970" i="7" s="1"/>
  <c r="Z1629" i="7"/>
  <c r="W1629" i="7" s="1"/>
  <c r="AB1629" i="7" s="1"/>
  <c r="Z1969" i="7"/>
  <c r="W1969" i="7" s="1"/>
  <c r="AB1969" i="7" s="1"/>
  <c r="Z690" i="7"/>
  <c r="W690" i="7" s="1"/>
  <c r="AB690" i="7" s="1"/>
  <c r="Z432" i="7"/>
  <c r="W432" i="7" s="1"/>
  <c r="AB432" i="7" s="1"/>
  <c r="Z1233" i="7"/>
  <c r="W1233" i="7" s="1"/>
  <c r="AB1233" i="7" s="1"/>
  <c r="Z1343" i="7"/>
  <c r="W1343" i="7" s="1"/>
  <c r="AB1343" i="7" s="1"/>
  <c r="Z1331" i="7"/>
  <c r="W1331" i="7" s="1"/>
  <c r="AB1331" i="7" s="1"/>
  <c r="Z356" i="7"/>
  <c r="W356" i="7" s="1"/>
  <c r="AB356" i="7" s="1"/>
  <c r="Z464" i="7"/>
  <c r="W464" i="7" s="1"/>
  <c r="AB464" i="7" s="1"/>
  <c r="Z838" i="7"/>
  <c r="W838" i="7" s="1"/>
  <c r="AB838" i="7" s="1"/>
  <c r="Z1234" i="7"/>
  <c r="W1234" i="7" s="1"/>
  <c r="AB1234" i="7" s="1"/>
  <c r="Z762" i="7"/>
  <c r="W762" i="7" s="1"/>
  <c r="AB762" i="7" s="1"/>
  <c r="Z881" i="7"/>
  <c r="W881" i="7" s="1"/>
  <c r="AB881" i="7" s="1"/>
  <c r="Z1973" i="7"/>
  <c r="W1973" i="7" s="1"/>
  <c r="AB1973" i="7" s="1"/>
  <c r="Z334" i="7"/>
  <c r="W334" i="7" s="1"/>
  <c r="AB334" i="7" s="1"/>
  <c r="Z1383" i="7"/>
  <c r="W1383" i="7" s="1"/>
  <c r="AB1383" i="7" s="1"/>
  <c r="Z1146" i="7"/>
  <c r="W1146" i="7" s="1"/>
  <c r="AB1146" i="7" s="1"/>
  <c r="Z499" i="7"/>
  <c r="W499" i="7" s="1"/>
  <c r="AB499" i="7" s="1"/>
  <c r="Z1169" i="7"/>
  <c r="W1169" i="7" s="1"/>
  <c r="AB1169" i="7" s="1"/>
  <c r="Z1367" i="7"/>
  <c r="W1367" i="7" s="1"/>
  <c r="AB1367" i="7" s="1"/>
  <c r="Z1781" i="7"/>
  <c r="W1781" i="7" s="1"/>
  <c r="AB1781" i="7" s="1"/>
  <c r="Z766" i="7"/>
  <c r="W766" i="7" s="1"/>
  <c r="AB766" i="7" s="1"/>
  <c r="Z66" i="7"/>
  <c r="W66" i="7" s="1"/>
  <c r="AB66" i="7" s="1"/>
  <c r="Z571" i="7"/>
  <c r="W571" i="7" s="1"/>
  <c r="AB571" i="7" s="1"/>
  <c r="Z1940" i="7"/>
  <c r="W1940" i="7" s="1"/>
  <c r="AB1940" i="7" s="1"/>
  <c r="Z118" i="7"/>
  <c r="W118" i="7" s="1"/>
  <c r="AB118" i="7" s="1"/>
  <c r="Z814" i="7"/>
  <c r="W814" i="7" s="1"/>
  <c r="AB814" i="7" s="1"/>
  <c r="Z11" i="7"/>
  <c r="W11" i="7" s="1"/>
  <c r="AB11" i="7" s="1"/>
  <c r="Z1958" i="7"/>
  <c r="W1958" i="7" s="1"/>
  <c r="AB1958" i="7" s="1"/>
  <c r="Z58" i="7"/>
  <c r="W58" i="7" s="1"/>
  <c r="AB58" i="7" s="1"/>
  <c r="Z305" i="7"/>
  <c r="W305" i="7" s="1"/>
  <c r="AB305" i="7" s="1"/>
  <c r="Z572" i="7"/>
  <c r="W572" i="7" s="1"/>
  <c r="AB572" i="7" s="1"/>
  <c r="Z994" i="7"/>
  <c r="W994" i="7" s="1"/>
  <c r="AB994" i="7" s="1"/>
  <c r="Z1369" i="7"/>
  <c r="W1369" i="7" s="1"/>
  <c r="AB1369" i="7" s="1"/>
  <c r="Z1396" i="7"/>
  <c r="W1396" i="7" s="1"/>
  <c r="AB1396" i="7" s="1"/>
  <c r="Z1773" i="7"/>
  <c r="W1773" i="7" s="1"/>
  <c r="AB1773" i="7" s="1"/>
  <c r="Z85" i="7"/>
  <c r="W85" i="7" s="1"/>
  <c r="AB85" i="7" s="1"/>
  <c r="Z1767" i="7"/>
  <c r="W1767" i="7" s="1"/>
  <c r="AB1767" i="7" s="1"/>
  <c r="Z1739" i="7"/>
  <c r="W1739" i="7" s="1"/>
  <c r="AB1739" i="7" s="1"/>
  <c r="Z1886" i="7"/>
  <c r="W1886" i="7" s="1"/>
  <c r="AB1886" i="7" s="1"/>
  <c r="Z1262" i="7"/>
  <c r="W1262" i="7" s="1"/>
  <c r="AB1262" i="7" s="1"/>
  <c r="Z1255" i="7"/>
  <c r="W1255" i="7" s="1"/>
  <c r="AB1255" i="7" s="1"/>
  <c r="Z1152" i="7"/>
  <c r="W1152" i="7" s="1"/>
  <c r="AB1152" i="7" s="1"/>
  <c r="Z1689" i="7"/>
  <c r="W1689" i="7" s="1"/>
  <c r="AB1689" i="7" s="1"/>
  <c r="Z1307" i="7"/>
  <c r="W1307" i="7" s="1"/>
  <c r="AB1307" i="7" s="1"/>
  <c r="Z1076" i="7"/>
  <c r="W1076" i="7" s="1"/>
  <c r="AB1076" i="7" s="1"/>
  <c r="Z197" i="7"/>
  <c r="W197" i="7" s="1"/>
  <c r="AB197" i="7" s="1"/>
  <c r="Z1131" i="7"/>
  <c r="W1131" i="7" s="1"/>
  <c r="AB1131" i="7" s="1"/>
  <c r="Z812" i="7"/>
  <c r="W812" i="7" s="1"/>
  <c r="AB812" i="7" s="1"/>
  <c r="Z1965" i="7"/>
  <c r="W1965" i="7" s="1"/>
  <c r="AB1965" i="7" s="1"/>
  <c r="Z1856" i="7"/>
  <c r="W1856" i="7" s="1"/>
  <c r="AB1856" i="7" s="1"/>
  <c r="Z548" i="7"/>
  <c r="W548" i="7" s="1"/>
  <c r="AB548" i="7" s="1"/>
  <c r="Z1953" i="7"/>
  <c r="Z351" i="7"/>
  <c r="W351" i="7" s="1"/>
  <c r="AB351" i="7" s="1"/>
  <c r="Z466" i="7"/>
  <c r="W466" i="7" s="1"/>
  <c r="AB466" i="7" s="1"/>
  <c r="Z1118" i="7"/>
  <c r="W1118" i="7" s="1"/>
  <c r="AB1118" i="7" s="1"/>
  <c r="Z864" i="7"/>
  <c r="W864" i="7" s="1"/>
  <c r="AB864" i="7" s="1"/>
  <c r="Z771" i="7"/>
  <c r="W771" i="7" s="1"/>
  <c r="AB771" i="7" s="1"/>
  <c r="Z745" i="7"/>
  <c r="W745" i="7" s="1"/>
  <c r="AB745" i="7" s="1"/>
  <c r="Z1639" i="7"/>
  <c r="W1639" i="7" s="1"/>
  <c r="AB1639" i="7" s="1"/>
  <c r="Z1646" i="7"/>
  <c r="W1646" i="7" s="1"/>
  <c r="AB1646" i="7" s="1"/>
  <c r="Z1645" i="7"/>
  <c r="W1645" i="7" s="1"/>
  <c r="AB1645" i="7" s="1"/>
  <c r="Z1736" i="7"/>
  <c r="W1736" i="7" s="1"/>
  <c r="AB1736" i="7" s="1"/>
  <c r="Z1716" i="7"/>
  <c r="W1716" i="7" s="1"/>
  <c r="AB1716" i="7" s="1"/>
  <c r="Z681" i="7"/>
  <c r="W681" i="7" s="1"/>
  <c r="AB681" i="7" s="1"/>
  <c r="Z244" i="7"/>
  <c r="W244" i="7" s="1"/>
  <c r="AB244" i="7" s="1"/>
  <c r="Z1907" i="7"/>
  <c r="W1907" i="7" s="1"/>
  <c r="AB1907" i="7" s="1"/>
  <c r="Z806" i="7"/>
  <c r="W806" i="7" s="1"/>
  <c r="AB806" i="7" s="1"/>
  <c r="Z504" i="7"/>
  <c r="W504" i="7" s="1"/>
  <c r="AB504" i="7" s="1"/>
  <c r="Z1403" i="7"/>
  <c r="W1403" i="7" s="1"/>
  <c r="AB1403" i="7" s="1"/>
  <c r="Z2078" i="7"/>
  <c r="Z420" i="7"/>
  <c r="W420" i="7" s="1"/>
  <c r="AB420" i="7" s="1"/>
  <c r="Z951" i="7"/>
  <c r="W951" i="7" s="1"/>
  <c r="AB951" i="7" s="1"/>
  <c r="Z1337" i="7"/>
  <c r="Z2070" i="7"/>
  <c r="Z1270" i="7"/>
  <c r="W1270" i="7" s="1"/>
  <c r="AB1270" i="7" s="1"/>
  <c r="Z990" i="7"/>
  <c r="W990" i="7" s="1"/>
  <c r="AB990" i="7" s="1"/>
  <c r="Z1016" i="7"/>
  <c r="W1016" i="7" s="1"/>
  <c r="AB1016" i="7" s="1"/>
  <c r="Z1957" i="7"/>
  <c r="W1957" i="7" s="1"/>
  <c r="AB1957" i="7" s="1"/>
  <c r="Z1110" i="7"/>
  <c r="W1110" i="7" s="1"/>
  <c r="AB1110" i="7" s="1"/>
  <c r="Z1295" i="7"/>
  <c r="W1295" i="7" s="1"/>
  <c r="AB1295" i="7" s="1"/>
  <c r="Z406" i="7"/>
  <c r="W406" i="7" s="1"/>
  <c r="AB406" i="7" s="1"/>
  <c r="Z63" i="7"/>
  <c r="W63" i="7" s="1"/>
  <c r="AB63" i="7" s="1"/>
  <c r="Z1668" i="7"/>
  <c r="W1668" i="7" s="1"/>
  <c r="AB1668" i="7" s="1"/>
  <c r="Z932" i="7"/>
  <c r="W932" i="7" s="1"/>
  <c r="AB932" i="7" s="1"/>
  <c r="Z749" i="7"/>
  <c r="W749" i="7" s="1"/>
  <c r="AB749" i="7" s="1"/>
  <c r="Z1227" i="7"/>
  <c r="W1227" i="7" s="1"/>
  <c r="AB1227" i="7" s="1"/>
  <c r="Z1966" i="7"/>
  <c r="W1966" i="7" s="1"/>
  <c r="AB1966" i="7" s="1"/>
  <c r="Z321" i="7"/>
  <c r="W321" i="7" s="1"/>
  <c r="AB321" i="7" s="1"/>
  <c r="Z1420" i="7"/>
  <c r="W1420" i="7" s="1"/>
  <c r="AB1420" i="7" s="1"/>
  <c r="Z2118" i="7"/>
  <c r="Z1567" i="7"/>
  <c r="W1567" i="7" s="1"/>
  <c r="AB1567" i="7" s="1"/>
  <c r="Z2123" i="7"/>
  <c r="Z925" i="7"/>
  <c r="W925" i="7" s="1"/>
  <c r="AB925" i="7" s="1"/>
  <c r="Z905" i="7"/>
  <c r="W905" i="7" s="1"/>
  <c r="AB905" i="7" s="1"/>
  <c r="Z1186" i="7"/>
  <c r="W1186" i="7" s="1"/>
  <c r="AB1186" i="7" s="1"/>
  <c r="Z520" i="7"/>
  <c r="W520" i="7" s="1"/>
  <c r="AB520" i="7" s="1"/>
  <c r="Z830" i="7"/>
  <c r="W830" i="7" s="1"/>
  <c r="AB830" i="7" s="1"/>
  <c r="Z367" i="7"/>
  <c r="W367" i="7" s="1"/>
  <c r="AB367" i="7" s="1"/>
  <c r="Z1251" i="7"/>
  <c r="W1251" i="7" s="1"/>
  <c r="AB1251" i="7" s="1"/>
  <c r="Z1465" i="7"/>
  <c r="W1465" i="7" s="1"/>
  <c r="AB1465" i="7" s="1"/>
  <c r="Z665" i="7"/>
  <c r="W665" i="7" s="1"/>
  <c r="AB665" i="7" s="1"/>
  <c r="Z1366" i="7"/>
  <c r="W1366" i="7" s="1"/>
  <c r="AB1366" i="7" s="1"/>
  <c r="Z754" i="7"/>
  <c r="W754" i="7" s="1"/>
  <c r="AB754" i="7" s="1"/>
  <c r="Z1415" i="7"/>
  <c r="W1415" i="7" s="1"/>
  <c r="AB1415" i="7" s="1"/>
  <c r="Z758" i="7"/>
  <c r="W758" i="7" s="1"/>
  <c r="AB758" i="7" s="1"/>
  <c r="Z208" i="7"/>
  <c r="W208" i="7" s="1"/>
  <c r="AB208" i="7" s="1"/>
  <c r="Z456" i="7"/>
  <c r="W456" i="7" s="1"/>
  <c r="AB456" i="7" s="1"/>
  <c r="Z714" i="7"/>
  <c r="W714" i="7" s="1"/>
  <c r="AB714" i="7" s="1"/>
  <c r="Z1238" i="7"/>
  <c r="W1238" i="7" s="1"/>
  <c r="AB1238" i="7" s="1"/>
  <c r="Z534" i="7"/>
  <c r="W534" i="7" s="1"/>
  <c r="AB534" i="7" s="1"/>
  <c r="Z419" i="7"/>
  <c r="W419" i="7" s="1"/>
  <c r="AB419" i="7" s="1"/>
  <c r="Z595" i="7"/>
  <c r="W595" i="7" s="1"/>
  <c r="AB595" i="7" s="1"/>
  <c r="Z98" i="7"/>
  <c r="W98" i="7" s="1"/>
  <c r="AB98" i="7" s="1"/>
  <c r="Z1213" i="7"/>
  <c r="W1213" i="7" s="1"/>
  <c r="AB1213" i="7" s="1"/>
  <c r="Z126" i="7"/>
  <c r="W126" i="7" s="1"/>
  <c r="AB126" i="7" s="1"/>
  <c r="Z1160" i="7"/>
  <c r="W1160" i="7" s="1"/>
  <c r="AB1160" i="7" s="1"/>
  <c r="Z1705" i="7"/>
  <c r="W1705" i="7" s="1"/>
  <c r="AB1705" i="7" s="1"/>
  <c r="Z60" i="7"/>
  <c r="Z1538" i="7"/>
  <c r="W1538" i="7" s="1"/>
  <c r="AB1538" i="7" s="1"/>
  <c r="Z1794" i="7"/>
  <c r="W1794" i="7" s="1"/>
  <c r="AB1794" i="7" s="1"/>
  <c r="Z715" i="7"/>
  <c r="W715" i="7" s="1"/>
  <c r="AB715" i="7" s="1"/>
  <c r="Z527" i="7"/>
  <c r="W527" i="7" s="1"/>
  <c r="AB527" i="7" s="1"/>
  <c r="Z1253" i="7"/>
  <c r="W1253" i="7" s="1"/>
  <c r="AB1253" i="7" s="1"/>
  <c r="Z839" i="7"/>
  <c r="W839" i="7" s="1"/>
  <c r="AB839" i="7" s="1"/>
  <c r="Z195" i="7"/>
  <c r="W195" i="7" s="1"/>
  <c r="AB195" i="7" s="1"/>
  <c r="Z1269" i="7"/>
  <c r="W1269" i="7" s="1"/>
  <c r="AB1269" i="7" s="1"/>
  <c r="Z457" i="7"/>
  <c r="W457" i="7" s="1"/>
  <c r="AB457" i="7" s="1"/>
  <c r="Z618" i="7"/>
  <c r="W618" i="7" s="1"/>
  <c r="AB618" i="7" s="1"/>
  <c r="Z701" i="7"/>
  <c r="W701" i="7" s="1"/>
  <c r="AB701" i="7" s="1"/>
  <c r="Z2044" i="7"/>
  <c r="Z1444" i="7"/>
  <c r="W1444" i="7" s="1"/>
  <c r="AB1444" i="7" s="1"/>
  <c r="Z540" i="7"/>
  <c r="W540" i="7" s="1"/>
  <c r="AB540" i="7" s="1"/>
  <c r="Z403" i="7"/>
  <c r="W403" i="7" s="1"/>
  <c r="AB403" i="7" s="1"/>
  <c r="Z1683" i="7"/>
  <c r="W1683" i="7" s="1"/>
  <c r="AB1683" i="7" s="1"/>
  <c r="Z1202" i="7"/>
  <c r="W1202" i="7" s="1"/>
  <c r="AB1202" i="7" s="1"/>
  <c r="Z1824" i="7"/>
  <c r="W1824" i="7" s="1"/>
  <c r="AB1824" i="7" s="1"/>
  <c r="Z183" i="7"/>
  <c r="W183" i="7" s="1"/>
  <c r="AB183" i="7" s="1"/>
  <c r="Z1282" i="7"/>
  <c r="W1282" i="7" s="1"/>
  <c r="AB1282" i="7" s="1"/>
  <c r="Z469" i="7"/>
  <c r="W469" i="7" s="1"/>
  <c r="AB469" i="7" s="1"/>
  <c r="Z570" i="7"/>
  <c r="W570" i="7" s="1"/>
  <c r="AB570" i="7" s="1"/>
  <c r="Z1286" i="7"/>
  <c r="W1286" i="7" s="1"/>
  <c r="AB1286" i="7" s="1"/>
  <c r="Z1757" i="7"/>
  <c r="W1757" i="7" s="1"/>
  <c r="AB1757" i="7" s="1"/>
  <c r="Z950" i="7"/>
  <c r="W950" i="7" s="1"/>
  <c r="AB950" i="7" s="1"/>
  <c r="Z736" i="7"/>
  <c r="W736" i="7" s="1"/>
  <c r="AB736" i="7" s="1"/>
  <c r="Z412" i="7"/>
  <c r="W412" i="7" s="1"/>
  <c r="AB412" i="7" s="1"/>
  <c r="Z1395" i="7"/>
  <c r="W1395" i="7" s="1"/>
  <c r="AB1395" i="7" s="1"/>
  <c r="Z485" i="7"/>
  <c r="W485" i="7" s="1"/>
  <c r="AB485" i="7" s="1"/>
  <c r="Z349" i="7"/>
  <c r="W349" i="7" s="1"/>
  <c r="AB349" i="7" s="1"/>
  <c r="Z229" i="7"/>
  <c r="W229" i="7" s="1"/>
  <c r="AB229" i="7" s="1"/>
  <c r="Z695" i="7"/>
  <c r="W695" i="7" s="1"/>
  <c r="AB695" i="7" s="1"/>
  <c r="Z479" i="7"/>
  <c r="W479" i="7" s="1"/>
  <c r="AB479" i="7" s="1"/>
  <c r="Z498" i="7"/>
  <c r="W498" i="7" s="1"/>
  <c r="AB498" i="7" s="1"/>
  <c r="Z177" i="7"/>
  <c r="W177" i="7" s="1"/>
  <c r="AB177" i="7" s="1"/>
  <c r="Z219" i="7"/>
  <c r="W219" i="7" s="1"/>
  <c r="AB219" i="7" s="1"/>
  <c r="Z462" i="7"/>
  <c r="W462" i="7" s="1"/>
  <c r="AB462" i="7" s="1"/>
  <c r="Z352" i="7"/>
  <c r="W352" i="7" s="1"/>
  <c r="AB352" i="7" s="1"/>
  <c r="Z443" i="7"/>
  <c r="W443" i="7" s="1"/>
  <c r="AB443" i="7" s="1"/>
  <c r="Z668" i="7"/>
  <c r="W668" i="7" s="1"/>
  <c r="AB668" i="7" s="1"/>
  <c r="Z386" i="7"/>
  <c r="W386" i="7" s="1"/>
  <c r="AB386" i="7" s="1"/>
  <c r="Z767" i="7"/>
  <c r="W767" i="7" s="1"/>
  <c r="AB767" i="7" s="1"/>
  <c r="Z1875" i="7"/>
  <c r="W1875" i="7" s="1"/>
  <c r="AB1875" i="7" s="1"/>
  <c r="Z1172" i="7"/>
  <c r="W1172" i="7" s="1"/>
  <c r="AB1172" i="7" s="1"/>
  <c r="Z109" i="7"/>
  <c r="W109" i="7" s="1"/>
  <c r="AB109" i="7" s="1"/>
  <c r="Z841" i="7"/>
  <c r="W841" i="7" s="1"/>
  <c r="AB841" i="7" s="1"/>
  <c r="Z1022" i="7"/>
  <c r="W1022" i="7" s="1"/>
  <c r="AB1022" i="7" s="1"/>
  <c r="Z1549" i="7"/>
  <c r="W1549" i="7" s="1"/>
  <c r="AB1549" i="7" s="1"/>
  <c r="Z1228" i="7"/>
  <c r="W1228" i="7" s="1"/>
  <c r="AB1228" i="7" s="1"/>
  <c r="Z1854" i="7"/>
  <c r="W1854" i="7" s="1"/>
  <c r="AB1854" i="7" s="1"/>
  <c r="Z903" i="7"/>
  <c r="W903" i="7" s="1"/>
  <c r="AB903" i="7" s="1"/>
  <c r="Z230" i="7"/>
  <c r="W230" i="7" s="1"/>
  <c r="AB230" i="7" s="1"/>
  <c r="Z1588" i="7"/>
  <c r="W1588" i="7" s="1"/>
  <c r="AB1588" i="7" s="1"/>
  <c r="Z2016" i="7"/>
  <c r="Z752" i="7"/>
  <c r="W752" i="7" s="1"/>
  <c r="AB752" i="7" s="1"/>
  <c r="Z1526" i="7"/>
  <c r="W1526" i="7" s="1"/>
  <c r="AB1526" i="7" s="1"/>
  <c r="Z1274" i="7"/>
  <c r="W1274" i="7" s="1"/>
  <c r="AB1274" i="7" s="1"/>
  <c r="Z1874" i="7"/>
  <c r="Z200" i="7"/>
  <c r="W200" i="7" s="1"/>
  <c r="AB200" i="7" s="1"/>
  <c r="Z153" i="7"/>
  <c r="W153" i="7" s="1"/>
  <c r="AB153" i="7" s="1"/>
  <c r="Z1914" i="7"/>
  <c r="W1914" i="7" s="1"/>
  <c r="AB1914" i="7" s="1"/>
  <c r="Z821" i="7"/>
  <c r="W821" i="7" s="1"/>
  <c r="AB821" i="7" s="1"/>
  <c r="Z942" i="7"/>
  <c r="W942" i="7" s="1"/>
  <c r="AB942" i="7" s="1"/>
  <c r="Z1620" i="7"/>
  <c r="W1620" i="7" s="1"/>
  <c r="AB1620" i="7" s="1"/>
  <c r="Z965" i="7"/>
  <c r="W965" i="7" s="1"/>
  <c r="AB965" i="7" s="1"/>
  <c r="Z1190" i="7"/>
  <c r="W1190" i="7" s="1"/>
  <c r="AB1190" i="7" s="1"/>
  <c r="Z873" i="7"/>
  <c r="W873" i="7" s="1"/>
  <c r="AB873" i="7" s="1"/>
  <c r="Z702" i="7"/>
  <c r="W702" i="7" s="1"/>
  <c r="AB702" i="7" s="1"/>
  <c r="Z850" i="7"/>
  <c r="W850" i="7" s="1"/>
  <c r="AB850" i="7" s="1"/>
  <c r="Z727" i="7"/>
  <c r="W727" i="7" s="1"/>
  <c r="AB727" i="7" s="1"/>
  <c r="Z1132" i="7"/>
  <c r="W1132" i="7" s="1"/>
  <c r="AB1132" i="7" s="1"/>
  <c r="Z484" i="7"/>
  <c r="W484" i="7" s="1"/>
  <c r="AB484" i="7" s="1"/>
  <c r="Z430" i="7"/>
  <c r="W430" i="7" s="1"/>
  <c r="AB430" i="7" s="1"/>
  <c r="Z655" i="7"/>
  <c r="W655" i="7" s="1"/>
  <c r="AB655" i="7" s="1"/>
  <c r="Z1223" i="7"/>
  <c r="W1223" i="7" s="1"/>
  <c r="AB1223" i="7" s="1"/>
  <c r="Z1751" i="7"/>
  <c r="W1751" i="7" s="1"/>
  <c r="AB1751" i="7" s="1"/>
  <c r="Z635" i="7"/>
  <c r="W635" i="7" s="1"/>
  <c r="AB635" i="7" s="1"/>
  <c r="Z2043" i="7"/>
  <c r="Z1880" i="7"/>
  <c r="W1880" i="7" s="1"/>
  <c r="AB1880" i="7" s="1"/>
  <c r="Z1613" i="7"/>
  <c r="W1613" i="7" s="1"/>
  <c r="AB1613" i="7" s="1"/>
  <c r="Z2068" i="7"/>
  <c r="Z593" i="7"/>
  <c r="W593" i="7" s="1"/>
  <c r="AB593" i="7" s="1"/>
  <c r="Z100" i="7"/>
  <c r="W100" i="7" s="1"/>
  <c r="AB100" i="7" s="1"/>
  <c r="Z1830" i="7"/>
  <c r="W1830" i="7" s="1"/>
  <c r="AB1830" i="7" s="1"/>
  <c r="Z423" i="7"/>
  <c r="W423" i="7" s="1"/>
  <c r="AB423" i="7" s="1"/>
  <c r="Z748" i="7"/>
  <c r="W748" i="7" s="1"/>
  <c r="AB748" i="7" s="1"/>
  <c r="Z21" i="7"/>
  <c r="W21" i="7" s="1"/>
  <c r="AB21" i="7" s="1"/>
  <c r="Z1353" i="7"/>
  <c r="W1353" i="7" s="1"/>
  <c r="AB1353" i="7" s="1"/>
  <c r="Z1351" i="7"/>
  <c r="W1351" i="7" s="1"/>
  <c r="AB1351" i="7" s="1"/>
  <c r="Z2088" i="7"/>
  <c r="Z869" i="7"/>
  <c r="W869" i="7" s="1"/>
  <c r="AB869" i="7" s="1"/>
  <c r="Z1222" i="7"/>
  <c r="W1222" i="7" s="1"/>
  <c r="AB1222" i="7" s="1"/>
  <c r="Z1441" i="7"/>
  <c r="W1441" i="7" s="1"/>
  <c r="AB1441" i="7" s="1"/>
  <c r="Z1569" i="7"/>
  <c r="W1569" i="7" s="1"/>
  <c r="AB1569" i="7" s="1"/>
  <c r="Z2128" i="7"/>
  <c r="Z1623" i="7"/>
  <c r="W1623" i="7" s="1"/>
  <c r="AB1623" i="7" s="1"/>
  <c r="Z1777" i="7"/>
  <c r="W1777" i="7" s="1"/>
  <c r="AB1777" i="7" s="1"/>
  <c r="Z1123" i="7"/>
  <c r="W1123" i="7" s="1"/>
  <c r="AB1123" i="7" s="1"/>
  <c r="Z672" i="7"/>
  <c r="W672" i="7" s="1"/>
  <c r="AB672" i="7" s="1"/>
  <c r="Z550" i="7"/>
  <c r="W550" i="7" s="1"/>
  <c r="AB550" i="7" s="1"/>
  <c r="Z1099" i="7"/>
  <c r="W1099" i="7" s="1"/>
  <c r="AB1099" i="7" s="1"/>
  <c r="Z790" i="7"/>
  <c r="W790" i="7" s="1"/>
  <c r="AB790" i="7" s="1"/>
  <c r="Z777" i="7"/>
  <c r="W777" i="7" s="1"/>
  <c r="AB777" i="7" s="1"/>
  <c r="Z1600" i="7"/>
  <c r="W1600" i="7" s="1"/>
  <c r="AB1600" i="7" s="1"/>
  <c r="Z59" i="7"/>
  <c r="W59" i="7" s="1"/>
  <c r="AB59" i="7" s="1"/>
  <c r="Z1922" i="7"/>
  <c r="W1922" i="7" s="1"/>
  <c r="AB1922" i="7" s="1"/>
  <c r="Z928" i="7"/>
  <c r="W928" i="7" s="1"/>
  <c r="AB928" i="7" s="1"/>
  <c r="Z1801" i="7"/>
  <c r="W1801" i="7" s="1"/>
  <c r="AB1801" i="7" s="1"/>
  <c r="Z1560" i="7"/>
  <c r="W1560" i="7" s="1"/>
  <c r="AB1560" i="7" s="1"/>
  <c r="Z2004" i="7"/>
  <c r="Z1611" i="7"/>
  <c r="W1611" i="7" s="1"/>
  <c r="AB1611" i="7" s="1"/>
  <c r="Z1572" i="7"/>
  <c r="W1572" i="7" s="1"/>
  <c r="AB1572" i="7" s="1"/>
  <c r="Z1142" i="7"/>
  <c r="W1142" i="7" s="1"/>
  <c r="AB1142" i="7" s="1"/>
  <c r="Z431" i="7"/>
  <c r="W431" i="7" s="1"/>
  <c r="AB431" i="7" s="1"/>
  <c r="Z88" i="7"/>
  <c r="W88" i="7" s="1"/>
  <c r="AB88" i="7" s="1"/>
  <c r="Z656" i="7"/>
  <c r="W656" i="7" s="1"/>
  <c r="AB656" i="7" s="1"/>
  <c r="Z698" i="7"/>
  <c r="W698" i="7" s="1"/>
  <c r="AB698" i="7" s="1"/>
  <c r="Z1839" i="7"/>
  <c r="W1839" i="7" s="1"/>
  <c r="AB1839" i="7" s="1"/>
  <c r="Z636" i="7"/>
  <c r="W636" i="7" s="1"/>
  <c r="AB636" i="7" s="1"/>
  <c r="Z1708" i="7"/>
  <c r="W1708" i="7" s="1"/>
  <c r="AB1708" i="7" s="1"/>
  <c r="Z621" i="7"/>
  <c r="W621" i="7" s="1"/>
  <c r="AB621" i="7" s="1"/>
  <c r="Z267" i="7"/>
  <c r="W267" i="7" s="1"/>
  <c r="AB267" i="7" s="1"/>
  <c r="Z1712" i="7"/>
  <c r="W1712" i="7" s="1"/>
  <c r="AB1712" i="7" s="1"/>
  <c r="Z121" i="7"/>
  <c r="W121" i="7" s="1"/>
  <c r="AB121" i="7" s="1"/>
  <c r="Z1755" i="7"/>
  <c r="W1755" i="7" s="1"/>
  <c r="AB1755" i="7" s="1"/>
  <c r="Z1710" i="7"/>
  <c r="W1710" i="7" s="1"/>
  <c r="AB1710" i="7" s="1"/>
  <c r="Z525" i="7"/>
  <c r="W525" i="7" s="1"/>
  <c r="AB525" i="7" s="1"/>
  <c r="Z1687" i="7"/>
  <c r="W1687" i="7" s="1"/>
  <c r="AB1687" i="7" s="1"/>
  <c r="Z1658" i="7"/>
  <c r="W1658" i="7" s="1"/>
  <c r="AB1658" i="7" s="1"/>
  <c r="Z1438" i="7"/>
  <c r="W1438" i="7" s="1"/>
  <c r="AB1438" i="7" s="1"/>
  <c r="Z1900" i="7"/>
  <c r="W1900" i="7" s="1"/>
  <c r="AB1900" i="7" s="1"/>
  <c r="Z1416" i="7"/>
  <c r="W1416" i="7" s="1"/>
  <c r="AB1416" i="7" s="1"/>
  <c r="Z1208" i="7"/>
  <c r="W1208" i="7" s="1"/>
  <c r="AB1208" i="7" s="1"/>
  <c r="Z1281" i="7"/>
  <c r="W1281" i="7" s="1"/>
  <c r="AB1281" i="7" s="1"/>
  <c r="Z1305" i="7"/>
  <c r="W1305" i="7" s="1"/>
  <c r="AB1305" i="7" s="1"/>
  <c r="Z173" i="7"/>
  <c r="W173" i="7" s="1"/>
  <c r="AB173" i="7" s="1"/>
  <c r="Z545" i="7"/>
  <c r="W545" i="7" s="1"/>
  <c r="AB545" i="7" s="1"/>
  <c r="Z311" i="7"/>
  <c r="W311" i="7" s="1"/>
  <c r="AB311" i="7" s="1"/>
  <c r="Z1535" i="7"/>
  <c r="W1535" i="7" s="1"/>
  <c r="AB1535" i="7" s="1"/>
  <c r="Z1742" i="7"/>
  <c r="W1742" i="7" s="1"/>
  <c r="AB1742" i="7" s="1"/>
  <c r="Z1834" i="7"/>
  <c r="W1834" i="7" s="1"/>
  <c r="AB1834" i="7" s="1"/>
  <c r="Z1895" i="7"/>
  <c r="W1895" i="7" s="1"/>
  <c r="AB1895" i="7" s="1"/>
  <c r="Z828" i="7"/>
  <c r="W828" i="7" s="1"/>
  <c r="AB828" i="7" s="1"/>
  <c r="Z125" i="7"/>
  <c r="W125" i="7" s="1"/>
  <c r="AB125" i="7" s="1"/>
  <c r="Z1462" i="7"/>
  <c r="W1462" i="7" s="1"/>
  <c r="AB1462" i="7" s="1"/>
  <c r="Z837" i="7"/>
  <c r="W837" i="7" s="1"/>
  <c r="AB837" i="7" s="1"/>
  <c r="Z1236" i="7"/>
  <c r="W1236" i="7" s="1"/>
  <c r="AB1236" i="7" s="1"/>
  <c r="Z127" i="7"/>
  <c r="W127" i="7" s="1"/>
  <c r="AB127" i="7" s="1"/>
  <c r="Z1577" i="7"/>
  <c r="W1577" i="7" s="1"/>
  <c r="AB1577" i="7" s="1"/>
  <c r="Z1323" i="7"/>
  <c r="W1323" i="7" s="1"/>
  <c r="AB1323" i="7" s="1"/>
  <c r="Z1249" i="7"/>
  <c r="W1249" i="7" s="1"/>
  <c r="AB1249" i="7" s="1"/>
  <c r="Z163" i="7"/>
  <c r="W163" i="7" s="1"/>
  <c r="AB163" i="7" s="1"/>
  <c r="Z856" i="7"/>
  <c r="W856" i="7" s="1"/>
  <c r="AB856" i="7" s="1"/>
  <c r="Z273" i="7"/>
  <c r="W273" i="7" s="1"/>
  <c r="AB273" i="7" s="1"/>
  <c r="Z410" i="7"/>
  <c r="W410" i="7" s="1"/>
  <c r="AB410" i="7" s="1"/>
  <c r="Z782" i="7"/>
  <c r="W782" i="7" s="1"/>
  <c r="AB782" i="7" s="1"/>
  <c r="Z1457" i="7"/>
  <c r="W1457" i="7" s="1"/>
  <c r="AB1457" i="7" s="1"/>
  <c r="Z302" i="7"/>
  <c r="W302" i="7" s="1"/>
  <c r="AB302" i="7" s="1"/>
  <c r="Z483" i="7"/>
  <c r="W483" i="7" s="1"/>
  <c r="AB483" i="7" s="1"/>
  <c r="Z1545" i="7"/>
  <c r="W1545" i="7" s="1"/>
  <c r="AB1545" i="7" s="1"/>
  <c r="Z832" i="7"/>
  <c r="W832" i="7" s="1"/>
  <c r="AB832" i="7" s="1"/>
  <c r="Z471" i="7"/>
  <c r="W471" i="7" s="1"/>
  <c r="AB471" i="7" s="1"/>
  <c r="Z1319" i="7"/>
  <c r="W1319" i="7" s="1"/>
  <c r="AB1319" i="7" s="1"/>
  <c r="Z917" i="7"/>
  <c r="W917" i="7" s="1"/>
  <c r="AB917" i="7" s="1"/>
  <c r="Z1731" i="7"/>
  <c r="W1731" i="7" s="1"/>
  <c r="AB1731" i="7" s="1"/>
  <c r="Z203" i="7"/>
  <c r="W203" i="7" s="1"/>
  <c r="AB203" i="7" s="1"/>
  <c r="Z1494" i="7"/>
  <c r="W1494" i="7" s="1"/>
  <c r="AB1494" i="7" s="1"/>
  <c r="Z129" i="7"/>
  <c r="W129" i="7" s="1"/>
  <c r="AB129" i="7" s="1"/>
  <c r="Z514" i="7"/>
  <c r="W514" i="7" s="1"/>
  <c r="AB514" i="7" s="1"/>
  <c r="Z290" i="7"/>
  <c r="W290" i="7" s="1"/>
  <c r="AB290" i="7" s="1"/>
  <c r="Z1466" i="7"/>
  <c r="W1466" i="7" s="1"/>
  <c r="AB1466" i="7" s="1"/>
  <c r="Z648" i="7"/>
  <c r="W648" i="7" s="1"/>
  <c r="AB648" i="7" s="1"/>
  <c r="Z71" i="7"/>
  <c r="W71" i="7" s="1"/>
  <c r="AB71" i="7" s="1"/>
  <c r="Z43" i="7"/>
  <c r="W43" i="7" s="1"/>
  <c r="AB43" i="7" s="1"/>
  <c r="Z65" i="7"/>
  <c r="W65" i="7" s="1"/>
  <c r="AB65" i="7" s="1"/>
  <c r="Z1747" i="7"/>
  <c r="W1747" i="7" s="1"/>
  <c r="AB1747" i="7" s="1"/>
  <c r="Z1643" i="7"/>
  <c r="W1643" i="7" s="1"/>
  <c r="AB1643" i="7" s="1"/>
  <c r="Z2036" i="7"/>
  <c r="Z1450" i="7"/>
  <c r="W1450" i="7" s="1"/>
  <c r="AB1450" i="7" s="1"/>
  <c r="Z542" i="7"/>
  <c r="W542" i="7" s="1"/>
  <c r="AB542" i="7" s="1"/>
  <c r="Z1338" i="7"/>
  <c r="W1338" i="7" s="1"/>
  <c r="AB1338" i="7" s="1"/>
  <c r="Z55" i="7"/>
  <c r="W55" i="7" s="1"/>
  <c r="AB55" i="7" s="1"/>
  <c r="Z977" i="7"/>
  <c r="W977" i="7" s="1"/>
  <c r="AB977" i="7" s="1"/>
  <c r="Z216" i="7"/>
  <c r="W216" i="7" s="1"/>
  <c r="AB216" i="7" s="1"/>
  <c r="Z1417" i="7"/>
  <c r="W1417" i="7" s="1"/>
  <c r="AB1417" i="7" s="1"/>
  <c r="Z599" i="7"/>
  <c r="W599" i="7" s="1"/>
  <c r="AB599" i="7" s="1"/>
  <c r="Z397" i="7"/>
  <c r="W397" i="7" s="1"/>
  <c r="AB397" i="7" s="1"/>
  <c r="Z1121" i="7"/>
  <c r="W1121" i="7" s="1"/>
  <c r="AB1121" i="7" s="1"/>
  <c r="Z426" i="7"/>
  <c r="W426" i="7" s="1"/>
  <c r="AB426" i="7" s="1"/>
  <c r="Z217" i="7"/>
  <c r="W217" i="7" s="1"/>
  <c r="AB217" i="7" s="1"/>
  <c r="Z102" i="7"/>
  <c r="W102" i="7" s="1"/>
  <c r="AB102" i="7" s="1"/>
  <c r="Z724" i="7"/>
  <c r="W724" i="7" s="1"/>
  <c r="AB724" i="7" s="1"/>
  <c r="Z538" i="7"/>
  <c r="W538" i="7" s="1"/>
  <c r="AB538" i="7" s="1"/>
  <c r="Z894" i="7"/>
  <c r="W894" i="7" s="1"/>
  <c r="AB894" i="7" s="1"/>
  <c r="Z343" i="7"/>
  <c r="W343" i="7" s="1"/>
  <c r="AB343" i="7" s="1"/>
  <c r="Z95" i="7"/>
  <c r="W95" i="7" s="1"/>
  <c r="AB95" i="7" s="1"/>
  <c r="Z2040" i="7"/>
  <c r="Z1896" i="7"/>
  <c r="W1896" i="7" s="1"/>
  <c r="AB1896" i="7" s="1"/>
  <c r="Z1838" i="7"/>
  <c r="W1838" i="7" s="1"/>
  <c r="AB1838" i="7" s="1"/>
  <c r="Z623" i="7"/>
  <c r="W623" i="7" s="1"/>
  <c r="AB623" i="7" s="1"/>
  <c r="Z1309" i="7"/>
  <c r="W1309" i="7" s="1"/>
  <c r="AB1309" i="7" s="1"/>
  <c r="Z1570" i="7"/>
  <c r="W1570" i="7" s="1"/>
  <c r="AB1570" i="7" s="1"/>
  <c r="Z511" i="7"/>
  <c r="W511" i="7" s="1"/>
  <c r="AB511" i="7" s="1"/>
  <c r="Z1701" i="7"/>
  <c r="W1701" i="7" s="1"/>
  <c r="AB1701" i="7" s="1"/>
  <c r="Z1550" i="7"/>
  <c r="W1550" i="7" s="1"/>
  <c r="AB1550" i="7" s="1"/>
  <c r="Z960" i="7"/>
  <c r="W960" i="7" s="1"/>
  <c r="AB960" i="7" s="1"/>
  <c r="Z1488" i="7"/>
  <c r="W1488" i="7" s="1"/>
  <c r="AB1488" i="7" s="1"/>
  <c r="Z460" i="7"/>
  <c r="W460" i="7" s="1"/>
  <c r="AB460" i="7" s="1"/>
  <c r="Z1741" i="7"/>
  <c r="W1741" i="7" s="1"/>
  <c r="AB1741" i="7" s="1"/>
  <c r="Z176" i="7"/>
  <c r="W176" i="7" s="1"/>
  <c r="AB176" i="7" s="1"/>
  <c r="Z687" i="7"/>
  <c r="W687" i="7" s="1"/>
  <c r="AB687" i="7" s="1"/>
  <c r="Z1352" i="7"/>
  <c r="W1352" i="7" s="1"/>
  <c r="AB1352" i="7" s="1"/>
  <c r="Z1316" i="7"/>
  <c r="W1316" i="7" s="1"/>
  <c r="AB1316" i="7" s="1"/>
  <c r="Z1523" i="7"/>
  <c r="W1523" i="7" s="1"/>
  <c r="AB1523" i="7" s="1"/>
  <c r="Z422" i="7"/>
  <c r="W422" i="7" s="1"/>
  <c r="AB422" i="7" s="1"/>
  <c r="Z678" i="7"/>
  <c r="W678" i="7" s="1"/>
  <c r="AB678" i="7" s="1"/>
  <c r="Z829" i="7"/>
  <c r="W829" i="7" s="1"/>
  <c r="AB829" i="7" s="1"/>
  <c r="Z941" i="7"/>
  <c r="W941" i="7" s="1"/>
  <c r="AB941" i="7" s="1"/>
  <c r="Z1790" i="7"/>
  <c r="W1790" i="7" s="1"/>
  <c r="AB1790" i="7" s="1"/>
  <c r="Z760" i="7"/>
  <c r="W760" i="7" s="1"/>
  <c r="AB760" i="7" s="1"/>
  <c r="Z312" i="7"/>
  <c r="W312" i="7" s="1"/>
  <c r="AB312" i="7" s="1"/>
  <c r="Z1667" i="7"/>
  <c r="W1667" i="7" s="1"/>
  <c r="AB1667" i="7" s="1"/>
  <c r="Z1933" i="7"/>
  <c r="W1933" i="7" s="1"/>
  <c r="AB1933" i="7" s="1"/>
  <c r="Z802" i="7"/>
  <c r="W802" i="7" s="1"/>
  <c r="AB802" i="7" s="1"/>
  <c r="Z241" i="7"/>
  <c r="W241" i="7" s="1"/>
  <c r="AB241" i="7" s="1"/>
  <c r="Z2125" i="7"/>
  <c r="Z295" i="7"/>
  <c r="W295" i="7" s="1"/>
  <c r="AB295" i="7" s="1"/>
  <c r="Z1362" i="7"/>
  <c r="W1362" i="7" s="1"/>
  <c r="AB1362" i="7" s="1"/>
  <c r="Z1816" i="7"/>
  <c r="W1816" i="7" s="1"/>
  <c r="AB1816" i="7" s="1"/>
  <c r="Z427" i="7"/>
  <c r="W427" i="7" s="1"/>
  <c r="AB427" i="7" s="1"/>
  <c r="Z120" i="7"/>
  <c r="W120" i="7" s="1"/>
  <c r="AB120" i="7" s="1"/>
  <c r="Z239" i="7"/>
  <c r="W239" i="7" s="1"/>
  <c r="AB239" i="7" s="1"/>
  <c r="Z81" i="7"/>
  <c r="W81" i="7" s="1"/>
  <c r="AB81" i="7" s="1"/>
  <c r="Z2" i="7"/>
  <c r="W2" i="7" s="1"/>
  <c r="AB2" i="7" s="1"/>
  <c r="Z624" i="7"/>
  <c r="W624" i="7" s="1"/>
  <c r="AB624" i="7" s="1"/>
  <c r="Z1397" i="7"/>
  <c r="W1397" i="7" s="1"/>
  <c r="AB1397" i="7" s="1"/>
  <c r="Z1379" i="7"/>
  <c r="W1379" i="7" s="1"/>
  <c r="AB1379" i="7" s="1"/>
  <c r="Z811" i="7"/>
  <c r="W811" i="7" s="1"/>
  <c r="AB811" i="7" s="1"/>
  <c r="Z268" i="7"/>
  <c r="W268" i="7" s="1"/>
  <c r="AB268" i="7" s="1"/>
  <c r="Z371" i="7"/>
  <c r="W371" i="7" s="1"/>
  <c r="AB371" i="7" s="1"/>
  <c r="Z988" i="7"/>
  <c r="W988" i="7" s="1"/>
  <c r="AB988" i="7" s="1"/>
  <c r="Z265" i="7"/>
  <c r="W265" i="7" s="1"/>
  <c r="AB265" i="7" s="1"/>
  <c r="Z388" i="7"/>
  <c r="W388" i="7" s="1"/>
  <c r="AB388" i="7" s="1"/>
  <c r="Z37" i="7"/>
  <c r="W37" i="7" s="1"/>
  <c r="AB37" i="7" s="1"/>
  <c r="Z154" i="7"/>
  <c r="W154" i="7" s="1"/>
  <c r="AB154" i="7" s="1"/>
  <c r="Z1686" i="7"/>
  <c r="W1686" i="7" s="1"/>
  <c r="AB1686" i="7" s="1"/>
  <c r="Z1347" i="7"/>
  <c r="W1347" i="7" s="1"/>
  <c r="AB1347" i="7" s="1"/>
  <c r="Z5" i="7"/>
  <c r="W5" i="7" s="1"/>
  <c r="AB5" i="7" s="1"/>
  <c r="Z539" i="7"/>
  <c r="W539" i="7" s="1"/>
  <c r="AB539" i="7" s="1"/>
  <c r="Z1685" i="7"/>
  <c r="W1685" i="7" s="1"/>
  <c r="AB1685" i="7" s="1"/>
  <c r="Z266" i="7"/>
  <c r="W266" i="7" s="1"/>
  <c r="AB266" i="7" s="1"/>
  <c r="Z178" i="7"/>
  <c r="W178" i="7" s="1"/>
  <c r="AB178" i="7" s="1"/>
  <c r="Z1763" i="7"/>
  <c r="W1763" i="7" s="1"/>
  <c r="AB1763" i="7" s="1"/>
  <c r="Z1592" i="7"/>
  <c r="W1592" i="7" s="1"/>
  <c r="AB1592" i="7" s="1"/>
  <c r="Z1846" i="7"/>
  <c r="W1846" i="7" s="1"/>
  <c r="AB1846" i="7" s="1"/>
  <c r="Z991" i="7"/>
  <c r="W991" i="7" s="1"/>
  <c r="AB991" i="7" s="1"/>
  <c r="Z919" i="7"/>
  <c r="W919" i="7" s="1"/>
  <c r="AB919" i="7" s="1"/>
  <c r="Z679" i="7"/>
  <c r="W679" i="7" s="1"/>
  <c r="AB679" i="7" s="1"/>
  <c r="Z874" i="7"/>
  <c r="W874" i="7" s="1"/>
  <c r="AB874" i="7" s="1"/>
  <c r="Z254" i="7"/>
  <c r="W254" i="7" s="1"/>
  <c r="AB254" i="7" s="1"/>
  <c r="Z355" i="7"/>
  <c r="W355" i="7" s="1"/>
  <c r="AB355" i="7" s="1"/>
  <c r="Z1960" i="7"/>
  <c r="W1960" i="7" s="1"/>
  <c r="AB1960" i="7" s="1"/>
  <c r="Z413" i="7"/>
  <c r="W413" i="7" s="1"/>
  <c r="AB413" i="7" s="1"/>
  <c r="Z289" i="7"/>
  <c r="W289" i="7" s="1"/>
  <c r="AB289" i="7" s="1"/>
  <c r="Z116" i="7"/>
  <c r="W116" i="7" s="1"/>
  <c r="AB116" i="7" s="1"/>
  <c r="Z379" i="7"/>
  <c r="W379" i="7" s="1"/>
  <c r="AB379" i="7" s="1"/>
  <c r="Z537" i="7"/>
  <c r="W537" i="7" s="1"/>
  <c r="AB537" i="7" s="1"/>
  <c r="Z1772" i="7"/>
  <c r="W1772" i="7" s="1"/>
  <c r="AB1772" i="7" s="1"/>
  <c r="Z1606" i="7"/>
  <c r="W1606" i="7" s="1"/>
  <c r="AB1606" i="7" s="1"/>
  <c r="Z1447" i="7"/>
  <c r="W1447" i="7" s="1"/>
  <c r="AB1447" i="7" s="1"/>
  <c r="Z1607" i="7"/>
  <c r="W1607" i="7" s="1"/>
  <c r="AB1607" i="7" s="1"/>
  <c r="Z1573" i="7"/>
  <c r="W1573" i="7" s="1"/>
  <c r="AB1573" i="7" s="1"/>
  <c r="Z1539" i="7"/>
  <c r="W1539" i="7" s="1"/>
  <c r="AB1539" i="7" s="1"/>
  <c r="Z336" i="7"/>
  <c r="W336" i="7" s="1"/>
  <c r="AB336" i="7" s="1"/>
  <c r="Z1194" i="7"/>
  <c r="W1194" i="7" s="1"/>
  <c r="AB1194" i="7" s="1"/>
  <c r="Z452" i="7"/>
  <c r="W452" i="7" s="1"/>
  <c r="AB452" i="7" s="1"/>
  <c r="Z1698" i="7"/>
  <c r="W1698" i="7" s="1"/>
  <c r="AB1698" i="7" s="1"/>
  <c r="Z1473" i="7"/>
  <c r="W1473" i="7" s="1"/>
  <c r="AB1473" i="7" s="1"/>
  <c r="Z1675" i="7"/>
  <c r="W1675" i="7" s="1"/>
  <c r="AB1675" i="7" s="1"/>
  <c r="Z1470" i="7"/>
  <c r="W1470" i="7" s="1"/>
  <c r="AB1470" i="7" s="1"/>
  <c r="Z661" i="7"/>
  <c r="W661" i="7" s="1"/>
  <c r="AB661" i="7" s="1"/>
  <c r="Z1189" i="7"/>
  <c r="W1189" i="7" s="1"/>
  <c r="AB1189" i="7" s="1"/>
  <c r="Z1743" i="7"/>
  <c r="W1743" i="7" s="1"/>
  <c r="AB1743" i="7" s="1"/>
  <c r="Z954" i="7"/>
  <c r="W954" i="7" s="1"/>
  <c r="AB954" i="7" s="1"/>
  <c r="Z303" i="7"/>
  <c r="W303" i="7" s="1"/>
  <c r="AB303" i="7" s="1"/>
  <c r="Z1931" i="7"/>
  <c r="W1931" i="7" s="1"/>
  <c r="AB1931" i="7" s="1"/>
  <c r="Z211" i="7"/>
  <c r="W211" i="7" s="1"/>
  <c r="AB211" i="7" s="1"/>
  <c r="Z1842" i="7"/>
  <c r="W1842" i="7" s="1"/>
  <c r="AB1842" i="7" s="1"/>
  <c r="Z898" i="7"/>
  <c r="W898" i="7" s="1"/>
  <c r="AB898" i="7" s="1"/>
  <c r="Z1460" i="7"/>
  <c r="W1460" i="7" s="1"/>
  <c r="AB1460" i="7" s="1"/>
  <c r="Z933" i="7"/>
  <c r="W933" i="7" s="1"/>
  <c r="AB933" i="7" s="1"/>
  <c r="Z1769" i="7"/>
  <c r="W1769" i="7" s="1"/>
  <c r="AB1769" i="7" s="1"/>
  <c r="Z551" i="7"/>
  <c r="W551" i="7" s="1"/>
  <c r="AB551" i="7" s="1"/>
  <c r="Z2057" i="7"/>
  <c r="Z1870" i="7"/>
  <c r="W1870" i="7" s="1"/>
  <c r="AB1870" i="7" s="1"/>
  <c r="Z1205" i="7"/>
  <c r="W1205" i="7" s="1"/>
  <c r="AB1205" i="7" s="1"/>
  <c r="Z697" i="7"/>
  <c r="W697" i="7" s="1"/>
  <c r="AB697" i="7" s="1"/>
  <c r="Z344" i="7"/>
  <c r="W344" i="7" s="1"/>
  <c r="AB344" i="7" s="1"/>
  <c r="Z144" i="7"/>
  <c r="W144" i="7" s="1"/>
  <c r="AB144" i="7" s="1"/>
  <c r="Z1719" i="7"/>
  <c r="W1719" i="7" s="1"/>
  <c r="AB1719" i="7" s="1"/>
  <c r="Z12" i="7"/>
  <c r="W12" i="7" s="1"/>
  <c r="AB12" i="7" s="1"/>
  <c r="Z117" i="7"/>
  <c r="W117" i="7" s="1"/>
  <c r="AB117" i="7" s="1"/>
  <c r="Z9" i="7"/>
  <c r="W9" i="7" s="1"/>
  <c r="AB9" i="7" s="1"/>
  <c r="Z1955" i="7"/>
  <c r="Z793" i="7"/>
  <c r="W793" i="7" s="1"/>
  <c r="AB793" i="7" s="1"/>
  <c r="Z531" i="7"/>
  <c r="W531" i="7" s="1"/>
  <c r="AB531" i="7" s="1"/>
  <c r="Z634" i="7"/>
  <c r="W634" i="7" s="1"/>
  <c r="AB634" i="7" s="1"/>
  <c r="Z1378" i="7"/>
  <c r="W1378" i="7" s="1"/>
  <c r="AB1378" i="7" s="1"/>
  <c r="Z1605" i="7"/>
  <c r="W1605" i="7" s="1"/>
  <c r="AB1605" i="7" s="1"/>
  <c r="Z659" i="7"/>
  <c r="W659" i="7" s="1"/>
  <c r="AB659" i="7" s="1"/>
  <c r="Z744" i="7"/>
  <c r="W744" i="7" s="1"/>
  <c r="AB744" i="7" s="1"/>
  <c r="Z650" i="7"/>
  <c r="W650" i="7" s="1"/>
  <c r="AB650" i="7" s="1"/>
  <c r="Z4" i="7"/>
  <c r="W4" i="7" s="1"/>
  <c r="AB4" i="7" s="1"/>
  <c r="Z1497" i="7"/>
  <c r="W1497" i="7" s="1"/>
  <c r="AB1497" i="7" s="1"/>
  <c r="Z1411" i="7"/>
  <c r="W1411" i="7" s="1"/>
  <c r="AB1411" i="7" s="1"/>
  <c r="Z152" i="7"/>
  <c r="W152" i="7" s="1"/>
  <c r="AB152" i="7" s="1"/>
  <c r="Z934" i="7"/>
  <c r="W934" i="7" s="1"/>
  <c r="AG934" i="7" s="1"/>
  <c r="Z775" i="7"/>
  <c r="W775" i="7" s="1"/>
  <c r="AB775" i="7" s="1"/>
  <c r="Z1032" i="7"/>
  <c r="W1032" i="7" s="1"/>
  <c r="AB1032" i="7" s="1"/>
  <c r="Z1797" i="7"/>
  <c r="W1797" i="7" s="1"/>
  <c r="AB1797" i="7" s="1"/>
  <c r="Z1434" i="7"/>
  <c r="W1434" i="7" s="1"/>
  <c r="AB1434" i="7" s="1"/>
  <c r="Z1291" i="7"/>
  <c r="W1291" i="7" s="1"/>
  <c r="AB1291" i="7" s="1"/>
  <c r="Z196" i="7"/>
  <c r="W196" i="7" s="1"/>
  <c r="AB196" i="7" s="1"/>
  <c r="Z1653" i="7"/>
  <c r="W1653" i="7" s="1"/>
  <c r="AB1653" i="7" s="1"/>
  <c r="Z820" i="7"/>
  <c r="W820" i="7" s="1"/>
  <c r="AB820" i="7" s="1"/>
  <c r="Z1762" i="7"/>
  <c r="W1762" i="7" s="1"/>
  <c r="AB1762" i="7" s="1"/>
  <c r="Z1414" i="7"/>
  <c r="W1414" i="7" s="1"/>
  <c r="AB1414" i="7" s="1"/>
  <c r="Z826" i="7"/>
  <c r="W826" i="7" s="1"/>
  <c r="AB826" i="7" s="1"/>
  <c r="Z304" i="7"/>
  <c r="W304" i="7" s="1"/>
  <c r="AB304" i="7" s="1"/>
  <c r="Z486" i="7"/>
  <c r="W486" i="7" s="1"/>
  <c r="AB486" i="7" s="1"/>
  <c r="Z237" i="7"/>
  <c r="W237" i="7" s="1"/>
  <c r="AB237" i="7" s="1"/>
  <c r="Z1003" i="7"/>
  <c r="W1003" i="7" s="1"/>
  <c r="AB1003" i="7" s="1"/>
  <c r="Z2116" i="7"/>
  <c r="Z1959" i="7"/>
  <c r="W1959" i="7" s="1"/>
  <c r="AB1959" i="7" s="1"/>
  <c r="Z653" i="7"/>
  <c r="W653" i="7" s="1"/>
  <c r="AB653" i="7" s="1"/>
  <c r="Z1664" i="7"/>
  <c r="W1664" i="7" s="1"/>
  <c r="AB1664" i="7" s="1"/>
  <c r="Z444" i="7"/>
  <c r="W444" i="7" s="1"/>
  <c r="AB444" i="7" s="1"/>
  <c r="Z797" i="7"/>
  <c r="W797" i="7" s="1"/>
  <c r="AB797" i="7" s="1"/>
  <c r="Z1115" i="7"/>
  <c r="W1115" i="7" s="1"/>
  <c r="AB1115" i="7" s="1"/>
  <c r="Z1104" i="7"/>
  <c r="W1104" i="7" s="1"/>
  <c r="AB1104" i="7" s="1"/>
  <c r="Z359" i="7"/>
  <c r="W359" i="7" s="1"/>
  <c r="AB359" i="7" s="1"/>
  <c r="Z1427" i="7"/>
  <c r="W1427" i="7" s="1"/>
  <c r="AB1427" i="7" s="1"/>
  <c r="Z440" i="7"/>
  <c r="W440" i="7" s="1"/>
  <c r="AB440" i="7" s="1"/>
  <c r="Z436" i="7"/>
  <c r="W436" i="7" s="1"/>
  <c r="AB436" i="7" s="1"/>
  <c r="Z395" i="7"/>
  <c r="W395" i="7" s="1"/>
  <c r="AB395" i="7" s="1"/>
  <c r="Z1850" i="7"/>
  <c r="W1850" i="7" s="1"/>
  <c r="AB1850" i="7" s="1"/>
  <c r="Z1368" i="7"/>
  <c r="W1368" i="7" s="1"/>
  <c r="AB1368" i="7" s="1"/>
  <c r="Z40" i="7"/>
  <c r="W40" i="7" s="1"/>
  <c r="AB40" i="7" s="1"/>
  <c r="Z1062" i="7"/>
  <c r="W1062" i="7" s="1"/>
  <c r="AB1062" i="7" s="1"/>
  <c r="Z1459" i="7"/>
  <c r="W1459" i="7" s="1"/>
  <c r="AB1459" i="7" s="1"/>
  <c r="Z191" i="7"/>
  <c r="W191" i="7" s="1"/>
  <c r="AB191" i="7" s="1"/>
  <c r="Z382" i="7"/>
  <c r="W382" i="7" s="1"/>
  <c r="AB382" i="7" s="1"/>
  <c r="Z755" i="7"/>
  <c r="W755" i="7" s="1"/>
  <c r="AB755" i="7" s="1"/>
  <c r="Z424" i="7"/>
  <c r="W424" i="7" s="1"/>
  <c r="AB424" i="7" s="1"/>
  <c r="Z1389" i="7"/>
  <c r="W1389" i="7" s="1"/>
  <c r="AB1389" i="7" s="1"/>
  <c r="Z1176" i="7"/>
  <c r="W1176" i="7" s="1"/>
  <c r="AB1176" i="7" s="1"/>
  <c r="Z1120" i="7"/>
  <c r="W1120" i="7" s="1"/>
  <c r="AB1120" i="7" s="1"/>
  <c r="Z515" i="7"/>
  <c r="W515" i="7" s="1"/>
  <c r="AB515" i="7" s="1"/>
  <c r="Z1530" i="7"/>
  <c r="W1530" i="7" s="1"/>
  <c r="AB1530" i="7" s="1"/>
  <c r="Z1980" i="7"/>
  <c r="W1980" i="7" s="1"/>
  <c r="AB1980" i="7" s="1"/>
  <c r="Z578" i="7"/>
  <c r="W578" i="7" s="1"/>
  <c r="AB578" i="7" s="1"/>
  <c r="Z1244" i="7"/>
  <c r="W1244" i="7" s="1"/>
  <c r="AB1244" i="7" s="1"/>
  <c r="Z1199" i="7"/>
  <c r="W1199" i="7" s="1"/>
  <c r="AB1199" i="7" s="1"/>
  <c r="Z53" i="7"/>
  <c r="W53" i="7" s="1"/>
  <c r="AB53" i="7" s="1"/>
  <c r="Z505" i="7"/>
  <c r="W505" i="7" s="1"/>
  <c r="AB505" i="7" s="1"/>
  <c r="Z454" i="7"/>
  <c r="W454" i="7" s="1"/>
  <c r="AB454" i="7" s="1"/>
  <c r="Z1229" i="7"/>
  <c r="W1229" i="7" s="1"/>
  <c r="AB1229" i="7" s="1"/>
  <c r="Z860" i="7"/>
  <c r="W860" i="7" s="1"/>
  <c r="AB860" i="7" s="1"/>
  <c r="Z429" i="7"/>
  <c r="W429" i="7" s="1"/>
  <c r="AB429" i="7" s="1"/>
  <c r="Z495" i="7"/>
  <c r="W495" i="7" s="1"/>
  <c r="AB495" i="7" s="1"/>
  <c r="Z146" i="7"/>
  <c r="W146" i="7" s="1"/>
  <c r="AB146" i="7" s="1"/>
  <c r="Z375" i="7"/>
  <c r="W375" i="7" s="1"/>
  <c r="AB375" i="7" s="1"/>
  <c r="Z1663" i="7"/>
  <c r="W1663" i="7" s="1"/>
  <c r="AB1663" i="7" s="1"/>
  <c r="Z1635" i="7"/>
  <c r="W1635" i="7" s="1"/>
  <c r="AB1635" i="7" s="1"/>
  <c r="Z1867" i="7"/>
  <c r="W1867" i="7" s="1"/>
  <c r="AB1867" i="7" s="1"/>
  <c r="Z1280" i="7"/>
  <c r="W1280" i="7" s="1"/>
  <c r="AB1280" i="7" s="1"/>
  <c r="Z1247" i="7"/>
  <c r="W1247" i="7" s="1"/>
  <c r="AB1247" i="7" s="1"/>
  <c r="Z45" i="7"/>
  <c r="W45" i="7" s="1"/>
  <c r="AB45" i="7" s="1"/>
  <c r="Z1356" i="7"/>
  <c r="W1356" i="7" s="1"/>
  <c r="AB1356" i="7" s="1"/>
  <c r="Z276" i="7"/>
  <c r="W276" i="7" s="1"/>
  <c r="AB276" i="7" s="1"/>
  <c r="Z859" i="7"/>
  <c r="W859" i="7" s="1"/>
  <c r="AB859" i="7" s="1"/>
  <c r="Z363" i="7"/>
  <c r="W363" i="7" s="1"/>
  <c r="AB363" i="7" s="1"/>
  <c r="Z847" i="7"/>
  <c r="W847" i="7" s="1"/>
  <c r="AB847" i="7" s="1"/>
  <c r="Z503" i="7"/>
  <c r="W503" i="7" s="1"/>
  <c r="AB503" i="7" s="1"/>
  <c r="Z663" i="7"/>
  <c r="W663" i="7" s="1"/>
  <c r="AB663" i="7" s="1"/>
  <c r="Z787" i="7"/>
  <c r="W787" i="7" s="1"/>
  <c r="AB787" i="7" s="1"/>
  <c r="Z1116" i="7"/>
  <c r="W1116" i="7" s="1"/>
  <c r="AB1116" i="7" s="1"/>
  <c r="Z1235" i="7"/>
  <c r="W1235" i="7" s="1"/>
  <c r="AB1235" i="7" s="1"/>
  <c r="Z1250" i="7"/>
  <c r="W1250" i="7" s="1"/>
  <c r="AB1250" i="7" s="1"/>
  <c r="Z193" i="7"/>
  <c r="W193" i="7" s="1"/>
  <c r="AB193" i="7" s="1"/>
  <c r="Z293" i="7"/>
  <c r="W293" i="7" s="1"/>
  <c r="AB293" i="7" s="1"/>
  <c r="Z1619" i="7"/>
  <c r="W1619" i="7" s="1"/>
  <c r="AB1619" i="7" s="1"/>
  <c r="Z1851" i="7"/>
  <c r="W1851" i="7" s="1"/>
  <c r="AB1851" i="7" s="1"/>
  <c r="Z212" i="7"/>
  <c r="W212" i="7" s="1"/>
  <c r="AB212" i="7" s="1"/>
  <c r="Z939" i="7"/>
  <c r="W939" i="7" s="1"/>
  <c r="AB939" i="7" s="1"/>
  <c r="Z707" i="7"/>
  <c r="W707" i="7" s="1"/>
  <c r="AB707" i="7" s="1"/>
  <c r="Z1221" i="7"/>
  <c r="W1221" i="7" s="1"/>
  <c r="AB1221" i="7" s="1"/>
  <c r="Z384" i="7"/>
  <c r="W384" i="7" s="1"/>
  <c r="AB384" i="7" s="1"/>
  <c r="Z181" i="7"/>
  <c r="W181" i="7" s="1"/>
  <c r="AB181" i="7" s="1"/>
  <c r="Z587" i="7"/>
  <c r="W587" i="7" s="1"/>
  <c r="AB587" i="7" s="1"/>
  <c r="Z1865" i="7"/>
  <c r="W1865" i="7" s="1"/>
  <c r="AB1865" i="7" s="1"/>
  <c r="Z612" i="7"/>
  <c r="W612" i="7" s="1"/>
  <c r="AB612" i="7" s="1"/>
  <c r="Z322" i="7"/>
  <c r="W322" i="7" s="1"/>
  <c r="AB322" i="7" s="1"/>
  <c r="Z442" i="7"/>
  <c r="W442" i="7" s="1"/>
  <c r="AB442" i="7" s="1"/>
  <c r="Z2079" i="7"/>
  <c r="Z1546" i="7"/>
  <c r="W1546" i="7" s="1"/>
  <c r="AB1546" i="7" s="1"/>
  <c r="Z96" i="7"/>
  <c r="W96" i="7" s="1"/>
  <c r="AB96" i="7" s="1"/>
  <c r="Z308" i="7"/>
  <c r="W308" i="7" s="1"/>
  <c r="AB308" i="7" s="1"/>
  <c r="Z270" i="7"/>
  <c r="W270" i="7" s="1"/>
  <c r="AB270" i="7" s="1"/>
  <c r="Z1069" i="7"/>
  <c r="W1069" i="7" s="1"/>
  <c r="AB1069" i="7" s="1"/>
  <c r="Z225" i="7"/>
  <c r="W225" i="7" s="1"/>
  <c r="AB225" i="7" s="1"/>
  <c r="Z957" i="7"/>
  <c r="W957" i="7" s="1"/>
  <c r="AB957" i="7" s="1"/>
  <c r="Z1586" i="7"/>
  <c r="W1586" i="7" s="1"/>
  <c r="AB1586" i="7" s="1"/>
  <c r="Z1452" i="7"/>
  <c r="W1452" i="7" s="1"/>
  <c r="AB1452" i="7" s="1"/>
  <c r="Z1263" i="7"/>
  <c r="W1263" i="7" s="1"/>
  <c r="AB1263" i="7" s="1"/>
  <c r="Z1324" i="7"/>
  <c r="W1324" i="7" s="1"/>
  <c r="AB1324" i="7" s="1"/>
  <c r="Z1098" i="7"/>
  <c r="W1098" i="7" s="1"/>
  <c r="AB1098" i="7" s="1"/>
  <c r="Z871" i="7"/>
  <c r="W871" i="7" s="1"/>
  <c r="AB871" i="7" s="1"/>
  <c r="Z328" i="7"/>
  <c r="W328" i="7" s="1"/>
  <c r="AB328" i="7" s="1"/>
  <c r="Z700" i="7"/>
  <c r="W700" i="7" s="1"/>
  <c r="AB700" i="7" s="1"/>
  <c r="Z86" i="7"/>
  <c r="W86" i="7" s="1"/>
  <c r="AB86" i="7" s="1"/>
  <c r="Z155" i="7"/>
  <c r="W155" i="7" s="1"/>
  <c r="AB155" i="7" s="1"/>
  <c r="Z2067" i="7"/>
  <c r="Z1697" i="7"/>
  <c r="W1697" i="7" s="1"/>
  <c r="AB1697" i="7" s="1"/>
  <c r="Z214" i="7"/>
  <c r="W214" i="7" s="1"/>
  <c r="AB214" i="7" s="1"/>
  <c r="Z277" i="7"/>
  <c r="W277" i="7" s="1"/>
  <c r="AB277" i="7" s="1"/>
  <c r="Z938" i="7"/>
  <c r="W938" i="7" s="1"/>
  <c r="AB938" i="7" s="1"/>
  <c r="Z467" i="7"/>
  <c r="W467" i="7" s="1"/>
  <c r="AB467" i="7" s="1"/>
  <c r="Z870" i="7"/>
  <c r="W870" i="7" s="1"/>
  <c r="AB870" i="7" s="1"/>
  <c r="Z896" i="7"/>
  <c r="W896" i="7" s="1"/>
  <c r="AB896" i="7" s="1"/>
  <c r="Z1806" i="7"/>
  <c r="W1806" i="7" s="1"/>
  <c r="AB1806" i="7" s="1"/>
  <c r="Z586" i="7"/>
  <c r="W586" i="7" s="1"/>
  <c r="AB586" i="7" s="1"/>
  <c r="Z1637" i="7"/>
  <c r="W1637" i="7" s="1"/>
  <c r="AB1637" i="7" s="1"/>
  <c r="Z1595" i="7"/>
  <c r="W1595" i="7" s="1"/>
  <c r="AB1595" i="7" s="1"/>
  <c r="Z1209" i="7"/>
  <c r="W1209" i="7" s="1"/>
  <c r="AB1209" i="7" s="1"/>
  <c r="Z1833" i="7"/>
  <c r="W1833" i="7" s="1"/>
  <c r="AB1833" i="7" s="1"/>
  <c r="Z1819" i="7"/>
  <c r="W1819" i="7" s="1"/>
  <c r="AB1819" i="7" s="1"/>
  <c r="Z494" i="7"/>
  <c r="W494" i="7" s="1"/>
  <c r="AB494" i="7" s="1"/>
  <c r="Z1004" i="7"/>
  <c r="W1004" i="7" s="1"/>
  <c r="AB1004" i="7" s="1"/>
  <c r="Z264" i="7"/>
  <c r="W264" i="7" s="1"/>
  <c r="AB264" i="7" s="1"/>
  <c r="Z1952" i="7"/>
  <c r="W1952" i="7" s="1"/>
  <c r="AB1952" i="7" s="1"/>
  <c r="Z507" i="7"/>
  <c r="W507" i="7" s="1"/>
  <c r="AB507" i="7" s="1"/>
  <c r="Z1288" i="7"/>
  <c r="W1288" i="7" s="1"/>
  <c r="AB1288" i="7" s="1"/>
  <c r="Z1178" i="7"/>
  <c r="W1178" i="7" s="1"/>
  <c r="AB1178" i="7" s="1"/>
  <c r="Z1284" i="7"/>
  <c r="W1284" i="7" s="1"/>
  <c r="AB1284" i="7" s="1"/>
  <c r="Z1107" i="7"/>
  <c r="W1107" i="7" s="1"/>
  <c r="AB1107" i="7" s="1"/>
  <c r="Z38" i="7"/>
  <c r="W38" i="7" s="1"/>
  <c r="AB38" i="7" s="1"/>
  <c r="Z959" i="7"/>
  <c r="W959" i="7" s="1"/>
  <c r="AB959" i="7" s="1"/>
  <c r="Z644" i="7"/>
  <c r="W644" i="7" s="1"/>
  <c r="AB644" i="7" s="1"/>
  <c r="Z788" i="7"/>
  <c r="W788" i="7" s="1"/>
  <c r="AB788" i="7" s="1"/>
  <c r="Z617" i="7"/>
  <c r="W617" i="7" s="1"/>
  <c r="AB617" i="7" s="1"/>
  <c r="Z280" i="7"/>
  <c r="W280" i="7" s="1"/>
  <c r="AB280" i="7" s="1"/>
  <c r="Z1491" i="7"/>
  <c r="W1491" i="7" s="1"/>
  <c r="AB1491" i="7" s="1"/>
  <c r="Z35" i="7"/>
  <c r="W35" i="7" s="1"/>
  <c r="AB35" i="7" s="1"/>
  <c r="Z1792" i="7"/>
  <c r="W1792" i="7" s="1"/>
  <c r="AB1792" i="7" s="1"/>
  <c r="Z218" i="7"/>
  <c r="W218" i="7" s="1"/>
  <c r="AB218" i="7" s="1"/>
  <c r="Z694" i="7"/>
  <c r="W694" i="7" s="1"/>
  <c r="AB694" i="7" s="1"/>
  <c r="Z1112" i="7"/>
  <c r="W1112" i="7" s="1"/>
  <c r="AB1112" i="7" s="1"/>
  <c r="Z243" i="7"/>
  <c r="W243" i="7" s="1"/>
  <c r="AB243" i="7" s="1"/>
  <c r="Z692" i="7"/>
  <c r="W692" i="7" s="1"/>
  <c r="AB692" i="7" s="1"/>
  <c r="Z1898" i="7"/>
  <c r="W1898" i="7" s="1"/>
  <c r="AB1898" i="7" s="1"/>
  <c r="Z906" i="7"/>
  <c r="W906" i="7" s="1"/>
  <c r="AB906" i="7" s="1"/>
  <c r="Z699" i="7"/>
  <c r="W699" i="7" s="1"/>
  <c r="AB699" i="7" s="1"/>
  <c r="Z376" i="7"/>
  <c r="W376" i="7" s="1"/>
  <c r="AB376" i="7" s="1"/>
  <c r="Z1829" i="7"/>
  <c r="W1829" i="7" s="1"/>
  <c r="AB1829" i="7" s="1"/>
  <c r="Z401" i="7"/>
  <c r="W401" i="7" s="1"/>
  <c r="AB401" i="7" s="1"/>
  <c r="Z1729" i="7"/>
  <c r="W1729" i="7" s="1"/>
  <c r="AB1729" i="7" s="1"/>
  <c r="Z272" i="7"/>
  <c r="W272" i="7" s="1"/>
  <c r="AB272" i="7" s="1"/>
  <c r="Z651" i="7"/>
  <c r="W651" i="7" s="1"/>
  <c r="AB651" i="7" s="1"/>
  <c r="Z1921" i="7"/>
  <c r="W1921" i="7" s="1"/>
  <c r="AB1921" i="7" s="1"/>
  <c r="Z179" i="7"/>
  <c r="W179" i="7" s="1"/>
  <c r="AB179" i="7" s="1"/>
  <c r="Z510" i="7"/>
  <c r="W510" i="7" s="1"/>
  <c r="AB510" i="7" s="1"/>
  <c r="Z1407" i="7"/>
  <c r="W1407" i="7" s="1"/>
  <c r="AB1407" i="7" s="1"/>
  <c r="Z946" i="7"/>
  <c r="W946" i="7" s="1"/>
  <c r="AB946" i="7" s="1"/>
  <c r="Z1544" i="7"/>
  <c r="W1544" i="7" s="1"/>
  <c r="AB1544" i="7" s="1"/>
  <c r="Z381" i="7"/>
  <c r="W381" i="7" s="1"/>
  <c r="AB381" i="7" s="1"/>
  <c r="Z877" i="7"/>
  <c r="W877" i="7" s="1"/>
  <c r="AB877" i="7" s="1"/>
  <c r="Z1312" i="7"/>
  <c r="W1312" i="7" s="1"/>
  <c r="AB1312" i="7" s="1"/>
  <c r="Z614" i="7"/>
  <c r="W614" i="7" s="1"/>
  <c r="AB614" i="7" s="1"/>
  <c r="Z523" i="7"/>
  <c r="W523" i="7" s="1"/>
  <c r="AB523" i="7" s="1"/>
  <c r="Z2106" i="7"/>
  <c r="Z1226" i="7"/>
  <c r="W1226" i="7" s="1"/>
  <c r="AB1226" i="7" s="1"/>
  <c r="Z1106" i="7"/>
  <c r="W1106" i="7" s="1"/>
  <c r="AB1106" i="7" s="1"/>
  <c r="Z779" i="7"/>
  <c r="W779" i="7" s="1"/>
  <c r="AB779" i="7" s="1"/>
  <c r="Z945" i="7"/>
  <c r="W945" i="7" s="1"/>
  <c r="AB945" i="7" s="1"/>
  <c r="Z441" i="7"/>
  <c r="W441" i="7" s="1"/>
  <c r="AB441" i="7" s="1"/>
  <c r="Z1578" i="7"/>
  <c r="W1578" i="7" s="1"/>
  <c r="AB1578" i="7" s="1"/>
  <c r="Z555" i="7"/>
  <c r="W555" i="7" s="1"/>
  <c r="AB555" i="7" s="1"/>
  <c r="Z42" i="7"/>
  <c r="W42" i="7" s="1"/>
  <c r="AB42" i="7" s="1"/>
  <c r="Z1950" i="7"/>
  <c r="W1950" i="7" s="1"/>
  <c r="AB1950" i="7" s="1"/>
  <c r="Z770" i="7"/>
  <c r="W770" i="7" s="1"/>
  <c r="AB770" i="7" s="1"/>
  <c r="Z1030" i="7"/>
  <c r="W1030" i="7" s="1"/>
  <c r="AB1030" i="7" s="1"/>
  <c r="Z1303" i="7"/>
  <c r="W1303" i="7" s="1"/>
  <c r="AB1303" i="7" s="1"/>
  <c r="Z1672" i="7"/>
  <c r="W1672" i="7" s="1"/>
  <c r="AB1672" i="7" s="1"/>
  <c r="Z1528" i="7"/>
  <c r="W1528" i="7" s="1"/>
  <c r="AB1528" i="7" s="1"/>
  <c r="Z76" i="7"/>
  <c r="W76" i="7" s="1"/>
  <c r="AB76" i="7" s="1"/>
  <c r="Z883" i="7"/>
  <c r="W883" i="7" s="1"/>
  <c r="AB883" i="7" s="1"/>
  <c r="Z54" i="7"/>
  <c r="W54" i="7" s="1"/>
  <c r="AB54" i="7" s="1"/>
  <c r="Z923" i="7"/>
  <c r="W923" i="7" s="1"/>
  <c r="AB923" i="7" s="1"/>
  <c r="Z1322" i="7"/>
  <c r="W1322" i="7" s="1"/>
  <c r="AB1322" i="7" s="1"/>
  <c r="Z445" i="7"/>
  <c r="W445" i="7" s="1"/>
  <c r="AB445" i="7" s="1"/>
  <c r="Z1272" i="7"/>
  <c r="W1272" i="7" s="1"/>
  <c r="AB1272" i="7" s="1"/>
  <c r="Z1315" i="7"/>
  <c r="W1315" i="7" s="1"/>
  <c r="AB1315" i="7" s="1"/>
  <c r="Z1448" i="7"/>
  <c r="W1448" i="7" s="1"/>
  <c r="AB1448" i="7" s="1"/>
  <c r="Z1552" i="7"/>
  <c r="W1552" i="7" s="1"/>
  <c r="AB1552" i="7" s="1"/>
  <c r="Z39" i="7"/>
  <c r="W39" i="7" s="1"/>
  <c r="AB39" i="7" s="1"/>
  <c r="Z70" i="7"/>
  <c r="W70" i="7" s="1"/>
  <c r="AB70" i="7" s="1"/>
  <c r="Z232" i="7"/>
  <c r="W232" i="7" s="1"/>
  <c r="AB232" i="7" s="1"/>
  <c r="Z1358" i="7"/>
  <c r="W1358" i="7" s="1"/>
  <c r="AB1358" i="7" s="1"/>
  <c r="Z637" i="7"/>
  <c r="W637" i="7" s="1"/>
  <c r="AB637" i="7" s="1"/>
  <c r="Z591" i="7"/>
  <c r="W591" i="7" s="1"/>
  <c r="AB591" i="7" s="1"/>
  <c r="Z227" i="7"/>
  <c r="W227" i="7" s="1"/>
  <c r="AB227" i="7" s="1"/>
  <c r="Z399" i="7"/>
  <c r="W399" i="7" s="1"/>
  <c r="AB399" i="7" s="1"/>
  <c r="Z1384" i="7"/>
  <c r="W1384" i="7" s="1"/>
  <c r="AB1384" i="7" s="1"/>
  <c r="Z1297" i="7"/>
  <c r="W1297" i="7" s="1"/>
  <c r="AB1297" i="7" s="1"/>
  <c r="Z857" i="7"/>
  <c r="W857" i="7" s="1"/>
  <c r="AB857" i="7" s="1"/>
  <c r="Z1346" i="7"/>
  <c r="W1346" i="7" s="1"/>
  <c r="AB1346" i="7" s="1"/>
  <c r="Z373" i="7"/>
  <c r="W373" i="7" s="1"/>
  <c r="AB373" i="7" s="1"/>
  <c r="Z385" i="7"/>
  <c r="W385" i="7" s="1"/>
  <c r="AB385" i="7" s="1"/>
  <c r="Z156" i="7"/>
  <c r="W156" i="7" s="1"/>
  <c r="AB156" i="7" s="1"/>
  <c r="Z62" i="7"/>
  <c r="W62" i="7" s="1"/>
  <c r="AB62" i="7" s="1"/>
  <c r="Z1694" i="7"/>
  <c r="W1694" i="7" s="1"/>
  <c r="AB1694" i="7" s="1"/>
  <c r="Z101" i="7"/>
  <c r="W101" i="7" s="1"/>
  <c r="AB101" i="7" s="1"/>
  <c r="Z297" i="7"/>
  <c r="W297" i="7" s="1"/>
  <c r="AB297" i="7" s="1"/>
  <c r="Z1162" i="7"/>
  <c r="W1162" i="7" s="1"/>
  <c r="AB1162" i="7" s="1"/>
  <c r="Z1723" i="7"/>
  <c r="W1723" i="7" s="1"/>
  <c r="AB1723" i="7" s="1"/>
  <c r="Z1149" i="7"/>
  <c r="W1149" i="7" s="1"/>
  <c r="AB1149" i="7" s="1"/>
  <c r="Z508" i="7"/>
  <c r="W508" i="7" s="1"/>
  <c r="AB508" i="7" s="1"/>
  <c r="AB934" i="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tc={46FFE4BE-CD0D-40DF-80EF-23F61EA81B59}</author>
    <author>tc={56366EB3-68A6-4591-89C5-F667DB67D2A2}</author>
    <author>tc={E5F91A2D-CE60-46AE-B941-0AFF7B7F78ED}</author>
    <author>tc={D7848115-A1EF-4A78-B739-A30F9F8396D0}</author>
    <author>tc={0C366592-3E9E-4EB7-9B00-B0A0A2342944}</author>
  </authors>
  <commentList>
    <comment ref="J1" authorId="0" shapeId="0" xr:uid="{46FFE4BE-CD0D-40DF-80EF-23F61EA81B59}">
      <text>
        <t>[Threaded comment]
Your version of Excel allows you to read this threaded comment; however, any edits to it will get removed if the file is opened in a newer version of Excel. Learn more: https://go.microsoft.com/fwlink/?linkid=870924
Comment:
    original</t>
      </text>
    </comment>
    <comment ref="O1" authorId="1" shapeId="0" xr:uid="{56366EB3-68A6-4591-89C5-F667DB67D2A2}">
      <text>
        <t>[Threaded comment]
Your version of Excel allows you to read this threaded comment; however, any edits to it will get removed if the file is opened in a newer version of Excel. Learn more: https://go.microsoft.com/fwlink/?linkid=870924
Comment:
    Auswertung
Energieträger (Zuordnung zu einem Hauptenergieträger bei Mehreren Energieträgern)</t>
      </text>
    </comment>
    <comment ref="P1" authorId="2" shapeId="0" xr:uid="{E5F91A2D-CE60-46AE-B941-0AFF7B7F78ED}">
      <text>
        <t>[Threaded comment]
Your version of Excel allows you to read this threaded comment; however, any edits to it will get removed if the file is opened in a newer version of Excel. Learn more: https://go.microsoft.com/fwlink/?linkid=870924
Comment:
    Förderberechtigt nach EEG</t>
      </text>
    </comment>
    <comment ref="R1" authorId="3" shapeId="0" xr:uid="{D7848115-A1EF-4A78-B739-A30F9F8396D0}">
      <text>
        <t>[Threaded comment]
Your version of Excel allows you to read this threaded comment; however, any edits to it will get removed if the file is opened in a newer version of Excel. Learn more: https://go.microsoft.com/fwlink/?linkid=870924
Comment:
    Netto-Nennleistung (elektrische Wirkleistung) in MW</t>
      </text>
    </comment>
    <comment ref="X1" authorId="4" shapeId="0" xr:uid="{0C366592-3E9E-4EB7-9B00-B0A0A2342944}">
      <text>
        <t>[Threaded comment]
Your version of Excel allows you to read this threaded comment; however, any edits to it will get removed if the file is opened in a newer version of Excel. Learn more: https://go.microsoft.com/fwlink/?linkid=870924
Comment:
    from EWI</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<sst xmlns="http://schemas.openxmlformats.org/spreadsheetml/2006/main" count="39200" uniqueCount="8057">
  <si>
    <t>Auswertung Kraftwerksliste Bundesnetzagentur nach Kraftwerksstatus und Energieträger</t>
  </si>
  <si>
    <t>in Betrieb</t>
  </si>
  <si>
    <t>Saisonale Konservierung</t>
  </si>
  <si>
    <t>Sicherheits-
bereitschaft</t>
  </si>
  <si>
    <t>Netzreserve</t>
  </si>
  <si>
    <t>Sonderfall</t>
  </si>
  <si>
    <t>Vorläufig 
Stillgelegt</t>
  </si>
  <si>
    <t>Endgültig Stillgelegt 2011</t>
  </si>
  <si>
    <t>Endgültig Stillgelegt 2012</t>
  </si>
  <si>
    <t>Endgültig Stillgelegt 2013</t>
  </si>
  <si>
    <t>Endgültig Stillgelegt 2014</t>
  </si>
  <si>
    <t>Endgültig Stillgelegt 2015</t>
  </si>
  <si>
    <t>Endgültig Stillgelegt 2016</t>
  </si>
  <si>
    <t>Endgültig Stillgelegt 2017</t>
  </si>
  <si>
    <t>Endgültig Stillgelegt 2018</t>
  </si>
  <si>
    <t>Endgültig Stillgelegt 2019</t>
  </si>
  <si>
    <t>Abfall</t>
  </si>
  <si>
    <t>Biomasse</t>
  </si>
  <si>
    <t>Braunkohle</t>
  </si>
  <si>
    <t>Deponiegas</t>
  </si>
  <si>
    <t>Erdgas</t>
  </si>
  <si>
    <t>Geothermie</t>
  </si>
  <si>
    <t>Grubengas</t>
  </si>
  <si>
    <t>Kernenergie</t>
  </si>
  <si>
    <t>Klärgas</t>
  </si>
  <si>
    <t>Laufwasser</t>
  </si>
  <si>
    <t>Mehrere Energieträger
(nicht erneuerbar)</t>
  </si>
  <si>
    <t>Mineralölprodukte</t>
  </si>
  <si>
    <t>Pumpspeicher</t>
  </si>
  <si>
    <t>Solare Strahlungsenergie</t>
  </si>
  <si>
    <t xml:space="preserve">Sonstige Energieträger
(nicht erneuerbar) </t>
  </si>
  <si>
    <t>Speicherwasser 
(ohne Pumpspeicher)</t>
  </si>
  <si>
    <t>Steinkohle</t>
  </si>
  <si>
    <t>Unbekannter Energieträger
(nicht erneuerbar)</t>
  </si>
  <si>
    <t>Windenergie 
(Offshore-Anlage)</t>
  </si>
  <si>
    <t>Windenergie 
(Onshore-Anlage)</t>
  </si>
  <si>
    <t>Summe</t>
  </si>
  <si>
    <t xml:space="preserve">Hinweise: </t>
  </si>
  <si>
    <t>Kraftwerksnummer Bundesnetzagentur</t>
  </si>
  <si>
    <t>Unternehmen</t>
  </si>
  <si>
    <t>Kraftwerksname</t>
  </si>
  <si>
    <t>PLZ
(Standort Kraftwerk)</t>
  </si>
  <si>
    <t>Ort
(Standort Kraftwerk)</t>
  </si>
  <si>
    <t>Straße und Hausnummer (Standort Kraftwerk)</t>
  </si>
  <si>
    <t>Bundesland</t>
  </si>
  <si>
    <t>Blockname</t>
  </si>
  <si>
    <t>Energieträger</t>
  </si>
  <si>
    <t>Spezifizierung "Mehrere Energieträger" und "Sonstige Energieträger" - Hauptbrennstoff</t>
  </si>
  <si>
    <t>Spezifizierung "Mehrere Energieträger" - Zusatz- / Ersatzbrennstoffe</t>
  </si>
  <si>
    <t>Auswertung
Energieträger (Zuordnung zu einem Hauptenergieträger bei Mehreren Energieträgern)</t>
  </si>
  <si>
    <t>Wärmeauskopplung (KWK)
(ja/nein)</t>
  </si>
  <si>
    <t>Netto-Nennleistung (elektrische Wirkleistung) in MW</t>
  </si>
  <si>
    <t>Bezeichnung Verknüpfungspunkt (Schaltanlage) mit dem Stromnetz der Allgemeinen Versorgung gemäß Netzbetreiber</t>
  </si>
  <si>
    <t>Name Stromnetzbetreiber</t>
  </si>
  <si>
    <t>Nordrhein-Westfalen</t>
  </si>
  <si>
    <t>Ja</t>
  </si>
  <si>
    <t>Aalen</t>
  </si>
  <si>
    <t>Baden-Württemberg</t>
  </si>
  <si>
    <t>Nein</t>
  </si>
  <si>
    <t>Niedersachsen</t>
  </si>
  <si>
    <t>EWE NETZ GmbH</t>
  </si>
  <si>
    <t>Westnetz GmbH</t>
  </si>
  <si>
    <t>BNA0005</t>
  </si>
  <si>
    <t>Lausitz Energie Kraftwerke AG</t>
  </si>
  <si>
    <t>Ahrensfelde</t>
  </si>
  <si>
    <t>Lindenberger Weg</t>
  </si>
  <si>
    <t>Brandenburg</t>
  </si>
  <si>
    <t>GT A</t>
  </si>
  <si>
    <t>Vorläufig Stillgelegt (mit StA)</t>
  </si>
  <si>
    <t>Malchow</t>
  </si>
  <si>
    <t>50Hertz Transmission GmbH</t>
  </si>
  <si>
    <t>BNA0006</t>
  </si>
  <si>
    <t>GT B</t>
  </si>
  <si>
    <t>BNA0007</t>
  </si>
  <si>
    <t>GT C</t>
  </si>
  <si>
    <t>BNA0008</t>
  </si>
  <si>
    <t>GT D</t>
  </si>
  <si>
    <t>E.DIS AG</t>
  </si>
  <si>
    <t>Schleswig-Holstein</t>
  </si>
  <si>
    <t xml:space="preserve">Schleswig-Holstein Netz AG </t>
  </si>
  <si>
    <t>BNA0010a</t>
  </si>
  <si>
    <t>innogy SE</t>
  </si>
  <si>
    <t>RADAG</t>
  </si>
  <si>
    <t>Albbruck</t>
  </si>
  <si>
    <t>Kraftwerkstrasse 34</t>
  </si>
  <si>
    <t>Tiengen</t>
  </si>
  <si>
    <t>Amprion GmbH</t>
  </si>
  <si>
    <t>BNA0012a</t>
  </si>
  <si>
    <t>Sappi Alfeld GmbH</t>
  </si>
  <si>
    <t>Werkskraftwerk Sappi Alfeld</t>
  </si>
  <si>
    <t>Alfeld</t>
  </si>
  <si>
    <t>Mühlenmarsch 1</t>
  </si>
  <si>
    <t>Turbine 5</t>
  </si>
  <si>
    <t>Überlandwerk Leinetal GmbH</t>
  </si>
  <si>
    <t>BNA0012b</t>
  </si>
  <si>
    <t>Gaskraftwerk</t>
  </si>
  <si>
    <t>BNA0012c</t>
  </si>
  <si>
    <t>Wasserturbine</t>
  </si>
  <si>
    <t>Rheinland-Pfalz</t>
  </si>
  <si>
    <t>Sachsen-Anhalt</t>
  </si>
  <si>
    <t>Mitteldeutsche Netzgesellschaft Strom mbH</t>
  </si>
  <si>
    <t>BNA0015</t>
  </si>
  <si>
    <t>EnBW Energie Baden-Württemberg AG</t>
  </si>
  <si>
    <t>Heizkraftwerk Altbach/Deizisau</t>
  </si>
  <si>
    <t>Altbach</t>
  </si>
  <si>
    <t>Industriestraße 11</t>
  </si>
  <si>
    <t>ALT GT E (solo)</t>
  </si>
  <si>
    <t>Netze BW GmbH</t>
  </si>
  <si>
    <t>BNA0016</t>
  </si>
  <si>
    <t>ALT GT A (Solo)</t>
  </si>
  <si>
    <t>Mehrere Energieträger</t>
  </si>
  <si>
    <t>BNA0017</t>
  </si>
  <si>
    <t>ALT GT B</t>
  </si>
  <si>
    <t>BNA0018</t>
  </si>
  <si>
    <t>ALT GT C</t>
  </si>
  <si>
    <t>BNA0019</t>
  </si>
  <si>
    <t>ALT HKW 2 (DT Solobetrieb)</t>
  </si>
  <si>
    <t>Transnet BW GmbH</t>
  </si>
  <si>
    <t>BNA0020</t>
  </si>
  <si>
    <t>ALT HKW 1</t>
  </si>
  <si>
    <t>Gesetzlich an Stilllegung gehindert</t>
  </si>
  <si>
    <t>Schleswig-Holstein Netz AG</t>
  </si>
  <si>
    <t>BNA0021</t>
  </si>
  <si>
    <t>Heizkraftwerk Altenstadt GmbH &amp; Co. KG</t>
  </si>
  <si>
    <t>HKW Altenstadt</t>
  </si>
  <si>
    <t>Altenstadt</t>
  </si>
  <si>
    <t>Triebstraße 90</t>
  </si>
  <si>
    <t>Bayern</t>
  </si>
  <si>
    <t>Holzhackschnitzel</t>
  </si>
  <si>
    <t>LEW Verteilnetz GmbH</t>
  </si>
  <si>
    <t>nein</t>
  </si>
  <si>
    <t>UW Schönewalde</t>
  </si>
  <si>
    <t>In Betrieb</t>
  </si>
  <si>
    <t>BNA1291</t>
  </si>
  <si>
    <t>IHKW Industrieheizkraftwerk Andernach GmbH</t>
  </si>
  <si>
    <t>IHKW Andernach</t>
  </si>
  <si>
    <t>Andernach</t>
  </si>
  <si>
    <t>Koblenzer Straße 141</t>
  </si>
  <si>
    <t>ThyssenKrupp AG</t>
  </si>
  <si>
    <t>BNA0025</t>
  </si>
  <si>
    <t>Suiker Unie GmbH &amp; Co. KG</t>
  </si>
  <si>
    <t>Kesselhaus Zuckerfabrik</t>
  </si>
  <si>
    <t>Anklam</t>
  </si>
  <si>
    <t>Bluthsluster Str. 24</t>
  </si>
  <si>
    <t>Mecklenburg-Vorpommern</t>
  </si>
  <si>
    <t>ENERTRAG Aktiengesellschaft</t>
  </si>
  <si>
    <t>BNA1458</t>
  </si>
  <si>
    <t>Annweiler</t>
  </si>
  <si>
    <t>Schweröl</t>
  </si>
  <si>
    <t>Mittelspannung (MS)</t>
  </si>
  <si>
    <t>Pfalzwerke Netz AG</t>
  </si>
  <si>
    <t>BNA0027</t>
  </si>
  <si>
    <t>Zellstoff Stendal GmbH</t>
  </si>
  <si>
    <t>Arneburg</t>
  </si>
  <si>
    <t>Goldbecker Straße 1</t>
  </si>
  <si>
    <t>-</t>
  </si>
  <si>
    <t>Ablauge aus Zellstoffproduktion, Rinde/Holzreste</t>
  </si>
  <si>
    <t>Heinzoel, Erdgas</t>
  </si>
  <si>
    <t>ja</t>
  </si>
  <si>
    <t>DE0075603959600000E00000000013559
DE0075603959600000E00000000013560
DE0075603959600000E00000000013561</t>
  </si>
  <si>
    <t>Infrastrukturbetrieb der Stadt Arneburg</t>
  </si>
  <si>
    <t>Avacon AG</t>
  </si>
  <si>
    <t>BNA1331</t>
  </si>
  <si>
    <t>R.D.M. Arnsberg GmbH</t>
  </si>
  <si>
    <t>Reno De Medici</t>
  </si>
  <si>
    <t>Arnsberg</t>
  </si>
  <si>
    <t>Hellefelderstr. 51</t>
  </si>
  <si>
    <t>HD - Kraftwerk</t>
  </si>
  <si>
    <t>Bayernwerk AG</t>
  </si>
  <si>
    <t>Thüringen</t>
  </si>
  <si>
    <t>Sachsen</t>
  </si>
  <si>
    <t>BNA1337b</t>
  </si>
  <si>
    <t>DS Smith Paper Deutschland GmbH</t>
  </si>
  <si>
    <t>Blockheizkraftwerk 1</t>
  </si>
  <si>
    <t>Aschaffenburg</t>
  </si>
  <si>
    <t>Weichertstr. 7</t>
  </si>
  <si>
    <t>Biogas</t>
  </si>
  <si>
    <t xml:space="preserve">Aschaffenburger Versorgungs GmbH </t>
  </si>
  <si>
    <t>BNA1337c</t>
  </si>
  <si>
    <t>Blockheizkraftwerk 2</t>
  </si>
  <si>
    <t>BNA1337e</t>
  </si>
  <si>
    <t>GuD-Anlage</t>
  </si>
  <si>
    <t>BNA1337d</t>
  </si>
  <si>
    <t>Notstromdiesel</t>
  </si>
  <si>
    <t>Diesel</t>
  </si>
  <si>
    <t>BNA1102</t>
  </si>
  <si>
    <t>Bigge Energie GmbH &amp; Co. KG</t>
  </si>
  <si>
    <t>Bigge</t>
  </si>
  <si>
    <t>Attendorn</t>
  </si>
  <si>
    <t>In der Stesse 14</t>
  </si>
  <si>
    <t>Speicherwasser (ohne Pumpspeicher)</t>
  </si>
  <si>
    <t>Biggekraftwerk</t>
  </si>
  <si>
    <t>BIGGE ENERGIE GmbH &amp; Co. KG</t>
  </si>
  <si>
    <t>BNA1295</t>
  </si>
  <si>
    <t>AVA Abfallverwertung Augsburg GmbH</t>
  </si>
  <si>
    <t>AVA GmbH</t>
  </si>
  <si>
    <t>Augsburg</t>
  </si>
  <si>
    <t>Am Mittleren Moos 60</t>
  </si>
  <si>
    <t>AHKW</t>
  </si>
  <si>
    <t>V0 BBC06</t>
  </si>
  <si>
    <t>Netze Augsburg GmbH</t>
  </si>
  <si>
    <t>BNA1103</t>
  </si>
  <si>
    <t>UPM GmbH Werk Augsburg</t>
  </si>
  <si>
    <t>UPM Augsburg</t>
  </si>
  <si>
    <t>Georg-Heindl-Strasse 4</t>
  </si>
  <si>
    <t>Dampfturbine 3</t>
  </si>
  <si>
    <t>Stadtwerke Augsburg</t>
  </si>
  <si>
    <t>BNA0033</t>
  </si>
  <si>
    <t>Stadtwerke Augsburg Energie GmbH</t>
  </si>
  <si>
    <t>Gasturbine</t>
  </si>
  <si>
    <t xml:space="preserve">Augsburg </t>
  </si>
  <si>
    <t>Beim Grenzgraben 10</t>
  </si>
  <si>
    <t>GT</t>
  </si>
  <si>
    <t>Station 1000</t>
  </si>
  <si>
    <t>BNA1104</t>
  </si>
  <si>
    <t>Heizkraftwerk</t>
  </si>
  <si>
    <t>Franziskanergasse 9</t>
  </si>
  <si>
    <t>T2</t>
  </si>
  <si>
    <t>Heizöl</t>
  </si>
  <si>
    <t>Station 316/318</t>
  </si>
  <si>
    <t>Hessen</t>
  </si>
  <si>
    <t>BNA0042</t>
  </si>
  <si>
    <t>Innwerk AG</t>
  </si>
  <si>
    <t>Egglfing</t>
  </si>
  <si>
    <t>Bad Füssing</t>
  </si>
  <si>
    <t>Am Innwerk 13</t>
  </si>
  <si>
    <t>Schaltanlage vor Ort</t>
  </si>
  <si>
    <t>BNA1507</t>
  </si>
  <si>
    <t>Michelin Reifenwerke AG &amp; Co. KGaA 
Standort Bad Kreuznach</t>
  </si>
  <si>
    <t>Bad Kreuznach</t>
  </si>
  <si>
    <t>Michelinstr. 1</t>
  </si>
  <si>
    <t>TEN Thüringer Energienetze GmbH</t>
  </si>
  <si>
    <t>BNA0045</t>
  </si>
  <si>
    <t>Rheinkraftwerk Säckingen</t>
  </si>
  <si>
    <t>Bad Säckingen</t>
  </si>
  <si>
    <t>Murger Weg 2</t>
  </si>
  <si>
    <t>Säckingen</t>
  </si>
  <si>
    <t>Säckingen bzw. CH</t>
  </si>
  <si>
    <t>BNA0046</t>
  </si>
  <si>
    <t>Schluchseewerk Aktiengesellschaft</t>
  </si>
  <si>
    <t>Stollenweg 2</t>
  </si>
  <si>
    <t>Kühmoos</t>
  </si>
  <si>
    <t>Amprion/Transnet BW</t>
  </si>
  <si>
    <t>Westfalen Weser Netz GmbH</t>
  </si>
  <si>
    <t>BNA1105</t>
  </si>
  <si>
    <t>TEAG Thüringer Energie AG</t>
  </si>
  <si>
    <t>HKW Bad Salzungen</t>
  </si>
  <si>
    <t>Bad Salzungen</t>
  </si>
  <si>
    <t>EG</t>
  </si>
  <si>
    <t>HEL</t>
  </si>
  <si>
    <t>UW Bad Salzungen</t>
  </si>
  <si>
    <t>OsthessenNetz GmbH</t>
  </si>
  <si>
    <t>HSN Magdeburg GmbH</t>
  </si>
  <si>
    <t>BNA0051</t>
  </si>
  <si>
    <t>Cargill Deutschland GmbH</t>
  </si>
  <si>
    <t>KWK-Anlage Barby</t>
  </si>
  <si>
    <t>Barby</t>
  </si>
  <si>
    <t>Monplaisirstr. 22</t>
  </si>
  <si>
    <t>Übergabe Schaltanlage E.ON</t>
  </si>
  <si>
    <t>Technische Werke Ludwigshafen AG</t>
  </si>
  <si>
    <t>BNA0055</t>
  </si>
  <si>
    <t>Pfleiderer Baruth GmbH</t>
  </si>
  <si>
    <t>UTB</t>
  </si>
  <si>
    <t>Baruth/Mark</t>
  </si>
  <si>
    <t>An der Birkenpfuhlheide 3</t>
  </si>
  <si>
    <t>Holz</t>
  </si>
  <si>
    <t>Holz;Gas</t>
  </si>
  <si>
    <t xml:space="preserve">UTB/Eon-edis </t>
  </si>
  <si>
    <t>WEMAG Netz GmbH</t>
  </si>
  <si>
    <t>BNA0059b</t>
  </si>
  <si>
    <t>Volkswagen AG</t>
  </si>
  <si>
    <t>GuD Baunatal, VW Werksgelände</t>
  </si>
  <si>
    <t>Baunatal</t>
  </si>
  <si>
    <t>UW Rengershausen</t>
  </si>
  <si>
    <t>BNA0062</t>
  </si>
  <si>
    <t>Sonae Arauco Beeskow GmbH</t>
  </si>
  <si>
    <t>BHW Beeskow</t>
  </si>
  <si>
    <t>Beeskow</t>
  </si>
  <si>
    <t>Umspannwerk Beeskow der E.DIS AG</t>
  </si>
  <si>
    <t>BNA0705</t>
  </si>
  <si>
    <t>RWE Power AG</t>
  </si>
  <si>
    <t>Niederaußem</t>
  </si>
  <si>
    <t>Bergheim</t>
  </si>
  <si>
    <t>D</t>
  </si>
  <si>
    <t>Brauweiler</t>
  </si>
  <si>
    <t>BNA0706</t>
  </si>
  <si>
    <t>F</t>
  </si>
  <si>
    <t>Sicherheitsbereitschaft</t>
  </si>
  <si>
    <t>Opladen</t>
  </si>
  <si>
    <t>BNA0707</t>
  </si>
  <si>
    <t>H</t>
  </si>
  <si>
    <t>Rommerskirchen</t>
  </si>
  <si>
    <t>BNA0708</t>
  </si>
  <si>
    <t>G</t>
  </si>
  <si>
    <t>BNA0709</t>
  </si>
  <si>
    <t>K</t>
  </si>
  <si>
    <t>BNA0710</t>
  </si>
  <si>
    <t>B</t>
  </si>
  <si>
    <t>Vorläufig Stillgelegt (ohne StA)</t>
  </si>
  <si>
    <t>BNA0711</t>
  </si>
  <si>
    <t>A</t>
  </si>
  <si>
    <t>BNA0712</t>
  </si>
  <si>
    <t>C</t>
  </si>
  <si>
    <t>BNA0713</t>
  </si>
  <si>
    <t>E</t>
  </si>
  <si>
    <t>BNA0714</t>
  </si>
  <si>
    <t>Fortuna Nord</t>
  </si>
  <si>
    <t>UA Brauweiler, UA Opladen</t>
  </si>
  <si>
    <t xml:space="preserve">Amprion GmbH </t>
  </si>
  <si>
    <t>BNA1293a</t>
  </si>
  <si>
    <t>Martinswerk GmbH</t>
  </si>
  <si>
    <t>Kraftwerk</t>
  </si>
  <si>
    <t>Kölner Straße 110</t>
  </si>
  <si>
    <t>K1/TG1</t>
  </si>
  <si>
    <t>Station Martinswerk</t>
  </si>
  <si>
    <t>BNA1293b</t>
  </si>
  <si>
    <t>K2/TG2</t>
  </si>
  <si>
    <t>BNA1293c</t>
  </si>
  <si>
    <t>K3+4/TG4</t>
  </si>
  <si>
    <t>BNA0065</t>
  </si>
  <si>
    <t>Donau-Wasserkraft AG</t>
  </si>
  <si>
    <t>entfällt</t>
  </si>
  <si>
    <t>loco Kraftwerk</t>
  </si>
  <si>
    <t>110, 16,7 Hz</t>
  </si>
  <si>
    <t>DB Energie GmbH</t>
  </si>
  <si>
    <t>BNA1293d</t>
  </si>
  <si>
    <t>Diesel/G5</t>
  </si>
  <si>
    <t>BNA0066</t>
  </si>
  <si>
    <t>Innogy SE</t>
  </si>
  <si>
    <t>BMKW Bergkamen</t>
  </si>
  <si>
    <t>Bergkamen</t>
  </si>
  <si>
    <t>Ernst-Schering-Straße 10</t>
  </si>
  <si>
    <t>DE000323591920000304434000000S003</t>
  </si>
  <si>
    <t>GSW Gemeinschaftsstadtwerke GmbH Kamen, Bönen, Bergkamen</t>
  </si>
  <si>
    <t>BNA0067</t>
  </si>
  <si>
    <t>RWE Generation SE</t>
  </si>
  <si>
    <t>Gersteinwerk</t>
  </si>
  <si>
    <t>BNA0084</t>
  </si>
  <si>
    <t>Vattenfall Wärme Berlin AG</t>
  </si>
  <si>
    <t>Reuter</t>
  </si>
  <si>
    <t>Berlin</t>
  </si>
  <si>
    <t>Otternbuchtstr. 11</t>
  </si>
  <si>
    <t>Reuter M</t>
  </si>
  <si>
    <t>Dampf aus Müllverbrennungsanlage</t>
  </si>
  <si>
    <t>Stromnetz Berlin GmbH</t>
  </si>
  <si>
    <t>BNA0068</t>
  </si>
  <si>
    <t>HHKW Berlin-Neukölln</t>
  </si>
  <si>
    <t>Köpenicker Straße 32</t>
  </si>
  <si>
    <t>DE0000801235500000000000080116330</t>
  </si>
  <si>
    <t>BNA0081</t>
  </si>
  <si>
    <t>Klingenberg</t>
  </si>
  <si>
    <t xml:space="preserve">Köpenicker Chaussee 42 - 45 </t>
  </si>
  <si>
    <t>Erdgas, Mineralöl</t>
  </si>
  <si>
    <t>BNA0073</t>
  </si>
  <si>
    <t>Mitte</t>
  </si>
  <si>
    <t>Köpenicker Straße 60</t>
  </si>
  <si>
    <t>GuD Mitte</t>
  </si>
  <si>
    <t>BNA0074</t>
  </si>
  <si>
    <t>Charlottenburg</t>
  </si>
  <si>
    <t>Am Spreebord 5</t>
  </si>
  <si>
    <t>Mineralöl</t>
  </si>
  <si>
    <t>BNA0075</t>
  </si>
  <si>
    <t>Lichterfelde</t>
  </si>
  <si>
    <t>Ostpreußendamm 61</t>
  </si>
  <si>
    <t>Lichterfelde 1</t>
  </si>
  <si>
    <t>BNA1821</t>
  </si>
  <si>
    <t>Bayer AG</t>
  </si>
  <si>
    <t>Energieversogung Wedding</t>
  </si>
  <si>
    <t>Fennstr. 22</t>
  </si>
  <si>
    <t>leichtes Heizöl EL</t>
  </si>
  <si>
    <t>Hochspannung (HS)</t>
  </si>
  <si>
    <t>BNA0083</t>
  </si>
  <si>
    <t>Wilmersdorf</t>
  </si>
  <si>
    <t>Forckenbeckstr. 3 - 6</t>
  </si>
  <si>
    <t>BNA0085b</t>
  </si>
  <si>
    <t>Moabit</t>
  </si>
  <si>
    <t>Friedrich-Krause-Ufer 10- 15</t>
  </si>
  <si>
    <t>Moabit GT 7</t>
  </si>
  <si>
    <t>BNA0082</t>
  </si>
  <si>
    <t>Reuter C</t>
  </si>
  <si>
    <t>BNA0085a</t>
  </si>
  <si>
    <t>Moabit A</t>
  </si>
  <si>
    <t>BNA0086</t>
  </si>
  <si>
    <t>Reuter West</t>
  </si>
  <si>
    <t>Großer Spreering 5</t>
  </si>
  <si>
    <t>Reuter West D</t>
  </si>
  <si>
    <t>BNA0087</t>
  </si>
  <si>
    <t>Reuter West E</t>
  </si>
  <si>
    <t>BNA0088b</t>
  </si>
  <si>
    <t>Solvay Chemicals GmbH</t>
  </si>
  <si>
    <t>Dampfturbinenanlage der EBS-Kessel</t>
  </si>
  <si>
    <t>Bernburg</t>
  </si>
  <si>
    <t>BNA0088a</t>
  </si>
  <si>
    <t>Industriekraftwerk Bernburg (IKB)</t>
  </si>
  <si>
    <t>ENSO Netz GmbH</t>
  </si>
  <si>
    <t>BNA0090</t>
  </si>
  <si>
    <t>ENERTRAG Netz GmbH 
(UW Bertikow)</t>
  </si>
  <si>
    <t>Bertikow</t>
  </si>
  <si>
    <t>UW Bertikow</t>
  </si>
  <si>
    <t>BNA1816</t>
  </si>
  <si>
    <t>STEAG Battery System GmbH</t>
  </si>
  <si>
    <t>Großbatteriesystem (GBS)-Bexbach</t>
  </si>
  <si>
    <t>Bexbach</t>
  </si>
  <si>
    <t>Grubenstr.</t>
  </si>
  <si>
    <t>Saarland</t>
  </si>
  <si>
    <t>GBS-BB</t>
  </si>
  <si>
    <t>Sonstige Speichertechnologien</t>
  </si>
  <si>
    <t>Sonstige Energieträger
(nicht erneuerbar)</t>
  </si>
  <si>
    <t>SA Mittelbexbach</t>
  </si>
  <si>
    <t>BNA0093</t>
  </si>
  <si>
    <t>STEAG GmbH</t>
  </si>
  <si>
    <t>Kraftwerk Bexbach</t>
  </si>
  <si>
    <t>Grubenstraße</t>
  </si>
  <si>
    <t>BEX</t>
  </si>
  <si>
    <t>Mittelbexbach</t>
  </si>
  <si>
    <t>BNA0097</t>
  </si>
  <si>
    <t>MVA Bielefeld-Herford GmbH</t>
  </si>
  <si>
    <t>MVA Bielefeld</t>
  </si>
  <si>
    <t>Bielefeld</t>
  </si>
  <si>
    <t>Schelpmilser Weg 30</t>
  </si>
  <si>
    <t>Linien 1 - 3</t>
  </si>
  <si>
    <t>Abfall, biologisch abbaubarer Anteil von Abfällen aus Haushalten und Industrie</t>
  </si>
  <si>
    <t>UW Milse</t>
  </si>
  <si>
    <t>SWB Netz GmbH</t>
  </si>
  <si>
    <t>BNA0098</t>
  </si>
  <si>
    <t>Stadtwerke Bielefeld GmbH</t>
  </si>
  <si>
    <t>HKW Schildescher Straße</t>
  </si>
  <si>
    <t>Erdgas L</t>
  </si>
  <si>
    <t>Heizöl el</t>
  </si>
  <si>
    <t>UW Kraftwerk</t>
  </si>
  <si>
    <t>BNA0100</t>
  </si>
  <si>
    <t>GuD Kraftwerk Hillegossen</t>
  </si>
  <si>
    <t>GuD</t>
  </si>
  <si>
    <t>BNA0101</t>
  </si>
  <si>
    <t>BNA0103</t>
  </si>
  <si>
    <t>Stadtwerke Leipzig GmbH</t>
  </si>
  <si>
    <t>Biomassekraftwerk Bischofferode</t>
  </si>
  <si>
    <t>Bischofferode</t>
  </si>
  <si>
    <t>Waldrestholz</t>
  </si>
  <si>
    <t>Umspannwerk Bischofferode</t>
  </si>
  <si>
    <t>BNA0105</t>
  </si>
  <si>
    <t>envia THERM GmbH</t>
  </si>
  <si>
    <t>GuD Bitterfeld</t>
  </si>
  <si>
    <t>Bitterfeld</t>
  </si>
  <si>
    <t>UW Bitterfeld Mitte</t>
  </si>
  <si>
    <t>BNA1108</t>
  </si>
  <si>
    <t>PD energy GmbH</t>
  </si>
  <si>
    <t>Bitterfeld - Wolfen</t>
  </si>
  <si>
    <t>Ostraße 1</t>
  </si>
  <si>
    <t>Heizöl L</t>
  </si>
  <si>
    <t>BNA0106</t>
  </si>
  <si>
    <t>Zellstoff- und Papierfabrik Rosenthal GmbH</t>
  </si>
  <si>
    <t>Blankenstein</t>
  </si>
  <si>
    <t>Hauptstraße 16</t>
  </si>
  <si>
    <t>Umspannwerk</t>
  </si>
  <si>
    <t>BNA1110</t>
  </si>
  <si>
    <t>Zweckverband Restmüllheizkraftwerk Böblingen</t>
  </si>
  <si>
    <t>Restmüllheizkraftwerk Böblingen</t>
  </si>
  <si>
    <t>Böblingen</t>
  </si>
  <si>
    <t>Musbergersträßle 11</t>
  </si>
  <si>
    <t>Müllverbrennung</t>
  </si>
  <si>
    <t>BNA0111</t>
  </si>
  <si>
    <t>Stadtwerke Bochum Holding GmbH</t>
  </si>
  <si>
    <t>HKW Hiltrop</t>
  </si>
  <si>
    <t>Bochum</t>
  </si>
  <si>
    <t>INGU 2089 / IGRU 2088</t>
  </si>
  <si>
    <t>Stadtwerke Bochum Netz GmbH</t>
  </si>
  <si>
    <t>BNA0115</t>
  </si>
  <si>
    <t>Lippendorf</t>
  </si>
  <si>
    <t>Böhlen</t>
  </si>
  <si>
    <t>Werkstraße</t>
  </si>
  <si>
    <t>R</t>
  </si>
  <si>
    <t>Pulgar</t>
  </si>
  <si>
    <t>BNA0116</t>
  </si>
  <si>
    <t>Braunkohlekraftwerk Lippendorf</t>
  </si>
  <si>
    <t>LIP S</t>
  </si>
  <si>
    <t>BNA1524</t>
  </si>
  <si>
    <t>Sales &amp; Solutions GmbH</t>
  </si>
  <si>
    <t>Heizkraftwerk Bomlitz</t>
  </si>
  <si>
    <t>Bomlitz</t>
  </si>
  <si>
    <t>Industriepark Walsrode, 
August-Wolff-Str. 13</t>
  </si>
  <si>
    <t>UW Bomlitz Westerharler Straße</t>
  </si>
  <si>
    <t>BNA0117a</t>
  </si>
  <si>
    <t>Energie- und Wasserversorgung Bonn/Rhein-Sieg GmbH</t>
  </si>
  <si>
    <t>Heizkraftwerk Karlstraße</t>
  </si>
  <si>
    <t>Bonn</t>
  </si>
  <si>
    <t>Umspannanlage Endenich</t>
  </si>
  <si>
    <t xml:space="preserve">Bonn Netz GmbH </t>
  </si>
  <si>
    <t>BNA0117b</t>
  </si>
  <si>
    <t>Bonn Netz GmbH</t>
  </si>
  <si>
    <t>BNA0121</t>
  </si>
  <si>
    <t>Borken</t>
  </si>
  <si>
    <t>BNA0122</t>
  </si>
  <si>
    <t>Boxberg</t>
  </si>
  <si>
    <t>Am Kraftwerk 1</t>
  </si>
  <si>
    <t>N</t>
  </si>
  <si>
    <t>Bärwalde</t>
  </si>
  <si>
    <t>BNA0123</t>
  </si>
  <si>
    <t>P</t>
  </si>
  <si>
    <t>BNA0124</t>
  </si>
  <si>
    <t>Q</t>
  </si>
  <si>
    <t>BNA1404</t>
  </si>
  <si>
    <t>UW Bärwalde</t>
  </si>
  <si>
    <t>BNA0129</t>
  </si>
  <si>
    <t>StWB Stadtwerke Brandenburg an der Havel GmbH &amp; Co. KG</t>
  </si>
  <si>
    <t>HKW</t>
  </si>
  <si>
    <t>UW Hohenstücken</t>
  </si>
  <si>
    <t>BNA0130</t>
  </si>
  <si>
    <t xml:space="preserve">Uniper Kraftwerke GmbH </t>
  </si>
  <si>
    <t>Kirchmöser</t>
  </si>
  <si>
    <t>01.01.1994</t>
  </si>
  <si>
    <t>Unterwerk Kirchmöser</t>
  </si>
  <si>
    <t>50Hertz Transmission GmbH/DB Energie GmbH</t>
  </si>
  <si>
    <t>BNA0135</t>
  </si>
  <si>
    <t>Braunschweiger Versorgungs-AG &amp; Co. KG</t>
  </si>
  <si>
    <t>HKW-Mitte</t>
  </si>
  <si>
    <t>Braunschweig</t>
  </si>
  <si>
    <t>Block 12</t>
  </si>
  <si>
    <t>Heizöl S</t>
  </si>
  <si>
    <t>UW Hasenwinkel 5/8</t>
  </si>
  <si>
    <t>Braunschweiger Netz GmbH</t>
  </si>
  <si>
    <t>BNA0136</t>
  </si>
  <si>
    <t>UW Hasenwinkel 3/7</t>
  </si>
  <si>
    <t>BNA0137</t>
  </si>
  <si>
    <t>HKW-Nord</t>
  </si>
  <si>
    <t xml:space="preserve">Heizöl L </t>
  </si>
  <si>
    <t xml:space="preserve">UW Nord Zelle 21 </t>
  </si>
  <si>
    <t>BNA0138</t>
  </si>
  <si>
    <t xml:space="preserve">Block 1 </t>
  </si>
  <si>
    <t>UW Hasenwinkel</t>
  </si>
  <si>
    <t>BNA0139</t>
  </si>
  <si>
    <t>swb Entsorgung GmbH &amp; Co. KG</t>
  </si>
  <si>
    <t>KW Hafen</t>
  </si>
  <si>
    <t>Bremen</t>
  </si>
  <si>
    <t>Otavistr. 7-9</t>
  </si>
  <si>
    <t>MKK</t>
  </si>
  <si>
    <t>über Block 5 und 6 (KW Hafen; swb Erzeugung)</t>
  </si>
  <si>
    <t>Wesernetz Bremen GmbH</t>
  </si>
  <si>
    <t>BNA1114</t>
  </si>
  <si>
    <t>MHKW</t>
  </si>
  <si>
    <t>Oken 2</t>
  </si>
  <si>
    <t>1969 / 2012</t>
  </si>
  <si>
    <t>BNA1334</t>
  </si>
  <si>
    <t>CR3-Kaffeeveredelung M. Hermsen GmbH</t>
  </si>
  <si>
    <t>KWK-Anlage</t>
  </si>
  <si>
    <t>Waterbergstraße 14</t>
  </si>
  <si>
    <t>GT 1-3, DT</t>
  </si>
  <si>
    <t>1993 und 2002</t>
  </si>
  <si>
    <t>10kV Schaltanlage CR3 Anschlussfeld Finkenau, Waterbergstr.</t>
  </si>
  <si>
    <t>BNA1820</t>
  </si>
  <si>
    <t>Gemeinschaftskraftwerk Bremen GmbH und Co. KG</t>
  </si>
  <si>
    <t>KW Mittelsbüren</t>
  </si>
  <si>
    <t>GuD MiBÜ</t>
  </si>
  <si>
    <t>GIS</t>
  </si>
  <si>
    <t>Wesernetz</t>
  </si>
  <si>
    <t>BNA0141</t>
  </si>
  <si>
    <t>swb Erzeugung AG &amp; Co. KG</t>
  </si>
  <si>
    <t>Auf den Delben 35</t>
  </si>
  <si>
    <t>GT 3</t>
  </si>
  <si>
    <t>Öl</t>
  </si>
  <si>
    <t>DE0072032823700000000000000731877</t>
  </si>
  <si>
    <t>BNA0142</t>
  </si>
  <si>
    <t>ArcelorMittal Bremen GmbH</t>
  </si>
  <si>
    <t>Block 4</t>
  </si>
  <si>
    <t>andere Gase</t>
  </si>
  <si>
    <t>Gichtgas</t>
  </si>
  <si>
    <t>Mittelsbüren</t>
  </si>
  <si>
    <t>BNA0144</t>
  </si>
  <si>
    <t>KW Hastedt</t>
  </si>
  <si>
    <t>Hastedter Osterdeich 255</t>
  </si>
  <si>
    <t>Block 15</t>
  </si>
  <si>
    <t>BNA0146</t>
  </si>
  <si>
    <t>Block 6</t>
  </si>
  <si>
    <t>DE0072032823700000000000000232558</t>
  </si>
  <si>
    <t>BNA0147</t>
  </si>
  <si>
    <t>ENGIE Deutschland AG</t>
  </si>
  <si>
    <t>Farge</t>
  </si>
  <si>
    <t>Wilhelmshavener Str. 6</t>
  </si>
  <si>
    <t>Klärschlamm, HSL, HEL</t>
  </si>
  <si>
    <t>Farge - FA1</t>
  </si>
  <si>
    <t xml:space="preserve">TenneT TSO GmbH </t>
  </si>
  <si>
    <t>BNA1098</t>
  </si>
  <si>
    <t>Weserkraftwerk Bremen GmbH &amp; Co. KG</t>
  </si>
  <si>
    <t>Weserkraftwerk Bremen</t>
  </si>
  <si>
    <t>Bremen (Hastedt)</t>
  </si>
  <si>
    <t>WKB</t>
  </si>
  <si>
    <t>BNA1116</t>
  </si>
  <si>
    <t>Bremerhavener Entsorgungsgesellschaft mbH</t>
  </si>
  <si>
    <t>BEG</t>
  </si>
  <si>
    <t>Bremerhaven</t>
  </si>
  <si>
    <t>Zur Hexenbrücke 16</t>
  </si>
  <si>
    <t>MBA</t>
  </si>
  <si>
    <t>BNA1671</t>
  </si>
  <si>
    <t>Kronos Titan GmbH</t>
  </si>
  <si>
    <t>Uspannwerk Blexen</t>
  </si>
  <si>
    <t>110/6</t>
  </si>
  <si>
    <t>BNA1117</t>
  </si>
  <si>
    <t>Industriekraftwerk Breuberg</t>
  </si>
  <si>
    <t>Breuberg</t>
  </si>
  <si>
    <t>Höchster Str. 48-60</t>
  </si>
  <si>
    <t>UA Sandbach</t>
  </si>
  <si>
    <t>e-netz Südhessen GmbH &amp; Co. KG</t>
  </si>
  <si>
    <t>BNA0156a</t>
  </si>
  <si>
    <t>Egger Holzwerkstoffe Brilon GmbH &amp; Co. KG</t>
  </si>
  <si>
    <t>Egger Kraftwerk Brilon</t>
  </si>
  <si>
    <t xml:space="preserve">Brilon </t>
  </si>
  <si>
    <t>Im Kissen 19</t>
  </si>
  <si>
    <t>Biomasse - KWK - Anlage</t>
  </si>
  <si>
    <t>BNA0156b</t>
  </si>
  <si>
    <t>Gasturbinen - KWK - Anlage</t>
  </si>
  <si>
    <t>BNA0157</t>
  </si>
  <si>
    <t>Preussen Elektra GmbH</t>
  </si>
  <si>
    <t>Brokdorf</t>
  </si>
  <si>
    <t>KBR</t>
  </si>
  <si>
    <t>Brunsbüttel</t>
  </si>
  <si>
    <t>BNA1118</t>
  </si>
  <si>
    <t>Dessau</t>
  </si>
  <si>
    <t>Burggen</t>
  </si>
  <si>
    <t>BNA0172a</t>
  </si>
  <si>
    <t>Wacker Chemie AG</t>
  </si>
  <si>
    <t>Burghausen 01 - GT</t>
  </si>
  <si>
    <t>Burghausen</t>
  </si>
  <si>
    <t>Johannes-Hess Straße 24</t>
  </si>
  <si>
    <t>Bayernwerk Netz GmbH</t>
  </si>
  <si>
    <t>BNA0172b</t>
  </si>
  <si>
    <t>Burghausen 01 - DT</t>
  </si>
  <si>
    <t>Heizöl/EL</t>
  </si>
  <si>
    <t>Wacker</t>
  </si>
  <si>
    <t>Wacker-intern</t>
  </si>
  <si>
    <t>BNA0173</t>
  </si>
  <si>
    <t>Alzwerke GmbH</t>
  </si>
  <si>
    <t>Alzwerke</t>
  </si>
  <si>
    <t>BNA1119</t>
  </si>
  <si>
    <t>Zweckverband Abfallverwertung Südostbayern</t>
  </si>
  <si>
    <t>MHKW Burgkirchen</t>
  </si>
  <si>
    <t>Burgkirchen</t>
  </si>
  <si>
    <t>Bruck 110</t>
  </si>
  <si>
    <t>DE00754884504B007225Z0285XXXXFFFF</t>
  </si>
  <si>
    <t>InfraServ GmbH &amp; Co. Gendorf KG</t>
  </si>
  <si>
    <t>BNA0174</t>
  </si>
  <si>
    <t>Industriepark Werk Gendorf</t>
  </si>
  <si>
    <t>UW Gendorf</t>
  </si>
  <si>
    <t>BNA0176</t>
  </si>
  <si>
    <t>ACR Biokraftwerk Calbe Invest GmbH &amp; Co. KG</t>
  </si>
  <si>
    <t>Calbe</t>
  </si>
  <si>
    <t>BNA1121</t>
  </si>
  <si>
    <t>RÜTGERS Germany GmbH</t>
  </si>
  <si>
    <t>Energiezentrale</t>
  </si>
  <si>
    <t>Castrop-Rauxel</t>
  </si>
  <si>
    <t>Kekulestraße 30</t>
  </si>
  <si>
    <t>Energiecenter</t>
  </si>
  <si>
    <t>Heizöl EL</t>
  </si>
  <si>
    <t>BNA1120</t>
  </si>
  <si>
    <t>BNA0177</t>
  </si>
  <si>
    <t>eins - energie in sachsen GmbH &amp; Co. KG</t>
  </si>
  <si>
    <t>HKW Chemnitz  Nord II</t>
  </si>
  <si>
    <t>Chemnitz</t>
  </si>
  <si>
    <t>Block B</t>
  </si>
  <si>
    <t>Rohbraunkohle</t>
  </si>
  <si>
    <t>Ersatzbrennstoff, Erdgas (Zünd- und Stützgas)</t>
  </si>
  <si>
    <t>UW Chemnitz Glösa</t>
  </si>
  <si>
    <t>inetz GmbH</t>
  </si>
  <si>
    <t>BNA0179</t>
  </si>
  <si>
    <t>Block C</t>
  </si>
  <si>
    <t>Ersatzbrennstoff, Erdgas (beide Stütz-/Zusatzenergieträger)</t>
  </si>
  <si>
    <t>UW Chemnitz Mitte</t>
  </si>
  <si>
    <t>BNA0178</t>
  </si>
  <si>
    <t>Block A</t>
  </si>
  <si>
    <t>Erdgas, Heizöl EL</t>
  </si>
  <si>
    <t>BNA0183</t>
  </si>
  <si>
    <t>HKW Cottbus</t>
  </si>
  <si>
    <t>Cottbus</t>
  </si>
  <si>
    <t>Wirbelschichtbraunkohle</t>
  </si>
  <si>
    <t>Erdgas, Heizöl</t>
  </si>
  <si>
    <t>SWC / NA 1 und NA 2</t>
  </si>
  <si>
    <t>BNA1925</t>
  </si>
  <si>
    <t>ENGIE Deutschland GmbH</t>
  </si>
  <si>
    <t>HKW Lusan</t>
  </si>
  <si>
    <t>Gera</t>
  </si>
  <si>
    <t>Gera Netz GmbH</t>
  </si>
  <si>
    <t>BNA1926</t>
  </si>
  <si>
    <t>HKW Tinz</t>
  </si>
  <si>
    <t>BNA1487</t>
  </si>
  <si>
    <t>Entega AG</t>
  </si>
  <si>
    <t>GTKW Darmstadt</t>
  </si>
  <si>
    <t>Darmstadt</t>
  </si>
  <si>
    <t>Frankfurter Str. 100</t>
  </si>
  <si>
    <t>UA Nord Darmstadt</t>
  </si>
  <si>
    <t>BNA1125</t>
  </si>
  <si>
    <t>Merck KGaA</t>
  </si>
  <si>
    <t xml:space="preserve">Darmstadt </t>
  </si>
  <si>
    <t>Frankfurter Str. 250</t>
  </si>
  <si>
    <t>leichtes Heizöl</t>
  </si>
  <si>
    <t>UA Nord</t>
  </si>
  <si>
    <t>BNA0191</t>
  </si>
  <si>
    <t>Danpower Energie Service GmbH</t>
  </si>
  <si>
    <t>Delitzsch</t>
  </si>
  <si>
    <t>TWD Netz GmbH</t>
  </si>
  <si>
    <t>BNA0194</t>
  </si>
  <si>
    <t>Kraftwerk Dessau</t>
  </si>
  <si>
    <t>Dessau-Roßlau</t>
  </si>
  <si>
    <t>KWD</t>
  </si>
  <si>
    <t>Dessauer Stromversorgung GmbH</t>
  </si>
  <si>
    <t>BNA1126</t>
  </si>
  <si>
    <t>Kernkraftwerk Obrigheim GmbH</t>
  </si>
  <si>
    <t>Dettingen</t>
  </si>
  <si>
    <t>BNA1115</t>
  </si>
  <si>
    <t>Aktien-Gesellschaft der Dillinger Hüttenwerke, ROGESA Roheisengesellschaft Saar mbH und Zentralkokerei Saar GmbH, als Bruchteilsgemeinschaft</t>
  </si>
  <si>
    <t>Gichtgaskraftwerk Dillingen</t>
  </si>
  <si>
    <t>Dillingen/Saar</t>
  </si>
  <si>
    <t>Werkstraße 1</t>
  </si>
  <si>
    <t>Sonstige Energieträger</t>
  </si>
  <si>
    <t>Hochofengas</t>
  </si>
  <si>
    <t>Koksgas/ Erdgas</t>
  </si>
  <si>
    <t>BNA1873</t>
  </si>
  <si>
    <t>BMW AG</t>
  </si>
  <si>
    <t>KWK Dingolfing BA 1</t>
  </si>
  <si>
    <t>Dingolfing</t>
  </si>
  <si>
    <t>Landshuter Strasse 56</t>
  </si>
  <si>
    <t>KWK Dingolfing BA1</t>
  </si>
  <si>
    <t>UW Grüblhof</t>
  </si>
  <si>
    <t>BNA1129</t>
  </si>
  <si>
    <t>Bayernwerkstraße 55</t>
  </si>
  <si>
    <t>BNA0010b</t>
  </si>
  <si>
    <t>WKW</t>
  </si>
  <si>
    <t>Dogern</t>
  </si>
  <si>
    <t>Zollstrasse</t>
  </si>
  <si>
    <t>BNA0199</t>
  </si>
  <si>
    <t>Dormagen</t>
  </si>
  <si>
    <t>Bayerwerk / Dormagen</t>
  </si>
  <si>
    <t>BNA0202</t>
  </si>
  <si>
    <t>Dortmund</t>
  </si>
  <si>
    <t>KDO</t>
  </si>
  <si>
    <t>BNA1488</t>
  </si>
  <si>
    <t>KG Deutsche Gasrußwerke GmbH &amp; Co.</t>
  </si>
  <si>
    <t>Weidenstr. 70-72</t>
  </si>
  <si>
    <t>1984 / 1989</t>
  </si>
  <si>
    <t>Restgas mit H2 und CO-Gehalt</t>
  </si>
  <si>
    <t>Werksinternes Schalthaus 3</t>
  </si>
  <si>
    <t>Dortmunder Netz GmbH</t>
  </si>
  <si>
    <t>BNA0207</t>
  </si>
  <si>
    <t>DREWAG Stadtwerke Dresden GmbH</t>
  </si>
  <si>
    <t>HKW Dresden-Nossener Brücke</t>
  </si>
  <si>
    <t xml:space="preserve">Dresden </t>
  </si>
  <si>
    <t>Oederaner Str. 21 - 25</t>
  </si>
  <si>
    <t>HKW Dresden-Nossener Brücke 
(3 GT + 1 DT, Sammelschiene)</t>
  </si>
  <si>
    <t>110 kV Trafo 111 - 114</t>
  </si>
  <si>
    <t xml:space="preserve">DREWAG NETZ GmbH </t>
  </si>
  <si>
    <t>BNA1911</t>
  </si>
  <si>
    <t>HKW Dresden-Nord</t>
  </si>
  <si>
    <t>Hermann-Mende-Straße, 2</t>
  </si>
  <si>
    <t>SSt. 9112, HKW DD-Nord</t>
  </si>
  <si>
    <t>DREWAG Netz GmbH</t>
  </si>
  <si>
    <t>BNA1451</t>
  </si>
  <si>
    <t>Venator Germany GmbH</t>
  </si>
  <si>
    <t>HKW Sachtleben</t>
  </si>
  <si>
    <t>Duisburg</t>
  </si>
  <si>
    <t>Homberg</t>
  </si>
  <si>
    <t>10, 25</t>
  </si>
  <si>
    <t>Netze Duisburg GmbH</t>
  </si>
  <si>
    <t>BNA0213</t>
  </si>
  <si>
    <t>Stadtwerke Duisburg AG</t>
  </si>
  <si>
    <t>HKW III/A</t>
  </si>
  <si>
    <t>Wanheimer Straße 439-454</t>
  </si>
  <si>
    <t>UW HKW III</t>
  </si>
  <si>
    <t>BNA0214</t>
  </si>
  <si>
    <t>HKW III/B</t>
  </si>
  <si>
    <t>BNA1409</t>
  </si>
  <si>
    <t>DK Recycling und Roheisen GmbH</t>
  </si>
  <si>
    <t>DK Kraftwerk</t>
  </si>
  <si>
    <t>Wörthstraße 175</t>
  </si>
  <si>
    <t>Hochofen-Gichtgas</t>
  </si>
  <si>
    <t>BNA0216a</t>
  </si>
  <si>
    <t>Steag GmbH</t>
  </si>
  <si>
    <t>KW Walsum</t>
  </si>
  <si>
    <t>Dr. Wilhelm-Roelen-Str.129</t>
  </si>
  <si>
    <t>Walsum 9</t>
  </si>
  <si>
    <t>220 kV Schaltanlage Walsum</t>
  </si>
  <si>
    <t>BNA0216b</t>
  </si>
  <si>
    <t>STEAG-EVN Walsum 10 Kraftwerksgesellsellschaft mbH</t>
  </si>
  <si>
    <t>Walsum 10</t>
  </si>
  <si>
    <t>SA-Walsum</t>
  </si>
  <si>
    <t>BNA0217</t>
  </si>
  <si>
    <t>ThyssenKrupp Steel Europe AG</t>
  </si>
  <si>
    <t>Duisburg Ruhrort 2</t>
  </si>
  <si>
    <t>Duisburg - Ruhrort</t>
  </si>
  <si>
    <t>Block 2</t>
  </si>
  <si>
    <t>tkSE AG</t>
  </si>
  <si>
    <t>BNA0218</t>
  </si>
  <si>
    <t>Duisburg Ruhrort 3</t>
  </si>
  <si>
    <t>Block 3</t>
  </si>
  <si>
    <t>BNA0219</t>
  </si>
  <si>
    <t>Duisburg Ruhrort 4</t>
  </si>
  <si>
    <t>BNA0485</t>
  </si>
  <si>
    <t>Hüttenwerke Krupp Mannesmann GmbH</t>
  </si>
  <si>
    <t>Huckingen</t>
  </si>
  <si>
    <t>Duisburg-Huckingen</t>
  </si>
  <si>
    <t>Erd-/Gicht-/Hochofengas</t>
  </si>
  <si>
    <t>Mündelheim</t>
  </si>
  <si>
    <t>BNA0486</t>
  </si>
  <si>
    <t>BNA1815</t>
  </si>
  <si>
    <t>Großbatteriesystem (GBS)-Walsum</t>
  </si>
  <si>
    <t>Duisburg-Walsum</t>
  </si>
  <si>
    <t>Dr.-Wilhelm-Roelen Str. 129</t>
  </si>
  <si>
    <t>GBS-WA</t>
  </si>
  <si>
    <t>SA Walsum</t>
  </si>
  <si>
    <t>BNA1511a</t>
  </si>
  <si>
    <t>Papierfabrik Schoellershammer H. A. Schoeller Söhne GmbH &amp; Co KG</t>
  </si>
  <si>
    <t>Kessel 4</t>
  </si>
  <si>
    <t>Düren</t>
  </si>
  <si>
    <t>Kreuzauer Str. 18</t>
  </si>
  <si>
    <t>Briketts</t>
  </si>
  <si>
    <t>Kurzfaserreststoffe</t>
  </si>
  <si>
    <t>DE0001495235500000000000001001638</t>
  </si>
  <si>
    <t xml:space="preserve">Leitungspartner GmbH </t>
  </si>
  <si>
    <t>BNA1131</t>
  </si>
  <si>
    <t>Metsä Tissue GmbH (Werk Düren)</t>
  </si>
  <si>
    <t>MT, Düren</t>
  </si>
  <si>
    <t>Veldener Strasse 121 - 131</t>
  </si>
  <si>
    <t>Keine Ausspeisung</t>
  </si>
  <si>
    <t>BNA0223a</t>
  </si>
  <si>
    <t>Stadtwerke Düsseldorf AG</t>
  </si>
  <si>
    <t>DT</t>
  </si>
  <si>
    <t>Düsseldorf</t>
  </si>
  <si>
    <t>Behrenstraße 85</t>
  </si>
  <si>
    <t>Flingern T4</t>
  </si>
  <si>
    <t>U50</t>
  </si>
  <si>
    <t xml:space="preserve">Netzgesellschaft Düsseldorf mbH </t>
  </si>
  <si>
    <t>BNA0223b</t>
  </si>
  <si>
    <t>Flingern T1</t>
  </si>
  <si>
    <t>BNA0220</t>
  </si>
  <si>
    <t>Auf der Lausward 75</t>
  </si>
  <si>
    <t>AGuD</t>
  </si>
  <si>
    <t>U71</t>
  </si>
  <si>
    <t>Netzgesellschaft Düsseldorf mbH</t>
  </si>
  <si>
    <t>BNA0221a</t>
  </si>
  <si>
    <t>Block E GTE2</t>
  </si>
  <si>
    <t>BNA0221b</t>
  </si>
  <si>
    <t>Block E GTE1</t>
  </si>
  <si>
    <t>BNA1336</t>
  </si>
  <si>
    <t>Henkel AG &amp; Co. KGaA</t>
  </si>
  <si>
    <t>Holthausen</t>
  </si>
  <si>
    <t>Henkelstr. 67</t>
  </si>
  <si>
    <t>Flüssige Produktionsrückstände</t>
  </si>
  <si>
    <t>SWD-Netz U47/U60</t>
  </si>
  <si>
    <t>BNA1503</t>
  </si>
  <si>
    <t>Daimler AG</t>
  </si>
  <si>
    <t>BHKW H.120</t>
  </si>
  <si>
    <t>Rather Str. 51</t>
  </si>
  <si>
    <t>U14</t>
  </si>
  <si>
    <t>BNA1817</t>
  </si>
  <si>
    <t>GuD F</t>
  </si>
  <si>
    <t>DE00056266802AO6G56M11SN51G21M24S</t>
  </si>
  <si>
    <t>Netzgesellschaft Düssseldorf mbH</t>
  </si>
  <si>
    <t>BNA0222</t>
  </si>
  <si>
    <t>GTKW</t>
  </si>
  <si>
    <t>BNA0228</t>
  </si>
  <si>
    <t>Waldeck1/Bringhausen</t>
  </si>
  <si>
    <t>Edertal Hemfurth-Edersee</t>
  </si>
  <si>
    <t>Kraftwerkstraße 10</t>
  </si>
  <si>
    <t>BNA0229</t>
  </si>
  <si>
    <t>Waldeck 2</t>
  </si>
  <si>
    <t>BNA0230</t>
  </si>
  <si>
    <t>Hemfurth</t>
  </si>
  <si>
    <t>Ederstraße</t>
  </si>
  <si>
    <t>Mainova AG</t>
  </si>
  <si>
    <t>BNA0232a</t>
  </si>
  <si>
    <t>Sappi Ehingen GmbH</t>
  </si>
  <si>
    <t>Werkskraftwerk Sappi Ehingen</t>
  </si>
  <si>
    <t>Ehingen</t>
  </si>
  <si>
    <t>Kessel 5 - Turbine 5</t>
  </si>
  <si>
    <t>Erdgas (Stützfeuerung)</t>
  </si>
  <si>
    <t>BNA0232b</t>
  </si>
  <si>
    <t>Kessel 4 - Turbine 3</t>
  </si>
  <si>
    <t xml:space="preserve">Erdgas </t>
  </si>
  <si>
    <t>BNA0232c</t>
  </si>
  <si>
    <t>Kessel 6 - Turbine 4</t>
  </si>
  <si>
    <t>BNA0233</t>
  </si>
  <si>
    <t>Stora Enso Sachsen GmbH</t>
  </si>
  <si>
    <t>Kombikraftwerk</t>
  </si>
  <si>
    <t>Eilenburg</t>
  </si>
  <si>
    <t>Am Schanzberg 1</t>
  </si>
  <si>
    <t>UW Kospa</t>
  </si>
  <si>
    <t>BNA1505</t>
  </si>
  <si>
    <t>Opel Automobile GmbH</t>
  </si>
  <si>
    <t>HKW Wiesengrund</t>
  </si>
  <si>
    <t>Eisenach</t>
  </si>
  <si>
    <t>Adam-Opel-Str.</t>
  </si>
  <si>
    <t>UW Eisenach West</t>
  </si>
  <si>
    <t xml:space="preserve">TEN Thüringer Energienetze GmbH </t>
  </si>
  <si>
    <t>BNA0237</t>
  </si>
  <si>
    <t>EBS-Heizkraftwerk</t>
  </si>
  <si>
    <t>Eisenhüttenstadt</t>
  </si>
  <si>
    <t>EBS / Abfall</t>
  </si>
  <si>
    <t>aufbereiteter Haushalts</t>
  </si>
  <si>
    <t xml:space="preserve">Umspannwerk Eisenhüttenstadt </t>
  </si>
  <si>
    <t>BNA0238a</t>
  </si>
  <si>
    <t>ArcelorMittal Eisenhüttenstadt GmbH</t>
  </si>
  <si>
    <t>IKW</t>
  </si>
  <si>
    <t>Gichtgas, Konvertergas</t>
  </si>
  <si>
    <t>Erdgas (falls nicht genügend Gicht- bzw. Konvertergas zur Verfügung steht)</t>
  </si>
  <si>
    <t>Anschaltung U 100/ Umspannstation U 200 im 110kV UW EhsP</t>
  </si>
  <si>
    <t>EDIS Netz GmbH</t>
  </si>
  <si>
    <t>BNA0238b</t>
  </si>
  <si>
    <t>Block 7</t>
  </si>
  <si>
    <t>Erdgas (als Ersatz)</t>
  </si>
  <si>
    <t>BNA1134</t>
  </si>
  <si>
    <t>Eitting</t>
  </si>
  <si>
    <t>Am Moosrain 10</t>
  </si>
  <si>
    <t>Bayernwerk AG/DB Energie GmbH</t>
  </si>
  <si>
    <t>BNA1135</t>
  </si>
  <si>
    <t>Fankel</t>
  </si>
  <si>
    <t>Ellenz-Poltersdorf</t>
  </si>
  <si>
    <t>BNA1136</t>
  </si>
  <si>
    <t>Bayerische Elektrizitätswerke GmbH</t>
  </si>
  <si>
    <t>Ellgau</t>
  </si>
  <si>
    <t>UW Ellgau</t>
  </si>
  <si>
    <t>BNA0239</t>
  </si>
  <si>
    <t>Huntorf</t>
  </si>
  <si>
    <t>Elsfleth</t>
  </si>
  <si>
    <t>01.01.1978</t>
  </si>
  <si>
    <t>Druckluftspeicher</t>
  </si>
  <si>
    <t>BNA0242</t>
  </si>
  <si>
    <t>Danpower GmbH</t>
  </si>
  <si>
    <t>Elsterwerda</t>
  </si>
  <si>
    <t>BNA0243</t>
  </si>
  <si>
    <t>Palm Power GmbH &amp; Co. KG</t>
  </si>
  <si>
    <t>HKW Eltmann</t>
  </si>
  <si>
    <t>Eltmann</t>
  </si>
  <si>
    <t>Industriestraße 23</t>
  </si>
  <si>
    <t>Palm Eltmann</t>
  </si>
  <si>
    <t>BNA0244</t>
  </si>
  <si>
    <t>Statkraft Markets GmbH</t>
  </si>
  <si>
    <t>Emden Biomasse</t>
  </si>
  <si>
    <t>Emden</t>
  </si>
  <si>
    <t>BNA0245a</t>
  </si>
  <si>
    <t>Emden Gas</t>
  </si>
  <si>
    <t>BNA0245b</t>
  </si>
  <si>
    <t>Dampfturbine</t>
  </si>
  <si>
    <t>VW Kraftwerk GmbH</t>
  </si>
  <si>
    <t>BNA0250a</t>
  </si>
  <si>
    <t>Biomasse-HKW</t>
  </si>
  <si>
    <t>Emlichheim</t>
  </si>
  <si>
    <t>Neuerostraße 8</t>
  </si>
  <si>
    <t>BNA0250b</t>
  </si>
  <si>
    <t>Emslandstr. 900 Z</t>
  </si>
  <si>
    <t>DE0073304982400000000000000149412</t>
  </si>
  <si>
    <t>BNA0251</t>
  </si>
  <si>
    <t>Grohnde</t>
  </si>
  <si>
    <t>Emmerthal</t>
  </si>
  <si>
    <t>KWG</t>
  </si>
  <si>
    <t>BNA1137</t>
  </si>
  <si>
    <t>Enkirch</t>
  </si>
  <si>
    <t xml:space="preserve">Westnetz GmbH </t>
  </si>
  <si>
    <t>BNA0255</t>
  </si>
  <si>
    <t>SWE Energie GmbH</t>
  </si>
  <si>
    <t>HKW Iderhoffstraße</t>
  </si>
  <si>
    <t>Erfurt</t>
  </si>
  <si>
    <t>UW Iderhoffstraße</t>
  </si>
  <si>
    <t>SWE Netz GmbH (Erfurt)</t>
  </si>
  <si>
    <t>BNA0256a</t>
  </si>
  <si>
    <t>HKW Erfurt-Ost</t>
  </si>
  <si>
    <t>GT1</t>
  </si>
  <si>
    <t>UW Erfurt-Ost</t>
  </si>
  <si>
    <t>BNA0256b</t>
  </si>
  <si>
    <t>GT2</t>
  </si>
  <si>
    <t>BNA0259</t>
  </si>
  <si>
    <t>Ering</t>
  </si>
  <si>
    <t>Innwerkstraße 38</t>
  </si>
  <si>
    <t>BNA1138</t>
  </si>
  <si>
    <t>Stadtwerke Erkrath GmbH</t>
  </si>
  <si>
    <t>BHKW an Klinkerweg</t>
  </si>
  <si>
    <t>Erkrath</t>
  </si>
  <si>
    <t>Klinkerweg 4</t>
  </si>
  <si>
    <t>Module 1, 2 und 3</t>
  </si>
  <si>
    <t>Schaltanlage BHKW</t>
  </si>
  <si>
    <t>BNA0261a</t>
  </si>
  <si>
    <t>Erlanger Stadtwerke AG</t>
  </si>
  <si>
    <t>HKW Erlangen</t>
  </si>
  <si>
    <t>Erlangen</t>
  </si>
  <si>
    <t xml:space="preserve"> Äußere Bruckerstr. 33</t>
  </si>
  <si>
    <t>GuD I</t>
  </si>
  <si>
    <t>UW Mitte</t>
  </si>
  <si>
    <t>BNA0261c</t>
  </si>
  <si>
    <t>GuD 2</t>
  </si>
  <si>
    <t>Hammerbacherstr.</t>
  </si>
  <si>
    <t>BNA0261b</t>
  </si>
  <si>
    <t>K6 DT2</t>
  </si>
  <si>
    <t>Steinkohle, Heizöl</t>
  </si>
  <si>
    <t>BNA1139</t>
  </si>
  <si>
    <t>EEW Energy from Waste Saarbrücken GmbH</t>
  </si>
  <si>
    <t>TREA Breisgau</t>
  </si>
  <si>
    <t>Eschbach</t>
  </si>
  <si>
    <t>Heitersheimer Straße 2</t>
  </si>
  <si>
    <t>Abfall, 
biol. abbaubarer Anteil von Abfällen aus Haushalten und Industrie</t>
  </si>
  <si>
    <t>Eschbach, Heitersheimer Straße</t>
  </si>
  <si>
    <t>bnNETZE GmbH</t>
  </si>
  <si>
    <t>BNA1025</t>
  </si>
  <si>
    <t>Weisweiler</t>
  </si>
  <si>
    <t>Eschweiler-Weisweiler</t>
  </si>
  <si>
    <t>Klärschlamm</t>
  </si>
  <si>
    <t>Zukunft</t>
  </si>
  <si>
    <t>BNA1026</t>
  </si>
  <si>
    <t>Oberzier (380kV), Zukunft (110kV)</t>
  </si>
  <si>
    <t>380, 110</t>
  </si>
  <si>
    <t>Amprion GmbH, Westnetz GmbH</t>
  </si>
  <si>
    <t>BNA1027</t>
  </si>
  <si>
    <t>Erdgas / Papierschlamm</t>
  </si>
  <si>
    <t>Oberzier</t>
  </si>
  <si>
    <t>BNA1028</t>
  </si>
  <si>
    <t>BNA1023</t>
  </si>
  <si>
    <t>G_VGT</t>
  </si>
  <si>
    <t>BNA1024</t>
  </si>
  <si>
    <t>H_VGT</t>
  </si>
  <si>
    <t>BNA0519</t>
  </si>
  <si>
    <t>Karnap</t>
  </si>
  <si>
    <t>Essen</t>
  </si>
  <si>
    <t>BNA0263</t>
  </si>
  <si>
    <t>Isar 2</t>
  </si>
  <si>
    <t>Essenbach</t>
  </si>
  <si>
    <t>KKI 2</t>
  </si>
  <si>
    <t>Isar</t>
  </si>
  <si>
    <t>BNA1140</t>
  </si>
  <si>
    <t>Altheim</t>
  </si>
  <si>
    <t>Kraftwerkstraße 22</t>
  </si>
  <si>
    <t>BNA1141</t>
  </si>
  <si>
    <t>Pfeifer &amp; Langen GmbH &amp; Co. KG</t>
  </si>
  <si>
    <t>P&amp;L Werk Euskirchen</t>
  </si>
  <si>
    <t>Euskirchen</t>
  </si>
  <si>
    <t>Bonner Strasse 2</t>
  </si>
  <si>
    <t>Kessel 4 / 6</t>
  </si>
  <si>
    <t>Braunkohlebrikett</t>
  </si>
  <si>
    <t>Erdgas,Heizöl S,Heizöl EL</t>
  </si>
  <si>
    <t>BNA0268</t>
  </si>
  <si>
    <t>Mark-E AG</t>
  </si>
  <si>
    <t>Pumpspeicherwerk Rönkhausen</t>
  </si>
  <si>
    <t>Finnentrop</t>
  </si>
  <si>
    <t>PSW</t>
  </si>
  <si>
    <t>U 101 und U 102</t>
  </si>
  <si>
    <t xml:space="preserve">Enervie AssetNetWork GmbH </t>
  </si>
  <si>
    <t>BNA1819</t>
  </si>
  <si>
    <t>Stadtwerke Flensburg GmbH</t>
  </si>
  <si>
    <t>Heizkraftwerk FL</t>
  </si>
  <si>
    <t>Flensburg</t>
  </si>
  <si>
    <t>Batteriestr. 48</t>
  </si>
  <si>
    <t xml:space="preserve">Stadtwerke Flensburg GmbH </t>
  </si>
  <si>
    <t>BNA0270</t>
  </si>
  <si>
    <t>Block 11</t>
  </si>
  <si>
    <t>EBS / Biomasse</t>
  </si>
  <si>
    <t>SW Flensburg GmbH</t>
  </si>
  <si>
    <t>BNA0271</t>
  </si>
  <si>
    <t>Block 10</t>
  </si>
  <si>
    <t>BNA0272</t>
  </si>
  <si>
    <t>Block 9</t>
  </si>
  <si>
    <t>EWR Netz GmbH</t>
  </si>
  <si>
    <t>BNA0277</t>
  </si>
  <si>
    <t>MVV Energie AG</t>
  </si>
  <si>
    <t>BMKW Flörsheim Wicker</t>
  </si>
  <si>
    <t>Flörsheim Wicker</t>
  </si>
  <si>
    <t>Am Steinmühlenweg 5</t>
  </si>
  <si>
    <t xml:space="preserve">Syna GmbH </t>
  </si>
  <si>
    <t>BNA0278</t>
  </si>
  <si>
    <t xml:space="preserve">Rudolf-Fettweis-Werk     </t>
  </si>
  <si>
    <t>Forbach</t>
  </si>
  <si>
    <t>Werkstraße 5</t>
  </si>
  <si>
    <t>Forb/ Murgwerk</t>
  </si>
  <si>
    <t>BNA0279</t>
  </si>
  <si>
    <t>Pumpspeicherkraftwerk Schwarzenbachwerk</t>
  </si>
  <si>
    <t>BNA0287a</t>
  </si>
  <si>
    <t>MHKW Frankfurt</t>
  </si>
  <si>
    <t>Frankfurt am Main</t>
  </si>
  <si>
    <t>Heddernheimer Landstraße 158</t>
  </si>
  <si>
    <t>T 3 (nur alleiniger Betrieb, kein gemeinsamer Betrieb mit T 7 möglich)</t>
  </si>
  <si>
    <t>UW Heddernheim</t>
  </si>
  <si>
    <t>NRM Netzdienste Rhein-Main GmbH</t>
  </si>
  <si>
    <t>BNA0287b</t>
  </si>
  <si>
    <t>Heddernheimer Landstraße 157</t>
  </si>
  <si>
    <t>T 7 (nur alleiniger Betrieb, kein gemeinsamer Betrieb mit T 3 möglich)</t>
  </si>
  <si>
    <t>BNA0283</t>
  </si>
  <si>
    <t>BKF</t>
  </si>
  <si>
    <t>Alt Fechenheim 34</t>
  </si>
  <si>
    <t>UW Hanauer Landstraße</t>
  </si>
  <si>
    <t>BNA0285</t>
  </si>
  <si>
    <t>HKW Niederrad</t>
  </si>
  <si>
    <t>Lyoner Straße  8</t>
  </si>
  <si>
    <t>Block 1</t>
  </si>
  <si>
    <t>UW Goldsteinstraße</t>
  </si>
  <si>
    <t>BNA0286</t>
  </si>
  <si>
    <t>HKW West</t>
  </si>
  <si>
    <t>Gutleutstraße 231</t>
  </si>
  <si>
    <t>UW Gutleutstraße</t>
  </si>
  <si>
    <t>BNA1868</t>
  </si>
  <si>
    <t>HKW West M5</t>
  </si>
  <si>
    <t>M5</t>
  </si>
  <si>
    <t>Feld 0AEA02</t>
  </si>
  <si>
    <t>NRM Netzdienste GmbH</t>
  </si>
  <si>
    <t>BNA0289b</t>
  </si>
  <si>
    <t>BNA0290</t>
  </si>
  <si>
    <t>BNA0284</t>
  </si>
  <si>
    <t>Stadtwerke Frankfurt (Oder) GmbH</t>
  </si>
  <si>
    <t>Heizkraftwerk FFO</t>
  </si>
  <si>
    <t>Frankfurt Oder</t>
  </si>
  <si>
    <t>Block1-GuD-EK</t>
  </si>
  <si>
    <t>Braunkohlestaub</t>
  </si>
  <si>
    <t>BNA0292</t>
  </si>
  <si>
    <t>Frechen/Wachtberg</t>
  </si>
  <si>
    <t>Frechen</t>
  </si>
  <si>
    <t>BNA1541</t>
  </si>
  <si>
    <t>Freiberger Erdgas GmbH</t>
  </si>
  <si>
    <t>HKW Freiberg</t>
  </si>
  <si>
    <t>Freiberg</t>
  </si>
  <si>
    <t>DE0009990959900000E10001587000001</t>
  </si>
  <si>
    <t>BNA0293</t>
  </si>
  <si>
    <t>Rhodia Acetow GmbH</t>
  </si>
  <si>
    <t>GuD Anlage WVK</t>
  </si>
  <si>
    <t>Freiburg</t>
  </si>
  <si>
    <t>GuD Anlage</t>
  </si>
  <si>
    <t>110kV Schalter WVK GuD Anlage</t>
  </si>
  <si>
    <t xml:space="preserve">bnNETZE GmbH </t>
  </si>
  <si>
    <t>BNA1315</t>
  </si>
  <si>
    <t>Universitätsklinikum Freiburg AdöR</t>
  </si>
  <si>
    <t>Hartmannstrasse 1</t>
  </si>
  <si>
    <t>Holzpellets</t>
  </si>
  <si>
    <t>Übergabe</t>
  </si>
  <si>
    <t>BNA1143</t>
  </si>
  <si>
    <t>Serrig</t>
  </si>
  <si>
    <t>Freudenburg</t>
  </si>
  <si>
    <t>BNA1492a</t>
  </si>
  <si>
    <t>Papierfabrik Adolf Jass GmbH &amp; Co. KG</t>
  </si>
  <si>
    <t>Kraftwerk 3</t>
  </si>
  <si>
    <t>Fulda</t>
  </si>
  <si>
    <t>Hermann-Muth-Str. 6</t>
  </si>
  <si>
    <t>4848 Fulda Hermann Muth Straße 6</t>
  </si>
  <si>
    <t>BNA1492b</t>
  </si>
  <si>
    <t>Kraftwerk 2</t>
  </si>
  <si>
    <t>BNA0318</t>
  </si>
  <si>
    <t>RhönEnergie Fulda GmbH</t>
  </si>
  <si>
    <t>Kraftwerk Fulda</t>
  </si>
  <si>
    <t>BNA0324</t>
  </si>
  <si>
    <t>VERBUND-Innkraftwerke GmbH</t>
  </si>
  <si>
    <t>Gars</t>
  </si>
  <si>
    <t>Agg 4</t>
  </si>
  <si>
    <t>UW Gars</t>
  </si>
  <si>
    <t>BNA0327</t>
  </si>
  <si>
    <t>Vattenfall Wasserkraft GmbH</t>
  </si>
  <si>
    <t>Geesthacht</t>
  </si>
  <si>
    <t>Elbuferstr. 49</t>
  </si>
  <si>
    <t>PSS A</t>
  </si>
  <si>
    <t>Bergedorf</t>
  </si>
  <si>
    <t>Stromnetz Hamburg GmbH</t>
  </si>
  <si>
    <t>BNA0328</t>
  </si>
  <si>
    <t>PSS B</t>
  </si>
  <si>
    <t>BNA0329</t>
  </si>
  <si>
    <t>PSS C</t>
  </si>
  <si>
    <t>BNA0331</t>
  </si>
  <si>
    <t>Scholven</t>
  </si>
  <si>
    <t>Gelsenkirchen</t>
  </si>
  <si>
    <t>BNA0332</t>
  </si>
  <si>
    <t>BNA0336</t>
  </si>
  <si>
    <t>FWK Buer</t>
  </si>
  <si>
    <t>BNA0337</t>
  </si>
  <si>
    <t>PSW Langenprozelten</t>
  </si>
  <si>
    <t>Gemünden</t>
  </si>
  <si>
    <t>BNA0343</t>
  </si>
  <si>
    <t>Energieversorgung Gera GmbH</t>
  </si>
  <si>
    <t>Heizkraftwerk Gera-Nord</t>
  </si>
  <si>
    <t>Siemensstraße 45</t>
  </si>
  <si>
    <t xml:space="preserve">GeraNetz GmbH </t>
  </si>
  <si>
    <t>Mainfranken Netze GmbH</t>
  </si>
  <si>
    <t>N-ERGIE Netz GmbH</t>
  </si>
  <si>
    <t>BNA1330</t>
  </si>
  <si>
    <t>Steinbeis Energie GmbH</t>
  </si>
  <si>
    <t>Steinbeis Energie</t>
  </si>
  <si>
    <t>Glückstadt</t>
  </si>
  <si>
    <t>Stadtstraße 20</t>
  </si>
  <si>
    <t>EBS</t>
  </si>
  <si>
    <t>HEL, Steinkohle</t>
  </si>
  <si>
    <t>BNA0350</t>
  </si>
  <si>
    <t>Goldisthal</t>
  </si>
  <si>
    <t>Am Rotseifenbach</t>
  </si>
  <si>
    <t>Altenfeld</t>
  </si>
  <si>
    <t>BNA0351</t>
  </si>
  <si>
    <t>BNA0352</t>
  </si>
  <si>
    <t>BNA0353</t>
  </si>
  <si>
    <t>PSS D</t>
  </si>
  <si>
    <t>BNA1144</t>
  </si>
  <si>
    <t>EEW Energy from Waste Göppingen GmbH</t>
  </si>
  <si>
    <t>EEW Göppingen</t>
  </si>
  <si>
    <t>Göppingen</t>
  </si>
  <si>
    <t>Turb. Neu</t>
  </si>
  <si>
    <t>10AHA</t>
  </si>
  <si>
    <t>BNA0354</t>
  </si>
  <si>
    <t>Georg-August-Universität Göttingen Stiftung Öffentlichen Rechts</t>
  </si>
  <si>
    <t>HKW Göttingen</t>
  </si>
  <si>
    <t>Göttingen</t>
  </si>
  <si>
    <t>Rudolf-Diesel-Straße 1</t>
  </si>
  <si>
    <t>DE0003303707310300000000001902150</t>
  </si>
  <si>
    <t xml:space="preserve">EnergieNetz Mitte GmbH </t>
  </si>
  <si>
    <t>BNA0360</t>
  </si>
  <si>
    <t>Stadtwerke Greifswald GmbH</t>
  </si>
  <si>
    <t>HKW "Helmshäger Berg"</t>
  </si>
  <si>
    <t>Greifswald</t>
  </si>
  <si>
    <t>MSA HKW</t>
  </si>
  <si>
    <t>BNA0361</t>
  </si>
  <si>
    <t>KGW - Kraftwerk Grenzach-Wyhlen GmbH</t>
  </si>
  <si>
    <t>Kraftwerk Grenzach-Wyhlen</t>
  </si>
  <si>
    <t>Grenzach-Wyhlen</t>
  </si>
  <si>
    <t>79639 Grenzach-Wyhlen, Rheinallee, FlSt-Nr. 478/5; US KGW Kraftwerk Grenzach-Wyhlen GmbH
DE0005427963900000000000000234925 / 27</t>
  </si>
  <si>
    <t>ED Netze GmbH</t>
  </si>
  <si>
    <t>BNA0362</t>
  </si>
  <si>
    <t>Energiedienst AG</t>
  </si>
  <si>
    <t>KW Wyhlen</t>
  </si>
  <si>
    <t>Umspannwerk Wyhlen</t>
  </si>
  <si>
    <t>BNA1401a</t>
  </si>
  <si>
    <t>BoA 2</t>
  </si>
  <si>
    <t>Grevenbroich</t>
  </si>
  <si>
    <t>Energiestraße 101</t>
  </si>
  <si>
    <t>Neurath F</t>
  </si>
  <si>
    <t>BNA1401b</t>
  </si>
  <si>
    <t>BoA 3</t>
  </si>
  <si>
    <t>Neurath G</t>
  </si>
  <si>
    <t>BNA0313</t>
  </si>
  <si>
    <t>Frimmersdorf</t>
  </si>
  <si>
    <t>Grevenbroich-Frimmersdorf</t>
  </si>
  <si>
    <t>Papierschlamm</t>
  </si>
  <si>
    <t>Gohrpunkt und Frimmersdorf</t>
  </si>
  <si>
    <t>BNA0314</t>
  </si>
  <si>
    <t>Norf</t>
  </si>
  <si>
    <t>Höchstspannung (HöS)</t>
  </si>
  <si>
    <t>BNA0698</t>
  </si>
  <si>
    <t>Neurath</t>
  </si>
  <si>
    <t>Grevenbroich-Neurath</t>
  </si>
  <si>
    <t>BNA0696</t>
  </si>
  <si>
    <t>Osterath (220kV), Frimmersdorf (110kV) und Gohrpunkt (110kV)</t>
  </si>
  <si>
    <t>BNA0697</t>
  </si>
  <si>
    <t>BNA0699</t>
  </si>
  <si>
    <t>BNA0700</t>
  </si>
  <si>
    <t>BNA0364</t>
  </si>
  <si>
    <t>Jochenstein</t>
  </si>
  <si>
    <t>Griesbach</t>
  </si>
  <si>
    <t>Am Kraftwerk 2</t>
  </si>
  <si>
    <t>BNA0369</t>
  </si>
  <si>
    <t>Spitzenlastkraftwerk Sermuth</t>
  </si>
  <si>
    <t>Großbothen</t>
  </si>
  <si>
    <t>UW Sermuth</t>
  </si>
  <si>
    <t>BNA0373</t>
  </si>
  <si>
    <t>Spitzenlastkraftwerk Großkayna</t>
  </si>
  <si>
    <t>Großkayna</t>
  </si>
  <si>
    <t>UW Großkayna/neu</t>
  </si>
  <si>
    <t>BNA0374</t>
  </si>
  <si>
    <t>Staudinger</t>
  </si>
  <si>
    <t>Großkrotzenburg</t>
  </si>
  <si>
    <t>01.01.1977</t>
  </si>
  <si>
    <t>BNA0377</t>
  </si>
  <si>
    <t>BNA0378</t>
  </si>
  <si>
    <t>Ingolstadt</t>
  </si>
  <si>
    <t>Großmehring</t>
  </si>
  <si>
    <t>gesetzlich an Stilllegung gehindert</t>
  </si>
  <si>
    <t>BNA0379</t>
  </si>
  <si>
    <t>BNA0380</t>
  </si>
  <si>
    <t>EEW Energy from Waste Großräschen GmbH</t>
  </si>
  <si>
    <t>EEW Großräschen</t>
  </si>
  <si>
    <t>Großräschen</t>
  </si>
  <si>
    <t>110 kV Schaltanlage</t>
  </si>
  <si>
    <t>BNA0382</t>
  </si>
  <si>
    <t xml:space="preserve">Kernkraft Gundremmingen </t>
  </si>
  <si>
    <t>Gundremmingen</t>
  </si>
  <si>
    <t>Gundelfingen</t>
  </si>
  <si>
    <t>BNA0385</t>
  </si>
  <si>
    <t>Pfleiderer Gütersloh GmbH</t>
  </si>
  <si>
    <t>KWK Gütersloh</t>
  </si>
  <si>
    <t>Gütersloh</t>
  </si>
  <si>
    <t>Stadtring Nordhorn 61</t>
  </si>
  <si>
    <t>Schaltanlage KWK</t>
  </si>
  <si>
    <t xml:space="preserve">Netzgesellschaft Gütersloh mbH </t>
  </si>
  <si>
    <t>BNA0386</t>
  </si>
  <si>
    <t>Mohn Media Mohndruck GmbH</t>
  </si>
  <si>
    <t>Energiezentrum Mohn Media</t>
  </si>
  <si>
    <t>Carl Bertelsmann Straße 161</t>
  </si>
  <si>
    <t>DE000248333300101ERG0007775253543</t>
  </si>
  <si>
    <t>USp. Hoch- / Mittelspannung (HS/MS)</t>
  </si>
  <si>
    <t>KEVAG Verteilnetz GmbH</t>
  </si>
  <si>
    <t>BNA0388</t>
  </si>
  <si>
    <t>Biomasse-Verstromungs-Anlage</t>
  </si>
  <si>
    <t>Hagen</t>
  </si>
  <si>
    <t>BVA</t>
  </si>
  <si>
    <t>U 101</t>
  </si>
  <si>
    <t>BNA0389</t>
  </si>
  <si>
    <t>Heizkraftwerk Hagen-Kabel</t>
  </si>
  <si>
    <t>H4/5</t>
  </si>
  <si>
    <t>BNA0392a</t>
  </si>
  <si>
    <t>EVH GmbH</t>
  </si>
  <si>
    <t>HKW Halle Trotha</t>
  </si>
  <si>
    <t>Halle</t>
  </si>
  <si>
    <t>Dieselstraße 141</t>
  </si>
  <si>
    <t>Block A und B</t>
  </si>
  <si>
    <t>UW Halle Dieselstraße</t>
  </si>
  <si>
    <t>Energieversorgung Halle Netz GmbH</t>
  </si>
  <si>
    <t>BNA0392b</t>
  </si>
  <si>
    <t>Heizkraftwerk Halle-Trotha GmbH</t>
  </si>
  <si>
    <t>Brachwitzer Straße 23</t>
  </si>
  <si>
    <t>UW Halle Nord</t>
  </si>
  <si>
    <t>BNA0395</t>
  </si>
  <si>
    <t>Duisburg Hamborn 3</t>
  </si>
  <si>
    <t>Hamborn</t>
  </si>
  <si>
    <t>BNA0396</t>
  </si>
  <si>
    <t>Duisburg Hamborn 4</t>
  </si>
  <si>
    <t>BNA0397</t>
  </si>
  <si>
    <t>Duisburg Hamborn 5</t>
  </si>
  <si>
    <t>Block 5</t>
  </si>
  <si>
    <t>BNA0398</t>
  </si>
  <si>
    <t>MVR Müllverwertung Rugenberger Damm GmbH &amp; Co. KG</t>
  </si>
  <si>
    <t>Hamburg</t>
  </si>
  <si>
    <t>Rugenberger Damm 1</t>
  </si>
  <si>
    <t>UW Neuhof</t>
  </si>
  <si>
    <t>BNA0399</t>
  </si>
  <si>
    <t>Müllverwertung Borsigstraße GmbH</t>
  </si>
  <si>
    <t>Müllverwertung Borsigstraße MVB</t>
  </si>
  <si>
    <t>Borsigstraße 3</t>
  </si>
  <si>
    <t xml:space="preserve">Billbrook  KS 80121 und Horn  KS 80128 </t>
  </si>
  <si>
    <t>BNA0400</t>
  </si>
  <si>
    <t>Vattenfall Hamburg Wärme GmbH</t>
  </si>
  <si>
    <t>GuD Tiefstack</t>
  </si>
  <si>
    <t>Andreas-Meyer-Straße 8</t>
  </si>
  <si>
    <t>Tiefstack</t>
  </si>
  <si>
    <t>BNA0401</t>
  </si>
  <si>
    <t>ADM Hamburg Aktiengesellschaft</t>
  </si>
  <si>
    <t>Nippoldstr. 117</t>
  </si>
  <si>
    <t>Nr. 147190</t>
  </si>
  <si>
    <t>BNA1673</t>
  </si>
  <si>
    <t>Vattenfall Heizkraftwerk Moorburg GmbH</t>
  </si>
  <si>
    <t>Moorburg A</t>
  </si>
  <si>
    <t>Moorburger Schanze 2</t>
  </si>
  <si>
    <t>Heizöl, leicht</t>
  </si>
  <si>
    <t>BNA0402</t>
  </si>
  <si>
    <t>BNA1558</t>
  </si>
  <si>
    <t>Moorburg B</t>
  </si>
  <si>
    <t>BNA0407</t>
  </si>
  <si>
    <t>Enertec Hameln GmbH</t>
  </si>
  <si>
    <t>Enertec Hameln</t>
  </si>
  <si>
    <t>Hameln</t>
  </si>
  <si>
    <t>Linien 1,3,4</t>
  </si>
  <si>
    <t>UW Afferde</t>
  </si>
  <si>
    <t>BNA0408</t>
  </si>
  <si>
    <t>Altholz</t>
  </si>
  <si>
    <t>BNA1148</t>
  </si>
  <si>
    <t>MHB Hamm Betriebsführungsgesellschaft mbH</t>
  </si>
  <si>
    <t>MVA Hamm</t>
  </si>
  <si>
    <t>Hamm</t>
  </si>
  <si>
    <t>Am Lausbach 2</t>
  </si>
  <si>
    <t>UW Bockum-Hövel</t>
  </si>
  <si>
    <t>BNA0410</t>
  </si>
  <si>
    <t xml:space="preserve">Trianel Gaskraftwerk Hamm GmbH &amp; Co. KG </t>
  </si>
  <si>
    <t xml:space="preserve">Trianel Gaskraftwerk </t>
  </si>
  <si>
    <t>Trianelstraße 1</t>
  </si>
  <si>
    <t>SA Geithe</t>
  </si>
  <si>
    <t>BNA0411</t>
  </si>
  <si>
    <t>Block 20</t>
  </si>
  <si>
    <t>BNA0413c</t>
  </si>
  <si>
    <t>Westfalen</t>
  </si>
  <si>
    <t>Hamm-Uentrop</t>
  </si>
  <si>
    <t>Uentrop (380kV), Lippborg (110kV) und Unna (110kV)</t>
  </si>
  <si>
    <t>BNA0417</t>
  </si>
  <si>
    <t>EEW Energy from Waste Hannover GmbH</t>
  </si>
  <si>
    <t>Hannover</t>
  </si>
  <si>
    <t>Umspannwerk Hannover, Leitung 121, Feld E17</t>
  </si>
  <si>
    <t>BNA0418</t>
  </si>
  <si>
    <t>enercity AG</t>
  </si>
  <si>
    <t>GKL</t>
  </si>
  <si>
    <t>UW-Linden</t>
  </si>
  <si>
    <t xml:space="preserve">enercity Netzgesellschaft mbH </t>
  </si>
  <si>
    <t>BNA0419</t>
  </si>
  <si>
    <t>KWH</t>
  </si>
  <si>
    <t>UW-Leinhausen</t>
  </si>
  <si>
    <t>BNA1810</t>
  </si>
  <si>
    <t>Exxon Mobil Production Deutschland GmbH</t>
  </si>
  <si>
    <t>Riethorst 12</t>
  </si>
  <si>
    <t>UW Sage</t>
  </si>
  <si>
    <t>EWE Netz GmbH</t>
  </si>
  <si>
    <t>BNA0420</t>
  </si>
  <si>
    <t>GKH</t>
  </si>
  <si>
    <t>Block1</t>
  </si>
  <si>
    <t>UW-Stöcken</t>
  </si>
  <si>
    <t>BNA0421</t>
  </si>
  <si>
    <t>Block2</t>
  </si>
  <si>
    <t>BNA0422</t>
  </si>
  <si>
    <t>Happurg</t>
  </si>
  <si>
    <t>Haupstraße 26</t>
  </si>
  <si>
    <t>BNA0426</t>
  </si>
  <si>
    <t>Häusern</t>
  </si>
  <si>
    <t>Schwarzabruck 2</t>
  </si>
  <si>
    <t>Tiengen / Gurtweil</t>
  </si>
  <si>
    <t>BNA0427</t>
  </si>
  <si>
    <t>Peissenberger Kraftwerksgesellschaft mbH</t>
  </si>
  <si>
    <t>Kraftwerk Hausham</t>
  </si>
  <si>
    <t>Hausham</t>
  </si>
  <si>
    <t>GT 1</t>
  </si>
  <si>
    <t>UW Hausham</t>
  </si>
  <si>
    <t>BNA0428</t>
  </si>
  <si>
    <t>GT 2</t>
  </si>
  <si>
    <t>BNA0429</t>
  </si>
  <si>
    <t>BNA0430</t>
  </si>
  <si>
    <t>GT 4</t>
  </si>
  <si>
    <t>BNA1151</t>
  </si>
  <si>
    <t>KWKK Heidelberg</t>
  </si>
  <si>
    <t>Heidelberg</t>
  </si>
  <si>
    <t>Neuenheimer Feld 530</t>
  </si>
  <si>
    <t>DE000277691200000000000021A129569</t>
  </si>
  <si>
    <t>Stadtwerke Heidelberg Netze GmbH</t>
  </si>
  <si>
    <t>BNA1292b</t>
  </si>
  <si>
    <t>IHKW Heidenheim</t>
  </si>
  <si>
    <t>Heidenheim</t>
  </si>
  <si>
    <t>Alexanderstr. 8</t>
  </si>
  <si>
    <t>BHKW-Anlage</t>
  </si>
  <si>
    <t>DE.00027.88952.201220080080000000001</t>
  </si>
  <si>
    <t>Hellenstein-Energie-Logistik GmbH</t>
  </si>
  <si>
    <t>BNA0432</t>
  </si>
  <si>
    <t>Heizkraftwerk Heilbronn</t>
  </si>
  <si>
    <t>Heilbronn</t>
  </si>
  <si>
    <t>Lichtenbergerstraße 23</t>
  </si>
  <si>
    <t>HLB 5</t>
  </si>
  <si>
    <t>BNA0433</t>
  </si>
  <si>
    <t>HLB 6</t>
  </si>
  <si>
    <t>BNA0434</t>
  </si>
  <si>
    <t>HLB 7</t>
  </si>
  <si>
    <t>Großgartach</t>
  </si>
  <si>
    <t>BNA1398</t>
  </si>
  <si>
    <t>SWISS KRONO GmbH</t>
  </si>
  <si>
    <t>Energieanlage 3</t>
  </si>
  <si>
    <t>Heiligengrabe</t>
  </si>
  <si>
    <t>Wittstocker Chaussee 1</t>
  </si>
  <si>
    <t>Biomasse (Holz)</t>
  </si>
  <si>
    <t>UW Heiligengrabe</t>
  </si>
  <si>
    <t>BNA1152</t>
  </si>
  <si>
    <t>Schwammenauel</t>
  </si>
  <si>
    <t>Heimbach</t>
  </si>
  <si>
    <t>BNA1153</t>
  </si>
  <si>
    <t>BNA0438</t>
  </si>
  <si>
    <t>EEW Energy from Waste Helmstedt GmbH</t>
  </si>
  <si>
    <t>TRV Buschhaus</t>
  </si>
  <si>
    <t>Helmstedt</t>
  </si>
  <si>
    <t>Linie 1-3</t>
  </si>
  <si>
    <t>Umspannwerk Helmstedt, Leitung 121, Feld E17</t>
  </si>
  <si>
    <t>BNA0439</t>
  </si>
  <si>
    <t>Helmstedter Revier GmbH</t>
  </si>
  <si>
    <t>Buschhaus</t>
  </si>
  <si>
    <t>BNA1526</t>
  </si>
  <si>
    <t>Raffinerie Heide GmbH</t>
  </si>
  <si>
    <t>Kraftwerk Raffinerie Heide</t>
  </si>
  <si>
    <t>Hemminstedt</t>
  </si>
  <si>
    <t>Meldorfer Str. 43</t>
  </si>
  <si>
    <t>USp. Mittel- / Niederspannung (MS/NS)</t>
  </si>
  <si>
    <t>BNA1501</t>
  </si>
  <si>
    <t>Biomasse-Heizkraftwerk-Herbrechtingen GmbH</t>
  </si>
  <si>
    <t>Bio HKW Herbrechtingen</t>
  </si>
  <si>
    <t>Herbrechtingen</t>
  </si>
  <si>
    <t>Oskar-von-Miller-Weg 1</t>
  </si>
  <si>
    <t>Umspannwerk Giengen</t>
  </si>
  <si>
    <t>BNA0442</t>
  </si>
  <si>
    <t>Mark-E AG / Statkraft Markets</t>
  </si>
  <si>
    <t>Cuno Heizkraftwerk Herdecke</t>
  </si>
  <si>
    <t>Herdecke</t>
  </si>
  <si>
    <t>H6</t>
  </si>
  <si>
    <t>U 106 und U 107</t>
  </si>
  <si>
    <t>BNA0443</t>
  </si>
  <si>
    <t>Koepchenwerk</t>
  </si>
  <si>
    <t>Garenfeld</t>
  </si>
  <si>
    <t>BNA0444</t>
  </si>
  <si>
    <t>K+S AG</t>
  </si>
  <si>
    <t>Wintershall</t>
  </si>
  <si>
    <t>Heringen</t>
  </si>
  <si>
    <t>Dampf von extern aus Abfall</t>
  </si>
  <si>
    <t>UW Phillippsthal</t>
  </si>
  <si>
    <t>Avacon Netz GmbH</t>
  </si>
  <si>
    <t>BNA1813</t>
  </si>
  <si>
    <t>Großbatteriesystem (GBS)-Herne</t>
  </si>
  <si>
    <t>Herne</t>
  </si>
  <si>
    <t>Hertener Str. 16</t>
  </si>
  <si>
    <t>GBS-HE</t>
  </si>
  <si>
    <t>SA Bochum</t>
  </si>
  <si>
    <t>BNA0450</t>
  </si>
  <si>
    <t>KW Herne</t>
  </si>
  <si>
    <t>Herne 4</t>
  </si>
  <si>
    <t>220 kV Schaltanlage Bochum</t>
  </si>
  <si>
    <t>BNA1154</t>
  </si>
  <si>
    <t>AGR Abfallentsorgungsgesellschaft Ruhrgebiet mbH</t>
  </si>
  <si>
    <t>RZR Herten I</t>
  </si>
  <si>
    <t>Herten</t>
  </si>
  <si>
    <t>Im Emscherbruch 11</t>
  </si>
  <si>
    <t>RZR I</t>
  </si>
  <si>
    <t xml:space="preserve">Hertener Stadtwerke GmbH </t>
  </si>
  <si>
    <t>BNA1155</t>
  </si>
  <si>
    <t>RZR Herten II</t>
  </si>
  <si>
    <t>RZR II</t>
  </si>
  <si>
    <t>BNA1463</t>
  </si>
  <si>
    <t>Smurfit Kappa Herzberger Papierfabrik GmbH</t>
  </si>
  <si>
    <t>Herzberg</t>
  </si>
  <si>
    <t>Andreasberger Str. 1</t>
  </si>
  <si>
    <t>EWE / Harzenergie</t>
  </si>
  <si>
    <t>BNA1157</t>
  </si>
  <si>
    <t>Höchstädt</t>
  </si>
  <si>
    <t>KW Höchstädt</t>
  </si>
  <si>
    <t>BNA1499</t>
  </si>
  <si>
    <t>Nordzucker AG, Werk Clauen</t>
  </si>
  <si>
    <t>Werk Clauen</t>
  </si>
  <si>
    <t>Hohenhameln</t>
  </si>
  <si>
    <t>Zuckerfabrik 3</t>
  </si>
  <si>
    <t>BNA0464</t>
  </si>
  <si>
    <t>KWM</t>
  </si>
  <si>
    <t>Hohenhameln OT Mehrum</t>
  </si>
  <si>
    <t>Block3</t>
  </si>
  <si>
    <t>UW-Mehrum</t>
  </si>
  <si>
    <t>BNA0465</t>
  </si>
  <si>
    <t>Hohenwarte 1</t>
  </si>
  <si>
    <t>Hohenwarte</t>
  </si>
  <si>
    <t>Preßwitzer Str. 25</t>
  </si>
  <si>
    <t>Remptendorf</t>
  </si>
  <si>
    <t>BNA0466</t>
  </si>
  <si>
    <t>BNA0467</t>
  </si>
  <si>
    <t>Hohenwarte 2</t>
  </si>
  <si>
    <t>BNA0468</t>
  </si>
  <si>
    <t>BNA0469</t>
  </si>
  <si>
    <t>BNA0470</t>
  </si>
  <si>
    <t>BNA0471</t>
  </si>
  <si>
    <t>PSS E</t>
  </si>
  <si>
    <t>BNA0472</t>
  </si>
  <si>
    <t>PSS F</t>
  </si>
  <si>
    <t>BNA0473</t>
  </si>
  <si>
    <t>PSS G</t>
  </si>
  <si>
    <t>BNA0474</t>
  </si>
  <si>
    <t>PSS H</t>
  </si>
  <si>
    <t>Stadtwerke München GmbH</t>
  </si>
  <si>
    <t>BNA0483</t>
  </si>
  <si>
    <t>GHP Glunz  Holzwerkstoffproduktion GmbH</t>
  </si>
  <si>
    <t>Horn-Bad Meinberg</t>
  </si>
  <si>
    <t>Bahnhofstraße 57</t>
  </si>
  <si>
    <t>BNA1490</t>
  </si>
  <si>
    <t>EBS - Kraftwerk GmbH</t>
  </si>
  <si>
    <t>EBKW Knapsack</t>
  </si>
  <si>
    <t>Hürth</t>
  </si>
  <si>
    <t>Industriestr. 300</t>
  </si>
  <si>
    <t xml:space="preserve">InfraServ GmbH &amp; Co. Knapsack KG </t>
  </si>
  <si>
    <t>BNA0489</t>
  </si>
  <si>
    <t>Goldenberg</t>
  </si>
  <si>
    <t>E, Besicherung F</t>
  </si>
  <si>
    <t>Knapsack</t>
  </si>
  <si>
    <t>BNA0490a</t>
  </si>
  <si>
    <t>BNA0491</t>
  </si>
  <si>
    <t>Ville/Berrenrath</t>
  </si>
  <si>
    <t>Altholz / SBS</t>
  </si>
  <si>
    <t>Berrenrath</t>
  </si>
  <si>
    <t>BNA0548a</t>
  </si>
  <si>
    <t>Knapsack Gas I</t>
  </si>
  <si>
    <t>Hürth-Knapsack</t>
  </si>
  <si>
    <t>BNA0548b</t>
  </si>
  <si>
    <t>Knapsack Gas II</t>
  </si>
  <si>
    <t>BNA0492</t>
  </si>
  <si>
    <t>RAG Anthrazit Ibbenbüren GmbH</t>
  </si>
  <si>
    <t>Ibbenbüren</t>
  </si>
  <si>
    <t>EVA</t>
  </si>
  <si>
    <t>110kV-Anlage Bergwerk</t>
  </si>
  <si>
    <t>BNA0493</t>
  </si>
  <si>
    <t>Klärschlamm / Tiermehl</t>
  </si>
  <si>
    <t>Westerkappeln (380kV), Westerkappeln (110kV) und Ibbenbüren (110kV)</t>
  </si>
  <si>
    <t>BNA0494</t>
  </si>
  <si>
    <t>Rheinkraftwerk Iffezheim GmbH</t>
  </si>
  <si>
    <t>Rheinkraftwerk Iffezheim</t>
  </si>
  <si>
    <t>Iffezheim</t>
  </si>
  <si>
    <t>An der Staustufe 27</t>
  </si>
  <si>
    <t>Iffezheim M1-M5</t>
  </si>
  <si>
    <t>BNA0499</t>
  </si>
  <si>
    <t>Infraserv GmbH &amp; Co. Höchst KG</t>
  </si>
  <si>
    <t>Industriepark Höchst</t>
  </si>
  <si>
    <t>FWH O/W</t>
  </si>
  <si>
    <t>BNA0497</t>
  </si>
  <si>
    <t>ADS-Anlage</t>
  </si>
  <si>
    <t>BNA0498</t>
  </si>
  <si>
    <t>BNA0500</t>
  </si>
  <si>
    <t>Boehringer Ingelheim Pharma GmbH &amp; Co. KG</t>
  </si>
  <si>
    <t>Ingelheim</t>
  </si>
  <si>
    <t>Rheinhessische Energie- und Wasserversorgungs-GmbH</t>
  </si>
  <si>
    <t>BNA1161</t>
  </si>
  <si>
    <t>Zweckverband Müllverwertungsanlage Ingolstadt (MVA Ingolstadt)</t>
  </si>
  <si>
    <t>MVA Ingolstadt</t>
  </si>
  <si>
    <t>Am Mailinger Bach 141</t>
  </si>
  <si>
    <t>Müllheizkraftwerk (MHKW)</t>
  </si>
  <si>
    <t>DE000314850550000102762000000S013</t>
  </si>
  <si>
    <t>Stadtwerke Ingolstadt Netze GmbH</t>
  </si>
  <si>
    <t>BNA1160</t>
  </si>
  <si>
    <t>BNA1289</t>
  </si>
  <si>
    <t>AMK - Abfallentsorgungsgesellschaft des Märkischen Kreises mbH</t>
  </si>
  <si>
    <t>Iserlohn</t>
  </si>
  <si>
    <t>Giesestraße 10</t>
  </si>
  <si>
    <t>10 kV Schaltanlage</t>
  </si>
  <si>
    <t xml:space="preserve">Stadtwerke Iserlohn GmbH </t>
  </si>
  <si>
    <t>TenneT TSO GmbH</t>
  </si>
  <si>
    <t>BNA0504</t>
  </si>
  <si>
    <t>HKW Jena</t>
  </si>
  <si>
    <t>Jena</t>
  </si>
  <si>
    <t>UW HKW Jena</t>
  </si>
  <si>
    <t>BNA1164</t>
  </si>
  <si>
    <t>P&amp;L Werk Jülich</t>
  </si>
  <si>
    <t>Jülich</t>
  </si>
  <si>
    <t>Dürenerstr. 20</t>
  </si>
  <si>
    <t>Kessel 5</t>
  </si>
  <si>
    <t>Stadtwerke Jülich GmbH</t>
  </si>
  <si>
    <t>BNA0510a</t>
  </si>
  <si>
    <t>SWK Stadtwerke Kaiserslautern, Versorgungs-AG</t>
  </si>
  <si>
    <t>HKW Karcherstr.</t>
  </si>
  <si>
    <t>Kaiserslautern</t>
  </si>
  <si>
    <t>UW 1</t>
  </si>
  <si>
    <t>SWK Stadtwerke Kaiserslautern Versorgungs-AG</t>
  </si>
  <si>
    <t>BNA0510b</t>
  </si>
  <si>
    <t>BNA1165</t>
  </si>
  <si>
    <t>P&amp;L Werk Appeldorn</t>
  </si>
  <si>
    <t>Kalkar</t>
  </si>
  <si>
    <t>Reeser Str 280-300</t>
  </si>
  <si>
    <t>Lentjes-Kessel</t>
  </si>
  <si>
    <t>Biogas, Schweröl, Leichtöl</t>
  </si>
  <si>
    <t>BNA1167</t>
  </si>
  <si>
    <t>Kreis Weseler Abfallgesellschaft mbH &amp; Co. KG (KWA)</t>
  </si>
  <si>
    <t>Abfallentsorgungszentrum Asdonkshof</t>
  </si>
  <si>
    <t>Kamp-Lintfort</t>
  </si>
  <si>
    <t>Graftstr. 25</t>
  </si>
  <si>
    <t>MVA</t>
  </si>
  <si>
    <t>UA Graft, Zählpunkt DE-000181-50259-Z0000000000000000429</t>
  </si>
  <si>
    <t>BNA1166</t>
  </si>
  <si>
    <t>BNA0520</t>
  </si>
  <si>
    <t>Stora Enso Maxau GmbH</t>
  </si>
  <si>
    <t>Stora Enso Maxau</t>
  </si>
  <si>
    <t>Karlsruhe</t>
  </si>
  <si>
    <t xml:space="preserve">Biomasse </t>
  </si>
  <si>
    <t>Steinkohle (bei zu feuchter Biomasse), Schlämme, Ersatzbrennstoff, Erdgas i.d.R. zur Stützfeuerung</t>
  </si>
  <si>
    <t>DE00032776187ES000125501100010000</t>
  </si>
  <si>
    <t>Stadtwerke Karlsruhe Netzservice GmbH</t>
  </si>
  <si>
    <t>BNA0514</t>
  </si>
  <si>
    <t>Rheinhafen-Dampfkraftwerk</t>
  </si>
  <si>
    <t>Fettweisstraße 42</t>
  </si>
  <si>
    <t>RDK 4S</t>
  </si>
  <si>
    <t>Daxlanden</t>
  </si>
  <si>
    <t>BNA0515</t>
  </si>
  <si>
    <t>Stadtwerke Karlsruhe GmbH</t>
  </si>
  <si>
    <t>Heizkraftwerk West</t>
  </si>
  <si>
    <t>T3</t>
  </si>
  <si>
    <t>BNA0516</t>
  </si>
  <si>
    <t>MiRO Mineraloelraffinerie Oberrhein GmbH &amp; Co. KG</t>
  </si>
  <si>
    <t>MiRO</t>
  </si>
  <si>
    <t>Kesselhaus Werk 1</t>
  </si>
  <si>
    <t>BNA0517</t>
  </si>
  <si>
    <t>Kesselhaus Werk 2</t>
  </si>
  <si>
    <t>BNA0518a</t>
  </si>
  <si>
    <t>RDK 7</t>
  </si>
  <si>
    <t>BNA0518b</t>
  </si>
  <si>
    <t>RDK 8</t>
  </si>
  <si>
    <t>BNA1168</t>
  </si>
  <si>
    <t>Müllheizkraftwerk Kassel GmbH</t>
  </si>
  <si>
    <t>Müllheizkraftwerk</t>
  </si>
  <si>
    <t>Kassel</t>
  </si>
  <si>
    <t>Erdgas, HEL</t>
  </si>
  <si>
    <t>DE0003323412300000000009942006855</t>
  </si>
  <si>
    <t>Städtische Werke Netz + Service GmbH</t>
  </si>
  <si>
    <t>BNA0523</t>
  </si>
  <si>
    <t>Städtische Werke Energie + Wärme GmbH</t>
  </si>
  <si>
    <t>FKK</t>
  </si>
  <si>
    <t>Steinkohle, Klärschlamm, Erdgas, Heizöl EL</t>
  </si>
  <si>
    <t>DE00033234134000KFWFKK10000199995</t>
  </si>
  <si>
    <t>BNA0521</t>
  </si>
  <si>
    <t>Kombi-HKW</t>
  </si>
  <si>
    <t>DE0003323413400000000009959305051</t>
  </si>
  <si>
    <t>BNA1169</t>
  </si>
  <si>
    <t>Kaufering</t>
  </si>
  <si>
    <t>Lechfeldwiesen</t>
  </si>
  <si>
    <t>BNA1528</t>
  </si>
  <si>
    <t>Stadtwerke Kempen GmbH</t>
  </si>
  <si>
    <t>Kempen</t>
  </si>
  <si>
    <t>Gas</t>
  </si>
  <si>
    <t>Biomethan</t>
  </si>
  <si>
    <t>BHKW Otto-Schott-Straße</t>
  </si>
  <si>
    <t>BNA0527</t>
  </si>
  <si>
    <t>Stadtwerke Kiel AG</t>
  </si>
  <si>
    <t>HKW Humboldtstr.</t>
  </si>
  <si>
    <t>Kiel</t>
  </si>
  <si>
    <t>Umspannwerk Humboldtstr.</t>
  </si>
  <si>
    <t xml:space="preserve">Stadtwerke Kiel Netz GmbH </t>
  </si>
  <si>
    <t>BNA0526</t>
  </si>
  <si>
    <t>Gemeinschaftskraftwerk Kiel GmbH</t>
  </si>
  <si>
    <t>Gemeinschaftskraftwerk Kiel</t>
  </si>
  <si>
    <t>Umspannwerk Hasselfelde</t>
  </si>
  <si>
    <t>BNA1175</t>
  </si>
  <si>
    <t>Unteropfingen</t>
  </si>
  <si>
    <t>Kirchdorf</t>
  </si>
  <si>
    <t>BNA0531</t>
  </si>
  <si>
    <t>Energieservice Westfalen Weser GmbH</t>
  </si>
  <si>
    <t>KW Kirchlengern</t>
  </si>
  <si>
    <t>Kirchlengern</t>
  </si>
  <si>
    <t>UW Kirchlengern</t>
  </si>
  <si>
    <t>BNA1506</t>
  </si>
  <si>
    <t>Nordzucker AG</t>
  </si>
  <si>
    <t>Werk Klein Wanzleben</t>
  </si>
  <si>
    <t>Klein Wanzleben</t>
  </si>
  <si>
    <t>Magdeburger Landstraße 1 bis 5</t>
  </si>
  <si>
    <t>BNA1181</t>
  </si>
  <si>
    <t>Koblenz</t>
  </si>
  <si>
    <t>BNA0540</t>
  </si>
  <si>
    <t>Walchensee</t>
  </si>
  <si>
    <t>Kochel am See</t>
  </si>
  <si>
    <t>Altjoch 21</t>
  </si>
  <si>
    <t>BNA1184</t>
  </si>
  <si>
    <t>AVG Köln mbH</t>
  </si>
  <si>
    <t>RMVA Köln</t>
  </si>
  <si>
    <t>Köln</t>
  </si>
  <si>
    <t>Geestemünder Str. 23</t>
  </si>
  <si>
    <t>keine</t>
  </si>
  <si>
    <t>UW Merkenich</t>
  </si>
  <si>
    <t xml:space="preserve">Rheinische NETZGesellschaft mbH </t>
  </si>
  <si>
    <t>BNA1867</t>
  </si>
  <si>
    <t>AVG Köln</t>
  </si>
  <si>
    <t>Geestemünder Straße 23</t>
  </si>
  <si>
    <t>Turbosatz 2</t>
  </si>
  <si>
    <t>Rheinische Netzgesellschaft</t>
  </si>
  <si>
    <t>BNA0543</t>
  </si>
  <si>
    <t>RheinEnergie AG</t>
  </si>
  <si>
    <t>HKW Merkenich</t>
  </si>
  <si>
    <t>BNA0545</t>
  </si>
  <si>
    <t>HKW Niehl 2</t>
  </si>
  <si>
    <t>UW Mole</t>
  </si>
  <si>
    <t>BNA0546</t>
  </si>
  <si>
    <t>BNA1182</t>
  </si>
  <si>
    <t>BNA1183</t>
  </si>
  <si>
    <t>HKW Merheim</t>
  </si>
  <si>
    <t>UW Merheim</t>
  </si>
  <si>
    <t>BNA1818</t>
  </si>
  <si>
    <t>Niehl 3</t>
  </si>
  <si>
    <t>Niehl 31</t>
  </si>
  <si>
    <t>UW Opladen / UW Köln-Kalk</t>
  </si>
  <si>
    <t>Amprion GmbH / Rheinische Netzgesellschaft</t>
  </si>
  <si>
    <t>BNA0547</t>
  </si>
  <si>
    <t>Shell Deutschland Oil GmbH</t>
  </si>
  <si>
    <t>Godorfer Hauptstr. 150</t>
  </si>
  <si>
    <t>BNA1397a</t>
  </si>
  <si>
    <t>Ineos Manufacturing Deutschland GmbH</t>
  </si>
  <si>
    <t>O10</t>
  </si>
  <si>
    <t>Alte Strasse 201</t>
  </si>
  <si>
    <t>T21</t>
  </si>
  <si>
    <t>Reststoffe aus Produkt.</t>
  </si>
  <si>
    <t>HD-Heizgas</t>
  </si>
  <si>
    <t>Kundenanlage Ineos</t>
  </si>
  <si>
    <t>BNA1397b</t>
  </si>
  <si>
    <t>T22</t>
  </si>
  <si>
    <t>BNA1397c</t>
  </si>
  <si>
    <t>T23</t>
  </si>
  <si>
    <t>BNA1397d</t>
  </si>
  <si>
    <t>T24</t>
  </si>
  <si>
    <t>BNA1397e</t>
  </si>
  <si>
    <t>T31</t>
  </si>
  <si>
    <t>BNA1870</t>
  </si>
  <si>
    <t>Orion Engineered Carbons GmbH</t>
  </si>
  <si>
    <t>Werk Kalscheuren</t>
  </si>
  <si>
    <t>Harry-Kloepfer-Straße 1</t>
  </si>
  <si>
    <t>Restgas aus Rußproduktion</t>
  </si>
  <si>
    <t>BNA0549</t>
  </si>
  <si>
    <t>BMKW Königs Wusterhausen</t>
  </si>
  <si>
    <t>Königs Wusterhausen</t>
  </si>
  <si>
    <t>Am Nordhafen 12</t>
  </si>
  <si>
    <t>BNA1185</t>
  </si>
  <si>
    <t>P&amp;L Werk Könnern</t>
  </si>
  <si>
    <t>Könnern</t>
  </si>
  <si>
    <t>An den Sieben Stücken</t>
  </si>
  <si>
    <t>Kessel 1 und 2</t>
  </si>
  <si>
    <t>JK Ø 3</t>
  </si>
  <si>
    <t>BNA0553</t>
  </si>
  <si>
    <t>BinderHolz Deutschland GmbH</t>
  </si>
  <si>
    <t>BMHKW-BinderHolz</t>
  </si>
  <si>
    <t>Kösching</t>
  </si>
  <si>
    <t>Einsteinstraße 9</t>
  </si>
  <si>
    <t>UW GROM</t>
  </si>
  <si>
    <t>BNA1553</t>
  </si>
  <si>
    <t>Gunvor Raffinerie Ingolstadt GmbH</t>
  </si>
  <si>
    <t>Raffineriegas</t>
  </si>
  <si>
    <t>DE0072285092EBY00000000000009017</t>
  </si>
  <si>
    <t>BNA1522</t>
  </si>
  <si>
    <t>Geno Bioenergie Leasingfonds Erste GmbH &amp; Co. KG</t>
  </si>
  <si>
    <t>BioEnergie Park Klarsee</t>
  </si>
  <si>
    <t>Krackow</t>
  </si>
  <si>
    <t>Ernst-Röwer-Ring 2</t>
  </si>
  <si>
    <t>BNA1186a</t>
  </si>
  <si>
    <t>EGK Entsorgungsgesellschaft Krefeld GmbH &amp; Co.KG</t>
  </si>
  <si>
    <t>MKVA Krefeld</t>
  </si>
  <si>
    <t>Krefeld</t>
  </si>
  <si>
    <t>Parkstr. 234</t>
  </si>
  <si>
    <t>Turbine 3</t>
  </si>
  <si>
    <t>NGN Netzgesellschaft Niederrhein mbH</t>
  </si>
  <si>
    <t>BNA1186b</t>
  </si>
  <si>
    <t>Turbine 4</t>
  </si>
  <si>
    <t>BNA1186c</t>
  </si>
  <si>
    <t>Turbine 2</t>
  </si>
  <si>
    <t>BNA1186d</t>
  </si>
  <si>
    <t>BNA1186e</t>
  </si>
  <si>
    <t>Turbine 1</t>
  </si>
  <si>
    <t>BNA0556a</t>
  </si>
  <si>
    <t>KWK-Anlage Krefeld DT</t>
  </si>
  <si>
    <t>Düsseldorfer Str. 191</t>
  </si>
  <si>
    <t>UA Hafen</t>
  </si>
  <si>
    <t>Netzgesellschaft Niederrhein GmbH</t>
  </si>
  <si>
    <t>BNA0556b</t>
  </si>
  <si>
    <t>KWK-Anlage Krefeld VM</t>
  </si>
  <si>
    <t>Gasmotor (Dieselgenerator)</t>
  </si>
  <si>
    <t>Heizöl El</t>
  </si>
  <si>
    <t>BNA1502</t>
  </si>
  <si>
    <t>SWK ENERGIE GmbH</t>
  </si>
  <si>
    <t>Heizkraftwerk Krefeld</t>
  </si>
  <si>
    <t>UA Frankenring</t>
  </si>
  <si>
    <t xml:space="preserve">SWK NETZE GmbH </t>
  </si>
  <si>
    <t>BNA0557a</t>
  </si>
  <si>
    <t>Currenta GmbH &amp; Co. OHG</t>
  </si>
  <si>
    <t>Kraftwerk L 57</t>
  </si>
  <si>
    <t>Krefeld-Uerdingen</t>
  </si>
  <si>
    <t>CHEMPARK, Geb. L 57</t>
  </si>
  <si>
    <t>Erdgas, Braunkohle, Produktionsrückstände</t>
  </si>
  <si>
    <t>CURRENTA</t>
  </si>
  <si>
    <t>BNA0557b</t>
  </si>
  <si>
    <t>Kraftwerk N 230</t>
  </si>
  <si>
    <t>CHEMPARK, Geb. N 230</t>
  </si>
  <si>
    <t>Erdgas, Produktionsrückstände</t>
  </si>
  <si>
    <t>BNA0558</t>
  </si>
  <si>
    <t>Erzhausen</t>
  </si>
  <si>
    <t>Kreiensen</t>
  </si>
  <si>
    <t>BNA1329</t>
  </si>
  <si>
    <t>Kübler &amp; Niethammer Papierfabrik Kriebstein AG</t>
  </si>
  <si>
    <t>K&amp;N PFK AG EV</t>
  </si>
  <si>
    <t>Kriebstein</t>
  </si>
  <si>
    <t>Bauhofstr. 1</t>
  </si>
  <si>
    <t>GT / GDT</t>
  </si>
  <si>
    <t>UW-Rauschenthal</t>
  </si>
  <si>
    <t>BNA0566</t>
  </si>
  <si>
    <t>Pfeifer Holz GmbH</t>
  </si>
  <si>
    <t>Kühbach</t>
  </si>
  <si>
    <t>BNA0567a</t>
  </si>
  <si>
    <t>TIWAG-Tiroler Wasserkraft AG</t>
  </si>
  <si>
    <t>KW Kühtai</t>
  </si>
  <si>
    <t>A-6183</t>
  </si>
  <si>
    <t>Kühtai</t>
  </si>
  <si>
    <t>Österreich</t>
  </si>
  <si>
    <t>Kühtai Ma1</t>
  </si>
  <si>
    <t>UW Silz</t>
  </si>
  <si>
    <t>TIWAG-Netz AG/APG/TenneT</t>
  </si>
  <si>
    <t>BNA0567b</t>
  </si>
  <si>
    <t>Kühtai Ma 2</t>
  </si>
  <si>
    <t>BNA0825</t>
  </si>
  <si>
    <t>Rheinkraftwerk Reckingen</t>
  </si>
  <si>
    <t>Küssaberg</t>
  </si>
  <si>
    <t>Kraftwerkstraße 24</t>
  </si>
  <si>
    <t>Reckingen</t>
  </si>
  <si>
    <t>Reckingen bzw. CH</t>
  </si>
  <si>
    <t>BNA1450</t>
  </si>
  <si>
    <t>DREWSEN SPEZIALPAPIERE GmbH &amp; Co. KG</t>
  </si>
  <si>
    <t>GUD-Anlage DREWSEN</t>
  </si>
  <si>
    <t>Lachendorf</t>
  </si>
  <si>
    <t>Georg-Drewsen-Weg 2</t>
  </si>
  <si>
    <t>BNA1187</t>
  </si>
  <si>
    <t>P&amp;L Werk Lage</t>
  </si>
  <si>
    <t>Lage</t>
  </si>
  <si>
    <t>Heidensche Str. 70</t>
  </si>
  <si>
    <t>Kessel 1/2/3</t>
  </si>
  <si>
    <t>BNA0573</t>
  </si>
  <si>
    <t>Landesbergen Biomasse</t>
  </si>
  <si>
    <t>Landesbergen</t>
  </si>
  <si>
    <t>BNA0574a</t>
  </si>
  <si>
    <t>Landesbergen Gas</t>
  </si>
  <si>
    <t>BNA0574b</t>
  </si>
  <si>
    <t>BNA0583</t>
  </si>
  <si>
    <t>Energiedienst Holding AG</t>
  </si>
  <si>
    <t>Laufenburg</t>
  </si>
  <si>
    <t>CH-5080</t>
  </si>
  <si>
    <t>Schweiz</t>
  </si>
  <si>
    <t>KW Laufenburg</t>
  </si>
  <si>
    <t>110-kV-Schaltanlage Laufenburg</t>
  </si>
  <si>
    <t>BNA1189</t>
  </si>
  <si>
    <t>Obere Donau Kraftwerke AG</t>
  </si>
  <si>
    <t>Faimingen</t>
  </si>
  <si>
    <t>Lauingen</t>
  </si>
  <si>
    <t>BNA1190</t>
  </si>
  <si>
    <t>Thermische Abfallbehandlung Lauta GmbH &amp; Co. oHG</t>
  </si>
  <si>
    <t>Lauta</t>
  </si>
  <si>
    <t>Industrie- und Gewerbegebiet Lauta, 
Straße B Nr. 5</t>
  </si>
  <si>
    <t>UW-Lauta</t>
  </si>
  <si>
    <t>BNA1191</t>
  </si>
  <si>
    <t>Urspring</t>
  </si>
  <si>
    <t>Lechbruck</t>
  </si>
  <si>
    <t>Via Claudia</t>
  </si>
  <si>
    <t>BNA1192</t>
  </si>
  <si>
    <t>Prem</t>
  </si>
  <si>
    <t>Am Premer Lechsee</t>
  </si>
  <si>
    <t>BNA0715</t>
  </si>
  <si>
    <t>Lehmen</t>
  </si>
  <si>
    <t>BNA0588</t>
  </si>
  <si>
    <t>Heizkraftwerk Leipzig-Nord</t>
  </si>
  <si>
    <t>Leipzig</t>
  </si>
  <si>
    <t>Eutritzscher Str. 14b</t>
  </si>
  <si>
    <t>Netz Leipzig GmbH</t>
  </si>
  <si>
    <t>BNA1874</t>
  </si>
  <si>
    <t>Speicherfarm Leipzig</t>
  </si>
  <si>
    <t>sonstige Speichertechnologien</t>
  </si>
  <si>
    <t>UW Plaußig</t>
  </si>
  <si>
    <t>Mitnetz</t>
  </si>
  <si>
    <t>BNA1658</t>
  </si>
  <si>
    <t>Stadtwerke Lemgo GmbH</t>
  </si>
  <si>
    <t>Lemgo</t>
  </si>
  <si>
    <t>Bruchweg 24</t>
  </si>
  <si>
    <t>UW-Mitte (Bruchweg)</t>
  </si>
  <si>
    <t>Stadtwerke Lemgo</t>
  </si>
  <si>
    <t>BNA1193</t>
  </si>
  <si>
    <t>HKW-West</t>
  </si>
  <si>
    <t xml:space="preserve">Lemgo </t>
  </si>
  <si>
    <t>Liemer Weg 71</t>
  </si>
  <si>
    <t>UW-Grevenmarsch</t>
  </si>
  <si>
    <t>BNA1556</t>
  </si>
  <si>
    <t>Sachsenmilch Leppersdorf GmbH</t>
  </si>
  <si>
    <t>Leppersdorf</t>
  </si>
  <si>
    <t>An den Breiten</t>
  </si>
  <si>
    <t>BNA0590</t>
  </si>
  <si>
    <t>TREA Leuna</t>
  </si>
  <si>
    <t>Leuna</t>
  </si>
  <si>
    <t>An der B91</t>
  </si>
  <si>
    <t>Linie 1</t>
  </si>
  <si>
    <t>Bau 2312</t>
  </si>
  <si>
    <t>InfraLeuna GmbH</t>
  </si>
  <si>
    <t>BNA0591</t>
  </si>
  <si>
    <t>Linie 2</t>
  </si>
  <si>
    <t>BNA0592</t>
  </si>
  <si>
    <t>GuD Leuna</t>
  </si>
  <si>
    <t>UW Leuna</t>
  </si>
  <si>
    <t>BNA0593</t>
  </si>
  <si>
    <t>ILK-GuD</t>
  </si>
  <si>
    <t>Bau 5131</t>
  </si>
  <si>
    <t>BNA0594</t>
  </si>
  <si>
    <t>TOTAL Raffinerie Mitteldeutschland GmbH</t>
  </si>
  <si>
    <t>Leuna Mitte</t>
  </si>
  <si>
    <t>BNA0595</t>
  </si>
  <si>
    <t>GT3</t>
  </si>
  <si>
    <t>BNA0596</t>
  </si>
  <si>
    <t>Raffineriekraftwerk</t>
  </si>
  <si>
    <t>Leuna Süd-Mitte</t>
  </si>
  <si>
    <t>BNA0597</t>
  </si>
  <si>
    <t>DT1</t>
  </si>
  <si>
    <t>Dampf</t>
  </si>
  <si>
    <t>Bau 5130</t>
  </si>
  <si>
    <t>BNA0598a</t>
  </si>
  <si>
    <t>ILK-EKT</t>
  </si>
  <si>
    <t>EKT</t>
  </si>
  <si>
    <t>BNA0598b</t>
  </si>
  <si>
    <t>KT1</t>
  </si>
  <si>
    <t>BNA0599</t>
  </si>
  <si>
    <t>AVEA Entsorgungsbetriebe GmbH &amp; Co. KG</t>
  </si>
  <si>
    <t>Leverkusen</t>
  </si>
  <si>
    <t>UA Manfort / UA Küppersteg</t>
  </si>
  <si>
    <t>BNA0600a</t>
  </si>
  <si>
    <t>X-Kraftwerk</t>
  </si>
  <si>
    <t>CHEMPARK, Geb. X 50</t>
  </si>
  <si>
    <t>BNA0600b</t>
  </si>
  <si>
    <t>G-Kraftwerk</t>
  </si>
  <si>
    <t>CHEMPARK, Geb. G 22</t>
  </si>
  <si>
    <t>Erdgas, Braunkohle,  Produktionsrückstände</t>
  </si>
  <si>
    <t>BNA0601</t>
  </si>
  <si>
    <t>Biomasse HKW Siegerland GmbH &amp; Co.KG</t>
  </si>
  <si>
    <t xml:space="preserve">Liebenscheid </t>
  </si>
  <si>
    <t>BNA0602</t>
  </si>
  <si>
    <t>Emsland</t>
  </si>
  <si>
    <t>Lingen</t>
  </si>
  <si>
    <t>C1</t>
  </si>
  <si>
    <t>Hanekenfähr</t>
  </si>
  <si>
    <t>BNA0603</t>
  </si>
  <si>
    <t>B1</t>
  </si>
  <si>
    <t>BNA0604</t>
  </si>
  <si>
    <t>B2</t>
  </si>
  <si>
    <t>BNA0605</t>
  </si>
  <si>
    <t>C2</t>
  </si>
  <si>
    <t>BNA0606</t>
  </si>
  <si>
    <t>BNA1509</t>
  </si>
  <si>
    <t>BP Europa SE</t>
  </si>
  <si>
    <t>BP Werk Lingen</t>
  </si>
  <si>
    <t>Raffineriestrasse</t>
  </si>
  <si>
    <t>BNA0607</t>
  </si>
  <si>
    <t>Kernkraftwerk Emsland</t>
  </si>
  <si>
    <t>KKE</t>
  </si>
  <si>
    <t>BNA1531</t>
  </si>
  <si>
    <t>Industriekraftwerk Greifswald GmbH</t>
  </si>
  <si>
    <t>Industriekraftwerk Greifswald</t>
  </si>
  <si>
    <t>Lubmin</t>
  </si>
  <si>
    <t>UW Lubmin</t>
  </si>
  <si>
    <t>BNA0616a</t>
  </si>
  <si>
    <t>BASF SE</t>
  </si>
  <si>
    <t>Kläranlage</t>
  </si>
  <si>
    <t>Ludwigshafen</t>
  </si>
  <si>
    <t>Z 564</t>
  </si>
  <si>
    <t>Z564</t>
  </si>
  <si>
    <t>Kohle, Brams</t>
  </si>
  <si>
    <t>BNA1197</t>
  </si>
  <si>
    <t>FHKW Ludwigshafen</t>
  </si>
  <si>
    <t xml:space="preserve">Industriestr. 3 </t>
  </si>
  <si>
    <t>FHKW</t>
  </si>
  <si>
    <t>DE00039767063VirtuellVZPNETTOEINS
DE00039767063VirtuellVZPNETTOLAST</t>
  </si>
  <si>
    <t>Kommunale Netzgesellschaft Südwest mbH</t>
  </si>
  <si>
    <t>BNA0614a</t>
  </si>
  <si>
    <t>KW Mitte</t>
  </si>
  <si>
    <t>A 855</t>
  </si>
  <si>
    <t>BNA0615</t>
  </si>
  <si>
    <t>Kraftwerk Süd</t>
  </si>
  <si>
    <t>C 200</t>
  </si>
  <si>
    <t>GUD C 200
GT 1, GT 2, DT 1</t>
  </si>
  <si>
    <t>BNA0614b</t>
  </si>
  <si>
    <t>Kraftwerk Mitte</t>
  </si>
  <si>
    <t>A 800</t>
  </si>
  <si>
    <t>GUD A 800 
GT 11, GT 12, DT 10</t>
  </si>
  <si>
    <t>W211</t>
  </si>
  <si>
    <t>BNA1196a</t>
  </si>
  <si>
    <t>BHKW Ludwigshafen</t>
  </si>
  <si>
    <t>Giulinistraße 2</t>
  </si>
  <si>
    <t xml:space="preserve">BHKW </t>
  </si>
  <si>
    <t>20 kV Übergabestationen</t>
  </si>
  <si>
    <t>MVV Netze GmbH</t>
  </si>
  <si>
    <t>BNA1196b</t>
  </si>
  <si>
    <t>Industriekraftwerk Ludwigshafen</t>
  </si>
  <si>
    <t>Giulinistr. 2</t>
  </si>
  <si>
    <t>BNA0616b</t>
  </si>
  <si>
    <t>Kraftwerk Nord</t>
  </si>
  <si>
    <t>S 300</t>
  </si>
  <si>
    <t>S 300
VT 1, VT 2, NT 7</t>
  </si>
  <si>
    <t>gasförmig</t>
  </si>
  <si>
    <t>flüssig, Erdgas, (Öl)</t>
  </si>
  <si>
    <t>BNA0617</t>
  </si>
  <si>
    <t>STEAG New Energies GmbH</t>
  </si>
  <si>
    <t xml:space="preserve">BMK Lünen </t>
  </si>
  <si>
    <t>Lünen</t>
  </si>
  <si>
    <t>Josef Rethmann Straße 4</t>
  </si>
  <si>
    <t>Stadtwerke Lünen GmbH</t>
  </si>
  <si>
    <t>BNA1811</t>
  </si>
  <si>
    <t>Großbatteriesystem (GBS)-Lünen</t>
  </si>
  <si>
    <t>Moltkestr. 15</t>
  </si>
  <si>
    <t>GBS-LN</t>
  </si>
  <si>
    <t>UA Lünen</t>
  </si>
  <si>
    <t>BNA1508</t>
  </si>
  <si>
    <t>Trianel Kohlekraftwerk Lünen GmbH &amp; Co. KG</t>
  </si>
  <si>
    <t>Trianel Kohlekraftwerk Lünen</t>
  </si>
  <si>
    <t>Frydagstr. 40</t>
  </si>
  <si>
    <t>UA Lippe</t>
  </si>
  <si>
    <t>BNA1198</t>
  </si>
  <si>
    <t>SUEZ Energie und Verwertung GmbH</t>
  </si>
  <si>
    <t xml:space="preserve">SITA Abfallverwertung GmbH </t>
  </si>
  <si>
    <t>Lützen OT Zorbau</t>
  </si>
  <si>
    <t>Bayerische Str.20</t>
  </si>
  <si>
    <t>UW Zorbau</t>
  </si>
  <si>
    <t>BNA0622</t>
  </si>
  <si>
    <t>Müllheizkraftwerk Rothensee GmbH</t>
  </si>
  <si>
    <t>MHKW Rothensee</t>
  </si>
  <si>
    <t>Magdeburg</t>
  </si>
  <si>
    <t>UW Rothensee</t>
  </si>
  <si>
    <t>SWM Netze GmbH</t>
  </si>
  <si>
    <t>BNA0623</t>
  </si>
  <si>
    <t>BNA1199</t>
  </si>
  <si>
    <t>Entsorgungsgesellschaft Mainz mbH</t>
  </si>
  <si>
    <t>MHKW Mainz</t>
  </si>
  <si>
    <t>Mainz</t>
  </si>
  <si>
    <t>Kraftwerkallee 1</t>
  </si>
  <si>
    <t>110-kV-Schaltanlage</t>
  </si>
  <si>
    <t>Stadtwerke Mainz Netze GmbH</t>
  </si>
  <si>
    <t>BNA0626</t>
  </si>
  <si>
    <t>Kraftwerke Mainz-Wiesbaden AG</t>
  </si>
  <si>
    <t>Kraftwerk Mainz</t>
  </si>
  <si>
    <t>KW3</t>
  </si>
  <si>
    <t>110-kV-Schaltanlage KW3</t>
  </si>
  <si>
    <t>BNA0627</t>
  </si>
  <si>
    <t>KW2</t>
  </si>
  <si>
    <t>110-kV-Schaltanlage KW2</t>
  </si>
  <si>
    <t>BNA0628</t>
  </si>
  <si>
    <t>Biomasse-Heizkraftwerk Malchin</t>
  </si>
  <si>
    <t>Malchin</t>
  </si>
  <si>
    <t>UW Malchin</t>
  </si>
  <si>
    <t>BNA0640</t>
  </si>
  <si>
    <t>HKW Mannheim</t>
  </si>
  <si>
    <t>Mannheim</t>
  </si>
  <si>
    <t>Otto-Hahn-Straße 1</t>
  </si>
  <si>
    <t>H80</t>
  </si>
  <si>
    <t>Netrion GmbH</t>
  </si>
  <si>
    <t>BNA0641a</t>
  </si>
  <si>
    <t>Turbine 60</t>
  </si>
  <si>
    <t>Erdgas (für An- und Abfahrvorgänge)</t>
  </si>
  <si>
    <t>BNA0641b</t>
  </si>
  <si>
    <t>Turbine D.0</t>
  </si>
  <si>
    <t xml:space="preserve">Netrion GmbH </t>
  </si>
  <si>
    <t>BNA0641c</t>
  </si>
  <si>
    <t>Turbine E.0</t>
  </si>
  <si>
    <t>BNA0636</t>
  </si>
  <si>
    <t>BMKW Mannheim</t>
  </si>
  <si>
    <t>Otto-Hahn-Str. 1</t>
  </si>
  <si>
    <t>BNA0637</t>
  </si>
  <si>
    <t>Essity Operations Mannheim GmbH</t>
  </si>
  <si>
    <t>SCA Mannheim</t>
  </si>
  <si>
    <t>Sandhofer Straße 176</t>
  </si>
  <si>
    <t>Sulfitablauge</t>
  </si>
  <si>
    <t>Erdgas / Biomasse</t>
  </si>
  <si>
    <t>BNA0644</t>
  </si>
  <si>
    <t>Grosskraftwerk Mannheim AG</t>
  </si>
  <si>
    <t xml:space="preserve">GKM </t>
  </si>
  <si>
    <t>Marguerrestraße 1</t>
  </si>
  <si>
    <t>DE00721570174000ZE000000398156VS0</t>
  </si>
  <si>
    <t>TransnetBW GmbH</t>
  </si>
  <si>
    <t>BNA0645</t>
  </si>
  <si>
    <t>BNA0646a</t>
  </si>
  <si>
    <t>Block 8</t>
  </si>
  <si>
    <t>BNA0646b</t>
  </si>
  <si>
    <t>BNA0647</t>
  </si>
  <si>
    <t>Dampfkraftwerk Marbach am Neckar</t>
  </si>
  <si>
    <t>Marbach</t>
  </si>
  <si>
    <t>Thomas-Alva-Edison-Ring 6</t>
  </si>
  <si>
    <t>Marbach II GT</t>
  </si>
  <si>
    <t>BNA0648</t>
  </si>
  <si>
    <t>Marbach III GT (solo)</t>
  </si>
  <si>
    <t>BNA0649</t>
  </si>
  <si>
    <t>MAR III DT</t>
  </si>
  <si>
    <t>BNA0652</t>
  </si>
  <si>
    <t>Markersbach</t>
  </si>
  <si>
    <t>Oberbeckenstr. 8</t>
  </si>
  <si>
    <t>Röhrsdorf</t>
  </si>
  <si>
    <t>BNA0653</t>
  </si>
  <si>
    <t>BNA0654</t>
  </si>
  <si>
    <t>BNA0655</t>
  </si>
  <si>
    <t>BNA0656</t>
  </si>
  <si>
    <t>BNA0657</t>
  </si>
  <si>
    <t>BNA0658</t>
  </si>
  <si>
    <t>Evonik Degussa GmbH</t>
  </si>
  <si>
    <t>Kraftwerk III</t>
  </si>
  <si>
    <t>Marl</t>
  </si>
  <si>
    <t>Paul-Baumann-Str. 1</t>
  </si>
  <si>
    <t>Block 311</t>
  </si>
  <si>
    <t>BNA0659</t>
  </si>
  <si>
    <t>Block 312</t>
  </si>
  <si>
    <t>BNA1676</t>
  </si>
  <si>
    <t>Kraftwerk IV</t>
  </si>
  <si>
    <t>DE007586457720000000S097220018F01</t>
  </si>
  <si>
    <t>BNA0662b</t>
  </si>
  <si>
    <t>Kraftwerk I</t>
  </si>
  <si>
    <t>Dampfwirtschaft (6 Einzelturbinen)</t>
  </si>
  <si>
    <t>BNA0660</t>
  </si>
  <si>
    <t xml:space="preserve">Kraftwerk I  </t>
  </si>
  <si>
    <t xml:space="preserve">Block 4 </t>
  </si>
  <si>
    <t>Abfälle, Heizöl</t>
  </si>
  <si>
    <t>BNA0662a</t>
  </si>
  <si>
    <t xml:space="preserve">Kraftwerk I </t>
  </si>
  <si>
    <t xml:space="preserve">Block 5 </t>
  </si>
  <si>
    <t>Abfälle, Erdgas</t>
  </si>
  <si>
    <t>BNA1523a</t>
  </si>
  <si>
    <t>Moritz J. Weig GmbH &amp; Co KG</t>
  </si>
  <si>
    <t>Gemeinschaftskraftwerk Weig</t>
  </si>
  <si>
    <t>Mayen</t>
  </si>
  <si>
    <t>Polcher Str. 113</t>
  </si>
  <si>
    <t>Block 1 (Kessel2, GT 1, DT 2)</t>
  </si>
  <si>
    <t>DE 0001810 56727 V000000000000000723894</t>
  </si>
  <si>
    <t>BNA1523b</t>
  </si>
  <si>
    <t>Block 2 (Kessel 6, GT 2, DT 3)</t>
  </si>
  <si>
    <t>BNA1523d</t>
  </si>
  <si>
    <t>Block 4 (Kessel 1, DT 2 und 3 anteilig)</t>
  </si>
  <si>
    <t>BNA1523c</t>
  </si>
  <si>
    <t>Block 3 (Kessel 3 und 4, DT 2 und 3 anteilig)</t>
  </si>
  <si>
    <t>Fangstoff aus Altpapieraufbereitung</t>
  </si>
  <si>
    <t>BNA1209</t>
  </si>
  <si>
    <t>Meitingen</t>
  </si>
  <si>
    <t>UW Meitingen</t>
  </si>
  <si>
    <t>BNA1210</t>
  </si>
  <si>
    <t>Merching</t>
  </si>
  <si>
    <t>Friedenaustraße</t>
  </si>
  <si>
    <t>BNA0669</t>
  </si>
  <si>
    <t>Pumpspeicherkraftwerk Glems</t>
  </si>
  <si>
    <t>Metzingen-Glems</t>
  </si>
  <si>
    <t>Unterer Hof 2</t>
  </si>
  <si>
    <t>Metzingen</t>
  </si>
  <si>
    <t>BNA1212</t>
  </si>
  <si>
    <t>Vereinigte Wertach-Elektrizitätswerke GmbH</t>
  </si>
  <si>
    <t>DKW Nord</t>
  </si>
  <si>
    <t>Mindelheim</t>
  </si>
  <si>
    <t>Mindelmähderweg 10</t>
  </si>
  <si>
    <t>SH KW Nord</t>
  </si>
  <si>
    <t>Vereinigte Wertach Elektrizitätswerke GmbH</t>
  </si>
  <si>
    <t>BNA1332</t>
  </si>
  <si>
    <t>INEOS Solvents Germany GmbH</t>
  </si>
  <si>
    <t>INEOS Kraftwerk</t>
  </si>
  <si>
    <t>Moers</t>
  </si>
  <si>
    <t>Römerstr. 733</t>
  </si>
  <si>
    <t>TG7/8</t>
  </si>
  <si>
    <t>Flüssige und gasförmige Produktionsrückstände</t>
  </si>
  <si>
    <t>DE00018147455V0000000753653</t>
  </si>
  <si>
    <t>5/25</t>
  </si>
  <si>
    <t>BNA1213</t>
  </si>
  <si>
    <t>Pfrombach</t>
  </si>
  <si>
    <t>Moosburg-Pfrombach</t>
  </si>
  <si>
    <t>BNA1396</t>
  </si>
  <si>
    <t>Energieversorgungscenter Dresden-Wilschdorf GmbH &amp; Co. KG</t>
  </si>
  <si>
    <t>EVC / GLOBALFOUNDRIES</t>
  </si>
  <si>
    <t>Moritzburg</t>
  </si>
  <si>
    <t>Boxdorf, Ringstr. 3</t>
  </si>
  <si>
    <t>EVC I</t>
  </si>
  <si>
    <t>BNA1866</t>
  </si>
  <si>
    <t>Zweite Energieversorgungscenter Dresden-Wilschdorf GmbH &amp; Co. KG</t>
  </si>
  <si>
    <t>BNA1214</t>
  </si>
  <si>
    <t>Müden</t>
  </si>
  <si>
    <t>BNA0683a</t>
  </si>
  <si>
    <t>SWM Services GmbH</t>
  </si>
  <si>
    <t>Süd DT1</t>
  </si>
  <si>
    <t>München</t>
  </si>
  <si>
    <t>Schaltstelle Isartalstraße</t>
  </si>
  <si>
    <t>SWM Infrastruktur GmbH</t>
  </si>
  <si>
    <t>BNA0683b</t>
  </si>
  <si>
    <t>Süd GT3</t>
  </si>
  <si>
    <t>BNA0683c</t>
  </si>
  <si>
    <t>Süd GT2</t>
  </si>
  <si>
    <t>BNA0684a</t>
  </si>
  <si>
    <t>Süd GT 61</t>
  </si>
  <si>
    <t>BNA0684b</t>
  </si>
  <si>
    <t>Süd GT 62</t>
  </si>
  <si>
    <t>BNA0684c</t>
  </si>
  <si>
    <t>Süd DT60</t>
  </si>
  <si>
    <t>BNA1327a</t>
  </si>
  <si>
    <t>Flughafen München GmbH</t>
  </si>
  <si>
    <t>Energiezentrale 1992</t>
  </si>
  <si>
    <t>nicht öffentlicher Bereich (Btl. 145.01)</t>
  </si>
  <si>
    <t>AGG1 -  AGG7</t>
  </si>
  <si>
    <t>145.01-MSNN-EG.01</t>
  </si>
  <si>
    <t>BNA1327b</t>
  </si>
  <si>
    <t>Terminal 2 Gesellschaft mbH &amp; Co oHG</t>
  </si>
  <si>
    <t>Erweiterung Energiezentrale 2003</t>
  </si>
  <si>
    <t>AGG8 - AGG9</t>
  </si>
  <si>
    <t>BNA1678</t>
  </si>
  <si>
    <t>Energiezentrale 2016</t>
  </si>
  <si>
    <t>Energienetze Bayern GmbH</t>
  </si>
  <si>
    <t>BNA0685</t>
  </si>
  <si>
    <t>Stadtwerke Münster GmbH</t>
  </si>
  <si>
    <t>Heizkraftwerk Hafen</t>
  </si>
  <si>
    <t>Münster</t>
  </si>
  <si>
    <t>Umspannwerk Hafen</t>
  </si>
  <si>
    <t>münsterNETZ GmbH</t>
  </si>
  <si>
    <t>BNA0686</t>
  </si>
  <si>
    <t>Gemeinschaftskernkraftwerk Neckarwestheim II</t>
  </si>
  <si>
    <t>Neckarwestheim</t>
  </si>
  <si>
    <t>Im Steinbruch</t>
  </si>
  <si>
    <t>GKN II</t>
  </si>
  <si>
    <t>Transnet BW GmbH/DB Energie GmbH</t>
  </si>
  <si>
    <t>BNA1216</t>
  </si>
  <si>
    <t>Neef</t>
  </si>
  <si>
    <t>BNA0688</t>
  </si>
  <si>
    <t>Neubrandenburger Stadtwerke GmbH</t>
  </si>
  <si>
    <t>GuD-HKW Neubrandenburg</t>
  </si>
  <si>
    <t>Neubrandenburg</t>
  </si>
  <si>
    <t>UW Warliner Straße</t>
  </si>
  <si>
    <t>E.DIS AG und Neubrandenburger Stadtwerke GmbH</t>
  </si>
  <si>
    <t>BNA0689</t>
  </si>
  <si>
    <t>Bittenbrunn</t>
  </si>
  <si>
    <t>Neuburg an der Donau</t>
  </si>
  <si>
    <t>Stadtwerke Neumarkt i.d.OPf.</t>
  </si>
  <si>
    <t>BNA0692</t>
  </si>
  <si>
    <t>Pfleiderer Neumarkt GmbH</t>
  </si>
  <si>
    <t>KWK Neumarkt</t>
  </si>
  <si>
    <t>Neumarkt i.d. Oberpfalz</t>
  </si>
  <si>
    <t>Dreichlinger Str. 76</t>
  </si>
  <si>
    <t>Altholz A1-A4</t>
  </si>
  <si>
    <t>Übergabe KWK</t>
  </si>
  <si>
    <t>BNA0693</t>
  </si>
  <si>
    <t>SWN Stadtwerke Neumünster GmbH</t>
  </si>
  <si>
    <t>Heizkraftwerk NMS</t>
  </si>
  <si>
    <t>Neumünster</t>
  </si>
  <si>
    <t>Abfall/Ersatzbrennstoff</t>
  </si>
  <si>
    <t>Steinkohle/HEL/Erdgas</t>
  </si>
  <si>
    <t>UW-Mitte</t>
  </si>
  <si>
    <t>BNA1448</t>
  </si>
  <si>
    <t>AHKW Neunkirchen</t>
  </si>
  <si>
    <t>Neunkirchen</t>
  </si>
  <si>
    <t>Am Blücherflöz 12</t>
  </si>
  <si>
    <t>Linie 3 + 4</t>
  </si>
  <si>
    <t>Abfall, biol. Abbaubarer Anteil von Abfällen aus haushalten und Industrie</t>
  </si>
  <si>
    <t>Schaltanlage Gneisenauflöz</t>
  </si>
  <si>
    <t>KEW Kommunale Energie- und Wasserversorgung AG</t>
  </si>
  <si>
    <t>BNA0695</t>
  </si>
  <si>
    <t>Neuötting</t>
  </si>
  <si>
    <t>Innstr. 11</t>
  </si>
  <si>
    <t>UW Neuötting</t>
  </si>
  <si>
    <t>BNA1406</t>
  </si>
  <si>
    <t>FS-Karton GmbH</t>
  </si>
  <si>
    <t>FS-Karton</t>
  </si>
  <si>
    <t>Neuss</t>
  </si>
  <si>
    <t>Düsseldorfer Str. 182-184</t>
  </si>
  <si>
    <t>BNA0702</t>
  </si>
  <si>
    <t>Bayernoil Raffineriegesellschaft mbH</t>
  </si>
  <si>
    <t>Cogeneration</t>
  </si>
  <si>
    <t>Neustadt</t>
  </si>
  <si>
    <t>Postfach 1252</t>
  </si>
  <si>
    <t>Erdgas Haupt BS</t>
  </si>
  <si>
    <t>Umspannwerk Neustadt</t>
  </si>
  <si>
    <t>BNA1217</t>
  </si>
  <si>
    <t>Niederaichbach</t>
  </si>
  <si>
    <t>Kraftwerkstraße 26</t>
  </si>
  <si>
    <t xml:space="preserve">Pfalzwerke Netzgesellschaft mbH </t>
  </si>
  <si>
    <t>BNA1219</t>
  </si>
  <si>
    <t>Gummering</t>
  </si>
  <si>
    <t>Niederviehbach</t>
  </si>
  <si>
    <t>Untere Au 60</t>
  </si>
  <si>
    <t>BNA0721</t>
  </si>
  <si>
    <t>Niederwartha</t>
  </si>
  <si>
    <t>Am Fährhaus 4</t>
  </si>
  <si>
    <t>BNA0722</t>
  </si>
  <si>
    <t>AWZ</t>
  </si>
  <si>
    <t>BNA1498</t>
  </si>
  <si>
    <t>Nordzucker AG, Werk Nordstemmen</t>
  </si>
  <si>
    <t>Werk Nordstemmen</t>
  </si>
  <si>
    <t>Nordstemmen</t>
  </si>
  <si>
    <t>Calenberger Str. 36</t>
  </si>
  <si>
    <t>Steinkohle, Mineralölprodukte</t>
  </si>
  <si>
    <t>BNA1402</t>
  </si>
  <si>
    <t>Delkeskamp Verpackungswerke GmbH</t>
  </si>
  <si>
    <t>Heizkraftwerk zur Papierfabrik</t>
  </si>
  <si>
    <t>Nortrup</t>
  </si>
  <si>
    <t>Hauptstrasse 15</t>
  </si>
  <si>
    <t>BNA0734</t>
  </si>
  <si>
    <t>Thyrow</t>
  </si>
  <si>
    <t>Nunsdorf</t>
  </si>
  <si>
    <t>GT E</t>
  </si>
  <si>
    <t>BNA0738</t>
  </si>
  <si>
    <t>BNA0739</t>
  </si>
  <si>
    <t>BNA0740</t>
  </si>
  <si>
    <t>BNA0741</t>
  </si>
  <si>
    <t>BNA0746</t>
  </si>
  <si>
    <t>N-ERGIE AG</t>
  </si>
  <si>
    <t>HKW Sandreuth</t>
  </si>
  <si>
    <t>Nürnberg</t>
  </si>
  <si>
    <t>Sandreuthstr. 51</t>
  </si>
  <si>
    <t>Abfall (Fremddampfbezug)</t>
  </si>
  <si>
    <t>Erdgas/Öl</t>
  </si>
  <si>
    <t>U36 Sandreuth</t>
  </si>
  <si>
    <t>Main-Donau Netzgesellschaft</t>
  </si>
  <si>
    <t>BNA0742</t>
  </si>
  <si>
    <t>GuD 1</t>
  </si>
  <si>
    <t>BNA0743</t>
  </si>
  <si>
    <t>BNA0744</t>
  </si>
  <si>
    <t>Franken 1</t>
  </si>
  <si>
    <t>Gebersdorf</t>
  </si>
  <si>
    <t>BNA0745</t>
  </si>
  <si>
    <t>BNA1444a</t>
  </si>
  <si>
    <t>Prinovis GmbH &amp; Co. KG</t>
  </si>
  <si>
    <t xml:space="preserve">GT1 </t>
  </si>
  <si>
    <t>Breslauer Str. 300</t>
  </si>
  <si>
    <t>U7</t>
  </si>
  <si>
    <t>BNA1444b</t>
  </si>
  <si>
    <t xml:space="preserve">GT2 </t>
  </si>
  <si>
    <t>BNA1444c</t>
  </si>
  <si>
    <t xml:space="preserve">GT3 </t>
  </si>
  <si>
    <t>BNA1444d</t>
  </si>
  <si>
    <t xml:space="preserve">GT4 </t>
  </si>
  <si>
    <t>BNA0747</t>
  </si>
  <si>
    <t>Nußdorf</t>
  </si>
  <si>
    <t>Am Inn 19</t>
  </si>
  <si>
    <t>BNA1220</t>
  </si>
  <si>
    <t>Aufkirchen</t>
  </si>
  <si>
    <t>Oberding</t>
  </si>
  <si>
    <t>Bayernwerkstraße 1</t>
  </si>
  <si>
    <t>BNA0750</t>
  </si>
  <si>
    <t>GMVA Gemeinschafts-Müll-Verbrennungsanlage Niederrhein GmbH</t>
  </si>
  <si>
    <t>GMVA Niederrhein</t>
  </si>
  <si>
    <t>Oberhausen</t>
  </si>
  <si>
    <t>Liricher Straße 121</t>
  </si>
  <si>
    <t>Ausspeisung 10/110kV (Turbine 2)</t>
  </si>
  <si>
    <t>BBB05 Anschlusszelle</t>
  </si>
  <si>
    <t>Oberhausener Netzgesellschaft mbH</t>
  </si>
  <si>
    <t>BNA0751</t>
  </si>
  <si>
    <t>Ausspeisung 10/25kV (Turbine 1)</t>
  </si>
  <si>
    <t>AJT01 Trafo</t>
  </si>
  <si>
    <t xml:space="preserve">Oberhausener Netzgesellschaft mbH </t>
  </si>
  <si>
    <t>BNA0752</t>
  </si>
  <si>
    <t>Energieversorgung Oberhausen AG</t>
  </si>
  <si>
    <t>HKW 1</t>
  </si>
  <si>
    <t>BNA0753</t>
  </si>
  <si>
    <t>HKW 2</t>
  </si>
  <si>
    <t>BNA1399</t>
  </si>
  <si>
    <t>OXEA Produktion GmbH &amp; Co.KG</t>
  </si>
  <si>
    <t>Oxea GmbH</t>
  </si>
  <si>
    <t>Otto-Roelen-Str.3</t>
  </si>
  <si>
    <t>flüssige, gasförmige Nebenprodukte</t>
  </si>
  <si>
    <t>Holten, Handbach</t>
  </si>
  <si>
    <t>BNA1467</t>
  </si>
  <si>
    <t>Koehler SE</t>
  </si>
  <si>
    <t>Oberkirch</t>
  </si>
  <si>
    <t>Hauptstraße 2-4</t>
  </si>
  <si>
    <t>ERB, kom. KS</t>
  </si>
  <si>
    <t>Stadtwerke Oberkirch GmbH</t>
  </si>
  <si>
    <t>BNA0755a</t>
  </si>
  <si>
    <t>Kraftwerk Obernburg GmbH</t>
  </si>
  <si>
    <t>Obernburg</t>
  </si>
  <si>
    <t>DE00776363784TF000VS0EG6UNDG7A060</t>
  </si>
  <si>
    <t>Mainsite GmbH &amp; Co. KG</t>
  </si>
  <si>
    <t>BNA0755b</t>
  </si>
  <si>
    <t>DE00776363784TF000VS0E0GT00Z50100</t>
  </si>
  <si>
    <t>BNA1221</t>
  </si>
  <si>
    <t>Oberpeiching</t>
  </si>
  <si>
    <t>Oberndorf</t>
  </si>
  <si>
    <t>UW Oberpeiching</t>
  </si>
  <si>
    <t>BNA1516</t>
  </si>
  <si>
    <t>Südzucker AG Mannheim</t>
  </si>
  <si>
    <t>HKW 1 Werk Offstein</t>
  </si>
  <si>
    <t>Obrigheim</t>
  </si>
  <si>
    <t>Wormser Straße 11</t>
  </si>
  <si>
    <t>Heizöl schwer</t>
  </si>
  <si>
    <t>UW Grünstadt</t>
  </si>
  <si>
    <t>BNA1222</t>
  </si>
  <si>
    <t>Energieversorgung Offenbach AG</t>
  </si>
  <si>
    <t>Müllheizkraftwerk Offenbach</t>
  </si>
  <si>
    <t>Offenbach</t>
  </si>
  <si>
    <t>UW Heusenstamm</t>
  </si>
  <si>
    <t>ENO GmbH</t>
  </si>
  <si>
    <t>BNA0758</t>
  </si>
  <si>
    <t>Heizkraftwerk Offenbach</t>
  </si>
  <si>
    <t>Andréstraße</t>
  </si>
  <si>
    <t>BNA0759</t>
  </si>
  <si>
    <t>Itzehoe</t>
  </si>
  <si>
    <t>Oldendorf</t>
  </si>
  <si>
    <t>Itzehoe-West</t>
  </si>
  <si>
    <t>BNA1864</t>
  </si>
  <si>
    <t>KÄMMERER Energie GmbH</t>
  </si>
  <si>
    <t>Osnabrück</t>
  </si>
  <si>
    <t>Römereschstrasse 33</t>
  </si>
  <si>
    <t>Braunkohle, Steinkohle, Heizöl S, Heizöl EL</t>
  </si>
  <si>
    <t>Ersatzbrennstoffe, Papierschlamm</t>
  </si>
  <si>
    <t>DE0005004909000000000000000215798</t>
  </si>
  <si>
    <t>SWO Netz GmbH</t>
  </si>
  <si>
    <t>BNA1865</t>
  </si>
  <si>
    <t>BNA0766</t>
  </si>
  <si>
    <t>Audorf</t>
  </si>
  <si>
    <t>Osterrönfeld</t>
  </si>
  <si>
    <t>BNA0775</t>
  </si>
  <si>
    <t>B+S Papenburg Energie GmbH</t>
  </si>
  <si>
    <t>Papenburg</t>
  </si>
  <si>
    <t>Am Nordhafen 5</t>
  </si>
  <si>
    <t>Vüllner Dorfstraße</t>
  </si>
  <si>
    <t>BNA0777</t>
  </si>
  <si>
    <t xml:space="preserve">Kopswerk I </t>
  </si>
  <si>
    <t>A-6794</t>
  </si>
  <si>
    <t>Partenen</t>
  </si>
  <si>
    <t>Masch. 1 bis 3</t>
  </si>
  <si>
    <t>Bürs</t>
  </si>
  <si>
    <t>BNA0778</t>
  </si>
  <si>
    <t xml:space="preserve">Kopswerk II </t>
  </si>
  <si>
    <t>BNA0779</t>
  </si>
  <si>
    <t>Obervermuntwerk 1</t>
  </si>
  <si>
    <t>Masch. 1 u. 2</t>
  </si>
  <si>
    <t>BNA0780</t>
  </si>
  <si>
    <t>Vermuntwerk</t>
  </si>
  <si>
    <t>Masch. 1 bis 5</t>
  </si>
  <si>
    <t>BNA0782</t>
  </si>
  <si>
    <t>Rhein-Main-Donau GmbH</t>
  </si>
  <si>
    <t>Kachlet</t>
  </si>
  <si>
    <t>Passau</t>
  </si>
  <si>
    <t>Schleusenweg 10</t>
  </si>
  <si>
    <t>BNA0784</t>
  </si>
  <si>
    <t>Passau-Ingling</t>
  </si>
  <si>
    <t>Innstraße 121</t>
  </si>
  <si>
    <t>APG/Bayernwerk AG</t>
  </si>
  <si>
    <t>BNA0894a</t>
  </si>
  <si>
    <t>PCK Raffinerie GmbH</t>
  </si>
  <si>
    <t>IKS PCK Schwedt</t>
  </si>
  <si>
    <t>PCK Schwedt</t>
  </si>
  <si>
    <t>Block 5 SE 5</t>
  </si>
  <si>
    <t>HSCR</t>
  </si>
  <si>
    <t>UW Vierraden</t>
  </si>
  <si>
    <t>BNA0894b</t>
  </si>
  <si>
    <t>Block 6 SE 6</t>
  </si>
  <si>
    <t>CLO</t>
  </si>
  <si>
    <t>CLO/Raff.Gas</t>
  </si>
  <si>
    <t>UW Vrd</t>
  </si>
  <si>
    <t>BNA0894c</t>
  </si>
  <si>
    <t>Block 1 SE 1</t>
  </si>
  <si>
    <t>BNA0894d</t>
  </si>
  <si>
    <t>Block 2 SE 2</t>
  </si>
  <si>
    <t>HSCR/VBR/VR/Raff.Gas</t>
  </si>
  <si>
    <t>BNA0894e</t>
  </si>
  <si>
    <t>SE 4</t>
  </si>
  <si>
    <t>BNA0785</t>
  </si>
  <si>
    <t>KW Jänschwalde</t>
  </si>
  <si>
    <t>Peitz</t>
  </si>
  <si>
    <t>Kraftwerksstraße</t>
  </si>
  <si>
    <t>Preilack</t>
  </si>
  <si>
    <t>BNA0786</t>
  </si>
  <si>
    <t>BNA0787</t>
  </si>
  <si>
    <t>BNA0788</t>
  </si>
  <si>
    <t>BNA0789</t>
  </si>
  <si>
    <t>BNA0790</t>
  </si>
  <si>
    <t>BNA0792</t>
  </si>
  <si>
    <t>Perach</t>
  </si>
  <si>
    <t>Niederperach</t>
  </si>
  <si>
    <t>UW Perach</t>
  </si>
  <si>
    <t>BNA0793</t>
  </si>
  <si>
    <t>Heyden</t>
  </si>
  <si>
    <t>Petershagen</t>
  </si>
  <si>
    <t>Ovenstädt</t>
  </si>
  <si>
    <t>BNA0795</t>
  </si>
  <si>
    <t>Geisling</t>
  </si>
  <si>
    <t>Pfatter</t>
  </si>
  <si>
    <t>BNA1227</t>
  </si>
  <si>
    <t>DKW Leinau</t>
  </si>
  <si>
    <t>Pforzen</t>
  </si>
  <si>
    <t>SH KW Leinau</t>
  </si>
  <si>
    <t>BNA0797</t>
  </si>
  <si>
    <t>Heizkraftwerk Pforzheim GmbH</t>
  </si>
  <si>
    <t>Pforzheim</t>
  </si>
  <si>
    <t>Hohwiesenweg 15</t>
  </si>
  <si>
    <t>Erdgas; Klärgas</t>
  </si>
  <si>
    <t>Hohwiesenweg</t>
  </si>
  <si>
    <t>Stadtwerke Pforzheim GmbH und Co. KG</t>
  </si>
  <si>
    <t>BNA0800</t>
  </si>
  <si>
    <t>Kombiblock/GuD</t>
  </si>
  <si>
    <t>BNA0801</t>
  </si>
  <si>
    <t>Wirbelschichtblock</t>
  </si>
  <si>
    <t>EBS; Mineralölprodukte; Klärgas</t>
  </si>
  <si>
    <t>BNA0802</t>
  </si>
  <si>
    <t>Kernkraftwerk Philippsburg 2</t>
  </si>
  <si>
    <t>Philippsburg</t>
  </si>
  <si>
    <t>Rheinschanzinsel</t>
  </si>
  <si>
    <t>KKP 2</t>
  </si>
  <si>
    <t>Hattorf</t>
  </si>
  <si>
    <t>Philippsthal</t>
  </si>
  <si>
    <t>BNA1228</t>
  </si>
  <si>
    <t>Landau</t>
  </si>
  <si>
    <t>Pilsting-Harburg</t>
  </si>
  <si>
    <t>Stauseestraße 1</t>
  </si>
  <si>
    <t>BNA1229</t>
  </si>
  <si>
    <t>MHKW Pirmasens</t>
  </si>
  <si>
    <t>Pirmasens</t>
  </si>
  <si>
    <t>Am Staffelberg 2-4</t>
  </si>
  <si>
    <t>Abfall, biol. abbaubarer Anteil von Abfällen aus Haushalt und Industrie</t>
  </si>
  <si>
    <t>Stadtwerke Pirmasens Versorgungs GmbH</t>
  </si>
  <si>
    <t>BNA0805</t>
  </si>
  <si>
    <t>Kraftwerk Plattling</t>
  </si>
  <si>
    <t>Plattling</t>
  </si>
  <si>
    <t>DE00722594447HRA00000000PLAE00014; DE00722594447HRV00000000PLAE00014; DE00722594447HRA00000000PLAE00015; DE00722594447HRV00000000PLAE00015</t>
  </si>
  <si>
    <t>BNA1230</t>
  </si>
  <si>
    <t>Pielweichs</t>
  </si>
  <si>
    <t>An der Staustufe 1</t>
  </si>
  <si>
    <t>BNA0814</t>
  </si>
  <si>
    <t>Energie und Wasser Potsdam GmbH</t>
  </si>
  <si>
    <t>HKW Potsdam-Süd</t>
  </si>
  <si>
    <t>Potsdam</t>
  </si>
  <si>
    <t>Gesamtanlage</t>
  </si>
  <si>
    <t>UW Potsdam-Süd</t>
  </si>
  <si>
    <t>Netzgesellschaft Potsdam GmbH</t>
  </si>
  <si>
    <t>BNA1232</t>
  </si>
  <si>
    <t>EEW Energy from Waste Premnitz GmbH</t>
  </si>
  <si>
    <t>ZWSF</t>
  </si>
  <si>
    <t>Premnitz</t>
  </si>
  <si>
    <t>Dr. Herbert-Rein-Straße 1</t>
  </si>
  <si>
    <t>20 kV Schaltanlage</t>
  </si>
  <si>
    <t>BNA1233</t>
  </si>
  <si>
    <t>EVE</t>
  </si>
  <si>
    <t>BNA1234</t>
  </si>
  <si>
    <t>Prittriching</t>
  </si>
  <si>
    <t>Lechstraße</t>
  </si>
  <si>
    <t>BNA1812</t>
  </si>
  <si>
    <t>Großbatteriesystem (GBS)-Weiher</t>
  </si>
  <si>
    <t>Quierschied</t>
  </si>
  <si>
    <t>Holzer Str.</t>
  </si>
  <si>
    <t>GBS-WE</t>
  </si>
  <si>
    <t>SA Quierschied</t>
  </si>
  <si>
    <t>BNA0820</t>
  </si>
  <si>
    <t>Weiher</t>
  </si>
  <si>
    <t>Holzer Straße</t>
  </si>
  <si>
    <t>Weiher III</t>
  </si>
  <si>
    <t>BNA1235</t>
  </si>
  <si>
    <t>Rain</t>
  </si>
  <si>
    <t>UW Rain</t>
  </si>
  <si>
    <t>BNA1328</t>
  </si>
  <si>
    <t>HBB Heizkraftwerk Bauernfeind Betreibergesellschaft mbh</t>
  </si>
  <si>
    <t>HBB</t>
  </si>
  <si>
    <t>Raubling</t>
  </si>
  <si>
    <t>Rosenheimer Str. 37</t>
  </si>
  <si>
    <t>GUD</t>
  </si>
  <si>
    <t>UW PANG / PWA</t>
  </si>
  <si>
    <t>BNA0826</t>
  </si>
  <si>
    <t>Ökotech Ingenieurgesellschaft mbh</t>
  </si>
  <si>
    <t>BMHKW-RE Recklinghausen</t>
  </si>
  <si>
    <t>Recklinghausen</t>
  </si>
  <si>
    <t>Maria-May-Straße 1</t>
  </si>
  <si>
    <t>BNA1861</t>
  </si>
  <si>
    <t>Regensburg</t>
  </si>
  <si>
    <t>Herbert-Quandt-Allee</t>
  </si>
  <si>
    <t>DE00106893055HMESS100000000844587
DE00106893055HMESS200000000844587
DE00106893055HMESS300000000844587
DE00106893055HMESS400000000844587</t>
  </si>
  <si>
    <t>Bayernwerke Netz GmbH</t>
  </si>
  <si>
    <t>BNA1862</t>
  </si>
  <si>
    <t>DE00106893055HMESS500000000842098</t>
  </si>
  <si>
    <t>BNA1238</t>
  </si>
  <si>
    <t>Molkerei MEGGLE Wasserburg GmbH &amp; Co. KG</t>
  </si>
  <si>
    <t>Kraftwerk Meggle</t>
  </si>
  <si>
    <t>Reitmehring</t>
  </si>
  <si>
    <t>Megglestraße 6 - 12</t>
  </si>
  <si>
    <t>Schalthaus Ost 20 kV</t>
  </si>
  <si>
    <t>Bayernwerk Natur</t>
  </si>
  <si>
    <t>BNA1239</t>
  </si>
  <si>
    <t>Bertoldsheim</t>
  </si>
  <si>
    <t>Rennertshofen</t>
  </si>
  <si>
    <t>BNA0832</t>
  </si>
  <si>
    <t>FairEnergie GmbH</t>
  </si>
  <si>
    <t>BHKW-Hauffstraße</t>
  </si>
  <si>
    <t>Reutlingen</t>
  </si>
  <si>
    <t>Hauffstraße 89 m</t>
  </si>
  <si>
    <t>Motorenanlage</t>
  </si>
  <si>
    <t>10-kV Schaltanlage</t>
  </si>
  <si>
    <t>FairNetz GmbH</t>
  </si>
  <si>
    <t>BNA0834</t>
  </si>
  <si>
    <t>Solvay Kraftwerk Rheinberg</t>
  </si>
  <si>
    <t>Rheinberg</t>
  </si>
  <si>
    <t>Steinkohle, Erdgas</t>
  </si>
  <si>
    <t>Umspannwerk Ossenberg 110 kV</t>
  </si>
  <si>
    <t>BNA1408</t>
  </si>
  <si>
    <t>Heizkraftwerk Evonik Rheinfelden</t>
  </si>
  <si>
    <t>Rheinfelden</t>
  </si>
  <si>
    <t>Untere Kanalstraße 3</t>
  </si>
  <si>
    <t>Wasserstoff (Restgas eines Produktions-betriebes)</t>
  </si>
  <si>
    <t>Degussa Süd 1</t>
  </si>
  <si>
    <t xml:space="preserve">ED Netze GmbH </t>
  </si>
  <si>
    <t>BNA0835</t>
  </si>
  <si>
    <t>KW Rheinfelden</t>
  </si>
  <si>
    <t>110-kV-Leitung Rheinfelden-KRS Süd</t>
  </si>
  <si>
    <t>BNA0859</t>
  </si>
  <si>
    <t xml:space="preserve">Rheinkraftwerk Ryburg-Schwörstadt </t>
  </si>
  <si>
    <t>Postfach 1370</t>
  </si>
  <si>
    <t>Ryburg-Schwörstadt</t>
  </si>
  <si>
    <t>Ryburg-Schwörstadt bzw. CH</t>
  </si>
  <si>
    <t>BNA0839</t>
  </si>
  <si>
    <t>Rosenheim</t>
  </si>
  <si>
    <t>Rohrdorf</t>
  </si>
  <si>
    <t>Ahornstr. 10</t>
  </si>
  <si>
    <t>UW Rosenheim</t>
  </si>
  <si>
    <t>BNA0845</t>
  </si>
  <si>
    <t>Stadtwerke Rosenheim GmbH &amp; Co. KG</t>
  </si>
  <si>
    <t>MHKW, WKW</t>
  </si>
  <si>
    <t>Färberstraße 47</t>
  </si>
  <si>
    <t>T1a/b, T2</t>
  </si>
  <si>
    <t>Abfall, Erdgas, HEL</t>
  </si>
  <si>
    <t>Bayerstraße 5</t>
  </si>
  <si>
    <t>Stadtwerke Rosenheim Netze GmbH</t>
  </si>
  <si>
    <t>BNA0842a</t>
  </si>
  <si>
    <t>Gasmotore</t>
  </si>
  <si>
    <t>Gasmotore 1-3</t>
  </si>
  <si>
    <t>BNA0842b</t>
  </si>
  <si>
    <t>Gasmotor 4</t>
  </si>
  <si>
    <t>BNA0843</t>
  </si>
  <si>
    <t>Gasmotor 5</t>
  </si>
  <si>
    <t>Oberaustraße 12</t>
  </si>
  <si>
    <t>BNA0847</t>
  </si>
  <si>
    <t>Roßhaupten</t>
  </si>
  <si>
    <t>Forggenseestraße 100</t>
  </si>
  <si>
    <t>BNA1243</t>
  </si>
  <si>
    <t>Vattenfall Europe New Energy Ecopower GmbH</t>
  </si>
  <si>
    <t>EBS-HKW Rostock</t>
  </si>
  <si>
    <t>Rostock</t>
  </si>
  <si>
    <t>Ost-West-Straße 25</t>
  </si>
  <si>
    <t>Umspannwerk Seehafen</t>
  </si>
  <si>
    <t>Stadtwerke Rostock Netzgesellschaft mbH</t>
  </si>
  <si>
    <t>BNA0848</t>
  </si>
  <si>
    <t>Stadtwerke Rostock AG</t>
  </si>
  <si>
    <t>GuD Marienehe</t>
  </si>
  <si>
    <t>UW Marienehe</t>
  </si>
  <si>
    <t>BNA0849</t>
  </si>
  <si>
    <t>KNG Kraftwerk Rostock</t>
  </si>
  <si>
    <t>Am Kühlturm 1</t>
  </si>
  <si>
    <t>Bentwisch</t>
  </si>
  <si>
    <t>BNA0854</t>
  </si>
  <si>
    <t>Feldkirchen</t>
  </si>
  <si>
    <t>Rott</t>
  </si>
  <si>
    <t>Oberwöhrn 100</t>
  </si>
  <si>
    <t>UW Feldkirchen</t>
  </si>
  <si>
    <t>BNA0855</t>
  </si>
  <si>
    <t>IKW Rüdersdorf</t>
  </si>
  <si>
    <t>Rüdersdorf bei Berlin</t>
  </si>
  <si>
    <t>Siedlerweg 11</t>
  </si>
  <si>
    <t>BNA0856</t>
  </si>
  <si>
    <t>HKW Schwarza</t>
  </si>
  <si>
    <t>Rudolstadt</t>
  </si>
  <si>
    <t>Fremdbezug Dampf</t>
  </si>
  <si>
    <t>EnR Energienetze Rudolstadt GmbH</t>
  </si>
  <si>
    <t>BNA0857</t>
  </si>
  <si>
    <t xml:space="preserve">Opel Automobile GmbH </t>
  </si>
  <si>
    <t>GuD-Anlage Rüsselsheim</t>
  </si>
  <si>
    <t>Rüsselheim</t>
  </si>
  <si>
    <t>M120</t>
  </si>
  <si>
    <t>KEO-Kundenanlage in Rüsselsheim</t>
  </si>
  <si>
    <t>Stadtwerke Mainz Netze GmbH (dienstleistend)</t>
  </si>
  <si>
    <t>BNA0860</t>
  </si>
  <si>
    <t>Mercer Timber Products GmbH</t>
  </si>
  <si>
    <t>Saalburg-Ebersdorf</t>
  </si>
  <si>
    <t>Am bahnhof 123</t>
  </si>
  <si>
    <t>DE00073007929VS501354600000871455</t>
  </si>
  <si>
    <t>BNA0861a</t>
  </si>
  <si>
    <t>Energie SaarLorLux AG</t>
  </si>
  <si>
    <t>HKW Römerbrücke</t>
  </si>
  <si>
    <t>Saarbrücken</t>
  </si>
  <si>
    <t>HEL (teilweise)</t>
  </si>
  <si>
    <t>UW Römerbrücke</t>
  </si>
  <si>
    <t>Stadtwerke Saarbrücken AG /
VSE Verteilnetz GmbH</t>
  </si>
  <si>
    <t>BNA1464</t>
  </si>
  <si>
    <t>ZF Friedrichshafen AG</t>
  </si>
  <si>
    <t>Gas- u. Dampfturbinenanlage Südraum</t>
  </si>
  <si>
    <t>Untertürkheimer Straße 5</t>
  </si>
  <si>
    <t>UW Südraum</t>
  </si>
  <si>
    <t>Stadtwerke Saarbrücken AG</t>
  </si>
  <si>
    <t>BNA0861b</t>
  </si>
  <si>
    <t>Kohleanlage</t>
  </si>
  <si>
    <t>BNA1244</t>
  </si>
  <si>
    <t>AVA Velsen GmbH</t>
  </si>
  <si>
    <t>AVA Velsen</t>
  </si>
  <si>
    <t>Saarbrücken-Velsen</t>
  </si>
  <si>
    <t>Alte Grube Velsen 16</t>
  </si>
  <si>
    <t>DE00096266115N0000000000000000348</t>
  </si>
  <si>
    <t>BNA1859</t>
  </si>
  <si>
    <t>Ford-Werke GmbH</t>
  </si>
  <si>
    <t>Ford Saarlouis</t>
  </si>
  <si>
    <t>Saarlouis</t>
  </si>
  <si>
    <t>BNA0863</t>
  </si>
  <si>
    <t>Salzgitter Flachstahl GmbH</t>
  </si>
  <si>
    <t>Kraftwerk Salzgitter</t>
  </si>
  <si>
    <t>Salzgitter</t>
  </si>
  <si>
    <t>AB</t>
  </si>
  <si>
    <t>Kuppelprodukte der Stahlerzeugung</t>
  </si>
  <si>
    <t>Werknetz</t>
  </si>
  <si>
    <t>BNA0864</t>
  </si>
  <si>
    <t>BNA0865b</t>
  </si>
  <si>
    <t>BNA1245</t>
  </si>
  <si>
    <t>Schwabstadl</t>
  </si>
  <si>
    <t>Scheuring</t>
  </si>
  <si>
    <t>Zollhaus</t>
  </si>
  <si>
    <t>BNA1246</t>
  </si>
  <si>
    <t>Lechau</t>
  </si>
  <si>
    <t>BNA0878</t>
  </si>
  <si>
    <t>Schkopau</t>
  </si>
  <si>
    <t>Bad Lauchstedt</t>
  </si>
  <si>
    <t>BNA0879</t>
  </si>
  <si>
    <t>BNA0880</t>
  </si>
  <si>
    <t>Detzem</t>
  </si>
  <si>
    <t>Schleich</t>
  </si>
  <si>
    <t>BNA0882</t>
  </si>
  <si>
    <t>Bleiloch</t>
  </si>
  <si>
    <t>Schleiz</t>
  </si>
  <si>
    <t>Gräfenwarth</t>
  </si>
  <si>
    <t>BNA0883</t>
  </si>
  <si>
    <t>BNA1247</t>
  </si>
  <si>
    <t>Unterbergen</t>
  </si>
  <si>
    <t>Schmiechen-Unterbergen</t>
  </si>
  <si>
    <t>Lechfeldstraße</t>
  </si>
  <si>
    <t>BNA1248a</t>
  </si>
  <si>
    <t>UPM GmbH</t>
  </si>
  <si>
    <t>UPM Schongau</t>
  </si>
  <si>
    <t>Schongau</t>
  </si>
  <si>
    <t>Friedrich-Haindl-Strasse 10</t>
  </si>
  <si>
    <t>Dampfkraftwerk</t>
  </si>
  <si>
    <t>UW UPM/Haindl</t>
  </si>
  <si>
    <t>BNA1248b</t>
  </si>
  <si>
    <t>HKW3 UPM Schongau</t>
  </si>
  <si>
    <t>HKW 3</t>
  </si>
  <si>
    <t>BNA1250</t>
  </si>
  <si>
    <t>Wasserkraft</t>
  </si>
  <si>
    <t>BNA1251</t>
  </si>
  <si>
    <t>Dornau</t>
  </si>
  <si>
    <t>Lechuferstraße 21</t>
  </si>
  <si>
    <t>BNA1249</t>
  </si>
  <si>
    <t>Heizkraftwerk 2</t>
  </si>
  <si>
    <t>Reststoffe aus Altpapieraufbereitung</t>
  </si>
  <si>
    <t>BNA1254</t>
  </si>
  <si>
    <t>Zweckverband Müllverwertung Schwandorf</t>
  </si>
  <si>
    <t>Müllkraftwerk Schwandorf</t>
  </si>
  <si>
    <t>Schwandorf</t>
  </si>
  <si>
    <t>Alustraße 7</t>
  </si>
  <si>
    <t xml:space="preserve">Heizöl </t>
  </si>
  <si>
    <t>UW Schwandorf</t>
  </si>
  <si>
    <t>BNA0893</t>
  </si>
  <si>
    <t>BASF Schwarzheide GmbH</t>
  </si>
  <si>
    <t>GuD Schwarzheide</t>
  </si>
  <si>
    <t>Schwarzheide</t>
  </si>
  <si>
    <t>Schipkauer Str.1</t>
  </si>
  <si>
    <t>BNA1255</t>
  </si>
  <si>
    <t>Kraftwerk Schwedt GmbH &amp; Co. KG</t>
  </si>
  <si>
    <t>Kraftwerk Schwedt GmbH &amp; Co.KG</t>
  </si>
  <si>
    <t>Schwedt</t>
  </si>
  <si>
    <t>Biogas, Erdgas, Heizöl</t>
  </si>
  <si>
    <t>BNA1256</t>
  </si>
  <si>
    <t>LEIPA Georg Leinfelder GmbH</t>
  </si>
  <si>
    <t>Kraftwerk Leipa Georg Leinfelder GmbH Werk Schwedt Nord</t>
  </si>
  <si>
    <t>Kuhheide 1</t>
  </si>
  <si>
    <t>Faserreststoffe und Spuckstoffe aus der Altpapieraufbereitung, Altholz und Frischholzhackschnitzel</t>
  </si>
  <si>
    <t>HEL, Erdgas, Biogas</t>
  </si>
  <si>
    <t>UW Haindl</t>
  </si>
  <si>
    <t>BNA0895</t>
  </si>
  <si>
    <t>GKS Gemeinschaftskraftwerk Schweinfurt GmbH</t>
  </si>
  <si>
    <t>GKS</t>
  </si>
  <si>
    <t>Schweinfurt</t>
  </si>
  <si>
    <t>Hafenstraße 30</t>
  </si>
  <si>
    <t>Steinkohle, Abfall</t>
  </si>
  <si>
    <t>Stadtwerke SW</t>
  </si>
  <si>
    <t>Stadtwerke Schweinfurt GmbH</t>
  </si>
  <si>
    <t>BNA0896</t>
  </si>
  <si>
    <t>Energieversorgung Schwerin GmbH &amp; Co. Erzeugung KG</t>
  </si>
  <si>
    <t>HKW Schwerin Süd</t>
  </si>
  <si>
    <t>Schwerin</t>
  </si>
  <si>
    <t>UW Wüstmark</t>
  </si>
  <si>
    <t xml:space="preserve">Netzgesellschaft Schwerin mbH </t>
  </si>
  <si>
    <t>BNA0897</t>
  </si>
  <si>
    <t>HKW Schwerin Lankow</t>
  </si>
  <si>
    <t>Schalthaus Lankow</t>
  </si>
  <si>
    <t>BNA1827</t>
  </si>
  <si>
    <t>Batteriespeicher Schwerin GmbH &amp; Co. KG</t>
  </si>
  <si>
    <t>BSKW-SN</t>
  </si>
  <si>
    <t>Obotritenring 40</t>
  </si>
  <si>
    <t>UW Schwerin-Lankow</t>
  </si>
  <si>
    <t>BNA1486</t>
  </si>
  <si>
    <t>ROMONTA GmbH</t>
  </si>
  <si>
    <t>Grubenheizkraftwerk</t>
  </si>
  <si>
    <t>Seegebiet Mansfelder Land</t>
  </si>
  <si>
    <t>Chausseestraße 1</t>
  </si>
  <si>
    <t>Braunkohle Amsdorf</t>
  </si>
  <si>
    <t>BNA0906</t>
  </si>
  <si>
    <t>KW Silz</t>
  </si>
  <si>
    <t>A-6424</t>
  </si>
  <si>
    <t>Silz</t>
  </si>
  <si>
    <t>BNA1260</t>
  </si>
  <si>
    <t>Heizkraftwerk Sindelfingen</t>
  </si>
  <si>
    <t>Sindelfingen</t>
  </si>
  <si>
    <t>Sammelschienen-HKW</t>
  </si>
  <si>
    <t>DE00721471063000ZE000000861318VS0</t>
  </si>
  <si>
    <t>BNA0912</t>
  </si>
  <si>
    <t>Teufelsbruck</t>
  </si>
  <si>
    <t>Soyen</t>
  </si>
  <si>
    <t>Ponschabaustr. 25</t>
  </si>
  <si>
    <t>UW Teufelsbruck</t>
  </si>
  <si>
    <t>BNA1510</t>
  </si>
  <si>
    <t>Spreestromerzeugungs GmbH</t>
  </si>
  <si>
    <t>Hamburger Rieger</t>
  </si>
  <si>
    <t>Spremberg</t>
  </si>
  <si>
    <t>An der Heide B5</t>
  </si>
  <si>
    <t>BNA0914</t>
  </si>
  <si>
    <t>Schwarze Pumpe</t>
  </si>
  <si>
    <t>An der alten Ziegelei 1</t>
  </si>
  <si>
    <t>Graustein</t>
  </si>
  <si>
    <t>BNA0915</t>
  </si>
  <si>
    <t>BNA1863</t>
  </si>
  <si>
    <t>Fresenius Medical Care Deutschland GmbH</t>
  </si>
  <si>
    <t>Gasturbinen-HKW St. Wendel</t>
  </si>
  <si>
    <t>St. Wendel</t>
  </si>
  <si>
    <t>Frankfurter Straße 6-8</t>
  </si>
  <si>
    <t>DE00093966606EEA00000000000000001 und DE00093966606EEA00000000000000002 und DE00093966606EEA00000000000000004</t>
  </si>
  <si>
    <t>SSW Netz GmbH</t>
  </si>
  <si>
    <t>BNA0918b</t>
  </si>
  <si>
    <t>Dow Deutschland Anlagengesellschaft mbH</t>
  </si>
  <si>
    <t>Dow Stade</t>
  </si>
  <si>
    <t>Stade</t>
  </si>
  <si>
    <t>Bützflethersand</t>
  </si>
  <si>
    <t>Cogen Dow Stade</t>
  </si>
  <si>
    <t>Wasserstoff</t>
  </si>
  <si>
    <t>UW Bomlitz-Westerharl</t>
  </si>
  <si>
    <t>BNA1437</t>
  </si>
  <si>
    <t>Aluminium Oxid Stade GmbH</t>
  </si>
  <si>
    <t>KWK AOS GmbH</t>
  </si>
  <si>
    <t>Stade- Bützfleth</t>
  </si>
  <si>
    <t>Johann- Rathje- Köser- Straße</t>
  </si>
  <si>
    <t>GT 1/2</t>
  </si>
  <si>
    <t>SA Abbenfleth</t>
  </si>
  <si>
    <t>BNA0921</t>
  </si>
  <si>
    <t>Stammham</t>
  </si>
  <si>
    <t>Innstufenstr. 15</t>
  </si>
  <si>
    <t>UW Stammham</t>
  </si>
  <si>
    <t>BNA1261</t>
  </si>
  <si>
    <t>EEW Energy from Waste Stapelfeld GmbH</t>
  </si>
  <si>
    <t>Stapelfeld</t>
  </si>
  <si>
    <t>Abfall, biol. abbaubarer Anteil von Abfällen aus Haushalten und Industrie</t>
  </si>
  <si>
    <t>SA Stapelfeld MVA</t>
  </si>
  <si>
    <t>BNA1262</t>
  </si>
  <si>
    <t>REMONDIS Thermische Abfallverwertung GmbH</t>
  </si>
  <si>
    <t>Staßfurt</t>
  </si>
  <si>
    <t>Butterwecker Weg 6</t>
  </si>
  <si>
    <t>BNA0922</t>
  </si>
  <si>
    <t>CIECH Energy Deutschland GmbH</t>
  </si>
  <si>
    <t>GuD-Ikw Staßfurt</t>
  </si>
  <si>
    <t>Athenslebener Weg 57</t>
  </si>
  <si>
    <t>UW NORD</t>
  </si>
  <si>
    <t>BNA1403</t>
  </si>
  <si>
    <t>Neptune Energy Deutschland GmbH</t>
  </si>
  <si>
    <t>Steinitz</t>
  </si>
  <si>
    <t xml:space="preserve">Bobbenmärsche 11 </t>
  </si>
  <si>
    <t>Erdgaseigenproduktion</t>
  </si>
  <si>
    <t>ZPDE0071372941600000E00000000139917</t>
  </si>
  <si>
    <t>BNA1489</t>
  </si>
  <si>
    <t>Stadtwerke - Altmärkische Gas-, Wasser- u. E-Werke Stendal GmbH</t>
  </si>
  <si>
    <t>Heizkraftwerk Stendal</t>
  </si>
  <si>
    <t>Stendal</t>
  </si>
  <si>
    <t>Schillerstraße</t>
  </si>
  <si>
    <t>Heizöl leicht</t>
  </si>
  <si>
    <t>Stadtwerke Stendal</t>
  </si>
  <si>
    <t>BNA0926a</t>
  </si>
  <si>
    <t>Sappi Stockstadt GmbH</t>
  </si>
  <si>
    <t>Heizkraftwerk der Sappi Stockstadt GmbH</t>
  </si>
  <si>
    <t>Stockstadt</t>
  </si>
  <si>
    <t>Obernburger Straße 1-9</t>
  </si>
  <si>
    <t>Biomasseheizkraftwerk</t>
  </si>
  <si>
    <t>Ablauge aus Zellstoffherstellung</t>
  </si>
  <si>
    <t>Heizöl als Stützfeuerung</t>
  </si>
  <si>
    <t>Primär Kundenanlage zur betrieblichen Eigenversorgung
; Verbindung mit Netz der allgemeinen Versorgung über Trafo 11 (110/20kV)</t>
  </si>
  <si>
    <t>BNA0926b</t>
  </si>
  <si>
    <t>Erdgas, Heizöl, Rinde, Holz, Biogas, Biotrockengut</t>
  </si>
  <si>
    <t>BNA1263</t>
  </si>
  <si>
    <t>Mühltal</t>
  </si>
  <si>
    <t>Straßlach</t>
  </si>
  <si>
    <t>Mühltal 7</t>
  </si>
  <si>
    <t>BNA0929</t>
  </si>
  <si>
    <t>Straubing</t>
  </si>
  <si>
    <t>Kagerser Hauptstraße 164</t>
  </si>
  <si>
    <t>BNA0939a</t>
  </si>
  <si>
    <t>Restmüll-Heizkraftwerk Stuttgart-Münster</t>
  </si>
  <si>
    <t>Stuttgart</t>
  </si>
  <si>
    <t>Voltastraße 45</t>
  </si>
  <si>
    <t>MÜN DT19 neu</t>
  </si>
  <si>
    <t>Abfall (2/3)</t>
  </si>
  <si>
    <t>Steinkohle (1/3)</t>
  </si>
  <si>
    <t>BNA1333a</t>
  </si>
  <si>
    <t>Universität Stuttgart</t>
  </si>
  <si>
    <t>HKW Pfaffenwald</t>
  </si>
  <si>
    <t>Pfaffenwaldring 8</t>
  </si>
  <si>
    <t>Anlage 40</t>
  </si>
  <si>
    <t>Erdgas H</t>
  </si>
  <si>
    <t>UW Allmand</t>
  </si>
  <si>
    <t>BNA1333b</t>
  </si>
  <si>
    <t>Block 50</t>
  </si>
  <si>
    <t>BNA1333c</t>
  </si>
  <si>
    <t>Block 60</t>
  </si>
  <si>
    <t>BNA0937</t>
  </si>
  <si>
    <t>MÜN GT16</t>
  </si>
  <si>
    <t>BNA0938</t>
  </si>
  <si>
    <t>MÜN GT17</t>
  </si>
  <si>
    <t>BNA0939b</t>
  </si>
  <si>
    <t>MÜN GT18</t>
  </si>
  <si>
    <t>BNA0934</t>
  </si>
  <si>
    <t>Heizkraftwerk Stuttgart-Gaisburg</t>
  </si>
  <si>
    <t>Langwiesenweg 23</t>
  </si>
  <si>
    <t>GAI DT 14 neu</t>
  </si>
  <si>
    <t>Gaisburg</t>
  </si>
  <si>
    <t>BNA0935</t>
  </si>
  <si>
    <t>MÜN DT12</t>
  </si>
  <si>
    <t>BNA0936</t>
  </si>
  <si>
    <t>MÜN DT15</t>
  </si>
  <si>
    <t>BNA1264</t>
  </si>
  <si>
    <t>Stadtwerke Suhl/Zella-Mehlis GmbH</t>
  </si>
  <si>
    <t>HKW Bohrhügel</t>
  </si>
  <si>
    <t>Suhl</t>
  </si>
  <si>
    <t>Fröhliche-Mann-Straße 2</t>
  </si>
  <si>
    <t>UW II</t>
  </si>
  <si>
    <t>Stadtwerke Suhl/Zella-Mehlis Netz GmbH</t>
  </si>
  <si>
    <t>BNA1265</t>
  </si>
  <si>
    <t>Tannheim</t>
  </si>
  <si>
    <t>BNA0196</t>
  </si>
  <si>
    <t>Mitteldeutsche Braunkohlengesellschaft mbH</t>
  </si>
  <si>
    <t>Deuben</t>
  </si>
  <si>
    <t>Teuchern</t>
  </si>
  <si>
    <t>Schaltanlage Zwenkau</t>
  </si>
  <si>
    <t>BNA1267</t>
  </si>
  <si>
    <t>Uppenborn 2</t>
  </si>
  <si>
    <t>Tiefenbach</t>
  </si>
  <si>
    <t>Schaltstelle Leitzachwerk</t>
  </si>
  <si>
    <t>BNA0950</t>
  </si>
  <si>
    <t>Töging</t>
  </si>
  <si>
    <t>Werkstr. 18</t>
  </si>
  <si>
    <t>UW Töging</t>
  </si>
  <si>
    <t>BNA0946b</t>
  </si>
  <si>
    <t>Kraftwerksgruppe Pfreimd</t>
  </si>
  <si>
    <t>Trausnitz</t>
  </si>
  <si>
    <t>Seestraße 6</t>
  </si>
  <si>
    <t>LWKW Tanzmühle</t>
  </si>
  <si>
    <t>KW Tanzmühle Feld J05</t>
  </si>
  <si>
    <t>BNA0946c</t>
  </si>
  <si>
    <t>LWKW Trausnitz</t>
  </si>
  <si>
    <t>KW Trausnitz Feld J04;J07</t>
  </si>
  <si>
    <t>BNA0946a</t>
  </si>
  <si>
    <t>PSKW Tanzmühle</t>
  </si>
  <si>
    <t>UW Tanzmühle Schaltfeld E01</t>
  </si>
  <si>
    <t>BNA0953</t>
  </si>
  <si>
    <t>PSKW Reisach</t>
  </si>
  <si>
    <t>UW Reisach Schaltfeld E03-E05</t>
  </si>
  <si>
    <t>BNA1269</t>
  </si>
  <si>
    <t>Trier</t>
  </si>
  <si>
    <t>BNA0954</t>
  </si>
  <si>
    <t>Lünerseewerk</t>
  </si>
  <si>
    <t>A-6774</t>
  </si>
  <si>
    <t>Tschagguns</t>
  </si>
  <si>
    <t>Latschauwerk</t>
  </si>
  <si>
    <t>BNA0957</t>
  </si>
  <si>
    <t>Stadtwerke Tübingen GmbH</t>
  </si>
  <si>
    <t>BHKW Obere Viehweide</t>
  </si>
  <si>
    <t>Tübingen</t>
  </si>
  <si>
    <t xml:space="preserve"> -</t>
  </si>
  <si>
    <t>Schalthaus Obere Viehweide</t>
  </si>
  <si>
    <t>BNA1500</t>
  </si>
  <si>
    <t>Werk Uelzen</t>
  </si>
  <si>
    <t>Uelzen</t>
  </si>
  <si>
    <t>An der Zuckerfabrik 1</t>
  </si>
  <si>
    <t>Biogas, Mineralölprodukte</t>
  </si>
  <si>
    <t>Trafo 1/2</t>
  </si>
  <si>
    <t>BNA1405b</t>
  </si>
  <si>
    <t>Fernwärme Ulm GmbH</t>
  </si>
  <si>
    <t>BioHKW I</t>
  </si>
  <si>
    <t>Ulm</t>
  </si>
  <si>
    <t>Magirusstr. 21</t>
  </si>
  <si>
    <t>Biomasse
min. 50 % Frischholz, max. 50% Altholz</t>
  </si>
  <si>
    <t>SWU 4</t>
  </si>
  <si>
    <t xml:space="preserve">Stadtwerke Ulm/Neu-Ulm Netze GmbH </t>
  </si>
  <si>
    <t>BNA1405c</t>
  </si>
  <si>
    <t>BioHKW II</t>
  </si>
  <si>
    <t>SWU 5</t>
  </si>
  <si>
    <t>BNA1405a</t>
  </si>
  <si>
    <t>Heizkraftwerk Magirusstraße</t>
  </si>
  <si>
    <t>SWU 1, SWU 2</t>
  </si>
  <si>
    <t>BNA1271</t>
  </si>
  <si>
    <t>Unterbreizbach</t>
  </si>
  <si>
    <t>BNA0969a</t>
  </si>
  <si>
    <t>Nord 1</t>
  </si>
  <si>
    <t>Unterföhring</t>
  </si>
  <si>
    <t>Stützfeuer</t>
  </si>
  <si>
    <t>HUW Föhring</t>
  </si>
  <si>
    <t>BNA0969c</t>
  </si>
  <si>
    <t>Nord 3</t>
  </si>
  <si>
    <t>BNA0969b</t>
  </si>
  <si>
    <t>Nord 2</t>
  </si>
  <si>
    <t>BNA1466</t>
  </si>
  <si>
    <t>Alzkraftwerke Heider GmbH</t>
  </si>
  <si>
    <t>Unterneukirchen</t>
  </si>
  <si>
    <t>Mühlthal 1</t>
  </si>
  <si>
    <t>AlzChem AG</t>
  </si>
  <si>
    <t>BNA0972</t>
  </si>
  <si>
    <t>Leitzach 1</t>
  </si>
  <si>
    <t>Vagen</t>
  </si>
  <si>
    <t>BNA0973</t>
  </si>
  <si>
    <t>Leitzach 2</t>
  </si>
  <si>
    <t>BNA0974</t>
  </si>
  <si>
    <t>Rodundwerk I</t>
  </si>
  <si>
    <t>A-6773</t>
  </si>
  <si>
    <t>Vandans</t>
  </si>
  <si>
    <t>Masch. 1 bis 4</t>
  </si>
  <si>
    <t>BNA0975</t>
  </si>
  <si>
    <t>Rodundwerk II</t>
  </si>
  <si>
    <t>Masch. 1</t>
  </si>
  <si>
    <t>BNA1869</t>
  </si>
  <si>
    <t>Vorarlberger Illwerke AG "Rellswerk"</t>
  </si>
  <si>
    <t>REW</t>
  </si>
  <si>
    <t>BNA1335c</t>
  </si>
  <si>
    <t>Papier- u. Kartonfabrik Varel GmbH &amp; Co. KG</t>
  </si>
  <si>
    <t>PKV Kraftwerk</t>
  </si>
  <si>
    <t>Varel</t>
  </si>
  <si>
    <t>Dangaster Straße 38</t>
  </si>
  <si>
    <t>Biogasmotoren</t>
  </si>
  <si>
    <t>BNA1335a</t>
  </si>
  <si>
    <t>KWK-Blöcke</t>
  </si>
  <si>
    <t>BNA1335b</t>
  </si>
  <si>
    <t>Kondensationsturbine</t>
  </si>
  <si>
    <t>BNA1675</t>
  </si>
  <si>
    <t>Société Electrique de l'Our S.A.</t>
  </si>
  <si>
    <t>PSW Vianden</t>
  </si>
  <si>
    <t>L -9401</t>
  </si>
  <si>
    <t>Vianden</t>
  </si>
  <si>
    <t>B.P. 2</t>
  </si>
  <si>
    <t>Luxemburg</t>
  </si>
  <si>
    <t>Maschine 11</t>
  </si>
  <si>
    <t>Niederstedem</t>
  </si>
  <si>
    <t>BNA0978</t>
  </si>
  <si>
    <t>Maschine 6</t>
  </si>
  <si>
    <t>BNA0979</t>
  </si>
  <si>
    <t>Maschine 7</t>
  </si>
  <si>
    <t>BNA0980</t>
  </si>
  <si>
    <t>Maschine 8</t>
  </si>
  <si>
    <t>BNA0981</t>
  </si>
  <si>
    <t>Maschine 9</t>
  </si>
  <si>
    <t>BNA0982</t>
  </si>
  <si>
    <t>Maschine 1</t>
  </si>
  <si>
    <t>Bauler</t>
  </si>
  <si>
    <t>BNA0983</t>
  </si>
  <si>
    <t>Maschine 2</t>
  </si>
  <si>
    <t>BNA0984</t>
  </si>
  <si>
    <t>Maschine 3</t>
  </si>
  <si>
    <t>BNA0985</t>
  </si>
  <si>
    <t>Maschine 4</t>
  </si>
  <si>
    <t>BNA0986</t>
  </si>
  <si>
    <t>Maschine 5</t>
  </si>
  <si>
    <t>BNA0987</t>
  </si>
  <si>
    <t>Maschine 10</t>
  </si>
  <si>
    <t>BNA0994</t>
  </si>
  <si>
    <t xml:space="preserve">Gemeinschaftskraftwerk Irsching </t>
  </si>
  <si>
    <t>Vohburg</t>
  </si>
  <si>
    <t>Irsching</t>
  </si>
  <si>
    <t>BNA0995</t>
  </si>
  <si>
    <t>Ulrich Hartmann (Irsching)</t>
  </si>
  <si>
    <t>BNA0996</t>
  </si>
  <si>
    <t>BNA0993</t>
  </si>
  <si>
    <t>BNA1814</t>
  </si>
  <si>
    <t>Großbatteriesystem (GBS)-Fenne</t>
  </si>
  <si>
    <t>Völklingen</t>
  </si>
  <si>
    <t>Saarbrücker Str. 135-137</t>
  </si>
  <si>
    <t>GBS-FN</t>
  </si>
  <si>
    <t>SA Fenne</t>
  </si>
  <si>
    <t>BNA0997</t>
  </si>
  <si>
    <t>HKW Fenne, Grubengaskraftwerk</t>
  </si>
  <si>
    <t>Völklingen-Fenne</t>
  </si>
  <si>
    <t>Gasmotorenanlage Fenne</t>
  </si>
  <si>
    <t>Steag Power Saar GmbH</t>
  </si>
  <si>
    <t>BNA0998</t>
  </si>
  <si>
    <t>Modellkraftwerk</t>
  </si>
  <si>
    <t>Saarbrücker Straße 135-137</t>
  </si>
  <si>
    <t>MKV</t>
  </si>
  <si>
    <t>VSE Verteilnetz GmbH</t>
  </si>
  <si>
    <t>BNA0999</t>
  </si>
  <si>
    <t>HKV</t>
  </si>
  <si>
    <t>BNA1002</t>
  </si>
  <si>
    <t>Wählitz</t>
  </si>
  <si>
    <t>BNA1273</t>
  </si>
  <si>
    <t>Obernach</t>
  </si>
  <si>
    <t>Einsiedl</t>
  </si>
  <si>
    <t>E.DIS Netz GmbH</t>
  </si>
  <si>
    <t>BNA1003</t>
  </si>
  <si>
    <t>Kraftwerk Waldshut</t>
  </si>
  <si>
    <t>Waldshut-Tiengen</t>
  </si>
  <si>
    <t>Kraftwerkstraße 13</t>
  </si>
  <si>
    <t>Waldshut</t>
  </si>
  <si>
    <t>Gurtweil</t>
  </si>
  <si>
    <t>BNA1004</t>
  </si>
  <si>
    <t>Kraftwerk Walheim</t>
  </si>
  <si>
    <t>Walheim</t>
  </si>
  <si>
    <t>Mühlstraße</t>
  </si>
  <si>
    <t>WAL GT D</t>
  </si>
  <si>
    <t>BNA1005</t>
  </si>
  <si>
    <t>WAL 1</t>
  </si>
  <si>
    <t>BNA1006</t>
  </si>
  <si>
    <t>WAL 2</t>
  </si>
  <si>
    <t>BNA1274</t>
  </si>
  <si>
    <t>Ettling</t>
  </si>
  <si>
    <t>Wallersorf/Ettling</t>
  </si>
  <si>
    <t>Kraftwerkstraße 1</t>
  </si>
  <si>
    <t>BNA1007a</t>
  </si>
  <si>
    <t>Allgäuer Überlandwerk GmbH</t>
  </si>
  <si>
    <t>SKW Gasturbine</t>
  </si>
  <si>
    <t>Waltenhofen-Veits</t>
  </si>
  <si>
    <t>Leichtes Heizöl</t>
  </si>
  <si>
    <t>UW Au</t>
  </si>
  <si>
    <t xml:space="preserve">AllgäuNetz GmbH &amp; Co. KG </t>
  </si>
  <si>
    <t>BNA1007b</t>
  </si>
  <si>
    <t>SKW Diesel</t>
  </si>
  <si>
    <t>BNA1008</t>
  </si>
  <si>
    <t>Uppenborn 1</t>
  </si>
  <si>
    <t>Wang</t>
  </si>
  <si>
    <t>BNA1013</t>
  </si>
  <si>
    <t>Wasserburg</t>
  </si>
  <si>
    <t>Innwerkstr. 15</t>
  </si>
  <si>
    <t>UW Wasserburg</t>
  </si>
  <si>
    <t>BNA1015</t>
  </si>
  <si>
    <t>Wedel</t>
  </si>
  <si>
    <t>BNA1016</t>
  </si>
  <si>
    <t>BNA0403</t>
  </si>
  <si>
    <t>Vattenfall Europe Wärme AG</t>
  </si>
  <si>
    <t>Tinsdaler Weg 146</t>
  </si>
  <si>
    <t>Wedel 2</t>
  </si>
  <si>
    <t>BNA0404</t>
  </si>
  <si>
    <t>Wedel 1</t>
  </si>
  <si>
    <t>BNA1019</t>
  </si>
  <si>
    <t>Wehr</t>
  </si>
  <si>
    <t>Todtmooserstr. 150</t>
  </si>
  <si>
    <t>BNA1407</t>
  </si>
  <si>
    <t>Schoeller Technocell GmbH &amp; Co. KG</t>
  </si>
  <si>
    <t>STW</t>
  </si>
  <si>
    <t>Weißenborn</t>
  </si>
  <si>
    <t>Fabrikstraße 1</t>
  </si>
  <si>
    <t>140844-3710</t>
  </si>
  <si>
    <t>BNA1020</t>
  </si>
  <si>
    <t>MVA Weisweiler</t>
  </si>
  <si>
    <t>BNA1031</t>
  </si>
  <si>
    <t>Wendefurth</t>
  </si>
  <si>
    <t>Hangstraße</t>
  </si>
  <si>
    <t>Hüttenrode</t>
  </si>
  <si>
    <t>BNA1032</t>
  </si>
  <si>
    <t>BNA1036</t>
  </si>
  <si>
    <t>Kraftwerk Werdohl-Elverlingsen</t>
  </si>
  <si>
    <t>Werdohl</t>
  </si>
  <si>
    <t>E 1/2</t>
  </si>
  <si>
    <t>U 204</t>
  </si>
  <si>
    <t>BNA1042</t>
  </si>
  <si>
    <t>Werne</t>
  </si>
  <si>
    <t>I1</t>
  </si>
  <si>
    <t>BNA1039</t>
  </si>
  <si>
    <t>F1</t>
  </si>
  <si>
    <t>BNA1040</t>
  </si>
  <si>
    <t>G1</t>
  </si>
  <si>
    <t>BNA1043</t>
  </si>
  <si>
    <t>I2</t>
  </si>
  <si>
    <t>BNA1044</t>
  </si>
  <si>
    <t>F2</t>
  </si>
  <si>
    <t>BNA1045</t>
  </si>
  <si>
    <t>G2</t>
  </si>
  <si>
    <t>BNA1046b</t>
  </si>
  <si>
    <t xml:space="preserve">K1 </t>
  </si>
  <si>
    <t>Gersteinwerk (110kV) und Bockum-Hövel (110kV)</t>
  </si>
  <si>
    <t>BNA1046a</t>
  </si>
  <si>
    <t>K2</t>
  </si>
  <si>
    <t xml:space="preserve">Gersteinwerk (380kV), Gersteinwerk (110kV) und Münster (110kV) </t>
  </si>
  <si>
    <t>BNA1279</t>
  </si>
  <si>
    <t>Basell Polyolefine GmbH</t>
  </si>
  <si>
    <t>Wesseling</t>
  </si>
  <si>
    <t>D290</t>
  </si>
  <si>
    <t>Bollenacker</t>
  </si>
  <si>
    <t>USp. Höchst- / Hochspannung (HöS/HS)</t>
  </si>
  <si>
    <t>BNA1280</t>
  </si>
  <si>
    <t>D210</t>
  </si>
  <si>
    <t>internes Netz</t>
  </si>
  <si>
    <t>BNA1520</t>
  </si>
  <si>
    <t>ESWE BioEnergie GmbH</t>
  </si>
  <si>
    <t>Biomasseheizkraftwerk Wiesbaden</t>
  </si>
  <si>
    <t>Wiesbaden</t>
  </si>
  <si>
    <t>Deponiestraße 14</t>
  </si>
  <si>
    <t>Zünd- und Stützbrenner Heizöl EL</t>
  </si>
  <si>
    <t>Stadtwerke Wiesbaden Netz GmbH</t>
  </si>
  <si>
    <t>BNA1055</t>
  </si>
  <si>
    <t>InfraServ GmbH &amp; Co. Wiesbaden KG</t>
  </si>
  <si>
    <t>Wi-Biebrich</t>
  </si>
  <si>
    <t>Station 25,G347</t>
  </si>
  <si>
    <t>BNA1056</t>
  </si>
  <si>
    <t>BNA1060</t>
  </si>
  <si>
    <t>Wilhelmshaven</t>
  </si>
  <si>
    <t>Rüstersiel</t>
  </si>
  <si>
    <t>BNA1061</t>
  </si>
  <si>
    <t>Maade</t>
  </si>
  <si>
    <t>BNA1674</t>
  </si>
  <si>
    <t>Kraftwerk Wilhelmshaven</t>
  </si>
  <si>
    <t>Niedersachsendamm</t>
  </si>
  <si>
    <t>BNA1066</t>
  </si>
  <si>
    <t>Wintrich</t>
  </si>
  <si>
    <t>BNA0621</t>
  </si>
  <si>
    <t>Biomasseheizkraftwerk Piesteritz</t>
  </si>
  <si>
    <t>Wittenberg/ Piesteritz</t>
  </si>
  <si>
    <t>Dessauer Str. 124R, 06886 Lutherstadt Wittenberg</t>
  </si>
  <si>
    <t>BNA1465d</t>
  </si>
  <si>
    <t>Witzenhausen</t>
  </si>
  <si>
    <t>Kasseler Landstr. 23</t>
  </si>
  <si>
    <t>Am Stieg</t>
  </si>
  <si>
    <t xml:space="preserve">Stadtwerke Witzenhausen GmbH </t>
  </si>
  <si>
    <t>BNA1465a</t>
  </si>
  <si>
    <t>B+T Energie GmbH</t>
  </si>
  <si>
    <t>EBS-Kraftwerk Witzenhausen</t>
  </si>
  <si>
    <t>Ersatzbrennstoff aus Abfall</t>
  </si>
  <si>
    <t>BNA1071</t>
  </si>
  <si>
    <t>Witznau</t>
  </si>
  <si>
    <t>Schwarzatalstr.5</t>
  </si>
  <si>
    <t>BNA1504</t>
  </si>
  <si>
    <t>BHKW</t>
  </si>
  <si>
    <t>Woerth</t>
  </si>
  <si>
    <t>Daimler Str. 1</t>
  </si>
  <si>
    <t>UW Daimler Wörth</t>
  </si>
  <si>
    <t>BNA1074</t>
  </si>
  <si>
    <t>Spitzenlastkraftwerk Wolfen</t>
  </si>
  <si>
    <t>Wolfen</t>
  </si>
  <si>
    <t>UW Wolfen/Filmfabrik</t>
  </si>
  <si>
    <t>BNA1677</t>
  </si>
  <si>
    <t>BHKW Braunschweig</t>
  </si>
  <si>
    <t>Wolfsburg</t>
  </si>
  <si>
    <t>Berliner Ring</t>
  </si>
  <si>
    <t>BNA1075a</t>
  </si>
  <si>
    <t>HKW Nord</t>
  </si>
  <si>
    <t>Generator A</t>
  </si>
  <si>
    <t>UW West</t>
  </si>
  <si>
    <t>BNA1075b</t>
  </si>
  <si>
    <t>Generator B</t>
  </si>
  <si>
    <t>UW Ost</t>
  </si>
  <si>
    <t>BNA1076a</t>
  </si>
  <si>
    <t>UW Wolfsburg</t>
  </si>
  <si>
    <t>BNA1076b</t>
  </si>
  <si>
    <t>BNA1447a</t>
  </si>
  <si>
    <t>Evonik Röhm GmbH</t>
  </si>
  <si>
    <t>Worms</t>
  </si>
  <si>
    <t>Im Pfaffenwinkel 6</t>
  </si>
  <si>
    <t>5J</t>
  </si>
  <si>
    <t>BNA1447b</t>
  </si>
  <si>
    <t>G3/Kontu</t>
  </si>
  <si>
    <t>BNA1284</t>
  </si>
  <si>
    <t>Grace GmbH</t>
  </si>
  <si>
    <t>Co-Generation</t>
  </si>
  <si>
    <t>In der Hollerhecke 1</t>
  </si>
  <si>
    <t>Station Hernsheim 59</t>
  </si>
  <si>
    <t>BNA1078</t>
  </si>
  <si>
    <t>HKW Wörth</t>
  </si>
  <si>
    <t>Wörth</t>
  </si>
  <si>
    <t>Am Oberwald 2</t>
  </si>
  <si>
    <t>Reststoffe</t>
  </si>
  <si>
    <t>Übergabestation Palm Wörth</t>
  </si>
  <si>
    <t>BNA1285</t>
  </si>
  <si>
    <t>Sigmundshall</t>
  </si>
  <si>
    <t>Wunstorf</t>
  </si>
  <si>
    <t>BNA1316</t>
  </si>
  <si>
    <t>Wuppertal</t>
  </si>
  <si>
    <t>Korzert 15</t>
  </si>
  <si>
    <t>Elberfeld Süd, Ronsdorf</t>
  </si>
  <si>
    <t xml:space="preserve">WSW Netz GmbH </t>
  </si>
  <si>
    <t>BNA1082</t>
  </si>
  <si>
    <t>WSW Energie &amp; Wasser AG</t>
  </si>
  <si>
    <t>HKW Barmen</t>
  </si>
  <si>
    <t>BNA1083</t>
  </si>
  <si>
    <t>Spitzenlastanlage Barmen</t>
  </si>
  <si>
    <t>BNA1449a</t>
  </si>
  <si>
    <t>Zweckverband Abfallwirtschaft Raum Würzburg</t>
  </si>
  <si>
    <t>Turbosatz 1</t>
  </si>
  <si>
    <t>Würzburg</t>
  </si>
  <si>
    <t>Gattingerstr. 31</t>
  </si>
  <si>
    <t>SH 399 MHKW</t>
  </si>
  <si>
    <t>BNA1449b</t>
  </si>
  <si>
    <t>BNA1085</t>
  </si>
  <si>
    <t>Heizkraftwerk Würzburg GmbH</t>
  </si>
  <si>
    <t>Heizkraftwerke an der Friedensbrücke</t>
  </si>
  <si>
    <t>Veitshöchheimer Str. 1</t>
  </si>
  <si>
    <t>TSIII</t>
  </si>
  <si>
    <t>UW HKW, 20 kV-Schaltanlage, Zelle J34</t>
  </si>
  <si>
    <t>BNA1086</t>
  </si>
  <si>
    <t>TSII</t>
  </si>
  <si>
    <t>UW HKW, 20 kV-Schaltanlage, Zelle J26</t>
  </si>
  <si>
    <t>BNA1087</t>
  </si>
  <si>
    <t>GTII</t>
  </si>
  <si>
    <t>UW HKW, 110 kV-Schaltanlge, Zelle E8</t>
  </si>
  <si>
    <t>BNA1088</t>
  </si>
  <si>
    <t>GTI</t>
  </si>
  <si>
    <t>UW HKW, 110 kV-Schaltanlage, Zelle E4</t>
  </si>
  <si>
    <t>BNA1400a</t>
  </si>
  <si>
    <t>Südzucker AG, Werk Zeitz</t>
  </si>
  <si>
    <t>EZ1</t>
  </si>
  <si>
    <t>Zeitz</t>
  </si>
  <si>
    <t>Albrechtstr. 54</t>
  </si>
  <si>
    <t>WSK</t>
  </si>
  <si>
    <t>MCk0268/144756</t>
  </si>
  <si>
    <t>MitNetz</t>
  </si>
  <si>
    <t>BNA1461</t>
  </si>
  <si>
    <t>CropEnergies Bioethanol GmbH Zeitz</t>
  </si>
  <si>
    <t>MCk0268144756</t>
  </si>
  <si>
    <t>SZ Zeitz</t>
  </si>
  <si>
    <t>BNA1400b</t>
  </si>
  <si>
    <t>DTI</t>
  </si>
  <si>
    <t>BNA1286</t>
  </si>
  <si>
    <t>Zweckverband für Abfallwirtschaft Südwestthüringen (ZASt)</t>
  </si>
  <si>
    <t>Restabfallbehandlungsanlage</t>
  </si>
  <si>
    <t>Zella-Mehlis</t>
  </si>
  <si>
    <t>Station RABA</t>
  </si>
  <si>
    <t>BNA1287</t>
  </si>
  <si>
    <t>Zeltingen</t>
  </si>
  <si>
    <t>BNA1089</t>
  </si>
  <si>
    <t>Zielitz</t>
  </si>
  <si>
    <t>UW Barleben</t>
  </si>
  <si>
    <t>BNA1091</t>
  </si>
  <si>
    <t>Zolling</t>
  </si>
  <si>
    <t>Leininger Str. 1</t>
  </si>
  <si>
    <t>BMHKW</t>
  </si>
  <si>
    <t>110-kV-Schaltfeld E05 / LS 173</t>
  </si>
  <si>
    <t>BNA1092</t>
  </si>
  <si>
    <t>GT1 &amp; GT2</t>
  </si>
  <si>
    <t>LS 184</t>
  </si>
  <si>
    <t>BNA1093</t>
  </si>
  <si>
    <t>Zolling Block 5</t>
  </si>
  <si>
    <t>Feld 1 / LS 275</t>
  </si>
  <si>
    <t>BNA1097</t>
  </si>
  <si>
    <t>Smurfit Kappa Zülpich Papier GmbH</t>
  </si>
  <si>
    <t>Kohlekraftwerk</t>
  </si>
  <si>
    <t>Zülpich</t>
  </si>
  <si>
    <t>Bessenicher Weg</t>
  </si>
  <si>
    <t>K06</t>
  </si>
  <si>
    <t>Braunkohlebriketts 75%, Sek.Brennstoff 20%, Biogas 5%</t>
  </si>
  <si>
    <t>Rejekt + Biogas</t>
  </si>
  <si>
    <t>Viktor Rolf</t>
  </si>
  <si>
    <t>BNA1094</t>
  </si>
  <si>
    <t>GKW</t>
  </si>
  <si>
    <t>BNA1557</t>
  </si>
  <si>
    <t xml:space="preserve">Volkswagen Sachsen GmbH </t>
  </si>
  <si>
    <t>Zwickau</t>
  </si>
  <si>
    <t>Glauchauer Str. 40</t>
  </si>
  <si>
    <t>VW Schlunzig</t>
  </si>
  <si>
    <t>VW Sachsen GmbH</t>
  </si>
  <si>
    <t>TEN Thüringer Energienetze GmbH &amp; Co. KG</t>
  </si>
  <si>
    <t>BNA1894</t>
  </si>
  <si>
    <t>Holcim (Süddeutschland) GmbH</t>
  </si>
  <si>
    <t>Dotternhausen</t>
  </si>
  <si>
    <t>Dormettingerstrasse 23</t>
  </si>
  <si>
    <t xml:space="preserve">Ölschiefer </t>
  </si>
  <si>
    <t>DE0000657235900000DOTTERN00000001
DE0000657235900000DOTTERN00000002</t>
  </si>
  <si>
    <t xml:space="preserve">Überlandwerk Eppler </t>
  </si>
  <si>
    <t>BNA1904</t>
  </si>
  <si>
    <t>K5/T7</t>
  </si>
  <si>
    <t>UW195-Kraftwerk</t>
  </si>
  <si>
    <t>BNA1909</t>
  </si>
  <si>
    <t>HKW 3 Stuttgart-Gaisburg</t>
  </si>
  <si>
    <t>HKW3</t>
  </si>
  <si>
    <t>Erdgas/ Heizöl EL</t>
  </si>
  <si>
    <t>BNA1910</t>
  </si>
  <si>
    <t>Vorarlberger Illwerke AG "Obervermuntwerk II"</t>
  </si>
  <si>
    <t>AT-6794</t>
  </si>
  <si>
    <t>OVW II</t>
  </si>
  <si>
    <t>BNA1927</t>
  </si>
  <si>
    <t>GM</t>
  </si>
  <si>
    <t>BNA1934</t>
  </si>
  <si>
    <t>KWK Landshut</t>
  </si>
  <si>
    <t>Landshut</t>
  </si>
  <si>
    <t>Stadtwerke Landshut</t>
  </si>
  <si>
    <t>EEG-Anlagen &lt; 10 MW</t>
  </si>
  <si>
    <t>Nicht-EEG-Anlagen &lt; 10 MW</t>
  </si>
  <si>
    <t>BNA0302</t>
  </si>
  <si>
    <t>Endgültig Stillgelegt 2011 (ohne StA)</t>
  </si>
  <si>
    <t>BNA0303</t>
  </si>
  <si>
    <t>BNA0304</t>
  </si>
  <si>
    <t>BNA0414</t>
  </si>
  <si>
    <t>Lippborg</t>
  </si>
  <si>
    <t>BNA0415</t>
  </si>
  <si>
    <t>BNA1337a</t>
  </si>
  <si>
    <t>Endgültig Stillgelegt 2012 (ohne StA)</t>
  </si>
  <si>
    <t>BNA0118</t>
  </si>
  <si>
    <t>Heizkraftwerk Süd</t>
  </si>
  <si>
    <t>Umspannanlage Kessenich</t>
  </si>
  <si>
    <t>BNA0212</t>
  </si>
  <si>
    <t>HKW II/B</t>
  </si>
  <si>
    <t>Zirkelstraße</t>
  </si>
  <si>
    <t>UW HKW II</t>
  </si>
  <si>
    <t>BNA1021</t>
  </si>
  <si>
    <t>BNA1022</t>
  </si>
  <si>
    <t>BNA0269</t>
  </si>
  <si>
    <t>HKW Flensburg</t>
  </si>
  <si>
    <t>BNA0307</t>
  </si>
  <si>
    <t>I</t>
  </si>
  <si>
    <t>BNA0308</t>
  </si>
  <si>
    <t>BNA0305</t>
  </si>
  <si>
    <t>Osterath</t>
  </si>
  <si>
    <t>BNA0306</t>
  </si>
  <si>
    <t>BNA0309</t>
  </si>
  <si>
    <t>Gohrpunkt</t>
  </si>
  <si>
    <t>BNA0310</t>
  </si>
  <si>
    <t>M</t>
  </si>
  <si>
    <t>BNA0311</t>
  </si>
  <si>
    <t>L</t>
  </si>
  <si>
    <t>BNA0312</t>
  </si>
  <si>
    <t>O</t>
  </si>
  <si>
    <t>BNA0376</t>
  </si>
  <si>
    <t>BNA0812</t>
  </si>
  <si>
    <t>Gemeinschaftskraftwerk Veltheim GmbH</t>
  </si>
  <si>
    <t>Kraftwerk Veltheim</t>
  </si>
  <si>
    <t>Porta Westfalica</t>
  </si>
  <si>
    <t>UW - Veltheim</t>
  </si>
  <si>
    <t>Netz Veltheim GmbH</t>
  </si>
  <si>
    <t>BNA0639</t>
  </si>
  <si>
    <t>Turbine D</t>
  </si>
  <si>
    <t>24/7 Netze GmbH</t>
  </si>
  <si>
    <t>BNA0011</t>
  </si>
  <si>
    <t>Papierfabrik Albbruck GmbH</t>
  </si>
  <si>
    <t>Papierfabrik Albbruck</t>
  </si>
  <si>
    <t>Rinde, Klärschlamm</t>
  </si>
  <si>
    <t>BNA0913</t>
  </si>
  <si>
    <t>Alpiq Spreetal GmbH</t>
  </si>
  <si>
    <t>GuD Anlage Spreetal</t>
  </si>
  <si>
    <t>Spreetal</t>
  </si>
  <si>
    <t>Südstraße</t>
  </si>
  <si>
    <t>110kV Umspannwerk Schwarze Pumpe</t>
  </si>
  <si>
    <t>BNA0680</t>
  </si>
  <si>
    <t>Mumsdorf</t>
  </si>
  <si>
    <t>Endgültig Stillgelegt 2013 (mit StA)</t>
  </si>
  <si>
    <t>Schaltanlage Phönix Mumsdorf</t>
  </si>
  <si>
    <t>BNA0059a</t>
  </si>
  <si>
    <t>HKW Kassel</t>
  </si>
  <si>
    <t>Endgültig Stillgelegt 2013 (ohne StA)</t>
  </si>
  <si>
    <t>Anlage A</t>
  </si>
  <si>
    <t>BNA0143</t>
  </si>
  <si>
    <t>swb Erzeugung GmbH &amp; Co. KG</t>
  </si>
  <si>
    <t>Bahnstromanschluß</t>
  </si>
  <si>
    <t>BNA0187</t>
  </si>
  <si>
    <t>Datteln</t>
  </si>
  <si>
    <t>BNA0188</t>
  </si>
  <si>
    <t>BNA0189</t>
  </si>
  <si>
    <t>BNA0375</t>
  </si>
  <si>
    <t>BNA0638</t>
  </si>
  <si>
    <t>BNA0448</t>
  </si>
  <si>
    <t>Shamrock</t>
  </si>
  <si>
    <t>BNA1275</t>
  </si>
  <si>
    <t>Weinheim</t>
  </si>
  <si>
    <t>Höhnerweg 2-4</t>
  </si>
  <si>
    <t>Erdgas/ HEL</t>
  </si>
  <si>
    <t>Station 10</t>
  </si>
  <si>
    <t>Freudenberg Service KG</t>
  </si>
  <si>
    <t>BNA1276</t>
  </si>
  <si>
    <t>BNA0203</t>
  </si>
  <si>
    <t>Knepper</t>
  </si>
  <si>
    <t>Endgültig Stillgelegt 2014 (mit StA)</t>
  </si>
  <si>
    <t>Pöppinghausen</t>
  </si>
  <si>
    <t>BNA0215</t>
  </si>
  <si>
    <t>Walsum 7</t>
  </si>
  <si>
    <t>BNA0333</t>
  </si>
  <si>
    <t>BNA0334</t>
  </si>
  <si>
    <t>BNA0335</t>
  </si>
  <si>
    <t>BNA0447</t>
  </si>
  <si>
    <t>Herne 2</t>
  </si>
  <si>
    <t>220 kV Schaltanlage Eiberg</t>
  </si>
  <si>
    <t>BNA1035</t>
  </si>
  <si>
    <t>E3</t>
  </si>
  <si>
    <t>U 104</t>
  </si>
  <si>
    <t>BNA0918a</t>
  </si>
  <si>
    <t>Kraftwärmekopplungsanlage</t>
  </si>
  <si>
    <t>Erdgas und Wasserstoff</t>
  </si>
  <si>
    <t>UW Götzdorf</t>
  </si>
  <si>
    <t>BNA1338</t>
  </si>
  <si>
    <t>Eurowatt Spitzenkraft GmbH</t>
  </si>
  <si>
    <t>Spitzenkraftwerk</t>
  </si>
  <si>
    <t>Deggendorf</t>
  </si>
  <si>
    <t>Ruselbergstr. 87</t>
  </si>
  <si>
    <t>MLD</t>
  </si>
  <si>
    <t>Endgültig Stillgelegt 2014 (ohne StA)</t>
  </si>
  <si>
    <t>Umspannwerk Deggendorf</t>
  </si>
  <si>
    <t>BNA0933</t>
  </si>
  <si>
    <t>GAI GT 13</t>
  </si>
  <si>
    <t>BNA0099</t>
  </si>
  <si>
    <t>Gasturbinenkraftwerk Bielefeld Ummeln</t>
  </si>
  <si>
    <t>GT Ummeln</t>
  </si>
  <si>
    <t>Endgültig Stillgelegt 2015 (mit StA)</t>
  </si>
  <si>
    <t>UW - Bielefeld West</t>
  </si>
  <si>
    <t>BNA0355</t>
  </si>
  <si>
    <t>E.ON Kernkraft GmbH</t>
  </si>
  <si>
    <t>Grafenrheinfeld</t>
  </si>
  <si>
    <t>KKG</t>
  </si>
  <si>
    <t>BNA0813</t>
  </si>
  <si>
    <t>Klärschlamm / Fluff</t>
  </si>
  <si>
    <t>BNA0810</t>
  </si>
  <si>
    <t>4 GT</t>
  </si>
  <si>
    <t>Erdgas, Heizöl EL ( 100 % )</t>
  </si>
  <si>
    <t>BNA0811</t>
  </si>
  <si>
    <t>4 DT</t>
  </si>
  <si>
    <t>Erdgas, Heizöl EL ( 50 % )</t>
  </si>
  <si>
    <t>BNA0681</t>
  </si>
  <si>
    <t>Freimann GT 1</t>
  </si>
  <si>
    <t>UW Freimann</t>
  </si>
  <si>
    <t>BNA0682</t>
  </si>
  <si>
    <t>Freimann GT 2</t>
  </si>
  <si>
    <t>BNA0642</t>
  </si>
  <si>
    <t>Transnet BW (220kV) Einspeisepunkt 220 kV Neckarau und 220 kV Altlußheim,
Pfalzwerke Netzgesellschaft 220 kV Mutterstadt (Rhein N, Rhein S), 110 kV Mutterstadt Waldmühle N, Waldmühle S
Netrion diverse 110 kV und 10 kV Anschlüsse</t>
  </si>
  <si>
    <t>220/110/10</t>
  </si>
  <si>
    <t>Transnet BW, Pfalzwerke Netzgesellschaft, Netrion, DB Energie GmbH</t>
  </si>
  <si>
    <t>BNA0643</t>
  </si>
  <si>
    <t>BNA0490b</t>
  </si>
  <si>
    <t>BNA0922a</t>
  </si>
  <si>
    <t>Endgültig Stillgelegt 2015 (ohne StA)</t>
  </si>
  <si>
    <t>BNA0080</t>
  </si>
  <si>
    <t>Lichterfelde 2</t>
  </si>
  <si>
    <t>Endgültig Stillgelegt 2016 (mit StA)</t>
  </si>
  <si>
    <t>BNA0273</t>
  </si>
  <si>
    <t>BNA0274</t>
  </si>
  <si>
    <t>BNA0289a</t>
  </si>
  <si>
    <t>M4</t>
  </si>
  <si>
    <t>Dampfversorgung über HKW West Block 2, 3, 4</t>
  </si>
  <si>
    <t>BNA0413a</t>
  </si>
  <si>
    <t>Tiermehl / SBS</t>
  </si>
  <si>
    <t>BNA0799</t>
  </si>
  <si>
    <t>Gaskesselanlage</t>
  </si>
  <si>
    <t>BNA0735</t>
  </si>
  <si>
    <t>GT F</t>
  </si>
  <si>
    <t>BNA0736</t>
  </si>
  <si>
    <t>GT G</t>
  </si>
  <si>
    <t>BNA0737</t>
  </si>
  <si>
    <t>GT H</t>
  </si>
  <si>
    <t>BNA0140</t>
  </si>
  <si>
    <t>Block 14</t>
  </si>
  <si>
    <t>DE0072032820700000000000000232556</t>
  </si>
  <si>
    <t>BNA0145</t>
  </si>
  <si>
    <t>DE0072032825900000000000000232559</t>
  </si>
  <si>
    <t>BNA1225</t>
  </si>
  <si>
    <t>Peißenberger Wärmegesellschaft mbH</t>
  </si>
  <si>
    <t>PWG</t>
  </si>
  <si>
    <t>Peißenberg</t>
  </si>
  <si>
    <t>MHKW 2</t>
  </si>
  <si>
    <t>Endgültig Stillgelegt 2016 (ohne StA)</t>
  </si>
  <si>
    <t>Erdgas und Heizöl</t>
  </si>
  <si>
    <t>UW Peißenberg</t>
  </si>
  <si>
    <t xml:space="preserve">Gemeindewerke Peißenberg </t>
  </si>
  <si>
    <t>BNA1226</t>
  </si>
  <si>
    <t>MHKW 1</t>
  </si>
  <si>
    <t>BNA0413b</t>
  </si>
  <si>
    <t>Uentrop</t>
  </si>
  <si>
    <t>BNA0661</t>
  </si>
  <si>
    <t>Kraftwerk II</t>
  </si>
  <si>
    <t>Endgültig Stillgelegt 2017 (mit StA)</t>
  </si>
  <si>
    <t>BNA0288</t>
  </si>
  <si>
    <t>Lyoner Straße  9</t>
  </si>
  <si>
    <t>BNA0161</t>
  </si>
  <si>
    <t>Vattenfall Europe Nuclear Energy GmbH</t>
  </si>
  <si>
    <t>Otto Hahn Str. 76</t>
  </si>
  <si>
    <t>BNA0162</t>
  </si>
  <si>
    <t>BNA0163</t>
  </si>
  <si>
    <t>BNA0164</t>
  </si>
  <si>
    <t>BNA0449</t>
  </si>
  <si>
    <t>Herne 3</t>
  </si>
  <si>
    <t>BNA0991</t>
  </si>
  <si>
    <t>KW Voerde</t>
  </si>
  <si>
    <t>Voerde</t>
  </si>
  <si>
    <t>Frankfurter Str 430</t>
  </si>
  <si>
    <t>UA Möllen</t>
  </si>
  <si>
    <t>BNA0992</t>
  </si>
  <si>
    <t>BNA0989</t>
  </si>
  <si>
    <t>KW West</t>
  </si>
  <si>
    <t>Frankfurter Str. 430</t>
  </si>
  <si>
    <t>West 2</t>
  </si>
  <si>
    <t>220 kV Schaltanlage Möllen</t>
  </si>
  <si>
    <t>BNA0990</t>
  </si>
  <si>
    <t>West 1</t>
  </si>
  <si>
    <t>BNA0381</t>
  </si>
  <si>
    <t>Endgültig Stillgelegt 2017 (ohne StA)</t>
  </si>
  <si>
    <t>BNA1127</t>
  </si>
  <si>
    <t>GHD Bayernwerk Natur GmbH &amp; Co. KG</t>
  </si>
  <si>
    <t>GHD</t>
  </si>
  <si>
    <t>Landshuter Straße 56</t>
  </si>
  <si>
    <t>BNA1128</t>
  </si>
  <si>
    <t>BNA0192</t>
  </si>
  <si>
    <t>Knock on Wood GmbH</t>
  </si>
  <si>
    <t>BNA0211</t>
  </si>
  <si>
    <t>HKW I</t>
  </si>
  <si>
    <t>ZAWSF</t>
  </si>
  <si>
    <t>Endgültig Stillgelegt 2018 (mit StA)</t>
  </si>
  <si>
    <t>Heizöl, Biomasse</t>
  </si>
  <si>
    <t>UW HKW I</t>
  </si>
  <si>
    <t>BNA1294</t>
  </si>
  <si>
    <t xml:space="preserve">Nynas GmbH &amp; Co KG </t>
  </si>
  <si>
    <t>EEV</t>
  </si>
  <si>
    <t>Hohe-Schaar-Straße 34</t>
  </si>
  <si>
    <t>Endgültig Stillgelegt 2018 (ohne StA)</t>
  </si>
  <si>
    <t>Butan/Buten</t>
  </si>
  <si>
    <t>KS 89915</t>
  </si>
  <si>
    <t>BNA1037</t>
  </si>
  <si>
    <t>E4</t>
  </si>
  <si>
    <t>Tiermehl, SBS</t>
  </si>
  <si>
    <t>U205</t>
  </si>
  <si>
    <t>BNA0012d</t>
  </si>
  <si>
    <t>Dieselgenerator</t>
  </si>
  <si>
    <t>BNA0252</t>
  </si>
  <si>
    <t>Gemeinschaft nach Bruchteilen der Saarstahl AG (SAG) und Saarschmiede GmbH Freiformschmiede (SSF)</t>
  </si>
  <si>
    <t>Kraftwerk Ensdorf</t>
  </si>
  <si>
    <t>Ensdorf</t>
  </si>
  <si>
    <t>Kurt Kessler Str. 1</t>
  </si>
  <si>
    <t>Ensdorf (Schaltanlage Ensdorf (UA Ensdorf 110 kV), Kurt -Kessler-Straße, 66808 Ensdorf</t>
  </si>
  <si>
    <t>BNA0253</t>
  </si>
  <si>
    <t>VSE AG, Kraftwerk Ensdorf</t>
  </si>
  <si>
    <t>Kurt-Kessler-Str.</t>
  </si>
  <si>
    <t>Schaltanlage Ensdorf (UA-Ensdorf); DE 0001816680600000000000000580138</t>
  </si>
  <si>
    <t>BNA1200</t>
  </si>
  <si>
    <t>Energie- und Medienversorgung Sandhofer Straße GmbH &amp; Co. KG</t>
  </si>
  <si>
    <t>GuD-Kraftwerk</t>
  </si>
  <si>
    <t>DE00746668305MA000000000000009811</t>
  </si>
  <si>
    <t>BNA0076</t>
  </si>
  <si>
    <t>Lichterfelde 3</t>
  </si>
  <si>
    <t>BNA0544</t>
  </si>
  <si>
    <t>HKW Südstadt</t>
  </si>
  <si>
    <t>UW Bonner Wall</t>
  </si>
  <si>
    <t>BNA1041</t>
  </si>
  <si>
    <t>H1</t>
  </si>
  <si>
    <t>BNA1084</t>
  </si>
  <si>
    <t xml:space="preserve">HKW Elberfeld </t>
  </si>
  <si>
    <t>BNA0110</t>
  </si>
  <si>
    <t>KBO</t>
  </si>
  <si>
    <t>Weitmar</t>
  </si>
  <si>
    <t>BNA0618</t>
  </si>
  <si>
    <t>KW Lünen</t>
  </si>
  <si>
    <t>Moltkestr. 215</t>
  </si>
  <si>
    <t>Lünen 6</t>
  </si>
  <si>
    <t>110 kV Schaltanlage Lünen</t>
  </si>
  <si>
    <t>Westnetz GmbH/DB Energie GmbH</t>
  </si>
  <si>
    <t>BNA0619</t>
  </si>
  <si>
    <t>Lünen 7</t>
  </si>
  <si>
    <t>220 kV Schaltanlage Elmenhorst</t>
  </si>
  <si>
    <t>BNA0221c</t>
  </si>
  <si>
    <t>Gasblock</t>
  </si>
  <si>
    <t>Block E</t>
  </si>
  <si>
    <t>Endgültig Stillgelegt 2019 (mit StA)</t>
  </si>
  <si>
    <t>BNA0529</t>
  </si>
  <si>
    <t>Braunau-Simbach</t>
  </si>
  <si>
    <t>Ach 6</t>
  </si>
  <si>
    <t>BNA0748</t>
  </si>
  <si>
    <t>Oberaudorf-Ebbs</t>
  </si>
  <si>
    <t>Oberaudorf</t>
  </si>
  <si>
    <t>Untere Innauen 1</t>
  </si>
  <si>
    <t>BNA0917</t>
  </si>
  <si>
    <t>Schärding-Neuhaus</t>
  </si>
  <si>
    <t>A-4782</t>
  </si>
  <si>
    <t>St. Florian am Inn</t>
  </si>
  <si>
    <t>Badhöring 16</t>
  </si>
  <si>
    <t>BNA0024</t>
  </si>
  <si>
    <t>KW Amlach</t>
  </si>
  <si>
    <t>A-9900</t>
  </si>
  <si>
    <t>Amlach</t>
  </si>
  <si>
    <t>UW Amlach</t>
  </si>
  <si>
    <t>TIWAG-Netz AG/APG bzw. Tennet</t>
  </si>
  <si>
    <t>BNA0496</t>
  </si>
  <si>
    <t>KW Imst</t>
  </si>
  <si>
    <t>A-6491</t>
  </si>
  <si>
    <t>Imsterberg</t>
  </si>
  <si>
    <t>UW Imst</t>
  </si>
  <si>
    <t>BNA0505</t>
  </si>
  <si>
    <t>KW Jenbach</t>
  </si>
  <si>
    <t>A-6200</t>
  </si>
  <si>
    <t>Jenbach</t>
  </si>
  <si>
    <t>UW Jenbach</t>
  </si>
  <si>
    <t>BNA0816</t>
  </si>
  <si>
    <t>KW Kaunertal</t>
  </si>
  <si>
    <t>A-6522</t>
  </si>
  <si>
    <t>Prutz</t>
  </si>
  <si>
    <t>UW Prutz</t>
  </si>
  <si>
    <t>TIWAG-Netz AG/APG bzw. Amprion</t>
  </si>
  <si>
    <t>BNA1672</t>
  </si>
  <si>
    <t>Walgauwerk</t>
  </si>
  <si>
    <t>A-06710</t>
  </si>
  <si>
    <t>Nenzing</t>
  </si>
  <si>
    <t>Eichholz 1</t>
  </si>
  <si>
    <t>Bürs / Werben</t>
  </si>
  <si>
    <t>Auswertung Kraftwerksliste Bundesnetzagentur nach Bundesland / ausländischer Einspeisungen und Energieträger (ohne endgültig stillgelegte Anlagen)</t>
  </si>
  <si>
    <t>ohne Zuordnung</t>
  </si>
  <si>
    <t>Biomasse*</t>
  </si>
  <si>
    <t>Deponiegas*</t>
  </si>
  <si>
    <t>Geothermie*</t>
  </si>
  <si>
    <t>Klärgas*</t>
  </si>
  <si>
    <t>Laufwasser*</t>
  </si>
  <si>
    <t>Solare Strahlungsenergie*</t>
  </si>
  <si>
    <t>Windenergie 
(Offshore-Anlage)*</t>
  </si>
  <si>
    <t>Windenergie 
(Onshore-Anlage)*</t>
  </si>
  <si>
    <t>Auswertung Kraftwerksliste Bundesnetzagentur nach erneuerbaren Energieträgern (Ja/Nein) - ohne endgültig stillgelegte Anlagen</t>
  </si>
  <si>
    <t>Erneuerbarer Energieträger</t>
  </si>
  <si>
    <t>Gesamtergebnis</t>
  </si>
  <si>
    <t>Anmerkung: 50% des Energieträgers Abfall werden näherungsweise den erneuerbaren Energieträgern zugerechnet</t>
  </si>
  <si>
    <t>Erneuerbarer Energieträger - Stand 31.12.2011</t>
  </si>
  <si>
    <t>Erneuerbarer Energieträger - Stand 31.12.2012</t>
  </si>
  <si>
    <t>Erneuerbarer Energieträger - Stand 31.12.2013</t>
  </si>
  <si>
    <t>Erneuerbarer Energieträger - Stand 31.12.2014</t>
  </si>
  <si>
    <t>Erneuerbarer Energieträger - Stand 31.12.2015</t>
  </si>
  <si>
    <t>Erneuerbarer Energieträger - Stand 31.12.2016</t>
  </si>
  <si>
    <t>Erneuerbarer Energieträger - Stand 31.12.2017</t>
  </si>
  <si>
    <t>Ja*</t>
  </si>
  <si>
    <t>*vorläufige Werte</t>
  </si>
  <si>
    <t>BNA1938</t>
  </si>
  <si>
    <t>Papierfabrik Palm GmbH &amp; Co. KG</t>
  </si>
  <si>
    <t>KWK-Anlage Neukochen</t>
  </si>
  <si>
    <t>Rheinkraftwerk Albbruck-Dogern AG</t>
  </si>
  <si>
    <t>BNA1936</t>
  </si>
  <si>
    <t>Hybridregelkraftwerk</t>
  </si>
  <si>
    <t>Pirelli Deutschland GmbH</t>
  </si>
  <si>
    <t>Stadtwerke Cottbus mbH</t>
  </si>
  <si>
    <t>Fernwärmeversorgungs-GmbH Dessau</t>
  </si>
  <si>
    <t>Progroup Power 1 GmbH</t>
  </si>
  <si>
    <t>Kraftwerk Mehrum GmbH</t>
  </si>
  <si>
    <t>BNA0804</t>
  </si>
  <si>
    <t>Kraftwerk Platting GmbH</t>
  </si>
  <si>
    <t>TWS Thüringer Wärme Service GmbH</t>
  </si>
  <si>
    <t>Gemeinschaftskraftwerk Irsching GmbH</t>
  </si>
  <si>
    <t>EKOCity GmbH</t>
  </si>
  <si>
    <t>BNA1939</t>
  </si>
  <si>
    <t>Speicherkraftwerk</t>
  </si>
  <si>
    <t>BNA1935</t>
  </si>
  <si>
    <t>BNA1937</t>
  </si>
  <si>
    <t>Dampfturbine 5</t>
  </si>
  <si>
    <t>Neukochen 10</t>
  </si>
  <si>
    <t>Wilmersdorf GT2 und GT3</t>
  </si>
  <si>
    <t>HyReK</t>
  </si>
  <si>
    <t>Konventionelles Sammelschienenkraftwerk Turbine 7</t>
  </si>
  <si>
    <t>Sulzberg-Graben / AU 5</t>
  </si>
  <si>
    <t>DT 5</t>
  </si>
  <si>
    <t>1.1.200</t>
  </si>
  <si>
    <t>Kuppelprodukte der Stahl- und Kokserzeugung</t>
  </si>
  <si>
    <t>Papierfaserschlamm</t>
  </si>
  <si>
    <t>Raffineriegas; Heizöl, Erdgas</t>
  </si>
  <si>
    <t>Rückstandsgase aus Produktion, Rückstandsöl aus der Produktion</t>
  </si>
  <si>
    <t>Erdgas, Restgase</t>
  </si>
  <si>
    <t>Heizöl HEL</t>
  </si>
  <si>
    <t xml:space="preserve">Biogas </t>
  </si>
  <si>
    <t xml:space="preserve"> Raffineriegas, Erdgas</t>
  </si>
  <si>
    <t>Kondensat</t>
  </si>
  <si>
    <t>Kohle</t>
  </si>
  <si>
    <t>UW Erlau</t>
  </si>
  <si>
    <t>Stadtwerke Aalen</t>
  </si>
  <si>
    <t>Einspeisung Zuckerfabrik, Bezug Zuckerfabrik</t>
  </si>
  <si>
    <t>50292873</t>
  </si>
  <si>
    <t>DE 00018144139V592849</t>
  </si>
  <si>
    <t>ID 92407 - 3136</t>
  </si>
  <si>
    <t>ID 92406 - 3136</t>
  </si>
  <si>
    <t>Übergabestation</t>
  </si>
  <si>
    <t>E.DIS</t>
  </si>
  <si>
    <t>Wehrdamm</t>
  </si>
  <si>
    <t>5725</t>
  </si>
  <si>
    <t>374</t>
  </si>
  <si>
    <t>Anschluss im Werknetz</t>
  </si>
  <si>
    <t>UW Beresinchen</t>
  </si>
  <si>
    <t>Netzgesellschaft Frankfurt (Oder)</t>
  </si>
  <si>
    <t>UW Glückstadt Feld 20 Kern 1</t>
  </si>
  <si>
    <t>Westf. Weser Netz GmbH</t>
  </si>
  <si>
    <t>Umspannwerk Heide</t>
  </si>
  <si>
    <t>Werksnetz, Schleswig-Holstein Netz AG</t>
  </si>
  <si>
    <t>UW Philippsthal</t>
  </si>
  <si>
    <t>UW Wanne MSP</t>
  </si>
  <si>
    <t>RZR Herten MSP</t>
  </si>
  <si>
    <t>Übergabetrafo</t>
  </si>
  <si>
    <t>E-ON</t>
  </si>
  <si>
    <t>DE0073995099790000000000000021839</t>
  </si>
  <si>
    <t>An den Breiten 01454 Leppersdorf
Vorgangs.Nr.1273640067</t>
  </si>
  <si>
    <t>DE00018157299V0000000000000727559</t>
  </si>
  <si>
    <t>Stattion Holthausen</t>
  </si>
  <si>
    <t>CPM Netz GmbH</t>
  </si>
  <si>
    <t>Übergabe an 20 KV EB</t>
  </si>
  <si>
    <t>Creos Deutschland</t>
  </si>
  <si>
    <t>UA Uchtelfangen</t>
  </si>
  <si>
    <t>UW Katharinenstr</t>
  </si>
  <si>
    <t>20-kV-HSA  UW Rudolstadt</t>
  </si>
  <si>
    <t>Umspannwerk MHKW Schillerstraße</t>
  </si>
  <si>
    <t>SVO Vertrieb GmbH</t>
  </si>
  <si>
    <t>Hart 2</t>
  </si>
  <si>
    <t>UW Wunstorf</t>
  </si>
  <si>
    <t>MaLo - Einspeisung 51126057532</t>
  </si>
  <si>
    <t>Allgäu Netz GmbH &amp; Co. KG</t>
  </si>
  <si>
    <t>Dänemark</t>
  </si>
  <si>
    <t>Erneuerbarer Energieträger - Stand 31.12.2018</t>
  </si>
  <si>
    <t>*EEG-Anlagen ausgewertet zum 30.06.2019</t>
  </si>
  <si>
    <t>* EEG-Anlagen ausgewertet zum 30.06.2019</t>
  </si>
  <si>
    <t>Wilmersdorf GT1</t>
  </si>
  <si>
    <t>Wegfall IWA nach DE</t>
  </si>
  <si>
    <t>*EEG-Anlagen ausgewertet zum 30.06.2018</t>
  </si>
  <si>
    <t>Stand 31.12.2011 / 31.12.2012 / 31.12.2013 / 31.12.2014 / 31.12.2015 / 31.12.2016 / 31.12.2017; 31.12.2018 Summe elektrische Netto-Nennleistung in MW</t>
  </si>
  <si>
    <t>Hinweis: In das deutsche Netz einspeisende Kraftwerksleistungen in Dänemark, Luxemburg, Schweiz und Österreich sind ebenfalls aufgeführt.</t>
  </si>
  <si>
    <t>In das deutsche Netz einspeisende Kraftwerksleistungen in Dänemark, Luxemburg, Schweiz und Österreich sind ebenfalls enthalten.</t>
  </si>
  <si>
    <t>Kraftwerksstatus 
(in Betrieb/
vorläufig stillgelegt/
saisonale Konservierung
Reservekraftwerk/
Sonderfall)</t>
  </si>
  <si>
    <t>Förderberechtigt nach EEG
(ja/nein)</t>
  </si>
  <si>
    <t>Netz- oder Umspannebene des Anschlusses</t>
  </si>
  <si>
    <t>BNA1942</t>
  </si>
  <si>
    <t>EnspireME GmbH</t>
  </si>
  <si>
    <t>Batteriespseicher Jordelund</t>
  </si>
  <si>
    <t>Anschlussbereich des Feldes H12 Tennet  Jardelund Grenzstr.</t>
  </si>
  <si>
    <t>Datum der Aufnahme der kommerziellen Stromeinspeisung der Erzeugungseinheit [Datum/jahr]</t>
  </si>
  <si>
    <t>Erzeugungsanlagen &lt; 10 MW, die nach EEG vergütungsfähig sind, werden in Summe je Bundesland und Energieträger dargestellt (Ausgewertet zum 30.06.2019).</t>
  </si>
  <si>
    <t>Daten aus Monitoring 2012/2013/2014/2015/2016/2017/2018/2019 (Nicht-EEG-Anlagen) sowie EEG-Anlagen bis zum 30.06.2019 (Quellen EEG-Anlagen: EEG Halbjahreswerte der ÜNB 2019; Stand Oktober 2019 und Registerdaten der Bundesnetzagentur; Stand August 2018)</t>
  </si>
  <si>
    <t>Erzeugungsanlagen &lt; 10 MW, die nicht nach EEG vergütungsfähig sind, werden in Summe je Netzbetreiber und Energieträger aufgeführt (Stand August 2019).</t>
  </si>
  <si>
    <t>**Erdgas: BNA0627 nur mit einem Leistungsanteil von 255,5 MW zur Stilllegung angezeigt (siehe Kraftwerksstilllegungsanzeigenliste v. 01.10.2018), die restlichen 79,5 MW sind gegenwärtig "in Betrieb".</t>
  </si>
  <si>
    <t>Wärme Hamburg GmbH</t>
  </si>
  <si>
    <t>BNA1944</t>
  </si>
  <si>
    <t>Dingolfing BA2</t>
  </si>
  <si>
    <t>BNA1946</t>
  </si>
  <si>
    <t>Werk 1.1</t>
  </si>
  <si>
    <t>BNa1947</t>
  </si>
  <si>
    <t>Werk 1.5</t>
  </si>
  <si>
    <t>BNA1945</t>
  </si>
  <si>
    <t>Küstenkraftwerk K.I.E.L.</t>
  </si>
  <si>
    <t>Ohmstraße 2</t>
  </si>
  <si>
    <t>BA2</t>
  </si>
  <si>
    <t>Lerchennauerstraße 76</t>
  </si>
  <si>
    <t>KWK 1-3</t>
  </si>
  <si>
    <t>Knorrstraße 147</t>
  </si>
  <si>
    <t>KWK 1-4</t>
  </si>
  <si>
    <t>Hasselfelde 30</t>
  </si>
  <si>
    <t>BHKW Modul 1-20</t>
  </si>
  <si>
    <t>Amprion GmbH/Netze BW GmbH</t>
  </si>
  <si>
    <t>Mainzer Netze GmbH</t>
  </si>
  <si>
    <t>Energienetze Bayern</t>
  </si>
  <si>
    <t>SWM Infrastruktur GmbH &amp; Co. KG</t>
  </si>
  <si>
    <t>UW Hasselfelde</t>
  </si>
  <si>
    <t>SW Kiel Netz GmbH</t>
  </si>
  <si>
    <t>Endgültig Stillgelegt 2019 (ohne StA)</t>
  </si>
  <si>
    <t>Windenergie (Onshore-Anlage)</t>
  </si>
  <si>
    <t>Nordsee</t>
  </si>
  <si>
    <t>Windenergie (Offshore-Anlage)</t>
  </si>
  <si>
    <t>Ostsee</t>
  </si>
  <si>
    <t>Sonstige Energieträger (nicht erneuerbar)</t>
  </si>
  <si>
    <t>Unbekannter Energieträger</t>
  </si>
  <si>
    <t>Endgültig Stillgelegt 2020</t>
  </si>
  <si>
    <t>BNA0001</t>
  </si>
  <si>
    <t>BNA1888</t>
  </si>
  <si>
    <t>STAWAG Energie GmbH</t>
  </si>
  <si>
    <t>Windpark Aachen Nord GmbH &amp; Co. KG</t>
  </si>
  <si>
    <t>BNA1011</t>
  </si>
  <si>
    <t>Breeze Three Energy GmbH &amp; Co. KG</t>
  </si>
  <si>
    <t>Windpark Waldhausen</t>
  </si>
  <si>
    <t>BNA0002</t>
  </si>
  <si>
    <t>ecoJoule construct GmbH</t>
  </si>
  <si>
    <t>BNA1099</t>
  </si>
  <si>
    <t>Breloh Windenergie GmbH und Co. KG</t>
  </si>
  <si>
    <t>11 Windkraftanlagen</t>
  </si>
  <si>
    <t>BNA0003</t>
  </si>
  <si>
    <t>Sendenhorster Windenergie GmbH &amp; Co. KG</t>
  </si>
  <si>
    <t>BNA0004</t>
  </si>
  <si>
    <t>Windpark Ahlerstedt GmbH &amp; Co. KG</t>
  </si>
  <si>
    <t>BNA1892</t>
  </si>
  <si>
    <t>HSW Windpark Ahorn-Buch GmbH &amp; Co. KG</t>
  </si>
  <si>
    <t>HSW Windpark Ahorn-Buch</t>
  </si>
  <si>
    <t>BNA1344</t>
  </si>
  <si>
    <t>BNA1804</t>
  </si>
  <si>
    <t>Steife Brise</t>
  </si>
  <si>
    <t>BNA0009</t>
  </si>
  <si>
    <t>Erste Buergerwindp. Ahrenvioel Ahrenvioelfeld GmbH &amp; Co. KG</t>
  </si>
  <si>
    <t>BNA1829</t>
  </si>
  <si>
    <t>STAWAG Solar GmbH</t>
  </si>
  <si>
    <t>Windpark Aldenhoven</t>
  </si>
  <si>
    <t>BNA1897</t>
  </si>
  <si>
    <t>Eschweiler-Nord A</t>
  </si>
  <si>
    <t>BNA0013</t>
  </si>
  <si>
    <t>Windpark Balkum-Thiene GmbH &amp; Co. KG</t>
  </si>
  <si>
    <t>BNA1762</t>
  </si>
  <si>
    <t>WP Alpenrod</t>
  </si>
  <si>
    <t>BNA0014</t>
  </si>
  <si>
    <t>Dortmunder Energie- und Wasserversorgung GmbH</t>
  </si>
  <si>
    <t>Windpark Alsleben</t>
  </si>
  <si>
    <t>BNA1791</t>
  </si>
  <si>
    <t>Alt- Bennebek</t>
  </si>
  <si>
    <t>BNA1646</t>
  </si>
  <si>
    <t>WP Holtsee-Altenhof</t>
  </si>
  <si>
    <t>BNA1100</t>
  </si>
  <si>
    <t>ENGIE WP Portfolio 2 GmbH</t>
  </si>
  <si>
    <t>Windpark Alterkülz-Spesenroth</t>
  </si>
  <si>
    <t>BNA0887e</t>
  </si>
  <si>
    <t>Windpark Altes Lager GmbH &amp; Co. KG</t>
  </si>
  <si>
    <t>Windpark Altes Lager</t>
  </si>
  <si>
    <t>BNA0023</t>
  </si>
  <si>
    <t>BNA1899</t>
  </si>
  <si>
    <t>Umspannwerk Lonsheim</t>
  </si>
  <si>
    <t>BNA1679</t>
  </si>
  <si>
    <t>PV Wertachtal-Augsburg</t>
  </si>
  <si>
    <t>BNA1101</t>
  </si>
  <si>
    <t>ÜST Anklam</t>
  </si>
  <si>
    <t>BNA0026</t>
  </si>
  <si>
    <t>Windpark Fehnland GmbH &amp; Co. KG Renditefonds</t>
  </si>
  <si>
    <t>BNA0028a</t>
  </si>
  <si>
    <t>SachsenFonds GmbH &amp; Co. Windpark I KG</t>
  </si>
  <si>
    <t>BNA0028b</t>
  </si>
  <si>
    <t>BNA0029</t>
  </si>
  <si>
    <t>ESK Solarenergie GmbH &amp; Co. KG</t>
  </si>
  <si>
    <t>Solarpark Petzenbach</t>
  </si>
  <si>
    <t>BNA0030</t>
  </si>
  <si>
    <t>e.disnatur Erneuerbare Energien GmbH</t>
  </si>
  <si>
    <t>BNA1477</t>
  </si>
  <si>
    <t>PROKON Regenerative Energien GmbH</t>
  </si>
  <si>
    <t>WP Koßdorf</t>
  </si>
  <si>
    <t>BNA1732</t>
  </si>
  <si>
    <t>Windpark Korbersdorf-Seußen</t>
  </si>
  <si>
    <t>BNA0034</t>
  </si>
  <si>
    <t>Bürgerwindpark Königsmoor GmbH &amp; Co KG</t>
  </si>
  <si>
    <t>BNA0035</t>
  </si>
  <si>
    <t>BNA0036</t>
  </si>
  <si>
    <t>BNA0037</t>
  </si>
  <si>
    <t>BNA0038</t>
  </si>
  <si>
    <t>BNA1350</t>
  </si>
  <si>
    <t>BNA1710</t>
  </si>
  <si>
    <t>Windpark Lahn-Dill-Bergland-Mitte</t>
  </si>
  <si>
    <t>BNA1610</t>
  </si>
  <si>
    <t>Windpark Hilsberg</t>
  </si>
  <si>
    <t>BNA1593</t>
  </si>
  <si>
    <t>Windpark Bad Hersfeld Wehneberg</t>
  </si>
  <si>
    <t>BNA0043</t>
  </si>
  <si>
    <t>EEV Erneuerbare Energien Verwaltungs GmbH Dresden</t>
  </si>
  <si>
    <t>BNA1484</t>
  </si>
  <si>
    <t>UW Langensalza II</t>
  </si>
  <si>
    <t>BNA0044a</t>
  </si>
  <si>
    <t>ENERCON Windpark GmbH &amp; Co. Wiegleben KG</t>
  </si>
  <si>
    <t>Windpark Wiegleben</t>
  </si>
  <si>
    <t>BNA0047</t>
  </si>
  <si>
    <t>EREM European Renewable Energy Management GmbH &amp; Co. 8.German Wind KG</t>
  </si>
  <si>
    <t>BNA0048</t>
  </si>
  <si>
    <t xml:space="preserve">Luftstrom Kinzig Trasse GmbH &amp; Co. </t>
  </si>
  <si>
    <t>BNA0049</t>
  </si>
  <si>
    <t>Windpark Büren GmbH &amp; Co. KG</t>
  </si>
  <si>
    <t>BNA1755</t>
  </si>
  <si>
    <t>Windpark Kittelbusch</t>
  </si>
  <si>
    <t>BNA1756</t>
  </si>
  <si>
    <t>Windpark Haaren-Leiberg IV (Erweiterung)</t>
  </si>
  <si>
    <t>BNA0050</t>
  </si>
  <si>
    <t>BNA1521</t>
  </si>
  <si>
    <t>Solarkraftwerk Barderup</t>
  </si>
  <si>
    <t>BNA0052</t>
  </si>
  <si>
    <t>BNA1661</t>
  </si>
  <si>
    <t>Bürgerwindpark Barlt Ost</t>
  </si>
  <si>
    <t>BNA1790</t>
  </si>
  <si>
    <t>BBE Windpark GmbH &amp;Co. KG</t>
  </si>
  <si>
    <t>BNA0053</t>
  </si>
  <si>
    <t>BNA0054</t>
  </si>
  <si>
    <t>RWE Innogy Brise Windparkbetriebsgesellschaft mbH</t>
  </si>
  <si>
    <t>BNA1390</t>
  </si>
  <si>
    <t>Solarparc AG</t>
  </si>
  <si>
    <t>Barth</t>
  </si>
  <si>
    <t>BNA1418</t>
  </si>
  <si>
    <t>BNA0057</t>
  </si>
  <si>
    <t>UW Basedow</t>
  </si>
  <si>
    <t>BNA0058</t>
  </si>
  <si>
    <t>BHT-Windpark GmbH &amp; Co. Hollwedel KG</t>
  </si>
  <si>
    <t>BNA1384</t>
  </si>
  <si>
    <t>BNA0060</t>
  </si>
  <si>
    <t>Breeze Two Energy GmbH &amp; Co. KG</t>
  </si>
  <si>
    <t>BNA1623</t>
  </si>
  <si>
    <t>Windpark Königshovener Höhe</t>
  </si>
  <si>
    <t>BNA0061</t>
  </si>
  <si>
    <t>BNA0063</t>
  </si>
  <si>
    <t>Breeze Four Energy GmbH &amp; Co. KG</t>
  </si>
  <si>
    <t>Beeskow-Neuendorf</t>
  </si>
  <si>
    <t>BNA1106</t>
  </si>
  <si>
    <t>Beeskow – Hufenfeld</t>
  </si>
  <si>
    <t>BNA1794</t>
  </si>
  <si>
    <t>BWP3 Behrendorf</t>
  </si>
  <si>
    <t>BNA1799</t>
  </si>
  <si>
    <t>WP Beidenfleth</t>
  </si>
  <si>
    <t>BNA1596</t>
  </si>
  <si>
    <t>Windpark Beiersdorf-Freudenberg</t>
  </si>
  <si>
    <t>BNA1546</t>
  </si>
  <si>
    <t>Windpark Beltheim II</t>
  </si>
  <si>
    <t>BNA1597</t>
  </si>
  <si>
    <t>Trianel Onshore Windkraftwerk Bendorf-Oersdorf GmbH &amp; Co. KG</t>
  </si>
  <si>
    <t>Windpark Bendorf-Oersdorf</t>
  </si>
  <si>
    <t>BNA1720</t>
  </si>
  <si>
    <t>Windpark Berg</t>
  </si>
  <si>
    <t>BNA0064</t>
  </si>
  <si>
    <t>Windpark Berge-Kleeste GmbH &amp; Co. KG</t>
  </si>
  <si>
    <t>Windpark Berge / Kleeste</t>
  </si>
  <si>
    <t>BNA1896</t>
  </si>
  <si>
    <t>Wiedenfelder Höhe A+B</t>
  </si>
  <si>
    <t>BNA1107</t>
  </si>
  <si>
    <t>Bergholz</t>
  </si>
  <si>
    <t>BNA1599</t>
  </si>
  <si>
    <t>Windpark Bernitt</t>
  </si>
  <si>
    <t>BNA0089</t>
  </si>
  <si>
    <t>Erzeugergemeinschaft Dittersbach GbR</t>
  </si>
  <si>
    <t>BNA1296</t>
  </si>
  <si>
    <t>Enercon Windpark GmbH &amp; Co. Bertkow II KG</t>
  </si>
  <si>
    <t>Windpark Bertkow II</t>
  </si>
  <si>
    <t>BNA1297</t>
  </si>
  <si>
    <t>Enercon Windpark GmbH &amp; Co. Bertkow KG</t>
  </si>
  <si>
    <t>Windpark Bertkow</t>
  </si>
  <si>
    <t>BNA0092</t>
  </si>
  <si>
    <t>Windpark GmbH &amp; Co. Weserbrise KG</t>
  </si>
  <si>
    <t>Windpark Holste / Ringstedt</t>
  </si>
  <si>
    <t>BNA1693</t>
  </si>
  <si>
    <t>Windpark Appeln</t>
  </si>
  <si>
    <t>BNA1700</t>
  </si>
  <si>
    <t>Windpark Lunestedt-Heerstedt</t>
  </si>
  <si>
    <t>BNA0102</t>
  </si>
  <si>
    <t>UWB Umspannwerk Betriebsgesellschaft Biere mbH,  
UWB Umspannwerk Betriebsgesellschaft Borne mbH</t>
  </si>
  <si>
    <t>Windparks Biere und Borne</t>
  </si>
  <si>
    <t>BNA1460</t>
  </si>
  <si>
    <t>BKW Deutschland GmbH</t>
  </si>
  <si>
    <t>BKW Bippen Wind GmbH</t>
  </si>
  <si>
    <t>BNA0104</t>
  </si>
  <si>
    <t>Bau- und Umwelttechnik Gesellschaft für ökologisches Investment mbH &amp; Co.Windwelt KG</t>
  </si>
  <si>
    <t>BNA1773</t>
  </si>
  <si>
    <t>Windpark Dobberkau II</t>
  </si>
  <si>
    <t>BNA0107</t>
  </si>
  <si>
    <t>Neue GHF Bliesdorf-Ketzin GmbH &amp; Co. KG</t>
  </si>
  <si>
    <t>Bliesdorf</t>
  </si>
  <si>
    <t>BNA1455</t>
  </si>
  <si>
    <t>Momentum Gruppen A/S
 K/S Windpartner 26 /
Itec International</t>
  </si>
  <si>
    <t>Windpark Sitten</t>
  </si>
  <si>
    <t>BNA1109</t>
  </si>
  <si>
    <t>UW Raguhn</t>
  </si>
  <si>
    <t>BNA0109</t>
  </si>
  <si>
    <t>CaSa Energy GmbH</t>
  </si>
  <si>
    <t>BNA0112</t>
  </si>
  <si>
    <t>Windpark Bockelwitz</t>
  </si>
  <si>
    <t>BNA0113</t>
  </si>
  <si>
    <t>BNA0114</t>
  </si>
  <si>
    <t>Windpark Hiddels GmbH &amp; Co. Betriebs KG</t>
  </si>
  <si>
    <t>BNA1600</t>
  </si>
  <si>
    <t>Windpark Bohmstedt GmbH &amp; Co. KG</t>
  </si>
  <si>
    <t>BNA1622</t>
  </si>
  <si>
    <t>Windpark Kohlenbek</t>
  </si>
  <si>
    <t>BNA0119</t>
  </si>
  <si>
    <t>Mönikes Energie GmbH &amp; Co. KG</t>
  </si>
  <si>
    <t>BNA0120</t>
  </si>
  <si>
    <t>H &amp; P Windkraft GmbH &amp; Co. KG</t>
  </si>
  <si>
    <t>BNA1928</t>
  </si>
  <si>
    <t>Bürgerwindpark Bordelum III GmbH &amp; Co. KG</t>
  </si>
  <si>
    <t>Bürgerwindpark Bordelum III</t>
  </si>
  <si>
    <t>BNA1317</t>
  </si>
  <si>
    <t>Theolia Naturenergien GmbH</t>
  </si>
  <si>
    <t>Windpark Bornstedt-Holdenstedt</t>
  </si>
  <si>
    <t>BNA1625</t>
  </si>
  <si>
    <t>Windpark Kündelmoor</t>
  </si>
  <si>
    <t>BNA1669</t>
  </si>
  <si>
    <t>Windpark Osterrade</t>
  </si>
  <si>
    <t>BNA0125</t>
  </si>
  <si>
    <t>Wind 100 GmbH &amp; Co.KG</t>
  </si>
  <si>
    <t>BNA0720</t>
  </si>
  <si>
    <t>Windpark Vogelsberg</t>
  </si>
  <si>
    <t>BNA0126</t>
  </si>
  <si>
    <t xml:space="preserve">Windpark Braderup GmbH &amp; Co.KG </t>
  </si>
  <si>
    <t>BNA0127</t>
  </si>
  <si>
    <t>Windpark Brake GmbH &amp; Co KG Renditefonds</t>
  </si>
  <si>
    <t>BNA0128</t>
  </si>
  <si>
    <t>FWE Windpark Wittstedt K/S 
c/o ESSEX INVEST A/S</t>
  </si>
  <si>
    <t>BNA0131</t>
  </si>
  <si>
    <t>BNA0132</t>
  </si>
  <si>
    <t>SachsenFonds Solar II GmbH &amp; Co. KG</t>
  </si>
  <si>
    <t>Waldpolenz Energiepark FF 2</t>
  </si>
  <si>
    <t>BNA0133</t>
  </si>
  <si>
    <t>SachsenFonds Solar III GmbH &amp; Co. KG</t>
  </si>
  <si>
    <t>Waldpolenz Energiepark FF 3</t>
  </si>
  <si>
    <t>BNA0134</t>
  </si>
  <si>
    <t>SachsenFonds Solar I GmbH &amp; Co. KG</t>
  </si>
  <si>
    <t>Waldpolenz Energiepark FF 1</t>
  </si>
  <si>
    <t>BNA1113</t>
  </si>
  <si>
    <t>UW Roitzsch</t>
  </si>
  <si>
    <t>BNA1640</t>
  </si>
  <si>
    <t>WP Bredstedt-Land</t>
  </si>
  <si>
    <t>BNA1654</t>
  </si>
  <si>
    <t>WPB</t>
  </si>
  <si>
    <t>BNA1655</t>
  </si>
  <si>
    <t>WPB II</t>
  </si>
  <si>
    <t>BNA0148</t>
  </si>
  <si>
    <t>WindRAT Bremen GmbH &amp; Co.KG</t>
  </si>
  <si>
    <t>BNA0149</t>
  </si>
  <si>
    <t>swb Weserwind GmbH &amp; Co. KG</t>
  </si>
  <si>
    <t>BNA0150</t>
  </si>
  <si>
    <t>BNA0152b</t>
  </si>
  <si>
    <t>Windpark Speckenbüttel</t>
  </si>
  <si>
    <t>BNA0152a</t>
  </si>
  <si>
    <t>BNA0151</t>
  </si>
  <si>
    <t>Windpark Lehe</t>
  </si>
  <si>
    <t>BNA1877</t>
  </si>
  <si>
    <t>PROKON Regenerative Energien eG</t>
  </si>
  <si>
    <t>WP Fleetmark II</t>
  </si>
  <si>
    <t>BNA0153</t>
  </si>
  <si>
    <t>Windpark Altenbruch GmbH &amp; Co. Betriebs-KG</t>
  </si>
  <si>
    <t>BNA0154</t>
  </si>
  <si>
    <t>BNA0155</t>
  </si>
  <si>
    <t>BNA1309</t>
  </si>
  <si>
    <t>Windpark GmbH &amp; Co. Bröckel-Eicklingen KG</t>
  </si>
  <si>
    <t>Windpark Bröckel-Eicklingen</t>
  </si>
  <si>
    <t>BNA0158</t>
  </si>
  <si>
    <t>BNA0159</t>
  </si>
  <si>
    <t>BNA0166</t>
  </si>
  <si>
    <t xml:space="preserve">Windpark Brunsbüttel GmbH </t>
  </si>
  <si>
    <t>BNA0167</t>
  </si>
  <si>
    <t>BNA1782</t>
  </si>
  <si>
    <t>Brunsbüttel West Repowering</t>
  </si>
  <si>
    <t>BNA0165</t>
  </si>
  <si>
    <t>ERG Power Generation S.p.A.</t>
  </si>
  <si>
    <t>BNA0168</t>
  </si>
  <si>
    <t>Windfarm Weimar GmbH &amp; Co.KG, 
RheinEnergieAG</t>
  </si>
  <si>
    <t>Windpark Weimar</t>
  </si>
  <si>
    <t>BNA0170</t>
  </si>
  <si>
    <t>EnBW Onshore Portfolio GmbH</t>
  </si>
  <si>
    <t>Windpark Buchholz</t>
  </si>
  <si>
    <t>BNA1363</t>
  </si>
  <si>
    <t>BNA0171</t>
  </si>
  <si>
    <t>BNA0175</t>
  </si>
  <si>
    <t>Edrifta GmbH &amp; Co. KG</t>
  </si>
  <si>
    <t>BNA1547</t>
  </si>
  <si>
    <t>Denker &amp; Wulf AG</t>
  </si>
  <si>
    <t>Windpark Büttel</t>
  </si>
  <si>
    <t>BNA1485</t>
  </si>
  <si>
    <t>UW Buttstädt Wind</t>
  </si>
  <si>
    <t>BNA1343</t>
  </si>
  <si>
    <t>BNA1603</t>
  </si>
  <si>
    <t>CEE Windpark Calau GmbH &amp; Co. KG</t>
  </si>
  <si>
    <t>Windpark Calau II D</t>
  </si>
  <si>
    <t>BNA1767</t>
  </si>
  <si>
    <t>Windpark Naundorf</t>
  </si>
  <si>
    <t>BNA1662</t>
  </si>
  <si>
    <t>PNE Wind AG</t>
  </si>
  <si>
    <t>Chransdorf-West</t>
  </si>
  <si>
    <t>BNA1122</t>
  </si>
  <si>
    <t>Christinendorf</t>
  </si>
  <si>
    <t>BNA0180</t>
  </si>
  <si>
    <t xml:space="preserve">Denker &amp; Wulf AG </t>
  </si>
  <si>
    <t>BNA0181</t>
  </si>
  <si>
    <t>BNA0182</t>
  </si>
  <si>
    <t>BNA1123</t>
  </si>
  <si>
    <t>Windfarm Weimar GmbH &amp; Co. KG</t>
  </si>
  <si>
    <t>Weimar</t>
  </si>
  <si>
    <t>BNA1663</t>
  </si>
  <si>
    <t>Coppenbrügge Hohnsen</t>
  </si>
  <si>
    <t>BNA1694</t>
  </si>
  <si>
    <t>Windpark Coppenbrügge</t>
  </si>
  <si>
    <t>BNA1737</t>
  </si>
  <si>
    <t>Windpark Creglingen-Klosterwald</t>
  </si>
  <si>
    <t>BNA1880</t>
  </si>
  <si>
    <t>Trianel Windpark Creußen GmbH &amp; Co. KG</t>
  </si>
  <si>
    <t>Windpark Creußen</t>
  </si>
  <si>
    <t>BNA0184</t>
  </si>
  <si>
    <t>PNE WIND AG</t>
  </si>
  <si>
    <t>Windpark Altenbruch II</t>
  </si>
  <si>
    <t>BNA1789</t>
  </si>
  <si>
    <t>Bürgerwindpark Dagebüll GmbH &amp; Co. KG</t>
  </si>
  <si>
    <t>BNA0185</t>
  </si>
  <si>
    <t>Windpark Dahlenburg GmbH &amp; Co. KG</t>
  </si>
  <si>
    <t>BNA1124</t>
  </si>
  <si>
    <t>saferay holding GmbH</t>
  </si>
  <si>
    <t>PVA Dallgow-Döberitz</t>
  </si>
  <si>
    <t>BNA1903</t>
  </si>
  <si>
    <t>WPD Windpark</t>
  </si>
  <si>
    <t>BNA1905</t>
  </si>
  <si>
    <t>BNA1604</t>
  </si>
  <si>
    <t>Windpark Dammfleth-Hochfeld</t>
  </si>
  <si>
    <t>BNA1890</t>
  </si>
  <si>
    <t>ENERTRAG Aktiengeselschaft</t>
  </si>
  <si>
    <t>UW Uckerthal</t>
  </si>
  <si>
    <t>BNA0190</t>
  </si>
  <si>
    <t>BNA1376</t>
  </si>
  <si>
    <t>BNA1394</t>
  </si>
  <si>
    <t>BNA0193</t>
  </si>
  <si>
    <t>Zweite Volkswind GmbH &amp; Co KG</t>
  </si>
  <si>
    <t>BNA1338a</t>
  </si>
  <si>
    <t>WEA Windpark Walchum Verwaltungsgesellschaft mbH</t>
  </si>
  <si>
    <t>Windpark Walchum</t>
  </si>
  <si>
    <t>BNA1703</t>
  </si>
  <si>
    <t>Windpark Neudersum</t>
  </si>
  <si>
    <t>BNA0195</t>
  </si>
  <si>
    <t>Windpark Nienhagen GmbH &amp; Co. KG</t>
  </si>
  <si>
    <t>BNA1527</t>
  </si>
  <si>
    <t>Windparkbetriebsgesellschaft Adorf/Diemelsee mbH
c/o LENPower GmbH</t>
  </si>
  <si>
    <t>Windpark Adorf</t>
  </si>
  <si>
    <t>BNA1724</t>
  </si>
  <si>
    <t>WP Dinkelsbühl-Wilburgstetten (ehemals WP Eichelberg)</t>
  </si>
  <si>
    <t>BNA0197</t>
  </si>
  <si>
    <t>WP Höne Planungs- u. Betriebs GmbH &amp; Co.KG</t>
  </si>
  <si>
    <t>BNA1761</t>
  </si>
  <si>
    <t>Windpark Dittelsheim-Heßloch II</t>
  </si>
  <si>
    <t>BNA0198</t>
  </si>
  <si>
    <t>Windpark Littdorf GmbH &amp; Co. KG</t>
  </si>
  <si>
    <t>BNA1601</t>
  </si>
  <si>
    <t>Windpark Buchhainer Heide</t>
  </si>
  <si>
    <t>BNA1932</t>
  </si>
  <si>
    <t>Windpark Domnitz GmbH &amp; Co. KG</t>
  </si>
  <si>
    <t>Windpark Domnitz</t>
  </si>
  <si>
    <t>BNA1930</t>
  </si>
  <si>
    <t>Windpark Neutz GmbH &amp; Co. KG</t>
  </si>
  <si>
    <t>Windpark Neutz</t>
  </si>
  <si>
    <t>BNA1641</t>
  </si>
  <si>
    <t>WP Dornum</t>
  </si>
  <si>
    <t>BNA0200</t>
  </si>
  <si>
    <t>DIF Windpark Heede GmbH &amp; Co.KG</t>
  </si>
  <si>
    <t>BNA0201a</t>
  </si>
  <si>
    <t>UW Dörpum GmbH</t>
  </si>
  <si>
    <t>Windpark Dörpum GmbH &amp; Co. KG, 
Infrastrukturgesellschaft Windpark Norstedt GmbH,
BL Wind GmbH &amp; Co. KG,
Bürgerwindpark Bordelum III GmbH &amp; Co. KG</t>
  </si>
  <si>
    <t>BNA0204</t>
  </si>
  <si>
    <t>Windkraft Iserloy GmbH &amp; Co KG</t>
  </si>
  <si>
    <t>BNA0205</t>
  </si>
  <si>
    <t>Windpark Greifenhain GmbH &amp; Co. KG</t>
  </si>
  <si>
    <t>BNA1707</t>
  </si>
  <si>
    <t>WP Barnstorf</t>
  </si>
  <si>
    <t>BNA0208</t>
  </si>
  <si>
    <t>Windfeld Drochtersen Netz- und Abrechnungs GbR</t>
  </si>
  <si>
    <t>BNA0209</t>
  </si>
  <si>
    <t>Umspannwerke Druxberge GmbH &amp; Co. KG 
c/o Windstrom GmbH</t>
  </si>
  <si>
    <t>Windpark Druxberge</t>
  </si>
  <si>
    <t>BNA1304</t>
  </si>
  <si>
    <t>Enercon Windpark GmbH &amp; Co. Scirocco I KG</t>
  </si>
  <si>
    <t>Windpark Niederndodeleben</t>
  </si>
  <si>
    <t>BNA1915</t>
  </si>
  <si>
    <t>EWE ERNEUERBARE ENERGIEN GmbH</t>
  </si>
  <si>
    <t>EWE Windpark Köhlen</t>
  </si>
  <si>
    <t>BNA0225</t>
  </si>
  <si>
    <t>BNA0226</t>
  </si>
  <si>
    <t>DK Bürgerwindpark Eckolstädt GmbH &amp; Co. KG</t>
  </si>
  <si>
    <t>BNA0227</t>
  </si>
  <si>
    <t>Windpark Oelerse I-III GmbH &amp; Co. Infrastruktur KG</t>
  </si>
  <si>
    <t>BNA1132</t>
  </si>
  <si>
    <t>WP Edersleben</t>
  </si>
  <si>
    <t>BNA1858</t>
  </si>
  <si>
    <t>Eggebek</t>
  </si>
  <si>
    <t>BNA1785</t>
  </si>
  <si>
    <t>Eggstedt/Süderhastedt III</t>
  </si>
  <si>
    <t>BNA0235</t>
  </si>
  <si>
    <t>BNA0236</t>
  </si>
  <si>
    <t>Green Energy GmbH</t>
  </si>
  <si>
    <t>BNA1514</t>
  </si>
  <si>
    <t>Trianel Windkraftwerk Eisleben GmbH &amp; Co. KG</t>
  </si>
  <si>
    <t>Windpark Eisleben</t>
  </si>
  <si>
    <t>BNA1844</t>
  </si>
  <si>
    <t>Trianel Windpark Buchenau GmbH &amp; Co. KG</t>
  </si>
  <si>
    <t>36132 Eiterfeld</t>
  </si>
  <si>
    <t>BNA1370</t>
  </si>
  <si>
    <t>Solarpark Elmenhorst GmbH &amp; Co. KG</t>
  </si>
  <si>
    <t>BNA0240</t>
  </si>
  <si>
    <t>Wehrder Bürgerwp.u. Wehrderwp. 1.Betr. 
u. Wp Wehrder Bautr. GmbH</t>
  </si>
  <si>
    <t>BNA0241</t>
  </si>
  <si>
    <t>Huntorfer Windpark GmbH &amp; Co. KG 
und Bürgerwp. Huntorf GmbH</t>
  </si>
  <si>
    <t>BNA1919</t>
  </si>
  <si>
    <t>Windpark Emden</t>
  </si>
  <si>
    <t>BNA0246a</t>
  </si>
  <si>
    <t>BNA0246b</t>
  </si>
  <si>
    <t>Windpark Wybelsumer Polder GmbH &amp; Co. KG</t>
  </si>
  <si>
    <t xml:space="preserve">Windpark Wybelsumer Polder </t>
  </si>
  <si>
    <t>BNA0247</t>
  </si>
  <si>
    <t>Stadtwerke Emden GmbH</t>
  </si>
  <si>
    <t>Windpark SWE (Larrelter Polder)</t>
  </si>
  <si>
    <t>BNA0248</t>
  </si>
  <si>
    <t>BARD Holding GmbH</t>
  </si>
  <si>
    <t>Windpark Rysumer Nacken</t>
  </si>
  <si>
    <t>BNA0249</t>
  </si>
  <si>
    <t>BNA1570</t>
  </si>
  <si>
    <t>Bürgerwindpark Emmelsbüll-Horsbüll GmbH &amp; Co. KG</t>
  </si>
  <si>
    <t>BNA1518</t>
  </si>
  <si>
    <t>Windpark Emmendorf GmbH &amp; Co. KG</t>
  </si>
  <si>
    <t>Windpark Emmendorf</t>
  </si>
  <si>
    <t>BNA1614</t>
  </si>
  <si>
    <t>Windpark Karlsburg</t>
  </si>
  <si>
    <t>BNA1310</t>
  </si>
  <si>
    <t>Windpark GmbH &amp; Co. Enningerloh KG</t>
  </si>
  <si>
    <t>Windpark Enningerloh</t>
  </si>
  <si>
    <t>BNA0254</t>
  </si>
  <si>
    <t>Enercon Windpark GmbH &amp; Co. Erfstadt KG</t>
  </si>
  <si>
    <t>Windpark Erfstadt</t>
  </si>
  <si>
    <t>BNA0257</t>
  </si>
  <si>
    <t>Ventimotor GmbH &amp; Co.UHW KG</t>
  </si>
  <si>
    <t>BNA0258</t>
  </si>
  <si>
    <t>Windpark Katzenberg GmbH &amp; Co. KG</t>
  </si>
  <si>
    <t>BNA0260</t>
  </si>
  <si>
    <t>Windpark Erkelenz Nr. 14</t>
  </si>
  <si>
    <t>BNA1326</t>
  </si>
  <si>
    <t>Bürgerwindpark Esche Verwaltungsgesellschaft mbH</t>
  </si>
  <si>
    <t>Windpark Esche</t>
  </si>
  <si>
    <t>BNA1583</t>
  </si>
  <si>
    <t>Esche Nord</t>
  </si>
  <si>
    <t>BNA1898</t>
  </si>
  <si>
    <t>Eschweiler-Fronhoven A</t>
  </si>
  <si>
    <t>BNA0262</t>
  </si>
  <si>
    <t>WEO GmbH &amp; Co. KG</t>
  </si>
  <si>
    <t>WP Esperstedt-Obhausen</t>
  </si>
  <si>
    <t>BNA0265</t>
  </si>
  <si>
    <t>Windpark Kesfeld-Heckhuscheid GmbH &amp; Co. KG</t>
  </si>
  <si>
    <t>BNA1517a</t>
  </si>
  <si>
    <t>Windpark Everswinkel GmbH &amp; Co KG</t>
  </si>
  <si>
    <t>Windpark Everswinkel</t>
  </si>
  <si>
    <t>BNA1517b</t>
  </si>
  <si>
    <t>BNA0266a</t>
  </si>
  <si>
    <t>Fehmarn Netz GmbH &amp; Co. KG</t>
  </si>
  <si>
    <t>BNA0266b</t>
  </si>
  <si>
    <t>Bürger-Windpark-Westfehmarn GmbH &amp; Co. KG</t>
  </si>
  <si>
    <t>BNA0266c</t>
  </si>
  <si>
    <t>Windpark Fehmarn-Mitte GmbH &amp; Co. KG</t>
  </si>
  <si>
    <t>BNA0267a</t>
  </si>
  <si>
    <t>Energiequelle GmbH &amp; Co. Windpark Feldheim KG</t>
  </si>
  <si>
    <t>Windpark Feldheim VI</t>
  </si>
  <si>
    <t>BNA0267b</t>
  </si>
  <si>
    <t>Windpark GmbH &amp; Co. Feldheim KG</t>
  </si>
  <si>
    <t>WP Feldheim</t>
  </si>
  <si>
    <t>BNA0887c</t>
  </si>
  <si>
    <t>BNA1881</t>
  </si>
  <si>
    <t>Felsberg Green Energy GmbH &amp; Co. KG</t>
  </si>
  <si>
    <t>WP Felsberg Green Energy</t>
  </si>
  <si>
    <t>BNA1308</t>
  </si>
  <si>
    <t>Windpark Fiebing GmbH &amp; Co. KG</t>
  </si>
  <si>
    <t>Windpark Fiebing</t>
  </si>
  <si>
    <t>BNA1339b</t>
  </si>
  <si>
    <t>MITAB GmbH &amp; Co. KG</t>
  </si>
  <si>
    <t>BNA1339a</t>
  </si>
  <si>
    <t>SILVINO GmbH &amp; Co. KG</t>
  </si>
  <si>
    <t>BNA1726</t>
  </si>
  <si>
    <t>Windpark Birkenfels</t>
  </si>
  <si>
    <t>BNA1878</t>
  </si>
  <si>
    <t>WP Schönwalde-Altenkrempe</t>
  </si>
  <si>
    <t>BNA0276</t>
  </si>
  <si>
    <t>Windpark Flomborn / Stetten GmbH &amp; Co. KG</t>
  </si>
  <si>
    <t>Windpark Flomborn</t>
  </si>
  <si>
    <t>BNA1476</t>
  </si>
  <si>
    <t>WP Hohe Wuhne III</t>
  </si>
  <si>
    <t>BNA1475</t>
  </si>
  <si>
    <t>WP Hohe Wuhne II</t>
  </si>
  <si>
    <t>BNA0280</t>
  </si>
  <si>
    <t>BNA0281</t>
  </si>
  <si>
    <t>BNA0282</t>
  </si>
  <si>
    <t>BNA1142</t>
  </si>
  <si>
    <t>WP Frauenhagen</t>
  </si>
  <si>
    <t>BNA0291</t>
  </si>
  <si>
    <t>BNA0294</t>
  </si>
  <si>
    <t>Energiekontor Windkraft GmbH &amp; Co. WP OE KG</t>
  </si>
  <si>
    <t>BNA0295</t>
  </si>
  <si>
    <t>Energiekontor Ökofonds GmbH &amp; Co. WP BD KG</t>
  </si>
  <si>
    <t>BNA0296</t>
  </si>
  <si>
    <t>Bürgerwindpark Oederquart Erschließungsges.mbH &amp; Co.</t>
  </si>
  <si>
    <t>BNA1639</t>
  </si>
  <si>
    <t>CHORUS Wind Freiensteinau GmbH &amp; Co. KG</t>
  </si>
  <si>
    <t>Windwald Blaues Eck</t>
  </si>
  <si>
    <t>BNA1324</t>
  </si>
  <si>
    <t>Agrowea GmbH &amp; Co. KG</t>
  </si>
  <si>
    <t>Windpark Bawöste</t>
  </si>
  <si>
    <t>BNA0297</t>
  </si>
  <si>
    <t>BW-Bürgerwindpark Freren Verwaltungsgesellschaft mbH</t>
  </si>
  <si>
    <t>Bürgerwindpark Freren</t>
  </si>
  <si>
    <t>BNA0298</t>
  </si>
  <si>
    <t>BVT Windpark Sustrum/Renkenberge GmbH &amp; Co. KG</t>
  </si>
  <si>
    <t>BNA1871</t>
  </si>
  <si>
    <t>Windpark Freudenberg</t>
  </si>
  <si>
    <t>BNA0299</t>
  </si>
  <si>
    <t>Windpark Freyenstein-Halenbeck GmbH &amp; Co. KG</t>
  </si>
  <si>
    <t>BNA1602</t>
  </si>
  <si>
    <t>Windpark Büttler Balje</t>
  </si>
  <si>
    <t>BNA0300</t>
  </si>
  <si>
    <t>BNA0301</t>
  </si>
  <si>
    <t>SachsenFonds Windpark IV GmbH &amp; Co. KG</t>
  </si>
  <si>
    <t>BNA0315</t>
  </si>
  <si>
    <t>Windpark Ermsleben GmbH &amp; Co. KG</t>
  </si>
  <si>
    <t>BNA0316</t>
  </si>
  <si>
    <t>Winag Neue Energie GmbH &amp; Co. Reinstedt KG</t>
  </si>
  <si>
    <t>BNA1943</t>
  </si>
  <si>
    <t>Naturstromspeicher Gaildorf GmbH &amp; Co. KG</t>
  </si>
  <si>
    <t>Naturstromspeicher Gaildorf</t>
  </si>
  <si>
    <t>BNA0319</t>
  </si>
  <si>
    <t xml:space="preserve">Bürgerwindpark Galmsbüll GmbH </t>
  </si>
  <si>
    <t>BNA1574</t>
  </si>
  <si>
    <t>Bürgerwindpark Norderhof II GmbH &amp; Co KG</t>
  </si>
  <si>
    <t>BNA0321</t>
  </si>
  <si>
    <t>PWG GmbH &amp; Co. Bürgerwindpark Grüppenbühren KG</t>
  </si>
  <si>
    <t>BNA0322</t>
  </si>
  <si>
    <t>Windpark Breberen GmbH &amp; Co. KG</t>
  </si>
  <si>
    <t>BNA0323</t>
  </si>
  <si>
    <t>BNA1769</t>
  </si>
  <si>
    <t>Windpark Garlipp III</t>
  </si>
  <si>
    <t>BNA0325</t>
  </si>
  <si>
    <t>REWAG Regensburger Energie-und Wasserversorgung AG&amp;Co. KG</t>
  </si>
  <si>
    <t>BNA1882</t>
  </si>
  <si>
    <t>Trianel Windpark Gebersreuth GmbH &amp; Co. KG</t>
  </si>
  <si>
    <t>Windpark Gebersreuth</t>
  </si>
  <si>
    <t>BNA1695</t>
  </si>
  <si>
    <t>Windpark Gehrde "Groß Drehle"</t>
  </si>
  <si>
    <t>BNA1713</t>
  </si>
  <si>
    <t>Windpark Ludwigsau</t>
  </si>
  <si>
    <t>BNA1740</t>
  </si>
  <si>
    <t>Repowering WP Helmshagen</t>
  </si>
  <si>
    <t>BNA1708</t>
  </si>
  <si>
    <t>IFE Windpark Berne GmbH &amp; Co. Betriebs-KG</t>
  </si>
  <si>
    <t>WP Berne</t>
  </si>
  <si>
    <t>BNA1758</t>
  </si>
  <si>
    <t>Veldenz-Gornhausen-Monzelfeld</t>
  </si>
  <si>
    <t>BNA1687</t>
  </si>
  <si>
    <t>GR Grünberg</t>
  </si>
  <si>
    <t>BNA1638</t>
  </si>
  <si>
    <t>Windpark Zedtwitz</t>
  </si>
  <si>
    <t>BNA1728</t>
  </si>
  <si>
    <t>Windpark Hohenzellig</t>
  </si>
  <si>
    <t>BNA1920</t>
  </si>
  <si>
    <t>UW Genthin Ost</t>
  </si>
  <si>
    <t>BNA0338</t>
  </si>
  <si>
    <t>BNA0339</t>
  </si>
  <si>
    <t>BNA0340</t>
  </si>
  <si>
    <t>BNA0341</t>
  </si>
  <si>
    <t>BNA0342</t>
  </si>
  <si>
    <t>BNA1353</t>
  </si>
  <si>
    <t>LHI Solar Georgsdorf GmbH &amp; Co. KG</t>
  </si>
  <si>
    <t>BNA1883</t>
  </si>
  <si>
    <t>Windpark Gerdau-Schwienau</t>
  </si>
  <si>
    <t>BNA0345a</t>
  </si>
  <si>
    <t>Windpark K/S Difko Gerdshagen / Dänemark</t>
  </si>
  <si>
    <t>BNA0345b</t>
  </si>
  <si>
    <t>Trianel Onshore Winkraftwerk Gerdshagen/ Falkenhagen II GmbH &amp; Co. KG</t>
  </si>
  <si>
    <t>BNA1340</t>
  </si>
  <si>
    <t>BNA0346</t>
  </si>
  <si>
    <t>Gnannenweiler Windnetz GmbH &amp; Co. KG</t>
  </si>
  <si>
    <t>BNA1833</t>
  </si>
  <si>
    <t xml:space="preserve">WEPNeuenwalde
</t>
  </si>
  <si>
    <t>BNA1356</t>
  </si>
  <si>
    <t>BNA1359</t>
  </si>
  <si>
    <t>BNA0348</t>
  </si>
  <si>
    <t>Ecomill Windpark GmbH &amp; Co. Giersleben KG</t>
  </si>
  <si>
    <t>BNA1744</t>
  </si>
  <si>
    <t>Windpark Glasewitz</t>
  </si>
  <si>
    <t>BNA1738</t>
  </si>
  <si>
    <t>Windpark Krackow-Glasow</t>
  </si>
  <si>
    <t>BNA0349</t>
  </si>
  <si>
    <t>Windpark Karstädt</t>
  </si>
  <si>
    <t>BNA1633</t>
  </si>
  <si>
    <t>Windpark Walsleben Goldbeck</t>
  </si>
  <si>
    <t>BNA1643</t>
  </si>
  <si>
    <t>WP Göllheim</t>
  </si>
  <si>
    <t>BNA1145</t>
  </si>
  <si>
    <t>EnBW Windpark Eisenach II GmbH</t>
  </si>
  <si>
    <t>Windpark Görike</t>
  </si>
  <si>
    <t>BNA1360</t>
  </si>
  <si>
    <t>BNA1377</t>
  </si>
  <si>
    <t>BNA0356</t>
  </si>
  <si>
    <t>BNA1608</t>
  </si>
  <si>
    <t>Windpark Grebbin Süd</t>
  </si>
  <si>
    <t>BNA1884</t>
  </si>
  <si>
    <t>LHI SolarWind Grebenau GmbH &amp; Co. KG</t>
  </si>
  <si>
    <t>WP Grebenau</t>
  </si>
  <si>
    <t>BNA1797</t>
  </si>
  <si>
    <t>Windpark Grevenkop</t>
  </si>
  <si>
    <t>BNA0365</t>
  </si>
  <si>
    <t>Acciona Energie Windparks Deutschland GmbH</t>
  </si>
  <si>
    <t>BNA0366</t>
  </si>
  <si>
    <t>BNA1530a</t>
  </si>
  <si>
    <t>Photovoltaikkraftwerk Bochow 1 GmbH &amp; Co. KG</t>
  </si>
  <si>
    <t>BNA1530b</t>
  </si>
  <si>
    <t>Photovoltaikkraftwerk Bochow 2 GmbH &amp; Co. KG</t>
  </si>
  <si>
    <t>BNA1530c</t>
  </si>
  <si>
    <t>Photovoltaikkraftwerk Bochow 3 GmbH &amp; Co. KG</t>
  </si>
  <si>
    <t>BNA1530d</t>
  </si>
  <si>
    <t>Photovoltaikkraftwerk Bochow 4 GmbH &amp; Co. KG</t>
  </si>
  <si>
    <t>BNA1530e</t>
  </si>
  <si>
    <t>Photovoltaikkraftwerk Bochow 5 GmbH &amp; Co. KG</t>
  </si>
  <si>
    <t>BNA1530f</t>
  </si>
  <si>
    <t>Photovoltaikkraftwerk Bochow 6 GmbH &amp; Co. KG</t>
  </si>
  <si>
    <t>BNA1739</t>
  </si>
  <si>
    <t>Windpark Kublank III</t>
  </si>
  <si>
    <t>BNA1837</t>
  </si>
  <si>
    <t>HSW Windpark Groß Niendorf GmbH &amp; Co. KG</t>
  </si>
  <si>
    <t xml:space="preserve">HSW Windpark Groß Niendorf </t>
  </si>
  <si>
    <t>BNA1857</t>
  </si>
  <si>
    <t>UWWoltersdorf</t>
  </si>
  <si>
    <t>BNA0367</t>
  </si>
  <si>
    <t>Windpark Niedere Börde GmbH &amp; Co. KG</t>
  </si>
  <si>
    <t>BNA1855</t>
  </si>
  <si>
    <t>UWOettelin</t>
  </si>
  <si>
    <t>BNA1893</t>
  </si>
  <si>
    <t>Windpark Kreuzstein GmbH &amp; Co. KG</t>
  </si>
  <si>
    <t>Windpark Kreuzstein</t>
  </si>
  <si>
    <t>BNA1736</t>
  </si>
  <si>
    <t>Großbardorf-Sulzfeld</t>
  </si>
  <si>
    <t>BNA0368</t>
  </si>
  <si>
    <t>Windpark Großberndten GmbH &amp; Co. KG 
c/o Deutsche Structured Finance GmbH</t>
  </si>
  <si>
    <t>BNA0370</t>
  </si>
  <si>
    <t>Windpark Timmeler Kampen II/Reidenweg GmbH &amp; Co. KG</t>
  </si>
  <si>
    <t>BNA1595</t>
  </si>
  <si>
    <t>Windpark Bagband</t>
  </si>
  <si>
    <t>BNA1380</t>
  </si>
  <si>
    <t>BNA1381</t>
  </si>
  <si>
    <t>BNA0371</t>
  </si>
  <si>
    <t>BNA0372</t>
  </si>
  <si>
    <t>AOS WP Bissel GmbH &amp; Co KG</t>
  </si>
  <si>
    <t>BNA1318</t>
  </si>
  <si>
    <t>Windpark Großvargula</t>
  </si>
  <si>
    <t>BNA1366</t>
  </si>
  <si>
    <t>BNA1481</t>
  </si>
  <si>
    <t>WP Sembten</t>
  </si>
  <si>
    <t>BNA1146</t>
  </si>
  <si>
    <t>Windfarm Idesheim GmbH &amp; Co. KG</t>
  </si>
  <si>
    <t>Windpark Schenkendöbern</t>
  </si>
  <si>
    <t>BNA1822</t>
  </si>
  <si>
    <t>HelveticWind Deutschland GmbH</t>
  </si>
  <si>
    <t>HW Windpark Groß Welle</t>
  </si>
  <si>
    <t>BNA1686</t>
  </si>
  <si>
    <t>Groß Welle</t>
  </si>
  <si>
    <t>BNA1642</t>
  </si>
  <si>
    <t>WP Eimsheim II</t>
  </si>
  <si>
    <t>BNA0383</t>
  </si>
  <si>
    <t>Windpark Altmark GmbH &amp; Co. Infrastruktur KG</t>
  </si>
  <si>
    <t>BNA1371</t>
  </si>
  <si>
    <t>BNA0387</t>
  </si>
  <si>
    <t>Windpark Hartenfelser Kopf</t>
  </si>
  <si>
    <t>BNA1513</t>
  </si>
  <si>
    <t>HSE Windpark Haiger GmbH &amp; Co. KG</t>
  </si>
  <si>
    <t>Windpark Haiger</t>
  </si>
  <si>
    <t>BNA1473</t>
  </si>
  <si>
    <t>WP Hakenstedt III</t>
  </si>
  <si>
    <t>BNA1470</t>
  </si>
  <si>
    <t>WP Eilsleben I</t>
  </si>
  <si>
    <t>BNA1471</t>
  </si>
  <si>
    <t>WP Eilsleben II</t>
  </si>
  <si>
    <t>BNA1472</t>
  </si>
  <si>
    <t>WP Hakenstedt II</t>
  </si>
  <si>
    <t>BNA0390</t>
  </si>
  <si>
    <t>BNA1414</t>
  </si>
  <si>
    <t>BNA0391</t>
  </si>
  <si>
    <t>BNA0394</t>
  </si>
  <si>
    <t>BNA0405a</t>
  </si>
  <si>
    <t>BNA0406</t>
  </si>
  <si>
    <t>BNA0405b</t>
  </si>
  <si>
    <t>Windpark GmbH &amp; Co. Hamburg KG</t>
  </si>
  <si>
    <t>Windpark Hamburg</t>
  </si>
  <si>
    <t>BNA0409</t>
  </si>
  <si>
    <t>Windpark Hamersen GmbH &amp; Co. KG</t>
  </si>
  <si>
    <t>BNA0416</t>
  </si>
  <si>
    <t>Windpark Handewitt</t>
  </si>
  <si>
    <t>BNA1786</t>
  </si>
  <si>
    <t>WP Hamer-Steenfeld / Projektnummer: 44666</t>
  </si>
  <si>
    <t>BNA1552</t>
  </si>
  <si>
    <t>Windpark Hangen-Weisheim GmbH &amp; Co. KG</t>
  </si>
  <si>
    <t>BNA1629</t>
  </si>
  <si>
    <t>Windpark Storbeck</t>
  </si>
  <si>
    <t>BNA1772</t>
  </si>
  <si>
    <t>BNA1914</t>
  </si>
  <si>
    <t>Windpark Haren Verwaltungsgesellschaft mbH</t>
  </si>
  <si>
    <t>WP Haren - UW Niederlangen</t>
  </si>
  <si>
    <t>BNA1916</t>
  </si>
  <si>
    <t>Windpark Haren - NAP Röchlingstraße</t>
  </si>
  <si>
    <t>BNA0423</t>
  </si>
  <si>
    <t>WP Schwanebeck u. Wulferstedt Infrastruktur GbR</t>
  </si>
  <si>
    <t>Windparks Schwanebeck und Wulferstedt</t>
  </si>
  <si>
    <t>BNA0424</t>
  </si>
  <si>
    <t>Windpark Wegeleben GmbH &amp; Co. KG und 
Wind Am Speckberg GmbH</t>
  </si>
  <si>
    <t>Windparks Gröningen und Wegeleben</t>
  </si>
  <si>
    <t>BNA0425</t>
  </si>
  <si>
    <t>Raiffeisenwindpark Haselünne Flechum GmbH &amp; Co. KG</t>
  </si>
  <si>
    <t>BNA1733</t>
  </si>
  <si>
    <t>Bürgerwindpark Sailershäuser Wald GmbH &amp; Co. KG</t>
  </si>
  <si>
    <t>BNA1891</t>
  </si>
  <si>
    <t>EWE Windpark Hatten</t>
  </si>
  <si>
    <t>BNA1149</t>
  </si>
  <si>
    <t>Windpark Haupersweiler</t>
  </si>
  <si>
    <t>BNA1150</t>
  </si>
  <si>
    <t>UW Flensburg Wind</t>
  </si>
  <si>
    <t>BNA0431a</t>
  </si>
  <si>
    <t>Windpark Heckelberg-Breydin GmbH &amp; Co. KG</t>
  </si>
  <si>
    <t>Windfarm Heckelberg-Breydin</t>
  </si>
  <si>
    <t>BNA0431b</t>
  </si>
  <si>
    <t>BNA1392</t>
  </si>
  <si>
    <t>BNA1393</t>
  </si>
  <si>
    <t>BNA1395</t>
  </si>
  <si>
    <t>BNA0887f</t>
  </si>
  <si>
    <t>Windpark GmbH &amp; Co. Jänickendorf KG</t>
  </si>
  <si>
    <t>WP Jänickendorf</t>
  </si>
  <si>
    <t>BNA1537</t>
  </si>
  <si>
    <t>BNA1592</t>
  </si>
  <si>
    <t>Windenergiepark Heidenrod GmbH</t>
  </si>
  <si>
    <t>BNA0436</t>
  </si>
  <si>
    <t>BNA0437</t>
  </si>
  <si>
    <t>GVK Windpark Hellenthal GmbH &amp; Co. KG
WKA Oberreifferscheid Süd</t>
  </si>
  <si>
    <t>BNA1438</t>
  </si>
  <si>
    <t>Helmstadt</t>
  </si>
  <si>
    <t>BNA0440</t>
  </si>
  <si>
    <t>E.ON Climate &amp; Renewables GmbH</t>
  </si>
  <si>
    <t>WP Treue/Treue Ost</t>
  </si>
  <si>
    <t>BNA0441</t>
  </si>
  <si>
    <t>NEIF (Merinda Windpark) GmbH &amp; Co. KG</t>
  </si>
  <si>
    <t>BNA0445</t>
  </si>
  <si>
    <t xml:space="preserve">juwi Beteiligungs GmbH &amp; Co. Naturpower 10KG </t>
  </si>
  <si>
    <t>Mehringer Höhe</t>
  </si>
  <si>
    <t>BNA1921</t>
  </si>
  <si>
    <t>UW Hermersberg</t>
  </si>
  <si>
    <t>BNA1388</t>
  </si>
  <si>
    <t>BNA1715</t>
  </si>
  <si>
    <t>Windpark Rohrberg GmbH &amp; Co. KG</t>
  </si>
  <si>
    <t>Windpark Rohrberg</t>
  </si>
  <si>
    <t>BNA1156</t>
  </si>
  <si>
    <t>UW Hettstedt</t>
  </si>
  <si>
    <t>BNA0451</t>
  </si>
  <si>
    <t>Heynitz</t>
  </si>
  <si>
    <t>BNA0452</t>
  </si>
  <si>
    <t>Windpark Hinte GmbH &amp; Co. Ost KG</t>
  </si>
  <si>
    <t>BNA0453</t>
  </si>
  <si>
    <t>BNA1760</t>
  </si>
  <si>
    <t>Hartenfelser Kopf</t>
  </si>
  <si>
    <t>BNA0454</t>
  </si>
  <si>
    <t>Anlagenbetreiber Windpark Ohe/Höfer
deanBV Verwaltungs-GmbH</t>
  </si>
  <si>
    <t>BNA0455</t>
  </si>
  <si>
    <t>Windpark Hohen Pritz GbR</t>
  </si>
  <si>
    <t>Windpark Hohen Pritz</t>
  </si>
  <si>
    <t>BNA1457</t>
  </si>
  <si>
    <t>Windpark Hohenahr</t>
  </si>
  <si>
    <t>BNA0463b</t>
  </si>
  <si>
    <t>Windpark Krusemark</t>
  </si>
  <si>
    <t>BNA1645</t>
  </si>
  <si>
    <t>e.n.o. energy finance GmbH &amp; Co. KG</t>
  </si>
  <si>
    <t>WP Hohenmölsen</t>
  </si>
  <si>
    <t>BNA1612</t>
  </si>
  <si>
    <t>Windpark Hohenseefeld II</t>
  </si>
  <si>
    <t>BNA1606</t>
  </si>
  <si>
    <t>Windpark Englmannsberg</t>
  </si>
  <si>
    <t>BNA0475</t>
  </si>
  <si>
    <t>Windpark Westerwald GmbH</t>
  </si>
  <si>
    <t>BNA0568</t>
  </si>
  <si>
    <t>BNA1459</t>
  </si>
  <si>
    <t>BKW Holleben Wind GmbH</t>
  </si>
  <si>
    <t>BNA0481</t>
  </si>
  <si>
    <t>Germania Windpark GmbH &amp; Co KG</t>
  </si>
  <si>
    <t>BNA1159</t>
  </si>
  <si>
    <t>Windpark Holzhausen</t>
  </si>
  <si>
    <t>BNA0482</t>
  </si>
  <si>
    <t>BNA1647</t>
  </si>
  <si>
    <t>Windpark Hoppenrade GmbH &amp; Co. KG</t>
  </si>
  <si>
    <t>WP Hoppenrade</t>
  </si>
  <si>
    <t>BNA0484</t>
  </si>
  <si>
    <t>Windpark Horst</t>
  </si>
  <si>
    <t>BNA0487</t>
  </si>
  <si>
    <t>BNA0488</t>
  </si>
  <si>
    <t xml:space="preserve">WKN Windkraft Nord GmbH &amp; Co. Windpark Huje KG </t>
  </si>
  <si>
    <t>BNA1731</t>
  </si>
  <si>
    <t>OSTWINDpark Rotmainquelle</t>
  </si>
  <si>
    <t>BNA1768</t>
  </si>
  <si>
    <t>Windpark Hüselitz</t>
  </si>
  <si>
    <t>BNA1609</t>
  </si>
  <si>
    <t>Windpark Hamwiede</t>
  </si>
  <si>
    <t>BNA0495a</t>
  </si>
  <si>
    <t>Enercon Windpark GmbH &amp; Co. Ihlow KG</t>
  </si>
  <si>
    <t>Windpark Ihlow</t>
  </si>
  <si>
    <t>BNA0495b</t>
  </si>
  <si>
    <t>WP Ihlow</t>
  </si>
  <si>
    <t>BNA1512</t>
  </si>
  <si>
    <t>FLEMMA W.1 Energie GmbH &amp; Co. KG</t>
  </si>
  <si>
    <t>Windpark Illschwang</t>
  </si>
  <si>
    <t>BNA1162</t>
  </si>
  <si>
    <t>LHI Solar Deutschland V GmbH &amp; Co. KG</t>
  </si>
  <si>
    <t>Jabel FF</t>
  </si>
  <si>
    <t>BNA0887d</t>
  </si>
  <si>
    <t>Windpark Jänickendorfer Heide GmbH &amp; Co. KG</t>
  </si>
  <si>
    <t>Windpark Heidehof</t>
  </si>
  <si>
    <t>BNA1801</t>
  </si>
  <si>
    <t>Bürgerwindpark Janneby eG</t>
  </si>
  <si>
    <t>BNA1163</t>
  </si>
  <si>
    <t>Vattenfall Europe Windkraft GmbH</t>
  </si>
  <si>
    <t>Windpark Jänschwalde</t>
  </si>
  <si>
    <t>BNA1573</t>
  </si>
  <si>
    <t>Bürgerwindpark im Kirchspiel Medelby</t>
  </si>
  <si>
    <t>BNA0503</t>
  </si>
  <si>
    <t>UWB Umspannwerk Betriebsgesellschaft Sallentin mbH</t>
  </si>
  <si>
    <t>BNA1311</t>
  </si>
  <si>
    <t>Windpark Jennelt II GmbH &amp; Co. KG</t>
  </si>
  <si>
    <t>Windpark Jennelt II</t>
  </si>
  <si>
    <t>BNA0506</t>
  </si>
  <si>
    <t>Windpark Jever GbR</t>
  </si>
  <si>
    <t>BNA1590</t>
  </si>
  <si>
    <t>Veer Dörper Fläche 51</t>
  </si>
  <si>
    <t>BNA0507a</t>
  </si>
  <si>
    <t>Windpark Jülicher Land GmbH</t>
  </si>
  <si>
    <t>BNA0507b</t>
  </si>
  <si>
    <t>Windpark Jülicher Börde</t>
  </si>
  <si>
    <t>BNA0508</t>
  </si>
  <si>
    <t>Windpark Jürgenshagen GmbH &amp; Co.Betriebs-KG Renditefonds</t>
  </si>
  <si>
    <t>BNA1424</t>
  </si>
  <si>
    <t>BNA0509</t>
  </si>
  <si>
    <t>Windfarm Zettingen GmbH</t>
  </si>
  <si>
    <t>BNA1474</t>
  </si>
  <si>
    <t>WP Fleetmark</t>
  </si>
  <si>
    <t>BNA0511</t>
  </si>
  <si>
    <t>BNA0512</t>
  </si>
  <si>
    <t>Windpark Kall GmbH &amp; Co WPKA KG</t>
  </si>
  <si>
    <t>BNA0513</t>
  </si>
  <si>
    <t>EST Elektro-Spezial-Technik Inh. Steffen Stecher</t>
  </si>
  <si>
    <t>BNA1913</t>
  </si>
  <si>
    <t>CHORUS Wind Kappel GmbH &amp; Co. KG</t>
  </si>
  <si>
    <t>CHORUS Wind Kappel</t>
  </si>
  <si>
    <t>BNA1322</t>
  </si>
  <si>
    <t>Windpark Wolgast</t>
  </si>
  <si>
    <t>BNA1341</t>
  </si>
  <si>
    <t>BNA1319</t>
  </si>
  <si>
    <t>Windpark Kribbe-Premslin</t>
  </si>
  <si>
    <t>BNA1494</t>
  </si>
  <si>
    <t>ENGIE WP Portfolio 1 GmbH</t>
  </si>
  <si>
    <t>Windpark Karstädt/Blüthen</t>
  </si>
  <si>
    <t>BNA1615</t>
  </si>
  <si>
    <t>Windpark Kasendorf-Weismain</t>
  </si>
  <si>
    <t>BNA1850</t>
  </si>
  <si>
    <t>Windpark Kassieck-Lindstedt IV GmbH &amp; Co. KG</t>
  </si>
  <si>
    <t>WP Kassieck-LindstedtI V</t>
  </si>
  <si>
    <t>BNA1616</t>
  </si>
  <si>
    <t>Windpark Kastorf</t>
  </si>
  <si>
    <t>BNA1170a</t>
  </si>
  <si>
    <t>Windpark Kemberg</t>
  </si>
  <si>
    <t>BNA1170b</t>
  </si>
  <si>
    <t>Windpark Kemberg II</t>
  </si>
  <si>
    <t>BNA1548</t>
  </si>
  <si>
    <t>Windpark Dahme</t>
  </si>
  <si>
    <t>BNA0525</t>
  </si>
  <si>
    <t>BNA1171</t>
  </si>
  <si>
    <t>WP Ketzin</t>
  </si>
  <si>
    <t>BNA1174</t>
  </si>
  <si>
    <t>Windpark Kirchberg GmbH &amp; Co. KG</t>
  </si>
  <si>
    <t>Windpark Kirchberg</t>
  </si>
  <si>
    <t>BNA0530</t>
  </si>
  <si>
    <t>Windpark Großenehrich GmbH &amp; Co. KG Renditefonds</t>
  </si>
  <si>
    <t>BNA0532a</t>
  </si>
  <si>
    <t>REG Regenerative Energien Standortentwicklung Gmbh &amp; Co. Kirchwistedt KG</t>
  </si>
  <si>
    <t>Windpark Kirchwistedt</t>
  </si>
  <si>
    <t>BNA0532b</t>
  </si>
  <si>
    <t>Windpark Vollersode</t>
  </si>
  <si>
    <t>BNA0533</t>
  </si>
  <si>
    <t>Windpark Kisselbach</t>
  </si>
  <si>
    <t>BNA1539</t>
  </si>
  <si>
    <t>Windpark GmbH &amp; Co. Kisselsheide KG</t>
  </si>
  <si>
    <t>WP Kisselsheide</t>
  </si>
  <si>
    <t>BNA1176a</t>
  </si>
  <si>
    <t>Windpark Kittlitz GmbH &amp; Co. KG</t>
  </si>
  <si>
    <t>BNA1176b</t>
  </si>
  <si>
    <t>Repower Deutschland GmbH</t>
  </si>
  <si>
    <t>Lübbenau</t>
  </si>
  <si>
    <t>BNA0536</t>
  </si>
  <si>
    <t>Windpark Klein Twülpstedt GmbH &amp; Co. KG</t>
  </si>
  <si>
    <t>BNA0537</t>
  </si>
  <si>
    <t>ewz Windpark Kleinbrembach GmbH</t>
  </si>
  <si>
    <t>BNA1177</t>
  </si>
  <si>
    <t>Solar Schipkau I GmbH &amp; Co. KG</t>
  </si>
  <si>
    <t>BNA1178</t>
  </si>
  <si>
    <t>Solar Meuro I GmbH &amp; Co. KG</t>
  </si>
  <si>
    <t>BNA1179</t>
  </si>
  <si>
    <t>Solar Schipkau II GmbH &amp; Co. KG</t>
  </si>
  <si>
    <t>BNA1180</t>
  </si>
  <si>
    <t>Solar Meuro II GmbH &amp; Co. KG</t>
  </si>
  <si>
    <t>BNA1348</t>
  </si>
  <si>
    <t>BNA1349</t>
  </si>
  <si>
    <t>BNA1453</t>
  </si>
  <si>
    <t>Klettwitz Green Energy GmbH &amp; Co. KG</t>
  </si>
  <si>
    <t>Windpark Klettwitz</t>
  </si>
  <si>
    <t>BNA1454</t>
  </si>
  <si>
    <t>Windpark Kostebrau</t>
  </si>
  <si>
    <t>BNA1619</t>
  </si>
  <si>
    <t>Windpark Kletzin</t>
  </si>
  <si>
    <t>BNA1657</t>
  </si>
  <si>
    <t>Zweite Klixbüll Energie GmbH &amp; Co KG</t>
  </si>
  <si>
    <t>BNA1918</t>
  </si>
  <si>
    <t>Solarkraftwerk Reckahn II GmbH &amp; Co. KG</t>
  </si>
  <si>
    <t>BNA0538</t>
  </si>
  <si>
    <t>Solarkraftwerk Reckahn I GmbH &amp; Co. KG</t>
  </si>
  <si>
    <t>BNA0539</t>
  </si>
  <si>
    <t>GSI Photovoltaik Projektgesellschaft Helbra mbH</t>
  </si>
  <si>
    <t>BNA1648</t>
  </si>
  <si>
    <t>LHI SolarWind Kusey GmbH &amp; Co. KG</t>
  </si>
  <si>
    <t>WP Kusey</t>
  </si>
  <si>
    <t>BNA1620</t>
  </si>
  <si>
    <t>Windpark Kniphagen</t>
  </si>
  <si>
    <t>BNA0541</t>
  </si>
  <si>
    <t>BNA0542</t>
  </si>
  <si>
    <t>IBERDROLA Renovables Deutschland GmbH</t>
  </si>
  <si>
    <t>BNA1842</t>
  </si>
  <si>
    <t>ABO Wind UW Uckley GmbH &amp; Co. KG</t>
  </si>
  <si>
    <t>15712 Königs Wusterhaussen</t>
  </si>
  <si>
    <t>BNA1420</t>
  </si>
  <si>
    <t>BNA1478</t>
  </si>
  <si>
    <t>WP Könnern II</t>
  </si>
  <si>
    <t>BNA1436</t>
  </si>
  <si>
    <t>Trasse Münchberg GmbH &amp; Co. KG, c/o BW Partner</t>
  </si>
  <si>
    <t>Windpark Hof</t>
  </si>
  <si>
    <t>BNA0552</t>
  </si>
  <si>
    <t>UW Körbelitz</t>
  </si>
  <si>
    <t>BNA0550</t>
  </si>
  <si>
    <t>UW Körbelitz Wind</t>
  </si>
  <si>
    <t>BNA0551</t>
  </si>
  <si>
    <t>BNA0554</t>
  </si>
  <si>
    <t>ASPERG SECHSTE SOLAR GmbH</t>
  </si>
  <si>
    <t>BNA0555</t>
  </si>
  <si>
    <t>KOGEP vierzehn GmbH &amp; Co. Solar 1411 KG</t>
  </si>
  <si>
    <t>BNA1666</t>
  </si>
  <si>
    <t>Windpark Kolbenstein</t>
  </si>
  <si>
    <t>BNA0559</t>
  </si>
  <si>
    <t xml:space="preserve">Windpark Kremsdorf GmbH </t>
  </si>
  <si>
    <t>BNA0560</t>
  </si>
  <si>
    <t>WKN Windkraft Nord GmbH &amp; Co. Windpark Krempdorf KG</t>
  </si>
  <si>
    <t>BNA0561</t>
  </si>
  <si>
    <t>BNA1807</t>
  </si>
  <si>
    <t>Kronprinzenkoog LEP</t>
  </si>
  <si>
    <t>BNA0563</t>
  </si>
  <si>
    <t xml:space="preserve">WEP Hamswehrum </t>
  </si>
  <si>
    <t>BNA0564</t>
  </si>
  <si>
    <t>Windpark Groothusen GmbH &amp; Co. Betriebs KG</t>
  </si>
  <si>
    <t>BNA0565</t>
  </si>
  <si>
    <t xml:space="preserve">Windpark Jennelt GmbH </t>
  </si>
  <si>
    <t>BNA1917</t>
  </si>
  <si>
    <t>UW Hinte</t>
  </si>
  <si>
    <t>BNA1421</t>
  </si>
  <si>
    <t>BNA1422</t>
  </si>
  <si>
    <t>BNA1445</t>
  </si>
  <si>
    <t>Windpark GmbH &amp; Co. Külz II KG</t>
  </si>
  <si>
    <t>WP Külz II</t>
  </si>
  <si>
    <t>BNA1759</t>
  </si>
  <si>
    <t>Windpark Kürrenberg GmbH &amp; Co.KG</t>
  </si>
  <si>
    <t>BNA1742</t>
  </si>
  <si>
    <t>WP Kurzen Trechow GmbH</t>
  </si>
  <si>
    <t>Windpark Kurzen Trechow / Bernitt</t>
  </si>
  <si>
    <t>BNA1746</t>
  </si>
  <si>
    <t>Windpark Kurzen Trechow</t>
  </si>
  <si>
    <t>BNA1300</t>
  </si>
  <si>
    <t>Enercon Windpark GmbH &amp; Co. Kutenholz KG</t>
  </si>
  <si>
    <t>Windpark Kutenholz I</t>
  </si>
  <si>
    <t>BNA1312</t>
  </si>
  <si>
    <t>Windpark Kutenholz GmbH &amp; Co. KG</t>
  </si>
  <si>
    <t>Windpark Kutenholz II</t>
  </si>
  <si>
    <t>BNA1933</t>
  </si>
  <si>
    <t>swb Windpark Essel GmbH &amp; Co. KG</t>
  </si>
  <si>
    <t>swb Windpark Essel</t>
  </si>
  <si>
    <t>BNA1664</t>
  </si>
  <si>
    <t>Kutzleben</t>
  </si>
  <si>
    <t>BNA0569</t>
  </si>
  <si>
    <t>deag Energie GmbH</t>
  </si>
  <si>
    <t>BNA1792</t>
  </si>
  <si>
    <t>Bürgerwindpark Brebek GmbH &amp; Co.KG</t>
  </si>
  <si>
    <t>BNA1845</t>
  </si>
  <si>
    <t>Windpark Lähden GbR</t>
  </si>
  <si>
    <t>BNA0570</t>
  </si>
  <si>
    <t>Raiffeisenwindpark Lahn GmbH &amp; Co.KG</t>
  </si>
  <si>
    <t>BNA0571</t>
  </si>
  <si>
    <t>Windpark Lahstedt ApS &amp; Co. OHG</t>
  </si>
  <si>
    <t>BNA0572</t>
  </si>
  <si>
    <t>Windpark Lamstedt GbR</t>
  </si>
  <si>
    <t>BNA1290a</t>
  </si>
  <si>
    <t>Windpark Landesbergen-Nord</t>
  </si>
  <si>
    <t>BNA1290b</t>
  </si>
  <si>
    <t>Windpark Landesbergen-Süd</t>
  </si>
  <si>
    <t>BNA0575</t>
  </si>
  <si>
    <t>Wattner SunAsset Solarkraftwerk 006 GmbH &amp; Co. KG</t>
  </si>
  <si>
    <t>BNA0576</t>
  </si>
  <si>
    <t>ENERGIEKONTOR Windkraft GmbH &amp; Co.</t>
  </si>
  <si>
    <t>BNA0577</t>
  </si>
  <si>
    <t>Energiekontor Windkraft GmbH &amp; Co. WP KRE KG</t>
  </si>
  <si>
    <t>BNA0578</t>
  </si>
  <si>
    <t>Energiekontor Umwelt GmbH &amp; Co.</t>
  </si>
  <si>
    <t>BNA0579</t>
  </si>
  <si>
    <t>Energiekontor Windkraft GmbH &amp; Co. WP SIE-Gem. d. Eigentümer</t>
  </si>
  <si>
    <t>BNA0580</t>
  </si>
  <si>
    <t>BNA1626</t>
  </si>
  <si>
    <t>Windpark Langenzenn</t>
  </si>
  <si>
    <t>BNA0582</t>
  </si>
  <si>
    <t>LERAK Mobiliengesellschaft mbH &amp; Co. KG</t>
  </si>
  <si>
    <t>BNA1188</t>
  </si>
  <si>
    <t>BNA0584</t>
  </si>
  <si>
    <t>Helmeringen KG</t>
  </si>
  <si>
    <t>BNA1354</t>
  </si>
  <si>
    <t>BNA0585</t>
  </si>
  <si>
    <t>ENERGIE KONTOR UMWELT GMBH</t>
  </si>
  <si>
    <t>BNA1538</t>
  </si>
  <si>
    <t>RWE Vertrieb AG</t>
  </si>
  <si>
    <t>BNA0589</t>
  </si>
  <si>
    <t>BNA1325</t>
  </si>
  <si>
    <t>Öko Windpark Lengerich GmbH</t>
  </si>
  <si>
    <t>Windpark Lengerich</t>
  </si>
  <si>
    <t>BNA1698</t>
  </si>
  <si>
    <t>Windpark Lesse II</t>
  </si>
  <si>
    <t>BNA1194</t>
  </si>
  <si>
    <t>RWE Innogy Mistral Windparkbetriebsgesellschaft mbH</t>
  </si>
  <si>
    <t>BNA1748</t>
  </si>
  <si>
    <t>Asselner Windpark</t>
  </si>
  <si>
    <t>BNA1750</t>
  </si>
  <si>
    <t>Bürgerwindpark Lichtenau - Westernfeld-Buchgarten</t>
  </si>
  <si>
    <t>BNA1751</t>
  </si>
  <si>
    <t>Windpark Huser Klee</t>
  </si>
  <si>
    <t>BNA1752</t>
  </si>
  <si>
    <t>Windpark Hassel</t>
  </si>
  <si>
    <t>BNA1753</t>
  </si>
  <si>
    <t>WP Huser Klee</t>
  </si>
  <si>
    <t>BNA1681</t>
  </si>
  <si>
    <t>Windpark Rehain</t>
  </si>
  <si>
    <t>BNA1787</t>
  </si>
  <si>
    <t>Windpark Blye Repowering</t>
  </si>
  <si>
    <t>BNA1788</t>
  </si>
  <si>
    <t>WP Sillerup Repowering</t>
  </si>
  <si>
    <t>BNA1540a</t>
  </si>
  <si>
    <t>Windpark Kassieck-Lindstedt GmbH &amp; Co. KG</t>
  </si>
  <si>
    <t>WP Kassiek-Lindstedt (I)</t>
  </si>
  <si>
    <t>BNA1540b</t>
  </si>
  <si>
    <t>Windpark Kassieck-Lindstedt II GmbH &amp; Co. KG</t>
  </si>
  <si>
    <t>WP Kassiek-Lindstedt (II)</t>
  </si>
  <si>
    <t>BNA1540c</t>
  </si>
  <si>
    <t>Windpark Kassieck-Lindstedt III GmbH &amp; Co. KG</t>
  </si>
  <si>
    <t>WP Kassiek-Lindstedt (III)</t>
  </si>
  <si>
    <t>BNA0608a</t>
  </si>
  <si>
    <t>BNA0608b</t>
  </si>
  <si>
    <t>Enercon Windpark GmbH &amp; Co. Küstenwind I KG</t>
  </si>
  <si>
    <t>BNA1830</t>
  </si>
  <si>
    <t>Windpark Linnich</t>
  </si>
  <si>
    <t>BNA0609</t>
  </si>
  <si>
    <t>BOREAS Energie GmbH</t>
  </si>
  <si>
    <t>Windpark Löbau</t>
  </si>
  <si>
    <t>BNA0827</t>
  </si>
  <si>
    <t>Loccumer Windparksbetriebsgesellschaft mbH</t>
  </si>
  <si>
    <t>Windpark Loccum/Wasserstraße</t>
  </si>
  <si>
    <t>BNA1307</t>
  </si>
  <si>
    <t>REG Regenerative Energien Standortentwicklung GmbH &amp; Co. Beverstedt KG</t>
  </si>
  <si>
    <t>Windpark Lohe</t>
  </si>
  <si>
    <t>BNA0610</t>
  </si>
  <si>
    <t>BNA0611</t>
  </si>
  <si>
    <t>BNA1723</t>
  </si>
  <si>
    <t>Windpark Lonnerstadt</t>
  </si>
  <si>
    <t>BNA1667</t>
  </si>
  <si>
    <t>Windpark Looft II</t>
  </si>
  <si>
    <t>BNA1699</t>
  </si>
  <si>
    <t>Windpark Lorup</t>
  </si>
  <si>
    <t>BNA1195</t>
  </si>
  <si>
    <t>WP Losten</t>
  </si>
  <si>
    <t>BNA0613</t>
  </si>
  <si>
    <t>UW Louisfelde</t>
  </si>
  <si>
    <t>BNA1495</t>
  </si>
  <si>
    <t>ENGIE WP Lövenich GmbH</t>
  </si>
  <si>
    <t>Windpark Lövenich</t>
  </si>
  <si>
    <t>BNA1365</t>
  </si>
  <si>
    <t>Solarpark Bronkow Luckaitztal GmbH</t>
  </si>
  <si>
    <t>BNA0210</t>
  </si>
  <si>
    <t>Windpark Dubener Platte</t>
  </si>
  <si>
    <t>BNA1684</t>
  </si>
  <si>
    <t>Windpark Duben II</t>
  </si>
  <si>
    <t>BNA1685</t>
  </si>
  <si>
    <t>Windpark Luckow-Petershagen</t>
  </si>
  <si>
    <t>BNA1770</t>
  </si>
  <si>
    <t>WP Hüselitz 1 GmbH &amp; Co. KG</t>
  </si>
  <si>
    <t>BNA0620</t>
  </si>
  <si>
    <t>WG Westerwischer GmbH &amp; Co KG; 
Windpark Norderland Verwaltgs.- u. Beteiligungs GmbH</t>
  </si>
  <si>
    <t>BNA1431</t>
  </si>
  <si>
    <t>BNA1375</t>
  </si>
  <si>
    <t>Flugplatz Mahlwinkel</t>
  </si>
  <si>
    <t>BNA0625</t>
  </si>
  <si>
    <t>Mahlwinkel-Nord</t>
  </si>
  <si>
    <t>BNA1668</t>
  </si>
  <si>
    <t>Windpark Mahlwinkel Süd</t>
  </si>
  <si>
    <t>BNA0635</t>
  </si>
  <si>
    <t>EREM GmbH &amp; Co. German Wind KG 
c/o Treucon Asset Mgmt. GmbH</t>
  </si>
  <si>
    <t>BNA1369</t>
  </si>
  <si>
    <t>BNA1379</t>
  </si>
  <si>
    <t>BNA1430</t>
  </si>
  <si>
    <t>BNA0650</t>
  </si>
  <si>
    <t>Planung-Aufbau-Verwaltung Eidelweg GmbH &amp; Co. KG</t>
  </si>
  <si>
    <t>BNA0651</t>
  </si>
  <si>
    <t>Windpark Bredenborn</t>
  </si>
  <si>
    <t>BNA0887g</t>
  </si>
  <si>
    <t>LHI Green Infrastructure Solar Deutschland I GmbH &amp; Co. KG</t>
  </si>
  <si>
    <t>Windpark Heidehof II</t>
  </si>
  <si>
    <t>BNA1849</t>
  </si>
  <si>
    <t>Windpark GmbH &amp; Co. Heidehof III KG</t>
  </si>
  <si>
    <t>WPHeidehofIII, 14913Markendorf</t>
  </si>
  <si>
    <t>BNA1314</t>
  </si>
  <si>
    <t>Windfarm Märkisch Linden GmbH &amp; Co. KG</t>
  </si>
  <si>
    <t>Windpark Märkisch Linden</t>
  </si>
  <si>
    <t>BNA1872</t>
  </si>
  <si>
    <t>Windpark Hain Ost</t>
  </si>
  <si>
    <t>BNA1611</t>
  </si>
  <si>
    <t>Windpark Hochfranken</t>
  </si>
  <si>
    <t>BNA0663</t>
  </si>
  <si>
    <t>Sintfeld REGO-Strom GmbH</t>
  </si>
  <si>
    <t>BNA1709</t>
  </si>
  <si>
    <t>WP Martfeld</t>
  </si>
  <si>
    <t>BNA1351</t>
  </si>
  <si>
    <t>BNA1584</t>
  </si>
  <si>
    <t>Green City Energy Windpark Maßbach</t>
  </si>
  <si>
    <t>BNA0664</t>
  </si>
  <si>
    <t>Windpark Mastershausen GmbH &amp; Co. KG</t>
  </si>
  <si>
    <t>BNA0665</t>
  </si>
  <si>
    <t>Vernet GmbH</t>
  </si>
  <si>
    <t>BNA1202</t>
  </si>
  <si>
    <t>Windkraftwerk Meckel/Gilzem GmbH &amp; Co. KG</t>
  </si>
  <si>
    <t>BNA1306</t>
  </si>
  <si>
    <t>Enercon Windpark GmbH &amp; Co. Windrose KG</t>
  </si>
  <si>
    <t>Windpark Mehring</t>
  </si>
  <si>
    <t>BNA0666</t>
  </si>
  <si>
    <t>MS Windkraft GmbH</t>
  </si>
  <si>
    <t>BNA0667</t>
  </si>
  <si>
    <t>Rasch</t>
  </si>
  <si>
    <t>BNA1689</t>
  </si>
  <si>
    <t>Menslage 01 - Herberger Feld</t>
  </si>
  <si>
    <t>BNA1779</t>
  </si>
  <si>
    <t>WP Löbitz-Görschen</t>
  </si>
  <si>
    <t>BNA1701</t>
  </si>
  <si>
    <t>Windpark Merzen</t>
  </si>
  <si>
    <t>BNA1491</t>
  </si>
  <si>
    <t>SachsenFonds Windpark IX GmbH &amp; Co. KG</t>
  </si>
  <si>
    <t>Windpark Meyenburg</t>
  </si>
  <si>
    <t>BNA1718</t>
  </si>
  <si>
    <t>Windpark Kohlenstraße</t>
  </si>
  <si>
    <t>BNA0670</t>
  </si>
  <si>
    <t>TREF Wind Midlum GmbH &amp; Co. KG</t>
  </si>
  <si>
    <t>BNA0671</t>
  </si>
  <si>
    <t>Windkonzept - Energieanlagen GmbH &amp; Co. KG</t>
  </si>
  <si>
    <t>BNA1809</t>
  </si>
  <si>
    <t>Windpark Mihla</t>
  </si>
  <si>
    <t>BNA1211</t>
  </si>
  <si>
    <t>WP Miltzow</t>
  </si>
  <si>
    <t>BNA1777</t>
  </si>
  <si>
    <t>Mittelhausen</t>
  </si>
  <si>
    <t>BNA0672a</t>
  </si>
  <si>
    <t>Enercon Windpark GmbH &amp; Co.Megawind I KG</t>
  </si>
  <si>
    <t>BNA0672b</t>
  </si>
  <si>
    <t>Enercon Windpark GmbH &amp; Co. Mittelherwigsdorf KG</t>
  </si>
  <si>
    <t>BNA0673</t>
  </si>
  <si>
    <t>Windpark Mittelstenahe GmbH &amp; Co. Betriebs-KG</t>
  </si>
  <si>
    <t>BNA0674</t>
  </si>
  <si>
    <t>Lorica Windpark Stegelitz GmbH &amp; Co. KG</t>
  </si>
  <si>
    <t>BNA1906</t>
  </si>
  <si>
    <t>ENNI RMI Windpark Kohlenhuck Projektgesellschaft mbH</t>
  </si>
  <si>
    <t>BNA1780</t>
  </si>
  <si>
    <t>WP Molau II</t>
  </si>
  <si>
    <t>BNA0675</t>
  </si>
  <si>
    <t>ENGIE WP Molau GmbH</t>
  </si>
  <si>
    <t>BNA0676</t>
  </si>
  <si>
    <t>Infrastruktur Windpark Wanlo GbR 
(MAIBARA Mobiliengesellschaft mbH &amp; Co.KG)</t>
  </si>
  <si>
    <t>BNA1303</t>
  </si>
  <si>
    <t>Enercon Windpark GmbH &amp; Co. Passat I KG</t>
  </si>
  <si>
    <t>Windpark Monschau</t>
  </si>
  <si>
    <t>BNA0677</t>
  </si>
  <si>
    <t>BNA0678a</t>
  </si>
  <si>
    <t>juwi Verwaltungs GmbH &amp; Co. Morbach I-VI KG</t>
  </si>
  <si>
    <t>Energiepark Morbach</t>
  </si>
  <si>
    <t>BNA0678b</t>
  </si>
  <si>
    <t>juwi Windenergie GmbH &amp; Co. S+S  I+III KG</t>
  </si>
  <si>
    <t>BNA1650</t>
  </si>
  <si>
    <t>WP Mörsdorf Nord GmbH &amp; Co. KG</t>
  </si>
  <si>
    <t>BNA1452</t>
  </si>
  <si>
    <t>EBLD Windpark Möthlitz GmbH</t>
  </si>
  <si>
    <t>Windpark Möthlitz</t>
  </si>
  <si>
    <t>BNA1320</t>
  </si>
  <si>
    <t>Windpark Mühlanger</t>
  </si>
  <si>
    <t>BNA1417</t>
  </si>
  <si>
    <t>BNA1656</t>
  </si>
  <si>
    <t>WP-Münnerstadt</t>
  </si>
  <si>
    <t>BNA0761</t>
  </si>
  <si>
    <t>WP Naundorf I</t>
  </si>
  <si>
    <t>BNA1391</t>
  </si>
  <si>
    <t>BNA1725</t>
  </si>
  <si>
    <t>Onshore Wind Gesater Wald GmbH &amp; Co. KG</t>
  </si>
  <si>
    <t>WP Gesater Wald</t>
  </si>
  <si>
    <t>BNA1670</t>
  </si>
  <si>
    <t>Bürgerwindpark Neuenkirchen</t>
  </si>
  <si>
    <t>BNA0690</t>
  </si>
  <si>
    <t>Windpark Achmer Vinte GmbH &amp; Co. KG Renditefonds</t>
  </si>
  <si>
    <t>BNA0691a</t>
  </si>
  <si>
    <t>ENERCON Windpark GmbH &amp; Co. Tornado KG</t>
  </si>
  <si>
    <t>Windpark Neuenkirchen</t>
  </si>
  <si>
    <t>BNA0691b</t>
  </si>
  <si>
    <t>Windpark Gehrde GmbH &amp; Co. KG</t>
  </si>
  <si>
    <t>BNA1795</t>
  </si>
  <si>
    <t>Kattrepel/Westerbelmhusen Erweiterung</t>
  </si>
  <si>
    <t>BNA1802</t>
  </si>
  <si>
    <t>WP Marner Neuenkoogsdeich Repowering</t>
  </si>
  <si>
    <t>BNA1435</t>
  </si>
  <si>
    <t>BNA1425</t>
  </si>
  <si>
    <t>BNA1429</t>
  </si>
  <si>
    <t>BNA1432</t>
  </si>
  <si>
    <t>BNA1433</t>
  </si>
  <si>
    <t>BNA1434</t>
  </si>
  <si>
    <t>BNA1361</t>
  </si>
  <si>
    <t>BNA1624</t>
  </si>
  <si>
    <t>Windpark Kräft</t>
  </si>
  <si>
    <t>BNA1765</t>
  </si>
  <si>
    <t>Windpark Schiffweiler</t>
  </si>
  <si>
    <t>BNA1542</t>
  </si>
  <si>
    <t>EnBW Wind Onshore 2 GmbH</t>
  </si>
  <si>
    <t>Windpark Neuruppin</t>
  </si>
  <si>
    <t>BNA0703</t>
  </si>
  <si>
    <t>BNA0704</t>
  </si>
  <si>
    <t>BNA1218</t>
  </si>
  <si>
    <t>Windpark Illmersdorf</t>
  </si>
  <si>
    <t>BNA0629</t>
  </si>
  <si>
    <t>BNA1515</t>
  </si>
  <si>
    <t>Windpark Niederhambach</t>
  </si>
  <si>
    <t>BNA1587</t>
  </si>
  <si>
    <t>Niederhausen an der Appel</t>
  </si>
  <si>
    <t>BNA0716</t>
  </si>
  <si>
    <t>pfalzwind GmbH</t>
  </si>
  <si>
    <t>Windpark Niederkirchen</t>
  </si>
  <si>
    <t>BNA0717</t>
  </si>
  <si>
    <t>BNA0718</t>
  </si>
  <si>
    <t>BNA0719</t>
  </si>
  <si>
    <t>BNA1338b</t>
  </si>
  <si>
    <t>BNA0724</t>
  </si>
  <si>
    <t>Windpark Nielebock</t>
  </si>
  <si>
    <t>BNA0725</t>
  </si>
  <si>
    <t>BNA1383</t>
  </si>
  <si>
    <t>BNA0726</t>
  </si>
  <si>
    <t>BNA0727</t>
  </si>
  <si>
    <t>Windpark Norderland GmbH &amp; Co. KG</t>
  </si>
  <si>
    <t>BNA1781</t>
  </si>
  <si>
    <t>Bürgerwindpark Eider</t>
  </si>
  <si>
    <t>BNA1605</t>
  </si>
  <si>
    <t>Windpark der H &amp; N Bürgerwind GmbH &amp; Co. KG</t>
  </si>
  <si>
    <t>BNA0728</t>
  </si>
  <si>
    <t>BNA1323</t>
  </si>
  <si>
    <t>Öko Windpark Bimolten GmbH</t>
  </si>
  <si>
    <t>Windpark Bimolten</t>
  </si>
  <si>
    <t>BNA0729</t>
  </si>
  <si>
    <t>BNA0730</t>
  </si>
  <si>
    <t>Alpha Ventus</t>
  </si>
  <si>
    <t>BNA1875</t>
  </si>
  <si>
    <t>OWP Nordergründe GmbH &amp; Co. KG</t>
  </si>
  <si>
    <t>Offshore Windpark Nordergründe</t>
  </si>
  <si>
    <t>BNA1565</t>
  </si>
  <si>
    <t>Trianel Windkraftwerk Borkum GmbH &amp; Co. KG</t>
  </si>
  <si>
    <t>Trianel Windpark Borkum</t>
  </si>
  <si>
    <t>BNA1519</t>
  </si>
  <si>
    <t>Offshore-Windpark RIFFGAT GmbH &amp; Co. KG/EWE ERNEUERBARE ENERGIEN GmbH</t>
  </si>
  <si>
    <t>Offshore Windpark Riffgat</t>
  </si>
  <si>
    <t>BNA1907</t>
  </si>
  <si>
    <t>Nordsee One GmbH</t>
  </si>
  <si>
    <t>Nordsee One</t>
  </si>
  <si>
    <t>BNA1659</t>
  </si>
  <si>
    <t>Amrum-Offshore West GmbH</t>
  </si>
  <si>
    <t>Amrumbank West</t>
  </si>
  <si>
    <t>BNA1564</t>
  </si>
  <si>
    <t>OWP Butendiek GmbH &amp; Co. KG</t>
  </si>
  <si>
    <t>Butendiek</t>
  </si>
  <si>
    <t>BNA1560</t>
  </si>
  <si>
    <t>DanTysk Offshore Wind GmbH &amp; Co. KG</t>
  </si>
  <si>
    <t>DanTysk Sanbank</t>
  </si>
  <si>
    <t>BNA1562</t>
  </si>
  <si>
    <t xml:space="preserve">Global Tech I Offshore Wind GmbH </t>
  </si>
  <si>
    <t>Global Tech I</t>
  </si>
  <si>
    <t>BNA1563</t>
  </si>
  <si>
    <t>OWP Nordsee Ost</t>
  </si>
  <si>
    <t>BNA1908</t>
  </si>
  <si>
    <t>Veja Mate Offshore Project GmbH</t>
  </si>
  <si>
    <t>OWP Veja Mate</t>
  </si>
  <si>
    <t>BNA1559</t>
  </si>
  <si>
    <t>Borkum Riffgrund I Offshore Windpark A/S GmbH &amp; Co. oHG</t>
  </si>
  <si>
    <t>Borkum Riffgrund 1</t>
  </si>
  <si>
    <t>BNA1825</t>
  </si>
  <si>
    <t>Gode Wind 1 Offshore Wind Farm GmbH &amp; Co. OHG</t>
  </si>
  <si>
    <t>Gode Wind 1</t>
  </si>
  <si>
    <t>BNA1826</t>
  </si>
  <si>
    <t>Gode Wind 2 Offshore Wind Farm P/S GmbH &amp; Co. OHG</t>
  </si>
  <si>
    <t>Gode Wind 2</t>
  </si>
  <si>
    <t>BNA1561</t>
  </si>
  <si>
    <t>WindMW GmbH</t>
  </si>
  <si>
    <t>Meerwind Süd I Ost</t>
  </si>
  <si>
    <t>BNA0039</t>
  </si>
  <si>
    <t>Ocean Breeze Energy GmbH &amp; Co. KG</t>
  </si>
  <si>
    <t>Bard Offshore 1</t>
  </si>
  <si>
    <t>BNA0731</t>
  </si>
  <si>
    <t xml:space="preserve">NeNo GmbH </t>
  </si>
  <si>
    <t>BNA0732</t>
  </si>
  <si>
    <t>Betreibergemeinschaft Windpark Vettweiß/Nörvenich/Erp</t>
  </si>
  <si>
    <t>BNA0733</t>
  </si>
  <si>
    <t>Umspannwerk Heynitz GmbH</t>
  </si>
  <si>
    <t>BNA1735</t>
  </si>
  <si>
    <t>Windpark Obbach GmbH &amp; Co. KG</t>
  </si>
  <si>
    <t>Windpark Obbach</t>
  </si>
  <si>
    <t>BNA0749</t>
  </si>
  <si>
    <t>BNA0754</t>
  </si>
  <si>
    <t>Windpark Lauterburg</t>
  </si>
  <si>
    <t>BNA1544</t>
  </si>
  <si>
    <t>Windpark Oberwesel II</t>
  </si>
  <si>
    <t>BNA1545</t>
  </si>
  <si>
    <t>Windpark Oberwesel III</t>
  </si>
  <si>
    <t>BNA1567</t>
  </si>
  <si>
    <t>BNA0757</t>
  </si>
  <si>
    <t>BNA1374</t>
  </si>
  <si>
    <t>BNA1923</t>
  </si>
  <si>
    <t>Windpark Hungerberg I GmbH &amp; Co. KG</t>
  </si>
  <si>
    <t>Windpark Hungerberg I</t>
  </si>
  <si>
    <t>BNA1924</t>
  </si>
  <si>
    <t>Windpark Hungerberg II GmbH &amp; Co. KG</t>
  </si>
  <si>
    <t>Windpark Hungerberg II</t>
  </si>
  <si>
    <t>BNA1588</t>
  </si>
  <si>
    <t>Offenbach an der Queich II</t>
  </si>
  <si>
    <t>BNA1358</t>
  </si>
  <si>
    <t>BNA1223</t>
  </si>
  <si>
    <t>Windpark Oldendorf</t>
  </si>
  <si>
    <t>BNA0760</t>
  </si>
  <si>
    <t>Windpark Oldenswort Moordeich GmbH &amp; Co.KG</t>
  </si>
  <si>
    <t>BNA1805</t>
  </si>
  <si>
    <t>Windpark Oldenswort</t>
  </si>
  <si>
    <t>BNA0762</t>
  </si>
  <si>
    <t>BNA0763</t>
  </si>
  <si>
    <t>BNA0764</t>
  </si>
  <si>
    <t>Windpark Krevese Verwaltungsgesellschaft mbH</t>
  </si>
  <si>
    <t>Windpark Krevese</t>
  </si>
  <si>
    <t>BNA1803</t>
  </si>
  <si>
    <t>Windpark Norddahl</t>
  </si>
  <si>
    <t>BNA0765</t>
  </si>
  <si>
    <t xml:space="preserve">Windpark Osterrade GmbH </t>
  </si>
  <si>
    <t>BNA1800</t>
  </si>
  <si>
    <t>Bürgerwindpark Osterstedt GmbH &amp; Co. KG</t>
  </si>
  <si>
    <t>BNA0971</t>
  </si>
  <si>
    <t>UW Osterweddingen</t>
  </si>
  <si>
    <t>BNA0767</t>
  </si>
  <si>
    <t>BNA1224</t>
  </si>
  <si>
    <t>UW Langholt</t>
  </si>
  <si>
    <t>BNA0768</t>
  </si>
  <si>
    <t>N.prior energy GmbH</t>
  </si>
  <si>
    <t>BNA0769</t>
  </si>
  <si>
    <t>EnBW Baltic 1 GmbH &amp; Co. KG</t>
  </si>
  <si>
    <t>Baltic 1</t>
  </si>
  <si>
    <t>BNA1876</t>
  </si>
  <si>
    <t>Iberdrola Renovables Offshore Deutschland GmbH</t>
  </si>
  <si>
    <t>Wikinger</t>
  </si>
  <si>
    <t>BNA1660</t>
  </si>
  <si>
    <t>EnBW Baltic 2 S.C.S.</t>
  </si>
  <si>
    <t>Baltic 2</t>
  </si>
  <si>
    <t>BNA1764</t>
  </si>
  <si>
    <t>WP Himmelwald</t>
  </si>
  <si>
    <t>BNA0770</t>
  </si>
  <si>
    <t>WPO GmbH &amp; Co. Betriebs KG 
WPM GmbH &amp; Co. Betriebs KG</t>
  </si>
  <si>
    <t>BNA0771</t>
  </si>
  <si>
    <t>Dezentrale Energie Anlagen Beteiligungs-und Verwaltungsgesellschaft mbH</t>
  </si>
  <si>
    <t>BNA0772</t>
  </si>
  <si>
    <t>BNA0773</t>
  </si>
  <si>
    <t>BNA0774</t>
  </si>
  <si>
    <t>BNA0186</t>
  </si>
  <si>
    <t>WP Dargelütz</t>
  </si>
  <si>
    <t>BNA0776</t>
  </si>
  <si>
    <t>Windpark Lüdersdorf Parstein</t>
  </si>
  <si>
    <t>BNA0781</t>
  </si>
  <si>
    <t>ÜST Ruhleben</t>
  </si>
  <si>
    <t>BNA0791</t>
  </si>
  <si>
    <t>BNA1373</t>
  </si>
  <si>
    <t>BNA1321</t>
  </si>
  <si>
    <t>Windpark Perleberg</t>
  </si>
  <si>
    <t>BNA1550</t>
  </si>
  <si>
    <t>Windpark Quitzow</t>
  </si>
  <si>
    <t>BNA0794</t>
  </si>
  <si>
    <t>Windkraft Unger GmbH</t>
  </si>
  <si>
    <t>BNA0806</t>
  </si>
  <si>
    <t>Windpark Plauerhagen</t>
  </si>
  <si>
    <t>BNA1231</t>
  </si>
  <si>
    <t>Prettin</t>
  </si>
  <si>
    <t>BNA0807</t>
  </si>
  <si>
    <t>Solarpark Pocking 2 GmbH</t>
  </si>
  <si>
    <t>BNA1364</t>
  </si>
  <si>
    <t>BNA1462</t>
  </si>
  <si>
    <t>Windpark Polch</t>
  </si>
  <si>
    <t>BNA0808</t>
  </si>
  <si>
    <t>BNA1355</t>
  </si>
  <si>
    <t>LHI Solar Prenzlau GmbH &amp; Co. KG</t>
  </si>
  <si>
    <t>BNA0815</t>
  </si>
  <si>
    <t>BNA1627</t>
  </si>
  <si>
    <t>LHI SolarWind Pritzwalk GmbH &amp; Co. KG</t>
  </si>
  <si>
    <t>Windpark Pritzwalk</t>
  </si>
  <si>
    <t>BNA1549</t>
  </si>
  <si>
    <t>Windpark Pröttlin</t>
  </si>
  <si>
    <t>BNA1823</t>
  </si>
  <si>
    <t>HW Windpark Prötzel</t>
  </si>
  <si>
    <t>BNA0817</t>
  </si>
  <si>
    <t>WKN Windkraft Nord GmbH &amp; Co. Windpark Puls KG</t>
  </si>
  <si>
    <t>BNA0818</t>
  </si>
  <si>
    <t>SCE Wind Puschwitz GmbH &amp; Co. KG</t>
  </si>
  <si>
    <t>BNA0819</t>
  </si>
  <si>
    <t>BNA1496</t>
  </si>
  <si>
    <t>Windpark Querstedt</t>
  </si>
  <si>
    <t>BNA1712</t>
  </si>
  <si>
    <t>Trianel Onshore Windkraftwerk Rabenau GmbH &amp; Co. KG</t>
  </si>
  <si>
    <t>Energie- und Ressourcenpark Rabenau</t>
  </si>
  <si>
    <t>BNA0821</t>
  </si>
  <si>
    <t>Umspannwerk Raguhn GmbH</t>
  </si>
  <si>
    <t>BNA0822</t>
  </si>
  <si>
    <t>WKN Windkraft Nord GmbH &amp; Co. BWP Rantrum KG</t>
  </si>
  <si>
    <t>BNA1798</t>
  </si>
  <si>
    <t>BWP Rantrum III GmbH &amp; Co. KG</t>
  </si>
  <si>
    <t>BNA1443</t>
  </si>
  <si>
    <t>Windpark Rastenberg</t>
  </si>
  <si>
    <t>BNA1236</t>
  </si>
  <si>
    <t>Windpark Lockstedt</t>
  </si>
  <si>
    <t>BNA0823</t>
  </si>
  <si>
    <t>SWM Wind Havelland GmbH &amp; Co. KG</t>
  </si>
  <si>
    <t>BNA0824</t>
  </si>
  <si>
    <t>Windpark Wetzdorf GmbH &amp; Co.KG 
c/o Deutsche Structured Finance GmbH</t>
  </si>
  <si>
    <t>BNA1719</t>
  </si>
  <si>
    <t>Windpark Ravenstein</t>
  </si>
  <si>
    <t>BNA1237</t>
  </si>
  <si>
    <t>Windpark Redekin-Genthin GmbH &amp; Co. KG</t>
  </si>
  <si>
    <t>Redekin</t>
  </si>
  <si>
    <t>BNA1929</t>
  </si>
  <si>
    <t>Windpark GmbH &amp; Co. Grabow-Reesen KG</t>
  </si>
  <si>
    <t>WP Grabow-Reesen</t>
  </si>
  <si>
    <t>BNA1729</t>
  </si>
  <si>
    <t>Windpark Fasanerie</t>
  </si>
  <si>
    <t>BNA0828</t>
  </si>
  <si>
    <t xml:space="preserve">Windpark Reher II GmbH &amp; Co. KG </t>
  </si>
  <si>
    <t>BNA1551</t>
  </si>
  <si>
    <t>Windpark Werder Zinndorf</t>
  </si>
  <si>
    <t>BNA0829</t>
  </si>
  <si>
    <t>Trassengesellschaft Reinsbüttel GmbH &amp; Co. KG</t>
  </si>
  <si>
    <t>BNA1591</t>
  </si>
  <si>
    <t>Weidehof</t>
  </si>
  <si>
    <t>BNA1497</t>
  </si>
  <si>
    <t>SachsenFonds Windpark VII GmbH &amp; Co. KG</t>
  </si>
  <si>
    <t>Windpark Reinsfeld/Hinzert-Pölert</t>
  </si>
  <si>
    <t>BNA1778</t>
  </si>
  <si>
    <t>Reinstedt</t>
  </si>
  <si>
    <t>BNA1456</t>
  </si>
  <si>
    <t>Windpark Remlingen</t>
  </si>
  <si>
    <t>BNA0830</t>
  </si>
  <si>
    <t>Solarkraftwerk Rentweinsdorf GmbH &amp; Co. KG</t>
  </si>
  <si>
    <t>BNA1575</t>
  </si>
  <si>
    <t>Bürgerwindpark Retzstadt</t>
  </si>
  <si>
    <t>BNA1783</t>
  </si>
  <si>
    <t>Bürgerwindpark Reußenköge GmbH &amp; Co. KG</t>
  </si>
  <si>
    <t>BNA0201b</t>
  </si>
  <si>
    <t>UW Reußenköge GmbH</t>
  </si>
  <si>
    <t>Windpark Reußenköge GmbH &amp; Co. I KG, 
Windpark Reußenköge III GmbH &amp; Co. KG, 
Windpark Reußenköge III GmbH &amp; Co. Pionier KG, 
Windpark Reußenköge IV GmbH &amp; Co. KG, 
Windpark Reußenköge V GmbH &amp; Co. KG,
Windpark Reußenköge VI GmbH &amp; Co. KG</t>
  </si>
  <si>
    <t>BNA1846</t>
  </si>
  <si>
    <t>Windpark Ostwestfalen GmbH &amp; Co. KG</t>
  </si>
  <si>
    <t>Windpark Ostwestfalen</t>
  </si>
  <si>
    <t>BNA1901</t>
  </si>
  <si>
    <t>Windpark Rhede</t>
  </si>
  <si>
    <t>BNA1240</t>
  </si>
  <si>
    <t>Rheiner Windpark GmbH &amp; Co. KG</t>
  </si>
  <si>
    <t>WP Rheine</t>
  </si>
  <si>
    <t>BNA1419</t>
  </si>
  <si>
    <t>Pütnitz</t>
  </si>
  <si>
    <t>BNA1543</t>
  </si>
  <si>
    <t>Windpark Riegenroth</t>
  </si>
  <si>
    <t>BNA1838</t>
  </si>
  <si>
    <t>Stadtwerke Osnabrück AG</t>
  </si>
  <si>
    <t>Windenergie Rieste GmbH &amp; Co. KG</t>
  </si>
  <si>
    <t>BNA1241</t>
  </si>
  <si>
    <t xml:space="preserve">WP Riethnordhausen </t>
  </si>
  <si>
    <t>BNA1469</t>
  </si>
  <si>
    <t>WP Glienicke</t>
  </si>
  <si>
    <t>BNA1468</t>
  </si>
  <si>
    <t>WP Buckow</t>
  </si>
  <si>
    <t>BNA0836</t>
  </si>
  <si>
    <t>Windfarm Ringstedt II GmbH</t>
  </si>
  <si>
    <t>BNA1621</t>
  </si>
  <si>
    <t>Windpark Kohldamm GmbH &amp; Co. KG</t>
  </si>
  <si>
    <t>BNA1784</t>
  </si>
  <si>
    <t>Bökingharder Windpark GmbH &amp; Co KG</t>
  </si>
  <si>
    <t>BNA1242</t>
  </si>
  <si>
    <t>ÜST Röbel</t>
  </si>
  <si>
    <t>BNA0837</t>
  </si>
  <si>
    <t>BNA0838</t>
  </si>
  <si>
    <t>BNA1372</t>
  </si>
  <si>
    <t>BNA0840</t>
  </si>
  <si>
    <t>Mergen GmbH &amp; Co. KG Windpark Rosendahl</t>
  </si>
  <si>
    <t>Rosendahl</t>
  </si>
  <si>
    <t>BNA0846</t>
  </si>
  <si>
    <t>SCE Wind Zernitz GmbH &amp; Co. KG</t>
  </si>
  <si>
    <t>BNA0850</t>
  </si>
  <si>
    <t>Windfarm Elsdorf II GmbH</t>
  </si>
  <si>
    <t>Windpark Elsdorf II</t>
  </si>
  <si>
    <t>BNA0851</t>
  </si>
  <si>
    <t>KOLBA Grundstücksgesellschaft mbH &amp; Co. KG 
Windpark Eifel GmbH &amp; Co. KG</t>
  </si>
  <si>
    <t>BNA1426</t>
  </si>
  <si>
    <t>BNA0852</t>
  </si>
  <si>
    <t>Rothenburg KG</t>
  </si>
  <si>
    <t>BNA1607</t>
  </si>
  <si>
    <t>Windpark Galgenberg</t>
  </si>
  <si>
    <t>BNA0858</t>
  </si>
  <si>
    <t>BNA0862</t>
  </si>
  <si>
    <t>Sallgast</t>
  </si>
  <si>
    <t>BNA1382</t>
  </si>
  <si>
    <t>BNA1775</t>
  </si>
  <si>
    <t>Voltwerk WP Beesenstedt GmbH &amp; Co. KG</t>
  </si>
  <si>
    <t>Windpark Beesenstedt (Ost)</t>
  </si>
  <si>
    <t>BNA0867</t>
  </si>
  <si>
    <t>BNA0868</t>
  </si>
  <si>
    <t>BNA0871</t>
  </si>
  <si>
    <t>Salzhemmendorf Wind GmbH &amp; Co. KG</t>
  </si>
  <si>
    <t>BNA1705</t>
  </si>
  <si>
    <t>Windpark Sandbostel</t>
  </si>
  <si>
    <t>BNA0873</t>
  </si>
  <si>
    <t>Windpark Sande GmbH &amp; Co KG; 
Gemeinde Sande</t>
  </si>
  <si>
    <t>BNA1442</t>
  </si>
  <si>
    <t>Windpark Holdenstedt-Bornstedt</t>
  </si>
  <si>
    <t>BNA1302</t>
  </si>
  <si>
    <t>Enercon Windpark GmbH &amp; Co. Passat II KG</t>
  </si>
  <si>
    <t>Windpark Füchtorf</t>
  </si>
  <si>
    <t>BNA0874</t>
  </si>
  <si>
    <t>Energiewind Scharrel GmbH &amp; Co. KG</t>
  </si>
  <si>
    <t>BNA1741</t>
  </si>
  <si>
    <t>Windpark Hohen Luckow Erweiterung</t>
  </si>
  <si>
    <t>BNA1576</t>
  </si>
  <si>
    <t>Bürgerwindpark Schafflund GmbH &amp; Co.KG</t>
  </si>
  <si>
    <t>BNA1649</t>
  </si>
  <si>
    <t>WP Lindenberg</t>
  </si>
  <si>
    <t>BNA1483</t>
  </si>
  <si>
    <t>UW Burg</t>
  </si>
  <si>
    <t>BNA0876</t>
  </si>
  <si>
    <t>Kabeltrassen- und Infrastruktur GmbH &amp; Co. Sellstedt/Nückel</t>
  </si>
  <si>
    <t>BNA1594</t>
  </si>
  <si>
    <t>Windpark Badow</t>
  </si>
  <si>
    <t>BNA0877a</t>
  </si>
  <si>
    <t>BNA0877b</t>
  </si>
  <si>
    <t>Windpark GmbH &amp; Co. Schinne I KG</t>
  </si>
  <si>
    <t>WP Schinne I</t>
  </si>
  <si>
    <t>BNA0877c</t>
  </si>
  <si>
    <t>Windpark GmbH &amp; Co. Schinne IV KG</t>
  </si>
  <si>
    <t>WP Schinne IV</t>
  </si>
  <si>
    <t>BNA0877d</t>
  </si>
  <si>
    <t>Windpark GmbH &amp; Co. Schinne III KG</t>
  </si>
  <si>
    <t>WP Schinne III</t>
  </si>
  <si>
    <t>BNA0877e</t>
  </si>
  <si>
    <t>Windpark GmbH &amp; Co. Schinne V KG</t>
  </si>
  <si>
    <t>WP Schinne V</t>
  </si>
  <si>
    <t>BNA0877f</t>
  </si>
  <si>
    <t>Windpark GmbH &amp; Co. Schinne II KG</t>
  </si>
  <si>
    <t>WP Schinne II</t>
  </si>
  <si>
    <t>BNA1895</t>
  </si>
  <si>
    <t>KGE Schipkau Süd 1 GmbH &amp; Co. KG</t>
  </si>
  <si>
    <t>WP Schipkau Süd</t>
  </si>
  <si>
    <t>BNA1618</t>
  </si>
  <si>
    <t>KGE Windpark Schipkau-Nord GmbH &amp; Co. KG</t>
  </si>
  <si>
    <t>BNA1493</t>
  </si>
  <si>
    <t>ENGIE Windpark Schkortleben GmbH &amp; Co. KG</t>
  </si>
  <si>
    <t>Windpark Schkortleben</t>
  </si>
  <si>
    <t>BNA0887b</t>
  </si>
  <si>
    <t>Windpark GmbH &amp; Co. Schlalach KG</t>
  </si>
  <si>
    <t>WP Schlalach</t>
  </si>
  <si>
    <t>BNA0881</t>
  </si>
  <si>
    <t>Betreibergemeinschaft Windpark Schleiden
ABO Wind Betriebs GmbH</t>
  </si>
  <si>
    <t>BNA1577</t>
  </si>
  <si>
    <t>Bürgerwindpark Schleiden</t>
  </si>
  <si>
    <t>BNA1747</t>
  </si>
  <si>
    <t>GLS Windpark Schleiden</t>
  </si>
  <si>
    <t>BNA1386</t>
  </si>
  <si>
    <t>BNA1598</t>
  </si>
  <si>
    <t>Windpark Berngerode</t>
  </si>
  <si>
    <t>BNA1922</t>
  </si>
  <si>
    <t>UW Schloßvippach West</t>
  </si>
  <si>
    <t>BNA0884</t>
  </si>
  <si>
    <t>Erzeugergemeinschaft Schloßvippach GbR</t>
  </si>
  <si>
    <t>BNA0885</t>
  </si>
  <si>
    <t>HSE Windpark Schlüchtern GmbH &amp; Co. KG</t>
  </si>
  <si>
    <t>Windpark Schlüchtern</t>
  </si>
  <si>
    <t>BNA1696</t>
  </si>
  <si>
    <t>BNA1716</t>
  </si>
  <si>
    <t>BNA1757</t>
  </si>
  <si>
    <t>BNA0887a</t>
  </si>
  <si>
    <t>Windpark Schönewalde</t>
  </si>
  <si>
    <t>BNA0888</t>
  </si>
  <si>
    <t xml:space="preserve">Difko Schönhagen </t>
  </si>
  <si>
    <t>BNA0889</t>
  </si>
  <si>
    <t>Windpark Badeleben ApS &amp; Co. OHG</t>
  </si>
  <si>
    <t>BNA1252</t>
  </si>
  <si>
    <t>ÜZ Windpark Schonungen GmbH &amp; Co. KG</t>
  </si>
  <si>
    <t>ÜZ-Wind-Schonungen</t>
  </si>
  <si>
    <t>BNA0890</t>
  </si>
  <si>
    <t>BNA1902</t>
  </si>
  <si>
    <t>Umspannwerk WP S</t>
  </si>
  <si>
    <t>BNA1536</t>
  </si>
  <si>
    <t>BNA1253</t>
  </si>
  <si>
    <t>WP Schortewitz</t>
  </si>
  <si>
    <t>BNA0891</t>
  </si>
  <si>
    <t xml:space="preserve">NSG Netzanschluß Schuby GmbH </t>
  </si>
  <si>
    <t>BNA1808</t>
  </si>
  <si>
    <t>Windpark Schülp bei Nortorf</t>
  </si>
  <si>
    <t>BNA0892</t>
  </si>
  <si>
    <t>Winkra Krokhorst Windparkbetriebsgesellschaft mbH</t>
  </si>
  <si>
    <t>BNA1697</t>
  </si>
  <si>
    <t>Windpark Klingenberg</t>
  </si>
  <si>
    <t>BNA1706</t>
  </si>
  <si>
    <t>Windpark Schwarme</t>
  </si>
  <si>
    <t>BNA1257</t>
  </si>
  <si>
    <t>Heinersdorf</t>
  </si>
  <si>
    <t>BNA1806</t>
  </si>
  <si>
    <t>Bürgerwindpark Schwesing</t>
  </si>
  <si>
    <t>BNA1617</t>
  </si>
  <si>
    <t>Windpark Klein Leine</t>
  </si>
  <si>
    <t>BNA1258</t>
  </si>
  <si>
    <t>Windpark Schwienau II</t>
  </si>
  <si>
    <t>BNA1367</t>
  </si>
  <si>
    <t>BNA1259</t>
  </si>
  <si>
    <t>GERO Solarpark GmbH</t>
  </si>
  <si>
    <t>Solarpark Amsdorf</t>
  </si>
  <si>
    <t>BNA1479</t>
  </si>
  <si>
    <t>WP Podelzig</t>
  </si>
  <si>
    <t>BNA1535</t>
  </si>
  <si>
    <t>Windpark Schönwalde GmbH &amp; Co. KG</t>
  </si>
  <si>
    <t>BNA1651</t>
  </si>
  <si>
    <t xml:space="preserve">Windpark Eckolstädt GmbH &amp; Co. KG </t>
  </si>
  <si>
    <t>WP Sehestedt</t>
  </si>
  <si>
    <t>BNA0898</t>
  </si>
  <si>
    <t>BNA0899</t>
  </si>
  <si>
    <t>NEIF (Sehnde Lehrte Windpark) GmbH &amp; Co. KG</t>
  </si>
  <si>
    <t>BNA0900</t>
  </si>
  <si>
    <t>Windpark Sendenhorst</t>
  </si>
  <si>
    <t>BNA0901</t>
  </si>
  <si>
    <t>Windpark Sendenhorst GmbH &amp; Co. KG</t>
  </si>
  <si>
    <t>WP Sendenhorst</t>
  </si>
  <si>
    <t>BNA0902a</t>
  </si>
  <si>
    <t>PAM Infra 456 GmbH &amp; Co. KG</t>
  </si>
  <si>
    <t>BNA0902b</t>
  </si>
  <si>
    <t>PVA Senftenberg</t>
  </si>
  <si>
    <t>BNA0902c</t>
  </si>
  <si>
    <t>BNA0902d</t>
  </si>
  <si>
    <t>BNA1345</t>
  </si>
  <si>
    <t>BNA1346</t>
  </si>
  <si>
    <t>BNA1347</t>
  </si>
  <si>
    <t>BNA0903</t>
  </si>
  <si>
    <t>Lockstedt-Siestedt II Netzanschluss GbR</t>
  </si>
  <si>
    <t>BNA1613</t>
  </si>
  <si>
    <t>Windpark Jalm Pool GmbH &amp; Co. KG</t>
  </si>
  <si>
    <t>Windpark Jalm</t>
  </si>
  <si>
    <t>BNA0904</t>
  </si>
  <si>
    <t>BNA0905</t>
  </si>
  <si>
    <t>Windpark Silmersdorf GmbH &amp; Co KG</t>
  </si>
  <si>
    <t>BNA0907</t>
  </si>
  <si>
    <t>Enercon Windpark GmbH &amp; Co. Strauch-Michelshof KG</t>
  </si>
  <si>
    <t>WP Strauch-Michelshof</t>
  </si>
  <si>
    <t>BNA1301</t>
  </si>
  <si>
    <t>Enercon Windpark GmbH &amp; Co. Passat III KG</t>
  </si>
  <si>
    <t>Windpark Lammersdorf</t>
  </si>
  <si>
    <t>BNA1828</t>
  </si>
  <si>
    <t>Windpark Simmerath</t>
  </si>
  <si>
    <t>BNA0908</t>
  </si>
  <si>
    <t>BNA1714</t>
  </si>
  <si>
    <t>Windpark Buchonia</t>
  </si>
  <si>
    <t>BNA0909</t>
  </si>
  <si>
    <t>WSW Energie GmbH</t>
  </si>
  <si>
    <t>BNA0910</t>
  </si>
  <si>
    <t>ProVento Pool  Verwaltungs-GmbH &amp; Co. KG</t>
  </si>
  <si>
    <t>BNA1554</t>
  </si>
  <si>
    <t>Windpark Söhrewald / Niestetal GmbH &amp; Co. KG</t>
  </si>
  <si>
    <t>Windpark Söhrewald</t>
  </si>
  <si>
    <t>BNA1652</t>
  </si>
  <si>
    <t>CHORUS Wind Sontra GmbH &amp; Co. KG</t>
  </si>
  <si>
    <t>WP Sontra</t>
  </si>
  <si>
    <t>BNA0911</t>
  </si>
  <si>
    <t>BNA1665</t>
  </si>
  <si>
    <t>Windpark Barg-Schwensby GmbH &amp; Co. KG</t>
  </si>
  <si>
    <t>BNA0916</t>
  </si>
  <si>
    <t>Windpark Springe Bennigsen GmbH &amp; Co.KG</t>
  </si>
  <si>
    <t>BNA0920</t>
  </si>
  <si>
    <t>Abrechnungsgemeinschaft Windpark Rodenkircherwurp GbR</t>
  </si>
  <si>
    <t>BNA1572</t>
  </si>
  <si>
    <t>Bürger-Windpark Holzacker-Knorburg</t>
  </si>
  <si>
    <t>BNA0923</t>
  </si>
  <si>
    <t>BNA1352</t>
  </si>
  <si>
    <t>BNA1644</t>
  </si>
  <si>
    <t>WP Hamer-Steenfeld / Projektnummer: 43787</t>
  </si>
  <si>
    <t>BNA1571</t>
  </si>
  <si>
    <t>Bürgerwindpark Hollich Sellen, Bereich Hollich</t>
  </si>
  <si>
    <t>BNA1749</t>
  </si>
  <si>
    <t>Bürgerwindpark Hollich Sellen</t>
  </si>
  <si>
    <t>BNA1423</t>
  </si>
  <si>
    <t>BNA0924</t>
  </si>
  <si>
    <t>BNA1387</t>
  </si>
  <si>
    <t>BNA1298</t>
  </si>
  <si>
    <t>Enercon Windpark GmbH &amp; Co. Deblinghausen KG</t>
  </si>
  <si>
    <t>Windpark Deblinghausen</t>
  </si>
  <si>
    <t>BNA1299</t>
  </si>
  <si>
    <t>Enercon Windpark GmbH &amp; Co. Frische Brise I KG</t>
  </si>
  <si>
    <t>Windpark Anemolter/Steyerberg</t>
  </si>
  <si>
    <t>BNA1480</t>
  </si>
  <si>
    <t>WP Quarnstedt II</t>
  </si>
  <si>
    <t>BNA0927</t>
  </si>
  <si>
    <t>BNA1305</t>
  </si>
  <si>
    <t>Enercon Windpark GmbH &amp; Co. Stößen II KG</t>
  </si>
  <si>
    <t>Windpark Stößen II</t>
  </si>
  <si>
    <t>BNA1774</t>
  </si>
  <si>
    <t>WP Stößen</t>
  </si>
  <si>
    <t>BNA0928</t>
  </si>
  <si>
    <t>Umspannwerk Straßkirchen GmbH &amp; Co. KG</t>
  </si>
  <si>
    <t>Solarpark Gänsdorf</t>
  </si>
  <si>
    <t>BNA0931</t>
  </si>
  <si>
    <t>BNA0932</t>
  </si>
  <si>
    <t>Siekwind GmbH &amp; Co. KG; 
WP Windpark Stuhr GmbH &amp; Co. Betriebs KG</t>
  </si>
  <si>
    <t>BNA1534</t>
  </si>
  <si>
    <t>Windpark Aller-Leine-Tal GmbH &amp; Co. KG</t>
  </si>
  <si>
    <t>BNA1582</t>
  </si>
  <si>
    <t>BNA1578</t>
  </si>
  <si>
    <t>Bürgerwindpark Süderlügum</t>
  </si>
  <si>
    <t>BNA1362</t>
  </si>
  <si>
    <t>BNA1378</t>
  </si>
  <si>
    <t>BNA0941</t>
  </si>
  <si>
    <t>BNA0942</t>
  </si>
  <si>
    <t>BNA1704</t>
  </si>
  <si>
    <t>Windpark Neusustrum</t>
  </si>
  <si>
    <t>BNA0943</t>
  </si>
  <si>
    <t>WindStrom GmbH &amp; Co. Windpark Okeler Bruch Infrastruktur KG</t>
  </si>
  <si>
    <t>BNA1368</t>
  </si>
  <si>
    <t>BNA0944</t>
  </si>
  <si>
    <t>BNA1776</t>
  </si>
  <si>
    <t>WP Hüselitz 2 GmbH &amp; Co. KG</t>
  </si>
  <si>
    <t>BNA0945a</t>
  </si>
  <si>
    <t>BNA0945b</t>
  </si>
  <si>
    <t>Windpark Enercon GmbH &amp; Co. Windnutzung II KG</t>
  </si>
  <si>
    <t>BNA1533</t>
  </si>
  <si>
    <t>WINDPARK COTTBUSSER SEE GmbH &amp; Co KG</t>
  </si>
  <si>
    <t>WP Cottbus</t>
  </si>
  <si>
    <t>BNA1569</t>
  </si>
  <si>
    <t>BNA1410</t>
  </si>
  <si>
    <t>Photovoltaikkraftwerk Groß Dölln 1 GmbH &amp; Co. KG</t>
  </si>
  <si>
    <t>BNA1411</t>
  </si>
  <si>
    <t>Photovoltaikkraftwerk Groß Dölln 2 GmbH &amp; Co. KG</t>
  </si>
  <si>
    <t>BNA1412</t>
  </si>
  <si>
    <t>Photovoltaikkraftwerk Groß Dölln 7 GmbH &amp; Co. KG</t>
  </si>
  <si>
    <t>BNA1413</t>
  </si>
  <si>
    <t>Photovoltaikkraftwerk Groß Dölln 8 GmbH &amp; Co. KG</t>
  </si>
  <si>
    <t>BNA1415</t>
  </si>
  <si>
    <t>Photovoltaikkraftwerk Groß Dölln 3 GmbH &amp; Co. KG</t>
  </si>
  <si>
    <t>BNA1416</t>
  </si>
  <si>
    <t>Photovoltaikkraftwerk Groß Dölln 5 GmbH &amp; Co. KG</t>
  </si>
  <si>
    <t>BNA1427</t>
  </si>
  <si>
    <t>Photovoltaikkraftwerk Groß Dölln 6 GmbH &amp; Co. KG</t>
  </si>
  <si>
    <t>BNA1428</t>
  </si>
  <si>
    <t>Photovoltaikkraftwerk Groß Dölln 4 GmbH &amp; Co. KG</t>
  </si>
  <si>
    <t>BNA0947</t>
  </si>
  <si>
    <t>Rowind GmbH</t>
  </si>
  <si>
    <t>BNA1722</t>
  </si>
  <si>
    <t>Windpark Thalmässing</t>
  </si>
  <si>
    <t>BNA0948</t>
  </si>
  <si>
    <t>Windpark Beppen II- Intschede Netz GbR; 
Windstrom GmbH &amp; Co. Windfeld Beppener Bruch Infrastruktur KG</t>
  </si>
  <si>
    <t>BNA1266</t>
  </si>
  <si>
    <t>HSE Solarpark Thüngen GmbH &amp; Co. KG</t>
  </si>
  <si>
    <t>Solarpark Thüngen</t>
  </si>
  <si>
    <t>BNA1342</t>
  </si>
  <si>
    <t>BNA1730</t>
  </si>
  <si>
    <t>VR Windpark Thurnau GmbH &amp; Co. KG</t>
  </si>
  <si>
    <t>BNA1885</t>
  </si>
  <si>
    <t>Trianel Windpark Vogelherd GmbH &amp; Co. KG</t>
  </si>
  <si>
    <t>Trianel Windpark Vogelherd</t>
  </si>
  <si>
    <t>BNA0949</t>
  </si>
  <si>
    <t>BNA1721</t>
  </si>
  <si>
    <t>WP Titting</t>
  </si>
  <si>
    <t>BNA1439</t>
  </si>
  <si>
    <t>Titz</t>
  </si>
  <si>
    <t>BNA0952</t>
  </si>
  <si>
    <t>BNA0951</t>
  </si>
  <si>
    <t>BNA1268</t>
  </si>
  <si>
    <t>Tarnow</t>
  </si>
  <si>
    <t>BNA1446</t>
  </si>
  <si>
    <t>Windpark GmbH &amp; Co. Trebbichau KG</t>
  </si>
  <si>
    <t>WP Trebbichau</t>
  </si>
  <si>
    <t>BNA1856</t>
  </si>
  <si>
    <t>UWNeuRietzOst</t>
  </si>
  <si>
    <t>BNA1683</t>
  </si>
  <si>
    <t>Windpark Feldheim V</t>
  </si>
  <si>
    <t>BNA1589</t>
  </si>
  <si>
    <t>Rietz 1</t>
  </si>
  <si>
    <t>BNA1745</t>
  </si>
  <si>
    <t>Windpark Tribsees</t>
  </si>
  <si>
    <t>BNA0960a</t>
  </si>
  <si>
    <t>Solar Power Turnow GmbH &amp; Co. KG</t>
  </si>
  <si>
    <t>BNA0960b</t>
  </si>
  <si>
    <t>Solar Power Turnow West I GmbH &amp; Co. KG, 
Solar Power Turnow West II GmbH &amp; Co. KG</t>
  </si>
  <si>
    <t>BNA0962a</t>
  </si>
  <si>
    <t>Solarpark Tutow V GmbH &amp; Co. KG</t>
  </si>
  <si>
    <t>BNA0961</t>
  </si>
  <si>
    <t>Solarpark Tutow I GmbH</t>
  </si>
  <si>
    <t>Tutow Solarpark 1 FF</t>
  </si>
  <si>
    <t>BNA0962b</t>
  </si>
  <si>
    <t>Solarpark Tutow II GmbH &amp; Co. KG</t>
  </si>
  <si>
    <t>Tutow Solarpark 2 FF Infrastruktur</t>
  </si>
  <si>
    <t>BNA0963</t>
  </si>
  <si>
    <t>Enercon Windpark GmbH &amp; Co. Twist KG</t>
  </si>
  <si>
    <t>WP Twist</t>
  </si>
  <si>
    <t>BNA1270</t>
  </si>
  <si>
    <t>BNA1389</t>
  </si>
  <si>
    <t>BNA0091b</t>
  </si>
  <si>
    <t>Windpark Falkenwalde</t>
  </si>
  <si>
    <t>BNA0965</t>
  </si>
  <si>
    <t>ewz Windpark Dörmte GmbH
c/o Deutsche Immobilien Leasing</t>
  </si>
  <si>
    <t>BNA0966</t>
  </si>
  <si>
    <t>BNA1630</t>
  </si>
  <si>
    <t>Windpark Ullersdorf</t>
  </si>
  <si>
    <t>BNA0967</t>
  </si>
  <si>
    <t>HESSEN WIND II GMBH &amp; CO.KG</t>
  </si>
  <si>
    <t>BNA0968</t>
  </si>
  <si>
    <t>HESSENENERGIE GMBH</t>
  </si>
  <si>
    <t>BNA1631</t>
  </si>
  <si>
    <t>Windpark Uthlede Süd</t>
  </si>
  <si>
    <t>BNA1931</t>
  </si>
  <si>
    <t>Windpark Zieger GmbH &amp; Co. KG</t>
  </si>
  <si>
    <t>Windpark Zieger</t>
  </si>
  <si>
    <t>BNA0976</t>
  </si>
  <si>
    <t>BNA1727</t>
  </si>
  <si>
    <t>LHI Green Infrastructure Wind Deutschland III GmbH &amp; Co. KG</t>
  </si>
  <si>
    <t>Windpark Velburg</t>
  </si>
  <si>
    <t>BNA0977</t>
  </si>
  <si>
    <t>UW Eichow GmbH &amp; Co. KG</t>
  </si>
  <si>
    <t>BNA1680</t>
  </si>
  <si>
    <t>Windpark Lobendorfer Forsten Vetschau</t>
  </si>
  <si>
    <t>BNA1525</t>
  </si>
  <si>
    <t>Windpark Geisberg GmbH &amp; Co. KG</t>
  </si>
  <si>
    <t>BNA0988</t>
  </si>
  <si>
    <t>CHORUS CleanTech GmbH &amp; Co. Solarpark Vilseck KG</t>
  </si>
  <si>
    <t>BNA1000</t>
  </si>
  <si>
    <t xml:space="preserve">Windpark Vollstedt </t>
  </si>
  <si>
    <t>BNA1555</t>
  </si>
  <si>
    <t>Trianel Onshore Windkraftwerk Wendorfer Berg GmbH &amp; Co. KG</t>
  </si>
  <si>
    <t>Windpark Badeleben</t>
  </si>
  <si>
    <t>BNA1632</t>
  </si>
  <si>
    <t>Windpark Völschow</t>
  </si>
  <si>
    <t>BNA1001</t>
  </si>
  <si>
    <t>Windpark Voltlage-Höckel GbR</t>
  </si>
  <si>
    <t>BNA1743</t>
  </si>
  <si>
    <t>WP Kambs NBK/2014/3924948/IW</t>
  </si>
  <si>
    <t>BNA1688</t>
  </si>
  <si>
    <t>Bürgerwindpark Löningen GmbH &amp; Co. KG</t>
  </si>
  <si>
    <t>Bürgerwindpark Löningen</t>
  </si>
  <si>
    <t>BNA1879</t>
  </si>
  <si>
    <t>Windpark Wadern-Felsenberg GmbH</t>
  </si>
  <si>
    <t>BNA1682</t>
  </si>
  <si>
    <t>Windpark Wahlsdorf</t>
  </si>
  <si>
    <t>BNA1272</t>
  </si>
  <si>
    <t>KEVAG - Koblenzer Elektrizitätswerk und Verkehrs-AG</t>
  </si>
  <si>
    <t>Windpark Waigandshain/Homberg</t>
  </si>
  <si>
    <t>BNA1338c</t>
  </si>
  <si>
    <t>BNA1900</t>
  </si>
  <si>
    <t>Windpark Rheinhessen I</t>
  </si>
  <si>
    <t>BNA1853</t>
  </si>
  <si>
    <t>Windpark Waldow OHG</t>
  </si>
  <si>
    <t>WindparkWaldow</t>
  </si>
  <si>
    <t>BNA1385</t>
  </si>
  <si>
    <t>BNA1889</t>
  </si>
  <si>
    <t>Windpark Groß Eilstorf</t>
  </si>
  <si>
    <t>BNA1843</t>
  </si>
  <si>
    <t>Düshorner Heide</t>
  </si>
  <si>
    <t>BNA1579</t>
  </si>
  <si>
    <t>Bürgerwindpark Wanderup GmbH &amp; Co. KG</t>
  </si>
  <si>
    <t>BNA1634</t>
  </si>
  <si>
    <t>Windpark Wanderup</t>
  </si>
  <si>
    <t>BNA1635</t>
  </si>
  <si>
    <t>Windpark Wanderup West GmbH &amp; Co. KG</t>
  </si>
  <si>
    <t>BNA1636</t>
  </si>
  <si>
    <t>Windpark Wangelau</t>
  </si>
  <si>
    <t>BNA1009</t>
  </si>
  <si>
    <t>Bassens Windpark GmbH &amp; Co KG</t>
  </si>
  <si>
    <t>BNA1010</t>
  </si>
  <si>
    <t>Windpark am süßen See Verwaltung GmbH</t>
  </si>
  <si>
    <t>BNA1014</t>
  </si>
  <si>
    <t>GENERALRENEWABLES GMBH &amp; CO. KG</t>
  </si>
  <si>
    <t>Windpark Dardesheim-Druiberg</t>
  </si>
  <si>
    <t>BNA1763</t>
  </si>
  <si>
    <t>WP Wawern</t>
  </si>
  <si>
    <t>BNA1017</t>
  </si>
  <si>
    <t>Windpark Weener Verwaltungs-GmbH</t>
  </si>
  <si>
    <t>BNA1018</t>
  </si>
  <si>
    <t>Windpark Weenermoor Netzbetriebs-GbR mbH</t>
  </si>
  <si>
    <t>BNA1581</t>
  </si>
  <si>
    <t>BWP BB Wind</t>
  </si>
  <si>
    <t>BNA1357</t>
  </si>
  <si>
    <t>BNA1637</t>
  </si>
  <si>
    <t>Windpark Weilrod</t>
  </si>
  <si>
    <t>BNA1766</t>
  </si>
  <si>
    <t>Weiskirchen-Schimmelkopf</t>
  </si>
  <si>
    <t>BNA1029</t>
  </si>
  <si>
    <t>UW Wellen Betreiber GbR 
c/o Germania Windpark GmbH &amp; Co. KG</t>
  </si>
  <si>
    <t>BNA1030</t>
  </si>
  <si>
    <t>Windpark Ochtmersleben OHG</t>
  </si>
  <si>
    <t>BNA1277</t>
  </si>
  <si>
    <t>Windpark Eisenach II</t>
  </si>
  <si>
    <t>BNA1278</t>
  </si>
  <si>
    <t>LHI Solar Deutschland VI GmbH &amp; Co. KG</t>
  </si>
  <si>
    <t>Welzow II Flughafen</t>
  </si>
  <si>
    <t>BNA1033</t>
  </si>
  <si>
    <t>BNA1034</t>
  </si>
  <si>
    <t>Windpark Niederer Fläming GmbH &amp; Co. KG /
c.o. BEC Energie Consult GmbH</t>
  </si>
  <si>
    <t>BNA1038</t>
  </si>
  <si>
    <t>WP Wergzahna GmbH &amp; Co. KG</t>
  </si>
  <si>
    <t>BNA1734</t>
  </si>
  <si>
    <t>Windpark Werneck-Eßleben</t>
  </si>
  <si>
    <t>BNA1047</t>
  </si>
  <si>
    <t>Windpark Wertheim</t>
  </si>
  <si>
    <t>BNA0091a</t>
  </si>
  <si>
    <t>BNA1580</t>
  </si>
  <si>
    <t>Bürgerwindpark Wesselburener Deichhausen</t>
  </si>
  <si>
    <t>BNA1048</t>
  </si>
  <si>
    <t>BNA1049</t>
  </si>
  <si>
    <t>BNA1050</t>
  </si>
  <si>
    <t>Windpark Norderland Verwaltgungs- und Beteiligungs GmbH</t>
  </si>
  <si>
    <t>BNA1585</t>
  </si>
  <si>
    <t>Holtriem III</t>
  </si>
  <si>
    <t>BNA1051</t>
  </si>
  <si>
    <t>K/S Hydrovind VI</t>
  </si>
  <si>
    <t>BNA1754</t>
  </si>
  <si>
    <t>Bürgerwindpark Wettringen Strönfeld</t>
  </si>
  <si>
    <t>BNA1717</t>
  </si>
  <si>
    <t>Windpark Harthäuser Wald</t>
  </si>
  <si>
    <t>BNA1281</t>
  </si>
  <si>
    <t>Solarpark Ammerland II GmbH &amp; Co. KG</t>
  </si>
  <si>
    <t>BNA1282</t>
  </si>
  <si>
    <t>Solarpark Ammerland III GmbH &amp; Co. KG</t>
  </si>
  <si>
    <t>BNA1283</t>
  </si>
  <si>
    <t>Solarpark Ammerland I GmbH &amp; Co. KG</t>
  </si>
  <si>
    <t>BNA0044b</t>
  </si>
  <si>
    <t>Windpark Wiegleben II GmbH &amp; Co. KG</t>
  </si>
  <si>
    <t>Windpark Wiegleben II</t>
  </si>
  <si>
    <t>BNA1053</t>
  </si>
  <si>
    <t>Bürger-Windpark Wiemersdorf GmbH</t>
  </si>
  <si>
    <t>BNA1054</t>
  </si>
  <si>
    <t xml:space="preserve">Windpark Wiemersdorf GmbH &amp; Co. KG </t>
  </si>
  <si>
    <t>BNA1793</t>
  </si>
  <si>
    <t>Windpark Wiesental</t>
  </si>
  <si>
    <t>BNA1057</t>
  </si>
  <si>
    <t>DIF Windpark Wiesmoor GmbH &amp; Co. KG</t>
  </si>
  <si>
    <t>BNA1058</t>
  </si>
  <si>
    <t>BNA1653</t>
  </si>
  <si>
    <t>WP Wildberg NST/2010/3906678/RW</t>
  </si>
  <si>
    <t>BNA1059</t>
  </si>
  <si>
    <t>EBV WP Düngstrup GmbH &amp; Co. Betriebs KG</t>
  </si>
  <si>
    <t>BNA1566</t>
  </si>
  <si>
    <t>Anzetel Wehlens</t>
  </si>
  <si>
    <t>BNA1062</t>
  </si>
  <si>
    <t>Abrechnungsstelle Windpark Willenscharen-Brokstedt GBR</t>
  </si>
  <si>
    <t>BNA1063</t>
  </si>
  <si>
    <t>e.n.o. Windpark GmbH &amp; Co. Wilmersdorf KG</t>
  </si>
  <si>
    <t>BNA1064</t>
  </si>
  <si>
    <t>Windpark Wilstedt GmbH &amp; Co. KG</t>
  </si>
  <si>
    <t>BNA1065</t>
  </si>
  <si>
    <t>Eigentümergemeinschaft 4. Volkswind GmbH &amp; Co. KG 
und Spradau Wind Betriebs GmbH &amp; Co. KG</t>
  </si>
  <si>
    <t>BNA1912</t>
  </si>
  <si>
    <t>Wind Wipperdorf GmbH &amp; Co. KG</t>
  </si>
  <si>
    <t>Wind Wipperdorf</t>
  </si>
  <si>
    <t>BNA1796</t>
  </si>
  <si>
    <t>BürgerWindpark Wittbek GmbH &amp;Co.KG</t>
  </si>
  <si>
    <t>BNA1067</t>
  </si>
  <si>
    <t>BNA1068</t>
  </si>
  <si>
    <t>BNA1069</t>
  </si>
  <si>
    <t>BNA1070</t>
  </si>
  <si>
    <t>BNA1690</t>
  </si>
  <si>
    <t>Repowering Windpark Egglingen</t>
  </si>
  <si>
    <t>BNA1691</t>
  </si>
  <si>
    <t>Windpark Abens Blersum GmbH &amp; Co. KG</t>
  </si>
  <si>
    <t>BNA1692</t>
  </si>
  <si>
    <t>Windpark Abens Nord GmbH &amp; Co. KG</t>
  </si>
  <si>
    <t>BNA1529a</t>
  </si>
  <si>
    <t>Photovoltaikkraftwerk Alt Daber 1 GmbH &amp; Co. KG</t>
  </si>
  <si>
    <t>BNA1529b</t>
  </si>
  <si>
    <t>Photovoltaikkraftwerk Alt Daber 2 GmbH &amp; Co. KG</t>
  </si>
  <si>
    <t>BNA1529c</t>
  </si>
  <si>
    <t>Photovoltaikkraftwerk Alt Daber 3 GmbH &amp; Co. KG</t>
  </si>
  <si>
    <t>BNA1529d</t>
  </si>
  <si>
    <t>Photovoltaikkraftwerk Alt Daber 4 GmbH &amp; Co. KG</t>
  </si>
  <si>
    <t>BNA1529e</t>
  </si>
  <si>
    <t>Photovoltaikkraftwerk Alt Daber 5 GmbH &amp; Co. KG</t>
  </si>
  <si>
    <t>BNA1529f</t>
  </si>
  <si>
    <t>Photovoltaikkraftwerk Alt Daber 6 GmbH &amp; Co. KG</t>
  </si>
  <si>
    <t>BNA1529g</t>
  </si>
  <si>
    <t>BNA1529h</t>
  </si>
  <si>
    <t>Photovoltaikkraftwerk Alt Daber 8 GmbH &amp; Co. KG</t>
  </si>
  <si>
    <t>BNA1529i</t>
  </si>
  <si>
    <t>Photovoltaikkraftwerk Alt Daber 9 GmbH &amp; Co. KG</t>
  </si>
  <si>
    <t>BNA1529j</t>
  </si>
  <si>
    <t>Photovoltaikkraftwerk Alt Daber 10 GmbH &amp; Co. KG</t>
  </si>
  <si>
    <t>BNA1072</t>
  </si>
  <si>
    <t>BNA1886</t>
  </si>
  <si>
    <t>Neuenkrug Beteiligungspool GmbH</t>
  </si>
  <si>
    <t>BNA1073</t>
  </si>
  <si>
    <t xml:space="preserve">WKN Windkraft Nord GmbH &amp; Co. Windpark Wöhrden I KG; 
WKN Windkraft Nord GmbH &amp; Co. Windpark Wöhrden II KG </t>
  </si>
  <si>
    <t>BNA1628</t>
  </si>
  <si>
    <t>Windpark Rödeser Berg</t>
  </si>
  <si>
    <t>BNA1077a</t>
  </si>
  <si>
    <t>New Breeze GmbH &amp; Co. Wind Wörrstadt KG</t>
  </si>
  <si>
    <t>Windpark Wörrstadt-Ost</t>
  </si>
  <si>
    <t>BNA1077b</t>
  </si>
  <si>
    <t>BNA1079</t>
  </si>
  <si>
    <t>Windkraftwerk Wremen GmbH &amp; Co. KG; 
Energiekontor Windkraft GmbH &amp; Co. WP Wremen-Grauwallkan. KG</t>
  </si>
  <si>
    <t>BNA1568</t>
  </si>
  <si>
    <t>Bürgerwindpark "Wrohm - Osterrade"</t>
  </si>
  <si>
    <t>BNA1080</t>
  </si>
  <si>
    <t>PVA Wülknitz</t>
  </si>
  <si>
    <t>BNA1081</t>
  </si>
  <si>
    <t>Netzbetrieb Windpark Wülknitz GbR</t>
  </si>
  <si>
    <t>BNA1824</t>
  </si>
  <si>
    <t>HW Windpark Wulkow</t>
  </si>
  <si>
    <t>BNA1532</t>
  </si>
  <si>
    <t>WP Fischbeck</t>
  </si>
  <si>
    <t>BNA1482</t>
  </si>
  <si>
    <t>WP Straach</t>
  </si>
  <si>
    <t>BNA1771</t>
  </si>
  <si>
    <t>Windpark Zerbst</t>
  </si>
  <si>
    <t>BNA1288</t>
  </si>
  <si>
    <t>GHF Windpark Chüden-Zerre GmbH &amp; Co. KG</t>
  </si>
  <si>
    <t>Zerre</t>
  </si>
  <si>
    <t>BNA1441</t>
  </si>
  <si>
    <t>Windpark Wirfus</t>
  </si>
  <si>
    <t>BNA1090</t>
  </si>
  <si>
    <t>Kladrum</t>
  </si>
  <si>
    <t>BNA1313</t>
  </si>
  <si>
    <t>Windpark Zwischenbergen GmbH &amp; Co.  KG</t>
  </si>
  <si>
    <t>Windpark Zwischenbergen</t>
  </si>
  <si>
    <t>BNA1940</t>
  </si>
  <si>
    <t>AWE-Arkona-Windpark EntwicklungsGmbH</t>
  </si>
  <si>
    <t>Arkona Becken Süd-Ost</t>
  </si>
  <si>
    <t>BNA1941</t>
  </si>
  <si>
    <t>Borkum Riffgrund 2 Offshore Wind Farm GmbH &amp; Co. oHG</t>
  </si>
  <si>
    <t>Borkum Riffgrund 2</t>
  </si>
  <si>
    <t>BNA1847</t>
  </si>
  <si>
    <t>GeFa Windkraft GmbH  Co. KG</t>
  </si>
  <si>
    <t>2000-7317</t>
  </si>
  <si>
    <t>BNA1839</t>
  </si>
  <si>
    <t>Windpark Oberthal GmbH</t>
  </si>
  <si>
    <t>BNA1832</t>
  </si>
  <si>
    <t>UWBehringenWind</t>
  </si>
  <si>
    <t>BNA1840</t>
  </si>
  <si>
    <t>Windpark Perl GmbH</t>
  </si>
  <si>
    <t>BNA1852</t>
  </si>
  <si>
    <t>Windpark Stiftswald GmbH &amp; Co. KG</t>
  </si>
  <si>
    <t>BNA1586</t>
  </si>
  <si>
    <t>Lindtorf</t>
  </si>
  <si>
    <t>BNA1702</t>
  </si>
  <si>
    <t>Windpark Moosmoor</t>
  </si>
  <si>
    <t>BNA1834</t>
  </si>
  <si>
    <t>WEPRysumerNacken</t>
  </si>
  <si>
    <t>BNA1848</t>
  </si>
  <si>
    <t>Windenergie Bütow GmbH &amp; Co. KG</t>
  </si>
  <si>
    <t>WPBütow,17209Bütow</t>
  </si>
  <si>
    <t>BNA1851</t>
  </si>
  <si>
    <t>Windpark Twerberg GmbH &amp; Co. KG</t>
  </si>
  <si>
    <t>zum Eggeberg, 37688</t>
  </si>
  <si>
    <t>BNA1854</t>
  </si>
  <si>
    <t>Krusemark 2</t>
  </si>
  <si>
    <t>BNA1887</t>
  </si>
  <si>
    <t>WP Benzweiler</t>
  </si>
  <si>
    <t>BNA1841</t>
  </si>
  <si>
    <t>Windpark Zölkow GmbH &amp; Co. KG</t>
  </si>
  <si>
    <t>Aachen</t>
  </si>
  <si>
    <t>Achim</t>
  </si>
  <si>
    <t>Ahlen</t>
  </si>
  <si>
    <t xml:space="preserve">Halene - Kampen </t>
  </si>
  <si>
    <t>11 Windkraftanlagen 2,3 MW</t>
  </si>
  <si>
    <t>Ahlerstedt</t>
  </si>
  <si>
    <t>Ahorn</t>
  </si>
  <si>
    <t>16356</t>
  </si>
  <si>
    <t>Ahrenviöl</t>
  </si>
  <si>
    <t>91/2</t>
  </si>
  <si>
    <t>Ahrenviölfeld</t>
  </si>
  <si>
    <t>Aldenhoven</t>
  </si>
  <si>
    <t xml:space="preserve">Alfhausen </t>
  </si>
  <si>
    <t>Alpenrod</t>
  </si>
  <si>
    <t>Flur 95 / Flurstück 7608/1</t>
  </si>
  <si>
    <t>Alsleben (Saale)</t>
  </si>
  <si>
    <t>Alt Bennebek</t>
  </si>
  <si>
    <t>Gem. Alt Bennebek, Fl. 3, Flst. 32</t>
  </si>
  <si>
    <t>24340</t>
  </si>
  <si>
    <t>Altenhof</t>
  </si>
  <si>
    <t>Gemarkung Altenhof, Flur 7, Flurstück 4/1</t>
  </si>
  <si>
    <t>Alterkülz-Spesenroth</t>
  </si>
  <si>
    <t>Altes Lager</t>
  </si>
  <si>
    <t>Altlüdersdorf</t>
  </si>
  <si>
    <t>Alzey-Heimersheim</t>
  </si>
  <si>
    <t>Flurstück 3</t>
  </si>
  <si>
    <t>Amberg</t>
  </si>
  <si>
    <t>Gemarkung Amberg, Flurstück 1550</t>
  </si>
  <si>
    <t>Demminer Landstrasse</t>
  </si>
  <si>
    <t>Apen</t>
  </si>
  <si>
    <t>Arnstorf</t>
  </si>
  <si>
    <t>Artern</t>
  </si>
  <si>
    <t>Arzberg</t>
  </si>
  <si>
    <t>FlSt. 519, Gemarkung Korbersdorf-Seußen</t>
  </si>
  <si>
    <t>Aurich</t>
  </si>
  <si>
    <t>Ausleben</t>
  </si>
  <si>
    <t>06388</t>
  </si>
  <si>
    <t>Baasdorf</t>
  </si>
  <si>
    <t>Bad Endbach</t>
  </si>
  <si>
    <t>Gemarkung Günterod, Flur 28, Flurstück 465/329</t>
  </si>
  <si>
    <t>35080</t>
  </si>
  <si>
    <t>Bad Endbach  - Bottenhorn</t>
  </si>
  <si>
    <t>36251</t>
  </si>
  <si>
    <t>Bad Hersfeld</t>
  </si>
  <si>
    <t>Bad Langensalza</t>
  </si>
  <si>
    <t>Bad Salzuflen</t>
  </si>
  <si>
    <t>Bad Soden-Salmünster</t>
  </si>
  <si>
    <t>Bad Wünnenberg</t>
  </si>
  <si>
    <t>Gemarkung:Helmern; Flur 6; Flurstück: 1</t>
  </si>
  <si>
    <t>Gemarkung: Leiberg; Flur: 5; Flurstück: 147</t>
  </si>
  <si>
    <t>Badel</t>
  </si>
  <si>
    <t>Barderup</t>
  </si>
  <si>
    <t>Barleben</t>
  </si>
  <si>
    <t>25719</t>
  </si>
  <si>
    <t>Barlt</t>
  </si>
  <si>
    <t>Flur 8 Flurstück 45/1</t>
  </si>
  <si>
    <t>Gemarkung Barlt ,Flur 10, Flurstück14</t>
  </si>
  <si>
    <t>Barsinghausen</t>
  </si>
  <si>
    <t>Bartelsdorf</t>
  </si>
  <si>
    <t>18356</t>
  </si>
  <si>
    <t>Flur 24, Flurstücke NN 61, NN 62, NN 63</t>
  </si>
  <si>
    <t>an der L23 Flur:2/1,44,46/1,41/4,1/17,36/1</t>
  </si>
  <si>
    <t>Basedow</t>
  </si>
  <si>
    <t>Gemarkung Klinkow, 
Flur 1, Flurstück 109</t>
  </si>
  <si>
    <t>Bassum</t>
  </si>
  <si>
    <t>18246</t>
  </si>
  <si>
    <t>Baumgarten</t>
  </si>
  <si>
    <t>Gemarkung Wendorf, Flur 1, Flurstücke 39/2 &amp; 45/3 &amp; 47</t>
  </si>
  <si>
    <t xml:space="preserve">Bedburg </t>
  </si>
  <si>
    <t>50181</t>
  </si>
  <si>
    <t>Bedburg/Königshofen</t>
  </si>
  <si>
    <t>Beerfelde</t>
  </si>
  <si>
    <t>Behrendorf</t>
  </si>
  <si>
    <t>Beidenfleth</t>
  </si>
  <si>
    <t>16259</t>
  </si>
  <si>
    <t>Beiersdorf-Freudenberg</t>
  </si>
  <si>
    <t>Beltheim</t>
  </si>
  <si>
    <t>25557</t>
  </si>
  <si>
    <t>Bendorf-Oersdorf</t>
  </si>
  <si>
    <t>Fl. 6; FlSt. 80/1</t>
  </si>
  <si>
    <t>Berg</t>
  </si>
  <si>
    <t>Berge</t>
  </si>
  <si>
    <t>18249</t>
  </si>
  <si>
    <t>Bernitt</t>
  </si>
  <si>
    <t>Bernstadt a. d. Eigen</t>
  </si>
  <si>
    <t>Bertkow</t>
  </si>
  <si>
    <t>Beverstedt</t>
  </si>
  <si>
    <t>45 und 46</t>
  </si>
  <si>
    <t>Biere</t>
  </si>
  <si>
    <t>Bippen</t>
  </si>
  <si>
    <t>Bischofswerda</t>
  </si>
  <si>
    <t>Bismark (Altmark)</t>
  </si>
  <si>
    <t>Gemarkung Dobberkau, Flur 2, Flurstück 52/1</t>
  </si>
  <si>
    <t>Blockwitz / OT Sitten</t>
  </si>
  <si>
    <t>Bobbau</t>
  </si>
  <si>
    <t>Gemarkung Bobbau, 
Flur 6, Flurstück 11</t>
  </si>
  <si>
    <t>Bocholt</t>
  </si>
  <si>
    <t>Bockelwitz</t>
  </si>
  <si>
    <t>Bockenem</t>
  </si>
  <si>
    <t>Bockhorn</t>
  </si>
  <si>
    <t>25853</t>
  </si>
  <si>
    <t>Bohmstedt</t>
  </si>
  <si>
    <t>Neuacker, Flur 3, Flurstück 92</t>
  </si>
  <si>
    <t>25596</t>
  </si>
  <si>
    <t>Bokelrehm</t>
  </si>
  <si>
    <t>Borchen</t>
  </si>
  <si>
    <t>Bordelum</t>
  </si>
  <si>
    <t>Sandweg 5</t>
  </si>
  <si>
    <t>Bornstedt</t>
  </si>
  <si>
    <t>26219</t>
  </si>
  <si>
    <t>Bösel</t>
  </si>
  <si>
    <t>24796</t>
  </si>
  <si>
    <t>Bovenau</t>
  </si>
  <si>
    <t>Brachttal-Streitberg</t>
  </si>
  <si>
    <t>Braderup</t>
  </si>
  <si>
    <t>Brake</t>
  </si>
  <si>
    <t>Bramstedt</t>
  </si>
  <si>
    <t>Brandis</t>
  </si>
  <si>
    <t>Brehna / Roitzsch</t>
  </si>
  <si>
    <t>Gemarkung Brehna / Roitzsch, 
an der Umgehungsstrasse</t>
  </si>
  <si>
    <t>25821</t>
  </si>
  <si>
    <t>Breklum</t>
  </si>
  <si>
    <t>WEA 1</t>
  </si>
  <si>
    <t>WEA 2</t>
  </si>
  <si>
    <t>Brenzweiler</t>
  </si>
  <si>
    <t>Brest</t>
  </si>
  <si>
    <t>Briesen OT Biegen</t>
  </si>
  <si>
    <t>Briest</t>
  </si>
  <si>
    <t>Bröckel</t>
  </si>
  <si>
    <t>Bruchhausen-Vilsen</t>
  </si>
  <si>
    <t>Gemarkung Brunsbüttel, Flur 13, Flurstück 9</t>
  </si>
  <si>
    <t>Bucha</t>
  </si>
  <si>
    <t>Buchholz (Aller)</t>
  </si>
  <si>
    <t>Buchholz</t>
  </si>
  <si>
    <t>02979</t>
  </si>
  <si>
    <t>Burg</t>
  </si>
  <si>
    <t>Burg, Flur 1 Flst. 56 u. Seidenwinkel, Flur 15 Flst. 116,117,118</t>
  </si>
  <si>
    <t>Busenwurth</t>
  </si>
  <si>
    <t>Büttel</t>
  </si>
  <si>
    <t>Buttstädt</t>
  </si>
  <si>
    <t>03205</t>
  </si>
  <si>
    <t>Calau</t>
  </si>
  <si>
    <t>Laasower Weg</t>
  </si>
  <si>
    <t>Casabra</t>
  </si>
  <si>
    <t>Gemarkung Rochzahn, Flurstücknr. 123</t>
  </si>
  <si>
    <t>03229</t>
  </si>
  <si>
    <t>Chransdorf</t>
  </si>
  <si>
    <t>Cismar</t>
  </si>
  <si>
    <t>Clenze</t>
  </si>
  <si>
    <t>Coesfeld</t>
  </si>
  <si>
    <t>Coppanz</t>
  </si>
  <si>
    <t>Coppenbrügge</t>
  </si>
  <si>
    <t>Coppenbrügge, Flur 14, Flurstück 17</t>
  </si>
  <si>
    <t>Creglingen</t>
  </si>
  <si>
    <t>Flurstück 152 (Freudenbach)</t>
  </si>
  <si>
    <t>Creußen</t>
  </si>
  <si>
    <t>2974, Gemarkung Neuhof</t>
  </si>
  <si>
    <t>Cuxhaven-Altenbruch</t>
  </si>
  <si>
    <t>Dagebüll</t>
  </si>
  <si>
    <t>Gemarkung Dagebüll, Flur 4, Flurstück 20,21</t>
  </si>
  <si>
    <t>Dahlenburg</t>
  </si>
  <si>
    <t>Dallgow-Döberitz</t>
  </si>
  <si>
    <t>Hamburger Chaussee</t>
  </si>
  <si>
    <t>Damme</t>
  </si>
  <si>
    <t>Lembrucher Straße</t>
  </si>
  <si>
    <t>Alter Wall</t>
  </si>
  <si>
    <t>25554</t>
  </si>
  <si>
    <t>Dammfleth</t>
  </si>
  <si>
    <t>Gemarkung Dammfleth, Flur 12, Flurstück 17/1</t>
  </si>
  <si>
    <t>Dauer</t>
  </si>
  <si>
    <t>04509</t>
  </si>
  <si>
    <t>Carl-Friedrich-Benz-Straße</t>
  </si>
  <si>
    <t>Carl-Friedrich-Benz-Str.</t>
  </si>
  <si>
    <t>Delmenhorst</t>
  </si>
  <si>
    <t>Dersum</t>
  </si>
  <si>
    <t>Gemarkung Neudersum, Flur 001, Flurstück 57</t>
  </si>
  <si>
    <t>Detmold</t>
  </si>
  <si>
    <t>Diemelsee</t>
  </si>
  <si>
    <t>Dinkelsbühl</t>
  </si>
  <si>
    <t>Flurstück 205, Gemarkung Sinbronn</t>
  </si>
  <si>
    <t>Dinklage</t>
  </si>
  <si>
    <t>Dittelsheim-Heßloch</t>
  </si>
  <si>
    <t>Gemarkung Heßloch, Flur 10, Flurstück 53/1</t>
  </si>
  <si>
    <t>Döbeln</t>
  </si>
  <si>
    <t>03253</t>
  </si>
  <si>
    <t>Doberlug-Kirchhain OT Buchhain</t>
  </si>
  <si>
    <t>Domnitz</t>
  </si>
  <si>
    <t>Flur 115, 126</t>
  </si>
  <si>
    <t>Flur 3</t>
  </si>
  <si>
    <t>26553</t>
  </si>
  <si>
    <t>Dornum</t>
  </si>
  <si>
    <t>Dörpen</t>
  </si>
  <si>
    <t>Dörpum</t>
  </si>
  <si>
    <t>Dötlingen</t>
  </si>
  <si>
    <t>Drebkau, OT Casel</t>
  </si>
  <si>
    <t>Drentwede</t>
  </si>
  <si>
    <t>Flur 3 Stk. 52/2 Gem. Aldorf</t>
  </si>
  <si>
    <t>Drochtersen</t>
  </si>
  <si>
    <t>Druxberge</t>
  </si>
  <si>
    <t>Ebendorf</t>
  </si>
  <si>
    <t>Ebersdorf</t>
  </si>
  <si>
    <t>Ebersdorfer Str.2a</t>
  </si>
  <si>
    <t>16227</t>
  </si>
  <si>
    <t>Eberswalde</t>
  </si>
  <si>
    <t>Eckolstädt</t>
  </si>
  <si>
    <t>Edemissen</t>
  </si>
  <si>
    <t>Edersleben</t>
  </si>
  <si>
    <t>Bäckerweg (Nato Flugplatz)</t>
  </si>
  <si>
    <t>Eggstedt</t>
  </si>
  <si>
    <t>Gem.3025 Fl.10- 8</t>
  </si>
  <si>
    <t>Eisleben</t>
  </si>
  <si>
    <t>Heizhausweg 6a</t>
  </si>
  <si>
    <t>Eiterfeld</t>
  </si>
  <si>
    <t>21493</t>
  </si>
  <si>
    <t>Elmenhorst</t>
  </si>
  <si>
    <t>FS 1/4 und 13; Flur 6; FS 91; Flur 7 (Lanken)</t>
  </si>
  <si>
    <t>Niedersachsenstraße 3</t>
  </si>
  <si>
    <t>Am Neuen Seedeich / 
Wolfsburger Straße</t>
  </si>
  <si>
    <t xml:space="preserve">
26723 </t>
  </si>
  <si>
    <t>25924</t>
  </si>
  <si>
    <t>Emmelsbüll-Hostbüll</t>
  </si>
  <si>
    <t>Emmendorf</t>
  </si>
  <si>
    <t>48282</t>
  </si>
  <si>
    <t>Emsdetten</t>
  </si>
  <si>
    <t>Enningerloh</t>
  </si>
  <si>
    <t>Erfstadt</t>
  </si>
  <si>
    <t>Erfurt-Kerspleben</t>
  </si>
  <si>
    <t>Erkelenz</t>
  </si>
  <si>
    <t>Esche</t>
  </si>
  <si>
    <t>Eschweiler</t>
  </si>
  <si>
    <t>Esperstedt</t>
  </si>
  <si>
    <t>Außenbereich</t>
  </si>
  <si>
    <t>Euscheid</t>
  </si>
  <si>
    <t>Everswinkel</t>
  </si>
  <si>
    <t>Fehmarn</t>
  </si>
  <si>
    <t>Osterhof, Däschendorf</t>
  </si>
  <si>
    <t>Feldheim</t>
  </si>
  <si>
    <t>Felsberg OT Beuern</t>
  </si>
  <si>
    <t>Fiebing</t>
  </si>
  <si>
    <t>03238</t>
  </si>
  <si>
    <t>Finsterwalde</t>
  </si>
  <si>
    <t>Flur 50, Fl-St. 191 u. Flur 52, Fl-St. 107</t>
  </si>
  <si>
    <t>Flachslanden</t>
  </si>
  <si>
    <t>382 Gemarkung Kettenhöfstetten</t>
  </si>
  <si>
    <t>Fleemark</t>
  </si>
  <si>
    <t>Flomborn</t>
  </si>
  <si>
    <t>Förderstedt</t>
  </si>
  <si>
    <t>Umspannwerk 0 c</t>
  </si>
  <si>
    <t>Frauenhagen</t>
  </si>
  <si>
    <t>Frauenprießnitz</t>
  </si>
  <si>
    <t>36399</t>
  </si>
  <si>
    <t>Freiensteinau</t>
  </si>
  <si>
    <t>Freren</t>
  </si>
  <si>
    <t>Beestener Str. 17</t>
  </si>
  <si>
    <t xml:space="preserve">Freren </t>
  </si>
  <si>
    <t>Bardel</t>
  </si>
  <si>
    <t>Fresenburg</t>
  </si>
  <si>
    <t>Freudenberg/Main</t>
  </si>
  <si>
    <t>Freyenstein</t>
  </si>
  <si>
    <t>25764</t>
  </si>
  <si>
    <t>Friedrichsgabekoog</t>
  </si>
  <si>
    <t>Gemarkung Friedrichsgabekoog, Flur 3, Flurstück 27</t>
  </si>
  <si>
    <t>Friesoythe</t>
  </si>
  <si>
    <t>Frose</t>
  </si>
  <si>
    <t>72 im Flur 4 Gemarkung Rheinstedt</t>
  </si>
  <si>
    <t>Gaildorf</t>
  </si>
  <si>
    <t>Fl.Nr. Münster/992, 910, 905/1, 10, 13Gmkg Unterrot</t>
  </si>
  <si>
    <t>Galmsbüll</t>
  </si>
  <si>
    <t>25899</t>
  </si>
  <si>
    <t>Flur 12 Flurstück 70</t>
  </si>
  <si>
    <t>Ganderkesee</t>
  </si>
  <si>
    <t xml:space="preserve">Gangelt </t>
  </si>
  <si>
    <t>Gangloffsömmern</t>
  </si>
  <si>
    <t>Garlipp</t>
  </si>
  <si>
    <t>Gemarkung Garlipp, Flur 2, Flurstück 33/1</t>
  </si>
  <si>
    <t>Gattendorf</t>
  </si>
  <si>
    <t>Gefell</t>
  </si>
  <si>
    <t>349, 355 Gemarkung Gebersreuth</t>
  </si>
  <si>
    <t>Gehrde</t>
  </si>
  <si>
    <t>Gemarkung Groß Drehle, Flur 1, Flurstück 3</t>
  </si>
  <si>
    <t>Gemarkung Ersrode</t>
  </si>
  <si>
    <t>Flur 6, Flurstück 1</t>
  </si>
  <si>
    <t>Gemarkung Hohenmühl</t>
  </si>
  <si>
    <t>Flur 1, Flst. 9/1</t>
  </si>
  <si>
    <t>Gemarkung Neuenhuntorf, Berne</t>
  </si>
  <si>
    <t>Flurstück 339, Flur 6</t>
  </si>
  <si>
    <t>Gemarkung Veldenz</t>
  </si>
  <si>
    <t>Flur 12, Flurstück 1/18   (alt 1/16)</t>
  </si>
  <si>
    <t>Gemarkung: Wallmow</t>
  </si>
  <si>
    <t>Flur:6, Flurstück: 43</t>
  </si>
  <si>
    <t>95183</t>
  </si>
  <si>
    <t>Gemeinde Feilitzsch</t>
  </si>
  <si>
    <t>Gemeinde Konradsreuth</t>
  </si>
  <si>
    <t>FlNr. 185 Gemarkung Gottfriedsreuth</t>
  </si>
  <si>
    <t>Genthin</t>
  </si>
  <si>
    <t>An der B 107</t>
  </si>
  <si>
    <t>49828</t>
  </si>
  <si>
    <t>Georgsdorf</t>
  </si>
  <si>
    <t>Georgsdorf 14/10; 1/41; 1/39; 2/7; 1/42; 11/4; 11/5; u.a.</t>
  </si>
  <si>
    <t>Gerdau</t>
  </si>
  <si>
    <t>Gerdshagen</t>
  </si>
  <si>
    <t>97256</t>
  </si>
  <si>
    <t>Geroldshausen</t>
  </si>
  <si>
    <t>Flurstücke 600,503,644,642,978</t>
  </si>
  <si>
    <t>Gerstetten</t>
  </si>
  <si>
    <t>Gestland</t>
  </si>
  <si>
    <t>Claus-Immen-Weg</t>
  </si>
  <si>
    <t>Giebelstadt</t>
  </si>
  <si>
    <t>Flurnummer 452 (Süd)</t>
  </si>
  <si>
    <t>97232</t>
  </si>
  <si>
    <t>Flurnummer 452 (Nord)</t>
  </si>
  <si>
    <t>Giersleben</t>
  </si>
  <si>
    <t>Glasewitz</t>
  </si>
  <si>
    <t>Flurstück 65/2</t>
  </si>
  <si>
    <t>Glasow</t>
  </si>
  <si>
    <t>Gemarkung Glasow Fl 105 Flst 17</t>
  </si>
  <si>
    <t>Glövzin</t>
  </si>
  <si>
    <t>39596</t>
  </si>
  <si>
    <t>Goldbeck</t>
  </si>
  <si>
    <t>67307</t>
  </si>
  <si>
    <t>Göllheim</t>
  </si>
  <si>
    <t>Görike</t>
  </si>
  <si>
    <t>99867</t>
  </si>
  <si>
    <t>Gotha</t>
  </si>
  <si>
    <t>Güldene Aue; Gotha; Flur15; Sundhausen; Flur 2</t>
  </si>
  <si>
    <t>92649</t>
  </si>
  <si>
    <t>Grafenwöhr</t>
  </si>
  <si>
    <t>Gemarkung Grafenwöhr Flst. 124,125,127,128 u.a.</t>
  </si>
  <si>
    <t>Gransee</t>
  </si>
  <si>
    <t>19374</t>
  </si>
  <si>
    <t>Grebbin</t>
  </si>
  <si>
    <t>Grebenau</t>
  </si>
  <si>
    <t>Grevenkop</t>
  </si>
  <si>
    <t>Flurstück 40/5</t>
  </si>
  <si>
    <t>Gröditz</t>
  </si>
  <si>
    <t>Gronau</t>
  </si>
  <si>
    <t>Groß Kreutz (Havel)</t>
  </si>
  <si>
    <t>Groß Miltzow</t>
  </si>
  <si>
    <t>Gemarkung Golm Flur 6, Flurstück 16</t>
  </si>
  <si>
    <t>Groß Niendorf</t>
  </si>
  <si>
    <t>Meeboldstr. 1</t>
  </si>
  <si>
    <t>Groß Pinnow</t>
  </si>
  <si>
    <t>Groß Santersleben</t>
  </si>
  <si>
    <t>Groß Schwiesow</t>
  </si>
  <si>
    <t>Großalmerode</t>
  </si>
  <si>
    <t>Forstgutsbezirk Kaufunger Wald Gemarkung Großalmerode</t>
  </si>
  <si>
    <t>Großbardorf</t>
  </si>
  <si>
    <t>Gemarkung Großbardorf, Fl-Nr. 15808, 15796</t>
  </si>
  <si>
    <t>Großberndten</t>
  </si>
  <si>
    <t>Großefehn</t>
  </si>
  <si>
    <t>26629</t>
  </si>
  <si>
    <t>26197</t>
  </si>
  <si>
    <t>Großenkneten</t>
  </si>
  <si>
    <t>Großvargula</t>
  </si>
  <si>
    <t>04720</t>
  </si>
  <si>
    <t>Großweitzschen</t>
  </si>
  <si>
    <t>Heiterer Blick</t>
  </si>
  <si>
    <t>Guben</t>
  </si>
  <si>
    <t>Gubin / Schenkendöbern</t>
  </si>
  <si>
    <t>Schenkendöbern</t>
  </si>
  <si>
    <t>Gumtow</t>
  </si>
  <si>
    <t>Flurstück 184, Flur 1</t>
  </si>
  <si>
    <t>67583</t>
  </si>
  <si>
    <t>Guntersblum</t>
  </si>
  <si>
    <t>Gemarkung Eimsheim, Flur 6, Flurstück 2</t>
  </si>
  <si>
    <t>Güssefeld</t>
  </si>
  <si>
    <t>18273</t>
  </si>
  <si>
    <t>Güstrow</t>
  </si>
  <si>
    <t>Glasewitzer Chausee</t>
  </si>
  <si>
    <t>Hachenburg</t>
  </si>
  <si>
    <t>Haiger</t>
  </si>
  <si>
    <t>Hakenstedt</t>
  </si>
  <si>
    <t>Lehmberg</t>
  </si>
  <si>
    <t>38805</t>
  </si>
  <si>
    <t>Halberstadt</t>
  </si>
  <si>
    <t>1/3;2/4;8/1;11/2;11/3;11/4;12/3;12/4;29/1;29/2;2/5;72 etc.</t>
  </si>
  <si>
    <t>Halenbeck</t>
  </si>
  <si>
    <t>Hamersen</t>
  </si>
  <si>
    <t>Handewitt</t>
  </si>
  <si>
    <t>Hanerau-Hademarschen</t>
  </si>
  <si>
    <t>Gemarkung Hademarschen, Flur 1, Flurstück 18</t>
  </si>
  <si>
    <t>Hangen-Weisheim</t>
  </si>
  <si>
    <t>39606</t>
  </si>
  <si>
    <t>Hansestadt Osterburg</t>
  </si>
  <si>
    <t>Gemarkung Storbeck, Flur 2, Flurstück 13/5</t>
  </si>
  <si>
    <t>Gemarkung Walsleben, Flur 4, Flurstück 3/5</t>
  </si>
  <si>
    <t>Haren</t>
  </si>
  <si>
    <t>Harsleben</t>
  </si>
  <si>
    <t>Haselünne</t>
  </si>
  <si>
    <t>Haßfurt</t>
  </si>
  <si>
    <t>Gemarkung Holzhausen Fl.Nr. 3766</t>
  </si>
  <si>
    <t>Hatten</t>
  </si>
  <si>
    <t>Haupersweiler</t>
  </si>
  <si>
    <t>Haurup</t>
  </si>
  <si>
    <t>Gemarkung Haurup, 
Flur 1, Flurstück 17 &amp; 41</t>
  </si>
  <si>
    <t>16259 und 16230</t>
  </si>
  <si>
    <t>Heckelberg-Brunow und Breydin</t>
  </si>
  <si>
    <t>Heckelberg-Breydin</t>
  </si>
  <si>
    <t>15926</t>
  </si>
  <si>
    <t>Heideblick</t>
  </si>
  <si>
    <t>Pilzheide</t>
  </si>
  <si>
    <t>Heidehof/Markendorf</t>
  </si>
  <si>
    <t>Heiden</t>
  </si>
  <si>
    <t>Heidener Str. 141</t>
  </si>
  <si>
    <t>65321</t>
  </si>
  <si>
    <t>Heidenrod</t>
  </si>
  <si>
    <t>Heinsberg</t>
  </si>
  <si>
    <t>Hellenthal</t>
  </si>
  <si>
    <t>WP Helmstadt</t>
  </si>
  <si>
    <t>Bundesstraße L640</t>
  </si>
  <si>
    <t xml:space="preserve">Herl </t>
  </si>
  <si>
    <t>Hermersberg</t>
  </si>
  <si>
    <t>52134</t>
  </si>
  <si>
    <t>Herzogenrath</t>
  </si>
  <si>
    <t>Hessisch Lichtenau</t>
  </si>
  <si>
    <t>Flur 3, Flurstück 2/12</t>
  </si>
  <si>
    <t>Hettstedt</t>
  </si>
  <si>
    <t>Hinte</t>
  </si>
  <si>
    <t>Höchstenbach</t>
  </si>
  <si>
    <t>Höchstenbach, VG Hachenburg</t>
  </si>
  <si>
    <t>Höchstenbach, Flur 26, Parzelle:  2534/6</t>
  </si>
  <si>
    <t>Höfer</t>
  </si>
  <si>
    <t>Hohen Pritz</t>
  </si>
  <si>
    <t>Hohenahr</t>
  </si>
  <si>
    <t>Hohenberg-Krusemark</t>
  </si>
  <si>
    <t>06679</t>
  </si>
  <si>
    <t>Hohenmölsen</t>
  </si>
  <si>
    <t>Werschen, Flur 5, Flurstück 8</t>
  </si>
  <si>
    <t>14913</t>
  </si>
  <si>
    <t>Hohenseefeld</t>
  </si>
  <si>
    <t>86558</t>
  </si>
  <si>
    <t>Hohenwart</t>
  </si>
  <si>
    <t>Höhn</t>
  </si>
  <si>
    <t>Hohne</t>
  </si>
  <si>
    <t>Schmarloh</t>
  </si>
  <si>
    <t>Holleben</t>
  </si>
  <si>
    <t>Holtgast</t>
  </si>
  <si>
    <t>Holzhausen</t>
  </si>
  <si>
    <t>Homburg</t>
  </si>
  <si>
    <t>14641</t>
  </si>
  <si>
    <t>Hoppenrade</t>
  </si>
  <si>
    <t>Horst</t>
  </si>
  <si>
    <t>Hude</t>
  </si>
  <si>
    <t>Huje</t>
  </si>
  <si>
    <t>Hummental</t>
  </si>
  <si>
    <t>Fl.-Nr. 28/8 Lindenhardter Forst-Nordwest</t>
  </si>
  <si>
    <t>Hüselitz</t>
  </si>
  <si>
    <t>Gemarkung Windberge, Flur 2, Flurstück 78/5</t>
  </si>
  <si>
    <t>29664</t>
  </si>
  <si>
    <t>Idsingen</t>
  </si>
  <si>
    <t>Ihlow</t>
  </si>
  <si>
    <t>Illschwang</t>
  </si>
  <si>
    <t>Jabel</t>
  </si>
  <si>
    <t>Jänickendorf</t>
  </si>
  <si>
    <t>Janneby</t>
  </si>
  <si>
    <t>Eggebeker Weg / K87 bzw. Flur 7 / Flurstück 52</t>
  </si>
  <si>
    <t>Jänschwalde</t>
  </si>
  <si>
    <t>24994</t>
  </si>
  <si>
    <t>Jardelund</t>
  </si>
  <si>
    <t>Gemarkung 1171, Flur 1, Flurstück 17</t>
  </si>
  <si>
    <t>Jeggeleben</t>
  </si>
  <si>
    <t>Jennelt</t>
  </si>
  <si>
    <t>Jever</t>
  </si>
  <si>
    <t>25862</t>
  </si>
  <si>
    <t>Joldelund</t>
  </si>
  <si>
    <t>Gereonstr. 6</t>
  </si>
  <si>
    <t>Jürgenshagen</t>
  </si>
  <si>
    <t>Jüterbog</t>
  </si>
  <si>
    <t>Flur 41 Flst. 193,198,326,328,220,221,328,415,416,419,420</t>
  </si>
  <si>
    <t xml:space="preserve">Kaisersesch </t>
  </si>
  <si>
    <t>Kalbe</t>
  </si>
  <si>
    <t>Thüritz</t>
  </si>
  <si>
    <t>Kall</t>
  </si>
  <si>
    <t>Kamenz</t>
  </si>
  <si>
    <t>Kappel</t>
  </si>
  <si>
    <t>Karlsburg</t>
  </si>
  <si>
    <t>97753</t>
  </si>
  <si>
    <t>Karlstadt</t>
  </si>
  <si>
    <t>Duttenbrunner Weg</t>
  </si>
  <si>
    <t>Karstädt</t>
  </si>
  <si>
    <t>Karstädt/Blüthen</t>
  </si>
  <si>
    <t>95359</t>
  </si>
  <si>
    <t>Kasendorf</t>
  </si>
  <si>
    <t>Kassieck/Lindstedt</t>
  </si>
  <si>
    <t>23847</t>
  </si>
  <si>
    <t>Kastorf</t>
  </si>
  <si>
    <t>Flur 2, Flurstück 19 (vorher Flurstück 17)</t>
  </si>
  <si>
    <t xml:space="preserve">Kemberg </t>
  </si>
  <si>
    <t>Kemberg</t>
  </si>
  <si>
    <t>06091 bzw. 06905</t>
  </si>
  <si>
    <t>Kemberg bzw. Bad Schmiedeberg</t>
  </si>
  <si>
    <t>Kemlitz</t>
  </si>
  <si>
    <t>Kesdorf</t>
  </si>
  <si>
    <t>Ketzin</t>
  </si>
  <si>
    <t>Kirchberg</t>
  </si>
  <si>
    <t>Kirchengel</t>
  </si>
  <si>
    <t>Kirchwistedt</t>
  </si>
  <si>
    <t>Kisselbach</t>
  </si>
  <si>
    <t>Kisselsheide</t>
  </si>
  <si>
    <t>Kittlitz</t>
  </si>
  <si>
    <t>WIP Kittlitz II</t>
  </si>
  <si>
    <t>Klein Twülpstedt</t>
  </si>
  <si>
    <t>Kleinbrembach</t>
  </si>
  <si>
    <t>Klettwitz</t>
  </si>
  <si>
    <t>Flurstück 14 Flur 3</t>
  </si>
  <si>
    <t>Flurstück 11 Flur 3</t>
  </si>
  <si>
    <t>Flurstück 12 Flur 3</t>
  </si>
  <si>
    <t>01998</t>
  </si>
  <si>
    <t>Flurstück 12, Flur 3, Gemarkung Meuro</t>
  </si>
  <si>
    <t>Flurstück 14, Flur 3, Gemarkung Meuro</t>
  </si>
  <si>
    <t>17111</t>
  </si>
  <si>
    <t>Kletzin</t>
  </si>
  <si>
    <t>Klixbüll</t>
  </si>
  <si>
    <t>Flurstück 69</t>
  </si>
  <si>
    <t>Kloster Lehnin</t>
  </si>
  <si>
    <t>Reckahner Dorfstraße</t>
  </si>
  <si>
    <t>Reckahn II</t>
  </si>
  <si>
    <t>Kloster Lehnin OT Reckahn</t>
  </si>
  <si>
    <t>06308</t>
  </si>
  <si>
    <t>Klostermansfeld</t>
  </si>
  <si>
    <t>38486</t>
  </si>
  <si>
    <t>Klötze</t>
  </si>
  <si>
    <t>23744</t>
  </si>
  <si>
    <t>Kniphagen</t>
  </si>
  <si>
    <t>Kodersdorf</t>
  </si>
  <si>
    <t>Kölleda</t>
  </si>
  <si>
    <t>01936</t>
  </si>
  <si>
    <t>Königsbrück</t>
  </si>
  <si>
    <t>Hoyerswerdaerstrasse</t>
  </si>
  <si>
    <t>Konradsreuth</t>
  </si>
  <si>
    <t>Körbelitz</t>
  </si>
  <si>
    <t>Woltersdorfer Str.</t>
  </si>
  <si>
    <t>06366</t>
  </si>
  <si>
    <t>Köthen</t>
  </si>
  <si>
    <t>56283</t>
  </si>
  <si>
    <t>Kratzenburg</t>
  </si>
  <si>
    <t>Flur 1, Flurstück 48/26</t>
  </si>
  <si>
    <t>Kremdorf</t>
  </si>
  <si>
    <t>Krempdorf</t>
  </si>
  <si>
    <t>Kronprinzenkoog</t>
  </si>
  <si>
    <t>Flur 14 Flurstück 18/1</t>
  </si>
  <si>
    <t>Krummhörn</t>
  </si>
  <si>
    <t>Hoher Grodenweg / 
Groothuser Grodenweg</t>
  </si>
  <si>
    <t>Sielmönker Kreisstr.</t>
  </si>
  <si>
    <t>02627</t>
  </si>
  <si>
    <t>Kubschütz</t>
  </si>
  <si>
    <t>Gemarkung Litten 52/13 Gemarkung Purschwitz 241/6</t>
  </si>
  <si>
    <t>Külz</t>
  </si>
  <si>
    <t>Kürrenberg</t>
  </si>
  <si>
    <t>Flur 32 Flurstk.110</t>
  </si>
  <si>
    <t>Kurzen Trechow</t>
  </si>
  <si>
    <t>Trechower Weg, KNE5: FlSt:126/1, Fl 1</t>
  </si>
  <si>
    <t>Gemarkung Langen Trechow, Flur 1, Flurstück 23</t>
  </si>
  <si>
    <t>Kutenholz</t>
  </si>
  <si>
    <t>Kutenholz-Essel</t>
  </si>
  <si>
    <t>Dorfstr.</t>
  </si>
  <si>
    <t>99955</t>
  </si>
  <si>
    <t>Ladelund</t>
  </si>
  <si>
    <t>Flur 10, Flurstück 17/1, Gemarkung Ladelund</t>
  </si>
  <si>
    <t>Lähden</t>
  </si>
  <si>
    <t>Lahn</t>
  </si>
  <si>
    <t>Lahstedt</t>
  </si>
  <si>
    <t>Lamstedt</t>
  </si>
  <si>
    <t>06188</t>
  </si>
  <si>
    <t>Landsberg, OT Sietzsch</t>
  </si>
  <si>
    <t>Langen</t>
  </si>
  <si>
    <t>90579</t>
  </si>
  <si>
    <t>Langenzenn</t>
  </si>
  <si>
    <t>Gemarkung Labendorf; Flurstück: 849</t>
  </si>
  <si>
    <t>Langwedel</t>
  </si>
  <si>
    <t>Lasbek</t>
  </si>
  <si>
    <t xml:space="preserve">Lauingen </t>
  </si>
  <si>
    <t>Hygstetter Weg</t>
  </si>
  <si>
    <t>02991</t>
  </si>
  <si>
    <t>Industrie strasse B</t>
  </si>
  <si>
    <t>Lautertal/Dirlammen</t>
  </si>
  <si>
    <t>Legden</t>
  </si>
  <si>
    <t xml:space="preserve">Schöppingerstr. </t>
  </si>
  <si>
    <t>Lengede</t>
  </si>
  <si>
    <t>Barbecke</t>
  </si>
  <si>
    <t>Lengerich</t>
  </si>
  <si>
    <t>Lesse</t>
  </si>
  <si>
    <t>Gemarkung Lesse, Flur 11</t>
  </si>
  <si>
    <t>Lichtenau</t>
  </si>
  <si>
    <t>Gemarkung Asseln, Flur 3, Flurstück 17</t>
  </si>
  <si>
    <t>Gemarkung Lichtenau, Flur 2, Flurstück 246</t>
  </si>
  <si>
    <t>Gemarkung: Husen; Flur: 5; Flurstück: 40,41,42</t>
  </si>
  <si>
    <t>Gemarkung Grundsteinheim, Flur 1, Flurstück 138</t>
  </si>
  <si>
    <t>Gemarkung: Husen; Flur: 8; Flurstück: 19;</t>
  </si>
  <si>
    <t>Lichterfeld-Schacksdorf</t>
  </si>
  <si>
    <t>Gem. Lieskau Flur 1 FS 129</t>
  </si>
  <si>
    <t>Lindewitt</t>
  </si>
  <si>
    <t>Gemarkung Sillerup, Flur 1, Flurstück 42</t>
  </si>
  <si>
    <t>Gemarkung Sillerup, Flur 15, Flurstück 10/2</t>
  </si>
  <si>
    <t>Lindstedt</t>
  </si>
  <si>
    <t>Linnich</t>
  </si>
  <si>
    <t>Löbau</t>
  </si>
  <si>
    <t>Loccum</t>
  </si>
  <si>
    <t>Lohe</t>
  </si>
  <si>
    <t>Lohne</t>
  </si>
  <si>
    <t>Lommatzsch</t>
  </si>
  <si>
    <t>Lonnerstadt</t>
  </si>
  <si>
    <t>Flurstücknummer: 1727 Gemarkung Lonnerstadt</t>
  </si>
  <si>
    <t>25582</t>
  </si>
  <si>
    <t>Looft</t>
  </si>
  <si>
    <t>Gemarkung Looft, Flur 5, Flurstück 30/4</t>
  </si>
  <si>
    <t>Lorup</t>
  </si>
  <si>
    <t>Losten</t>
  </si>
  <si>
    <t>Louisfelde</t>
  </si>
  <si>
    <t>Gemarkung Straßburg, 
Flur 1, Flurstück 144/2</t>
  </si>
  <si>
    <t>Lövenich</t>
  </si>
  <si>
    <t>Luckaitztal</t>
  </si>
  <si>
    <t>Flugplatzstraße</t>
  </si>
  <si>
    <t>Luckau</t>
  </si>
  <si>
    <t>Luckau OT Duben</t>
  </si>
  <si>
    <t>Gem. Karche Flur 2 FS 53</t>
  </si>
  <si>
    <t>Luckow-Petershagen</t>
  </si>
  <si>
    <t>Gemarkung Luckow-Petershagen , Flur 2, Flurstück 255</t>
  </si>
  <si>
    <t>Lüderitz</t>
  </si>
  <si>
    <t>Gem. Groß Schwarzl. Grundb. Lüderitz, Flur 1 Flurstück 9/8</t>
  </si>
  <si>
    <t>Lütetsburg</t>
  </si>
  <si>
    <t>06295</t>
  </si>
  <si>
    <t>Lutherstadt Eisleben</t>
  </si>
  <si>
    <t>Kassler Straße 46( Eisleben/13,12/43,320,313,107,101/4,...)</t>
  </si>
  <si>
    <t>39517</t>
  </si>
  <si>
    <t>Mahlwinkel</t>
  </si>
  <si>
    <t>ehemaliger Militärflughafen</t>
  </si>
  <si>
    <t>Flur 7, Flurstück 42</t>
  </si>
  <si>
    <t>Mannhagen und Bälau</t>
  </si>
  <si>
    <t>16945</t>
  </si>
  <si>
    <t>Marienfließ</t>
  </si>
  <si>
    <t>Gemarkung Krempendorf, Flur 5 und Flur 6</t>
  </si>
  <si>
    <t>Marienhafe</t>
  </si>
  <si>
    <t>Marienmünster/ Bredenborn</t>
  </si>
  <si>
    <t>Markendorf</t>
  </si>
  <si>
    <t>Landkreis Teltow-Fläming</t>
  </si>
  <si>
    <t>Märkisch Linden</t>
  </si>
  <si>
    <t>Markt Küps</t>
  </si>
  <si>
    <t>95236</t>
  </si>
  <si>
    <t>Markt Stammbach</t>
  </si>
  <si>
    <t xml:space="preserve">Marsberg </t>
  </si>
  <si>
    <t>Martfeld</t>
  </si>
  <si>
    <t>Gemarkung Martfeld, Flur 10, Flurstück 38</t>
  </si>
  <si>
    <t>97340</t>
  </si>
  <si>
    <t>Martinsheim</t>
  </si>
  <si>
    <t>Flurstück 416 u.a.</t>
  </si>
  <si>
    <t>97711</t>
  </si>
  <si>
    <t>Maßbach</t>
  </si>
  <si>
    <t xml:space="preserve">Mastershausen </t>
  </si>
  <si>
    <t>Mechernich</t>
  </si>
  <si>
    <t>Meckel</t>
  </si>
  <si>
    <t>Mehring</t>
  </si>
  <si>
    <t>Meinheim</t>
  </si>
  <si>
    <t xml:space="preserve">Mengkofen </t>
  </si>
  <si>
    <t>Menslage</t>
  </si>
  <si>
    <t>Letzte Lage, Gemarkung Herbergen, Flur 2, Flurstück 4</t>
  </si>
  <si>
    <t>Mertendorf OT Löbitz</t>
  </si>
  <si>
    <t>Merzen</t>
  </si>
  <si>
    <t>Gemarkung Lechtrup, Flur 11, Flurstück 16/1</t>
  </si>
  <si>
    <t>Meyenburg</t>
  </si>
  <si>
    <t>Michelbach an der Bilz</t>
  </si>
  <si>
    <t>770/1 Gemarkung Michelbach</t>
  </si>
  <si>
    <t>Midlum</t>
  </si>
  <si>
    <t>Mieste</t>
  </si>
  <si>
    <t>Mihla</t>
  </si>
  <si>
    <t>Flur 19, Flurstück 1891</t>
  </si>
  <si>
    <t>Miltzow</t>
  </si>
  <si>
    <t>Flur:  Flurstück:</t>
  </si>
  <si>
    <t>Mittelherwigsdorf</t>
  </si>
  <si>
    <t>Mittelstenahe</t>
  </si>
  <si>
    <t>Möckern</t>
  </si>
  <si>
    <t>Molau</t>
  </si>
  <si>
    <t>Gemarkung Sieglitz, Flur 1, Flurstück 384</t>
  </si>
  <si>
    <t>Molauer Land, OT Molau</t>
  </si>
  <si>
    <t>Mönchengladbach</t>
  </si>
  <si>
    <t>Monschau</t>
  </si>
  <si>
    <t>Moormerland</t>
  </si>
  <si>
    <t>Morbach</t>
  </si>
  <si>
    <t>56290</t>
  </si>
  <si>
    <t>Mörsdorf</t>
  </si>
  <si>
    <t>Möthlitz</t>
  </si>
  <si>
    <t>Mühlanger</t>
  </si>
  <si>
    <t>15374</t>
  </si>
  <si>
    <t>Müncheberg</t>
  </si>
  <si>
    <t>62,63,64,110</t>
  </si>
  <si>
    <t>97702</t>
  </si>
  <si>
    <t>Münnerstadt</t>
  </si>
  <si>
    <t>Naundorf</t>
  </si>
  <si>
    <t>03159</t>
  </si>
  <si>
    <t>Neiße-Malxetal</t>
  </si>
  <si>
    <t>Neuendettelsau</t>
  </si>
  <si>
    <t>Flur 663 Gemarkung Haag</t>
  </si>
  <si>
    <t>25792</t>
  </si>
  <si>
    <t>Neuenkirchen</t>
  </si>
  <si>
    <t xml:space="preserve">Neuenkirchen </t>
  </si>
  <si>
    <t>Neuenkirchen-Vörden</t>
  </si>
  <si>
    <t>Neufeld</t>
  </si>
  <si>
    <t>Gemarkung Auenbüttel, Flur 1, Flurstück 42/2</t>
  </si>
  <si>
    <t>Gemarkung Diekhusen, Flur 3, Flurstück 77</t>
  </si>
  <si>
    <t>15320</t>
  </si>
  <si>
    <t>Neuhardenberg</t>
  </si>
  <si>
    <t>Oderbruchstraße</t>
  </si>
  <si>
    <t>03058</t>
  </si>
  <si>
    <t>Neuhausen</t>
  </si>
  <si>
    <t>Flur 1, Flurstück 466</t>
  </si>
  <si>
    <t>92318</t>
  </si>
  <si>
    <t>Neumarkt</t>
  </si>
  <si>
    <t>Flur 11, Flurstück 2/1</t>
  </si>
  <si>
    <t>Neuruppin</t>
  </si>
  <si>
    <t>Niederer Fläming</t>
  </si>
  <si>
    <t>Niedergörsdorf</t>
  </si>
  <si>
    <t>Malterhausen</t>
  </si>
  <si>
    <t>Niederhambach</t>
  </si>
  <si>
    <t>67822</t>
  </si>
  <si>
    <t>Niederkirchen</t>
  </si>
  <si>
    <t>Niederlangen</t>
  </si>
  <si>
    <t>Nielebock</t>
  </si>
  <si>
    <t>Nienburg</t>
  </si>
  <si>
    <t>04603</t>
  </si>
  <si>
    <t>Nobitz</t>
  </si>
  <si>
    <t>Am Flughafen 1</t>
  </si>
  <si>
    <t>Norby</t>
  </si>
  <si>
    <t>Norden</t>
  </si>
  <si>
    <t>Norderheistedt</t>
  </si>
  <si>
    <t>Flur 2 Flurstück 3</t>
  </si>
  <si>
    <t>24980</t>
  </si>
  <si>
    <t>Nordhackstedt</t>
  </si>
  <si>
    <t>Flur 9</t>
  </si>
  <si>
    <t>Nordholz</t>
  </si>
  <si>
    <t>Nordhorn (Bimolten)</t>
  </si>
  <si>
    <t>Barrinkbölt</t>
  </si>
  <si>
    <t>Nordleda</t>
  </si>
  <si>
    <t>45 Kilometer nördlich der Insel Borkum</t>
  </si>
  <si>
    <t>15 Kilometer vor der Nordseeinsel Borkum</t>
  </si>
  <si>
    <t>SylWin-Cluster (5)</t>
  </si>
  <si>
    <t>Deutsche Bucht, 70 km vor Sylt</t>
  </si>
  <si>
    <t>AWZ, 33 km nördlich Helgoland</t>
  </si>
  <si>
    <t>vor Helgoland</t>
  </si>
  <si>
    <t xml:space="preserve">Nordsee </t>
  </si>
  <si>
    <t>90 km nordwestlich von Borkum</t>
  </si>
  <si>
    <t>Nordstrand</t>
  </si>
  <si>
    <t xml:space="preserve">Nörvenich </t>
  </si>
  <si>
    <t>Nossen</t>
  </si>
  <si>
    <t>Obbach</t>
  </si>
  <si>
    <t>Ober-Flörsheim</t>
  </si>
  <si>
    <t>Oberkochen</t>
  </si>
  <si>
    <t>Oberwesel</t>
  </si>
  <si>
    <t>85235</t>
  </si>
  <si>
    <t>Odelzhausen</t>
  </si>
  <si>
    <t>Oederquart</t>
  </si>
  <si>
    <t>24988</t>
  </si>
  <si>
    <t>Oeversee</t>
  </si>
  <si>
    <t>A 7</t>
  </si>
  <si>
    <t>Andréstraße 71</t>
  </si>
  <si>
    <t>76877</t>
  </si>
  <si>
    <t>Offenbach an der Queich</t>
  </si>
  <si>
    <t>Gewanne im Birkenbüschel; Flurstücke 7245, 7244</t>
  </si>
  <si>
    <t>26127</t>
  </si>
  <si>
    <t>Oldenburg</t>
  </si>
  <si>
    <t>Oldendorf/Schnega</t>
  </si>
  <si>
    <t>Oldenswort</t>
  </si>
  <si>
    <t>Flur 37 Flurstück 17/1</t>
  </si>
  <si>
    <t>Oschersleben</t>
  </si>
  <si>
    <t>Osterbruch</t>
  </si>
  <si>
    <t>Osterburg</t>
  </si>
  <si>
    <t>Oster-Ohrstedt</t>
  </si>
  <si>
    <t>Flur 7 Flurstück 90</t>
  </si>
  <si>
    <t>Osterrade</t>
  </si>
  <si>
    <t>Osterstedt</t>
  </si>
  <si>
    <t>Flur 4, Flurstück 15/1</t>
  </si>
  <si>
    <t>Osterweddingen</t>
  </si>
  <si>
    <t>Gemarkung Osterweddingen 
Flur 8, Flurstück 5/1</t>
  </si>
  <si>
    <t>Ostingersleben</t>
  </si>
  <si>
    <t>Ostrhauderfehn</t>
  </si>
  <si>
    <t>Langholter Str. 10</t>
  </si>
  <si>
    <t>16 km vor der Küste Mecklenburg-Vorpommerns, nördlich der Halbinsel Fischland-Darß-Zingst</t>
  </si>
  <si>
    <t>Ottweiler</t>
  </si>
  <si>
    <t>Gemarkung Wetschhausen, Flur 1, Flurstück 1</t>
  </si>
  <si>
    <t>Ovelgönne</t>
  </si>
  <si>
    <t>Oyten</t>
  </si>
  <si>
    <t>Paderborn</t>
  </si>
  <si>
    <t>Parchim</t>
  </si>
  <si>
    <t>Parsteinsee</t>
  </si>
  <si>
    <t>Pasewalk</t>
  </si>
  <si>
    <t>Gemarkung Pasewalk, 
Flur 23, Flurstück 26/1</t>
  </si>
  <si>
    <t>Peitz, OT Drehnower Vorstadt</t>
  </si>
  <si>
    <t>19348</t>
  </si>
  <si>
    <t>Perleberg</t>
  </si>
  <si>
    <t>Gem.Perleb. Fl. 19 Flst. 74&amp;765;Fl. 20 Flst. 73&amp;763</t>
  </si>
  <si>
    <t>Pfaffroda/E., OT Dörnthal</t>
  </si>
  <si>
    <t>Plauerhagen</t>
  </si>
  <si>
    <t>Plossig</t>
  </si>
  <si>
    <t>WIP Prettin III</t>
  </si>
  <si>
    <t>Pocking</t>
  </si>
  <si>
    <t>56751</t>
  </si>
  <si>
    <t>Polch</t>
  </si>
  <si>
    <t>Im Gohl 2</t>
  </si>
  <si>
    <t>Porep</t>
  </si>
  <si>
    <t>Putlitz</t>
  </si>
  <si>
    <t>17291</t>
  </si>
  <si>
    <t>Prenzlau</t>
  </si>
  <si>
    <t>Flur 6 (Flst.418), Flur 7 (Flst.241,244,247,158/14,139/2)</t>
  </si>
  <si>
    <t>16928</t>
  </si>
  <si>
    <t>Pritzwalk</t>
  </si>
  <si>
    <t>Pröttlin</t>
  </si>
  <si>
    <t>Prötzel</t>
  </si>
  <si>
    <t>Puls</t>
  </si>
  <si>
    <t>Puschwitz</t>
  </si>
  <si>
    <t>Quenstedt</t>
  </si>
  <si>
    <t>Querstedt</t>
  </si>
  <si>
    <t>Rabenau</t>
  </si>
  <si>
    <t>Zum Noll (Weitershain, Fl. 14, Flst. 5/2)</t>
  </si>
  <si>
    <t>Raguhn-Jeßnitz</t>
  </si>
  <si>
    <t>Rantrum</t>
  </si>
  <si>
    <t>Flurstück 13</t>
  </si>
  <si>
    <t>Rastenberg</t>
  </si>
  <si>
    <t>Rätzlingen</t>
  </si>
  <si>
    <t>Raum Brandenburg</t>
  </si>
  <si>
    <t>Havelland</t>
  </si>
  <si>
    <t>Rauschwitz</t>
  </si>
  <si>
    <t>Ravenstein</t>
  </si>
  <si>
    <t>2277 Gemarkung Merchingen</t>
  </si>
  <si>
    <t>Reesen</t>
  </si>
  <si>
    <t>Regnitzlosau</t>
  </si>
  <si>
    <t>Reher</t>
  </si>
  <si>
    <t>Rehfelde</t>
  </si>
  <si>
    <t>Reinsbüttel</t>
  </si>
  <si>
    <t>Flur 6 Flurstück 28</t>
  </si>
  <si>
    <t>Reinsfeld</t>
  </si>
  <si>
    <t>Gemarkung Reinstedt Flur 4 Flurstücke 173, 176, 179</t>
  </si>
  <si>
    <t>Remlingen</t>
  </si>
  <si>
    <t>Rentweinsdorf</t>
  </si>
  <si>
    <t>97282</t>
  </si>
  <si>
    <t>Retzstadt</t>
  </si>
  <si>
    <t>Reußenköge</t>
  </si>
  <si>
    <t>Gemarkung Reußenköge, Flur 1, Flurstück 5</t>
  </si>
  <si>
    <t>Rheda-Wiedenbrück</t>
  </si>
  <si>
    <t>Rhede</t>
  </si>
  <si>
    <t>Burloer Diek</t>
  </si>
  <si>
    <t>Rheine</t>
  </si>
  <si>
    <t>Kampelweg</t>
  </si>
  <si>
    <t>18311</t>
  </si>
  <si>
    <t>Ribnitz-Damgarten</t>
  </si>
  <si>
    <t>Militärflughafen Pütnitz</t>
  </si>
  <si>
    <t>Riegenroth</t>
  </si>
  <si>
    <t>Rieste</t>
  </si>
  <si>
    <t>Riethnordhausen</t>
  </si>
  <si>
    <t>Rietz-Neuendorf</t>
  </si>
  <si>
    <t>Ringstedt</t>
  </si>
  <si>
    <t>25920</t>
  </si>
  <si>
    <t>Risum-Lindholm</t>
  </si>
  <si>
    <t>Flur 28 Flurstück 99 Gem. Risum-Lindholm</t>
  </si>
  <si>
    <t>Röbel</t>
  </si>
  <si>
    <t>Gemarkung Röbel, 
Flur 14, Flurstück 335/6</t>
  </si>
  <si>
    <t>Rochau</t>
  </si>
  <si>
    <t>Rodeberg</t>
  </si>
  <si>
    <t>07580</t>
  </si>
  <si>
    <t>Ronneburg</t>
  </si>
  <si>
    <t>Schmirchau Flst.90/9+Ronnebg. Flst.852/6+852/15+Flst.1730/22</t>
  </si>
  <si>
    <t>Gebiet Höven</t>
  </si>
  <si>
    <t>Rositz</t>
  </si>
  <si>
    <t>Rotenburg</t>
  </si>
  <si>
    <t xml:space="preserve">Roth </t>
  </si>
  <si>
    <t>02929</t>
  </si>
  <si>
    <t>Rothenburg</t>
  </si>
  <si>
    <t>G. Lodenau Fl.9 Fls.254/2, G. Rothenburg Fl.3 Fls.7/60</t>
  </si>
  <si>
    <t xml:space="preserve">Rothenburg </t>
  </si>
  <si>
    <t>67753</t>
  </si>
  <si>
    <t>Rothselberg</t>
  </si>
  <si>
    <t>Rüting</t>
  </si>
  <si>
    <t>06198</t>
  </si>
  <si>
    <t>Salzatal</t>
  </si>
  <si>
    <t>Neutz-Lettewitz 2/14 2/15 2/16 2/17 2/18 2/19 2/20 2/21 2/22</t>
  </si>
  <si>
    <t>Salzatal Ortsteil Beesenstedt</t>
  </si>
  <si>
    <t>Gemarkung Beesenstedt, Flur 1, Flurstück 2/15</t>
  </si>
  <si>
    <t>Lesse 2</t>
  </si>
  <si>
    <t>Lesse 1</t>
  </si>
  <si>
    <t>Salzhemmendorf</t>
  </si>
  <si>
    <t>Sandbostel</t>
  </si>
  <si>
    <t>Gemarkung Sandbostel, Flur 5</t>
  </si>
  <si>
    <t>Sande</t>
  </si>
  <si>
    <t>Sangerhausen</t>
  </si>
  <si>
    <t>Handelsweg 901R</t>
  </si>
  <si>
    <t>Sassenberg</t>
  </si>
  <si>
    <t>Saterland</t>
  </si>
  <si>
    <t>Satow OT Hohen Luckow</t>
  </si>
  <si>
    <t>Gemarkung Hohen Luckow, Flur 2, Flurstück 1</t>
  </si>
  <si>
    <t>Schafflund</t>
  </si>
  <si>
    <t>Flur: 2   Flurstück: 33/3</t>
  </si>
  <si>
    <t>34270</t>
  </si>
  <si>
    <t>Schauenburg</t>
  </si>
  <si>
    <t>Schermen</t>
  </si>
  <si>
    <t>Schiffdorf</t>
  </si>
  <si>
    <t>19209</t>
  </si>
  <si>
    <t>Schildetal Badow</t>
  </si>
  <si>
    <t>Schinne</t>
  </si>
  <si>
    <t>Schipkau</t>
  </si>
  <si>
    <t>Pößnitzstr. 999 U</t>
  </si>
  <si>
    <t>Schkortleben</t>
  </si>
  <si>
    <t>Schlalach</t>
  </si>
  <si>
    <t>Schleiden</t>
  </si>
  <si>
    <t>53937</t>
  </si>
  <si>
    <t>Schleiden Schöneseiffen</t>
  </si>
  <si>
    <t>Flur 5 Flurstück 67</t>
  </si>
  <si>
    <t>07907</t>
  </si>
  <si>
    <t>36110</t>
  </si>
  <si>
    <t>Schlitz, OT Rimbach</t>
  </si>
  <si>
    <t>Schloßvippach</t>
  </si>
  <si>
    <t>Schlüchtern</t>
  </si>
  <si>
    <t>Schneverdingen/Horst</t>
  </si>
  <si>
    <t>Gemarkung Wesseloh; Flur 1; Flurstück 127/50</t>
  </si>
  <si>
    <t>Schöneck-Kilianstädten</t>
  </si>
  <si>
    <t>Gemarkung Kilianstädten, Flur 29, Flurstück 18</t>
  </si>
  <si>
    <t>Schönewalde</t>
  </si>
  <si>
    <t>Schönhagen</t>
  </si>
  <si>
    <t>Schöningen</t>
  </si>
  <si>
    <t>Schonungen</t>
  </si>
  <si>
    <t>Schöppenstedt</t>
  </si>
  <si>
    <t>Schöppingen</t>
  </si>
  <si>
    <t>Gemen 10</t>
  </si>
  <si>
    <t>Haverbeck</t>
  </si>
  <si>
    <t>Schortewitz</t>
  </si>
  <si>
    <t>Schuby</t>
  </si>
  <si>
    <t>Schülp bei Nortorf</t>
  </si>
  <si>
    <t>Gemarkung Schülp, Flur 10, Flurstück 23</t>
  </si>
  <si>
    <t>Schwanewede</t>
  </si>
  <si>
    <t>Schwarme</t>
  </si>
  <si>
    <t>Schwedt / OT Heinersdorf</t>
  </si>
  <si>
    <t>Schwesing</t>
  </si>
  <si>
    <t>Peerkoppelweg/Osternweg Gem.Schwesing; Flur 8</t>
  </si>
  <si>
    <t>15913</t>
  </si>
  <si>
    <t>Schwielochsee OT Siegadel</t>
  </si>
  <si>
    <t>Schwienau</t>
  </si>
  <si>
    <t>Schwienau II</t>
  </si>
  <si>
    <t>06317</t>
  </si>
  <si>
    <t>Chausseestraße</t>
  </si>
  <si>
    <t>Seegebiet Mansfelder Land OT Amsdorf</t>
  </si>
  <si>
    <t>Seelow</t>
  </si>
  <si>
    <t>Sehestedt</t>
  </si>
  <si>
    <t>24814</t>
  </si>
  <si>
    <t>Gemarkung Sehestedt, Flur 3, Flurstück 64/10</t>
  </si>
  <si>
    <t>Sehnde</t>
  </si>
  <si>
    <t>Sendenhorst</t>
  </si>
  <si>
    <t>01968</t>
  </si>
  <si>
    <t>Senftenberg</t>
  </si>
  <si>
    <t>Flur 4, Flurst. 24</t>
  </si>
  <si>
    <t>SEBE VI</t>
  </si>
  <si>
    <t>SEBE V</t>
  </si>
  <si>
    <t>SEBE VII</t>
  </si>
  <si>
    <t>Flur 24 Flurstück 14</t>
  </si>
  <si>
    <t>Siestedt</t>
  </si>
  <si>
    <t>24885</t>
  </si>
  <si>
    <t>Sieverstedt</t>
  </si>
  <si>
    <t>Flurstück 4/1, Flur 1, Gemarkung Sieverstedt</t>
  </si>
  <si>
    <t>Sillerup</t>
  </si>
  <si>
    <t>Silmersdorf</t>
  </si>
  <si>
    <t>Simmerath</t>
  </si>
  <si>
    <t>Simmersfeld</t>
  </si>
  <si>
    <t>Sinntal</t>
  </si>
  <si>
    <t>Gemarkung Sterbfritz, Flur 1, Flurstück 1</t>
  </si>
  <si>
    <t>Sögel</t>
  </si>
  <si>
    <t xml:space="preserve">Sohren </t>
  </si>
  <si>
    <t>Söhrewald</t>
  </si>
  <si>
    <t>Gemarkung Wellerode</t>
  </si>
  <si>
    <t>36205</t>
  </si>
  <si>
    <t>Sontra</t>
  </si>
  <si>
    <t>Sornzig-Ablass, OT Ablass</t>
  </si>
  <si>
    <t>24966</t>
  </si>
  <si>
    <t>Sörup</t>
  </si>
  <si>
    <t>Flur 38, Flurstück 14</t>
  </si>
  <si>
    <t>Springe</t>
  </si>
  <si>
    <t>Stadland</t>
  </si>
  <si>
    <t>25917</t>
  </si>
  <si>
    <t>Stadum</t>
  </si>
  <si>
    <t>Flurstück 31, Flur 22, Gemarkung Stadum</t>
  </si>
  <si>
    <t>17153</t>
  </si>
  <si>
    <t>Stavenhagen</t>
  </si>
  <si>
    <t>Hubschrauberlandeplatz Basepohl</t>
  </si>
  <si>
    <t>Steenfeld</t>
  </si>
  <si>
    <t>Gemarkung Hademarschen, Flur 2, Flurstück 24</t>
  </si>
  <si>
    <t>48565</t>
  </si>
  <si>
    <t>Steinfurt</t>
  </si>
  <si>
    <t>Gemarkung Burgsteinfurt, Flur 35, Flurstück 127</t>
  </si>
  <si>
    <t>39576</t>
  </si>
  <si>
    <t>71/1;71/5;135;137;206/44;265/4;285/44;287/45;289/71-2;+div.</t>
  </si>
  <si>
    <t>94569</t>
  </si>
  <si>
    <t>Stephansposching</t>
  </si>
  <si>
    <t>1123 -24 -26 -26/1 -20 -22 -41 -42 -44 -45 48 1714</t>
  </si>
  <si>
    <t>Steyerberg</t>
  </si>
  <si>
    <t>Störkathen</t>
  </si>
  <si>
    <t>Störkathenquarnstedt</t>
  </si>
  <si>
    <t>Stößen</t>
  </si>
  <si>
    <t>Flurstück 61, Flur 4, Gemarkung Stößen</t>
  </si>
  <si>
    <t>Straßkirchen</t>
  </si>
  <si>
    <t>Striethof</t>
  </si>
  <si>
    <t>Stuhr</t>
  </si>
  <si>
    <t>Suderbruch</t>
  </si>
  <si>
    <t>Nienhagener Weg</t>
  </si>
  <si>
    <t>25727</t>
  </si>
  <si>
    <t>Süderhastedt</t>
  </si>
  <si>
    <t>25923</t>
  </si>
  <si>
    <t>Süderlügum</t>
  </si>
  <si>
    <t>Flur 2, Flurstück 9/2, Gemarkung Süderlügum</t>
  </si>
  <si>
    <t>19079</t>
  </si>
  <si>
    <t>Sukow</t>
  </si>
  <si>
    <t>85-86,146-153,160-165,175-180,284,305-309,325-330,z.T.84,87/</t>
  </si>
  <si>
    <t>Sükow</t>
  </si>
  <si>
    <t>Gem. Sükow, Flur 4, Flst. 54</t>
  </si>
  <si>
    <t>Sülzetal</t>
  </si>
  <si>
    <t>Sustrum</t>
  </si>
  <si>
    <t>Gemarkung Neusustrum, Flur 3, Flurstück 7/2</t>
  </si>
  <si>
    <t>Syke</t>
  </si>
  <si>
    <t>06667</t>
  </si>
  <si>
    <t>Tagewerben</t>
  </si>
  <si>
    <t>Lindenstraße</t>
  </si>
  <si>
    <t>Tangermünde OT Hüselitz</t>
  </si>
  <si>
    <t>Gemark. Hüselitz Grundb. Hüselitz, Flur 1 Flurstück 248/16</t>
  </si>
  <si>
    <t>Tanna</t>
  </si>
  <si>
    <t>Teichland</t>
  </si>
  <si>
    <t>25782</t>
  </si>
  <si>
    <t>Tellingstedt</t>
  </si>
  <si>
    <t>17268</t>
  </si>
  <si>
    <t>Templin</t>
  </si>
  <si>
    <t>Gemarkung Vietmannsdorf,Flur 4, Flurstück 10,11,18</t>
  </si>
  <si>
    <t>Gemarkung Vietmannsdorf,Flur4,Flurst.2,10,11,12/2,13,16,17</t>
  </si>
  <si>
    <t>Groß Väter,Fl.1,Fls.55,56,57,88,175,176/3,178,195bis198</t>
  </si>
  <si>
    <t>Gemarkung Groß Väter,Flur1,Flurstück 9/1,10/1,69,86,87,88</t>
  </si>
  <si>
    <t>Gem.Vietmannsd.,Flur4,Fls.2,16,17/Gem.Grunew.,Flur4,Fls.5/1</t>
  </si>
  <si>
    <t>Gem.Groß Dölln,Flur1,Flst.90/2,91/2,98,99,100,103,104/2,201,</t>
  </si>
  <si>
    <t>Gem.Groß Väter,Fl.1,Fls.69,111/Gem.Vietmanns.,Fl.4,Fls.10,18</t>
  </si>
  <si>
    <t>Vietmannsd.Fl.4,Fls.2,13,17/Groß Dölln Fl.4,Fls.233,224,242</t>
  </si>
  <si>
    <t>Teutschenthal, OT Steuden</t>
  </si>
  <si>
    <t>Thalmässing</t>
  </si>
  <si>
    <t>Gemarkung Landersdorf, Fl-Nr. 238</t>
  </si>
  <si>
    <t>Thedinghausen</t>
  </si>
  <si>
    <t>Thüngen</t>
  </si>
  <si>
    <t>Flur 625</t>
  </si>
  <si>
    <t>97289</t>
  </si>
  <si>
    <t>Flurstück 625</t>
  </si>
  <si>
    <t>Thurnau</t>
  </si>
  <si>
    <t>2391, Gemarkung Alladorf</t>
  </si>
  <si>
    <t>Tiefenbach, OT Etzdorf (SC Mittweida)</t>
  </si>
  <si>
    <t>Titting</t>
  </si>
  <si>
    <t>Flurstücke 235 &amp; 236, Gemarkung Großnottersdorf</t>
  </si>
  <si>
    <t>Tonna</t>
  </si>
  <si>
    <t>Tranow</t>
  </si>
  <si>
    <t>Trebbichau</t>
  </si>
  <si>
    <t>Treuenbrietzen</t>
  </si>
  <si>
    <t>Treuenbrietzen OT Feldheim</t>
  </si>
  <si>
    <t>Gemarkung Feldheim, Flur 6, Flst. 114</t>
  </si>
  <si>
    <t>14929</t>
  </si>
  <si>
    <t>Treuenbrietzen OT Rietz</t>
  </si>
  <si>
    <t>Tribsees</t>
  </si>
  <si>
    <t>Flurstück 61, Flur 13, Gemarkung Tribsees</t>
  </si>
  <si>
    <t>Turnow-Preilack</t>
  </si>
  <si>
    <t>Tutow</t>
  </si>
  <si>
    <t>Twist</t>
  </si>
  <si>
    <t>Twistringen</t>
  </si>
  <si>
    <t>66802</t>
  </si>
  <si>
    <t>Überherrn</t>
  </si>
  <si>
    <t>Flst. 119/5, 137/20, 137/24, 137/30 und 396/133</t>
  </si>
  <si>
    <t>Uckerfelde-Kleinow</t>
  </si>
  <si>
    <t>Uetze</t>
  </si>
  <si>
    <t>15868</t>
  </si>
  <si>
    <t>Ullersdorf</t>
  </si>
  <si>
    <t>Ulrichstein/Helpershain</t>
  </si>
  <si>
    <t>Ulrichstein/Wohnfeld</t>
  </si>
  <si>
    <t>27628</t>
  </si>
  <si>
    <t>Uthlede</t>
  </si>
  <si>
    <t>Vehlburg</t>
  </si>
  <si>
    <t>Gemarkung Lengenfeld, Flurnummer 1657</t>
  </si>
  <si>
    <t>Veitshöchheim</t>
  </si>
  <si>
    <t>Velburg</t>
  </si>
  <si>
    <t>149, Gemarkung Mantlach</t>
  </si>
  <si>
    <t>Vetschau</t>
  </si>
  <si>
    <t>Vetschau/Spreewald</t>
  </si>
  <si>
    <t>Flur 2, Flurstück 117/1 Gemarkung Tornitz</t>
  </si>
  <si>
    <t>Viernheim</t>
  </si>
  <si>
    <t>Industriestraße 2</t>
  </si>
  <si>
    <t>Vilseck</t>
  </si>
  <si>
    <t>Vollstedt</t>
  </si>
  <si>
    <t>Völpke</t>
  </si>
  <si>
    <t>17129</t>
  </si>
  <si>
    <t>Völschow</t>
  </si>
  <si>
    <t xml:space="preserve">Voltlage </t>
  </si>
  <si>
    <t>Vorbeck</t>
  </si>
  <si>
    <t>Gemarkung Kambs, Flur 1, Flurstück 18</t>
  </si>
  <si>
    <t>Wachtum</t>
  </si>
  <si>
    <t>Flur 5, Flurstück 19/3</t>
  </si>
  <si>
    <t>Wadern-Felsenberg</t>
  </si>
  <si>
    <t>Wahlsdorf</t>
  </si>
  <si>
    <t>Waigandshain</t>
  </si>
  <si>
    <t>Auf der Höhe 4</t>
  </si>
  <si>
    <t>Walchum</t>
  </si>
  <si>
    <t>Waldalgesheim</t>
  </si>
  <si>
    <t>Flurstück 18</t>
  </si>
  <si>
    <t>Waldow</t>
  </si>
  <si>
    <t>94522</t>
  </si>
  <si>
    <t>Wallersdorf</t>
  </si>
  <si>
    <t>1982+1982/2+1983+1984+2604+2607+2615+2615/1+2615/3+2616</t>
  </si>
  <si>
    <t>Walsrode</t>
  </si>
  <si>
    <t xml:space="preserve"> Quintusstraße 57</t>
  </si>
  <si>
    <t>Walsrode (Düshorn)</t>
  </si>
  <si>
    <t>Fallinbosteler Straße 20</t>
  </si>
  <si>
    <t>24997</t>
  </si>
  <si>
    <t>Wanderup</t>
  </si>
  <si>
    <t>Flur 20, Flurstück 7</t>
  </si>
  <si>
    <t>Gemarkung Wanderup, Flur 14, Flurstück 21</t>
  </si>
  <si>
    <t>Flur 20, Flurstück 2</t>
  </si>
  <si>
    <t>21483</t>
  </si>
  <si>
    <t>Wangelau</t>
  </si>
  <si>
    <t>Gemarkung Wangelau, Flur: 4, Flurstück: 4/1</t>
  </si>
  <si>
    <t>Wangerland</t>
  </si>
  <si>
    <t>Wansleben am See</t>
  </si>
  <si>
    <t>Wasserleben</t>
  </si>
  <si>
    <t>Wawern</t>
  </si>
  <si>
    <t>Flur 4 Flurstück 50</t>
  </si>
  <si>
    <t>Weener</t>
  </si>
  <si>
    <t>Weesby</t>
  </si>
  <si>
    <t>Flur 3; Stk. 8</t>
  </si>
  <si>
    <t>47652</t>
  </si>
  <si>
    <t>Weeze</t>
  </si>
  <si>
    <t>Flughafenring 60 Flurstück 12 Flur 17</t>
  </si>
  <si>
    <t>61276</t>
  </si>
  <si>
    <t>Weilrod</t>
  </si>
  <si>
    <t>Weiskirchen</t>
  </si>
  <si>
    <t>Gemarkung Weiskirchen, Flur 9, Flurstück 1</t>
  </si>
  <si>
    <t>Wellen</t>
  </si>
  <si>
    <t>Welschbillig</t>
  </si>
  <si>
    <t>Eisenach II</t>
  </si>
  <si>
    <t>Welzow</t>
  </si>
  <si>
    <t>Werbach</t>
  </si>
  <si>
    <t>Werbig</t>
  </si>
  <si>
    <t>Wergzahna</t>
  </si>
  <si>
    <t>Werneck-Eßleben</t>
  </si>
  <si>
    <t>Wertheim</t>
  </si>
  <si>
    <t>Weselitz</t>
  </si>
  <si>
    <t>Flur 1, Flurst. 130/1</t>
  </si>
  <si>
    <t>Wesselburener Deichhausen</t>
  </si>
  <si>
    <t>Gemarkung Hassenbüttel, Flur 2, Flurstück 4/1</t>
  </si>
  <si>
    <t>Westeregeln</t>
  </si>
  <si>
    <t>Westerholt</t>
  </si>
  <si>
    <t>26556</t>
  </si>
  <si>
    <t>Wettendorf-Bottendorf</t>
  </si>
  <si>
    <t>Wettringen</t>
  </si>
  <si>
    <t>Flur 30, Flurstück 61</t>
  </si>
  <si>
    <t>Widdern</t>
  </si>
  <si>
    <t>Flurstück 4041/1</t>
  </si>
  <si>
    <t>Wiefelstede</t>
  </si>
  <si>
    <t>Flurstück 31/6 &amp; 58/6</t>
  </si>
  <si>
    <t>Flurstück 58/6</t>
  </si>
  <si>
    <t>Flurstück 31/6</t>
  </si>
  <si>
    <t>Wiegleben</t>
  </si>
  <si>
    <t>Wiemersdorf</t>
  </si>
  <si>
    <t>Gemarkung Wiemersdorf Flur 3, Flurstück 5</t>
  </si>
  <si>
    <t>Wiesmoor</t>
  </si>
  <si>
    <t>16845</t>
  </si>
  <si>
    <t>Wildberg</t>
  </si>
  <si>
    <t>Wildeshausen</t>
  </si>
  <si>
    <t>26388</t>
  </si>
  <si>
    <t>Willenscharen</t>
  </si>
  <si>
    <t>Wilstedt</t>
  </si>
  <si>
    <t>Winkelsett</t>
  </si>
  <si>
    <t>Wipperdorf</t>
  </si>
  <si>
    <t>Wechsunger Weg</t>
  </si>
  <si>
    <t>Wittbek</t>
  </si>
  <si>
    <t>Gemarkung Wittbek, Flur 2, Flurstück 1</t>
  </si>
  <si>
    <t>Wittmund</t>
  </si>
  <si>
    <t>Flurstück 12/5 u. 12/6 der Flur 13, Gemarkung Eggelingen</t>
  </si>
  <si>
    <t>(WEA 18) Flurstück 32/1 der Flur 8 Gemarkung Uttel</t>
  </si>
  <si>
    <t>(WEA 11) Flurstück 39/1 der Flur 2 Gemarkung Burhafe</t>
  </si>
  <si>
    <t>Wittstock / Dosse</t>
  </si>
  <si>
    <t>Woddow</t>
  </si>
  <si>
    <t>Wöhrden</t>
  </si>
  <si>
    <t>34466</t>
  </si>
  <si>
    <t>Wolfhagen</t>
  </si>
  <si>
    <t>Wörrstadt</t>
  </si>
  <si>
    <t>Wremen</t>
  </si>
  <si>
    <t>25799</t>
  </si>
  <si>
    <t>Wrohm</t>
  </si>
  <si>
    <t>Gemeinde/Gemarkung: Osterrade, Flur:14; Fl.st.36</t>
  </si>
  <si>
    <t>Wülknitz</t>
  </si>
  <si>
    <t>Wulkow</t>
  </si>
  <si>
    <t>Wust-Fischbeck</t>
  </si>
  <si>
    <t>Zahna-Elster</t>
  </si>
  <si>
    <t>Zerbst</t>
  </si>
  <si>
    <t>Gemarkung Zerbst Flur 18 Flurstück 20</t>
  </si>
  <si>
    <t>Zettingen</t>
  </si>
  <si>
    <t>Zölkow / OT Kladrum</t>
  </si>
  <si>
    <t>Zwischenbergen</t>
  </si>
  <si>
    <t>Gem. Wittstedt, Flur 8, Flurstück 24/1</t>
  </si>
  <si>
    <t>2012 / 2013</t>
  </si>
  <si>
    <t>2001 / 2009</t>
  </si>
  <si>
    <t>2001 / 2013</t>
  </si>
  <si>
    <t>Solar</t>
  </si>
  <si>
    <t>INFRAWEST GmbH</t>
  </si>
  <si>
    <t>DE0010107343300000000000000287689 &amp; DE 0010107343300000000000000690</t>
  </si>
  <si>
    <t>Netzgesellschaft Ostwürttemberg DonauRies GmbH</t>
  </si>
  <si>
    <t>Umspannwerk Rosendahl, Ahlen</t>
  </si>
  <si>
    <t>Stadtwerke Ahlen Netz GmbH</t>
  </si>
  <si>
    <t>Umspannwerk Schaufenberg</t>
  </si>
  <si>
    <t>RegioNetz</t>
  </si>
  <si>
    <t>UA Schaufenberg</t>
  </si>
  <si>
    <t>regionetz GmbH</t>
  </si>
  <si>
    <t>UW Klostermannsfeld / UW Schackstedt</t>
  </si>
  <si>
    <t>UW Gennach</t>
  </si>
  <si>
    <t>UW Arneburg</t>
  </si>
  <si>
    <t>UW Arnstorf</t>
  </si>
  <si>
    <t>UW Arzberg</t>
  </si>
  <si>
    <t>EnergieNetz Mitte GmbH</t>
  </si>
  <si>
    <t>UW Bad Langensalza Trafo 104</t>
  </si>
  <si>
    <t>UW Bad Langensalza Trafo 105</t>
  </si>
  <si>
    <t>UW Barderup Schaltfeld E01 am Mast 14 im Stromkreis Flensburg - Weding grün</t>
  </si>
  <si>
    <t>UW Rotenburg</t>
  </si>
  <si>
    <t>Stadtwerke Barth GmbH</t>
  </si>
  <si>
    <t>UW Birkholz</t>
  </si>
  <si>
    <t>Lingerhahn</t>
  </si>
  <si>
    <t>Wiedenfelder Höhe A+B, 50126 Bergheim</t>
  </si>
  <si>
    <t>Westnetz</t>
  </si>
  <si>
    <t>UW Löcknitz</t>
  </si>
  <si>
    <t>UW Ellingen</t>
  </si>
  <si>
    <t>UW Arneburg, Schaltfeld J02</t>
  </si>
  <si>
    <t>Stubbener Landstr. 1, 27616 Beverstedt</t>
  </si>
  <si>
    <t>UW Biere und UW Biere West</t>
  </si>
  <si>
    <t>DE 000181 49584 00000000000000592034</t>
  </si>
  <si>
    <t xml:space="preserve">UW Bliesdorf </t>
  </si>
  <si>
    <t>UW Blockwitz</t>
  </si>
  <si>
    <t>Bocholter Energie- und Wasserversorgung GmbH</t>
  </si>
  <si>
    <t>DE0009990470300000E10000601000001</t>
  </si>
  <si>
    <t>SH-Netz</t>
  </si>
  <si>
    <t>UW Beyernaumburg</t>
  </si>
  <si>
    <t>UW Wächstersbach</t>
  </si>
  <si>
    <t>Kreiswerke Main-Kinzig GmbH</t>
  </si>
  <si>
    <t>Stadtwerke Brandenburg an der Havel GmbH</t>
  </si>
  <si>
    <t>DE00753827568WEAMULTIBRIDGRAUWVA1</t>
  </si>
  <si>
    <t>EUROGATE Technical Services GmbH</t>
  </si>
  <si>
    <t>DE00753827568WEAMULTIBRIDGRAUWVA2</t>
  </si>
  <si>
    <t>DE0001072757600000000000000735747</t>
  </si>
  <si>
    <t>Wesernetz Bremerhaven GmbH &amp; Co. KG</t>
  </si>
  <si>
    <t>UW Hänigsen</t>
  </si>
  <si>
    <t>UW Ostermoor West</t>
  </si>
  <si>
    <t>UW Coppanz</t>
  </si>
  <si>
    <t>UW Marklendorf</t>
  </si>
  <si>
    <t>UW Büttel</t>
  </si>
  <si>
    <t xml:space="preserve">UW Sassleben </t>
  </si>
  <si>
    <t>UW Christinendorf</t>
  </si>
  <si>
    <t>Stadtwerke Coesfeld GmbH</t>
  </si>
  <si>
    <t>UW</t>
  </si>
  <si>
    <t>UW Altenbruch</t>
  </si>
  <si>
    <t>UW Dahlenburg</t>
  </si>
  <si>
    <t>UW Falkensee J08/J27</t>
  </si>
  <si>
    <t>733249401000000000000000451650</t>
  </si>
  <si>
    <t>DE0001814940100000000000000389471</t>
  </si>
  <si>
    <t>WUW Uckerthal 110 kV</t>
  </si>
  <si>
    <t>UW Dauer</t>
  </si>
  <si>
    <t>Technische Werke Delitzsch GmbH</t>
  </si>
  <si>
    <t>Delitzsch Netz GmbH</t>
  </si>
  <si>
    <t>SA Dersum</t>
  </si>
  <si>
    <t>Stadtwerke Detmold GmbH</t>
  </si>
  <si>
    <t>DE0073303443100000000000000124642</t>
  </si>
  <si>
    <t>Umspannwerk Döbeln</t>
  </si>
  <si>
    <t>50081125616</t>
  </si>
  <si>
    <t>50080607277</t>
  </si>
  <si>
    <t>DE00722525821HRA0000DOERPUME00001, 
DE00722525821HRA0000DOERPUME00003, 
DE00722525821HRA0000DOERPUME00005</t>
  </si>
  <si>
    <t>DE0010810311600000000000000094454</t>
  </si>
  <si>
    <t>UW Druxberge</t>
  </si>
  <si>
    <t>Avacon NETZ GmbH</t>
  </si>
  <si>
    <t>UW Sieverstedt (Mast 41 110 kV-Freileitung Schuby-Weding)</t>
  </si>
  <si>
    <t>UW Polleben / Reidewitz</t>
  </si>
  <si>
    <t>ÜST Marktstr. 44, 36132 Eiterfeld („ÜST 7772 Arzell Marktstraße WEA“)</t>
  </si>
  <si>
    <t>Avacon</t>
  </si>
  <si>
    <t>Schalthaus Emden</t>
  </si>
  <si>
    <t>Wybelsum</t>
  </si>
  <si>
    <t>UW Buddenbaum</t>
  </si>
  <si>
    <t>An der Patria, 50374 Erftstadt</t>
  </si>
  <si>
    <t>NEW Netz GmbH</t>
  </si>
  <si>
    <t>UW Esche</t>
  </si>
  <si>
    <t>HSA Inden Feld 123</t>
  </si>
  <si>
    <t>UW Querfurter Platte</t>
  </si>
  <si>
    <t>Natrap I</t>
  </si>
  <si>
    <t>Natrap II</t>
  </si>
  <si>
    <t>UW Göhl</t>
  </si>
  <si>
    <t>UW Petersdorf</t>
  </si>
  <si>
    <t>DE00729704916REC0SW00335210597514</t>
  </si>
  <si>
    <t>UW Wiesmoor</t>
  </si>
  <si>
    <t>UW Förderstedt</t>
  </si>
  <si>
    <t>Station Bawöste</t>
  </si>
  <si>
    <t>BW Bürgerwindpark Freren-Bardel</t>
  </si>
  <si>
    <t>E01 UW GDORF</t>
  </si>
  <si>
    <t>UW Schilfa</t>
  </si>
  <si>
    <t>HEW HofEnergie+Wasser GmbH</t>
  </si>
  <si>
    <t>Berne-Neuenhuntorfermoor, Hoher Weg (Flur 6 und 7)</t>
  </si>
  <si>
    <t>UW Falkenhagen Nord II</t>
  </si>
  <si>
    <t>Granzow</t>
  </si>
  <si>
    <t>Wessin</t>
  </si>
  <si>
    <t>50 Hertz Transmission GmbH</t>
  </si>
  <si>
    <t>Stadtwerke Gronau GmbH</t>
  </si>
  <si>
    <t>UW Brühl</t>
  </si>
  <si>
    <t>UW Woltersdorf</t>
  </si>
  <si>
    <t>E-DIS</t>
  </si>
  <si>
    <t>UW Oettelin</t>
  </si>
  <si>
    <t>UW Gräfentonna</t>
  </si>
  <si>
    <t>UW Guben</t>
  </si>
  <si>
    <t>UW Gubin</t>
  </si>
  <si>
    <t>UW Kletzke</t>
  </si>
  <si>
    <t>E-DIS AG</t>
  </si>
  <si>
    <t>Stadtwerke Güstrow GmbH</t>
  </si>
  <si>
    <t>Höchstenbach Windeinspeisung</t>
  </si>
  <si>
    <t>UW Kalteiche</t>
  </si>
  <si>
    <t>UW Hakenstedt I</t>
  </si>
  <si>
    <t>UW Hakenstedt II</t>
  </si>
  <si>
    <t>Halberstadtwerke GmbH</t>
  </si>
  <si>
    <t>UW Altenwerder, KS 81871</t>
  </si>
  <si>
    <t>UA Gundersheim</t>
  </si>
  <si>
    <t>UW Niederlangen</t>
  </si>
  <si>
    <t>Avacon Netz</t>
  </si>
  <si>
    <t>NAP Röchlingstraße</t>
  </si>
  <si>
    <t>UW Harsleben</t>
  </si>
  <si>
    <t>Harsleben Süd</t>
  </si>
  <si>
    <t xml:space="preserve">UW Freisen </t>
  </si>
  <si>
    <t>energis-Netzgesellschaft mbH</t>
  </si>
  <si>
    <t>UW Tuchem</t>
  </si>
  <si>
    <t>DE0001814632500000000000000596467</t>
  </si>
  <si>
    <t>Alliander Netz Heinsberg GmbH</t>
  </si>
  <si>
    <t>DE0071373835000000E04000000093983</t>
  </si>
  <si>
    <t>UW Herl</t>
  </si>
  <si>
    <t>enwor - energie &amp; wasser vor ort GmbH</t>
  </si>
  <si>
    <t>UW Bergshausen</t>
  </si>
  <si>
    <t>Städtische Werke Netz plus Service GmbH</t>
  </si>
  <si>
    <t>UW Heynitz</t>
  </si>
  <si>
    <t xml:space="preserve">ENSO Netz GmbH </t>
  </si>
  <si>
    <t>Celle-Uelzen Netz GmbH</t>
  </si>
  <si>
    <t>ABO Wind UW Uettingen GmbH &amp; Co. KG</t>
  </si>
  <si>
    <t>UW Nessa Nord</t>
  </si>
  <si>
    <t>UW Lachendorf</t>
  </si>
  <si>
    <t>DE0010810617900000000000000000001</t>
  </si>
  <si>
    <t>UW Heinrichsfelde</t>
  </si>
  <si>
    <t>Stadtwerke Homburg GmbH</t>
  </si>
  <si>
    <t>Brandenburger Str. , 14641 Wustermark</t>
  </si>
  <si>
    <t>UW Simonswolde</t>
  </si>
  <si>
    <t>UW Ihlow</t>
  </si>
  <si>
    <t>UW Lauterhofen</t>
  </si>
  <si>
    <t>DE00108103099V0000000000000049669 
(Umspannwerk Cottbus Ost)</t>
  </si>
  <si>
    <t>Envia Mitnetz</t>
  </si>
  <si>
    <t>UW Jennelt</t>
  </si>
  <si>
    <t>Gereonstr. 6, 52428 Jülich</t>
  </si>
  <si>
    <t>UW Badel</t>
  </si>
  <si>
    <t>UW Mastershausen</t>
  </si>
  <si>
    <t>RWE Westnetz</t>
  </si>
  <si>
    <t>UW Wolgast</t>
  </si>
  <si>
    <t>Energieversorgung Lohr-Karlstadt und Umgebung GmbH &amp; Co. KG</t>
  </si>
  <si>
    <t>UW Quitzow</t>
  </si>
  <si>
    <t>Wemag Netz GmbH</t>
  </si>
  <si>
    <t>UW Hottendorf</t>
  </si>
  <si>
    <t>Bad Schmiedeberg</t>
  </si>
  <si>
    <t>UW Kemlitz</t>
  </si>
  <si>
    <t>UW Gnarrenburg</t>
  </si>
  <si>
    <t>Altwistedt, Altwistedter Weg, 27616 Beverstedt</t>
  </si>
  <si>
    <t>UW Kisselbach Schaltzelle J03</t>
  </si>
  <si>
    <t>UW Kümbdchen</t>
  </si>
  <si>
    <t>DE0010810322200000000000000065432</t>
  </si>
  <si>
    <t xml:space="preserve">LSW Netz GmbH &amp; Co. KG </t>
  </si>
  <si>
    <t>UW Brieske</t>
  </si>
  <si>
    <t xml:space="preserve">UW Kostebrau </t>
  </si>
  <si>
    <t>UW Neuferchau Wind</t>
  </si>
  <si>
    <t>UW Uckely, 15712 Königs Wusterhaussen, OT Zernsdorf</t>
  </si>
  <si>
    <t>e.dis</t>
  </si>
  <si>
    <t>UW Könnern Süd</t>
  </si>
  <si>
    <t>UW Gottersdorf</t>
  </si>
  <si>
    <t>UW Simmern</t>
  </si>
  <si>
    <t>UW Bargstedt</t>
  </si>
  <si>
    <t>DE00713727446EA011200000000915032</t>
  </si>
  <si>
    <t>UW Großenehrich Wind</t>
  </si>
  <si>
    <t>UW Leese (Feld: 23, Leitung 88) Zappenberg 4, 31633 Leese</t>
  </si>
  <si>
    <t>UW Leese (Feld: J28, Leitung 66)</t>
  </si>
  <si>
    <t>UW Bargteheide</t>
  </si>
  <si>
    <t>DE00002789415Rl00000001046138000</t>
  </si>
  <si>
    <t>ovag Netz AG</t>
  </si>
  <si>
    <t>DE00014548624E00708478N5207925L01</t>
  </si>
  <si>
    <t>ÜS Barbecke</t>
  </si>
  <si>
    <t>Station Lengerich</t>
  </si>
  <si>
    <t>ÜS Asseln</t>
  </si>
  <si>
    <t>UW Linnich</t>
  </si>
  <si>
    <t>UW Linnich-Körrenzig</t>
  </si>
  <si>
    <t>UW Oppeln</t>
  </si>
  <si>
    <t>UW Beverstedt</t>
  </si>
  <si>
    <t>Schalthaus Höchstadt</t>
  </si>
  <si>
    <t>EWV Energie- und Wasser-Versorgung GmbH</t>
  </si>
  <si>
    <t>DE001811592600000000000000127121</t>
  </si>
  <si>
    <t>UW Uchtdorf</t>
  </si>
  <si>
    <t>DE0005073769610000000000000028639</t>
  </si>
  <si>
    <t>UW Kränzlin</t>
  </si>
  <si>
    <t>Übergabeschaltanlage</t>
  </si>
  <si>
    <t>UW Mehring (Herl)</t>
  </si>
  <si>
    <t>UW Teisbach</t>
  </si>
  <si>
    <t>UW Putlitz</t>
  </si>
  <si>
    <t>Friedrichstraße 99, Kamp-Lintfort</t>
  </si>
  <si>
    <t>Morbach WEA</t>
  </si>
  <si>
    <t>UW Möthlitz</t>
  </si>
  <si>
    <t>UW Wittenberg</t>
  </si>
  <si>
    <t xml:space="preserve"> Wanstrath,  49434 Neuenkirchen-Vörden Nellinghof</t>
  </si>
  <si>
    <t>UW Kränzlin (An den Eichen)</t>
  </si>
  <si>
    <t>UW Charlottenfelde</t>
  </si>
  <si>
    <t>UW Bardenitz</t>
  </si>
  <si>
    <t>UW Algenrodt</t>
  </si>
  <si>
    <t>UW Morbach</t>
  </si>
  <si>
    <t>US Niederlangen</t>
  </si>
  <si>
    <t>DE0073373931900000E01000000021057</t>
  </si>
  <si>
    <t>UW Bimolten</t>
  </si>
  <si>
    <t>DE00755526388HRA0000000NORGE00001</t>
  </si>
  <si>
    <t>OWP Trianel Windpark Borkum BOWZ-E01 bzw. DE00755526548HRA0000000BOWZE00001 (Messlokation)</t>
  </si>
  <si>
    <t>DE00768226548HRA0000000NOONE00001, DE00768226548HRA0000000NOONE00002</t>
  </si>
  <si>
    <t>DE00768225761HRA0000000AMRWE00001
DE00768225761HRA0000000AMRWE00002
(HelWin2)</t>
  </si>
  <si>
    <t>Tennet TSO GmbH</t>
  </si>
  <si>
    <t>DolWin Beta</t>
  </si>
  <si>
    <t>Helwin 1</t>
  </si>
  <si>
    <t>Diele</t>
  </si>
  <si>
    <t>DE0010107344700000000000000285382</t>
  </si>
  <si>
    <t>UW Clenze</t>
  </si>
  <si>
    <t>UW Osterburg</t>
  </si>
  <si>
    <t>OSS Baltic 1</t>
  </si>
  <si>
    <t>OSS Wikinger</t>
  </si>
  <si>
    <t>DE00729719089VEH0WE00132369065176</t>
  </si>
  <si>
    <t>DE00100016248DS000000000005554231</t>
  </si>
  <si>
    <t>UW Krakow</t>
  </si>
  <si>
    <t>ÜGS UW Mayen</t>
  </si>
  <si>
    <t>UW Pröttlin</t>
  </si>
  <si>
    <t>UW Möglin</t>
  </si>
  <si>
    <t>UW Kölleda Stadt Kölleda, Gewerbegebiet "Kölledakleblitzhöhe"</t>
  </si>
  <si>
    <t>UW Weferlingen</t>
  </si>
  <si>
    <t>UW Genthin</t>
  </si>
  <si>
    <t>UW Kagel</t>
  </si>
  <si>
    <t>NST-54421-A-S0445238;
NST-54421-A-S0448725</t>
  </si>
  <si>
    <t>20/110</t>
  </si>
  <si>
    <t>UW Aßlar</t>
  </si>
  <si>
    <t>SH Netz AG</t>
  </si>
  <si>
    <t>DE00722525821HV04000000REUKJ00104, 
DE00722525821HV04000000REUKJ00105, 
DE00722525821HV04000000REUKJ00107, 
DE00722525821HV04000000REUKJ00205, 
DE00722525821HV04000000REUKJ00207</t>
  </si>
  <si>
    <t>UW Herzebrock</t>
  </si>
  <si>
    <t>DE0001814848500000000000000446685</t>
  </si>
  <si>
    <t>Umspannwerk Hunsrück</t>
  </si>
  <si>
    <t>UA Hörsten</t>
  </si>
  <si>
    <t>UW Tauche</t>
  </si>
  <si>
    <t>DE000726102929EP00000000000049869</t>
  </si>
  <si>
    <t>UW Schwarzheide Ost</t>
  </si>
  <si>
    <t>UW Lebenstedt Nord</t>
  </si>
  <si>
    <t>UW Lebenstedt Süd</t>
  </si>
  <si>
    <t>Handelsweg 901R, 06526 Sangerhausen</t>
  </si>
  <si>
    <t>Gröblingen 900 Z, 48336 Sassenberg</t>
  </si>
  <si>
    <t>Station Blumenthal, Station Wollenberg, Station Oberhausen</t>
  </si>
  <si>
    <t>Habertshof 5</t>
  </si>
  <si>
    <t>ÜZ-UW Heidenfeld</t>
  </si>
  <si>
    <t>Unterfränkische Überlandzentrale eG</t>
  </si>
  <si>
    <t>DE00014548624S0000000000000030048</t>
  </si>
  <si>
    <t>UW Schwedt</t>
  </si>
  <si>
    <t>UW Stadorf</t>
  </si>
  <si>
    <t>Umspannwerk Amsdorf Solar</t>
  </si>
  <si>
    <t>UW Seelow</t>
  </si>
  <si>
    <t>DE0010811590700000000000000078489</t>
  </si>
  <si>
    <t>DE0001814832400000000000000695362</t>
  </si>
  <si>
    <t>UW Senftenberg/West</t>
  </si>
  <si>
    <t>Stadtwerke Senftenberg GmbH</t>
  </si>
  <si>
    <t>Gerstenhof 0</t>
  </si>
  <si>
    <t>UW Lammersdorf</t>
  </si>
  <si>
    <t>Umspannanlage Lamersdorf</t>
  </si>
  <si>
    <t>Umspannwerk Kraftwerk Kassel, Dennhäuser Str. 122, 34134 Kassel</t>
  </si>
  <si>
    <t>UW Mainsche</t>
  </si>
  <si>
    <t>Übergabestation Störkathen</t>
  </si>
  <si>
    <t>Gänsdorf</t>
  </si>
  <si>
    <t>DE00713729693S1200000000000213401</t>
  </si>
  <si>
    <t>03185 Teichland, Mast 113, 110 kV</t>
  </si>
  <si>
    <t>Markt Thüngen Gemeindewerke - Stromversorgung</t>
  </si>
  <si>
    <t>HSA Jackerath
DE 007332 52445 00000000000000195668</t>
  </si>
  <si>
    <t>UW Gräfentonna Trafo 102</t>
  </si>
  <si>
    <t>UW Tarnow</t>
  </si>
  <si>
    <t>Dorfstr. 999 U 06388 Piethen</t>
  </si>
  <si>
    <t>UW Neu Rietz Ost</t>
  </si>
  <si>
    <t>Heseper Str. , 49767 Twist</t>
  </si>
  <si>
    <t>UW Bassum</t>
  </si>
  <si>
    <t>UW Badeleben</t>
  </si>
  <si>
    <t>UA Wadern</t>
  </si>
  <si>
    <t>Netzwerke Wadern GmbH</t>
  </si>
  <si>
    <t>UA Höhn</t>
  </si>
  <si>
    <t xml:space="preserve">KEVAG Verteilnetz GmbH </t>
  </si>
  <si>
    <t>SA Hasselbrock</t>
  </si>
  <si>
    <t>DE00722529664HV03000000KAMNE00001</t>
  </si>
  <si>
    <t>AVACON</t>
  </si>
  <si>
    <t>UW Düshorn</t>
  </si>
  <si>
    <t>UW Wasserleben Wind</t>
  </si>
  <si>
    <t>Syna GmbH</t>
  </si>
  <si>
    <t>DE00067897877LA000000000000005697</t>
  </si>
  <si>
    <t>Stadtwerke Wertheim GmbH</t>
  </si>
  <si>
    <t>SA Metjendorf</t>
  </si>
  <si>
    <t>GEW Wilhelmshaven GmbH</t>
  </si>
  <si>
    <t>Ten GmbH</t>
  </si>
  <si>
    <t>Stadtwerke Wolfhagen GmbH</t>
  </si>
  <si>
    <t>Übergabestation Schornsheim 9 Strecke juwi</t>
  </si>
  <si>
    <t>Übergabestation Wörrstadt 48</t>
  </si>
  <si>
    <t xml:space="preserve">UW Zeithain </t>
  </si>
  <si>
    <t>UW Pillgram</t>
  </si>
  <si>
    <t>UW Tangermünde</t>
  </si>
  <si>
    <t>Übergabestation Zahna</t>
  </si>
  <si>
    <t>UW Zerre</t>
  </si>
  <si>
    <t>Hauptstraße, 56761 Zettingen</t>
  </si>
  <si>
    <t>UW Crivitz</t>
  </si>
  <si>
    <t>DolWin Gamma</t>
  </si>
  <si>
    <t>50439365129</t>
  </si>
  <si>
    <t>Schleswig Holstein Netz AG</t>
  </si>
  <si>
    <t>UA Walhausen</t>
  </si>
  <si>
    <t>UW Behringen Wind</t>
  </si>
  <si>
    <t>UA Borg</t>
  </si>
  <si>
    <t>UW Röbel</t>
  </si>
  <si>
    <t>BeSte Stadtwerke</t>
  </si>
  <si>
    <t>UW Wessin, Zölkow I</t>
  </si>
  <si>
    <t>Knapsack Power GmbH &amp; Co. KG</t>
  </si>
  <si>
    <t>Kraftwerksliste Bundesnetzagentur (bundesweit; alle Netz- und Umspannebenen) Stand 01.04.2020</t>
  </si>
  <si>
    <t>Stand 01.04.2020; Summe elektrische Netto-Nennleistung in MW</t>
  </si>
  <si>
    <t>Erzeugungsanlagen ≥ 10 MW (Netto-Nennleistung) in Deutschland sind einzeln aufgeführt. Wind- oder Solarparks sind einzeln aufgeführt, sofern die Summe der einzelnen Erzeugungsanlagen eines Parks mindestens 10 MW beträgt und sie aus dem Monitoring bekannt sind. Sofern die einzelnen Wind- oder Solarparks nicht aus dem Monitoring bekannt sind, so ist deren Leistung in aggregierter Form enthalten.</t>
  </si>
  <si>
    <t>Status</t>
  </si>
  <si>
    <t xml:space="preserve">Vorläufig Stillgelegt </t>
  </si>
  <si>
    <t xml:space="preserve">Endgültig Stillgelegt 2011 </t>
  </si>
  <si>
    <t xml:space="preserve">Endgültig Stillgelegt 2012 </t>
  </si>
  <si>
    <t xml:space="preserve">Endgültig Stillgelegt 2013 </t>
  </si>
  <si>
    <t xml:space="preserve">Endgültig Stillgelegt 2014 </t>
  </si>
  <si>
    <t xml:space="preserve">Endgültig Stillgelegt 2015 </t>
  </si>
  <si>
    <t xml:space="preserve">Endgültig Stillgelegt 2016 </t>
  </si>
  <si>
    <t xml:space="preserve">Endgültig Stillgelegt 2017 </t>
  </si>
  <si>
    <t xml:space="preserve">Endgültig Stillgelegt 2018 </t>
  </si>
  <si>
    <t xml:space="preserve">Endgültig Stillgelegt 2019 </t>
  </si>
  <si>
    <t>Commisionedyear</t>
  </si>
  <si>
    <t>format</t>
  </si>
  <si>
    <t>1945
letzte Änderung 1953</t>
  </si>
  <si>
    <t>1.1.2000</t>
  </si>
  <si>
    <t>Row Labels</t>
  </si>
  <si>
    <t>Grand Total</t>
  </si>
  <si>
    <t>2009</t>
  </si>
  <si>
    <t>2012</t>
  </si>
  <si>
    <t>1968</t>
  </si>
  <si>
    <t>1975</t>
  </si>
  <si>
    <t>2006</t>
  </si>
  <si>
    <t>1996</t>
  </si>
  <si>
    <t>2000</t>
  </si>
  <si>
    <t>2001</t>
  </si>
  <si>
    <t>1962</t>
  </si>
  <si>
    <t>1993</t>
  </si>
  <si>
    <t>1947</t>
  </si>
  <si>
    <t>1953</t>
  </si>
  <si>
    <t>1978</t>
  </si>
  <si>
    <t>1989</t>
  </si>
  <si>
    <t>1990</t>
  </si>
  <si>
    <t>1992</t>
  </si>
  <si>
    <t>1994</t>
  </si>
  <si>
    <t>2002</t>
  </si>
  <si>
    <t>2003</t>
  </si>
  <si>
    <t>2013</t>
  </si>
  <si>
    <t>2014</t>
  </si>
  <si>
    <t>2016</t>
  </si>
  <si>
    <t>1912</t>
  </si>
  <si>
    <t>1965</t>
  </si>
  <si>
    <t>1972</t>
  </si>
  <si>
    <t>1995</t>
  </si>
  <si>
    <t>2004</t>
  </si>
  <si>
    <t>1991</t>
  </si>
  <si>
    <t>2007</t>
  </si>
  <si>
    <t>2008</t>
  </si>
  <si>
    <t>2010</t>
  </si>
  <si>
    <t>2011</t>
  </si>
  <si>
    <t>2015</t>
  </si>
  <si>
    <t>1997</t>
  </si>
  <si>
    <t>1998</t>
  </si>
  <si>
    <t>1999</t>
  </si>
  <si>
    <t>2005</t>
  </si>
  <si>
    <t>2017</t>
  </si>
  <si>
    <t>Column Labels</t>
  </si>
  <si>
    <t>(Multiple Items)</t>
  </si>
  <si>
    <t>technology from EWI</t>
  </si>
  <si>
    <t>eigene Annahme</t>
  </si>
  <si>
    <t>Steam turbine</t>
  </si>
  <si>
    <t>Sonstige</t>
  </si>
  <si>
    <t>Annahme basierend auf DIW (2014)</t>
  </si>
  <si>
    <t>Gas turbine</t>
  </si>
  <si>
    <t>https://www.bmwgroup-werke.com/landshut/de/aktuelles/pressemitteilungen/2018/kwk-zentrale.html</t>
  </si>
  <si>
    <t>Combustion Engine</t>
  </si>
  <si>
    <t>https://www.thueringerenergie.de/einblicke/waerme/ein_echt_dickes_ding</t>
  </si>
  <si>
    <t>04.12.2018</t>
  </si>
  <si>
    <t>TEAG</t>
  </si>
  <si>
    <t>https://www.engie-deutschland.de/de/media/pressemitteilungen/details/Richtfest-im-Heizkraftwerk-Gera-Tinz/</t>
  </si>
  <si>
    <t>18.12.2018</t>
  </si>
  <si>
    <t>https://www.energieversorgung-gera.de/privatkunden/unternehmen/aktuelles/mitteilung/vorbereitungen-fuer-neues-heizkraftwerk-gera-lusan.html</t>
  </si>
  <si>
    <t>07.12.2018</t>
  </si>
  <si>
    <t>OPSD (2018)</t>
  </si>
  <si>
    <t>29.08.2018</t>
  </si>
  <si>
    <t>01.10.2016</t>
  </si>
  <si>
    <t>20.03.2007</t>
  </si>
  <si>
    <t>15.11.2017</t>
  </si>
  <si>
    <t>01.01.1967</t>
  </si>
  <si>
    <t>01.01.2018</t>
  </si>
  <si>
    <t>01.05.2017</t>
  </si>
  <si>
    <t>01.04.2005</t>
  </si>
  <si>
    <t>21.01.2014</t>
  </si>
  <si>
    <t>20.08.2016</t>
  </si>
  <si>
    <t>29.10.2012</t>
  </si>
  <si>
    <t>25.05.1972</t>
  </si>
  <si>
    <t>Combined cycle</t>
  </si>
  <si>
    <t>29.04.2016</t>
  </si>
  <si>
    <t>22.01.2016</t>
  </si>
  <si>
    <t>31.07.2014</t>
  </si>
  <si>
    <t>09.12.2014</t>
  </si>
  <si>
    <t>27.07.2014</t>
  </si>
  <si>
    <t>13.02.2016</t>
  </si>
  <si>
    <t>30.10.2015</t>
  </si>
  <si>
    <t>31.08.2015</t>
  </si>
  <si>
    <t>03.03.2014</t>
  </si>
  <si>
    <t>01.04.1980</t>
  </si>
  <si>
    <t>28.02.2015</t>
  </si>
  <si>
    <t>http://autogramm.volkswagen.de/01-02_14/standorte/standorte_09.html</t>
  </si>
  <si>
    <t>13.02.2014</t>
  </si>
  <si>
    <t>https://www.muellergroup.com/medien/pressemitteilungen/sachsenmilch-leppersdorf-nimmt-eigenstromanlage-in-betrieb/</t>
  </si>
  <si>
    <t>09.05.2014</t>
  </si>
  <si>
    <t>24.08.2012</t>
  </si>
  <si>
    <t>25.09.2013</t>
  </si>
  <si>
    <t>01.12.2013</t>
  </si>
  <si>
    <t>https://www.stadtwerke-kempen.de/nachhaltige-fernwaerme</t>
  </si>
  <si>
    <t>01.01.1990</t>
  </si>
  <si>
    <t>Erdgas,  Raffineriegas , Rückstandsöle</t>
  </si>
  <si>
    <t>23.09.1962</t>
  </si>
  <si>
    <t>01.06.1969</t>
  </si>
  <si>
    <t>01.01.1992</t>
  </si>
  <si>
    <t>01.01.2013</t>
  </si>
  <si>
    <t>01.01.2014</t>
  </si>
  <si>
    <t>01.08.1961</t>
  </si>
  <si>
    <t>25.03.1983</t>
  </si>
  <si>
    <t>01.01.1996</t>
  </si>
  <si>
    <t>12.10.1993</t>
  </si>
  <si>
    <t>20.02.2013</t>
  </si>
  <si>
    <t>31.10.2012</t>
  </si>
  <si>
    <t>01.03.2011</t>
  </si>
  <si>
    <t>30.03.1982</t>
  </si>
  <si>
    <t>01.09.2012</t>
  </si>
  <si>
    <t>01.01.2009</t>
  </si>
  <si>
    <t xml:space="preserve">Erdgas H </t>
  </si>
  <si>
    <t>04.10.1994</t>
  </si>
  <si>
    <t>01.07.1979</t>
  </si>
  <si>
    <t>01.12.1986</t>
  </si>
  <si>
    <t>24.06.2009</t>
  </si>
  <si>
    <t>01.04.2012</t>
  </si>
  <si>
    <t>15.01.2005</t>
  </si>
  <si>
    <t>https://blockheizkraftwerk24.com/annweiler-am-trifels-bhkw/</t>
  </si>
  <si>
    <t>15.01.1976</t>
  </si>
  <si>
    <t>30.06.1964</t>
  </si>
  <si>
    <t>01.09.2000</t>
  </si>
  <si>
    <t>09.11.1998</t>
  </si>
  <si>
    <t>04.06.1984</t>
  </si>
  <si>
    <t>02.06.1977</t>
  </si>
  <si>
    <t>12.03.2012</t>
  </si>
  <si>
    <t>20.11.1990</t>
  </si>
  <si>
    <t>01.01.1995</t>
  </si>
  <si>
    <t>01.01.1993</t>
  </si>
  <si>
    <t>01.05.2012</t>
  </si>
  <si>
    <t>13.08.1979</t>
  </si>
  <si>
    <t>14.05.1997</t>
  </si>
  <si>
    <t>17.11.1992</t>
  </si>
  <si>
    <t>06.11.2012</t>
  </si>
  <si>
    <t>01.01.1999</t>
  </si>
  <si>
    <t>24.01.1996</t>
  </si>
  <si>
    <t>03.08.2012</t>
  </si>
  <si>
    <t>08.07.2012</t>
  </si>
  <si>
    <t>01.09.1993</t>
  </si>
  <si>
    <t>01.01.1929</t>
  </si>
  <si>
    <t>21.03.1967</t>
  </si>
  <si>
    <t>15.06.1966</t>
  </si>
  <si>
    <t>30.10.1963</t>
  </si>
  <si>
    <t>14.04.1964</t>
  </si>
  <si>
    <t>15.01.1964</t>
  </si>
  <si>
    <t>01.10.1998</t>
  </si>
  <si>
    <t>28.01.2013</t>
  </si>
  <si>
    <t>01.01.1948</t>
  </si>
  <si>
    <t>Abdampf</t>
  </si>
  <si>
    <t>01.07.1968</t>
  </si>
  <si>
    <t>01.07.1969</t>
  </si>
  <si>
    <t>01.07.1988</t>
  </si>
  <si>
    <t>01.01.1923</t>
  </si>
  <si>
    <t>27.09.2010</t>
  </si>
  <si>
    <t>02.04.1993</t>
  </si>
  <si>
    <t>01.02.2001</t>
  </si>
  <si>
    <t>01.01.1976</t>
  </si>
  <si>
    <t>AWG Abfallwirtschaftsgesellschaft mbH Wuppertal</t>
  </si>
  <si>
    <t>01.01.2001</t>
  </si>
  <si>
    <t>16.09.1994</t>
  </si>
  <si>
    <t>01.02.1995</t>
  </si>
  <si>
    <t>06.11.2014</t>
  </si>
  <si>
    <t>14.01.2008</t>
  </si>
  <si>
    <t>01.04.1981</t>
  </si>
  <si>
    <t>13.11.2007</t>
  </si>
  <si>
    <t>01.01.1974</t>
  </si>
  <si>
    <t>27.08.1991</t>
  </si>
  <si>
    <t>Erdöl</t>
  </si>
  <si>
    <t>03.07.1962</t>
  </si>
  <si>
    <t>03.07.1996</t>
  </si>
  <si>
    <t>02.12.1995</t>
  </si>
  <si>
    <t>21.04.2008</t>
  </si>
  <si>
    <t>01.10.1979</t>
  </si>
  <si>
    <t>21.11.2013</t>
  </si>
  <si>
    <t>01.04.2011</t>
  </si>
  <si>
    <t>31.08.1982</t>
  </si>
  <si>
    <t>21.01.1989</t>
  </si>
  <si>
    <t>20.12.2014</t>
  </si>
  <si>
    <t>07.08.1997</t>
  </si>
  <si>
    <t>01.06.2000</t>
  </si>
  <si>
    <t>09.06.2009</t>
  </si>
  <si>
    <t>08.01.2004</t>
  </si>
  <si>
    <t>05.12.1978</t>
  </si>
  <si>
    <t>01.01.1972</t>
  </si>
  <si>
    <t>17.11.1988</t>
  </si>
  <si>
    <t>01.12.2009</t>
  </si>
  <si>
    <t>22.06.2005</t>
  </si>
  <si>
    <t>01.08.1967</t>
  </si>
  <si>
    <t>01.03.2003</t>
  </si>
  <si>
    <t>12.06.2008</t>
  </si>
  <si>
    <t>01.10.2001</t>
  </si>
  <si>
    <t>21.07.2004</t>
  </si>
  <si>
    <t>12.09.2017</t>
  </si>
  <si>
    <t>01.01.1997</t>
  </si>
  <si>
    <t>01.01.2002</t>
  </si>
  <si>
    <t>31.03.2014</t>
  </si>
  <si>
    <t>01.02.1998</t>
  </si>
  <si>
    <t>08.03.2001</t>
  </si>
  <si>
    <t>12.10.2010</t>
  </si>
  <si>
    <t>17.12.1985</t>
  </si>
  <si>
    <t>01.04.1997</t>
  </si>
  <si>
    <t>23.09.2002</t>
  </si>
  <si>
    <t>15.09.2013</t>
  </si>
  <si>
    <t>26.10.1984</t>
  </si>
  <si>
    <t>07.01.2009</t>
  </si>
  <si>
    <t>06.01.1982</t>
  </si>
  <si>
    <t>21.12.2001</t>
  </si>
  <si>
    <t>13.02.1986</t>
  </si>
  <si>
    <t>01.07.1975</t>
  </si>
  <si>
    <t>01.12.1991</t>
  </si>
  <si>
    <t>15.07.2005</t>
  </si>
  <si>
    <t>01.04.2000</t>
  </si>
  <si>
    <t>01.01.1940</t>
  </si>
  <si>
    <t>20.12.1999</t>
  </si>
  <si>
    <t>09.01.2005</t>
  </si>
  <si>
    <t>01.06.1991</t>
  </si>
  <si>
    <t>15.01.1994</t>
  </si>
  <si>
    <t>01.08.1999</t>
  </si>
  <si>
    <t>Industriekraftwerk Breuberg GmbH</t>
  </si>
  <si>
    <t>18.03.1977</t>
  </si>
  <si>
    <t>20.10.2010</t>
  </si>
  <si>
    <t>03.05.1999</t>
  </si>
  <si>
    <t>01.01.2010</t>
  </si>
  <si>
    <t>01.10.1994</t>
  </si>
  <si>
    <t>15.12.1976</t>
  </si>
  <si>
    <t>01.04.1996</t>
  </si>
  <si>
    <t>01.01.1985</t>
  </si>
  <si>
    <t>01.01.2005</t>
  </si>
  <si>
    <t>01.01.1971</t>
  </si>
  <si>
    <t>30.11.2007</t>
  </si>
  <si>
    <t>01.11.1985</t>
  </si>
  <si>
    <t>01.05.2000</t>
  </si>
  <si>
    <t>25.03.1997</t>
  </si>
  <si>
    <t>01.01.1973</t>
  </si>
  <si>
    <t>26.06.2006</t>
  </si>
  <si>
    <t>01.06.1984</t>
  </si>
  <si>
    <t>18.01.1975</t>
  </si>
  <si>
    <t>14.02.1974</t>
  </si>
  <si>
    <t>04.09.1967</t>
  </si>
  <si>
    <t>02.12.1965</t>
  </si>
  <si>
    <t>19.12.2006</t>
  </si>
  <si>
    <t>04.08.2006</t>
  </si>
  <si>
    <t>22.10.1996</t>
  </si>
  <si>
    <t>01.09.1978</t>
  </si>
  <si>
    <t>17.07.1988</t>
  </si>
  <si>
    <t>01.01.1981</t>
  </si>
  <si>
    <t>25.08.1994</t>
  </si>
  <si>
    <t>30.11.1989</t>
  </si>
  <si>
    <t>15.08.1982</t>
  </si>
  <si>
    <t>17.05.1984</t>
  </si>
  <si>
    <t>15.12.1991</t>
  </si>
  <si>
    <t>15.09.1991</t>
  </si>
  <si>
    <t>18.04.2000</t>
  </si>
  <si>
    <t>01.01.1984</t>
  </si>
  <si>
    <t>01.01.1982</t>
  </si>
  <si>
    <t>01.01.1970</t>
  </si>
  <si>
    <t>Konventionelles Sammelschienenkraftwerk</t>
  </si>
  <si>
    <t>01.10.2015</t>
  </si>
  <si>
    <t>01.01.2015</t>
  </si>
  <si>
    <t>25.05.1998</t>
  </si>
  <si>
    <t>15.12.1997</t>
  </si>
  <si>
    <t>01.12.1994</t>
  </si>
  <si>
    <t>01.06.1990</t>
  </si>
  <si>
    <t>04.09.2011</t>
  </si>
  <si>
    <t>23.07.1998</t>
  </si>
  <si>
    <t>04.06.1998</t>
  </si>
  <si>
    <t>10.01.1994</t>
  </si>
  <si>
    <t>27.01.1972</t>
  </si>
  <si>
    <t>15.08.2010</t>
  </si>
  <si>
    <t>15.06.2010</t>
  </si>
  <si>
    <t>https://www.salzgitter-flachstahl.de/de/news/artikel-der-salzgitter-flachstahl-gmbh/2018-06-27/energie-der-zukunft.html</t>
  </si>
  <si>
    <t>01.07.1939</t>
  </si>
  <si>
    <t>01.07.1989</t>
  </si>
  <si>
    <t>01.06.2005</t>
  </si>
  <si>
    <t>10.09.1999</t>
  </si>
  <si>
    <t>01.08.1936</t>
  </si>
  <si>
    <t>Energie- und Medienversorgung Schwarza GmbH</t>
  </si>
  <si>
    <t>15.12.2009</t>
  </si>
  <si>
    <t>13.06.1996</t>
  </si>
  <si>
    <t>01.01.1988</t>
  </si>
  <si>
    <t>20.12.2012</t>
  </si>
  <si>
    <t>10.04.2013</t>
  </si>
  <si>
    <t>01.08.2011</t>
  </si>
  <si>
    <t>21.02.2011</t>
  </si>
  <si>
    <t>20.04.2010</t>
  </si>
  <si>
    <t>BNA0804b</t>
  </si>
  <si>
    <t>BNA0804a</t>
  </si>
  <si>
    <t>18.04.1985</t>
  </si>
  <si>
    <t>18.01.1990</t>
  </si>
  <si>
    <t>14.11.1980</t>
  </si>
  <si>
    <t>01.01.1987</t>
  </si>
  <si>
    <t>06.10.1987</t>
  </si>
  <si>
    <t>06.10.1985</t>
  </si>
  <si>
    <t>01.02.1984</t>
  </si>
  <si>
    <t>29.11.1982</t>
  </si>
  <si>
    <t>01.10.1981</t>
  </si>
  <si>
    <t>15.02.1990</t>
  </si>
  <si>
    <t>01.10.1920</t>
  </si>
  <si>
    <t>20.01.1971</t>
  </si>
  <si>
    <t>06.04.2006</t>
  </si>
  <si>
    <t>17.10.1991</t>
  </si>
  <si>
    <t>01.09.1996</t>
  </si>
  <si>
    <t>05.01.2005</t>
  </si>
  <si>
    <t>01.01.1939</t>
  </si>
  <si>
    <t>27.06.1965</t>
  </si>
  <si>
    <t>30.08.2002</t>
  </si>
  <si>
    <t>23.10.1974</t>
  </si>
  <si>
    <t>16.09.1974</t>
  </si>
  <si>
    <t>31.05.1968</t>
  </si>
  <si>
    <t>22.02.1976</t>
  </si>
  <si>
    <t>24.06.1975</t>
  </si>
  <si>
    <t>21.03.1973</t>
  </si>
  <si>
    <t>30.06.1972</t>
  </si>
  <si>
    <t>14.10.1972</t>
  </si>
  <si>
    <t>03.05.1974</t>
  </si>
  <si>
    <t>16.05.1997</t>
  </si>
  <si>
    <t>15.04.1989</t>
  </si>
  <si>
    <t>14.12.2005</t>
  </si>
  <si>
    <t>30.09.2004</t>
  </si>
  <si>
    <t>22.07.1980</t>
  </si>
  <si>
    <t>20.08.1980</t>
  </si>
  <si>
    <t>08.10.1980</t>
  </si>
  <si>
    <t>12.08.1940</t>
  </si>
  <si>
    <t>15.10.1983</t>
  </si>
  <si>
    <t>01.06.1971</t>
  </si>
  <si>
    <t>22.11.1973</t>
  </si>
  <si>
    <t>02.05.2015</t>
  </si>
  <si>
    <t>05.04.1993</t>
  </si>
  <si>
    <t>01.11.1982</t>
  </si>
  <si>
    <t>26.12.2005</t>
  </si>
  <si>
    <t>14.06.2012</t>
  </si>
  <si>
    <t>13.08.2012</t>
  </si>
  <si>
    <t>07.01.2010</t>
  </si>
  <si>
    <t>13.10.2006</t>
  </si>
  <si>
    <t>23.05.2000</t>
  </si>
  <si>
    <t>08.09.2006</t>
  </si>
  <si>
    <t>17.07.2005</t>
  </si>
  <si>
    <t>11.05.1964</t>
  </si>
  <si>
    <t>14.07.1997</t>
  </si>
  <si>
    <t>12.05.2005</t>
  </si>
  <si>
    <t>29.02.1992</t>
  </si>
  <si>
    <t>19.04.1988</t>
  </si>
  <si>
    <t>07.09.2010</t>
  </si>
  <si>
    <t>01.01.1962</t>
  </si>
  <si>
    <t>https://www.avea.info/klimaschutz/strom/</t>
  </si>
  <si>
    <t>03.05.2011</t>
  </si>
  <si>
    <t>30.04.2010</t>
  </si>
  <si>
    <t>14.02.2000</t>
  </si>
  <si>
    <t>01.07.1994</t>
  </si>
  <si>
    <t>19.06.2007</t>
  </si>
  <si>
    <t>26.08.2005</t>
  </si>
  <si>
    <t>15.02.1996</t>
  </si>
  <si>
    <t>01.01.1957</t>
  </si>
  <si>
    <t>01.07.1999</t>
  </si>
  <si>
    <t>01.07.2013</t>
  </si>
  <si>
    <t>01.01.2006</t>
  </si>
  <si>
    <t>Raffineriekraftwerk Köln Godorf</t>
  </si>
  <si>
    <t>27.01.2004</t>
  </si>
  <si>
    <t>26.03.2005</t>
  </si>
  <si>
    <t>16.12.2010</t>
  </si>
  <si>
    <t>16.01.1981</t>
  </si>
  <si>
    <t>27.04.2005</t>
  </si>
  <si>
    <t>02.10.1970</t>
  </si>
  <si>
    <t>21.12.1989</t>
  </si>
  <si>
    <t>18.07.1988</t>
  </si>
  <si>
    <t>16.03.1987</t>
  </si>
  <si>
    <t>01.07.2014</t>
  </si>
  <si>
    <t>21.06.1985</t>
  </si>
  <si>
    <t>17.06.1995</t>
  </si>
  <si>
    <t>26.11.1996</t>
  </si>
  <si>
    <t>18.09.1989</t>
  </si>
  <si>
    <t>26.09.1996</t>
  </si>
  <si>
    <t>26.11.2003</t>
  </si>
  <si>
    <t>21.08.1989</t>
  </si>
  <si>
    <t>01.11.2012</t>
  </si>
  <si>
    <t>19.06.1985</t>
  </si>
  <si>
    <t>01.01.1917</t>
  </si>
  <si>
    <t>27.03.1977</t>
  </si>
  <si>
    <t>17.01.1976</t>
  </si>
  <si>
    <t>01.06.1979</t>
  </si>
  <si>
    <t>25.07.1989</t>
  </si>
  <si>
    <t>20.05.2009</t>
  </si>
  <si>
    <t>01.01.2007</t>
  </si>
  <si>
    <t>31.03.1999</t>
  </si>
  <si>
    <t>01.12.1985</t>
  </si>
  <si>
    <t>21.06.1989</t>
  </si>
  <si>
    <t>26.01.1989</t>
  </si>
  <si>
    <t>05.11.1998</t>
  </si>
  <si>
    <t>02.07.2014</t>
  </si>
  <si>
    <t>01.03.2008</t>
  </si>
  <si>
    <t>07.10.1913</t>
  </si>
  <si>
    <t>01.01.1961</t>
  </si>
  <si>
    <t>23.07.1962</t>
  </si>
  <si>
    <t>01.03.1993</t>
  </si>
  <si>
    <t>01.07.1993</t>
  </si>
  <si>
    <t>02.11.2009</t>
  </si>
  <si>
    <t>12.08.1999</t>
  </si>
  <si>
    <t>Kuppelprdukte der Stahl- und Kokserzeugung</t>
  </si>
  <si>
    <t>01.01.2003</t>
  </si>
  <si>
    <t>01.01.1958</t>
  </si>
  <si>
    <t>30.01.2013</t>
  </si>
  <si>
    <t>27.08.2005</t>
  </si>
  <si>
    <t>28.03.1994</t>
  </si>
  <si>
    <t>02.11.1984</t>
  </si>
  <si>
    <t>01.12.2007</t>
  </si>
  <si>
    <t>03.01.1994</t>
  </si>
  <si>
    <t>16.10.1995</t>
  </si>
  <si>
    <t>20.12.2017</t>
  </si>
  <si>
    <t>01.01.1998</t>
  </si>
  <si>
    <t>01.01.1968</t>
  </si>
  <si>
    <t>01.01.1969</t>
  </si>
  <si>
    <t>01.01.2011</t>
  </si>
  <si>
    <t>01.01.1959</t>
  </si>
  <si>
    <t>01.01.1989</t>
  </si>
  <si>
    <t>01.01.2004</t>
  </si>
  <si>
    <t>30.09.1997</t>
  </si>
  <si>
    <t>01.10.1985</t>
  </si>
  <si>
    <t>23.01.1989</t>
  </si>
  <si>
    <t>02.06.1992</t>
  </si>
  <si>
    <t>09.04.1988</t>
  </si>
  <si>
    <t>10.02.2014</t>
  </si>
  <si>
    <t>04.03.1982</t>
  </si>
  <si>
    <t>14.09.2005</t>
  </si>
  <si>
    <t>17.12.1999</t>
  </si>
  <si>
    <t>24.04.1996</t>
  </si>
  <si>
    <t>01.02.1985</t>
  </si>
  <si>
    <t>28.12.2007</t>
  </si>
  <si>
    <t>Arcelor Mittal Eisenhüttenstadt GmbH</t>
  </si>
  <si>
    <t>01.01.1954</t>
  </si>
  <si>
    <t>10.02.2011</t>
  </si>
  <si>
    <t>Propower GmbH</t>
  </si>
  <si>
    <t>Biogas, Papierfaserschlamm</t>
  </si>
  <si>
    <t>07.07.1977</t>
  </si>
  <si>
    <t>17.04.2000</t>
  </si>
  <si>
    <t>03.08.1972</t>
  </si>
  <si>
    <t>19.11.1974</t>
  </si>
  <si>
    <t>21.02.1975</t>
  </si>
  <si>
    <t>28.07.2000</t>
  </si>
  <si>
    <t>01.01.1963</t>
  </si>
  <si>
    <t>01.01.1955</t>
  </si>
  <si>
    <t>20.12.2013</t>
  </si>
  <si>
    <t>01.06.1988</t>
  </si>
  <si>
    <t>24.10.2005</t>
  </si>
  <si>
    <t>28.09.1995</t>
  </si>
  <si>
    <t>22.03.2004</t>
  </si>
  <si>
    <t>01.07.2000</t>
  </si>
  <si>
    <t>09.10.1936</t>
  </si>
  <si>
    <t>Braunkohle, Erdgas</t>
  </si>
  <si>
    <t>Kraftwerk Dessau GmbH</t>
  </si>
  <si>
    <t>16.12.1999</t>
  </si>
  <si>
    <t>HKW Heizkraftwerksgesellschaft Cottbus mbH</t>
  </si>
  <si>
    <t>15.06.1990</t>
  </si>
  <si>
    <t>01.09.1988</t>
  </si>
  <si>
    <t>19.07.2002</t>
  </si>
  <si>
    <t>14.05.1979</t>
  </si>
  <si>
    <t>27.07.2001</t>
  </si>
  <si>
    <t>22.12.1986</t>
  </si>
  <si>
    <t>01.05.1996</t>
  </si>
  <si>
    <t>01.12.1979</t>
  </si>
  <si>
    <t>01.03.2014</t>
  </si>
  <si>
    <t>01.01.1975</t>
  </si>
  <si>
    <t>10.07.1984</t>
  </si>
  <si>
    <t>10.05.1965</t>
  </si>
  <si>
    <t>30.12.2010</t>
  </si>
  <si>
    <t>15.07.1971</t>
  </si>
  <si>
    <t>01.10.2000</t>
  </si>
  <si>
    <t>01.07.1980</t>
  </si>
  <si>
    <t>01.01.1979</t>
  </si>
  <si>
    <t>01.11.2013</t>
  </si>
  <si>
    <t>01.07.1990</t>
  </si>
  <si>
    <t>01.12.1999</t>
  </si>
  <si>
    <t>20.06.2000</t>
  </si>
  <si>
    <t>04.08.2000</t>
  </si>
  <si>
    <t>02.01.2005</t>
  </si>
  <si>
    <t>01.07.1981</t>
  </si>
  <si>
    <t>16.10.2009</t>
  </si>
  <si>
    <t>30.12.1994</t>
  </si>
  <si>
    <t>04.08.1988</t>
  </si>
  <si>
    <t>14.12.1987</t>
  </si>
  <si>
    <t>30.09.1971</t>
  </si>
  <si>
    <t>24.11.1989</t>
  </si>
  <si>
    <t>30.10.1998</t>
  </si>
  <si>
    <t>13.08.1981</t>
  </si>
  <si>
    <t>04.09.1972</t>
  </si>
  <si>
    <t>30.12.1996</t>
  </si>
  <si>
    <t>02.07.1981</t>
  </si>
  <si>
    <t>29.12.2011</t>
  </si>
  <si>
    <t>01.05.1994</t>
  </si>
  <si>
    <t>15.01.2004</t>
  </si>
  <si>
    <t>26.09.1993</t>
  </si>
  <si>
    <t>(notwendig)</t>
  </si>
  <si>
    <t>(optional)</t>
  </si>
  <si>
    <r>
      <t>Grenzkosten [EUR/MWH</t>
    </r>
    <r>
      <rPr>
        <b/>
        <vertAlign val="subscript"/>
        <sz val="11"/>
        <color theme="1" tint="0.14996795556505021"/>
        <rFont val="Trebuchet MS"/>
        <family val="2"/>
      </rPr>
      <t>el</t>
    </r>
    <r>
      <rPr>
        <b/>
        <sz val="11"/>
        <color theme="1" tint="0.14999847407452621"/>
        <rFont val="Trebuchet MS"/>
        <family val="2"/>
      </rPr>
      <t>]</t>
    </r>
  </si>
  <si>
    <r>
      <t>Brennstoffkosten (inkl. Transport) [EUR/MWH</t>
    </r>
    <r>
      <rPr>
        <b/>
        <vertAlign val="subscript"/>
        <sz val="11"/>
        <color theme="1" tint="0.14996795556505021"/>
        <rFont val="Trebuchet MS"/>
        <family val="2"/>
      </rPr>
      <t>th</t>
    </r>
    <r>
      <rPr>
        <b/>
        <sz val="11"/>
        <color theme="1" tint="0.14999847407452621"/>
        <rFont val="Trebuchet MS"/>
        <family val="2"/>
      </rPr>
      <t>]</t>
    </r>
  </si>
  <si>
    <t>Mittlere verfügbare
Netto-Nennleistung [MW]</t>
  </si>
  <si>
    <t>Netto-Nennleistung
(elektrische Wirkleistung) [MW]</t>
  </si>
  <si>
    <t>Quelle Effizienz</t>
  </si>
  <si>
    <t>Effizienz</t>
  </si>
  <si>
    <t>Quelle Kraftwerkstechnologie</t>
  </si>
  <si>
    <t>Kraftwerkstechnologie</t>
  </si>
  <si>
    <t>Zuordnung Kraftwerkstyp</t>
  </si>
  <si>
    <t xml:space="preserve">Angenommener Hauptenergieträger </t>
  </si>
  <si>
    <t>Energieträger (BNetzA, 2019)</t>
  </si>
  <si>
    <t xml:space="preserve">Aufnahme der kommerziellen Stromerzeugung </t>
  </si>
  <si>
    <t>Straße und Hausnummer
(Standort Kraftwerk)</t>
  </si>
  <si>
    <t>Teil der Merit-Order?</t>
  </si>
  <si>
    <r>
      <t xml:space="preserve"> Die Kraftwerksliste basiert auf der Kraftwerksliste der Bundesnetzagentur (BNetzA, 2019). In die Kraftwerksliste eingegangen sind alle konventionellen Kraftwerke, die am 
 31.12.2018 </t>
    </r>
    <r>
      <rPr>
        <i/>
        <sz val="12"/>
        <color theme="1" tint="0.14999847407452621"/>
        <rFont val="Trebuchet MS"/>
        <family val="2"/>
      </rPr>
      <t>in Betrieb</t>
    </r>
    <r>
      <rPr>
        <sz val="12"/>
        <color theme="1" tint="0.14999847407452621"/>
        <rFont val="Trebuchet MS"/>
        <family val="2"/>
      </rPr>
      <t xml:space="preserve"> waren. Die in dunkelgelb eingefärben Spalten sind unverändert aus BNetzA (2019) übernommen. Die hellgelben Spalten enthalten zusätzliche Informationen,
 basierend auf eigenen Annahmen, Berechnungen und weiteren Quellen. Die Annahmen zur Effizienz der Kraftwerke sind beispielsweise größtenteils aus OPSD (2018) entnommen.
 Die weiß hinterlegten Felder können von den Nutzer*innen angepasst werden. So können Kraftwerke aus der Merit-Order entfernt und bis zu 10 neue Kraftwerke hinzugefügt werden.</t>
    </r>
  </si>
  <si>
    <t xml:space="preserve"> Kraftwerksliste</t>
  </si>
  <si>
    <t xml:space="preserve"> EWI Merit-Order Tool 2019</t>
  </si>
  <si>
    <t>Kraftwerksnummer</t>
  </si>
  <si>
    <t>MANUAL STEPS</t>
  </si>
  <si>
    <t>Cleaned per year</t>
  </si>
  <si>
    <t>added technology from EWI</t>
  </si>
  <si>
    <t>renamed columns</t>
  </si>
  <si>
    <t>Technology</t>
  </si>
  <si>
    <t>Power</t>
  </si>
  <si>
    <t>EEG</t>
  </si>
  <si>
    <t>Fuel</t>
  </si>
  <si>
    <t>traderes fuels</t>
  </si>
  <si>
    <t>emlabfuels</t>
  </si>
  <si>
    <t>LNG</t>
  </si>
  <si>
    <t>Derived Gas</t>
  </si>
  <si>
    <t>bioliquids</t>
  </si>
  <si>
    <t>biomethane</t>
  </si>
  <si>
    <t>collectable_residues</t>
  </si>
  <si>
    <t>Waste</t>
  </si>
  <si>
    <t>hard_coal</t>
  </si>
  <si>
    <t>Coal</t>
  </si>
  <si>
    <t>heavy_oil</t>
  </si>
  <si>
    <t>hydrogen</t>
  </si>
  <si>
    <t>light_oil</t>
  </si>
  <si>
    <t>Oil</t>
  </si>
  <si>
    <t>lignite</t>
  </si>
  <si>
    <t>Lignite</t>
  </si>
  <si>
    <t>natural_gas</t>
  </si>
  <si>
    <t>Natural Gas</t>
  </si>
  <si>
    <t>nuclear</t>
  </si>
  <si>
    <t>Nuclear</t>
  </si>
  <si>
    <t>oil_shale</t>
  </si>
  <si>
    <t>processing_residues</t>
  </si>
  <si>
    <t>wood_pellets</t>
  </si>
  <si>
    <t>Biomass</t>
  </si>
  <si>
    <t>Count of Netto-Nennleistung (elektrische Wirkleistung) in MW</t>
  </si>
  <si>
    <t>Sum of Power</t>
  </si>
  <si>
    <t>BNetzA fuel</t>
  </si>
  <si>
    <t>#N/A</t>
  </si>
  <si>
    <t>not stillgelegte plants</t>
  </si>
  <si>
    <t>status</t>
  </si>
  <si>
    <t>MW</t>
  </si>
  <si>
    <t>group per commisioned year</t>
  </si>
  <si>
    <t>sum power per fuel and technology</t>
  </si>
  <si>
    <t>Data necessary for AMIRIS</t>
  </si>
  <si>
    <t>Efficiency</t>
  </si>
  <si>
    <t>SpecificCo2EmissionsInTperMWH</t>
  </si>
  <si>
    <t>PlannedAvailability</t>
  </si>
  <si>
    <t>UnplannedAvailabilityFactor</t>
  </si>
  <si>
    <t>OpexVarInEURperMWH</t>
  </si>
  <si>
    <t>CyclingCostInEURperMW</t>
  </si>
  <si>
    <t>For conventional</t>
  </si>
  <si>
    <t>For RES</t>
  </si>
  <si>
    <t>EnergyCarrier</t>
  </si>
  <si>
    <t>InstalledPowerInMW</t>
  </si>
  <si>
    <t>YieldProfile</t>
  </si>
  <si>
    <t>Average of Power</t>
  </si>
  <si>
    <t>to get the size of the power plants. Filtered the ones that are not eeg</t>
  </si>
  <si>
    <t>(blank)</t>
  </si>
  <si>
    <t>not EEG plants</t>
  </si>
  <si>
    <t>Count of Power2</t>
  </si>
  <si>
    <t>All power plants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</si>
</sst>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_-* #,##0.00_-;\-* #,##0.00_-;_-* &quot;-&quot;??_-;_-@_-"/>
    <numFmt numFmtId="165" formatCode="_-* #,##0.00\ _€_-;\-* #,##0.00\ _€_-;_-* &quot;-&quot;??\ _€_-;_-@_-"/>
    <numFmt numFmtId="166" formatCode="00000"/>
    <numFmt numFmtId="167" formatCode="#,##0.0"/>
    <numFmt numFmtId="168" formatCode="\A\-00000"/>
    <numFmt numFmtId="169" formatCode="0.0"/>
    <numFmt numFmtId="170" formatCode="[&lt;2050]0000;dd/mm/yyyy"/>
    <numFmt numFmtId="171" formatCode="\C\H\-00000"/>
    <numFmt numFmtId="172" formatCode="0.0000"/>
  </numFmts>
  <fonts count="30" x14ac:knownFonts="1">
    <font>
      <sz val="11"/>
      <color theme="1"/>
      <name val="Calibri"/>
      <family val="2"/>
      <scheme val="minor"/>
    </font>
    <font>
      <sz val="11"/>
      <color theme="1"/>
      <name val="Calibri"/>
      <family val="2"/>
      <scheme val="minor"/>
    </font>
    <font>
      <b/>
      <sz val="14"/>
      <name val="Arial"/>
      <family val="2"/>
    </font>
    <font>
      <sz val="10"/>
      <name val="Arial"/>
      <family val="2"/>
    </font>
    <font>
      <b/>
      <sz val="10"/>
      <color theme="1"/>
      <name val="Arial"/>
      <family val="2"/>
    </font>
    <font>
      <sz val="10"/>
      <color theme="1"/>
      <name val="Arial"/>
      <family val="2"/>
    </font>
    <font>
      <b/>
      <sz val="10"/>
      <name val="Arial"/>
      <family val="2"/>
    </font>
    <font>
      <b/>
      <sz val="14"/>
      <color theme="1"/>
      <name val="Arial"/>
      <family val="2"/>
    </font>
    <font>
      <b/>
      <u/>
      <sz val="14"/>
      <color theme="1"/>
      <name val="Arial"/>
      <family val="2"/>
    </font>
    <font>
      <b/>
      <sz val="8"/>
      <color theme="1"/>
      <name val="Arial"/>
      <family val="2"/>
    </font>
    <font>
      <sz val="10"/>
      <color indexed="8"/>
      <name val="Arial"/>
      <family val="2"/>
    </font>
    <font>
      <sz val="11"/>
      <color theme="1"/>
      <name val="Calibri"/>
      <family val="2"/>
    </font>
    <font>
      <b/>
      <sz val="12"/>
      <color theme="1"/>
      <name val="Arial"/>
      <family val="2"/>
    </font>
    <font>
      <b/>
      <sz val="11"/>
      <color theme="1"/>
      <name val="Calibri"/>
      <family val="2"/>
      <scheme val="minor"/>
    </font>
    <font>
      <sz val="10"/>
      <color rgb="FF00B050"/>
      <name val="Arial"/>
      <family val="2"/>
    </font>
    <font>
      <sz val="11"/>
      <color rgb="FF9C5700"/>
      <name val="Calibri"/>
      <family val="2"/>
      <scheme val="minor"/>
    </font>
    <font>
      <sz val="10"/>
      <color theme="1" tint="0.14999847407452621"/>
      <name val="Arial"/>
      <family val="2"/>
    </font>
    <font>
      <sz val="11"/>
      <color theme="1" tint="0.14999847407452621"/>
      <name val="Trebuchet MS"/>
      <family val="2"/>
    </font>
    <font>
      <sz val="10"/>
      <color rgb="FF000000"/>
      <name val="Arial"/>
      <family val="2"/>
    </font>
    <font>
      <sz val="11"/>
      <color rgb="FF000000"/>
      <name val="Calibri"/>
      <family val="2"/>
      <scheme val="minor"/>
    </font>
    <font>
      <b/>
      <sz val="11"/>
      <color theme="1" tint="0.14999847407452621"/>
      <name val="Trebuchet MS"/>
      <family val="2"/>
    </font>
    <font>
      <b/>
      <vertAlign val="subscript"/>
      <sz val="11"/>
      <color theme="1" tint="0.14996795556505021"/>
      <name val="Trebuchet MS"/>
      <family val="2"/>
    </font>
    <font>
      <sz val="12"/>
      <color theme="1" tint="0.14999847407452621"/>
      <name val="Trebuchet MS"/>
      <family val="2"/>
    </font>
    <font>
      <i/>
      <sz val="12"/>
      <color theme="1" tint="0.14999847407452621"/>
      <name val="Trebuchet MS"/>
      <family val="2"/>
    </font>
    <font>
      <sz val="11"/>
      <color theme="1" tint="0.14999847407452621"/>
      <name val="Calibri"/>
      <family val="2"/>
      <scheme val="minor"/>
    </font>
    <font>
      <b/>
      <sz val="12"/>
      <color theme="1" tint="0.14999847407452621"/>
      <name val="Trebuchet MS"/>
      <family val="2"/>
    </font>
    <font>
      <sz val="16"/>
      <color theme="1" tint="0.14999847407452621"/>
      <name val="Trebuchet MS"/>
      <family val="2"/>
    </font>
    <font>
      <sz val="14"/>
      <color rgb="FF333333"/>
      <name val="Trebuchet MS"/>
      <family val="2"/>
    </font>
    <font>
      <sz val="11"/>
      <color rgb="FFFF0000"/>
      <name val="Calibri"/>
      <family val="2"/>
      <scheme val="minor"/>
    </font>
    <font>
      <sz val="11"/>
      <name val="Calibri"/>
      <family val="2"/>
      <scheme val="minor"/>
    </font>
  </fonts>
  <fills count="12">
    <fill>
      <patternFill patternType="none"/>
    </fill>
    <fill>
      <patternFill patternType="gray125"/>
    </fill>
    <fill>
      <patternFill patternType="solid">
        <fgColor rgb="FFFFEB9C"/>
      </patternFill>
    </fill>
    <fill>
      <patternFill patternType="solid">
        <fgColor theme="0"/>
        <bgColor indexed="64"/>
      </patternFill>
    </fill>
    <fill>
      <patternFill patternType="solid">
        <fgColor rgb="FFDFE1E1"/>
        <bgColor indexed="64"/>
      </patternFill>
    </fill>
    <fill>
      <patternFill patternType="solid">
        <fgColor theme="0" tint="-4.9989318521683403E-2"/>
        <bgColor indexed="64"/>
      </patternFill>
    </fill>
    <fill>
      <patternFill patternType="solid">
        <fgColor rgb="FFFFF2D4"/>
        <bgColor indexed="64"/>
      </patternFill>
    </fill>
    <fill>
      <patternFill patternType="solid">
        <fgColor rgb="FFFFD97D"/>
        <bgColor indexed="64"/>
      </patternFill>
    </fill>
    <fill>
      <patternFill patternType="solid">
        <fgColor rgb="FFFFBF27"/>
        <bgColor indexed="64"/>
      </patternFill>
    </fill>
    <fill>
      <patternFill patternType="solid">
        <fgColor rgb="FFFF6699"/>
        <bgColor indexed="64"/>
      </patternFill>
    </fill>
    <fill>
      <patternFill patternType="solid">
        <fgColor theme="4" tint="0.79998168889431442"/>
        <bgColor theme="4" tint="0.79998168889431442"/>
      </patternFill>
    </fill>
    <fill>
      <patternFill patternType="solid">
        <fgColor rgb="FFFFFF00"/>
        <bgColor indexed="64"/>
      </patternFill>
    </fill>
  </fills>
  <borders count="2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right style="medium">
        <color theme="1" tint="0.34998626667073579"/>
      </right>
      <top/>
      <bottom style="medium">
        <color theme="1" tint="0.34998626667073579"/>
      </bottom>
      <diagonal/>
    </border>
    <border>
      <left/>
      <right/>
      <top/>
      <bottom style="medium">
        <color theme="1" tint="0.34998626667073579"/>
      </bottom>
      <diagonal/>
    </border>
    <border>
      <left style="medium">
        <color theme="1" tint="0.34998626667073579"/>
      </left>
      <right/>
      <top/>
      <bottom style="medium">
        <color theme="1" tint="0.34998626667073579"/>
      </bottom>
      <diagonal/>
    </border>
    <border>
      <left/>
      <right style="medium">
        <color theme="1" tint="0.34998626667073579"/>
      </right>
      <top/>
      <bottom/>
      <diagonal/>
    </border>
    <border>
      <left style="thin">
        <color theme="1" tint="0.34998626667073579"/>
      </left>
      <right style="medium">
        <color theme="1" tint="0.34998626667073579"/>
      </right>
      <top style="thin">
        <color theme="1" tint="0.34998626667073579"/>
      </top>
      <bottom style="medium">
        <color theme="1" tint="0.34998626667073579"/>
      </bottom>
      <diagonal/>
    </border>
    <border>
      <left style="thin">
        <color theme="1" tint="0.34998626667073579"/>
      </left>
      <right style="thin">
        <color theme="1" tint="0.34998626667073579"/>
      </right>
      <top style="thin">
        <color theme="1" tint="0.34998626667073579"/>
      </top>
      <bottom style="medium">
        <color theme="1" tint="0.34998626667073579"/>
      </bottom>
      <diagonal/>
    </border>
    <border>
      <left/>
      <right style="thin">
        <color theme="1" tint="0.34998626667073579"/>
      </right>
      <top style="thin">
        <color theme="1" tint="0.34998626667073579"/>
      </top>
      <bottom style="medium">
        <color theme="1" tint="0.34998626667073579"/>
      </bottom>
      <diagonal/>
    </border>
    <border>
      <left style="medium">
        <color theme="1" tint="0.34998626667073579"/>
      </left>
      <right style="thin">
        <color theme="1" tint="0.34998626667073579"/>
      </right>
      <top style="thin">
        <color theme="1" tint="0.34998626667073579"/>
      </top>
      <bottom style="medium">
        <color theme="1" tint="0.34998626667073579"/>
      </bottom>
      <diagonal/>
    </border>
    <border>
      <left style="medium">
        <color theme="1" tint="0.34998626667073579"/>
      </left>
      <right/>
      <top/>
      <bottom/>
      <diagonal/>
    </border>
    <border>
      <left style="thin">
        <color theme="1" tint="0.34998626667073579"/>
      </left>
      <right style="medium">
        <color theme="1" tint="0.34998626667073579"/>
      </right>
      <top style="thin">
        <color theme="1" tint="0.34998626667073579"/>
      </top>
      <bottom style="thin">
        <color theme="1" tint="0.34998626667073579"/>
      </bottom>
      <diagonal/>
    </border>
    <border>
      <left style="thin">
        <color theme="1" tint="0.34998626667073579"/>
      </left>
      <right style="thin">
        <color theme="1" tint="0.34998626667073579"/>
      </right>
      <top style="thin">
        <color theme="1" tint="0.34998626667073579"/>
      </top>
      <bottom style="thin">
        <color theme="1" tint="0.34998626667073579"/>
      </bottom>
      <diagonal/>
    </border>
    <border>
      <left/>
      <right style="thin">
        <color theme="1" tint="0.34998626667073579"/>
      </right>
      <top style="thin">
        <color theme="1" tint="0.34998626667073579"/>
      </top>
      <bottom style="thin">
        <color theme="1" tint="0.34998626667073579"/>
      </bottom>
      <diagonal/>
    </border>
    <border>
      <left style="medium">
        <color theme="1" tint="0.34998626667073579"/>
      </left>
      <right style="thin">
        <color theme="1" tint="0.34998626667073579"/>
      </right>
      <top style="thin">
        <color theme="1" tint="0.34998626667073579"/>
      </top>
      <bottom style="thin">
        <color theme="1" tint="0.34998626667073579"/>
      </bottom>
      <diagonal/>
    </border>
    <border>
      <left style="medium">
        <color theme="1" tint="0.34998626667073579"/>
      </left>
      <right/>
      <top style="thin">
        <color theme="1" tint="0.34998626667073579"/>
      </top>
      <bottom style="medium">
        <color theme="1" tint="0.34998626667073579"/>
      </bottom>
      <diagonal/>
    </border>
    <border>
      <left/>
      <right style="medium">
        <color theme="1" tint="0.34998626667073579"/>
      </right>
      <top style="medium">
        <color theme="1" tint="0.34998626667073579"/>
      </top>
      <bottom/>
      <diagonal/>
    </border>
    <border>
      <left/>
      <right/>
      <top style="medium">
        <color theme="1" tint="0.34998626667073579"/>
      </top>
      <bottom/>
      <diagonal/>
    </border>
    <border>
      <left style="thin">
        <color theme="1" tint="0.34998626667073579"/>
      </left>
      <right/>
      <top style="medium">
        <color theme="1" tint="0.34998626667073579"/>
      </top>
      <bottom/>
      <diagonal/>
    </border>
    <border>
      <left style="medium">
        <color theme="1" tint="0.34998626667073579"/>
      </left>
      <right/>
      <top style="medium">
        <color theme="1" tint="0.34998626667073579"/>
      </top>
      <bottom/>
      <diagonal/>
    </border>
    <border>
      <left/>
      <right/>
      <top style="thin">
        <color theme="1" tint="0.34998626667073579"/>
      </top>
      <bottom style="thin">
        <color theme="1" tint="0.34998626667073579"/>
      </bottom>
      <diagonal/>
    </border>
    <border>
      <left style="thin">
        <color theme="1" tint="0.34998626667073579"/>
      </left>
      <right/>
      <top style="thin">
        <color theme="1" tint="0.34998626667073579"/>
      </top>
      <bottom style="thin">
        <color theme="1" tint="0.34998626667073579"/>
      </bottom>
      <diagonal/>
    </border>
    <border>
      <left/>
      <right/>
      <top/>
      <bottom style="thin">
        <color theme="4" tint="0.39997558519241921"/>
      </bottom>
      <diagonal/>
    </border>
    <border>
      <left/>
      <right/>
      <top style="thin">
        <color theme="4" tint="0.39997558519241921"/>
      </top>
      <bottom/>
      <diagonal/>
    </border>
  </borders>
  <cellStyleXfs count="14">
    <xf numFmtId="0" fontId="0" fillId="0" borderId="0"/>
    <xf numFmtId="164" fontId="1" fillId="0" borderId="0" applyFont="0" applyFill="0" applyBorder="0" applyAlignment="0" applyProtection="0"/>
    <xf numFmtId="0" fontId="10" fillId="0" borderId="0"/>
    <xf numFmtId="0" fontId="10" fillId="0" borderId="0"/>
    <xf numFmtId="0" fontId="3" fillId="0" borderId="0"/>
    <xf numFmtId="0" fontId="1" fillId="0" borderId="0"/>
    <xf numFmtId="0" fontId="3" fillId="0" borderId="0">
      <alignment wrapText="1"/>
    </xf>
    <xf numFmtId="0" fontId="3" fillId="0" borderId="0"/>
    <xf numFmtId="165" fontId="3" fillId="0" borderId="0" applyFont="0" applyFill="0" applyBorder="0" applyAlignment="0" applyProtection="0"/>
    <xf numFmtId="0" fontId="3" fillId="0" borderId="0">
      <alignment wrapText="1"/>
    </xf>
    <xf numFmtId="0" fontId="15" fillId="2" borderId="0" applyNumberFormat="0" applyBorder="0" applyAlignment="0" applyProtection="0"/>
    <xf numFmtId="0" fontId="18" fillId="0" borderId="0"/>
    <xf numFmtId="0" fontId="19" fillId="0" borderId="0"/>
    <xf numFmtId="0" fontId="18" fillId="0" borderId="0"/>
  </cellStyleXfs>
  <cellXfs count="293">
    <xf numFmtId="0" fontId="0" fillId="0" borderId="0" xfId="0"/>
    <xf numFmtId="0" fontId="2" fillId="0" borderId="0" xfId="0" applyFont="1"/>
    <xf numFmtId="0" fontId="0" fillId="0" borderId="0" xfId="0" applyFill="1"/>
    <xf numFmtId="0" fontId="3" fillId="0" borderId="0" xfId="0" applyFont="1"/>
    <xf numFmtId="0" fontId="0" fillId="0" borderId="1" xfId="0" applyBorder="1"/>
    <xf numFmtId="0" fontId="4" fillId="0" borderId="1" xfId="0" applyFont="1" applyFill="1" applyBorder="1" applyAlignment="1">
      <alignment horizontal="center" wrapText="1"/>
    </xf>
    <xf numFmtId="0" fontId="5" fillId="0" borderId="0" xfId="0" applyFont="1"/>
    <xf numFmtId="0" fontId="0" fillId="0" borderId="1" xfId="0" applyBorder="1" applyAlignment="1">
      <alignment horizontal="left" wrapText="1"/>
    </xf>
    <xf numFmtId="3" fontId="0" fillId="0" borderId="1" xfId="0" applyNumberFormat="1" applyFill="1" applyBorder="1"/>
    <xf numFmtId="3" fontId="0" fillId="0" borderId="1" xfId="0" applyNumberFormat="1" applyBorder="1"/>
    <xf numFmtId="3" fontId="0" fillId="0" borderId="0" xfId="0" applyNumberFormat="1"/>
    <xf numFmtId="3" fontId="5" fillId="0" borderId="0" xfId="0" applyNumberFormat="1" applyFont="1"/>
    <xf numFmtId="0" fontId="3" fillId="0" borderId="1" xfId="0" applyFont="1" applyBorder="1" applyAlignment="1">
      <alignment horizontal="left" wrapText="1"/>
    </xf>
    <xf numFmtId="3" fontId="5" fillId="0" borderId="1" xfId="0" applyNumberFormat="1" applyFont="1" applyFill="1" applyBorder="1"/>
    <xf numFmtId="164" fontId="0" fillId="0" borderId="0" xfId="1" applyFont="1"/>
    <xf numFmtId="3" fontId="3" fillId="0" borderId="1" xfId="0" applyNumberFormat="1" applyFont="1" applyFill="1" applyBorder="1"/>
    <xf numFmtId="0" fontId="4" fillId="0" borderId="1" xfId="0" applyFont="1" applyFill="1" applyBorder="1" applyAlignment="1">
      <alignment horizontal="left"/>
    </xf>
    <xf numFmtId="3" fontId="4" fillId="0" borderId="1" xfId="0" applyNumberFormat="1" applyFont="1" applyFill="1" applyBorder="1"/>
    <xf numFmtId="0" fontId="3" fillId="0" borderId="0" xfId="0" applyFont="1" applyFill="1"/>
    <xf numFmtId="0" fontId="7" fillId="0" borderId="0" xfId="0" applyNumberFormat="1" applyFont="1"/>
    <xf numFmtId="0" fontId="5" fillId="0" borderId="0" xfId="0" applyNumberFormat="1" applyFont="1"/>
    <xf numFmtId="0" fontId="5" fillId="0" borderId="0" xfId="0" applyNumberFormat="1" applyFont="1" applyAlignment="1">
      <alignment wrapText="1"/>
    </xf>
    <xf numFmtId="0" fontId="8" fillId="0" borderId="0" xfId="0" applyNumberFormat="1" applyFont="1"/>
    <xf numFmtId="0" fontId="8" fillId="0" borderId="0" xfId="0" applyNumberFormat="1" applyFont="1" applyFill="1"/>
    <xf numFmtId="0" fontId="5" fillId="0" borderId="0" xfId="0" applyNumberFormat="1" applyFont="1" applyFill="1"/>
    <xf numFmtId="0" fontId="5" fillId="0" borderId="0" xfId="0" applyNumberFormat="1" applyFont="1" applyFill="1" applyAlignment="1">
      <alignment wrapText="1"/>
    </xf>
    <xf numFmtId="0" fontId="5" fillId="0" borderId="0" xfId="0" applyFont="1" applyFill="1"/>
    <xf numFmtId="0" fontId="9" fillId="0" borderId="1" xfId="0" applyNumberFormat="1" applyFont="1" applyFill="1" applyBorder="1" applyAlignment="1" applyProtection="1">
      <alignment horizontal="left" vertical="center" wrapText="1"/>
    </xf>
    <xf numFmtId="0" fontId="9" fillId="0" borderId="1" xfId="0" applyNumberFormat="1" applyFont="1" applyFill="1" applyBorder="1" applyAlignment="1">
      <alignment horizontal="left" vertical="center"/>
    </xf>
    <xf numFmtId="0" fontId="5" fillId="0" borderId="1" xfId="0" applyFont="1" applyFill="1" applyBorder="1" applyAlignment="1">
      <alignment horizontal="right"/>
    </xf>
    <xf numFmtId="14" fontId="5" fillId="0" borderId="1" xfId="0" applyNumberFormat="1" applyFont="1" applyFill="1" applyBorder="1" applyAlignment="1">
      <alignment horizontal="right"/>
    </xf>
    <xf numFmtId="1" fontId="5" fillId="0" borderId="1" xfId="0" applyNumberFormat="1" applyFont="1" applyFill="1" applyBorder="1" applyAlignment="1">
      <alignment horizontal="right"/>
    </xf>
    <xf numFmtId="0" fontId="5" fillId="0" borderId="1" xfId="0" applyNumberFormat="1" applyFont="1" applyFill="1" applyBorder="1" applyAlignment="1">
      <alignment horizontal="right"/>
    </xf>
    <xf numFmtId="0" fontId="5" fillId="0" borderId="1" xfId="0" applyNumberFormat="1" applyFont="1" applyFill="1" applyBorder="1"/>
    <xf numFmtId="1" fontId="5" fillId="0" borderId="1" xfId="0" applyNumberFormat="1" applyFont="1" applyFill="1" applyBorder="1"/>
    <xf numFmtId="14" fontId="5" fillId="0" borderId="1" xfId="0" applyNumberFormat="1" applyFont="1" applyFill="1" applyBorder="1"/>
    <xf numFmtId="0" fontId="5" fillId="0" borderId="1" xfId="0" applyFont="1" applyFill="1" applyBorder="1"/>
    <xf numFmtId="0" fontId="5" fillId="0" borderId="1" xfId="4" applyNumberFormat="1" applyFont="1" applyFill="1" applyBorder="1" applyAlignment="1">
      <alignment horizontal="right"/>
    </xf>
    <xf numFmtId="170" fontId="5" fillId="0" borderId="1" xfId="0" applyNumberFormat="1" applyFont="1" applyFill="1" applyBorder="1" applyAlignment="1">
      <alignment horizontal="right"/>
    </xf>
    <xf numFmtId="14" fontId="5" fillId="0" borderId="1" xfId="6" applyNumberFormat="1" applyFont="1" applyFill="1" applyBorder="1" applyAlignment="1" applyProtection="1">
      <alignment horizontal="center" wrapText="1"/>
      <protection locked="0"/>
    </xf>
    <xf numFmtId="14" fontId="5" fillId="0" borderId="1" xfId="0" applyNumberFormat="1" applyFont="1" applyFill="1" applyBorder="1" applyAlignment="1" applyProtection="1">
      <alignment horizontal="right" wrapText="1"/>
      <protection locked="0"/>
    </xf>
    <xf numFmtId="170" fontId="5" fillId="0" borderId="1" xfId="0" applyNumberFormat="1" applyFont="1" applyFill="1" applyBorder="1"/>
    <xf numFmtId="14" fontId="5" fillId="0" borderId="1" xfId="4" applyNumberFormat="1" applyFont="1" applyFill="1" applyBorder="1" applyAlignment="1">
      <alignment horizontal="right"/>
    </xf>
    <xf numFmtId="14" fontId="5" fillId="0" borderId="1" xfId="0" applyNumberFormat="1" applyFont="1" applyFill="1" applyBorder="1" applyAlignment="1">
      <alignment horizontal="right" vertical="top"/>
    </xf>
    <xf numFmtId="14" fontId="5" fillId="0" borderId="1" xfId="0" applyNumberFormat="1" applyFont="1" applyFill="1" applyBorder="1" applyAlignment="1"/>
    <xf numFmtId="170" fontId="5" fillId="0" borderId="1" xfId="4" applyNumberFormat="1" applyFont="1" applyFill="1" applyBorder="1" applyAlignment="1">
      <alignment horizontal="right"/>
    </xf>
    <xf numFmtId="170" fontId="5" fillId="0" borderId="1" xfId="0" applyNumberFormat="1" applyFont="1" applyFill="1" applyBorder="1" applyAlignment="1" applyProtection="1">
      <alignment horizontal="right" wrapText="1"/>
      <protection locked="0"/>
    </xf>
    <xf numFmtId="14" fontId="5" fillId="0" borderId="1" xfId="0" applyNumberFormat="1" applyFont="1" applyFill="1" applyBorder="1" applyAlignment="1">
      <alignment horizontal="right" wrapText="1"/>
    </xf>
    <xf numFmtId="0" fontId="5" fillId="0" borderId="1" xfId="0" applyNumberFormat="1" applyFont="1" applyFill="1" applyBorder="1" applyAlignment="1">
      <alignment horizontal="right" vertical="top"/>
    </xf>
    <xf numFmtId="14" fontId="5" fillId="0" borderId="1" xfId="0" applyNumberFormat="1" applyFont="1" applyFill="1" applyBorder="1" applyAlignment="1" applyProtection="1">
      <alignment horizontal="right"/>
    </xf>
    <xf numFmtId="0" fontId="5" fillId="0" borderId="1" xfId="0" applyNumberFormat="1" applyFont="1" applyFill="1" applyBorder="1" applyAlignment="1">
      <alignment horizontal="left"/>
    </xf>
    <xf numFmtId="0" fontId="5" fillId="0" borderId="1" xfId="0" applyNumberFormat="1" applyFont="1" applyFill="1" applyBorder="1" applyAlignment="1">
      <alignment horizontal="left" wrapText="1"/>
    </xf>
    <xf numFmtId="167" fontId="5" fillId="0" borderId="1" xfId="0" applyNumberFormat="1" applyFont="1" applyFill="1" applyBorder="1"/>
    <xf numFmtId="49" fontId="5" fillId="0" borderId="1" xfId="0" applyNumberFormat="1" applyFont="1" applyFill="1" applyBorder="1" applyAlignment="1">
      <alignment horizontal="right"/>
    </xf>
    <xf numFmtId="0" fontId="5" fillId="0" borderId="1" xfId="0" applyFont="1" applyFill="1" applyBorder="1" applyAlignment="1">
      <alignment horizontal="left"/>
    </xf>
    <xf numFmtId="167" fontId="5" fillId="0" borderId="1" xfId="0" applyNumberFormat="1" applyFont="1" applyFill="1" applyBorder="1" applyAlignment="1">
      <alignment horizontal="right"/>
    </xf>
    <xf numFmtId="166" fontId="5" fillId="0" borderId="1" xfId="2" applyNumberFormat="1" applyFont="1" applyFill="1" applyBorder="1" applyAlignment="1">
      <alignment horizontal="left"/>
    </xf>
    <xf numFmtId="1" fontId="5" fillId="0" borderId="1" xfId="0" applyNumberFormat="1" applyFont="1" applyFill="1" applyBorder="1" applyAlignment="1">
      <alignment horizontal="left"/>
    </xf>
    <xf numFmtId="0" fontId="5" fillId="0" borderId="1" xfId="0" applyNumberFormat="1" applyFont="1" applyFill="1" applyBorder="1" applyAlignment="1">
      <alignment wrapText="1"/>
    </xf>
    <xf numFmtId="167" fontId="5" fillId="0" borderId="1" xfId="0" applyNumberFormat="1" applyFont="1" applyFill="1" applyBorder="1" applyAlignment="1">
      <alignment horizontal="left"/>
    </xf>
    <xf numFmtId="166" fontId="5" fillId="0" borderId="1" xfId="0" applyNumberFormat="1" applyFont="1" applyFill="1" applyBorder="1" applyAlignment="1">
      <alignment horizontal="left"/>
    </xf>
    <xf numFmtId="0" fontId="5" fillId="0" borderId="1" xfId="3" applyFont="1" applyFill="1" applyBorder="1" applyAlignment="1"/>
    <xf numFmtId="0" fontId="5" fillId="0" borderId="1" xfId="2" applyFont="1" applyFill="1" applyBorder="1" applyAlignment="1">
      <alignment horizontal="left"/>
    </xf>
    <xf numFmtId="3" fontId="4" fillId="0" borderId="1" xfId="0" applyNumberFormat="1" applyFont="1" applyFill="1" applyBorder="1" applyAlignment="1">
      <alignment wrapText="1"/>
    </xf>
    <xf numFmtId="3" fontId="0" fillId="0" borderId="1" xfId="0" applyNumberFormat="1" applyBorder="1" applyAlignment="1">
      <alignment horizontal="left" wrapText="1"/>
    </xf>
    <xf numFmtId="3" fontId="5" fillId="0" borderId="1" xfId="0" applyNumberFormat="1" applyFont="1" applyBorder="1"/>
    <xf numFmtId="3" fontId="0" fillId="0" borderId="1" xfId="0" applyNumberFormat="1" applyFill="1" applyBorder="1" applyAlignment="1">
      <alignment horizontal="left" wrapText="1"/>
    </xf>
    <xf numFmtId="3" fontId="3" fillId="0" borderId="1" xfId="0" applyNumberFormat="1" applyFont="1" applyBorder="1" applyAlignment="1">
      <alignment horizontal="left" wrapText="1"/>
    </xf>
    <xf numFmtId="3" fontId="4" fillId="0" borderId="1" xfId="0" applyNumberFormat="1" applyFont="1" applyFill="1" applyBorder="1" applyAlignment="1">
      <alignment horizontal="left"/>
    </xf>
    <xf numFmtId="0" fontId="6" fillId="0" borderId="0" xfId="0" applyFont="1"/>
    <xf numFmtId="0" fontId="6" fillId="0" borderId="1" xfId="0" applyFont="1" applyBorder="1"/>
    <xf numFmtId="0" fontId="3" fillId="0" borderId="0" xfId="0" applyFont="1" applyFill="1" applyBorder="1" applyAlignment="1">
      <alignment horizontal="left"/>
    </xf>
    <xf numFmtId="3" fontId="6" fillId="0" borderId="1" xfId="0" applyNumberFormat="1" applyFont="1" applyBorder="1"/>
    <xf numFmtId="0" fontId="0" fillId="0" borderId="0" xfId="0" applyFont="1" applyFill="1" applyBorder="1" applyAlignment="1">
      <alignment horizontal="left"/>
    </xf>
    <xf numFmtId="14" fontId="5" fillId="0" borderId="1" xfId="0" applyNumberFormat="1" applyFont="1" applyFill="1" applyBorder="1" applyAlignment="1">
      <alignment horizontal="left"/>
    </xf>
    <xf numFmtId="166" fontId="5" fillId="0" borderId="1" xfId="2" applyNumberFormat="1" applyFont="1" applyFill="1" applyBorder="1" applyAlignment="1">
      <alignment horizontal="right"/>
    </xf>
    <xf numFmtId="167" fontId="5" fillId="0" borderId="1" xfId="2" applyNumberFormat="1" applyFont="1" applyFill="1" applyBorder="1" applyAlignment="1">
      <alignment horizontal="right"/>
    </xf>
    <xf numFmtId="166" fontId="5" fillId="0" borderId="1" xfId="0" applyNumberFormat="1" applyFont="1" applyFill="1" applyBorder="1" applyAlignment="1">
      <alignment horizontal="right"/>
    </xf>
    <xf numFmtId="166" fontId="5" fillId="0" borderId="1" xfId="3" applyNumberFormat="1" applyFont="1" applyFill="1" applyBorder="1" applyAlignment="1">
      <alignment horizontal="right"/>
    </xf>
    <xf numFmtId="0" fontId="5" fillId="0" borderId="1" xfId="3" applyFont="1" applyFill="1" applyBorder="1" applyAlignment="1">
      <alignment horizontal="left"/>
    </xf>
    <xf numFmtId="166" fontId="5" fillId="0" borderId="1" xfId="0" applyNumberFormat="1" applyFont="1" applyFill="1" applyBorder="1"/>
    <xf numFmtId="168" fontId="5" fillId="0" borderId="1" xfId="0" applyNumberFormat="1" applyFont="1" applyFill="1" applyBorder="1" applyAlignment="1">
      <alignment horizontal="right"/>
    </xf>
    <xf numFmtId="169" fontId="5" fillId="0" borderId="1" xfId="0" applyNumberFormat="1" applyFont="1" applyFill="1" applyBorder="1"/>
    <xf numFmtId="0" fontId="5" fillId="0" borderId="1" xfId="0" applyNumberFormat="1" applyFont="1" applyFill="1" applyBorder="1" applyAlignment="1" applyProtection="1">
      <alignment horizontal="left" wrapText="1"/>
      <protection locked="0"/>
    </xf>
    <xf numFmtId="0" fontId="5" fillId="0" borderId="1" xfId="4" applyFont="1" applyFill="1" applyBorder="1" applyAlignment="1">
      <alignment horizontal="left"/>
    </xf>
    <xf numFmtId="0" fontId="11" fillId="0" borderId="1" xfId="5" applyFont="1" applyFill="1" applyBorder="1"/>
    <xf numFmtId="0" fontId="5" fillId="0" borderId="1" xfId="4" applyNumberFormat="1" applyFont="1" applyFill="1" applyBorder="1" applyAlignment="1">
      <alignment horizontal="left" wrapText="1"/>
    </xf>
    <xf numFmtId="0" fontId="5" fillId="0" borderId="1" xfId="4" applyNumberFormat="1" applyFont="1" applyFill="1" applyBorder="1" applyAlignment="1">
      <alignment horizontal="left"/>
    </xf>
    <xf numFmtId="0" fontId="0" fillId="0" borderId="1" xfId="5" applyFont="1" applyFill="1" applyBorder="1" applyAlignment="1"/>
    <xf numFmtId="0" fontId="5" fillId="0" borderId="1" xfId="4" applyFont="1" applyFill="1" applyBorder="1"/>
    <xf numFmtId="0" fontId="5" fillId="0" borderId="1" xfId="4" applyNumberFormat="1" applyFont="1" applyFill="1" applyBorder="1" applyAlignment="1">
      <alignment wrapText="1"/>
    </xf>
    <xf numFmtId="0" fontId="5" fillId="0" borderId="1" xfId="5" applyNumberFormat="1" applyFont="1" applyFill="1" applyBorder="1" applyAlignment="1">
      <alignment horizontal="left"/>
    </xf>
    <xf numFmtId="0" fontId="5" fillId="0" borderId="1" xfId="0" applyFont="1" applyFill="1" applyBorder="1" applyAlignment="1">
      <alignment horizontal="left" wrapText="1"/>
    </xf>
    <xf numFmtId="169" fontId="5" fillId="0" borderId="1" xfId="0" applyNumberFormat="1" applyFont="1" applyFill="1" applyBorder="1" applyAlignment="1">
      <alignment horizontal="left"/>
    </xf>
    <xf numFmtId="0" fontId="5" fillId="0" borderId="1" xfId="7" applyFont="1" applyFill="1" applyBorder="1" applyAlignment="1">
      <alignment horizontal="left"/>
    </xf>
    <xf numFmtId="12" fontId="5" fillId="0" borderId="1" xfId="2" applyNumberFormat="1" applyFont="1" applyFill="1" applyBorder="1" applyAlignment="1">
      <alignment horizontal="left"/>
    </xf>
    <xf numFmtId="166" fontId="5" fillId="0" borderId="1" xfId="0" applyNumberFormat="1" applyFont="1" applyFill="1" applyBorder="1" applyAlignment="1" applyProtection="1">
      <alignment horizontal="right" wrapText="1"/>
      <protection locked="0"/>
    </xf>
    <xf numFmtId="49" fontId="5" fillId="0" borderId="1" xfId="0" applyNumberFormat="1" applyFont="1" applyFill="1" applyBorder="1" applyAlignment="1">
      <alignment horizontal="left"/>
    </xf>
    <xf numFmtId="0" fontId="5" fillId="0" borderId="1" xfId="0" quotePrefix="1" applyNumberFormat="1" applyFont="1" applyFill="1" applyBorder="1" applyAlignment="1">
      <alignment horizontal="left" wrapText="1"/>
    </xf>
    <xf numFmtId="0" fontId="5" fillId="0" borderId="1" xfId="0" quotePrefix="1" applyNumberFormat="1" applyFont="1" applyFill="1" applyBorder="1" applyAlignment="1">
      <alignment horizontal="right"/>
    </xf>
    <xf numFmtId="0" fontId="5" fillId="0" borderId="1" xfId="0" applyNumberFormat="1" applyFont="1" applyFill="1" applyBorder="1" applyAlignment="1" applyProtection="1">
      <alignment horizontal="right" wrapText="1"/>
      <protection locked="0"/>
    </xf>
    <xf numFmtId="167" fontId="5" fillId="0" borderId="1" xfId="0" applyNumberFormat="1" applyFont="1" applyFill="1" applyBorder="1" applyAlignment="1">
      <alignment horizontal="left" wrapText="1"/>
    </xf>
    <xf numFmtId="171" fontId="5" fillId="0" borderId="1" xfId="0" applyNumberFormat="1" applyFont="1" applyFill="1" applyBorder="1" applyAlignment="1">
      <alignment horizontal="right"/>
    </xf>
    <xf numFmtId="0" fontId="5" fillId="0" borderId="1" xfId="7" applyFont="1" applyFill="1" applyBorder="1" applyAlignment="1">
      <alignment horizontal="left" wrapText="1"/>
    </xf>
    <xf numFmtId="169" fontId="5" fillId="0" borderId="1" xfId="0" applyNumberFormat="1" applyFont="1" applyFill="1" applyBorder="1" applyAlignment="1">
      <alignment horizontal="right"/>
    </xf>
    <xf numFmtId="167" fontId="5" fillId="0" borderId="1" xfId="0" quotePrefix="1" applyNumberFormat="1" applyFont="1" applyFill="1" applyBorder="1" applyAlignment="1">
      <alignment horizontal="left"/>
    </xf>
    <xf numFmtId="0" fontId="5" fillId="0" borderId="1" xfId="5" applyFont="1" applyFill="1" applyBorder="1" applyAlignment="1">
      <alignment horizontal="left"/>
    </xf>
    <xf numFmtId="0" fontId="5" fillId="0" borderId="1" xfId="5" applyFont="1" applyFill="1" applyBorder="1" applyAlignment="1"/>
    <xf numFmtId="0" fontId="5" fillId="0" borderId="1" xfId="5" applyNumberFormat="1" applyFont="1" applyFill="1" applyBorder="1" applyAlignment="1"/>
    <xf numFmtId="16" fontId="5" fillId="0" borderId="1" xfId="0" applyNumberFormat="1" applyFont="1" applyFill="1" applyBorder="1" applyAlignment="1">
      <alignment horizontal="left"/>
    </xf>
    <xf numFmtId="167" fontId="5" fillId="0" borderId="1" xfId="2" applyNumberFormat="1" applyFont="1" applyFill="1" applyBorder="1" applyAlignment="1" applyProtection="1">
      <alignment horizontal="right"/>
    </xf>
    <xf numFmtId="49" fontId="5" fillId="0" borderId="1" xfId="6" applyNumberFormat="1" applyFont="1" applyFill="1" applyBorder="1" applyAlignment="1" applyProtection="1">
      <alignment horizontal="center" wrapText="1"/>
      <protection locked="0"/>
    </xf>
    <xf numFmtId="166" fontId="5" fillId="0" borderId="1" xfId="0" applyNumberFormat="1" applyFont="1" applyFill="1" applyBorder="1" applyAlignment="1" applyProtection="1">
      <alignment horizontal="left" wrapText="1"/>
      <protection locked="0"/>
    </xf>
    <xf numFmtId="0" fontId="5" fillId="0" borderId="1" xfId="9" applyNumberFormat="1" applyFont="1" applyFill="1" applyBorder="1" applyAlignment="1" applyProtection="1">
      <alignment horizontal="left" wrapText="1"/>
      <protection locked="0"/>
    </xf>
    <xf numFmtId="3" fontId="4" fillId="0" borderId="4" xfId="0" applyNumberFormat="1" applyFont="1" applyFill="1" applyBorder="1"/>
    <xf numFmtId="0" fontId="12" fillId="0" borderId="0" xfId="0" applyFont="1" applyFill="1"/>
    <xf numFmtId="49" fontId="5" fillId="0" borderId="1" xfId="0" applyNumberFormat="1" applyFont="1" applyFill="1" applyBorder="1" applyAlignment="1" applyProtection="1">
      <alignment horizontal="left" wrapText="1"/>
      <protection locked="0"/>
    </xf>
    <xf numFmtId="49" fontId="5" fillId="0" borderId="1" xfId="0" applyNumberFormat="1" applyFont="1" applyFill="1" applyBorder="1" applyAlignment="1" applyProtection="1">
      <alignment horizontal="center" wrapText="1"/>
      <protection locked="0"/>
    </xf>
    <xf numFmtId="172" fontId="5" fillId="0" borderId="1" xfId="0" applyNumberFormat="1" applyFont="1" applyFill="1" applyBorder="1" applyAlignment="1">
      <alignment horizontal="left"/>
    </xf>
    <xf numFmtId="0" fontId="11" fillId="0" borderId="1" xfId="2" applyFont="1" applyFill="1" applyBorder="1" applyAlignment="1"/>
    <xf numFmtId="0" fontId="13" fillId="0" borderId="1" xfId="5" applyFont="1" applyFill="1" applyBorder="1" applyAlignment="1"/>
    <xf numFmtId="0" fontId="5" fillId="0" borderId="1" xfId="5" applyFont="1" applyFill="1" applyBorder="1"/>
    <xf numFmtId="0" fontId="0" fillId="0" borderId="1" xfId="5" applyFont="1" applyFill="1" applyBorder="1"/>
    <xf numFmtId="167" fontId="0" fillId="0" borderId="1" xfId="5" applyNumberFormat="1" applyFont="1" applyFill="1" applyBorder="1" applyAlignment="1" applyProtection="1"/>
    <xf numFmtId="167" fontId="0" fillId="0" borderId="1" xfId="5" applyNumberFormat="1" applyFont="1" applyFill="1" applyBorder="1"/>
    <xf numFmtId="167" fontId="0" fillId="0" borderId="1" xfId="0" applyNumberFormat="1" applyFont="1" applyFill="1" applyBorder="1" applyAlignment="1" applyProtection="1"/>
    <xf numFmtId="14" fontId="5" fillId="0" borderId="1" xfId="0" applyNumberFormat="1" applyFont="1" applyBorder="1" applyAlignment="1">
      <alignment horizontal="right"/>
    </xf>
    <xf numFmtId="170" fontId="5" fillId="0" borderId="1" xfId="0" applyNumberFormat="1" applyFont="1" applyBorder="1" applyAlignment="1">
      <alignment horizontal="right"/>
    </xf>
    <xf numFmtId="14" fontId="5" fillId="0" borderId="1" xfId="0" applyNumberFormat="1" applyFont="1" applyBorder="1"/>
    <xf numFmtId="14" fontId="5" fillId="0" borderId="1" xfId="0" applyNumberFormat="1" applyFont="1" applyBorder="1" applyAlignment="1">
      <alignment horizontal="right" vertical="top"/>
    </xf>
    <xf numFmtId="14" fontId="5" fillId="0" borderId="1" xfId="0" applyNumberFormat="1" applyFont="1" applyBorder="1" applyAlignment="1">
      <alignment horizontal="right" vertical="center"/>
    </xf>
    <xf numFmtId="14" fontId="0" fillId="0" borderId="1" xfId="0" applyNumberFormat="1" applyFont="1" applyBorder="1"/>
    <xf numFmtId="0" fontId="14" fillId="0" borderId="1" xfId="0" applyNumberFormat="1" applyFont="1" applyFill="1" applyBorder="1" applyAlignment="1">
      <alignment horizontal="left"/>
    </xf>
    <xf numFmtId="0" fontId="1" fillId="0" borderId="1" xfId="5" applyFont="1" applyFill="1" applyBorder="1" applyAlignment="1"/>
    <xf numFmtId="167" fontId="0" fillId="0" borderId="1" xfId="0" applyNumberFormat="1" applyBorder="1"/>
    <xf numFmtId="1" fontId="5" fillId="0" borderId="1" xfId="0" applyNumberFormat="1" applyFont="1" applyFill="1" applyBorder="1" applyAlignment="1" applyProtection="1">
      <alignment horizontal="right" wrapText="1"/>
      <protection locked="0"/>
    </xf>
    <xf numFmtId="0" fontId="5" fillId="0" borderId="1" xfId="0" applyNumberFormat="1" applyFont="1" applyFill="1" applyBorder="1" applyAlignment="1" applyProtection="1">
      <alignment horizontal="right"/>
    </xf>
    <xf numFmtId="0" fontId="5" fillId="0" borderId="1" xfId="2" applyNumberFormat="1" applyFont="1" applyFill="1" applyBorder="1" applyAlignment="1">
      <alignment horizontal="left"/>
    </xf>
    <xf numFmtId="0" fontId="5" fillId="0" borderId="1" xfId="0" applyFont="1" applyFill="1" applyBorder="1" applyAlignment="1" applyProtection="1">
      <alignment horizontal="left" wrapText="1"/>
      <protection locked="0"/>
    </xf>
    <xf numFmtId="0" fontId="5" fillId="0" borderId="1" xfId="0" applyNumberFormat="1" applyFont="1" applyBorder="1"/>
    <xf numFmtId="0" fontId="5" fillId="0" borderId="1" xfId="0" applyFont="1" applyBorder="1"/>
    <xf numFmtId="3" fontId="4" fillId="0" borderId="1" xfId="0" applyNumberFormat="1" applyFont="1" applyBorder="1"/>
    <xf numFmtId="3" fontId="13" fillId="0" borderId="1" xfId="0" applyNumberFormat="1" applyFont="1" applyBorder="1"/>
    <xf numFmtId="0" fontId="5" fillId="0" borderId="0" xfId="0" applyFont="1" applyAlignment="1">
      <alignment horizontal="left"/>
    </xf>
    <xf numFmtId="0" fontId="5" fillId="0" borderId="0" xfId="0" applyFont="1" applyFill="1" applyAlignment="1">
      <alignment horizontal="left"/>
    </xf>
    <xf numFmtId="0" fontId="5" fillId="0" borderId="1" xfId="0" applyFont="1" applyFill="1" applyBorder="1" applyAlignment="1">
      <alignment horizontal="left" vertical="top"/>
    </xf>
    <xf numFmtId="0" fontId="5" fillId="0" borderId="1" xfId="0" applyNumberFormat="1" applyFont="1" applyFill="1" applyBorder="1" applyAlignment="1">
      <alignment horizontal="left" vertical="top"/>
    </xf>
    <xf numFmtId="1" fontId="5" fillId="0" borderId="1" xfId="0" applyNumberFormat="1" applyFont="1" applyFill="1" applyBorder="1" applyAlignment="1" applyProtection="1">
      <alignment horizontal="left" wrapText="1"/>
      <protection locked="0"/>
    </xf>
    <xf numFmtId="0" fontId="5" fillId="0" borderId="1" xfId="0" applyNumberFormat="1" applyFont="1" applyFill="1" applyBorder="1" applyAlignment="1" applyProtection="1">
      <alignment horizontal="left" vertical="top" wrapText="1"/>
      <protection locked="0"/>
    </xf>
    <xf numFmtId="0" fontId="5" fillId="0" borderId="1" xfId="0" applyNumberFormat="1" applyFont="1" applyFill="1" applyBorder="1" applyAlignment="1">
      <alignment horizontal="left" vertical="top" wrapText="1"/>
    </xf>
    <xf numFmtId="0" fontId="5" fillId="0" borderId="1" xfId="5" applyNumberFormat="1" applyFont="1" applyFill="1" applyBorder="1" applyAlignment="1">
      <alignment horizontal="left" vertical="top"/>
    </xf>
    <xf numFmtId="0" fontId="5" fillId="0" borderId="1" xfId="0" applyFont="1" applyBorder="1" applyAlignment="1">
      <alignment horizontal="left"/>
    </xf>
    <xf numFmtId="0" fontId="15" fillId="2" borderId="0" xfId="10"/>
    <xf numFmtId="0" fontId="5" fillId="0" borderId="0" xfId="0" applyNumberFormat="1" applyFont="1" applyFill="1" applyBorder="1" applyAlignment="1">
      <alignment horizontal="left"/>
    </xf>
    <xf numFmtId="0" fontId="5" fillId="0" borderId="0" xfId="2" applyFont="1" applyFill="1" applyBorder="1" applyAlignment="1">
      <alignment horizontal="left"/>
    </xf>
    <xf numFmtId="0" fontId="5" fillId="0" borderId="0" xfId="0" applyNumberFormat="1" applyFont="1" applyFill="1" applyBorder="1" applyAlignment="1" applyProtection="1">
      <alignment horizontal="left" wrapText="1"/>
      <protection locked="0"/>
    </xf>
    <xf numFmtId="49" fontId="5" fillId="0" borderId="0" xfId="0" applyNumberFormat="1" applyFont="1" applyFill="1" applyBorder="1" applyAlignment="1" applyProtection="1">
      <alignment horizontal="left" wrapText="1"/>
      <protection locked="0"/>
    </xf>
    <xf numFmtId="0" fontId="5" fillId="0" borderId="0" xfId="0" applyNumberFormat="1" applyFont="1" applyFill="1" applyBorder="1" applyAlignment="1">
      <alignment horizontal="left" wrapText="1"/>
    </xf>
    <xf numFmtId="0" fontId="5" fillId="0" borderId="0" xfId="0" applyFont="1" applyFill="1" applyBorder="1"/>
    <xf numFmtId="0" fontId="5" fillId="0" borderId="0" xfId="0" applyNumberFormat="1" applyFont="1" applyFill="1" applyBorder="1"/>
    <xf numFmtId="0" fontId="5" fillId="0" borderId="0" xfId="3" applyFont="1" applyFill="1" applyBorder="1" applyAlignment="1">
      <alignment horizontal="left"/>
    </xf>
    <xf numFmtId="0" fontId="11" fillId="0" borderId="0" xfId="5" applyFont="1" applyFill="1" applyBorder="1"/>
    <xf numFmtId="167" fontId="5" fillId="0" borderId="0" xfId="0" quotePrefix="1" applyNumberFormat="1" applyFont="1" applyFill="1" applyBorder="1" applyAlignment="1">
      <alignment horizontal="left"/>
    </xf>
    <xf numFmtId="0" fontId="5" fillId="0" borderId="0" xfId="3" applyFont="1" applyFill="1" applyBorder="1" applyAlignment="1"/>
    <xf numFmtId="0" fontId="5" fillId="0" borderId="0" xfId="0" applyFont="1" applyBorder="1"/>
    <xf numFmtId="0" fontId="5" fillId="0" borderId="1" xfId="0" applyNumberFormat="1" applyFont="1" applyFill="1" applyBorder="1" applyAlignment="1">
      <alignment horizontal="right" wrapText="1"/>
    </xf>
    <xf numFmtId="0" fontId="15" fillId="2" borderId="1" xfId="10" applyNumberFormat="1" applyBorder="1" applyAlignment="1" applyProtection="1">
      <alignment horizontal="left" vertical="center" wrapText="1"/>
    </xf>
    <xf numFmtId="0" fontId="5" fillId="0" borderId="0" xfId="0" applyFont="1" applyAlignment="1">
      <alignment horizontal="right"/>
    </xf>
    <xf numFmtId="0" fontId="5" fillId="0" borderId="0" xfId="0" applyFont="1" applyFill="1" applyAlignment="1">
      <alignment horizontal="right"/>
    </xf>
    <xf numFmtId="0" fontId="5" fillId="0" borderId="0" xfId="0" applyNumberFormat="1" applyFont="1" applyFill="1" applyBorder="1" applyAlignment="1">
      <alignment horizontal="right"/>
    </xf>
    <xf numFmtId="2" fontId="5" fillId="0" borderId="0" xfId="0" applyNumberFormat="1" applyFont="1" applyAlignment="1">
      <alignment horizontal="right"/>
    </xf>
    <xf numFmtId="2" fontId="5" fillId="0" borderId="0" xfId="0" applyNumberFormat="1" applyFont="1" applyFill="1" applyAlignment="1">
      <alignment horizontal="right"/>
    </xf>
    <xf numFmtId="2" fontId="15" fillId="2" borderId="0" xfId="10" applyNumberFormat="1" applyAlignment="1">
      <alignment horizontal="right"/>
    </xf>
    <xf numFmtId="1" fontId="5" fillId="0" borderId="0" xfId="0" applyNumberFormat="1" applyFont="1" applyFill="1" applyBorder="1" applyAlignment="1">
      <alignment horizontal="right"/>
    </xf>
    <xf numFmtId="0" fontId="0" fillId="0" borderId="0" xfId="0" pivotButton="1"/>
    <xf numFmtId="0" fontId="0" fillId="0" borderId="0" xfId="0" applyAlignment="1">
      <alignment horizontal="left"/>
    </xf>
    <xf numFmtId="0" fontId="0" fillId="0" borderId="0" xfId="0" applyNumberFormat="1"/>
    <xf numFmtId="2" fontId="5" fillId="0" borderId="0" xfId="0" applyNumberFormat="1" applyFont="1"/>
    <xf numFmtId="0" fontId="0" fillId="3" borderId="0" xfId="0" applyFill="1"/>
    <xf numFmtId="0" fontId="16" fillId="3" borderId="0" xfId="0" applyFont="1" applyFill="1"/>
    <xf numFmtId="0" fontId="16" fillId="3" borderId="0" xfId="0" applyFont="1" applyFill="1" applyAlignment="1">
      <alignment horizontal="right"/>
    </xf>
    <xf numFmtId="0" fontId="17" fillId="4" borderId="5" xfId="0" applyFont="1" applyFill="1" applyBorder="1"/>
    <xf numFmtId="0" fontId="17" fillId="4" borderId="6" xfId="0" applyFont="1" applyFill="1" applyBorder="1" applyProtection="1">
      <protection locked="0"/>
    </xf>
    <xf numFmtId="0" fontId="17" fillId="4" borderId="6" xfId="0" applyFont="1" applyFill="1" applyBorder="1" applyAlignment="1" applyProtection="1">
      <alignment horizontal="right"/>
      <protection locked="0"/>
    </xf>
    <xf numFmtId="0" fontId="17" fillId="4" borderId="7" xfId="0" applyFont="1" applyFill="1" applyBorder="1"/>
    <xf numFmtId="0" fontId="17" fillId="4" borderId="8" xfId="0" applyFont="1" applyFill="1" applyBorder="1"/>
    <xf numFmtId="169" fontId="17" fillId="5" borderId="9" xfId="0" applyNumberFormat="1" applyFont="1" applyFill="1" applyBorder="1" applyProtection="1">
      <protection locked="0"/>
    </xf>
    <xf numFmtId="167" fontId="17" fillId="5" borderId="10" xfId="0" applyNumberFormat="1" applyFont="1" applyFill="1" applyBorder="1" applyProtection="1">
      <protection locked="0"/>
    </xf>
    <xf numFmtId="167" fontId="17" fillId="5" borderId="10" xfId="0" applyNumberFormat="1" applyFont="1" applyFill="1" applyBorder="1" applyAlignment="1" applyProtection="1">
      <alignment horizontal="right"/>
      <protection locked="0"/>
    </xf>
    <xf numFmtId="0" fontId="17" fillId="5" borderId="10" xfId="0" applyFont="1" applyFill="1" applyBorder="1" applyAlignment="1" applyProtection="1">
      <alignment horizontal="left"/>
      <protection locked="0"/>
    </xf>
    <xf numFmtId="0" fontId="17" fillId="5" borderId="10" xfId="0" applyFont="1" applyFill="1" applyBorder="1" applyProtection="1">
      <protection locked="0"/>
    </xf>
    <xf numFmtId="49" fontId="17" fillId="5" borderId="10" xfId="0" applyNumberFormat="1" applyFont="1" applyFill="1" applyBorder="1" applyAlignment="1" applyProtection="1">
      <alignment horizontal="right"/>
      <protection locked="0"/>
    </xf>
    <xf numFmtId="166" fontId="17" fillId="5" borderId="10" xfId="11" applyNumberFormat="1" applyFont="1" applyFill="1" applyBorder="1" applyAlignment="1" applyProtection="1">
      <alignment horizontal="left"/>
      <protection locked="0"/>
    </xf>
    <xf numFmtId="0" fontId="17" fillId="5" borderId="11" xfId="0" applyFont="1" applyFill="1" applyBorder="1" applyAlignment="1" applyProtection="1">
      <alignment horizontal="left"/>
      <protection locked="0"/>
    </xf>
    <xf numFmtId="0" fontId="17" fillId="0" borderId="12" xfId="12" applyFont="1" applyBorder="1" applyAlignment="1" applyProtection="1">
      <alignment horizontal="center"/>
      <protection locked="0"/>
    </xf>
    <xf numFmtId="0" fontId="17" fillId="4" borderId="13" xfId="0" applyFont="1" applyFill="1" applyBorder="1"/>
    <xf numFmtId="169" fontId="17" fillId="5" borderId="14" xfId="0" applyNumberFormat="1" applyFont="1" applyFill="1" applyBorder="1" applyProtection="1">
      <protection locked="0"/>
    </xf>
    <xf numFmtId="167" fontId="17" fillId="5" borderId="15" xfId="0" applyNumberFormat="1" applyFont="1" applyFill="1" applyBorder="1" applyProtection="1">
      <protection locked="0"/>
    </xf>
    <xf numFmtId="167" fontId="17" fillId="5" borderId="15" xfId="0" applyNumberFormat="1" applyFont="1" applyFill="1" applyBorder="1" applyAlignment="1" applyProtection="1">
      <alignment horizontal="right"/>
      <protection locked="0"/>
    </xf>
    <xf numFmtId="0" fontId="17" fillId="5" borderId="15" xfId="0" applyFont="1" applyFill="1" applyBorder="1" applyProtection="1">
      <protection locked="0"/>
    </xf>
    <xf numFmtId="0" fontId="17" fillId="5" borderId="15" xfId="0" applyFont="1" applyFill="1" applyBorder="1" applyAlignment="1" applyProtection="1">
      <alignment horizontal="left"/>
      <protection locked="0"/>
    </xf>
    <xf numFmtId="49" fontId="17" fillId="5" borderId="15" xfId="0" applyNumberFormat="1" applyFont="1" applyFill="1" applyBorder="1" applyAlignment="1" applyProtection="1">
      <alignment horizontal="right"/>
      <protection locked="0"/>
    </xf>
    <xf numFmtId="166" fontId="17" fillId="5" borderId="15" xfId="11" applyNumberFormat="1" applyFont="1" applyFill="1" applyBorder="1" applyAlignment="1" applyProtection="1">
      <alignment horizontal="left"/>
      <protection locked="0"/>
    </xf>
    <xf numFmtId="0" fontId="17" fillId="5" borderId="16" xfId="0" applyFont="1" applyFill="1" applyBorder="1" applyAlignment="1" applyProtection="1">
      <alignment horizontal="left"/>
      <protection locked="0"/>
    </xf>
    <xf numFmtId="0" fontId="17" fillId="0" borderId="17" xfId="12" applyFont="1" applyBorder="1" applyAlignment="1" applyProtection="1">
      <alignment horizontal="center"/>
      <protection locked="0"/>
    </xf>
    <xf numFmtId="0" fontId="17" fillId="3" borderId="17" xfId="12" applyFont="1" applyFill="1" applyBorder="1" applyAlignment="1" applyProtection="1">
      <alignment horizontal="center"/>
      <protection locked="0"/>
    </xf>
    <xf numFmtId="0" fontId="17" fillId="5" borderId="15" xfId="0" applyFont="1" applyFill="1" applyBorder="1" applyAlignment="1" applyProtection="1">
      <alignment horizontal="left" wrapText="1"/>
      <protection locked="0"/>
    </xf>
    <xf numFmtId="166" fontId="17" fillId="5" borderId="15" xfId="0" applyNumberFormat="1" applyFont="1" applyFill="1" applyBorder="1" applyAlignment="1" applyProtection="1">
      <alignment horizontal="right"/>
      <protection locked="0"/>
    </xf>
    <xf numFmtId="167" fontId="17" fillId="5" borderId="15" xfId="11" applyNumberFormat="1" applyFont="1" applyFill="1" applyBorder="1" applyAlignment="1" applyProtection="1">
      <alignment horizontal="right"/>
      <protection locked="0"/>
    </xf>
    <xf numFmtId="0" fontId="17" fillId="5" borderId="15" xfId="11" applyFont="1" applyFill="1" applyBorder="1" applyAlignment="1" applyProtection="1">
      <alignment horizontal="left"/>
      <protection locked="0"/>
    </xf>
    <xf numFmtId="166" fontId="17" fillId="5" borderId="15" xfId="11" applyNumberFormat="1" applyFont="1" applyFill="1" applyBorder="1" applyAlignment="1" applyProtection="1">
      <alignment horizontal="right"/>
      <protection locked="0"/>
    </xf>
    <xf numFmtId="166" fontId="17" fillId="5" borderId="15" xfId="0" applyNumberFormat="1" applyFont="1" applyFill="1" applyBorder="1" applyAlignment="1" applyProtection="1">
      <alignment horizontal="left" wrapText="1"/>
      <protection locked="0"/>
    </xf>
    <xf numFmtId="0" fontId="17" fillId="5" borderId="15" xfId="0" applyFont="1" applyFill="1" applyBorder="1" applyAlignment="1" applyProtection="1">
      <alignment wrapText="1"/>
      <protection locked="0"/>
    </xf>
    <xf numFmtId="166" fontId="17" fillId="5" borderId="15" xfId="0" applyNumberFormat="1" applyFont="1" applyFill="1" applyBorder="1" applyProtection="1">
      <protection locked="0"/>
    </xf>
    <xf numFmtId="0" fontId="17" fillId="5" borderId="16" xfId="0" applyFont="1" applyFill="1" applyBorder="1" applyProtection="1">
      <protection locked="0"/>
    </xf>
    <xf numFmtId="0" fontId="17" fillId="5" borderId="15" xfId="7" applyFont="1" applyFill="1" applyBorder="1" applyAlignment="1" applyProtection="1">
      <alignment horizontal="left"/>
      <protection locked="0"/>
    </xf>
    <xf numFmtId="0" fontId="17" fillId="5" borderId="15" xfId="12" applyFont="1" applyFill="1" applyBorder="1" applyProtection="1">
      <protection locked="0"/>
    </xf>
    <xf numFmtId="0" fontId="17" fillId="5" borderId="15" xfId="4" applyFont="1" applyFill="1" applyBorder="1" applyAlignment="1" applyProtection="1">
      <alignment horizontal="left"/>
      <protection locked="0"/>
    </xf>
    <xf numFmtId="0" fontId="17" fillId="5" borderId="15" xfId="4" applyFont="1" applyFill="1" applyBorder="1" applyAlignment="1" applyProtection="1">
      <alignment horizontal="left" wrapText="1"/>
      <protection locked="0"/>
    </xf>
    <xf numFmtId="0" fontId="17" fillId="5" borderId="16" xfId="4" applyFont="1" applyFill="1" applyBorder="1" applyAlignment="1" applyProtection="1">
      <alignment horizontal="left"/>
      <protection locked="0"/>
    </xf>
    <xf numFmtId="0" fontId="17" fillId="5" borderId="15" xfId="0" applyFont="1" applyFill="1" applyBorder="1" applyAlignment="1" applyProtection="1">
      <alignment horizontal="right"/>
      <protection locked="0"/>
    </xf>
    <xf numFmtId="166" fontId="17" fillId="5" borderId="15" xfId="0" applyNumberFormat="1" applyFont="1" applyFill="1" applyBorder="1" applyAlignment="1" applyProtection="1">
      <alignment horizontal="left"/>
      <protection locked="0"/>
    </xf>
    <xf numFmtId="169" fontId="17" fillId="5" borderId="15" xfId="0" applyNumberFormat="1" applyFont="1" applyFill="1" applyBorder="1" applyProtection="1">
      <protection locked="0"/>
    </xf>
    <xf numFmtId="0" fontId="17" fillId="5" borderId="15" xfId="12" applyFont="1" applyFill="1" applyBorder="1" applyAlignment="1" applyProtection="1">
      <alignment horizontal="left"/>
      <protection locked="0"/>
    </xf>
    <xf numFmtId="0" fontId="17" fillId="5" borderId="16" xfId="12" applyFont="1" applyFill="1" applyBorder="1" applyAlignment="1" applyProtection="1">
      <alignment horizontal="left"/>
      <protection locked="0"/>
    </xf>
    <xf numFmtId="169" fontId="17" fillId="5" borderId="15" xfId="0" applyNumberFormat="1" applyFont="1" applyFill="1" applyBorder="1" applyAlignment="1" applyProtection="1">
      <alignment horizontal="left"/>
      <protection locked="0"/>
    </xf>
    <xf numFmtId="168" fontId="17" fillId="5" borderId="15" xfId="0" applyNumberFormat="1" applyFont="1" applyFill="1" applyBorder="1" applyAlignment="1" applyProtection="1">
      <alignment horizontal="right"/>
      <protection locked="0"/>
    </xf>
    <xf numFmtId="167" fontId="17" fillId="5" borderId="15" xfId="0" applyNumberFormat="1" applyFont="1" applyFill="1" applyBorder="1" applyAlignment="1" applyProtection="1">
      <alignment horizontal="left" wrapText="1"/>
      <protection locked="0"/>
    </xf>
    <xf numFmtId="0" fontId="17" fillId="5" borderId="15" xfId="13" applyFont="1" applyFill="1" applyBorder="1" applyAlignment="1" applyProtection="1">
      <alignment horizontal="left"/>
      <protection locked="0"/>
    </xf>
    <xf numFmtId="166" fontId="17" fillId="5" borderId="15" xfId="13" applyNumberFormat="1" applyFont="1" applyFill="1" applyBorder="1" applyAlignment="1" applyProtection="1">
      <alignment horizontal="right"/>
      <protection locked="0"/>
    </xf>
    <xf numFmtId="12" fontId="17" fillId="5" borderId="15" xfId="11" applyNumberFormat="1" applyFont="1" applyFill="1" applyBorder="1" applyAlignment="1" applyProtection="1">
      <alignment horizontal="left"/>
      <protection locked="0"/>
    </xf>
    <xf numFmtId="0" fontId="17" fillId="5" borderId="15" xfId="0" quotePrefix="1" applyFont="1" applyFill="1" applyBorder="1" applyAlignment="1" applyProtection="1">
      <alignment horizontal="left" wrapText="1"/>
      <protection locked="0"/>
    </xf>
    <xf numFmtId="49" fontId="17" fillId="5" borderId="15" xfId="0" applyNumberFormat="1" applyFont="1" applyFill="1" applyBorder="1" applyAlignment="1" applyProtection="1">
      <alignment horizontal="left"/>
      <protection locked="0"/>
    </xf>
    <xf numFmtId="165" fontId="17" fillId="5" borderId="15" xfId="8" applyFont="1" applyFill="1" applyBorder="1" applyAlignment="1" applyProtection="1">
      <alignment horizontal="left"/>
      <protection locked="0"/>
    </xf>
    <xf numFmtId="167" fontId="17" fillId="5" borderId="15" xfId="0" applyNumberFormat="1" applyFont="1" applyFill="1" applyBorder="1" applyAlignment="1" applyProtection="1">
      <alignment wrapText="1"/>
      <protection locked="0"/>
    </xf>
    <xf numFmtId="1" fontId="17" fillId="5" borderId="15" xfId="0" applyNumberFormat="1" applyFont="1" applyFill="1" applyBorder="1" applyAlignment="1" applyProtection="1">
      <alignment horizontal="right"/>
      <protection locked="0"/>
    </xf>
    <xf numFmtId="0" fontId="17" fillId="0" borderId="15" xfId="0" applyFont="1" applyBorder="1" applyAlignment="1" applyProtection="1">
      <alignment horizontal="left"/>
      <protection locked="0"/>
    </xf>
    <xf numFmtId="0" fontId="17" fillId="0" borderId="16" xfId="0" applyFont="1" applyBorder="1" applyAlignment="1" applyProtection="1">
      <alignment horizontal="left"/>
      <protection locked="0"/>
    </xf>
    <xf numFmtId="0" fontId="17" fillId="0" borderId="15" xfId="0" applyFont="1" applyBorder="1" applyAlignment="1" applyProtection="1">
      <alignment horizontal="left" wrapText="1"/>
      <protection locked="0"/>
    </xf>
    <xf numFmtId="0" fontId="17" fillId="0" borderId="15" xfId="0" applyFont="1" applyBorder="1" applyProtection="1">
      <protection locked="0"/>
    </xf>
    <xf numFmtId="0" fontId="20" fillId="6" borderId="9" xfId="0" applyFont="1" applyFill="1" applyBorder="1" applyAlignment="1" applyProtection="1">
      <alignment horizontal="left" vertical="center" wrapText="1"/>
      <protection locked="0"/>
    </xf>
    <xf numFmtId="0" fontId="20" fillId="6" borderId="10" xfId="0" applyFont="1" applyFill="1" applyBorder="1" applyAlignment="1" applyProtection="1">
      <alignment horizontal="left" vertical="center" wrapText="1"/>
      <protection locked="0"/>
    </xf>
    <xf numFmtId="0" fontId="20" fillId="7" borderId="10" xfId="0" applyFont="1" applyFill="1" applyBorder="1" applyAlignment="1" applyProtection="1">
      <alignment horizontal="left" vertical="center" wrapText="1"/>
      <protection locked="0"/>
    </xf>
    <xf numFmtId="0" fontId="20" fillId="7" borderId="10" xfId="0" applyFont="1" applyFill="1" applyBorder="1" applyAlignment="1" applyProtection="1">
      <alignment horizontal="center" vertical="center" wrapText="1"/>
      <protection locked="0"/>
    </xf>
    <xf numFmtId="0" fontId="20" fillId="7" borderId="10" xfId="0" applyFont="1" applyFill="1" applyBorder="1" applyAlignment="1" applyProtection="1">
      <alignment horizontal="center" vertical="center"/>
      <protection locked="0"/>
    </xf>
    <xf numFmtId="0" fontId="20" fillId="7" borderId="18" xfId="0" applyFont="1" applyFill="1" applyBorder="1" applyAlignment="1" applyProtection="1">
      <alignment horizontal="center" vertical="center" wrapText="1"/>
      <protection locked="0"/>
    </xf>
    <xf numFmtId="0" fontId="20" fillId="8" borderId="19" xfId="0" applyFont="1" applyFill="1" applyBorder="1"/>
    <xf numFmtId="0" fontId="20" fillId="8" borderId="20" xfId="0" applyFont="1" applyFill="1" applyBorder="1"/>
    <xf numFmtId="0" fontId="20" fillId="8" borderId="20" xfId="0" applyFont="1" applyFill="1" applyBorder="1" applyAlignment="1">
      <alignment horizontal="right"/>
    </xf>
    <xf numFmtId="0" fontId="20" fillId="8" borderId="21" xfId="0" applyFont="1" applyFill="1" applyBorder="1"/>
    <xf numFmtId="0" fontId="20" fillId="8" borderId="22" xfId="0" applyFont="1" applyFill="1" applyBorder="1"/>
    <xf numFmtId="0" fontId="17" fillId="4" borderId="0" xfId="0" applyFont="1" applyFill="1"/>
    <xf numFmtId="0" fontId="17" fillId="4" borderId="0" xfId="0" applyFont="1" applyFill="1" applyAlignment="1">
      <alignment horizontal="right"/>
    </xf>
    <xf numFmtId="0" fontId="17" fillId="6" borderId="16" xfId="0" applyFont="1" applyFill="1" applyBorder="1"/>
    <xf numFmtId="0" fontId="17" fillId="6" borderId="23" xfId="0" applyFont="1" applyFill="1" applyBorder="1"/>
    <xf numFmtId="0" fontId="24" fillId="3" borderId="0" xfId="0" applyFont="1" applyFill="1"/>
    <xf numFmtId="0" fontId="17" fillId="3" borderId="16" xfId="0" applyFont="1" applyFill="1" applyBorder="1" applyAlignment="1">
      <alignment horizontal="right"/>
    </xf>
    <xf numFmtId="0" fontId="17" fillId="3" borderId="23" xfId="0" applyFont="1" applyFill="1" applyBorder="1" applyAlignment="1">
      <alignment horizontal="right"/>
    </xf>
    <xf numFmtId="0" fontId="25" fillId="3" borderId="24" xfId="0" applyFont="1" applyFill="1" applyBorder="1"/>
    <xf numFmtId="0" fontId="17" fillId="3" borderId="16" xfId="0" applyFont="1" applyFill="1" applyBorder="1"/>
    <xf numFmtId="0" fontId="17" fillId="3" borderId="23" xfId="0" applyFont="1" applyFill="1" applyBorder="1"/>
    <xf numFmtId="0" fontId="26" fillId="3" borderId="24" xfId="0" applyFont="1" applyFill="1" applyBorder="1" applyAlignment="1">
      <alignment horizontal="left" vertical="center"/>
    </xf>
    <xf numFmtId="0" fontId="17" fillId="4" borderId="19" xfId="0" applyFont="1" applyFill="1" applyBorder="1"/>
    <xf numFmtId="0" fontId="17" fillId="4" borderId="20" xfId="0" applyFont="1" applyFill="1" applyBorder="1"/>
    <xf numFmtId="0" fontId="17" fillId="4" borderId="20" xfId="0" applyFont="1" applyFill="1" applyBorder="1" applyAlignment="1">
      <alignment horizontal="right"/>
    </xf>
    <xf numFmtId="0" fontId="17" fillId="4" borderId="22" xfId="0" applyFont="1" applyFill="1" applyBorder="1"/>
    <xf numFmtId="0" fontId="4" fillId="0" borderId="1" xfId="0" applyNumberFormat="1" applyFont="1" applyFill="1" applyBorder="1" applyAlignment="1">
      <alignment horizontal="left"/>
    </xf>
    <xf numFmtId="166" fontId="4" fillId="0" borderId="1" xfId="0" applyNumberFormat="1" applyFont="1" applyFill="1" applyBorder="1" applyAlignment="1">
      <alignment horizontal="right"/>
    </xf>
    <xf numFmtId="166" fontId="4" fillId="0" borderId="1" xfId="2" applyNumberFormat="1" applyFont="1" applyFill="1" applyBorder="1" applyAlignment="1">
      <alignment horizontal="left"/>
    </xf>
    <xf numFmtId="167" fontId="4" fillId="0" borderId="1" xfId="0" applyNumberFormat="1" applyFont="1" applyFill="1" applyBorder="1" applyAlignment="1">
      <alignment horizontal="right"/>
    </xf>
    <xf numFmtId="0" fontId="4" fillId="0" borderId="0" xfId="0" applyNumberFormat="1" applyFont="1" applyFill="1" applyBorder="1" applyAlignment="1">
      <alignment horizontal="left"/>
    </xf>
    <xf numFmtId="2" fontId="4" fillId="0" borderId="0" xfId="0" applyNumberFormat="1" applyFont="1" applyAlignment="1">
      <alignment horizontal="right"/>
    </xf>
    <xf numFmtId="1" fontId="4" fillId="0" borderId="1" xfId="0" applyNumberFormat="1" applyFont="1" applyFill="1" applyBorder="1"/>
    <xf numFmtId="0" fontId="0" fillId="9" borderId="0" xfId="0" applyFill="1"/>
    <xf numFmtId="0" fontId="13" fillId="10" borderId="0" xfId="0" applyFont="1" applyFill="1"/>
    <xf numFmtId="0" fontId="13" fillId="10" borderId="25" xfId="0" applyFont="1" applyFill="1" applyBorder="1"/>
    <xf numFmtId="0" fontId="0" fillId="11" borderId="0" xfId="0" applyFill="1"/>
    <xf numFmtId="1" fontId="0" fillId="0" borderId="0" xfId="0" applyNumberFormat="1"/>
    <xf numFmtId="0" fontId="0" fillId="9" borderId="1" xfId="0" applyFill="1" applyBorder="1"/>
    <xf numFmtId="0" fontId="28" fillId="0" borderId="0" xfId="0" applyFont="1"/>
    <xf numFmtId="0" fontId="28" fillId="0" borderId="0" xfId="0" applyFont="1" applyAlignment="1">
      <alignment horizontal="left"/>
    </xf>
    <xf numFmtId="1" fontId="28" fillId="0" borderId="0" xfId="0" applyNumberFormat="1" applyFont="1"/>
    <xf numFmtId="0" fontId="29" fillId="0" borderId="0" xfId="0" applyFont="1"/>
    <xf numFmtId="0" fontId="29" fillId="11" borderId="0" xfId="0" applyFont="1" applyFill="1"/>
    <xf numFmtId="0" fontId="22" fillId="6" borderId="24" xfId="0" applyFont="1" applyFill="1" applyBorder="1" applyAlignment="1">
      <alignment horizontal="left" vertical="center" wrapText="1"/>
    </xf>
    <xf numFmtId="0" fontId="22" fillId="6" borderId="23" xfId="0" applyFont="1" applyFill="1" applyBorder="1" applyAlignment="1">
      <alignment horizontal="left" vertical="center" wrapText="1"/>
    </xf>
    <xf numFmtId="0" fontId="6" fillId="0" borderId="2"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0" fillId="0" borderId="26" xfId="0" applyBorder="1" applyAlignment="1">
      <alignment horizontal="left"/>
    </xf>
    <xf numFmtId="0" fontId="0" fillId="0" borderId="26" xfId="0" applyNumberFormat="1" applyBorder="1"/>
    <xf numFmtId="1" fontId="0" fillId="0" borderId="26" xfId="0" applyNumberFormat="1" applyBorder="1"/>
    <xf numFmtId="0" fontId="13" fillId="0" borderId="0" xfId="0" applyFont="1" applyAlignment="1">
      <alignment horizontal="left"/>
    </xf>
  </cellXfs>
  <cellStyles count="14">
    <cellStyle name="Comma" xfId="1" builtinId="3"/>
    <cellStyle name="Komma 2" xfId="8" xr:uid="{00000000-0005-0000-0000-000001000000}"/>
    <cellStyle name="Neutral" xfId="10" builtinId="28"/>
    <cellStyle name="Normal" xfId="0" builtinId="0"/>
    <cellStyle name="Standard 10" xfId="5" xr:uid="{00000000-0005-0000-0000-000003000000}"/>
    <cellStyle name="Standard 10 2" xfId="12" xr:uid="{A9D33920-3236-4B91-B762-A6D5BC49A4CB}"/>
    <cellStyle name="Standard 2 2" xfId="6" xr:uid="{00000000-0005-0000-0000-000004000000}"/>
    <cellStyle name="Standard 2 4" xfId="4" xr:uid="{00000000-0005-0000-0000-000005000000}"/>
    <cellStyle name="Standard 3" xfId="7" xr:uid="{00000000-0005-0000-0000-000006000000}"/>
    <cellStyle name="Standard 6 2" xfId="9" xr:uid="{00000000-0005-0000-0000-000007000000}"/>
    <cellStyle name="Standard_Tabelle1 3" xfId="2" xr:uid="{00000000-0005-0000-0000-000008000000}"/>
    <cellStyle name="Standard_Tabelle1 3 2" xfId="11" xr:uid="{725A5825-36D8-48E8-A8CD-9EFB407FE6AB}"/>
    <cellStyle name="Standard_Tabelle2" xfId="3" xr:uid="{00000000-0005-0000-0000-000009000000}"/>
    <cellStyle name="Standard_Tabelle2 2" xfId="13" xr:uid="{8272FCB1-0EAB-4768-A943-F895589FD1DE}"/>
  </cellStyles>
  <dxfs count="14">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2.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4.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3.xml"/><Relationship Id="rId22" Type="http://schemas.microsoft.com/office/2017/10/relationships/person" Target="persons/person.xml"/></Relationships>
</file>

<file path=xl/ctrlProps/ctrlProp1.xml><?xml version="1.0" encoding="utf-8"?>
<formControlPr xmlns="http://schemas.microsoft.com/office/spreadsheetml/2009/9/main" objectType="Button" lockText="1"/>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emf"/><Relationship Id="rId1" Type="http://schemas.openxmlformats.org/officeDocument/2006/relationships/image" Target="../media/image3.emf"/><Relationship Id="rId4" Type="http://schemas.openxmlformats.org/officeDocument/2006/relationships/image" Target="../media/image6.emf"/></Relationships>
</file>

<file path=xl/drawings/drawing1.xml><?xml version="1.0" encoding="utf-8"?>
<xdr:wsDr xmlns:xdr="http://schemas.openxmlformats.org/drawingml/2006/spreadsheetDrawing" xmlns:a="http://schemas.openxmlformats.org/drawingml/2006/main">
  <xdr:oneCellAnchor>
    <xdr:from>
      <xdr:col>21</xdr:col>
      <xdr:colOff>574900</xdr:colOff>
      <xdr:row>2</xdr:row>
      <xdr:rowOff>149679</xdr:rowOff>
    </xdr:from>
    <xdr:ext cx="1595209" cy="792000"/>
    <xdr:pic>
      <xdr:nvPicPr>
        <xdr:cNvPr id="2" name="Grafik 2">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380175" y="511629"/>
          <a:ext cx="1595209" cy="792000"/>
        </a:xfrm>
        <a:prstGeom prst="rect">
          <a:avLst/>
        </a:prstGeom>
      </xdr:spPr>
    </xdr:pic>
    <xdr:clientData/>
  </xdr:oneCellAnchor>
  <xdr:oneCellAnchor>
    <xdr:from>
      <xdr:col>22</xdr:col>
      <xdr:colOff>717776</xdr:colOff>
      <xdr:row>2</xdr:row>
      <xdr:rowOff>473720</xdr:rowOff>
    </xdr:from>
    <xdr:ext cx="6621588" cy="510350"/>
    <xdr:pic>
      <xdr:nvPicPr>
        <xdr:cNvPr id="3" name="Grafik 3">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316801" y="540395"/>
          <a:ext cx="6621588" cy="510350"/>
        </a:xfrm>
        <a:prstGeom prst="rect">
          <a:avLst/>
        </a:prstGeom>
      </xdr:spPr>
    </xdr:pic>
    <xdr:clientData/>
  </xdr:oneCellAnchor>
  <mc:AlternateContent xmlns:mc="http://schemas.openxmlformats.org/markup-compatibility/2006">
    <mc:Choice xmlns:a14="http://schemas.microsoft.com/office/drawing/2010/main" Requires="a14">
      <xdr:twoCellAnchor>
        <xdr:from>
          <xdr:col>9</xdr:col>
          <xdr:colOff>533400</xdr:colOff>
          <xdr:row>6</xdr:row>
          <xdr:rowOff>247650</xdr:rowOff>
        </xdr:from>
        <xdr:to>
          <xdr:col>16</xdr:col>
          <xdr:colOff>1193800</xdr:colOff>
          <xdr:row>6</xdr:row>
          <xdr:rowOff>755650</xdr:rowOff>
        </xdr:to>
        <xdr:sp macro="" textlink="">
          <xdr:nvSpPr>
            <xdr:cNvPr id="2049" name="Button 1" hidden="1">
              <a:extLst>
                <a:ext uri="{63B3BB69-23CF-44E3-9099-C40C66FF867C}">
                  <a14:compatExt spid="_x0000_s2049"/>
                </a:ext>
                <a:ext uri="{FF2B5EF4-FFF2-40B4-BE49-F238E27FC236}">
                  <a16:creationId xmlns:a16="http://schemas.microsoft.com/office/drawing/2014/main" id="{00000000-0008-0000-0500-000001080000}"/>
                </a:ext>
              </a:extLst>
            </xdr:cNvPr>
            <xdr:cNvSpPr/>
          </xdr:nvSpPr>
          <xdr:spPr bwMode="auto">
            <a:xfrm>
              <a:off x="0" y="0"/>
              <a:ext cx="0" cy="0"/>
            </a:xfrm>
            <a:prstGeom prst="rect">
              <a:avLst/>
            </a:prstGeom>
            <a:noFill/>
            <a:ln w="9525">
              <a:miter lim="800000"/>
              <a:headEnd/>
              <a:tailEnd/>
            </a:ln>
          </xdr:spPr>
          <xdr:txBody>
            <a:bodyPr vertOverflow="clip" wrap="square" lIns="45720" tIns="45720" rIns="45720" bIns="45720" anchor="ctr" upright="1"/>
            <a:lstStyle/>
            <a:p>
              <a:pPr algn="ctr" rtl="0">
                <a:defRPr sz="1000"/>
              </a:pPr>
              <a:r>
                <a:rPr lang="nl-NL" sz="1400" b="0" i="0" u="none" strike="noStrike" baseline="0">
                  <a:solidFill>
                    <a:srgbClr val="333333"/>
                  </a:solidFill>
                  <a:latin typeface="Trebuchet MS"/>
                </a:rPr>
                <a:t>Aktualisiere Merit Order</a:t>
              </a:r>
            </a:p>
          </xdr:txBody>
        </xdr:sp>
        <xdr:clientData fPrintsWithSheet="0"/>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37</xdr:col>
      <xdr:colOff>466725</xdr:colOff>
      <xdr:row>32</xdr:row>
      <xdr:rowOff>57150</xdr:rowOff>
    </xdr:from>
    <xdr:to>
      <xdr:col>46</xdr:col>
      <xdr:colOff>238125</xdr:colOff>
      <xdr:row>72</xdr:row>
      <xdr:rowOff>123825</xdr:rowOff>
    </xdr:to>
    <xdr:pic>
      <xdr:nvPicPr>
        <xdr:cNvPr id="27" name="Grafik 26">
          <a:extLst>
            <a:ext uri="{FF2B5EF4-FFF2-40B4-BE49-F238E27FC236}">
              <a16:creationId xmlns:a16="http://schemas.microsoft.com/office/drawing/2014/main" id="{00000000-0008-0000-0700-00001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861000" y="7743825"/>
          <a:ext cx="6629400" cy="7686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57150</xdr:colOff>
      <xdr:row>32</xdr:row>
      <xdr:rowOff>171450</xdr:rowOff>
    </xdr:from>
    <xdr:to>
      <xdr:col>6</xdr:col>
      <xdr:colOff>476250</xdr:colOff>
      <xdr:row>72</xdr:row>
      <xdr:rowOff>133350</xdr:rowOff>
    </xdr:to>
    <xdr:pic>
      <xdr:nvPicPr>
        <xdr:cNvPr id="22" name="Grafik 21">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7150" y="8020050"/>
          <a:ext cx="5876925" cy="7581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657225</xdr:colOff>
      <xdr:row>33</xdr:row>
      <xdr:rowOff>19050</xdr:rowOff>
    </xdr:from>
    <xdr:to>
      <xdr:col>12</xdr:col>
      <xdr:colOff>676275</xdr:colOff>
      <xdr:row>72</xdr:row>
      <xdr:rowOff>76200</xdr:rowOff>
    </xdr:to>
    <xdr:pic>
      <xdr:nvPicPr>
        <xdr:cNvPr id="23" name="Grafik 22">
          <a:extLst>
            <a:ext uri="{FF2B5EF4-FFF2-40B4-BE49-F238E27FC236}">
              <a16:creationId xmlns:a16="http://schemas.microsoft.com/office/drawing/2014/main" id="{00000000-0008-0000-0700-000017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115050" y="8058150"/>
          <a:ext cx="5876925" cy="7486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200025</xdr:colOff>
      <xdr:row>33</xdr:row>
      <xdr:rowOff>171450</xdr:rowOff>
    </xdr:from>
    <xdr:to>
      <xdr:col>21</xdr:col>
      <xdr:colOff>704850</xdr:colOff>
      <xdr:row>74</xdr:row>
      <xdr:rowOff>47625</xdr:rowOff>
    </xdr:to>
    <xdr:pic>
      <xdr:nvPicPr>
        <xdr:cNvPr id="24" name="Grafik 23">
          <a:extLst>
            <a:ext uri="{FF2B5EF4-FFF2-40B4-BE49-F238E27FC236}">
              <a16:creationId xmlns:a16="http://schemas.microsoft.com/office/drawing/2014/main" id="{00000000-0008-0000-0700-000018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277725" y="8210550"/>
          <a:ext cx="6629400" cy="7686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ITBONN01F035\Ref_603$\884%20Berichtswesen\04%20Erzeugungsmonitoring\191114%20Vertraulich_Interne%20Kraftwerkslist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J:\884%20Berichtswesen\04%20Erzeugungsmonitoring\Gesch&#252;tzter%20Bereich\2016\Nachfassaktion\2016_05_09%20Vertraulich_Interne%20Kraftwerksliste_BNetzA_603-1_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J:\884%20Berichtswesen\04%20Erzeugungsmonitoring\Gesch&#252;tzter%20Bereich\200326%20Vertraulich_Interne%20Kraftwerksliste.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isanchezjimene/Documents/ModellingAssignementSEN1522/Ewi/EWI_Merit_Order_Tool_2019_1_4.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bersicht"/>
      <sheetName val="1 "/>
      <sheetName val="2"/>
      <sheetName val="3"/>
      <sheetName val="4"/>
      <sheetName val="5"/>
      <sheetName val="6"/>
      <sheetName val="7"/>
      <sheetName val="8"/>
      <sheetName val="9"/>
      <sheetName val="10"/>
      <sheetName val="11"/>
      <sheetName val="12"/>
      <sheetName val="13.1 "/>
      <sheetName val="13.2 "/>
      <sheetName val="Hilfsblatt Grafiken"/>
      <sheetName val="Dropdown-Liste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ropdown-Listen"/>
      <sheetName val="Übersicht"/>
      <sheetName val="1 "/>
      <sheetName val="2 "/>
      <sheetName val="3 "/>
      <sheetName val="4 "/>
      <sheetName val="5 "/>
      <sheetName val="6"/>
      <sheetName val="7"/>
      <sheetName val="8"/>
      <sheetName val="9 "/>
      <sheetName val="10.1 "/>
      <sheetName val="10.2 "/>
      <sheetName val="Hilfsblatt Grafiken"/>
      <sheetName val="Tabelle1"/>
      <sheetName val="Tabelle2"/>
      <sheetName val="Tabelle3"/>
    </sheetNames>
    <sheetDataSet>
      <sheetData sheetId="0"/>
      <sheetData sheetId="1"/>
      <sheetData sheetId="2">
        <row r="3249">
          <cell r="A3249" t="str">
            <v>BNA0306</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bersicht"/>
      <sheetName val="1 "/>
      <sheetName val="2"/>
      <sheetName val="3"/>
      <sheetName val="4"/>
      <sheetName val="5"/>
      <sheetName val="6"/>
      <sheetName val="7"/>
      <sheetName val="8"/>
      <sheetName val="9"/>
      <sheetName val="10"/>
      <sheetName val="11"/>
      <sheetName val="12"/>
      <sheetName val="13.1 "/>
      <sheetName val="13.2 "/>
      <sheetName val="Hilfsblatt Grafiken"/>
      <sheetName val="Dropdown-Listen"/>
      <sheetName val="MaStR_EIC_BN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leitung"/>
      <sheetName val="Start"/>
      <sheetName val="Sheet1"/>
      <sheetName val="Merit-Order"/>
      <sheetName val="Kraftwerksliste"/>
      <sheetName val="Quellen"/>
      <sheetName val="Impressum"/>
      <sheetName val="Start Reset"/>
      <sheetName val="Backend I"/>
      <sheetName val="Backend II"/>
      <sheetName val="Kraftwerksliste Backend"/>
      <sheetName val="Hilfssheet Abbildung"/>
    </sheetNames>
    <sheetDataSet>
      <sheetData sheetId="0"/>
      <sheetData sheetId="1">
        <row r="9">
          <cell r="C9" t="str">
            <v>Kernenergie</v>
          </cell>
          <cell r="D9">
            <v>5.5</v>
          </cell>
        </row>
        <row r="10">
          <cell r="C10" t="str">
            <v>Braunkohle</v>
          </cell>
          <cell r="D10">
            <v>3.1</v>
          </cell>
        </row>
        <row r="11">
          <cell r="C11" t="str">
            <v>Steinkohle</v>
          </cell>
          <cell r="D11">
            <v>11.28</v>
          </cell>
        </row>
        <row r="12">
          <cell r="C12" t="str">
            <v>Erdgas</v>
          </cell>
          <cell r="D12">
            <v>22.77</v>
          </cell>
        </row>
        <row r="13">
          <cell r="C13" t="str">
            <v>Öl</v>
          </cell>
          <cell r="D13">
            <v>32.923832923832897</v>
          </cell>
        </row>
        <row r="14">
          <cell r="C14" t="str">
            <v>Abfall</v>
          </cell>
          <cell r="D14">
            <v>0</v>
          </cell>
        </row>
        <row r="15">
          <cell r="C15" t="str">
            <v>Sonstige</v>
          </cell>
          <cell r="D15">
            <v>32.923832923832919</v>
          </cell>
        </row>
        <row r="19">
          <cell r="D19">
            <v>24.6</v>
          </cell>
        </row>
        <row r="23">
          <cell r="C23" t="str">
            <v>Kernenergie</v>
          </cell>
          <cell r="D23">
            <v>0</v>
          </cell>
        </row>
        <row r="24">
          <cell r="C24" t="str">
            <v>Braunkohle</v>
          </cell>
          <cell r="D24">
            <v>0</v>
          </cell>
        </row>
        <row r="25">
          <cell r="C25" t="str">
            <v>Steinkohle</v>
          </cell>
          <cell r="D25">
            <v>1.25</v>
          </cell>
        </row>
        <row r="26">
          <cell r="C26" t="str">
            <v>Erdgas</v>
          </cell>
          <cell r="D26">
            <v>0.5</v>
          </cell>
        </row>
        <row r="27">
          <cell r="C27" t="str">
            <v>Öl</v>
          </cell>
          <cell r="D27">
            <v>0.3</v>
          </cell>
        </row>
        <row r="28">
          <cell r="C28" t="str">
            <v>Abfall</v>
          </cell>
          <cell r="D28">
            <v>0</v>
          </cell>
        </row>
        <row r="29">
          <cell r="C29" t="str">
            <v>Sonstige</v>
          </cell>
          <cell r="D29">
            <v>0</v>
          </cell>
        </row>
        <row r="33">
          <cell r="C33" t="str">
            <v>Kernenergie</v>
          </cell>
          <cell r="D33">
            <v>1.2</v>
          </cell>
          <cell r="H33" t="str">
            <v>Kernenergie</v>
          </cell>
          <cell r="I33">
            <v>11</v>
          </cell>
          <cell r="M33" t="str">
            <v>Kernenergie</v>
          </cell>
          <cell r="N33">
            <v>0</v>
          </cell>
        </row>
        <row r="34">
          <cell r="C34" t="str">
            <v>Braunkohle</v>
          </cell>
          <cell r="D34">
            <v>1.7</v>
          </cell>
          <cell r="H34" t="str">
            <v>Braunkohle</v>
          </cell>
          <cell r="I34">
            <v>13</v>
          </cell>
          <cell r="M34" t="str">
            <v>Braunkohle</v>
          </cell>
          <cell r="N34">
            <v>0.40400000000000003</v>
          </cell>
        </row>
        <row r="35">
          <cell r="C35" t="str">
            <v>Steinkohle</v>
          </cell>
          <cell r="D35">
            <v>1.3</v>
          </cell>
          <cell r="H35" t="str">
            <v>Steinkohle</v>
          </cell>
          <cell r="I35">
            <v>22</v>
          </cell>
          <cell r="M35" t="str">
            <v>Steinkohle</v>
          </cell>
          <cell r="N35">
            <v>0.33700000000000002</v>
          </cell>
        </row>
        <row r="36">
          <cell r="C36" t="str">
            <v>GuD</v>
          </cell>
          <cell r="D36">
            <v>1.5</v>
          </cell>
          <cell r="H36" t="str">
            <v>GuD</v>
          </cell>
          <cell r="I36">
            <v>11</v>
          </cell>
          <cell r="M36" t="str">
            <v>Erdgas</v>
          </cell>
          <cell r="N36">
            <v>0.20100000000000001</v>
          </cell>
        </row>
        <row r="37">
          <cell r="C37" t="str">
            <v>Gasturbine</v>
          </cell>
          <cell r="D37">
            <v>1</v>
          </cell>
          <cell r="H37" t="str">
            <v>Gasturbine</v>
          </cell>
          <cell r="I37">
            <v>11</v>
          </cell>
          <cell r="M37" t="str">
            <v>Öl</v>
          </cell>
          <cell r="N37">
            <v>0.28000000000000003</v>
          </cell>
        </row>
        <row r="38">
          <cell r="C38" t="str">
            <v>Öl</v>
          </cell>
          <cell r="D38">
            <v>1</v>
          </cell>
          <cell r="H38" t="str">
            <v>Öl</v>
          </cell>
          <cell r="I38">
            <v>15</v>
          </cell>
          <cell r="M38" t="str">
            <v>Abfall</v>
          </cell>
          <cell r="N38">
            <v>0</v>
          </cell>
        </row>
        <row r="39">
          <cell r="C39" t="str">
            <v>Abfall</v>
          </cell>
          <cell r="D39">
            <v>1</v>
          </cell>
          <cell r="H39" t="str">
            <v>Abfall</v>
          </cell>
          <cell r="I39">
            <v>15</v>
          </cell>
          <cell r="M39" t="str">
            <v>Sonstige</v>
          </cell>
          <cell r="N39">
            <v>0.214</v>
          </cell>
        </row>
        <row r="40">
          <cell r="C40" t="str">
            <v>Sonstige</v>
          </cell>
          <cell r="D40">
            <v>1</v>
          </cell>
          <cell r="H40" t="str">
            <v>Sonstige</v>
          </cell>
          <cell r="I40">
            <v>15</v>
          </cell>
        </row>
      </sheetData>
      <sheetData sheetId="2"/>
      <sheetData sheetId="3"/>
      <sheetData sheetId="4"/>
      <sheetData sheetId="5"/>
      <sheetData sheetId="6">
        <row r="5">
          <cell r="F5" t="str">
            <v xml:space="preserve">Version 2019.1.4 </v>
          </cell>
        </row>
      </sheetData>
      <sheetData sheetId="7"/>
      <sheetData sheetId="8"/>
      <sheetData sheetId="9"/>
      <sheetData sheetId="10"/>
      <sheetData sheetId="11"/>
    </sheetDataSet>
  </externalBook>
</externalLink>
</file>

<file path=xl/persons/person.xml><?xml version="1.0" encoding="utf-8"?>
<personList xmlns="http://schemas.microsoft.com/office/spreadsheetml/2018/threadedcomments" xmlns:x="http://schemas.openxmlformats.org/spreadsheetml/2006/main">
  <person displayName="Ingrid Sanchez Jimenez" id="{13454E68-843E-48E7-BA78-3301293165C4}" userId="S::isanchezjimene@tudelft.nl::cc90341c-89c3-4988-92a9-0175758ccb6e"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ngrid Sanchez Jimenez" refreshedDate="44631.544015162035" createdVersion="7" refreshedVersion="7" minRefreshableVersion="3" recordCount="2128" xr:uid="{C6D8C516-93A7-4E33-B907-322D641BD869}">
  <cacheSource type="worksheet">
    <worksheetSource ref="A1:W2129" sheet="Gesamtkraftwerksliste BNetzA"/>
  </cacheSource>
  <cacheFields count="23">
    <cacheField name="Kraftwerksnummer Bundesnetzagentur" numFmtId="0">
      <sharedItems containsBlank="1"/>
    </cacheField>
    <cacheField name="Unternehmen" numFmtId="0">
      <sharedItems containsBlank="1"/>
    </cacheField>
    <cacheField name="Kraftwerksname" numFmtId="0">
      <sharedItems containsBlank="1"/>
    </cacheField>
    <cacheField name="PLZ_x000a_(Standort Kraftwerk)" numFmtId="0">
      <sharedItems containsBlank="1" containsMixedTypes="1" containsNumber="1" containsInteger="1" minValue="1099" maxValue="184246"/>
    </cacheField>
    <cacheField name="Ort_x000a_(Standort Kraftwerk)" numFmtId="0">
      <sharedItems containsBlank="1"/>
    </cacheField>
    <cacheField name="Straße und Hausnummer (Standort Kraftwerk)" numFmtId="0">
      <sharedItems containsBlank="1" containsMixedTypes="1" containsNumber="1" containsInteger="1" minValue="9" maxValue="42401"/>
    </cacheField>
    <cacheField name="Bundesland" numFmtId="0">
      <sharedItems/>
    </cacheField>
    <cacheField name="Blockname" numFmtId="0">
      <sharedItems containsBlank="1" containsMixedTypes="1" containsNumber="1" containsInteger="1" minValue="1" maxValue="20"/>
    </cacheField>
    <cacheField name="Datum der Aufnahme der kommerziellen Stromeinspeisung der Erzeugungseinheit [Datum/jahr]" numFmtId="0">
      <sharedItems containsDate="1" containsBlank="1" containsMixedTypes="1" minDate="1900-01-09T10:38:04" maxDate="2019-11-29T00:00:00"/>
    </cacheField>
    <cacheField name="Datum der Aufnahme der kommerziellen Stromeinspeisung der Erzeugungseinheit [Datum/jahr]2" numFmtId="0">
      <sharedItems containsDate="1" containsBlank="1" containsMixedTypes="1" minDate="1900-01-09T10:38:04" maxDate="2019-11-29T00:00:00"/>
    </cacheField>
    <cacheField name="Kraftwerksstatus _x000a_(in Betrieb/_x000a_vorläufig stillgelegt/_x000a_saisonale Konservierung_x000a_Reservekraftwerk/_x000a_Sonderfall)" numFmtId="0">
      <sharedItems count="24">
        <s v="in Betrieb"/>
        <s v="Vorläufig Stillgelegt (mit StA)"/>
        <s v="Endgültig Stillgelegt 2012 (ohne StA)"/>
        <s v="Endgültig Stillgelegt 2018 (ohne StA)"/>
        <s v="Gesetzlich an Stilllegung gehindert"/>
        <s v="Wegfall IWA nach DE"/>
        <s v="Endgültig Stillgelegt 2013 (ohne StA)"/>
        <s v="Saisonale Konservierung"/>
        <s v="Endgültig Stillgelegt 2019 (mit StA)"/>
        <s v="Endgültig Stillgelegt 2018 (mit StA)"/>
        <s v="Endgültig Stillgelegt 2016 (mit StA)"/>
        <s v="Endgültig Stillgelegt 2015 (mit StA)"/>
        <s v="Sonderfall"/>
        <s v="Endgültig Stillgelegt 2017 (mit StA)"/>
        <s v="Endgültig Stillgelegt 2016 (ohne StA)"/>
        <s v="Endgültig Stillgelegt 2014 (mit StA)"/>
        <s v="Vorläufig Stillgelegt (ohne StA)"/>
        <s v="Endgültig Stillgelegt 2011 (ohne StA)"/>
        <s v="Sicherheitsbereitschaft"/>
        <s v="Endgültig Stillgelegt 2017 (ohne StA)"/>
        <s v="Endgültig Stillgelegt 2013 (mit StA)"/>
        <s v="Endgültig Stillgelegt 2019 (ohne StA)"/>
        <s v="Endgültig Stillgelegt 2015 (ohne StA)"/>
        <s v="Endgültig Stillgelegt 2014 (ohne StA)"/>
      </sharedItems>
    </cacheField>
    <cacheField name="Energieträger" numFmtId="0">
      <sharedItems count="24">
        <s v="Windenergie (Onshore-Anlage)"/>
        <s v="Erdgas"/>
        <s v="Laufwasser"/>
        <s v="Mehrere Energieträger"/>
        <s v="Biomasse"/>
        <s v="Mineralölprodukte"/>
        <s v="Steinkohle"/>
        <s v="Solare Strahlungsenergie"/>
        <s v="Windenergie (Offshore-Anlage)"/>
        <s v="Pumpspeicher"/>
        <s v="Abfall"/>
        <s v="Braunkohle"/>
        <s v="andere Gase"/>
        <s v="Kernenergie"/>
        <s v="Sonstige Energieträger"/>
        <s v="Speicherwasser (ohne Pumpspeicher)"/>
        <s v="Grubengas"/>
        <s v="Klärschlamm"/>
        <s v="Sonstige Speichertechnologien"/>
        <s v="Deponiegas"/>
        <s v="Geothermie"/>
        <s v="Klärgas"/>
        <s v="Sonstige Energieträger (nicht erneuerbar)"/>
        <s v="Unbekannter Energieträger"/>
      </sharedItems>
    </cacheField>
    <cacheField name="Spezifizierung &quot;Mehrere Energieträger&quot; und &quot;Sonstige Energieträger&quot; - Hauptbrennstoff" numFmtId="0">
      <sharedItems containsBlank="1"/>
    </cacheField>
    <cacheField name="Spezifizierung &quot;Mehrere Energieträger&quot; - Zusatz- / Ersatzbrennstoffe" numFmtId="0">
      <sharedItems containsBlank="1"/>
    </cacheField>
    <cacheField name="Auswertung_x000a_Energieträger (Zuordnung zu einem Hauptenergieträger bei Mehreren Energieträgern)" numFmtId="0">
      <sharedItems/>
    </cacheField>
    <cacheField name="Förderberechtigt nach EEG_x000a_(ja/nein)" numFmtId="0">
      <sharedItems containsBlank="1"/>
    </cacheField>
    <cacheField name="Wärmeauskopplung (KWK)_x000a_(ja/nein)" numFmtId="0">
      <sharedItems containsBlank="1"/>
    </cacheField>
    <cacheField name="Netto-Nennleistung (elektrische Wirkleistung) in MW" numFmtId="0">
      <sharedItems containsString="0" containsBlank="1" containsNumber="1" minValue="0" maxValue="12718.7"/>
    </cacheField>
    <cacheField name="Bezeichnung Verknüpfungspunkt (Schaltanlage) mit dem Stromnetz der Allgemeinen Versorgung gemäß Netzbetreiber" numFmtId="0">
      <sharedItems containsBlank="1" containsMixedTypes="1" containsNumber="1" containsInteger="1" minValue="50310139338" maxValue="50870596200"/>
    </cacheField>
    <cacheField name="Netz- oder Umspannebene des Anschlusses" numFmtId="0">
      <sharedItems containsBlank="1" containsMixedTypes="1" containsNumber="1" containsInteger="1" minValue="6" maxValue="380"/>
    </cacheField>
    <cacheField name="Name Stromnetzbetreiber" numFmtId="0">
      <sharedItems containsBlank="1"/>
    </cacheField>
    <cacheField name="Status" numFmtId="0">
      <sharedItems count="16">
        <s v="in Betrieb"/>
        <s v="Vorläufig Stillgelegt "/>
        <s v="Endgültig Stillgelegt 2012 "/>
        <s v="Endgültig Stillgelegt 2018 "/>
        <s v="Gesetzlich an Stilllegung gehindert"/>
        <s v="Wegfall IWA nach DE"/>
        <s v="Endgültig Stillgelegt 2013 "/>
        <s v="Saisonale Konservierung"/>
        <s v="Endgültig Stillgelegt 2019 "/>
        <s v="Endgültig Stillgelegt 2016 "/>
        <s v="Endgültig Stillgelegt 2015 "/>
        <s v="Sonderfall"/>
        <s v="Endgültig Stillgelegt 2017 "/>
        <s v="Endgültig Stillgelegt 2014 "/>
        <s v="Endgültig Stillgelegt 2011 "/>
        <s v="Sicherheitsbereitschaft"/>
      </sharedItems>
    </cacheField>
    <cacheField name="Commisionedyear" numFmtId="2">
      <sharedItems containsMixedTypes="1" containsNumber="1" containsInteger="1" minValue="1905" maxValue="2019" count="151">
        <s v="1997"/>
        <s v="2002"/>
        <s v="2003"/>
        <s v="1999"/>
        <s v="1990"/>
        <n v="1934"/>
        <n v="2009"/>
        <s v="2009"/>
        <n v="2003"/>
        <s v="1947"/>
        <s v="1912"/>
        <s v="1994"/>
        <s v="2007"/>
        <n v="2016"/>
        <n v="1997"/>
        <n v="1971"/>
        <n v="1973"/>
        <n v="1975"/>
        <n v="1985"/>
        <n v="1999"/>
        <n v="1989"/>
        <n v="1993"/>
        <s v="2001"/>
        <n v="2004"/>
        <n v="2010"/>
        <n v="2013"/>
        <n v="1944"/>
        <n v="2001"/>
        <n v="1966"/>
        <n v="1994"/>
        <s v="2005"/>
        <n v="2002"/>
        <s v="2004"/>
        <n v="2011"/>
        <s v="2006"/>
        <n v="1970"/>
        <n v="2005"/>
        <n v="1981"/>
        <n v="1996"/>
        <n v="1972"/>
        <n v="1974"/>
        <n v="1969"/>
        <n v="1977"/>
        <n v="1998"/>
        <n v="1990"/>
        <n v="1987"/>
        <n v="1988"/>
        <n v="2006"/>
        <n v="1983"/>
        <s v="1975"/>
        <n v="2000"/>
        <s v="2000"/>
        <n v="1979"/>
        <n v="1980"/>
        <s v="2010"/>
        <s v="2008"/>
        <n v="1965"/>
        <n v="1984"/>
        <s v="1968"/>
        <n v="2008"/>
        <n v="1991"/>
        <n v="1986"/>
        <n v="1922"/>
        <s v="1996"/>
        <s v="1964"/>
        <s v="1969"/>
        <n v="1936"/>
        <s v="2013"/>
        <s v="1971"/>
        <n v="1995"/>
        <s v="1965"/>
        <s v="1959"/>
        <n v="1955"/>
        <n v="1963"/>
        <n v="1968"/>
        <n v="1931"/>
        <n v="1915"/>
        <n v="1961"/>
        <s v="1998"/>
        <n v="1954"/>
        <s v="1978"/>
        <n v="2007"/>
        <s v="2012"/>
        <s v="2014"/>
        <n v="1942"/>
        <n v="1982"/>
        <n v="2014"/>
        <n v="1992"/>
        <s v="1982"/>
        <n v="1918"/>
        <n v="1926"/>
        <s v="1995"/>
        <n v="1959"/>
        <s v="1957"/>
        <s v="1960"/>
        <s v="1962"/>
        <n v="1938"/>
        <n v="1958"/>
        <s v="1970"/>
        <s v="1979"/>
        <n v="2017"/>
        <n v="1912"/>
        <s v="1977"/>
        <s v="1984"/>
        <n v="1976"/>
        <n v="1962"/>
        <n v="1913"/>
        <s v="1963"/>
        <s v="1966"/>
        <s v="1993"/>
        <n v="1917"/>
        <n v="1978"/>
        <n v="1956"/>
        <n v="2012"/>
        <n v="1927"/>
        <n v="1953"/>
        <n v="1924"/>
        <n v="1957"/>
        <n v="1964"/>
        <n v="1914"/>
        <n v="2015"/>
        <n v="1940"/>
        <n v="1951"/>
        <n v="1939"/>
        <n v="1920"/>
        <n v="1943"/>
        <n v="1930"/>
        <s v="1974"/>
        <n v="1960"/>
        <n v="1932"/>
        <s v="2011"/>
        <n v="1952"/>
        <s v="1985"/>
        <n v="1967"/>
        <s v="1972"/>
        <s v="1955"/>
        <n v="1925"/>
        <n v="1905"/>
        <n v="1929"/>
        <s v="1989"/>
        <s v="1987"/>
        <n v="1923"/>
        <n v="1948"/>
        <s v="1991"/>
        <s v="1992"/>
        <s v="1953"/>
        <s v="2015"/>
        <s v="2016"/>
        <s v="2017"/>
        <n v="2018"/>
        <n v="2019"/>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ngrid Sanchez Jimenez" refreshedDate="44634.44725636574" createdVersion="7" refreshedVersion="7" minRefreshableVersion="3" recordCount="2128" xr:uid="{40CA96F6-F039-4498-8B0E-92C2210C1A2B}">
  <cacheSource type="worksheet">
    <worksheetSource ref="A1:X2129" sheet="Gesamtkraftwerksliste BNetzA"/>
  </cacheSource>
  <cacheFields count="24">
    <cacheField name="Kraftwerksnummer" numFmtId="0">
      <sharedItems containsBlank="1"/>
    </cacheField>
    <cacheField name="Unternehmen" numFmtId="0">
      <sharedItems containsBlank="1" count="793">
        <m/>
        <s v="ecoJoule construct GmbH"/>
        <s v="Sendenhorster Windenergie GmbH &amp; Co. KG"/>
        <s v="Windpark Ahlerstedt GmbH &amp; Co. KG"/>
        <s v="Lausitz Energie Kraftwerke AG"/>
        <s v="Erste Buergerwindp. Ahrenvioel Ahrenvioelfeld GmbH &amp; Co. KG"/>
        <s v="Rheinkraftwerk Albbruck-Dogern AG"/>
        <s v="Papierfabrik Albbruck GmbH"/>
        <s v="Sappi Alfeld GmbH"/>
        <s v="Windpark Balkum-Thiene GmbH &amp; Co. KG"/>
        <s v="Dortmunder Energie- und Wasserversorgung GmbH"/>
        <s v="EnBW Energie Baden-Württemberg AG"/>
        <s v="Heizkraftwerk Altenstadt GmbH &amp; Co. KG"/>
        <s v="TIWAG-Tiroler Wasserkraft AG"/>
        <s v="Suiker Unie GmbH &amp; Co. KG"/>
        <s v="Windpark Fehnland GmbH &amp; Co. KG Renditefonds"/>
        <s v="Zellstoff Stendal GmbH"/>
        <s v="SachsenFonds GmbH &amp; Co. Windpark I KG"/>
        <s v="ESK Solarenergie GmbH &amp; Co. KG"/>
        <s v="e.disnatur Erneuerbare Energien GmbH"/>
        <s v="Stadtwerke Augsburg Energie GmbH"/>
        <s v="Bürgerwindpark Königsmoor GmbH &amp; Co KG"/>
        <s v="Ocean Breeze Energy GmbH &amp; Co. KG"/>
        <s v="Innwerk AG"/>
        <s v="EEV Erneuerbare Energien Verwaltungs GmbH Dresden"/>
        <s v="ENERCON Windpark GmbH &amp; Co. Wiegleben KG"/>
        <s v="Windpark Wiegleben II GmbH &amp; Co. KG"/>
        <s v="Schluchseewerk Aktiengesellschaft"/>
        <s v="EREM European Renewable Energy Management GmbH &amp; Co. 8.German Wind KG"/>
        <s v="Luftstrom Kinzig Trasse GmbH &amp; Co. "/>
        <s v="Windpark Büren GmbH &amp; Co. KG"/>
        <s v="Cargill Deutschland GmbH"/>
        <s v="innogy SE"/>
        <s v="Pfleiderer Baruth GmbH"/>
        <s v="ENERTRAG Aktiengesellschaft"/>
        <s v="BHT-Windpark GmbH &amp; Co. Hollwedel KG"/>
        <s v="Volkswagen AG"/>
        <s v="Breeze Two Energy GmbH &amp; Co. KG"/>
        <s v="Sonae Arauco Beeskow GmbH"/>
        <s v="Breeze Four Energy GmbH &amp; Co. KG"/>
        <s v="Windpark Berge-Kleeste GmbH &amp; Co. KG"/>
        <s v="Donau-Wasserkraft AG"/>
        <s v="STEAG GmbH"/>
        <s v="Vattenfall Wärme Berlin AG"/>
        <s v="Vattenfall Europe Wärme AG"/>
        <s v="Solvay Chemicals GmbH"/>
        <s v="Erzeugergemeinschaft Dittersbach GbR"/>
        <s v="Theolia Naturenergien GmbH"/>
        <s v="Windpark GmbH &amp; Co. Weserbrise KG"/>
        <s v="MVA Bielefeld-Herford GmbH"/>
        <s v="Stadtwerke Bielefeld GmbH"/>
        <s v="Uniper Kraftwerke GmbH "/>
        <s v="UWB Umspannwerk Betriebsgesellschaft Biere mbH,  _x000a_UWB Umspannwerk Betriebsgesellschaft Borne mbH"/>
        <s v="Stadtwerke Leipzig GmbH"/>
        <s v="Bau- und Umwelttechnik Gesellschaft für ökologisches Investment mbH &amp; Co.Windwelt KG"/>
        <s v="envia THERM GmbH"/>
        <s v="Zellstoff- und Papierfabrik Rosenthal GmbH"/>
        <s v="Neue GHF Bliesdorf-Ketzin GmbH &amp; Co. KG"/>
        <s v="CaSa Energy GmbH"/>
        <s v="RWE Generation SE"/>
        <s v="Stadtwerke Bochum Holding GmbH"/>
        <s v="BKW Deutschland GmbH"/>
        <s v="Windpark Hiddels GmbH &amp; Co. Betriebs KG"/>
        <s v="Energie- und Wasserversorgung Bonn/Rhein-Sieg GmbH"/>
        <s v="Mönikes Energie GmbH &amp; Co. KG"/>
        <s v="H &amp; P Windkraft GmbH &amp; Co. KG"/>
        <s v="Wind 100 GmbH &amp; Co.KG"/>
        <s v="Windpark Braderup GmbH &amp; Co.KG "/>
        <s v="Windpark Brake GmbH &amp; Co KG Renditefonds"/>
        <s v="FWE Windpark Wittstedt K/S _x000a_c/o ESSEX INVEST A/S"/>
        <s v="StWB Stadtwerke Brandenburg an der Havel GmbH &amp; Co. KG"/>
        <s v="SachsenFonds Solar II GmbH &amp; Co. KG"/>
        <s v="SachsenFonds Solar III GmbH &amp; Co. KG"/>
        <s v="SachsenFonds Solar I GmbH &amp; Co. KG"/>
        <s v="Braunschweiger Versorgungs-AG &amp; Co. KG"/>
        <s v="swb Entsorgung GmbH &amp; Co. KG"/>
        <s v="swb Erzeugung GmbH &amp; Co. KG"/>
        <s v="swb Erzeugung AG &amp; Co. KG"/>
        <s v="ArcelorMittal Bremen GmbH"/>
        <s v="ENGIE Deutschland AG"/>
        <s v="WindRAT Bremen GmbH &amp; Co.KG"/>
        <s v="swb Weserwind GmbH &amp; Co. KG"/>
        <s v="Windpark Altenbruch GmbH &amp; Co. Betriebs-KG"/>
        <s v="Egger Holzwerkstoffe Brilon GmbH &amp; Co. KG"/>
        <s v="Preussen Elektra GmbH"/>
        <s v="Vattenfall Europe Nuclear Energy GmbH"/>
        <s v="ERG Power Generation S.p.A."/>
        <s v="Windpark Brunsbüttel GmbH "/>
        <s v="Windfarm Weimar GmbH &amp; Co.KG, _x000a_RheinEnergieAG"/>
        <s v="EnBW Onshore Portfolio GmbH"/>
        <s v="Wacker Chemie AG"/>
        <s v="Alzwerke GmbH"/>
        <s v="InfraServ GmbH &amp; Co. Gendorf KG"/>
        <s v="Edrifta GmbH &amp; Co. KG"/>
        <s v="ACR Biokraftwerk Calbe Invest GmbH &amp; Co. KG"/>
        <s v="eins - energie in sachsen GmbH &amp; Co. KG"/>
        <s v="Denker &amp; Wulf AG "/>
        <s v="Stadtwerke Cottbus mbH"/>
        <s v="PNE WIND AG"/>
        <s v="Windpark Dahlenburg GmbH &amp; Co. KG"/>
        <s v="E.ON Climate &amp; Renewables GmbH"/>
        <s v="Danpower Energie Service GmbH"/>
        <s v="Knock on Wood GmbH"/>
        <s v="Zweite Volkswind GmbH &amp; Co KG"/>
        <s v="Fernwärmeversorgungs-GmbH Dessau"/>
        <s v="Windpark Nienhagen GmbH &amp; Co. KG"/>
        <s v="Mitteldeutsche Braunkohlengesellschaft mbH"/>
        <s v="WP Höne Planungs- u. Betriebs GmbH &amp; Co.KG"/>
        <s v="Windpark Littdorf GmbH &amp; Co. KG"/>
        <s v="DIF Windpark Heede GmbH &amp; Co.KG"/>
        <s v="UW Dörpum GmbH"/>
        <s v="UW Reußenköge GmbH"/>
        <s v="Windkraft Iserloy GmbH &amp; Co KG"/>
        <s v="Windpark Greifenhain GmbH &amp; Co. KG"/>
        <s v="DREWAG Stadtwerke Dresden GmbH"/>
        <s v="Windfeld Drochtersen Netz- und Abrechnungs GbR"/>
        <s v="Umspannwerke Druxberge GmbH &amp; Co. KG _x000a_c/o Windstrom GmbH"/>
        <s v="Stadtwerke Duisburg AG"/>
        <s v="STEAG-EVN Walsum 10 Kraftwerksgesellsellschaft mbH"/>
        <s v="ThyssenKrupp Steel Europe AG"/>
        <s v="Stadtwerke Düsseldorf AG"/>
        <s v="DK Bürgerwindpark Eckolstädt GmbH &amp; Co. KG"/>
        <s v="Windpark Oelerse I-III GmbH &amp; Co. Infrastruktur KG"/>
        <s v="Sappi Ehingen GmbH"/>
        <s v="Stora Enso Sachsen GmbH"/>
        <s v="Green Energy GmbH"/>
        <s v="Progroup Power 1 GmbH"/>
        <s v="ArcelorMittal Eisenhüttenstadt GmbH"/>
        <s v="Wehrder Bürgerwp.u. Wehrderwp. 1.Betr. _x000a_u. Wp Wehrder Bautr. GmbH"/>
        <s v="Huntorfer Windpark GmbH &amp; Co. KG _x000a_und Bürgerwp. Huntorf GmbH"/>
        <s v="Danpower GmbH"/>
        <s v="Palm Power GmbH &amp; Co. KG"/>
        <s v="Statkraft Markets GmbH"/>
        <s v="EWE ERNEUERBARE ENERGIEN GmbH"/>
        <s v="Windpark Wybelsumer Polder GmbH &amp; Co. KG"/>
        <s v="Stadtwerke Emden GmbH"/>
        <s v="BARD Holding GmbH"/>
        <s v="Gemeinschaft nach Bruchteilen der Saarstahl AG (SAG) und Saarschmiede GmbH Freiformschmiede (SSF)"/>
        <s v="VSE AG, Kraftwerk Ensdorf"/>
        <s v="Enercon Windpark GmbH &amp; Co. Erfstadt KG"/>
        <s v="SWE Energie GmbH"/>
        <s v="Ventimotor GmbH &amp; Co.UHW KG"/>
        <s v="Windpark Katzenberg GmbH &amp; Co. KG"/>
        <s v="Windpark Erkelenz Nr. 14"/>
        <s v="Erlanger Stadtwerke AG"/>
        <s v="WEO GmbH &amp; Co. KG"/>
        <s v="Windpark Kesfeld-Heckhuscheid GmbH &amp; Co. KG"/>
        <s v="Fehmarn Netz GmbH &amp; Co. KG"/>
        <s v="Bürger-Windpark-Westfehmarn GmbH &amp; Co. KG"/>
        <s v="Windpark Fehmarn-Mitte GmbH &amp; Co. KG"/>
        <s v="Energiequelle GmbH &amp; Co. Windpark Feldheim KG"/>
        <s v="Windpark GmbH &amp; Co. Feldheim KG"/>
        <s v="Mark-E AG"/>
        <s v="Stadtwerke Flensburg GmbH"/>
        <s v="Windpark Flomborn / Stetten GmbH &amp; Co. KG"/>
        <s v="MVV Energie AG"/>
        <s v="Mainova AG"/>
        <s v="Stadtwerke Frankfurt (Oder) GmbH"/>
        <s v="RWE Power AG"/>
        <s v="Rhodia Acetow GmbH"/>
        <s v="Energiekontor Windkraft GmbH &amp; Co. WP OE KG"/>
        <s v="Energiekontor Ökofonds GmbH &amp; Co. WP BD KG"/>
        <s v="Bürgerwindpark Oederquart Erschließungsges.mbH &amp; Co."/>
        <s v="BW-Bürgerwindpark Freren Verwaltungsgesellschaft mbH"/>
        <s v="BVT Windpark Sustrum/Renkenberge GmbH &amp; Co. KG"/>
        <s v="Windpark Freyenstein-Halenbeck GmbH &amp; Co. KG"/>
        <s v="SachsenFonds Windpark IV GmbH &amp; Co. KG"/>
        <s v="Windpark Ermsleben GmbH &amp; Co. KG"/>
        <s v="Winag Neue Energie GmbH &amp; Co. Reinstedt KG"/>
        <s v="RhönEnergie Fulda GmbH"/>
        <s v="Bürgerwindpark Galmsbüll GmbH "/>
        <s v="PWG GmbH &amp; Co. Bürgerwindpark Grüppenbühren KG"/>
        <s v="Windpark Breberen GmbH &amp; Co. KG"/>
        <s v="VERBUND-Innkraftwerke GmbH"/>
        <s v="REWAG Regensburger Energie-und Wasserversorgung AG&amp;Co. KG"/>
        <s v="Vattenfall Wasserkraft GmbH"/>
        <s v="Energieversorgung Gera GmbH"/>
        <s v="Windpark K/S Difko Gerdshagen / Dänemark"/>
        <s v="Trianel Onshore Winkraftwerk Gerdshagen/ Falkenhagen II GmbH &amp; Co. KG"/>
        <s v="Gnannenweiler Windnetz GmbH &amp; Co. KG"/>
        <s v="Ecomill Windpark GmbH &amp; Co. Giersleben KG"/>
        <s v="ENGIE WP Portfolio 2 GmbH"/>
        <s v="Georg-August-Universität Göttingen Stiftung Öffentlichen Rechts"/>
        <s v="E.ON Kernkraft GmbH"/>
        <s v="Stadtwerke Greifswald GmbH"/>
        <s v="KGW - Kraftwerk Grenzach-Wyhlen GmbH"/>
        <s v="Energiedienst AG"/>
        <s v="Acciona Energie Windparks Deutschland GmbH"/>
        <s v="Windpark Niedere Börde GmbH &amp; Co. KG"/>
        <s v="Windpark Großberndten GmbH &amp; Co. KG _x000a_c/o Deutsche Structured Finance GmbH"/>
        <s v="Windpark Timmeler Kampen II/Reidenweg GmbH &amp; Co. KG"/>
        <s v="AOS WP Bissel GmbH &amp; Co KG"/>
        <s v="EEW Energy from Waste Großräschen GmbH"/>
        <s v="Windpark Altmark GmbH &amp; Co. Infrastruktur KG"/>
        <s v="Pfleiderer Gütersloh GmbH"/>
        <s v="Mohn Media Mohndruck GmbH"/>
        <s v="EVH GmbH"/>
        <s v="Heizkraftwerk Halle-Trotha GmbH"/>
        <s v="MVR Müllverwertung Rugenberger Damm GmbH &amp; Co. KG"/>
        <s v="Müllverwertung Borsigstraße GmbH"/>
        <s v="Wärme Hamburg GmbH"/>
        <s v="ADM Hamburg Aktiengesellschaft"/>
        <s v="Windpark GmbH &amp; Co. Hamburg KG"/>
        <s v="Enertec Hameln GmbH"/>
        <s v="Windpark Hamersen GmbH &amp; Co. KG"/>
        <s v="Trianel Gaskraftwerk Hamm GmbH &amp; Co. KG "/>
        <s v="Denker &amp; Wulf AG"/>
        <s v="EEW Energy from Waste Hannover GmbH"/>
        <s v="enercity AG"/>
        <s v="WP Schwanebeck u. Wulferstedt Infrastruktur GbR"/>
        <s v="Windpark Wegeleben GmbH &amp; Co. KG und _x000a_Wind Am Speckberg GmbH"/>
        <s v="Raiffeisenwindpark Haselünne Flechum GmbH &amp; Co. KG"/>
        <s v="Peissenberger Kraftwerksgesellschaft mbH"/>
        <s v="Windpark Heckelberg-Breydin GmbH &amp; Co. KG"/>
        <s v="GVK Windpark Hellenthal GmbH &amp; Co. KG_x000a_WKA Oberreifferscheid Süd"/>
        <s v="EEW Energy from Waste Helmstedt GmbH"/>
        <s v="Helmstedter Revier GmbH"/>
        <s v="NEIF (Merinda Windpark) GmbH &amp; Co. KG"/>
        <s v="Mark-E AG / Statkraft Markets"/>
        <s v="K+S AG"/>
        <s v="juwi Beteiligungs GmbH &amp; Co. Naturpower 10KG "/>
        <s v="Windpark Hinte GmbH &amp; Co. Ost KG"/>
        <s v="Anlagenbetreiber Windpark Ohe/Höfer_x000a_deanBV Verwaltungs-GmbH"/>
        <s v="Windpark Hohen Pritz GbR"/>
        <s v="Kraftwerk Mehrum GmbH"/>
        <s v="Windpark Westerwald GmbH"/>
        <s v="Germania Windpark GmbH &amp; Co KG"/>
        <s v="PROKON Regenerative Energien eG"/>
        <s v="GHP Glunz  Holzwerkstoffproduktion GmbH"/>
        <s v="Hüttenwerke Krupp Mannesmann GmbH"/>
        <s v="WKN Windkraft Nord GmbH &amp; Co. Windpark Huje KG "/>
        <s v="RAG Anthrazit Ibbenbüren GmbH"/>
        <s v="Rheinkraftwerk Iffezheim GmbH"/>
        <s v="Enercon Windpark GmbH &amp; Co. Ihlow KG"/>
        <s v="Infraserv GmbH &amp; Co. Höchst KG"/>
        <s v="Boehringer Ingelheim Pharma GmbH &amp; Co. KG"/>
        <s v="UWB Umspannwerk Betriebsgesellschaft Sallentin mbH"/>
        <s v="TEAG Thüringer Energie AG"/>
        <s v="Windpark Jever GbR"/>
        <s v="Windpark Jülicher Land GmbH"/>
        <s v="Windpark Jürgenshagen GmbH &amp; Co.Betriebs-KG Renditefonds"/>
        <s v="Windfarm Zettingen GmbH"/>
        <s v="SWK Stadtwerke Kaiserslautern, Versorgungs-AG"/>
        <s v="Windpark Kall GmbH &amp; Co WPKA KG"/>
        <s v="EST Elektro-Spezial-Technik Inh. Steffen Stecher"/>
        <s v="Stadtwerke Karlsruhe GmbH"/>
        <s v="MiRO Mineraloelraffinerie Oberrhein GmbH &amp; Co. KG"/>
        <s v="Stora Enso Maxau GmbH"/>
        <s v="Städtische Werke Energie + Wärme GmbH"/>
        <s v="Gemeinschaftskraftwerk Kiel GmbH"/>
        <s v="Stadtwerke Kiel AG"/>
        <s v="Windpark Großenehrich GmbH &amp; Co. KG Renditefonds"/>
        <s v="Energieservice Westfalen Weser GmbH"/>
        <s v="REG Regenerative Energien Standortentwicklung Gmbh &amp; Co. Kirchwistedt KG"/>
        <s v="Windpark Klein Twülpstedt GmbH &amp; Co. KG"/>
        <s v="ewz Windpark Kleinbrembach GmbH"/>
        <s v="Solarkraftwerk Reckahn I GmbH &amp; Co. KG"/>
        <s v="GSI Photovoltaik Projektgesellschaft Helbra mbH"/>
        <s v="IBERDROLA Renovables Deutschland GmbH"/>
        <s v="RheinEnergie AG"/>
        <s v="Shell Deutschland Oil GmbH"/>
        <s v="Knapsack Power GmbH &amp; Co. KG"/>
        <s v="BinderHolz Deutschland GmbH"/>
        <s v="ASPERG SECHSTE SOLAR GmbH"/>
        <s v="KOGEP vierzehn GmbH &amp; Co. Solar 1411 KG"/>
        <s v="Currenta GmbH &amp; Co. OHG"/>
        <s v="Windpark Kremsdorf GmbH "/>
        <s v="WKN Windkraft Nord GmbH &amp; Co. Windpark Krempdorf KG"/>
        <s v="Windpark Groothusen GmbH &amp; Co. Betriebs KG"/>
        <s v="Windpark Jennelt GmbH "/>
        <s v="Pfeifer Holz GmbH"/>
        <s v="deag Energie GmbH"/>
        <s v="Raiffeisenwindpark Lahn GmbH &amp; Co.KG"/>
        <s v="Windpark Lahstedt ApS &amp; Co. OHG"/>
        <s v="Windpark Lamstedt GbR"/>
        <s v="Wattner SunAsset Solarkraftwerk 006 GmbH &amp; Co. KG"/>
        <s v="ENERGIEKONTOR Windkraft GmbH &amp; Co."/>
        <s v="Energiekontor Windkraft GmbH &amp; Co. WP KRE KG"/>
        <s v="Energiekontor Umwelt GmbH &amp; Co."/>
        <s v="Energiekontor Windkraft GmbH &amp; Co. WP SIE-Gem. d. Eigentümer"/>
        <s v="LERAK Mobiliengesellschaft mbH &amp; Co. KG"/>
        <s v="Energiedienst Holding AG"/>
        <s v="Stadtwerke München GmbH"/>
        <s v="ENERGIE KONTOR UMWELT GMBH"/>
        <s v="InfraLeuna GmbH"/>
        <s v="TOTAL Raffinerie Mitteldeutschland GmbH"/>
        <s v="AVEA Entsorgungsbetriebe GmbH &amp; Co. KG"/>
        <s v="Biomasse HKW Siegerland GmbH &amp; Co.KG"/>
        <s v="Enercon Windpark GmbH &amp; Co. Küstenwind I KG"/>
        <s v="BOREAS Energie GmbH"/>
        <s v="BASF SE"/>
        <s v="STEAG New Energies GmbH"/>
        <s v="WG Westerwischer GmbH &amp; Co KG; _x000a_Windpark Norderland Verwaltgs.- u. Beteiligungs GmbH"/>
        <s v="Müllheizkraftwerk Rothensee GmbH"/>
        <s v="Kraftwerke Mainz-Wiesbaden AG"/>
        <s v="EREM GmbH &amp; Co. German Wind KG _x000a_c/o Treucon Asset Mgmt. GmbH"/>
        <s v="Essity Operations Mannheim GmbH"/>
        <s v="Grosskraftwerk Mannheim AG"/>
        <s v="Planung-Aufbau-Verwaltung Eidelweg GmbH &amp; Co. KG"/>
        <s v="Breeze Three Energy GmbH &amp; Co. KG"/>
        <s v="Evonik Degussa GmbH"/>
        <s v="Sintfeld REGO-Strom GmbH"/>
        <s v="Windpark Mastershausen GmbH &amp; Co. KG"/>
        <s v="Vernet GmbH"/>
        <s v="MS Windkraft GmbH"/>
        <s v="Solarparc AG"/>
        <s v="TREF Wind Midlum GmbH &amp; Co. KG"/>
        <s v="Windkonzept - Energieanlagen GmbH &amp; Co. KG"/>
        <s v="Enercon Windpark GmbH &amp; Co.Megawind I KG"/>
        <s v="Enercon Windpark GmbH &amp; Co. Mittelherwigsdorf KG"/>
        <s v="Windpark Mittelstenahe GmbH &amp; Co. Betriebs-KG"/>
        <s v="Lorica Windpark Stegelitz GmbH &amp; Co. KG"/>
        <s v="ENGIE WP Molau GmbH"/>
        <s v="Infrastruktur Windpark Wanlo GbR _x000a_(MAIBARA Mobiliengesellschaft mbH &amp; Co.KG)"/>
        <s v="juwi Verwaltungs GmbH &amp; Co. Morbach I-VI KG"/>
        <s v="juwi Windenergie GmbH &amp; Co. S+S  I+III KG"/>
        <s v="SWM Services GmbH"/>
        <s v="Stadtwerke Münster GmbH"/>
        <s v="Neubrandenburger Stadtwerke GmbH"/>
        <s v="Windpark Achmer Vinte GmbH &amp; Co. KG Renditefonds"/>
        <s v="ENERCON Windpark GmbH &amp; Co. Tornado KG"/>
        <s v="Windpark Gehrde GmbH &amp; Co. KG"/>
        <s v="Pfleiderer Neumarkt GmbH"/>
        <s v="SWN Stadtwerke Neumünster GmbH"/>
        <s v="Bayernoil Raffineriegesellschaft mbH"/>
        <s v="pfalzwind GmbH"/>
        <s v="Windpark Norderland GmbH &amp; Co. KG"/>
        <s v="NeNo GmbH "/>
        <s v="Betreibergemeinschaft Windpark Vettweiß/Nörvenich/Erp"/>
        <s v="Umspannwerk Heynitz GmbH"/>
        <s v="N-ERGIE AG"/>
        <s v="GMVA Gemeinschafts-Müll-Verbrennungsanlage Niederrhein GmbH"/>
        <s v="Energieversorgung Oberhausen AG"/>
        <s v="Kraftwerk Obernburg GmbH"/>
        <s v="Energieversorgung Offenbach AG"/>
        <s v="Windpark Oldenswort Moordeich GmbH &amp; Co.KG"/>
        <s v="Windpark Krevese Verwaltungsgesellschaft mbH"/>
        <s v="Windpark Osterrade GmbH "/>
        <s v="N.prior energy GmbH"/>
        <s v="EnBW Baltic 1 GmbH &amp; Co. KG"/>
        <s v="WPO GmbH &amp; Co. Betriebs KG _x000a_WPM GmbH &amp; Co. Betriebs KG"/>
        <s v="Dezentrale Energie Anlagen Beteiligungs-und Verwaltungsgesellschaft mbH"/>
        <s v="B+S Papenburg Energie GmbH"/>
        <s v="HelveticWind Deutschland GmbH"/>
        <s v="Rhein-Main-Donau GmbH"/>
        <s v="Windkraft Unger GmbH"/>
        <s v="Heizkraftwerk Pforzheim GmbH"/>
        <s v="Kraftwerk Platting GmbH"/>
        <s v="Solarpark Pocking 2 GmbH"/>
        <s v="Gemeinschaftskraftwerk Veltheim GmbH"/>
        <s v="Energie und Wasser Potsdam GmbH"/>
        <s v="WKN Windkraft Nord GmbH &amp; Co. Windpark Puls KG"/>
        <s v="SCE Wind Puschwitz GmbH &amp; Co. KG"/>
        <s v="WKN Windkraft Nord GmbH &amp; Co. BWP Rantrum KG"/>
        <s v="Windpark Wetzdorf GmbH &amp; Co.KG _x000a_c/o Deutsche Structured Finance GmbH"/>
        <s v="Ökotech Ingenieurgesellschaft mbh"/>
        <s v="Loccumer Windparksbetriebsgesellschaft mbH"/>
        <s v="Windpark Reher II GmbH &amp; Co. KG "/>
        <s v="Trassengesellschaft Reinsbüttel GmbH &amp; Co. KG"/>
        <s v="Solarkraftwerk Rentweinsdorf GmbH &amp; Co. KG"/>
        <s v="FairEnergie GmbH"/>
        <s v="Windfarm Ringstedt II GmbH"/>
        <s v="Mergen GmbH &amp; Co. KG Windpark Rosendahl"/>
        <s v="Stadtwerke Rosenheim GmbH &amp; Co. KG"/>
        <s v="SCE Wind Zernitz GmbH &amp; Co. KG"/>
        <s v="Stadtwerke Rostock AG"/>
        <s v="Windfarm Elsdorf II GmbH"/>
        <s v="KOLBA Grundstücksgesellschaft mbH &amp; Co. KG _x000a_Windpark Eifel GmbH &amp; Co. KG"/>
        <s v="TWS Thüringer Wärme Service GmbH"/>
        <s v="Opel Automobile GmbH "/>
        <s v="Mercer Timber Products GmbH"/>
        <s v="Energie SaarLorLux AG"/>
        <s v="Salzgitter Flachstahl GmbH"/>
        <s v="Salzhemmendorf Wind GmbH &amp; Co. KG"/>
        <s v="Windpark Sande GmbH &amp; Co KG; _x000a_Gemeinde Sande"/>
        <s v="Energiewind Scharrel GmbH &amp; Co. KG"/>
        <s v="Kabeltrassen- und Infrastruktur GmbH &amp; Co. Sellstedt/Nückel"/>
        <s v="Windpark GmbH &amp; Co. Schinne I KG"/>
        <s v="Windpark GmbH &amp; Co. Schinne IV KG"/>
        <s v="Windpark GmbH &amp; Co. Schinne III KG"/>
        <s v="Windpark GmbH &amp; Co. Schinne V KG"/>
        <s v="Windpark GmbH &amp; Co. Schinne II KG"/>
        <s v="Betreibergemeinschaft Windpark Schleiden_x000a_ABO Wind Betriebs GmbH"/>
        <s v="Erzeugergemeinschaft Schloßvippach GbR"/>
        <s v="HSE Windpark Schlüchtern GmbH &amp; Co. KG"/>
        <s v="Windpark GmbH &amp; Co. Schlalach KG"/>
        <s v="Windpark Jänickendorfer Heide GmbH &amp; Co. KG"/>
        <s v="Windpark Altes Lager GmbH &amp; Co. KG"/>
        <s v="Windpark GmbH &amp; Co. Jänickendorf KG"/>
        <s v="LHI Green Infrastructure Solar Deutschland I GmbH &amp; Co. KG"/>
        <s v="Difko Schönhagen "/>
        <s v="Windpark Badeleben ApS &amp; Co. OHG"/>
        <s v="NSG Netzanschluß Schuby GmbH "/>
        <s v="Winkra Krokhorst Windparkbetriebsgesellschaft mbH"/>
        <s v="BASF Schwarzheide GmbH"/>
        <s v="PCK Raffinerie GmbH"/>
        <s v="GKS Gemeinschaftskraftwerk Schweinfurt GmbH"/>
        <s v="Energieversorgung Schwerin GmbH &amp; Co. Erzeugung KG"/>
        <s v="NEIF (Sehnde Lehrte Windpark) GmbH &amp; Co. KG"/>
        <s v="Windpark Sendenhorst GmbH &amp; Co. KG"/>
        <s v="PAM Infra 456 GmbH &amp; Co. KG"/>
        <s v="saferay holding GmbH"/>
        <s v="Lockstedt-Siestedt II Netzanschluss GbR"/>
        <s v="Windpark Silmersdorf GmbH &amp; Co KG"/>
        <s v="Enercon Windpark GmbH &amp; Co. Strauch-Michelshof KG"/>
        <s v="WSW Energie GmbH"/>
        <s v="ProVento Pool  Verwaltungs-GmbH &amp; Co. KG"/>
        <s v="Alpiq Spreetal GmbH"/>
        <s v="Windpark Springe Bennigsen GmbH &amp; Co.KG"/>
        <s v="Dow Deutschland Anlagengesellschaft mbH"/>
        <s v="Abrechnungsgemeinschaft Windpark Rodenkircherwurp GbR"/>
        <s v="CIECH Energy Deutschland GmbH"/>
        <s v="Sappi Stockstadt GmbH"/>
        <s v="Umspannwerk Straßkirchen GmbH &amp; Co. KG"/>
        <s v="Siekwind GmbH &amp; Co. KG; _x000a_WP Windpark Stuhr GmbH &amp; Co. Betriebs KG"/>
        <s v="WindStrom GmbH &amp; Co. Windpark Okeler Bruch Infrastruktur KG"/>
        <s v="e.n.o. energy finance GmbH &amp; Co. KG"/>
        <s v="Windpark Enercon GmbH &amp; Co. Windnutzung II KG"/>
        <s v="Rowind GmbH"/>
        <s v="Windpark Beppen II- Intschede Netz GbR; _x000a_Windstrom GmbH &amp; Co. Windfeld Beppener Bruch Infrastruktur KG"/>
        <s v="Stadtwerke Tübingen GmbH"/>
        <s v="Solar Power Turnow GmbH &amp; Co. KG"/>
        <s v="STAWAG Energie GmbH"/>
        <s v="Solarpark Tutow I GmbH"/>
        <s v="Solarpark Tutow V GmbH &amp; Co. KG"/>
        <s v="Solarpark Tutow II GmbH &amp; Co. KG"/>
        <s v="Enercon Windpark GmbH &amp; Co. Twist KG"/>
        <s v="ewz Windpark Dörmte GmbH_x000a_c/o Deutsche Immobilien Leasing"/>
        <s v="HESSEN WIND II GMBH &amp; CO.KG"/>
        <s v="HESSENENERGIE GMBH"/>
        <s v="UW Eichow GmbH &amp; Co. KG"/>
        <s v="Société Electrique de l'Our S.A."/>
        <s v="CHORUS CleanTech GmbH &amp; Co. Solarpark Vilseck KG"/>
        <s v="Gemeinschaftskraftwerk Irsching GmbH"/>
        <s v="Windpark Vollstedt "/>
        <s v="Windpark Voltlage-Höckel GbR"/>
        <s v="Allgäuer Überlandwerk GmbH"/>
        <s v="Bassens Windpark GmbH &amp; Co KG"/>
        <s v="Windpark am süßen See Verwaltung GmbH"/>
        <s v="GENERALRENEWABLES GMBH &amp; CO. KG"/>
        <s v="Vattenfall Hamburg Wärme GmbH"/>
        <s v="Windpark Weener Verwaltungs-GmbH"/>
        <s v="Windpark Weenermoor Netzbetriebs-GbR mbH"/>
        <s v="UW Wellen Betreiber GbR _x000a_c/o Germania Windpark GmbH &amp; Co. KG"/>
        <s v="Windpark Ochtmersleben OHG"/>
        <s v="Windpark Niederer Fläming GmbH &amp; Co. KG /_x000a_c.o. BEC Energie Consult GmbH"/>
        <s v="WP Wergzahna GmbH &amp; Co. KG"/>
        <s v="Windpark Norderland Verwaltgungs- und Beteiligungs GmbH"/>
        <s v="K/S Hydrovind VI"/>
        <s v="Bürger-Windpark Wiemersdorf GmbH"/>
        <s v="Windpark Wiemersdorf GmbH &amp; Co. KG "/>
        <s v="InfraServ GmbH &amp; Co. Wiesbaden KG"/>
        <s v="DIF Windpark Wiesmoor GmbH &amp; Co. KG"/>
        <s v="EBV WP Düngstrup GmbH &amp; Co. Betriebs KG"/>
        <s v="Abrechnungsstelle Windpark Willenscharen-Brokstedt GBR"/>
        <s v="e.n.o. Windpark GmbH &amp; Co. Wilmersdorf KG"/>
        <s v="Windpark Wilstedt GmbH &amp; Co. KG"/>
        <s v="Eigentümergemeinschaft 4. Volkswind GmbH &amp; Co. KG _x000a_und Spradau Wind Betriebs GmbH &amp; Co. KG"/>
        <s v="WKN Windkraft Nord GmbH &amp; Co. Windpark Wöhrden I KG; _x000a_WKN Windkraft Nord GmbH &amp; Co. Windpark Wöhrden II KG "/>
        <s v="New Breeze GmbH &amp; Co. Wind Wörrstadt KG"/>
        <s v="Windkraftwerk Wremen GmbH &amp; Co. KG; _x000a_Energiekontor Windkraft GmbH &amp; Co. WP Wremen-Grauwallkan. KG"/>
        <s v="Netzbetrieb Windpark Wülknitz GbR"/>
        <s v="WSW Energie &amp; Wasser AG"/>
        <s v="Heizkraftwerk Würzburg GmbH"/>
        <s v="Smurfit Kappa Zülpich Papier GmbH"/>
        <s v="Weserkraftwerk Bremen GmbH &amp; Co. KG"/>
        <s v="Breloh Windenergie GmbH und Co. KG"/>
        <s v="Bigge Energie GmbH &amp; Co. KG"/>
        <s v="UPM GmbH Werk Augsburg"/>
        <s v="PD energy GmbH"/>
        <s v="Zweckverband Restmüllheizkraftwerk Böblingen"/>
        <s v="Aktien-Gesellschaft der Dillinger Hüttenwerke, ROGESA Roheisengesellschaft Saar mbH und Zentralkokerei Saar GmbH, als Bruchteilsgemeinschaft"/>
        <s v="Bremerhavener Entsorgungsgesellschaft mbH"/>
        <s v="Pirelli Deutschland GmbH"/>
        <s v="Zweckverband Abfallverwertung Südostbayern"/>
        <s v="RÜTGERS Germany GmbH"/>
        <s v="Windfarm Weimar GmbH &amp; Co. KG"/>
        <s v="Merck KGaA"/>
        <s v="Kernkraftwerk Obrigheim GmbH"/>
        <s v="GHD Bayernwerk Natur GmbH &amp; Co. KG"/>
        <s v="Metsä Tissue GmbH (Werk Düren)"/>
        <s v="Bayerische Elektrizitätswerke GmbH"/>
        <s v="Stadtwerke Erkrath GmbH"/>
        <s v="EEW Energy from Waste Saarbrücken GmbH"/>
        <s v="Pfeifer &amp; Langen GmbH &amp; Co. KG"/>
        <s v="EEW Energy from Waste Göppingen GmbH"/>
        <s v="EnBW Windpark Eisenach II GmbH"/>
        <s v="Windfarm Idesheim GmbH &amp; Co. KG"/>
        <s v="MHB Hamm Betriebsführungsgesellschaft mbH"/>
        <s v="AGR Abfallentsorgungsgesellschaft Ruhrgebiet mbH"/>
        <s v="Zweckverband Müllverwertungsanlage Ingolstadt (MVA Ingolstadt)"/>
        <s v="LHI Solar Deutschland V GmbH &amp; Co. KG"/>
        <s v="Vattenfall Europe Windkraft GmbH"/>
        <s v="Kreis Weseler Abfallgesellschaft mbH &amp; Co. KG (KWA)"/>
        <s v="Müllheizkraftwerk Kassel GmbH"/>
        <s v="Windpark Kirchberg GmbH &amp; Co. KG"/>
        <s v="Windpark Kittlitz GmbH &amp; Co. KG"/>
        <s v="Repower Deutschland GmbH"/>
        <s v="Solar Schipkau I GmbH &amp; Co. KG"/>
        <s v="Solar Meuro I GmbH &amp; Co. KG"/>
        <s v="Solar Schipkau II GmbH &amp; Co. KG"/>
        <s v="Solar Meuro II GmbH &amp; Co. KG"/>
        <s v="AVG Köln mbH"/>
        <s v="EGK Entsorgungsgesellschaft Krefeld GmbH &amp; Co.KG"/>
        <s v="Obere Donau Kraftwerke AG"/>
        <s v="Stadtwerke Lemgo GmbH"/>
        <s v="Technische Werke Ludwigshafen AG"/>
        <s v="SUEZ Energie und Verwertung GmbH"/>
        <s v="Entsorgungsgesellschaft Mainz mbH"/>
        <s v="Energie- und Medienversorgung Sandhofer Straße GmbH &amp; Co. KG"/>
        <s v="Windkraftwerk Meckel/Gilzem GmbH &amp; Co. KG"/>
        <s v="Vereinigte Wertach-Elektrizitätswerke GmbH"/>
        <s v="Peißenberger Wärmegesellschaft mbH"/>
        <s v="EEW Energy from Waste Premnitz GmbH"/>
        <s v="Windpark Redekin-Genthin GmbH &amp; Co. KG"/>
        <s v="Molkerei MEGGLE Wasserburg GmbH &amp; Co. KG"/>
        <s v="Rheiner Windpark GmbH &amp; Co. KG"/>
        <s v="Vattenfall Europe New Energy Ecopower GmbH"/>
        <s v="AVA Velsen GmbH"/>
        <s v="UPM GmbH"/>
        <s v="ÜZ Windpark Schonungen GmbH &amp; Co. KG"/>
        <s v="Zweckverband Müllverwertung Schwandorf"/>
        <s v="Kraftwerk Schwedt GmbH &amp; Co. KG"/>
        <s v="LEIPA Georg Leinfelder GmbH"/>
        <s v="GERO Solarpark GmbH"/>
        <s v="Daimler AG"/>
        <s v="EEW Energy from Waste Stapelfeld GmbH"/>
        <s v="REMONDIS Thermische Abfallverwertung GmbH"/>
        <s v="Stadtwerke Suhl/Zella-Mehlis GmbH"/>
        <s v="HSE Solarpark Thüngen GmbH &amp; Co. KG"/>
        <s v="KEVAG - Koblenzer Elektrizitätswerk und Verkehrs-AG"/>
        <s v="LHI Solar Deutschland VI GmbH &amp; Co. KG"/>
        <s v="Basell Polyolefine GmbH"/>
        <s v="Solarpark Ammerland II GmbH &amp; Co. KG"/>
        <s v="Solarpark Ammerland III GmbH &amp; Co. KG"/>
        <s v="Solarpark Ammerland I GmbH &amp; Co. KG"/>
        <s v="Grace GmbH"/>
        <s v="Zweckverband für Abfallwirtschaft Südwestthüringen (ZASt)"/>
        <s v="GHF Windpark Chüden-Zerre GmbH &amp; Co. KG"/>
        <s v="AMK - Abfallentsorgungsgesellschaft des Märkischen Kreises mbH"/>
        <s v="IHKW Industrieheizkraftwerk Andernach GmbH"/>
        <s v="Sales &amp; Solutions GmbH"/>
        <s v="Martinswerk GmbH"/>
        <s v="Nynas GmbH &amp; Co KG "/>
        <s v="AVA Abfallverwertung Augsburg GmbH"/>
        <s v="Enercon Windpark GmbH &amp; Co. Bertkow II KG"/>
        <s v="Enercon Windpark GmbH &amp; Co. Bertkow KG"/>
        <s v="Enercon Windpark GmbH &amp; Co. Deblinghausen KG"/>
        <s v="Enercon Windpark GmbH &amp; Co. Frische Brise I KG"/>
        <s v="Enercon Windpark GmbH &amp; Co. Kutenholz KG"/>
        <s v="Enercon Windpark GmbH &amp; Co. Passat III KG"/>
        <s v="Enercon Windpark GmbH &amp; Co. Passat II KG"/>
        <s v="Enercon Windpark GmbH &amp; Co. Passat I KG"/>
        <s v="Enercon Windpark GmbH &amp; Co. Scirocco I KG"/>
        <s v="Enercon Windpark GmbH &amp; Co. Stößen II KG"/>
        <s v="Enercon Windpark GmbH &amp; Co. Windrose KG"/>
        <s v="REG Regenerative Energien Standortentwicklung GmbH &amp; Co. Beverstedt KG"/>
        <s v="Windpark Fiebing GmbH &amp; Co. KG"/>
        <s v="Windpark GmbH &amp; Co. Bröckel-Eicklingen KG"/>
        <s v="Windpark GmbH &amp; Co. Enningerloh KG"/>
        <s v="Windpark Jennelt II GmbH &amp; Co. KG"/>
        <s v="Windpark Kutenholz GmbH &amp; Co. KG"/>
        <s v="Windpark Zwischenbergen GmbH &amp; Co.  KG"/>
        <s v="Windfarm Märkisch Linden GmbH &amp; Co. KG"/>
        <s v="Universitätsklinikum Freiburg AdöR"/>
        <s v="EKOCity GmbH"/>
        <s v="Öko Windpark Bimolten GmbH"/>
        <s v="Agrowea GmbH &amp; Co. KG"/>
        <s v="Öko Windpark Lengerich GmbH"/>
        <s v="Bürgerwindpark Esche Verwaltungsgesellschaft mbH"/>
        <s v="Flughafen München GmbH"/>
        <s v="Terminal 2 Gesellschaft mbH &amp; Co oHG"/>
        <s v="HBB Heizkraftwerk Bauernfeind Betreibergesellschaft mbh"/>
        <s v="Kübler &amp; Niethammer Papierfabrik Kriebstein AG"/>
        <s v="Steinbeis Energie GmbH"/>
        <s v="R.D.M. Arnsberg GmbH"/>
        <s v="INEOS Solvents Germany GmbH"/>
        <s v="Universität Stuttgart"/>
        <s v="CR3-Kaffeeveredelung M. Hermsen GmbH"/>
        <s v="Papier- u. Kartonfabrik Varel GmbH &amp; Co. KG"/>
        <s v="Henkel AG &amp; Co. KGaA"/>
        <s v="DS Smith Paper Deutschland GmbH"/>
        <s v="Eurowatt Spitzenkraft GmbH"/>
        <s v="WEA Windpark Walchum Verwaltungsgesellschaft mbH"/>
        <s v="SILVINO GmbH &amp; Co. KG"/>
        <s v="MITAB GmbH &amp; Co. KG"/>
        <s v="LHI Solar Georgsdorf GmbH &amp; Co. KG"/>
        <s v="LHI Solar Prenzlau GmbH &amp; Co. KG"/>
        <s v="Solarpark Bronkow Luckaitztal GmbH"/>
        <s v="Solarpark Elmenhorst GmbH &amp; Co. KG"/>
        <s v="Energieversorgungscenter Dresden-Wilschdorf GmbH &amp; Co. KG"/>
        <s v="Ineos Manufacturing Deutschland GmbH"/>
        <s v="SWISS KRONO GmbH"/>
        <s v="OXEA Produktion GmbH &amp; Co.KG"/>
        <s v="Südzucker AG, Werk Zeitz"/>
        <s v="Delkeskamp Verpackungswerke GmbH"/>
        <s v="Neptune Energy Deutschland GmbH"/>
        <s v="Fernwärme Ulm GmbH"/>
        <s v="FS-Karton GmbH"/>
        <s v="Schoeller Technocell GmbH &amp; Co. KG"/>
        <s v="DK Recycling und Roheisen GmbH"/>
        <s v="Photovoltaikkraftwerk Groß Dölln 1 GmbH &amp; Co. KG"/>
        <s v="Photovoltaikkraftwerk Groß Dölln 2 GmbH &amp; Co. KG"/>
        <s v="Photovoltaikkraftwerk Groß Dölln 7 GmbH &amp; Co. KG"/>
        <s v="Photovoltaikkraftwerk Groß Dölln 8 GmbH &amp; Co. KG"/>
        <s v="Photovoltaikkraftwerk Groß Dölln 3 GmbH &amp; Co. KG"/>
        <s v="Photovoltaikkraftwerk Groß Dölln 5 GmbH &amp; Co. KG"/>
        <s v="Photovoltaikkraftwerk Groß Dölln 6 GmbH &amp; Co. KG"/>
        <s v="Photovoltaikkraftwerk Groß Dölln 4 GmbH &amp; Co. KG"/>
        <s v="Trasse Münchberg GmbH &amp; Co. KG, c/o BW Partner"/>
        <s v="Aluminium Oxid Stade GmbH"/>
        <s v="Prinovis GmbH &amp; Co. KG"/>
        <s v="Windpark GmbH &amp; Co. Külz II KG"/>
        <s v="Windpark GmbH &amp; Co. Trebbichau KG"/>
        <s v="Evonik Röhm GmbH"/>
        <s v="Zweckverband Abfallwirtschaft Raum Würzburg"/>
        <s v="DREWSEN SPEZIALPAPIERE GmbH &amp; Co. KG"/>
        <s v="Venator Germany GmbH"/>
        <s v="EBLD Windpark Möthlitz GmbH"/>
        <s v="Klettwitz Green Energy GmbH &amp; Co. KG"/>
        <s v="Momentum Gruppen A/S_x000a_ K/S Windpartner 26 /_x000a_Itec International"/>
        <s v="CropEnergies Bioethanol GmbH Zeitz"/>
        <s v="Smurfit Kappa Herzberger Papierfabrik GmbH"/>
        <s v="ZF Friedrichshafen AG"/>
        <s v="B+T Energie GmbH"/>
        <s v="Alzkraftwerke Heider GmbH"/>
        <s v="Koehler SE"/>
        <s v="PROKON Regenerative Energien GmbH"/>
        <s v="ROMONTA GmbH"/>
        <s v="Entega AG"/>
        <s v="KG Deutsche Gasrußwerke GmbH &amp; Co."/>
        <s v="Stadtwerke - Altmärkische Gas-, Wasser- u. E-Werke Stendal GmbH"/>
        <s v="EBS - Kraftwerk GmbH"/>
        <s v="SachsenFonds Windpark IX GmbH &amp; Co. KG"/>
        <s v="Papierfabrik Adolf Jass GmbH &amp; Co. KG"/>
        <s v="ENGIE Windpark Schkortleben GmbH &amp; Co. KG"/>
        <s v="ENGIE WP Portfolio 1 GmbH"/>
        <s v="ENGIE WP Lövenich GmbH"/>
        <s v="SachsenFonds Windpark VII GmbH &amp; Co. KG"/>
        <s v="Nordzucker AG, Werk Nordstemmen"/>
        <s v="Nordzucker AG, Werk Clauen"/>
        <s v="Nordzucker AG"/>
        <s v="Biomasse-Heizkraftwerk-Herbrechtingen GmbH"/>
        <s v="SWK ENERGIE GmbH"/>
        <s v="Opel Automobile GmbH"/>
        <s v="Michelin Reifenwerke AG &amp; Co. KGaA _x000a_Standort Bad Kreuznach"/>
        <s v="Trianel Kohlekraftwerk Lünen GmbH &amp; Co. KG"/>
        <s v="BP Europa SE"/>
        <s v="Spreestromerzeugungs GmbH"/>
        <s v="Papierfabrik Schoellershammer H. A. Schoeller Söhne GmbH &amp; Co KG"/>
        <s v="FLEMMA W.1 Energie GmbH &amp; Co. KG"/>
        <s v="HSE Windpark Haiger GmbH &amp; Co. KG"/>
        <s v="Trianel Windkraftwerk Eisleben GmbH &amp; Co. KG"/>
        <s v="Südzucker AG Mannheim"/>
        <s v="Windpark Everswinkel GmbH &amp; Co KG"/>
        <s v="Windpark Emmendorf GmbH &amp; Co. KG"/>
        <s v="Offshore-Windpark RIFFGAT GmbH &amp; Co. KG/EWE ERNEUERBARE ENERGIEN GmbH"/>
        <s v="ESWE BioEnergie GmbH"/>
        <s v="Geno Bioenergie Leasingfonds Erste GmbH &amp; Co. KG"/>
        <s v="Moritz J. Weig GmbH &amp; Co KG"/>
        <s v="Windpark Geisberg GmbH &amp; Co. KG"/>
        <s v="Raffinerie Heide GmbH"/>
        <s v="Windparkbetriebsgesellschaft Adorf/Diemelsee mbH_x000a_c/o LENPower GmbH"/>
        <s v="Stadtwerke Kempen GmbH"/>
        <s v="Photovoltaikkraftwerk Alt Daber 1 GmbH &amp; Co. KG"/>
        <s v="Photovoltaikkraftwerk Alt Daber 2 GmbH &amp; Co. KG"/>
        <s v="Photovoltaikkraftwerk Alt Daber 3 GmbH &amp; Co. KG"/>
        <s v="Photovoltaikkraftwerk Alt Daber 4 GmbH &amp; Co. KG"/>
        <s v="Photovoltaikkraftwerk Alt Daber 5 GmbH &amp; Co. KG"/>
        <s v="Photovoltaikkraftwerk Alt Daber 6 GmbH &amp; Co. KG"/>
        <s v="Photovoltaikkraftwerk Alt Daber 8 GmbH &amp; Co. KG"/>
        <s v="Photovoltaikkraftwerk Alt Daber 9 GmbH &amp; Co. KG"/>
        <s v="Photovoltaikkraftwerk Alt Daber 10 GmbH &amp; Co. KG"/>
        <s v="Photovoltaikkraftwerk Bochow 1 GmbH &amp; Co. KG"/>
        <s v="Photovoltaikkraftwerk Bochow 2 GmbH &amp; Co. KG"/>
        <s v="Photovoltaikkraftwerk Bochow 3 GmbH &amp; Co. KG"/>
        <s v="Photovoltaikkraftwerk Bochow 4 GmbH &amp; Co. KG"/>
        <s v="Photovoltaikkraftwerk Bochow 5 GmbH &amp; Co. KG"/>
        <s v="Photovoltaikkraftwerk Bochow 6 GmbH &amp; Co. KG"/>
        <s v="Industriekraftwerk Greifswald GmbH"/>
        <s v="WINDPARK COTTBUSSER SEE GmbH &amp; Co KG"/>
        <s v="Windpark Aller-Leine-Tal GmbH &amp; Co. KG"/>
        <s v="Windpark Schönwalde GmbH &amp; Co. KG"/>
        <s v="RWE Vertrieb AG"/>
        <s v="Windpark GmbH &amp; Co. Kisselsheide KG"/>
        <s v="Windpark Kassieck-Lindstedt GmbH &amp; Co. KG"/>
        <s v="Windpark Kassieck-Lindstedt II GmbH &amp; Co. KG"/>
        <s v="Windpark Kassieck-Lindstedt III GmbH &amp; Co. KG"/>
        <s v="Freiberger Erdgas GmbH"/>
        <s v="EnBW Wind Onshore 2 GmbH"/>
        <s v="Windpark Hangen-Weisheim GmbH &amp; Co. KG"/>
        <s v="Gunvor Raffinerie Ingolstadt GmbH"/>
        <s v="Windpark Söhrewald / Niestetal GmbH &amp; Co. KG"/>
        <s v="Trianel Onshore Windkraftwerk Wendorfer Berg GmbH &amp; Co. KG"/>
        <s v="Sachsenmilch Leppersdorf GmbH"/>
        <s v="Volkswagen Sachsen GmbH "/>
        <s v="Vattenfall Heizkraftwerk Moorburg GmbH"/>
        <s v="Borkum Riffgrund I Offshore Windpark A/S GmbH &amp; Co. oHG"/>
        <s v="DanTysk Offshore Wind GmbH &amp; Co. KG"/>
        <s v="WindMW GmbH"/>
        <s v="Global Tech I Offshore Wind GmbH "/>
        <s v="OWP Butendiek GmbH &amp; Co. KG"/>
        <s v="Trianel Windkraftwerk Borkum GmbH &amp; Co. KG"/>
        <s v="Trianel Onshore Windkraftwerk Bendorf-Oersdorf GmbH &amp; Co. KG"/>
        <s v="CEE Windpark Calau GmbH &amp; Co. KG"/>
        <s v="Windpark Jalm Pool GmbH &amp; Co. KG"/>
        <s v="KGE Windpark Schipkau-Nord GmbH &amp; Co. KG"/>
        <s v="LHI SolarWind Pritzwalk GmbH &amp; Co. KG"/>
        <s v="CHORUS Wind Freiensteinau GmbH &amp; Co. KG"/>
        <s v="Windpark Hoppenrade GmbH &amp; Co. KG"/>
        <s v="LHI SolarWind Kusey GmbH &amp; Co. KG"/>
        <s v="Windpark Eckolstädt GmbH &amp; Co. KG "/>
        <s v="CHORUS Wind Sontra GmbH &amp; Co. KG"/>
        <s v="Amrum-Offshore West GmbH"/>
        <s v="EnBW Baltic 2 S.C.S."/>
        <s v="Kronos Titan GmbH"/>
        <s v="Bürgerwindpark Löningen GmbH &amp; Co. KG"/>
        <s v="IFE Windpark Berne GmbH &amp; Co. Betriebs-KG"/>
        <s v="Trianel Onshore Windkraftwerk Rabenau GmbH &amp; Co. KG"/>
        <s v="Windpark Rohrberg GmbH &amp; Co. KG"/>
        <s v="Onshore Wind Gesater Wald GmbH &amp; Co. KG"/>
        <s v="LHI Green Infrastructure Wind Deutschland III GmbH &amp; Co. KG"/>
        <s v="Windpark Obbach GmbH &amp; Co. KG"/>
        <s v="WP Kurzen Trechow GmbH"/>
        <s v="Voltwerk WP Beesenstedt GmbH &amp; Co. KG"/>
        <s v="Bürgerwindpark Reußenköge GmbH &amp; Co. KG"/>
        <s v="Exxon Mobil Production Deutschland GmbH"/>
        <s v="STEAG Battery System GmbH"/>
        <s v="Gemeinschaftskraftwerk Bremen GmbH und Co. KG"/>
        <s v="Bayer AG"/>
        <s v="Gode Wind 1 Offshore Wind Farm GmbH &amp; Co. OHG"/>
        <s v="Gode Wind 2 Offshore Wind Farm P/S GmbH &amp; Co. OHG"/>
        <s v="Batteriespeicher Schwerin GmbH &amp; Co. KG"/>
        <s v="STAWAG Solar GmbH"/>
        <s v="HSW Windpark Groß Niendorf GmbH &amp; Co. KG"/>
        <s v="Stadtwerke Osnabrück AG"/>
        <s v="Windpark Oberthal GmbH"/>
        <s v="Windpark Perl GmbH"/>
        <s v="Windpark Zölkow GmbH &amp; Co. KG"/>
        <s v="ABO Wind UW Uckley GmbH &amp; Co. KG"/>
        <s v="Trianel Windpark Buchenau GmbH &amp; Co. KG"/>
        <s v="Windpark Lähden GbR"/>
        <s v="Windpark Ostwestfalen GmbH &amp; Co. KG"/>
        <s v="GeFa Windkraft GmbH  Co. KG"/>
        <s v="Windenergie Bütow GmbH &amp; Co. KG"/>
        <s v="Windpark GmbH &amp; Co. Heidehof III KG"/>
        <s v="Windpark Kassieck-Lindstedt IV GmbH &amp; Co. KG"/>
        <s v="Windpark Twerberg GmbH &amp; Co. KG"/>
        <s v="Windpark Stiftswald GmbH &amp; Co. KG"/>
        <s v="Windpark Waldow OHG"/>
        <s v="Ford-Werke GmbH"/>
        <s v="BMW AG"/>
        <s v="Fresenius Medical Care Deutschland GmbH"/>
        <s v="KÄMMERER Energie GmbH"/>
        <s v="Zweite Energieversorgungscenter Dresden-Wilschdorf GmbH &amp; Co. KG"/>
        <s v="Orion Engineered Carbons GmbH"/>
        <s v="OWP Nordergründe GmbH &amp; Co. KG"/>
        <s v="Iberdrola Renovables Offshore Deutschland GmbH"/>
        <s v="Windpark Wadern-Felsenberg GmbH"/>
        <s v="Trianel Windpark Creußen GmbH &amp; Co. KG"/>
        <s v="Felsberg Green Energy GmbH &amp; Co. KG"/>
        <s v="Trianel Windpark Gebersreuth GmbH &amp; Co. KG"/>
        <s v="LHI SolarWind Grebenau GmbH &amp; Co. KG"/>
        <s v="Trianel Windpark Vogelherd GmbH &amp; Co. KG"/>
        <s v="Neuenkrug Beteiligungspool GmbH"/>
        <s v="ENERTRAG Aktiengeselschaft"/>
        <s v="HSW Windpark Ahorn-Buch GmbH &amp; Co. KG"/>
        <s v="Windpark Kreuzstein GmbH &amp; Co. KG"/>
        <s v="Holcim (Süddeutschland) GmbH"/>
        <s v="KGE Schipkau Süd 1 GmbH &amp; Co. KG"/>
        <s v="Nordsee One GmbH"/>
        <s v="Veja Mate Offshore Project GmbH"/>
        <s v="Wind Wipperdorf GmbH &amp; Co. KG"/>
        <s v="CHORUS Wind Kappel GmbH &amp; Co. KG"/>
        <s v="Windpark Haren Verwaltungsgesellschaft mbH"/>
        <s v="Solarkraftwerk Reckahn II GmbH &amp; Co. KG"/>
        <s v="VW Kraftwerk GmbH"/>
        <s v="Windpark Hungerberg I GmbH &amp; Co. KG"/>
        <s v="Windpark Hungerberg II GmbH &amp; Co. KG"/>
        <s v="ENGIE Deutschland GmbH"/>
        <s v="Bürgerwindpark Bordelum III GmbH &amp; Co. KG"/>
        <s v="Windpark GmbH &amp; Co. Grabow-Reesen KG"/>
        <s v="Windpark Neutz GmbH &amp; Co. KG"/>
        <s v="Windpark Zieger GmbH &amp; Co. KG"/>
        <s v="Windpark Domnitz GmbH &amp; Co. KG"/>
        <s v="swb Windpark Essel GmbH &amp; Co. KG"/>
        <s v="Papierfabrik Palm GmbH &amp; Co. KG"/>
        <s v="AWE-Arkona-Windpark EntwicklungsGmbH"/>
        <s v="Borkum Riffgrund 2 Offshore Wind Farm GmbH &amp; Co. oHG"/>
        <s v="EnspireME GmbH"/>
        <s v="Naturstromspeicher Gaildorf GmbH &amp; Co. KG"/>
        <s v="EEG-Anlagen &lt; 10 MW"/>
        <s v="Nicht-EEG-Anlagen &lt; 10 MW"/>
      </sharedItems>
    </cacheField>
    <cacheField name="Kraftwerksname" numFmtId="0">
      <sharedItems containsBlank="1"/>
    </cacheField>
    <cacheField name="PLZ_x000a_(Standort Kraftwerk)" numFmtId="0">
      <sharedItems containsBlank="1" containsMixedTypes="1" containsNumber="1" containsInteger="1" minValue="1099" maxValue="184246"/>
    </cacheField>
    <cacheField name="Ort_x000a_(Standort Kraftwerk)" numFmtId="0">
      <sharedItems containsBlank="1"/>
    </cacheField>
    <cacheField name="Straße und Hausnummer (Standort Kraftwerk)" numFmtId="0">
      <sharedItems containsBlank="1" containsMixedTypes="1" containsNumber="1" containsInteger="1" minValue="9" maxValue="42401"/>
    </cacheField>
    <cacheField name="Bundesland" numFmtId="0">
      <sharedItems/>
    </cacheField>
    <cacheField name="Blockname" numFmtId="0">
      <sharedItems containsBlank="1" containsMixedTypes="1" containsNumber="1" containsInteger="1" minValue="1" maxValue="20"/>
    </cacheField>
    <cacheField name="Datum der Aufnahme der kommerziellen Stromeinspeisung der Erzeugungseinheit [Datum/jahr]" numFmtId="0">
      <sharedItems containsDate="1" containsBlank="1" containsMixedTypes="1" minDate="1900-01-09T10:38:04" maxDate="2019-11-29T00:00:00"/>
    </cacheField>
    <cacheField name="Datum der Aufnahme der kommerziellen Stromeinspeisung der Erzeugungseinheit [Datum/jahr]2" numFmtId="0">
      <sharedItems containsDate="1" containsBlank="1" containsMixedTypes="1" minDate="1900-01-09T10:38:04" maxDate="2019-11-29T00:00:00"/>
    </cacheField>
    <cacheField name="Kraftwerksstatus _x000a_(in Betrieb/_x000a_vorläufig stillgelegt/_x000a_saisonale Konservierung_x000a_Reservekraftwerk/_x000a_Sonderfall)" numFmtId="0">
      <sharedItems/>
    </cacheField>
    <cacheField name="Energieträger" numFmtId="0">
      <sharedItems count="24">
        <s v="Windenergie (Onshore-Anlage)"/>
        <s v="Erdgas"/>
        <s v="Laufwasser"/>
        <s v="Mehrere Energieträger"/>
        <s v="Biomasse"/>
        <s v="Mineralölprodukte"/>
        <s v="Steinkohle"/>
        <s v="Solare Strahlungsenergie"/>
        <s v="Windenergie (Offshore-Anlage)"/>
        <s v="Pumpspeicher"/>
        <s v="Abfall"/>
        <s v="Braunkohle"/>
        <s v="andere Gase"/>
        <s v="Kernenergie"/>
        <s v="Sonstige Energieträger"/>
        <s v="Speicherwasser (ohne Pumpspeicher)"/>
        <s v="Grubengas"/>
        <s v="Klärschlamm"/>
        <s v="Sonstige Speichertechnologien"/>
        <s v="Deponiegas"/>
        <s v="Geothermie"/>
        <s v="Klärgas"/>
        <s v="Sonstige Energieträger (nicht erneuerbar)"/>
        <s v="Unbekannter Energieträger"/>
      </sharedItems>
    </cacheField>
    <cacheField name="Spezifizierung &quot;Mehrere Energieträger&quot; und &quot;Sonstige Energieträger&quot; - Hauptbrennstoff" numFmtId="0">
      <sharedItems containsBlank="1"/>
    </cacheField>
    <cacheField name="Spezifizierung &quot;Mehrere Energieträger&quot; - Zusatz- / Ersatzbrennstoffe" numFmtId="0">
      <sharedItems containsBlank="1"/>
    </cacheField>
    <cacheField name="Fuel" numFmtId="0">
      <sharedItems/>
    </cacheField>
    <cacheField name="EEG" numFmtId="0">
      <sharedItems containsBlank="1" count="3">
        <s v="Ja"/>
        <s v="Nein"/>
        <m/>
      </sharedItems>
    </cacheField>
    <cacheField name="Wärmeauskopplung (KWK)_x000a_(ja/nein)" numFmtId="0">
      <sharedItems containsBlank="1"/>
    </cacheField>
    <cacheField name="Power" numFmtId="0">
      <sharedItems containsString="0" containsBlank="1" containsNumber="1" minValue="0" maxValue="12718.7"/>
    </cacheField>
    <cacheField name="Bezeichnung Verknüpfungspunkt (Schaltanlage) mit dem Stromnetz der Allgemeinen Versorgung gemäß Netzbetreiber" numFmtId="0">
      <sharedItems containsBlank="1" containsMixedTypes="1" containsNumber="1" containsInteger="1" minValue="50310139338" maxValue="50870596200"/>
    </cacheField>
    <cacheField name="Netz- oder Umspannebene des Anschlusses" numFmtId="0">
      <sharedItems containsBlank="1" containsMixedTypes="1" containsNumber="1" containsInteger="1" minValue="6" maxValue="380"/>
    </cacheField>
    <cacheField name="Name Stromnetzbetreiber" numFmtId="0">
      <sharedItems containsBlank="1"/>
    </cacheField>
    <cacheField name="Status" numFmtId="0">
      <sharedItems count="16">
        <s v="in Betrieb"/>
        <s v="Vorläufig Stillgelegt "/>
        <s v="Endgültig Stillgelegt 2012 "/>
        <s v="Endgültig Stillgelegt 2018 "/>
        <s v="Gesetzlich an Stilllegung gehindert"/>
        <s v="Wegfall IWA nach DE"/>
        <s v="Endgültig Stillgelegt 2013 "/>
        <s v="Saisonale Konservierung"/>
        <s v="Endgültig Stillgelegt 2019 "/>
        <s v="Endgültig Stillgelegt 2016 "/>
        <s v="Endgültig Stillgelegt 2015 "/>
        <s v="Sonderfall"/>
        <s v="Endgültig Stillgelegt 2017 "/>
        <s v="Endgültig Stillgelegt 2014 "/>
        <s v="Endgültig Stillgelegt 2011 "/>
        <s v="Sicherheitsbereitschaft"/>
      </sharedItems>
    </cacheField>
    <cacheField name="Commisionedyear" numFmtId="2">
      <sharedItems containsMixedTypes="1" containsNumber="1" containsInteger="1" minValue="1905" maxValue="2019" count="151">
        <s v="1997"/>
        <s v="2002"/>
        <s v="2003"/>
        <s v="1999"/>
        <s v="1990"/>
        <n v="1934"/>
        <n v="2009"/>
        <s v="2009"/>
        <n v="2003"/>
        <s v="1947"/>
        <s v="1912"/>
        <s v="1994"/>
        <s v="2007"/>
        <n v="2016"/>
        <n v="1997"/>
        <n v="1971"/>
        <n v="1973"/>
        <n v="1975"/>
        <n v="1985"/>
        <n v="1999"/>
        <n v="1989"/>
        <n v="1993"/>
        <s v="2001"/>
        <n v="2004"/>
        <n v="2010"/>
        <n v="2013"/>
        <n v="1944"/>
        <n v="2001"/>
        <n v="1966"/>
        <n v="1994"/>
        <s v="2005"/>
        <n v="2002"/>
        <s v="2004"/>
        <n v="2011"/>
        <s v="2006"/>
        <n v="1970"/>
        <n v="2005"/>
        <n v="1981"/>
        <n v="1996"/>
        <n v="1972"/>
        <n v="1974"/>
        <n v="1969"/>
        <n v="1977"/>
        <n v="1998"/>
        <n v="1990"/>
        <n v="1987"/>
        <n v="1988"/>
        <n v="2006"/>
        <n v="1983"/>
        <s v="1975"/>
        <n v="2000"/>
        <s v="2000"/>
        <n v="1979"/>
        <n v="1980"/>
        <s v="2010"/>
        <s v="2008"/>
        <n v="1965"/>
        <n v="1984"/>
        <s v="1968"/>
        <n v="2008"/>
        <n v="1991"/>
        <n v="1986"/>
        <n v="1922"/>
        <s v="1996"/>
        <s v="1964"/>
        <s v="1969"/>
        <n v="1936"/>
        <s v="2013"/>
        <s v="1971"/>
        <n v="1995"/>
        <s v="1965"/>
        <s v="1959"/>
        <n v="1955"/>
        <n v="1963"/>
        <n v="1968"/>
        <n v="1931"/>
        <n v="1915"/>
        <n v="1961"/>
        <s v="1998"/>
        <n v="1954"/>
        <s v="1978"/>
        <n v="2007"/>
        <s v="2012"/>
        <s v="2014"/>
        <n v="1942"/>
        <n v="1982"/>
        <n v="2014"/>
        <n v="1992"/>
        <s v="1982"/>
        <n v="1918"/>
        <n v="1926"/>
        <s v="1995"/>
        <n v="1959"/>
        <s v="1957"/>
        <s v="1960"/>
        <s v="1962"/>
        <n v="1938"/>
        <n v="1958"/>
        <s v="1970"/>
        <s v="1979"/>
        <n v="2017"/>
        <n v="1912"/>
        <s v="1977"/>
        <s v="1984"/>
        <n v="1976"/>
        <n v="1962"/>
        <n v="1913"/>
        <s v="1963"/>
        <s v="1966"/>
        <s v="1993"/>
        <n v="1917"/>
        <n v="1978"/>
        <n v="1956"/>
        <n v="2012"/>
        <n v="1927"/>
        <n v="1953"/>
        <n v="1924"/>
        <n v="1957"/>
        <n v="1964"/>
        <n v="1914"/>
        <n v="2015"/>
        <n v="1940"/>
        <n v="1951"/>
        <n v="1939"/>
        <n v="1920"/>
        <n v="1943"/>
        <n v="1930"/>
        <s v="1974"/>
        <n v="1960"/>
        <n v="1932"/>
        <s v="2011"/>
        <n v="1952"/>
        <s v="1985"/>
        <n v="1967"/>
        <s v="1972"/>
        <s v="1955"/>
        <n v="1925"/>
        <n v="1905"/>
        <n v="1929"/>
        <s v="1989"/>
        <s v="1987"/>
        <n v="1923"/>
        <n v="1948"/>
        <s v="1991"/>
        <s v="1992"/>
        <s v="1953"/>
        <s v="2015"/>
        <s v="2016"/>
        <s v="2017"/>
        <n v="2018"/>
        <n v="2019"/>
      </sharedItems>
    </cacheField>
    <cacheField name="Technology" numFmtId="2">
      <sharedItems count="5">
        <e v="#N/A"/>
        <s v="Steam turbine"/>
        <s v="Gas turbine"/>
        <s v="Combined cycle"/>
        <s v="Combustion Engine"/>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28">
  <r>
    <s v="BNA0001"/>
    <m/>
    <m/>
    <n v="52074"/>
    <s v="Aachen"/>
    <m/>
    <s v="Nordrhein-Westfalen"/>
    <m/>
    <n v="1997"/>
    <n v="1997"/>
    <x v="0"/>
    <x v="0"/>
    <m/>
    <m/>
    <s v="Windenergie (Onshore-Anlage)"/>
    <s v="Ja"/>
    <m/>
    <n v="15"/>
    <m/>
    <s v="Mittelspannung (MS)"/>
    <s v="INFRAWEST GmbH"/>
    <x v="0"/>
    <x v="0"/>
  </r>
  <r>
    <s v="BNA0002"/>
    <s v="ecoJoule construct GmbH"/>
    <m/>
    <n v="28832"/>
    <s v="Achim"/>
    <m/>
    <s v="Niedersachsen"/>
    <m/>
    <n v="2002"/>
    <n v="2002"/>
    <x v="0"/>
    <x v="0"/>
    <m/>
    <m/>
    <s v="Windenergie (Onshore-Anlage)"/>
    <s v="Ja"/>
    <m/>
    <n v="13.3"/>
    <m/>
    <s v="USp. Hoch- / Mittelspannung (HS/MS)"/>
    <s v="EWE NETZ GmbH"/>
    <x v="0"/>
    <x v="1"/>
  </r>
  <r>
    <s v="BNA0003"/>
    <s v="Sendenhorster Windenergie GmbH &amp; Co. KG"/>
    <m/>
    <n v="59229"/>
    <s v="Ahlen"/>
    <m/>
    <s v="Nordrhein-Westfalen"/>
    <m/>
    <n v="2003"/>
    <n v="2003"/>
    <x v="0"/>
    <x v="0"/>
    <m/>
    <m/>
    <s v="Windenergie (Onshore-Anlage)"/>
    <s v="Ja"/>
    <m/>
    <n v="15"/>
    <m/>
    <s v="Mittelspannung (MS)"/>
    <s v="Stadtwerke Ahlen Netz GmbH"/>
    <x v="0"/>
    <x v="2"/>
  </r>
  <r>
    <s v="BNA0004"/>
    <s v="Windpark Ahlerstedt GmbH &amp; Co. KG"/>
    <m/>
    <n v="21702"/>
    <s v="Ahlerstedt"/>
    <m/>
    <s v="Niedersachsen"/>
    <m/>
    <n v="1999"/>
    <n v="1999"/>
    <x v="0"/>
    <x v="0"/>
    <m/>
    <m/>
    <s v="Windenergie (Onshore-Anlage)"/>
    <s v="Ja"/>
    <m/>
    <n v="39.6"/>
    <m/>
    <s v="USp. Hoch- / Mittelspannung (HS/MS)"/>
    <s v="EWE NETZ GmbH"/>
    <x v="0"/>
    <x v="3"/>
  </r>
  <r>
    <s v="BNA0005"/>
    <s v="Lausitz Energie Kraftwerke AG"/>
    <s v="Ahrensfelde"/>
    <n v="16356"/>
    <s v="Ahrensfelde"/>
    <s v="Lindenberger Weg"/>
    <s v="Brandenburg"/>
    <s v="GT A"/>
    <n v="1990"/>
    <n v="1990"/>
    <x v="1"/>
    <x v="1"/>
    <m/>
    <m/>
    <s v="Erdgas"/>
    <s v="Nein"/>
    <s v="Nein"/>
    <n v="37.5"/>
    <s v="Malchow"/>
    <s v="Hochspannung (HS)"/>
    <s v="50Hertz Transmission GmbH"/>
    <x v="1"/>
    <x v="4"/>
  </r>
  <r>
    <s v="BNA0006"/>
    <s v="Lausitz Energie Kraftwerke AG"/>
    <s v="Ahrensfelde"/>
    <n v="16356"/>
    <s v="Ahrensfelde"/>
    <s v="Lindenberger Weg"/>
    <s v="Brandenburg"/>
    <s v="GT B"/>
    <n v="1990"/>
    <n v="1990"/>
    <x v="1"/>
    <x v="1"/>
    <m/>
    <m/>
    <s v="Erdgas"/>
    <s v="Nein"/>
    <s v="Nein"/>
    <n v="37.5"/>
    <s v="Malchow"/>
    <s v="Hochspannung (HS)"/>
    <s v="50Hertz Transmission GmbH"/>
    <x v="1"/>
    <x v="4"/>
  </r>
  <r>
    <s v="BNA0007"/>
    <s v="Lausitz Energie Kraftwerke AG"/>
    <s v="Ahrensfelde"/>
    <n v="16356"/>
    <s v="Ahrensfelde"/>
    <s v="Lindenberger Weg"/>
    <s v="Brandenburg"/>
    <s v="GT C"/>
    <n v="1990"/>
    <n v="1990"/>
    <x v="1"/>
    <x v="1"/>
    <m/>
    <m/>
    <s v="Erdgas"/>
    <s v="Nein"/>
    <s v="Nein"/>
    <n v="37.5"/>
    <s v="Malchow"/>
    <s v="Hochspannung (HS)"/>
    <s v="50Hertz Transmission GmbH"/>
    <x v="1"/>
    <x v="4"/>
  </r>
  <r>
    <s v="BNA0008"/>
    <s v="Lausitz Energie Kraftwerke AG"/>
    <s v="Ahrensfelde"/>
    <n v="16356"/>
    <s v="Ahrensfelde"/>
    <s v="Lindenberger Weg"/>
    <s v="Brandenburg"/>
    <s v="GT D"/>
    <n v="1990"/>
    <n v="1990"/>
    <x v="1"/>
    <x v="1"/>
    <m/>
    <m/>
    <s v="Erdgas"/>
    <s v="Nein"/>
    <s v="Nein"/>
    <n v="37.5"/>
    <s v="Malchow"/>
    <s v="Hochspannung (HS)"/>
    <s v="50Hertz Transmission GmbH"/>
    <x v="1"/>
    <x v="4"/>
  </r>
  <r>
    <s v="BNA0009"/>
    <s v="Erste Buergerwindp. Ahrenvioel Ahrenvioelfeld GmbH &amp; Co. KG"/>
    <m/>
    <n v="25885"/>
    <s v="Ahrenviölfeld"/>
    <m/>
    <s v="Schleswig-Holstein"/>
    <m/>
    <n v="2002"/>
    <n v="2002"/>
    <x v="0"/>
    <x v="0"/>
    <m/>
    <m/>
    <s v="Windenergie (Onshore-Anlage)"/>
    <s v="Ja"/>
    <m/>
    <n v="15"/>
    <m/>
    <s v="Mittelspannung (MS)"/>
    <s v="Schleswig-Holstein Netz AG "/>
    <x v="0"/>
    <x v="1"/>
  </r>
  <r>
    <s v="BNA0010a"/>
    <s v="Rheinkraftwerk Albbruck-Dogern AG"/>
    <s v="RADAG"/>
    <n v="79774"/>
    <s v="Albbruck"/>
    <s v="Kraftwerkstrasse 34"/>
    <s v="Baden-Württemberg"/>
    <m/>
    <d v="1934-01-01T00:00:00"/>
    <d v="1934-01-01T00:00:00"/>
    <x v="0"/>
    <x v="2"/>
    <m/>
    <m/>
    <s v="Laufwasser"/>
    <s v="Nein"/>
    <s v="Nein"/>
    <n v="79.5"/>
    <s v="Tiengen"/>
    <s v="Hochspannung (HS)"/>
    <s v="Amprion GmbH"/>
    <x v="0"/>
    <x v="5"/>
  </r>
  <r>
    <s v="BNA0010b"/>
    <s v="Rheinkraftwerk Albbruck-Dogern AG"/>
    <s v="WKW"/>
    <n v="79804"/>
    <s v="Dogern"/>
    <s v="Zollstrasse"/>
    <s v="Baden-Württemberg"/>
    <m/>
    <d v="2009-11-13T00:00:00"/>
    <d v="2009-11-13T00:00:00"/>
    <x v="0"/>
    <x v="2"/>
    <m/>
    <m/>
    <s v="Laufwasser"/>
    <s v="Ja"/>
    <s v="Nein"/>
    <n v="24"/>
    <s v="Tiengen"/>
    <s v="Hochspannung (HS)"/>
    <s v="Amprion GmbH"/>
    <x v="0"/>
    <x v="6"/>
  </r>
  <r>
    <s v="BNA0011"/>
    <s v="Papierfabrik Albbruck GmbH"/>
    <s v="Papierfabrik Albbruck"/>
    <n v="79774"/>
    <s v="Albbruck"/>
    <m/>
    <s v="Baden-Württemberg"/>
    <m/>
    <n v="2009"/>
    <n v="2009"/>
    <x v="2"/>
    <x v="3"/>
    <s v="Steinkohle"/>
    <s v="Rinde, Klärschlamm"/>
    <s v="Steinkohle"/>
    <s v="Nein"/>
    <s v="Ja"/>
    <n v="28"/>
    <s v="Albbruck"/>
    <s v="Hochspannung (HS)"/>
    <s v="ED Netze GmbH"/>
    <x v="2"/>
    <x v="7"/>
  </r>
  <r>
    <s v="BNA0012a"/>
    <s v="Sappi Alfeld GmbH"/>
    <s v="Werkskraftwerk Sappi Alfeld"/>
    <n v="31061"/>
    <s v="Alfeld"/>
    <s v="Mühlenmarsch 1"/>
    <s v="Niedersachsen"/>
    <s v="Turbine 5"/>
    <d v="2003-07-23T00:00:00"/>
    <d v="2003-07-23T00:00:00"/>
    <x v="0"/>
    <x v="4"/>
    <m/>
    <m/>
    <s v="Biomasse"/>
    <s v="Ja"/>
    <s v="Ja"/>
    <n v="13"/>
    <m/>
    <s v="Mittelspannung (MS)"/>
    <s v="Überlandwerk Leinetal GmbH"/>
    <x v="0"/>
    <x v="8"/>
  </r>
  <r>
    <s v="BNA0012b"/>
    <s v="Sappi Alfeld GmbH"/>
    <s v="Werkskraftwerk Sappi Alfeld"/>
    <n v="31061"/>
    <s v="Alfeld"/>
    <s v="Mühlenmarsch 1"/>
    <s v="Niedersachsen"/>
    <s v="Gaskraftwerk"/>
    <n v="1947"/>
    <n v="1947"/>
    <x v="0"/>
    <x v="1"/>
    <m/>
    <m/>
    <s v="Erdgas"/>
    <s v="Nein"/>
    <s v="Ja"/>
    <n v="11"/>
    <m/>
    <s v="Mittelspannung (MS)"/>
    <s v="Überlandwerk Leinetal GmbH"/>
    <x v="0"/>
    <x v="9"/>
  </r>
  <r>
    <s v="BNA0012c"/>
    <s v="Sappi Alfeld GmbH"/>
    <s v="Werkskraftwerk Sappi Alfeld"/>
    <n v="31061"/>
    <s v="Alfeld"/>
    <s v="Mühlenmarsch 1"/>
    <s v="Niedersachsen"/>
    <s v="Wasserturbine"/>
    <n v="1912"/>
    <n v="1912"/>
    <x v="0"/>
    <x v="2"/>
    <m/>
    <m/>
    <s v="Laufwasser"/>
    <s v="Ja"/>
    <s v="Nein"/>
    <n v="0.1"/>
    <m/>
    <m/>
    <m/>
    <x v="0"/>
    <x v="10"/>
  </r>
  <r>
    <s v="BNA0012d"/>
    <s v="Sappi Alfeld GmbH"/>
    <s v="Werkskraftwerk Sappi Alfeld"/>
    <n v="31061"/>
    <s v="Alfeld"/>
    <s v="Mühlenmarsch 1"/>
    <s v="Niedersachsen"/>
    <s v="Dieselgenerator"/>
    <n v="1994"/>
    <n v="1994"/>
    <x v="3"/>
    <x v="5"/>
    <m/>
    <m/>
    <s v="Mineralölprodukte"/>
    <s v="Nein"/>
    <s v="Nein"/>
    <n v="2.8"/>
    <m/>
    <m/>
    <m/>
    <x v="3"/>
    <x v="11"/>
  </r>
  <r>
    <s v="BNA0013"/>
    <s v="Windpark Balkum-Thiene GmbH &amp; Co. KG"/>
    <m/>
    <n v="49594"/>
    <s v="Alfhausen "/>
    <m/>
    <s v="Niedersachsen"/>
    <m/>
    <n v="2007"/>
    <n v="2007"/>
    <x v="0"/>
    <x v="0"/>
    <m/>
    <m/>
    <s v="Windenergie (Onshore-Anlage)"/>
    <s v="Ja"/>
    <m/>
    <n v="27.6"/>
    <m/>
    <s v="Mittelspannung (MS)"/>
    <s v="Westnetz GmbH"/>
    <x v="0"/>
    <x v="12"/>
  </r>
  <r>
    <s v="BNA0014"/>
    <s v="Dortmunder Energie- und Wasserversorgung GmbH"/>
    <s v="Windpark Alsleben"/>
    <n v="6425"/>
    <s v="Alsleben (Saale)"/>
    <m/>
    <s v="Sachsen-Anhalt"/>
    <m/>
    <d v="2016-02-04T00:00:00"/>
    <d v="2016-02-04T00:00:00"/>
    <x v="0"/>
    <x v="0"/>
    <m/>
    <m/>
    <s v="Windenergie (Onshore-Anlage)"/>
    <s v="Ja"/>
    <s v="Nein"/>
    <n v="21"/>
    <s v="UW Klostermannsfeld / UW Schackstedt"/>
    <s v="Hochspannung (HS)"/>
    <s v="Mitteldeutsche Netzgesellschaft Strom mbH"/>
    <x v="0"/>
    <x v="13"/>
  </r>
  <r>
    <s v="BNA0015"/>
    <s v="EnBW Energie Baden-Württemberg AG"/>
    <s v="Heizkraftwerk Altbach/Deizisau"/>
    <n v="73776"/>
    <s v="Altbach"/>
    <s v="Industriestraße 11"/>
    <s v="Baden-Württemberg"/>
    <s v="ALT GT E (solo)"/>
    <d v="1997-01-01T00:00:00"/>
    <d v="1997-01-01T00:00:00"/>
    <x v="0"/>
    <x v="1"/>
    <m/>
    <m/>
    <s v="Erdgas"/>
    <s v="Nein"/>
    <s v="Ja"/>
    <n v="65"/>
    <s v="Altbach"/>
    <s v="Hochspannung (HS)"/>
    <s v="Netze BW GmbH"/>
    <x v="0"/>
    <x v="14"/>
  </r>
  <r>
    <s v="BNA0016"/>
    <s v="EnBW Energie Baden-Württemberg AG"/>
    <s v="Heizkraftwerk Altbach/Deizisau"/>
    <n v="73776"/>
    <s v="Altbach"/>
    <s v="Industriestraße 11"/>
    <s v="Baden-Württemberg"/>
    <s v="ALT GT A (Solo)"/>
    <d v="1971-01-01T00:00:00"/>
    <d v="1971-01-01T00:00:00"/>
    <x v="0"/>
    <x v="3"/>
    <s v="Erdgas"/>
    <s v="Mineralölprodukte"/>
    <s v="Erdgas"/>
    <s v="Nein"/>
    <s v="Nein"/>
    <n v="50"/>
    <s v="Altbach"/>
    <s v="Hochspannung (HS)"/>
    <s v="Netze BW GmbH"/>
    <x v="0"/>
    <x v="15"/>
  </r>
  <r>
    <s v="BNA0017"/>
    <s v="EnBW Energie Baden-Württemberg AG"/>
    <s v="Heizkraftwerk Altbach/Deizisau"/>
    <n v="73776"/>
    <s v="Altbach"/>
    <s v="Industriestraße 11"/>
    <s v="Baden-Württemberg"/>
    <s v="ALT GT B"/>
    <d v="1973-01-01T00:00:00"/>
    <d v="1973-01-01T00:00:00"/>
    <x v="0"/>
    <x v="3"/>
    <s v="Erdgas"/>
    <s v="Mineralölprodukte"/>
    <s v="Erdgas"/>
    <s v="Nein"/>
    <s v="Nein"/>
    <n v="57"/>
    <s v="Altbach"/>
    <s v="Hochspannung (HS)"/>
    <s v="Netze BW GmbH"/>
    <x v="0"/>
    <x v="16"/>
  </r>
  <r>
    <s v="BNA0018"/>
    <s v="EnBW Energie Baden-Württemberg AG"/>
    <s v="Heizkraftwerk Altbach/Deizisau"/>
    <n v="73776"/>
    <s v="Altbach"/>
    <s v="Industriestraße 11"/>
    <s v="Baden-Württemberg"/>
    <s v="ALT GT C"/>
    <d v="1975-01-01T00:00:00"/>
    <d v="1975-01-01T00:00:00"/>
    <x v="0"/>
    <x v="3"/>
    <s v="Erdgas"/>
    <s v="Mineralölprodukte"/>
    <s v="Erdgas"/>
    <s v="Nein"/>
    <s v="Nein"/>
    <n v="81"/>
    <s v="Altbach"/>
    <s v="Hochspannung (HS)"/>
    <s v="Netze BW GmbH"/>
    <x v="0"/>
    <x v="17"/>
  </r>
  <r>
    <s v="BNA0019"/>
    <s v="EnBW Energie Baden-Württemberg AG"/>
    <s v="Heizkraftwerk Altbach/Deizisau"/>
    <n v="73776"/>
    <s v="Altbach"/>
    <s v="Industriestraße 11"/>
    <s v="Baden-Württemberg"/>
    <s v="ALT HKW 2 (DT Solobetrieb)"/>
    <d v="1997-01-01T00:00:00"/>
    <d v="1997-01-01T00:00:00"/>
    <x v="0"/>
    <x v="6"/>
    <m/>
    <m/>
    <s v="Steinkohle"/>
    <s v="Nein"/>
    <s v="Ja"/>
    <n v="336"/>
    <s v="Altbach"/>
    <s v="Höchstspannung (HöS)"/>
    <s v="Transnet BW GmbH"/>
    <x v="0"/>
    <x v="14"/>
  </r>
  <r>
    <s v="BNA0020"/>
    <s v="EnBW Energie Baden-Württemberg AG"/>
    <s v="Heizkraftwerk Altbach/Deizisau"/>
    <n v="73776"/>
    <s v="Altbach"/>
    <s v="Industriestraße 11"/>
    <s v="Baden-Württemberg"/>
    <s v="ALT HKW 1"/>
    <d v="1985-01-01T00:00:00"/>
    <d v="1985-01-01T00:00:00"/>
    <x v="4"/>
    <x v="6"/>
    <m/>
    <m/>
    <s v="Steinkohle"/>
    <s v="Nein"/>
    <s v="Ja"/>
    <n v="433"/>
    <s v="Altbach"/>
    <s v="Höchstspannung (HöS)"/>
    <s v="Transnet BW GmbH"/>
    <x v="4"/>
    <x v="18"/>
  </r>
  <r>
    <s v="BNA0021"/>
    <s v="Heizkraftwerk Altenstadt GmbH &amp; Co. KG"/>
    <s v="HKW Altenstadt"/>
    <n v="86972"/>
    <s v="Altenstadt"/>
    <s v="Triebstraße 90"/>
    <s v="Bayern"/>
    <m/>
    <d v="1999-10-01T00:00:00"/>
    <d v="1999-10-01T00:00:00"/>
    <x v="0"/>
    <x v="4"/>
    <s v="Holzhackschnitzel"/>
    <m/>
    <s v="Biomasse"/>
    <s v="Ja"/>
    <s v="Nein"/>
    <n v="9.8000000000000007"/>
    <m/>
    <s v="Mittelspannung (MS)"/>
    <s v="LEW Verteilnetz GmbH"/>
    <x v="0"/>
    <x v="19"/>
  </r>
  <r>
    <s v="BNA0023"/>
    <m/>
    <m/>
    <n v="16775"/>
    <s v="Altlüdersdorf"/>
    <m/>
    <s v="Brandenburg"/>
    <m/>
    <n v="2003"/>
    <n v="2003"/>
    <x v="0"/>
    <x v="0"/>
    <m/>
    <m/>
    <s v="Windenergie (Onshore-Anlage)"/>
    <s v="Ja"/>
    <m/>
    <n v="25.7"/>
    <m/>
    <s v="Hochspannung (HS)"/>
    <s v="E.DIS AG"/>
    <x v="0"/>
    <x v="2"/>
  </r>
  <r>
    <s v="BNA0024"/>
    <s v="TIWAG-Tiroler Wasserkraft AG"/>
    <s v="KW Amlach"/>
    <s v="A-9900"/>
    <s v="Amlach"/>
    <m/>
    <s v="Österreich"/>
    <s v="Amlach"/>
    <d v="1989-02-05T00:00:00"/>
    <d v="1989-02-05T00:00:00"/>
    <x v="5"/>
    <x v="2"/>
    <m/>
    <m/>
    <s v="Laufwasser"/>
    <s v="Nein"/>
    <s v="Nein"/>
    <n v="60"/>
    <s v="UW Amlach"/>
    <s v="Hochspannung (HS)"/>
    <s v="TIWAG-Netz AG/APG bzw. Tennet"/>
    <x v="5"/>
    <x v="20"/>
  </r>
  <r>
    <s v="BNA0025"/>
    <s v="Suiker Unie GmbH &amp; Co. KG"/>
    <s v="Kesselhaus Zuckerfabrik"/>
    <n v="17389"/>
    <s v="Anklam"/>
    <s v="Bluthsluster Str. 24"/>
    <s v="Mecklenburg-Vorpommern"/>
    <m/>
    <d v="1993-09-26T00:00:00"/>
    <d v="1993-09-26T00:00:00"/>
    <x v="0"/>
    <x v="3"/>
    <s v="Erdgas"/>
    <s v="Erdgas"/>
    <s v="Erdgas"/>
    <s v="Nein"/>
    <s v="Ja"/>
    <n v="15.1"/>
    <s v="Einspeisung Zuckerfabrik, Bezug Zuckerfabrik"/>
    <s v="Mittelspannung (MS)"/>
    <s v="E.DIS Netz GmbH"/>
    <x v="0"/>
    <x v="21"/>
  </r>
  <r>
    <s v="BNA0026"/>
    <s v="Windpark Fehnland GmbH &amp; Co. KG Renditefonds"/>
    <m/>
    <n v="26689"/>
    <s v="Apen"/>
    <m/>
    <s v="Niedersachsen"/>
    <m/>
    <n v="2001"/>
    <n v="2001"/>
    <x v="0"/>
    <x v="0"/>
    <m/>
    <m/>
    <s v="Windenergie (Onshore-Anlage)"/>
    <s v="Ja"/>
    <m/>
    <n v="19.8"/>
    <m/>
    <s v="USp. Hoch- / Mittelspannung (HS/MS)"/>
    <s v="EWE NETZ GmbH"/>
    <x v="0"/>
    <x v="22"/>
  </r>
  <r>
    <s v="BNA0027"/>
    <s v="Zellstoff Stendal GmbH"/>
    <s v="Zellstoff Stendal GmbH"/>
    <n v="39596"/>
    <s v="Arneburg"/>
    <s v="Goldbecker Straße 1"/>
    <s v="Sachsen-Anhalt"/>
    <s v="-"/>
    <d v="2004-09-02T00:00:00"/>
    <d v="2004-09-02T00:00:00"/>
    <x v="0"/>
    <x v="4"/>
    <s v="Ablauge aus Zellstoffproduktion, Rinde/Holzreste"/>
    <s v="Heinzoel, Erdgas"/>
    <s v="Biomasse"/>
    <s v="Ja"/>
    <s v="Ja"/>
    <n v="138.9"/>
    <s v="DE0075603959600000E00000000013559_x000a_DE0075603959600000E00000000013560_x000a_DE0075603959600000E00000000013561"/>
    <s v="USp. Mittel- / Niederspannung (MS/NS)"/>
    <s v="Infrastrukturbetrieb der Stadt Arneburg"/>
    <x v="0"/>
    <x v="23"/>
  </r>
  <r>
    <s v="BNA0028a"/>
    <s v="SachsenFonds GmbH &amp; Co. Windpark I KG"/>
    <m/>
    <n v="39596"/>
    <s v="Arneburg"/>
    <m/>
    <s v="Sachsen-Anhalt"/>
    <m/>
    <n v="2001"/>
    <n v="2001"/>
    <x v="0"/>
    <x v="0"/>
    <m/>
    <m/>
    <s v="Windenergie (Onshore-Anlage)"/>
    <s v="Ja"/>
    <s v="Nein"/>
    <n v="31.5"/>
    <s v="UW Arneburg"/>
    <s v="Mittelspannung (MS)"/>
    <s v="Avacon AG"/>
    <x v="0"/>
    <x v="22"/>
  </r>
  <r>
    <s v="BNA0028b"/>
    <m/>
    <m/>
    <n v="39596"/>
    <s v="Arneburg"/>
    <m/>
    <s v="Sachsen-Anhalt"/>
    <m/>
    <n v="2001"/>
    <n v="2001"/>
    <x v="0"/>
    <x v="0"/>
    <m/>
    <m/>
    <s v="Windenergie (Onshore-Anlage)"/>
    <s v="Ja"/>
    <m/>
    <n v="85.5"/>
    <m/>
    <s v="Mittelspannung (MS)"/>
    <s v="Avacon AG"/>
    <x v="0"/>
    <x v="22"/>
  </r>
  <r>
    <s v="BNA0029"/>
    <s v="ESK Solarenergie GmbH &amp; Co. KG"/>
    <s v="Solarpark Petzenbach"/>
    <n v="94424"/>
    <s v="Arnstorf"/>
    <m/>
    <s v="Bayern"/>
    <m/>
    <d v="2010-06-10T00:00:00"/>
    <d v="2010-06-10T00:00:00"/>
    <x v="0"/>
    <x v="7"/>
    <m/>
    <m/>
    <s v="Solare Strahlungsenergie"/>
    <s v="Ja"/>
    <m/>
    <n v="10.000999999999999"/>
    <s v="UW Arnstorf"/>
    <s v="USp. Hoch- / Mittelspannung (HS/MS)"/>
    <s v="Bayernwerk AG"/>
    <x v="0"/>
    <x v="24"/>
  </r>
  <r>
    <s v="BNA0030"/>
    <s v="e.disnatur Erneuerbare Energien GmbH"/>
    <m/>
    <n v="6556"/>
    <s v="Artern"/>
    <m/>
    <s v="Thüringen"/>
    <m/>
    <n v="2002"/>
    <n v="2002"/>
    <x v="0"/>
    <x v="0"/>
    <m/>
    <m/>
    <s v="Windenergie (Onshore-Anlage)"/>
    <s v="Ja"/>
    <m/>
    <n v="12"/>
    <m/>
    <s v="USp. Hoch- / Mittelspannung (HS/MS)"/>
    <s v="Mitteldeutsche Netzgesellschaft Strom mbH"/>
    <x v="0"/>
    <x v="1"/>
  </r>
  <r>
    <s v="BNA0033"/>
    <s v="Stadtwerke Augsburg Energie GmbH"/>
    <s v="Gasturbine"/>
    <n v="86167"/>
    <s v="Augsburg "/>
    <s v="Beim Grenzgraben 10"/>
    <s v="Bayern"/>
    <s v="GT"/>
    <d v="2004-01-15T00:00:00"/>
    <d v="2004-01-15T00:00:00"/>
    <x v="0"/>
    <x v="1"/>
    <m/>
    <m/>
    <s v="Erdgas"/>
    <s v="Nein"/>
    <s v="Ja"/>
    <n v="30.7"/>
    <s v="Station 1000"/>
    <s v="Hochspannung (HS)"/>
    <s v="Netze Augsburg GmbH"/>
    <x v="0"/>
    <x v="23"/>
  </r>
  <r>
    <s v="BNA0034"/>
    <s v="Bürgerwindpark Königsmoor GmbH &amp; Co KG"/>
    <m/>
    <n v="26607"/>
    <s v="Aurich"/>
    <m/>
    <s v="Niedersachsen"/>
    <m/>
    <n v="2009"/>
    <n v="2009"/>
    <x v="0"/>
    <x v="0"/>
    <m/>
    <m/>
    <s v="Windenergie (Onshore-Anlage)"/>
    <s v="Ja"/>
    <m/>
    <n v="19.5"/>
    <m/>
    <s v="USp. Hoch- / Mittelspannung (HS/MS)"/>
    <s v="EWE NETZ GmbH"/>
    <x v="0"/>
    <x v="7"/>
  </r>
  <r>
    <s v="BNA0035"/>
    <m/>
    <m/>
    <n v="26607"/>
    <s v="Aurich"/>
    <m/>
    <s v="Niedersachsen"/>
    <m/>
    <n v="2002"/>
    <n v="2002"/>
    <x v="0"/>
    <x v="0"/>
    <m/>
    <m/>
    <s v="Windenergie (Onshore-Anlage)"/>
    <s v="Ja"/>
    <m/>
    <n v="14.4"/>
    <m/>
    <s v="USp. Hoch- / Mittelspannung (HS/MS)"/>
    <s v="EWE NETZ GmbH"/>
    <x v="0"/>
    <x v="1"/>
  </r>
  <r>
    <s v="BNA0036"/>
    <m/>
    <m/>
    <n v="39393"/>
    <s v="Ausleben"/>
    <m/>
    <s v="Sachsen-Anhalt"/>
    <m/>
    <n v="1999"/>
    <n v="1999"/>
    <x v="0"/>
    <x v="0"/>
    <m/>
    <m/>
    <s v="Windenergie (Onshore-Anlage)"/>
    <s v="Ja"/>
    <m/>
    <n v="15.9"/>
    <m/>
    <s v="Mittelspannung (MS)"/>
    <s v="Avacon AG"/>
    <x v="0"/>
    <x v="3"/>
  </r>
  <r>
    <s v="BNA0037"/>
    <m/>
    <m/>
    <n v="39393"/>
    <s v="Ausleben"/>
    <m/>
    <s v="Sachsen-Anhalt"/>
    <m/>
    <n v="2002"/>
    <n v="2002"/>
    <x v="0"/>
    <x v="0"/>
    <m/>
    <m/>
    <s v="Windenergie (Onshore-Anlage)"/>
    <s v="Ja"/>
    <m/>
    <n v="12"/>
    <m/>
    <s v="Mittelspannung (MS)"/>
    <s v="Avacon AG"/>
    <x v="0"/>
    <x v="1"/>
  </r>
  <r>
    <s v="BNA0038"/>
    <m/>
    <m/>
    <n v="39393"/>
    <s v="Ausleben"/>
    <m/>
    <s v="Sachsen-Anhalt"/>
    <m/>
    <n v="1999"/>
    <n v="1999"/>
    <x v="0"/>
    <x v="0"/>
    <m/>
    <m/>
    <s v="Windenergie (Onshore-Anlage)"/>
    <s v="Ja"/>
    <m/>
    <n v="10"/>
    <m/>
    <s v="Mittelspannung (MS)"/>
    <s v="Avacon AG"/>
    <x v="0"/>
    <x v="3"/>
  </r>
  <r>
    <s v="BNA0039"/>
    <s v="Ocean Breeze Energy GmbH &amp; Co. KG"/>
    <s v="Bard Offshore 1"/>
    <m/>
    <s v="Nordsee "/>
    <s v="90 km nordwestlich von Borkum"/>
    <s v="AWZ"/>
    <m/>
    <d v="2013-01-01T00:00:00"/>
    <d v="2013-01-01T00:00:00"/>
    <x v="0"/>
    <x v="8"/>
    <m/>
    <m/>
    <s v="Windenergie (Offshore-Anlage)"/>
    <s v="Ja"/>
    <s v="Nein"/>
    <n v="400"/>
    <s v="Diele"/>
    <s v="Höchstspannung (HöS)"/>
    <s v="TenneT TSO GmbH "/>
    <x v="0"/>
    <x v="25"/>
  </r>
  <r>
    <s v="BNA0042"/>
    <s v="Innwerk AG"/>
    <s v="Egglfing"/>
    <n v="94072"/>
    <s v="Bad Füssing"/>
    <s v="Am Innwerk 13"/>
    <s v="Bayern"/>
    <s v="Egglfing"/>
    <d v="1944-09-29T00:00:00"/>
    <d v="1944-09-29T00:00:00"/>
    <x v="0"/>
    <x v="2"/>
    <m/>
    <m/>
    <s v="Laufwasser"/>
    <s v="Nein"/>
    <s v="Nein"/>
    <n v="84"/>
    <s v="Schaltanlage vor Ort"/>
    <s v="Hochspannung (HS)"/>
    <s v="Bayernwerk AG"/>
    <x v="0"/>
    <x v="26"/>
  </r>
  <r>
    <s v="BNA0043"/>
    <s v="EEV Erneuerbare Energien Verwaltungs GmbH Dresden"/>
    <m/>
    <n v="99947"/>
    <s v="Bad Langensalza"/>
    <m/>
    <s v="Thüringen"/>
    <m/>
    <d v="1999-10-12T00:00:00"/>
    <d v="1999-10-12T00:00:00"/>
    <x v="0"/>
    <x v="0"/>
    <m/>
    <m/>
    <s v="Windenergie (Onshore-Anlage)"/>
    <s v="Ja"/>
    <m/>
    <n v="35.825000000000003"/>
    <s v="UW Bad Langensalza Trafo 104"/>
    <s v="Hochspannung (HS)"/>
    <s v="TEN Thüringer Energienetze GmbH"/>
    <x v="0"/>
    <x v="19"/>
  </r>
  <r>
    <s v="BNA0044a"/>
    <s v="ENERCON Windpark GmbH &amp; Co. Wiegleben KG"/>
    <s v="Windpark Wiegleben"/>
    <n v="99947"/>
    <s v="Bad Langensalza"/>
    <m/>
    <s v="Thüringen"/>
    <m/>
    <d v="2001-11-30T00:00:00"/>
    <d v="2001-11-30T00:00:00"/>
    <x v="0"/>
    <x v="0"/>
    <m/>
    <m/>
    <s v="Windenergie (Onshore-Anlage)"/>
    <s v="Ja"/>
    <s v="Nein"/>
    <n v="9"/>
    <m/>
    <s v="Mittelspannung (MS)"/>
    <s v="TEN Thüringer Energienetze GmbH"/>
    <x v="0"/>
    <x v="27"/>
  </r>
  <r>
    <s v="BNA0044b"/>
    <s v="Windpark Wiegleben II GmbH &amp; Co. KG"/>
    <s v="Windpark Wiegleben II"/>
    <n v="99947"/>
    <s v="Wiegleben"/>
    <m/>
    <s v="Thüringen"/>
    <m/>
    <d v="2010-12-31T00:00:00"/>
    <d v="2010-12-31T00:00:00"/>
    <x v="0"/>
    <x v="0"/>
    <m/>
    <m/>
    <s v="Windenergie (Onshore-Anlage)"/>
    <s v="Ja"/>
    <s v="Nein"/>
    <n v="6"/>
    <m/>
    <s v="Mittelspannung (MS)"/>
    <s v="TEN Thüringer Energienetze GmbH"/>
    <x v="0"/>
    <x v="24"/>
  </r>
  <r>
    <s v="BNA0045"/>
    <s v="EnBW Energie Baden-Württemberg AG"/>
    <s v="Rheinkraftwerk Säckingen"/>
    <n v="79713"/>
    <s v="Bad Säckingen"/>
    <s v="Murger Weg 2"/>
    <s v="Baden-Württemberg"/>
    <s v="Säckingen"/>
    <d v="1966-01-01T00:00:00"/>
    <d v="1966-01-01T00:00:00"/>
    <x v="0"/>
    <x v="2"/>
    <m/>
    <m/>
    <s v="Laufwasser"/>
    <s v="Nein"/>
    <s v="Nein"/>
    <n v="36.799999999999997"/>
    <s v="Säckingen bzw. CH"/>
    <s v="Hochspannung (HS)"/>
    <s v="Netze BW GmbH"/>
    <x v="0"/>
    <x v="28"/>
  </r>
  <r>
    <s v="BNA0046"/>
    <s v="Schluchseewerk Aktiengesellschaft"/>
    <s v="Säckingen"/>
    <n v="79713"/>
    <s v="Bad Säckingen"/>
    <s v="Stollenweg 2"/>
    <s v="Baden-Württemberg"/>
    <s v="Säckingen"/>
    <d v="1966-11-21T00:00:00"/>
    <d v="1966-11-21T00:00:00"/>
    <x v="0"/>
    <x v="9"/>
    <m/>
    <m/>
    <s v="Pumpspeicher"/>
    <s v="Nein"/>
    <s v="Nein"/>
    <n v="360"/>
    <s v="Kühmoos"/>
    <s v="Höchstspannung (HöS)"/>
    <s v="Amprion/Transnet BW"/>
    <x v="0"/>
    <x v="28"/>
  </r>
  <r>
    <s v="BNA0047"/>
    <s v="EREM European Renewable Energy Management GmbH &amp; Co. 8.German Wind KG"/>
    <m/>
    <n v="32108"/>
    <s v="Bad Salzuflen"/>
    <m/>
    <s v="Nordrhein-Westfalen"/>
    <m/>
    <n v="2001"/>
    <n v="2001"/>
    <x v="0"/>
    <x v="0"/>
    <m/>
    <m/>
    <s v="Windenergie (Onshore-Anlage)"/>
    <s v="Ja"/>
    <m/>
    <n v="10.5"/>
    <m/>
    <s v="Mittelspannung (MS)"/>
    <s v="Westfalen Weser Netz GmbH"/>
    <x v="0"/>
    <x v="22"/>
  </r>
  <r>
    <s v="BNA0048"/>
    <s v="Luftstrom Kinzig Trasse GmbH &amp; Co. "/>
    <m/>
    <n v="63628"/>
    <s v="Bad Soden-Salmünster"/>
    <m/>
    <s v="Hessen"/>
    <m/>
    <n v="2009"/>
    <n v="2009"/>
    <x v="0"/>
    <x v="0"/>
    <m/>
    <m/>
    <s v="Windenergie (Onshore-Anlage)"/>
    <s v="Ja"/>
    <m/>
    <n v="18"/>
    <m/>
    <s v="USp. Hoch- / Mittelspannung (HS/MS)"/>
    <s v="OsthessenNetz GmbH"/>
    <x v="0"/>
    <x v="7"/>
  </r>
  <r>
    <s v="BNA0049"/>
    <s v="Windpark Büren GmbH &amp; Co. KG"/>
    <m/>
    <n v="33181"/>
    <s v="Bad Wünnenberg"/>
    <m/>
    <s v="Nordrhein-Westfalen"/>
    <m/>
    <n v="2009"/>
    <n v="2009"/>
    <x v="0"/>
    <x v="0"/>
    <m/>
    <m/>
    <s v="Windenergie (Onshore-Anlage)"/>
    <s v="Ja"/>
    <m/>
    <n v="10"/>
    <m/>
    <s v="Hochspannung (HS)"/>
    <s v="Westnetz GmbH"/>
    <x v="0"/>
    <x v="7"/>
  </r>
  <r>
    <s v="BNA0050"/>
    <m/>
    <m/>
    <n v="39624"/>
    <s v="Badel"/>
    <m/>
    <s v="Sachsen-Anhalt"/>
    <m/>
    <n v="2002"/>
    <n v="2002"/>
    <x v="0"/>
    <x v="0"/>
    <m/>
    <m/>
    <s v="Windenergie (Onshore-Anlage)"/>
    <s v="Ja"/>
    <m/>
    <n v="16.5"/>
    <m/>
    <s v="Hochspannung (HS)"/>
    <s v="HSN Magdeburg GmbH"/>
    <x v="0"/>
    <x v="1"/>
  </r>
  <r>
    <s v="BNA0051"/>
    <s v="Cargill Deutschland GmbH"/>
    <s v="KWK-Anlage Barby"/>
    <n v="39249"/>
    <s v="Barby"/>
    <s v="Monplaisirstr. 22"/>
    <s v="Sachsen-Anhalt"/>
    <s v="-"/>
    <d v="1994-05-01T00:00:00"/>
    <d v="1994-05-01T00:00:00"/>
    <x v="0"/>
    <x v="1"/>
    <m/>
    <m/>
    <s v="Erdgas"/>
    <s v="Nein"/>
    <s v="Ja"/>
    <n v="17.8"/>
    <s v="Übergabe Schaltanlage E.ON"/>
    <s v="Mittelspannung (MS)"/>
    <s v="Avacon AG"/>
    <x v="0"/>
    <x v="29"/>
  </r>
  <r>
    <s v="BNA0052"/>
    <m/>
    <m/>
    <n v="39179"/>
    <s v="Barleben"/>
    <m/>
    <s v="Sachsen-Anhalt"/>
    <m/>
    <n v="2001"/>
    <n v="2001"/>
    <x v="0"/>
    <x v="0"/>
    <m/>
    <m/>
    <s v="Windenergie (Onshore-Anlage)"/>
    <s v="Ja"/>
    <m/>
    <n v="10.8"/>
    <m/>
    <s v="Mittelspannung (MS)"/>
    <s v="Avacon AG"/>
    <x v="0"/>
    <x v="22"/>
  </r>
  <r>
    <s v="BNA0053"/>
    <m/>
    <m/>
    <n v="30890"/>
    <s v="Barsinghausen"/>
    <m/>
    <s v="Niedersachsen"/>
    <m/>
    <n v="2005"/>
    <n v="2005"/>
    <x v="0"/>
    <x v="0"/>
    <m/>
    <m/>
    <s v="Windenergie (Onshore-Anlage)"/>
    <s v="Ja"/>
    <m/>
    <n v="16.899999999999999"/>
    <m/>
    <s v="Mittelspannung (MS)"/>
    <s v="Avacon AG"/>
    <x v="0"/>
    <x v="30"/>
  </r>
  <r>
    <s v="BNA0054"/>
    <s v="innogy SE"/>
    <s v="RWE Innogy Brise Windparkbetriebsgesellschaft mbH"/>
    <n v="27383"/>
    <s v="Bartelsdorf"/>
    <m/>
    <s v="Niedersachsen"/>
    <s v="Bartelsdorf"/>
    <n v="2009"/>
    <n v="2009"/>
    <x v="0"/>
    <x v="0"/>
    <m/>
    <m/>
    <s v="Windenergie (Onshore-Anlage)"/>
    <s v="Ja"/>
    <s v="Nein"/>
    <n v="32"/>
    <s v="UW Rotenburg"/>
    <s v="Mittelspannung (MS)"/>
    <s v="EWE NETZ GmbH"/>
    <x v="0"/>
    <x v="7"/>
  </r>
  <r>
    <s v="BNA0055"/>
    <s v="Pfleiderer Baruth GmbH"/>
    <s v="UTB"/>
    <n v="15837"/>
    <s v="Baruth/Mark"/>
    <s v="An der Birkenpfuhlheide 3"/>
    <s v="Brandenburg"/>
    <m/>
    <d v="2002-06-28T00:00:00"/>
    <d v="2002-06-28T00:00:00"/>
    <x v="0"/>
    <x v="4"/>
    <s v="Holz"/>
    <s v="Holz;Gas"/>
    <s v="Biomasse"/>
    <s v="Ja"/>
    <s v="Ja"/>
    <n v="16"/>
    <s v="UTB/Eon-edis "/>
    <s v="Mittelspannung (MS)"/>
    <s v="E.DIS AG"/>
    <x v="0"/>
    <x v="31"/>
  </r>
  <r>
    <s v="BNA0057"/>
    <s v="ENERTRAG Aktiengesellschaft"/>
    <s v="UW Basedow"/>
    <n v="17291"/>
    <s v="Basedow"/>
    <s v="Gemarkung Klinkow, _x000a_Flur 1, Flurstück 109"/>
    <s v="Brandenburg"/>
    <s v="UW Basedow"/>
    <n v="2009"/>
    <n v="2009"/>
    <x v="0"/>
    <x v="0"/>
    <m/>
    <s v="Solar"/>
    <s v="Windenergie (Onshore-Anlage)"/>
    <s v="Ja"/>
    <m/>
    <n v="21.9"/>
    <s v="UW Basedow"/>
    <s v="Hochspannung (HS)"/>
    <s v="E.DIS AG"/>
    <x v="0"/>
    <x v="7"/>
  </r>
  <r>
    <s v="BNA0058"/>
    <s v="BHT-Windpark GmbH &amp; Co. Hollwedel KG"/>
    <m/>
    <n v="27211"/>
    <s v="Bassum"/>
    <m/>
    <s v="Niedersachsen"/>
    <m/>
    <n v="2004"/>
    <n v="2004"/>
    <x v="0"/>
    <x v="0"/>
    <m/>
    <m/>
    <s v="Windenergie (Onshore-Anlage)"/>
    <s v="Ja"/>
    <m/>
    <n v="14"/>
    <m/>
    <s v="Mittelspannung (MS)"/>
    <s v="Avacon AG"/>
    <x v="0"/>
    <x v="32"/>
  </r>
  <r>
    <s v="BNA0059a"/>
    <s v="Volkswagen AG"/>
    <s v="HKW Kassel"/>
    <n v="34225"/>
    <s v="Baunatal"/>
    <m/>
    <s v="Hessen"/>
    <s v="Turbine 1"/>
    <m/>
    <m/>
    <x v="6"/>
    <x v="1"/>
    <m/>
    <m/>
    <s v="Erdgas"/>
    <s v="Nein"/>
    <s v="Ja"/>
    <n v="12.2"/>
    <s v="Anlage A"/>
    <s v="Mittelspannung (MS)"/>
    <s v="VW Kraftwerk GmbH"/>
    <x v="6"/>
    <x v="24"/>
  </r>
  <r>
    <s v="BNA0059b"/>
    <s v="Volkswagen AG"/>
    <s v="GuD Baunatal, VW Werksgelände"/>
    <n v="34225"/>
    <s v="Baunatal"/>
    <m/>
    <s v="Hessen"/>
    <m/>
    <d v="2011-12-29T00:00:00"/>
    <d v="2011-12-29T00:00:00"/>
    <x v="0"/>
    <x v="1"/>
    <m/>
    <m/>
    <s v="Erdgas"/>
    <s v="Nein"/>
    <s v="Ja"/>
    <n v="78"/>
    <s v="UW Rengershausen"/>
    <s v="Hochspannung (HS)"/>
    <s v="Avacon AG"/>
    <x v="0"/>
    <x v="33"/>
  </r>
  <r>
    <s v="BNA0060"/>
    <s v="Breeze Two Energy GmbH &amp; Co. KG"/>
    <m/>
    <n v="50181"/>
    <s v="Bedburg "/>
    <m/>
    <s v="Nordrhein-Westfalen"/>
    <m/>
    <n v="2006"/>
    <n v="2006"/>
    <x v="0"/>
    <x v="0"/>
    <m/>
    <m/>
    <s v="Windenergie (Onshore-Anlage)"/>
    <s v="Ja"/>
    <m/>
    <n v="24"/>
    <m/>
    <s v="USp. Hoch- / Mittelspannung (HS/MS)"/>
    <s v="Westnetz GmbH"/>
    <x v="0"/>
    <x v="34"/>
  </r>
  <r>
    <s v="BNA0061"/>
    <m/>
    <m/>
    <n v="15518"/>
    <s v="Beerfelde"/>
    <m/>
    <s v="Brandenburg"/>
    <m/>
    <n v="2002"/>
    <n v="2002"/>
    <x v="0"/>
    <x v="0"/>
    <m/>
    <m/>
    <s v="Windenergie (Onshore-Anlage)"/>
    <s v="Ja"/>
    <m/>
    <n v="10.5"/>
    <m/>
    <s v="USp. Hoch- / Mittelspannung (HS/MS)"/>
    <s v="E.DIS AG"/>
    <x v="0"/>
    <x v="1"/>
  </r>
  <r>
    <s v="BNA0062"/>
    <s v="Sonae Arauco Beeskow GmbH"/>
    <s v="BHW Beeskow"/>
    <n v="15848"/>
    <s v="Beeskow"/>
    <m/>
    <s v="Brandenburg"/>
    <m/>
    <n v="2001"/>
    <n v="2001"/>
    <x v="0"/>
    <x v="4"/>
    <m/>
    <m/>
    <s v="Biomasse"/>
    <s v="Ja"/>
    <s v="Ja"/>
    <n v="18.32"/>
    <s v="Umspannwerk Beeskow der E.DIS AG"/>
    <s v="Hochspannung (HS)"/>
    <s v="E.DIS AG"/>
    <x v="0"/>
    <x v="22"/>
  </r>
  <r>
    <s v="BNA0063"/>
    <s v="Breeze Four Energy GmbH &amp; Co. KG"/>
    <s v="Beeskow-Neuendorf"/>
    <n v="15848"/>
    <s v="Beeskow"/>
    <m/>
    <s v="Brandenburg"/>
    <s v="Beeskow-Neuendorf"/>
    <n v="2002"/>
    <n v="2002"/>
    <x v="0"/>
    <x v="0"/>
    <m/>
    <m/>
    <s v="Windenergie (Onshore-Anlage)"/>
    <s v="Ja"/>
    <s v="Nein"/>
    <n v="30"/>
    <s v="UW Birkholz"/>
    <s v="Hochspannung (HS)"/>
    <s v="E.DIS AG"/>
    <x v="0"/>
    <x v="1"/>
  </r>
  <r>
    <s v="BNA0064"/>
    <s v="Windpark Berge-Kleeste GmbH &amp; Co. KG"/>
    <s v="Windpark Berge / Kleeste"/>
    <n v="19348"/>
    <s v="Berge"/>
    <m/>
    <s v="Brandenburg"/>
    <m/>
    <d v="2003-09-01T00:00:00"/>
    <d v="2003-09-01T00:00:00"/>
    <x v="0"/>
    <x v="0"/>
    <m/>
    <m/>
    <s v="Windenergie (Onshore-Anlage)"/>
    <s v="Ja"/>
    <m/>
    <n v="28.8"/>
    <m/>
    <s v="USp. Höchst- / Hochspannung (HöS/HS)"/>
    <s v="50Hertz Transmission GmbH"/>
    <x v="0"/>
    <x v="8"/>
  </r>
  <r>
    <s v="BNA0065"/>
    <s v="Donau-Wasserkraft AG"/>
    <s v="Bergheim"/>
    <n v="86673"/>
    <s v="Bergheim"/>
    <m/>
    <s v="Bayern"/>
    <s v="entfällt"/>
    <d v="1970-07-01T00:00:00"/>
    <d v="1970-07-01T00:00:00"/>
    <x v="0"/>
    <x v="2"/>
    <m/>
    <m/>
    <s v="Laufwasser"/>
    <s v="Nein"/>
    <s v="Nein"/>
    <n v="23.7"/>
    <s v="loco Kraftwerk"/>
    <s v="110, 16,7 Hz"/>
    <s v="DB Energie GmbH"/>
    <x v="0"/>
    <x v="35"/>
  </r>
  <r>
    <s v="BNA0066"/>
    <s v="Innogy SE"/>
    <s v="BMKW Bergkamen"/>
    <n v="59192"/>
    <s v="Bergkamen"/>
    <s v="Ernst-Schering-Straße 10"/>
    <s v="Nordrhein-Westfalen"/>
    <m/>
    <d v="2005-09-26T00:00:00"/>
    <d v="2005-09-26T00:00:00"/>
    <x v="0"/>
    <x v="4"/>
    <m/>
    <m/>
    <s v="Biomasse"/>
    <s v="Ja"/>
    <s v="Ja"/>
    <n v="17.7"/>
    <s v="DE000323591920000304434000000S003"/>
    <s v="Mittelspannung (MS)"/>
    <s v="GSW Gemeinschaftsstadtwerke GmbH Kamen, Bönen, Bergkamen"/>
    <x v="0"/>
    <x v="36"/>
  </r>
  <r>
    <s v="BNA0067"/>
    <s v="STEAG GmbH"/>
    <s v="Bergkamen"/>
    <n v="59192"/>
    <s v="Bergkamen"/>
    <m/>
    <s v="Nordrhein-Westfalen"/>
    <s v="A"/>
    <d v="1981-07-02T00:00:00"/>
    <d v="1981-07-02T00:00:00"/>
    <x v="7"/>
    <x v="6"/>
    <m/>
    <m/>
    <s v="Steinkohle"/>
    <s v="Nein"/>
    <s v="Nein"/>
    <n v="717"/>
    <s v="Gersteinwerk"/>
    <s v="Höchstspannung (HöS)"/>
    <s v="Amprion GmbH"/>
    <x v="7"/>
    <x v="37"/>
  </r>
  <r>
    <s v="BNA0068"/>
    <s v="innogy SE"/>
    <s v="HHKW Berlin-Neukölln"/>
    <n v="12355"/>
    <s v="Berlin"/>
    <s v="Köpenicker Straße 32"/>
    <s v="Berlin"/>
    <m/>
    <d v="2004-10-15T00:00:00"/>
    <d v="2004-10-15T00:00:00"/>
    <x v="0"/>
    <x v="4"/>
    <m/>
    <m/>
    <s v="Biomasse"/>
    <s v="Ja"/>
    <s v="Ja"/>
    <n v="16.5"/>
    <s v="DE0000801235500000000000080116330"/>
    <s v="Hochspannung (HS)"/>
    <s v="Stromnetz Berlin GmbH"/>
    <x v="0"/>
    <x v="23"/>
  </r>
  <r>
    <s v="BNA0073"/>
    <s v="Vattenfall Wärme Berlin AG"/>
    <s v="Mitte"/>
    <n v="10179"/>
    <s v="Berlin"/>
    <s v="Köpenicker Straße 60"/>
    <s v="Berlin"/>
    <s v="GuD Mitte"/>
    <d v="1996-12-30T00:00:00"/>
    <d v="1996-12-30T00:00:00"/>
    <x v="0"/>
    <x v="1"/>
    <m/>
    <m/>
    <s v="Erdgas"/>
    <s v="Nein"/>
    <s v="Ja"/>
    <n v="444"/>
    <s v="Mitte"/>
    <s v="Hochspannung (HS)"/>
    <s v="Stromnetz Berlin GmbH"/>
    <x v="0"/>
    <x v="38"/>
  </r>
  <r>
    <s v="BNA0074"/>
    <s v="Vattenfall Wärme Berlin AG"/>
    <s v="Charlottenburg"/>
    <n v="10589"/>
    <s v="Berlin"/>
    <s v="Am Spreebord 5"/>
    <s v="Berlin"/>
    <s v="Charlottenburg"/>
    <d v="1975-01-01T00:00:00"/>
    <d v="1975-01-01T00:00:00"/>
    <x v="0"/>
    <x v="3"/>
    <s v="Erdgas"/>
    <s v="Mineralöl"/>
    <s v="Erdgas"/>
    <s v="Nein"/>
    <s v="Ja"/>
    <n v="144"/>
    <s v="Charlottenburg"/>
    <s v="Hochspannung (HS)"/>
    <s v="Stromnetz Berlin GmbH"/>
    <x v="0"/>
    <x v="17"/>
  </r>
  <r>
    <s v="BNA0075"/>
    <s v="Vattenfall Wärme Berlin AG"/>
    <s v="Lichterfelde"/>
    <n v="12207"/>
    <s v="Berlin"/>
    <s v="Ostpreußendamm 61"/>
    <s v="Berlin"/>
    <s v="Lichterfelde 1"/>
    <d v="1972-09-04T00:00:00"/>
    <d v="1972-09-04T00:00:00"/>
    <x v="8"/>
    <x v="1"/>
    <m/>
    <m/>
    <s v="Erdgas"/>
    <s v="Nein"/>
    <s v="Ja"/>
    <n v="144"/>
    <s v="Lichterfelde"/>
    <s v="Hochspannung (HS)"/>
    <s v="Stromnetz Berlin GmbH"/>
    <x v="8"/>
    <x v="39"/>
  </r>
  <r>
    <s v="BNA0076"/>
    <s v="Vattenfall Wärme Berlin AG"/>
    <s v="Lichterfelde"/>
    <n v="12207"/>
    <s v="Berlin"/>
    <s v="Ostpreußendamm 61"/>
    <s v="Berlin"/>
    <s v="Lichterfelde 3"/>
    <d v="1974-08-02T00:00:00"/>
    <d v="1974-08-02T00:00:00"/>
    <x v="9"/>
    <x v="1"/>
    <m/>
    <m/>
    <s v="Erdgas"/>
    <s v="Nein"/>
    <s v="Ja"/>
    <n v="144"/>
    <s v="Lichterfelde"/>
    <s v="Hochspannung (HS)"/>
    <s v="Stromnetz Berlin GmbH"/>
    <x v="3"/>
    <x v="40"/>
  </r>
  <r>
    <s v="BNA0080"/>
    <s v="Vattenfall Europe Wärme AG"/>
    <s v="Lichterfelde"/>
    <n v="12207"/>
    <s v="Berlin"/>
    <s v="Ostpreußendamm 61"/>
    <s v="Berlin"/>
    <s v="Lichterfelde 2"/>
    <m/>
    <m/>
    <x v="10"/>
    <x v="1"/>
    <m/>
    <m/>
    <s v="Erdgas"/>
    <s v="Nein"/>
    <s v="Ja"/>
    <n v="144"/>
    <s v="Lichterfelde"/>
    <s v="Hochspannung (HS)"/>
    <s v="Stromnetz Berlin GmbH"/>
    <x v="9"/>
    <x v="24"/>
  </r>
  <r>
    <s v="BNA0081"/>
    <s v="Vattenfall Wärme Berlin AG"/>
    <s v="Klingenberg"/>
    <n v="10317"/>
    <s v="Berlin"/>
    <s v="Köpenicker Chaussee 42 - 45 "/>
    <s v="Berlin"/>
    <s v="Klingenberg"/>
    <d v="1981-08-13T00:00:00"/>
    <d v="1981-08-13T00:00:00"/>
    <x v="0"/>
    <x v="3"/>
    <s v="Erdgas"/>
    <s v="Erdgas, Mineralöl"/>
    <s v="Erdgas"/>
    <s v="Nein"/>
    <s v="Ja"/>
    <n v="164"/>
    <s v="Klingenberg"/>
    <s v="Hochspannung (HS)"/>
    <s v="Stromnetz Berlin GmbH"/>
    <x v="0"/>
    <x v="37"/>
  </r>
  <r>
    <s v="BNA0082"/>
    <s v="Vattenfall Wärme Berlin AG"/>
    <s v="Reuter"/>
    <n v="13599"/>
    <s v="Berlin"/>
    <s v="Otternbuchtstr. 11"/>
    <s v="Berlin"/>
    <s v="Reuter C"/>
    <d v="1969-01-01T00:00:00"/>
    <d v="1969-01-01T00:00:00"/>
    <x v="8"/>
    <x v="3"/>
    <s v="Steinkohle"/>
    <s v="Holz"/>
    <s v="Steinkohle"/>
    <s v="Nein"/>
    <s v="Ja"/>
    <n v="124"/>
    <s v="Reuter"/>
    <s v="Hochspannung (HS)"/>
    <s v="Stromnetz Berlin GmbH"/>
    <x v="8"/>
    <x v="41"/>
  </r>
  <r>
    <s v="BNA0083"/>
    <s v="Vattenfall Wärme Berlin AG"/>
    <s v="Wilmersdorf"/>
    <n v="14199"/>
    <s v="Berlin"/>
    <s v="Forckenbeckstr. 3 - 6"/>
    <s v="Berlin"/>
    <s v="Wilmersdorf GT2 und GT3"/>
    <d v="1977-01-01T00:00:00"/>
    <d v="1977-01-01T00:00:00"/>
    <x v="0"/>
    <x v="5"/>
    <m/>
    <m/>
    <s v="Mineralölprodukte"/>
    <s v="Nein"/>
    <s v="Ja"/>
    <n v="184"/>
    <s v="Wilmersdorf"/>
    <s v="Hochspannung (HS)"/>
    <s v="Stromnetz Berlin GmbH"/>
    <x v="0"/>
    <x v="42"/>
  </r>
  <r>
    <s v="BNA0083"/>
    <s v="Vattenfall Wärme Berlin AG"/>
    <s v="Wilmersdorf"/>
    <n v="14199"/>
    <s v="Berlin"/>
    <s v="Forckenbeckstr. 3 - 6"/>
    <s v="Berlin"/>
    <s v="Wilmersdorf GT1"/>
    <d v="1977-01-01T00:00:00"/>
    <d v="1977-01-01T00:00:00"/>
    <x v="9"/>
    <x v="5"/>
    <m/>
    <m/>
    <s v="Mineralölprodukte"/>
    <s v="Nein"/>
    <s v="Ja"/>
    <n v="92"/>
    <s v="Wilmersdorf"/>
    <s v="Hochspannung (HS)"/>
    <s v="Stromnetz Berlin GmbH"/>
    <x v="3"/>
    <x v="42"/>
  </r>
  <r>
    <s v="BNA0084"/>
    <s v="Vattenfall Wärme Berlin AG"/>
    <s v="Reuter"/>
    <n v="13599"/>
    <s v="Berlin"/>
    <s v="Otternbuchtstr. 11"/>
    <s v="Berlin"/>
    <s v="Reuter M"/>
    <d v="1998-10-30T00:00:00"/>
    <d v="1998-10-30T00:00:00"/>
    <x v="0"/>
    <x v="10"/>
    <s v="Dampf aus Müllverbrennungsanlage"/>
    <m/>
    <s v="Abfall"/>
    <s v="Nein"/>
    <s v="Ja"/>
    <n v="36"/>
    <s v="Reuter"/>
    <s v="Hochspannung (HS)"/>
    <s v="Stromnetz Berlin GmbH"/>
    <x v="0"/>
    <x v="43"/>
  </r>
  <r>
    <s v="BNA0085a"/>
    <s v="Vattenfall Wärme Berlin AG"/>
    <s v="Moabit"/>
    <n v="13353"/>
    <s v="Berlin"/>
    <s v="Friedrich-Krause-Ufer 10- 15"/>
    <s v="Berlin"/>
    <s v="Moabit A"/>
    <d v="1990-01-01T00:00:00"/>
    <d v="1990-01-01T00:00:00"/>
    <x v="0"/>
    <x v="3"/>
    <s v="Steinkohle"/>
    <s v="Holz"/>
    <s v="Steinkohle"/>
    <s v="Nein"/>
    <s v="Ja"/>
    <n v="89"/>
    <s v="Moabit"/>
    <s v="Hochspannung (HS)"/>
    <s v="Stromnetz Berlin GmbH"/>
    <x v="0"/>
    <x v="44"/>
  </r>
  <r>
    <s v="BNA0085b"/>
    <s v="Vattenfall Wärme Berlin AG"/>
    <s v="Moabit"/>
    <n v="13353"/>
    <s v="Berlin"/>
    <s v="Friedrich-Krause-Ufer 10- 15"/>
    <s v="Berlin"/>
    <s v="Moabit GT 7"/>
    <d v="1971-09-30T00:00:00"/>
    <d v="1971-09-30T00:00:00"/>
    <x v="0"/>
    <x v="5"/>
    <m/>
    <m/>
    <s v="Mineralölprodukte"/>
    <s v="Nein"/>
    <s v="Nein"/>
    <n v="34"/>
    <s v="Moabit"/>
    <s v="Hochspannung (HS)"/>
    <s v="Stromnetz Berlin GmbH"/>
    <x v="0"/>
    <x v="15"/>
  </r>
  <r>
    <s v="BNA0085b"/>
    <s v="Vattenfall Wärme Berlin AG"/>
    <s v="Moabit"/>
    <n v="13353"/>
    <s v="Berlin"/>
    <s v="Friedrich-Krause-Ufer 10- 15"/>
    <s v="Berlin"/>
    <s v="Moabit GT 7"/>
    <d v="1971-09-30T00:00:00"/>
    <d v="1971-09-30T00:00:00"/>
    <x v="9"/>
    <x v="5"/>
    <m/>
    <m/>
    <s v="Mineralölprodukte"/>
    <s v="Nein"/>
    <s v="Nein"/>
    <n v="17"/>
    <s v="Moabit"/>
    <s v="Hochspannung (HS)"/>
    <s v="Stromnetz Berlin GmbH"/>
    <x v="3"/>
    <x v="15"/>
  </r>
  <r>
    <s v="BNA0086"/>
    <s v="Vattenfall Wärme Berlin AG"/>
    <s v="Reuter West"/>
    <n v="13599"/>
    <s v="Berlin"/>
    <s v="Großer Spreering 5"/>
    <s v="Berlin"/>
    <s v="Reuter West D"/>
    <d v="1987-12-14T00:00:00"/>
    <d v="1987-12-14T00:00:00"/>
    <x v="0"/>
    <x v="6"/>
    <m/>
    <m/>
    <s v="Steinkohle"/>
    <s v="Nein"/>
    <s v="Ja"/>
    <n v="282"/>
    <s v="Reuter"/>
    <s v="Höchstspannung (HöS)"/>
    <s v="50Hertz Transmission GmbH"/>
    <x v="0"/>
    <x v="45"/>
  </r>
  <r>
    <s v="BNA0087"/>
    <s v="Vattenfall Wärme Berlin AG"/>
    <s v="Reuter West"/>
    <n v="13599"/>
    <s v="Berlin"/>
    <s v="Großer Spreering 5"/>
    <s v="Berlin"/>
    <s v="Reuter West E"/>
    <d v="1988-08-04T00:00:00"/>
    <d v="1988-08-04T00:00:00"/>
    <x v="0"/>
    <x v="6"/>
    <m/>
    <m/>
    <s v="Steinkohle"/>
    <s v="Nein"/>
    <s v="Ja"/>
    <n v="282"/>
    <s v="Reuter"/>
    <s v="Höchstspannung (HöS)"/>
    <s v="50Hertz Transmission GmbH"/>
    <x v="0"/>
    <x v="46"/>
  </r>
  <r>
    <s v="BNA0088a"/>
    <s v="Solvay Chemicals GmbH"/>
    <s v="Industriekraftwerk Bernburg (IKB)"/>
    <n v="6406"/>
    <s v="Bernburg"/>
    <m/>
    <s v="Sachsen-Anhalt"/>
    <m/>
    <d v="1994-12-30T00:00:00"/>
    <d v="1994-12-30T00:00:00"/>
    <x v="0"/>
    <x v="1"/>
    <m/>
    <m/>
    <s v="Erdgas"/>
    <s v="Nein"/>
    <s v="Ja"/>
    <n v="140.5"/>
    <s v="ID 92406 - 3136"/>
    <s v="Hochspannung (HS)"/>
    <s v="Mitteldeutsche Netzgesellschaft Strom mbH"/>
    <x v="0"/>
    <x v="29"/>
  </r>
  <r>
    <s v="BNA0088b"/>
    <s v="Solvay Chemicals GmbH"/>
    <s v="Dampfturbinenanlage der EBS-Kessel"/>
    <n v="6406"/>
    <s v="Bernburg"/>
    <m/>
    <s v="Sachsen-Anhalt"/>
    <m/>
    <d v="2009-10-16T00:00:00"/>
    <d v="2009-10-16T00:00:00"/>
    <x v="0"/>
    <x v="10"/>
    <m/>
    <m/>
    <s v="Abfall"/>
    <s v="Nein"/>
    <s v="Ja"/>
    <n v="35"/>
    <s v="ID 92407 - 3136"/>
    <s v="Hochspannung (HS)"/>
    <s v="Mitteldeutsche Netzgesellschaft Strom mbH"/>
    <x v="0"/>
    <x v="6"/>
  </r>
  <r>
    <s v="BNA0089"/>
    <s v="Erzeugergemeinschaft Dittersbach GbR"/>
    <m/>
    <n v="2748"/>
    <s v="Bernstadt a. d. Eigen"/>
    <m/>
    <s v="Sachsen"/>
    <m/>
    <n v="2003"/>
    <n v="2003"/>
    <x v="0"/>
    <x v="0"/>
    <m/>
    <m/>
    <s v="Windenergie (Onshore-Anlage)"/>
    <s v="Ja"/>
    <m/>
    <n v="20.8"/>
    <m/>
    <s v="Hochspannung (HS)"/>
    <s v="ENSO Netz GmbH"/>
    <x v="0"/>
    <x v="2"/>
  </r>
  <r>
    <s v="BNA0090"/>
    <s v="ENERTRAG Aktiengesellschaft"/>
    <s v="ENERTRAG Netz GmbH _x000a_(UW Bertikow)"/>
    <n v="17291"/>
    <s v="Bertikow"/>
    <m/>
    <s v="Brandenburg"/>
    <m/>
    <d v="2006-12-31T00:00:00"/>
    <d v="2006-12-31T00:00:00"/>
    <x v="0"/>
    <x v="4"/>
    <m/>
    <m/>
    <s v="Biomasse"/>
    <s v="Ja"/>
    <s v="Nein"/>
    <n v="20"/>
    <s v="UW Bertikow"/>
    <s v="Höchstspannung (HöS)"/>
    <s v="50Hertz Transmission GmbH"/>
    <x v="0"/>
    <x v="47"/>
  </r>
  <r>
    <s v="BNA0091a"/>
    <s v="ENERTRAG Aktiengesellschaft"/>
    <s v="UW Bertikow"/>
    <n v="17291"/>
    <s v="Weselitz"/>
    <s v="Flur 1, Flurst. 130/1"/>
    <s v="Brandenburg"/>
    <s v="UW Bertikow"/>
    <n v="2003"/>
    <n v="2003"/>
    <x v="0"/>
    <x v="0"/>
    <m/>
    <m/>
    <s v="Windenergie (Onshore-Anlage)"/>
    <s v="Ja"/>
    <m/>
    <n v="328"/>
    <s v="UW Bertikow"/>
    <s v="Höchstspannung (HöS)"/>
    <s v="50Hertz Transmission GmbH"/>
    <x v="0"/>
    <x v="2"/>
  </r>
  <r>
    <s v="BNA0091b"/>
    <s v="Theolia Naturenergien GmbH"/>
    <s v="Windpark Falkenwalde"/>
    <n v="17291"/>
    <s v="Uckerfelde-Kleinow"/>
    <m/>
    <s v="Brandenburg"/>
    <m/>
    <n v="2004"/>
    <n v="2004"/>
    <x v="0"/>
    <x v="0"/>
    <m/>
    <m/>
    <s v="Windenergie (Onshore-Anlage)"/>
    <s v="Ja"/>
    <s v="Nein"/>
    <n v="12"/>
    <s v="UW Bertikow"/>
    <s v="Höchstspannung (HöS)"/>
    <s v="50Hertz Transmission GmbH"/>
    <x v="0"/>
    <x v="32"/>
  </r>
  <r>
    <s v="BNA0092"/>
    <s v="Windpark GmbH &amp; Co. Weserbrise KG"/>
    <s v="Windpark Holste / Ringstedt"/>
    <n v="27616"/>
    <s v="Beverstedt"/>
    <m/>
    <s v="Niedersachsen"/>
    <m/>
    <d v="2006-06-30T00:00:00"/>
    <d v="2006-06-30T00:00:00"/>
    <x v="0"/>
    <x v="0"/>
    <m/>
    <m/>
    <s v="Windenergie (Onshore-Anlage)"/>
    <s v="Ja"/>
    <m/>
    <n v="25.2"/>
    <s v="Stubbener Landstr. 1, 27616 Beverstedt"/>
    <s v="USp. Hoch- / Mittelspannung (HS/MS)"/>
    <s v="EWE NETZ GmbH"/>
    <x v="0"/>
    <x v="47"/>
  </r>
  <r>
    <s v="BNA0093"/>
    <s v="STEAG GmbH"/>
    <s v="Kraftwerk Bexbach"/>
    <n v="66450"/>
    <s v="Bexbach"/>
    <s v="Grubenstraße"/>
    <s v="Saarland"/>
    <s v="BEX"/>
    <d v="1983-01-01T00:00:00"/>
    <d v="1983-01-01T00:00:00"/>
    <x v="4"/>
    <x v="6"/>
    <m/>
    <m/>
    <s v="Steinkohle"/>
    <s v="Nein"/>
    <s v="Nein"/>
    <n v="726"/>
    <s v="Mittelbexbach"/>
    <s v="Höchstspannung (HöS)"/>
    <s v="Amprion GmbH"/>
    <x v="4"/>
    <x v="48"/>
  </r>
  <r>
    <s v="BNA0097"/>
    <s v="MVA Bielefeld-Herford GmbH"/>
    <s v="MVA Bielefeld"/>
    <n v="33609"/>
    <s v="Bielefeld"/>
    <s v="Schelpmilser Weg 30"/>
    <s v="Nordrhein-Westfalen"/>
    <s v="Linien 1 - 3"/>
    <d v="1981-07-01T00:00:00"/>
    <d v="1981-07-01T00:00:00"/>
    <x v="0"/>
    <x v="10"/>
    <s v="Abfall, biologisch abbaubarer Anteil von Abfällen aus Haushalten und Industrie"/>
    <m/>
    <s v="Abfall"/>
    <s v="Nein"/>
    <s v="Ja"/>
    <n v="34"/>
    <s v="UW Milse"/>
    <s v="Hochspannung (HS)"/>
    <s v="SWB Netz GmbH"/>
    <x v="0"/>
    <x v="37"/>
  </r>
  <r>
    <s v="BNA0098"/>
    <s v="Stadtwerke Bielefeld GmbH"/>
    <s v="HKW Schildescher Straße"/>
    <n v="33611"/>
    <s v="Bielefeld"/>
    <m/>
    <s v="Nordrhein-Westfalen"/>
    <m/>
    <d v="1977-05-20T00:00:00"/>
    <d v="1977-05-20T00:00:00"/>
    <x v="0"/>
    <x v="3"/>
    <s v="Erdgas L"/>
    <s v="Heizöl el"/>
    <s v="Erdgas"/>
    <s v="Nein"/>
    <s v="Ja"/>
    <n v="23"/>
    <s v="UW Kraftwerk"/>
    <s v="Hochspannung (HS)"/>
    <s v="SWB Netz GmbH"/>
    <x v="0"/>
    <x v="42"/>
  </r>
  <r>
    <s v="BNA0099"/>
    <s v="Uniper Kraftwerke GmbH "/>
    <s v="Gasturbinenkraftwerk Bielefeld Ummeln"/>
    <n v="33649"/>
    <s v="Bielefeld"/>
    <m/>
    <s v="Nordrhein-Westfalen"/>
    <s v="GT Ummeln"/>
    <n v="1975"/>
    <n v="1975"/>
    <x v="11"/>
    <x v="1"/>
    <m/>
    <m/>
    <s v="Erdgas"/>
    <s v="Nein"/>
    <s v="Nein"/>
    <n v="55"/>
    <s v="UW - Bielefeld West"/>
    <s v="Hochspannung (HS)"/>
    <s v="SWB Netz GmbH"/>
    <x v="10"/>
    <x v="49"/>
  </r>
  <r>
    <s v="BNA0100"/>
    <s v="Stadtwerke Bielefeld GmbH"/>
    <s v="GuD Kraftwerk Hillegossen"/>
    <n v="33697"/>
    <s v="Bielefeld"/>
    <m/>
    <s v="Nordrhein-Westfalen"/>
    <s v="GuD"/>
    <d v="2005-01-02T00:00:00"/>
    <d v="2005-01-02T00:00:00"/>
    <x v="0"/>
    <x v="1"/>
    <m/>
    <m/>
    <s v="Erdgas"/>
    <s v="Nein"/>
    <s v="Ja"/>
    <n v="37.450000000000003"/>
    <m/>
    <s v="Hochspannung (HS)"/>
    <s v="SWB Netz GmbH"/>
    <x v="0"/>
    <x v="36"/>
  </r>
  <r>
    <s v="BNA0101"/>
    <s v="Stadtwerke Bielefeld GmbH"/>
    <s v="HKW Schildescher Straße"/>
    <n v="33611"/>
    <s v="Bielefeld"/>
    <m/>
    <s v="Nordrhein-Westfalen"/>
    <m/>
    <d v="1966-10-03T00:00:00"/>
    <d v="1966-10-03T00:00:00"/>
    <x v="12"/>
    <x v="3"/>
    <s v="Erdgas L"/>
    <s v="Heizöl el"/>
    <s v="Erdgas"/>
    <s v="Nein"/>
    <s v="Ja"/>
    <n v="41"/>
    <s v="UW Kraftwerk"/>
    <s v="Hochspannung (HS)"/>
    <s v="SWB Netz GmbH"/>
    <x v="11"/>
    <x v="28"/>
  </r>
  <r>
    <s v="BNA0102"/>
    <s v="UWB Umspannwerk Betriebsgesellschaft Biere mbH,  _x000a_UWB Umspannwerk Betriebsgesellschaft Borne mbH"/>
    <s v="Windparks Biere und Borne"/>
    <n v="39221"/>
    <s v="Biere"/>
    <m/>
    <s v="Sachsen-Anhalt"/>
    <m/>
    <n v="1999"/>
    <n v="1999"/>
    <x v="0"/>
    <x v="0"/>
    <m/>
    <m/>
    <s v="Windenergie (Onshore-Anlage)"/>
    <s v="Ja"/>
    <m/>
    <n v="94.5"/>
    <s v="UW Biere und UW Biere West"/>
    <s v="Hochspannung (HS)"/>
    <s v="HSN Magdeburg GmbH"/>
    <x v="0"/>
    <x v="3"/>
  </r>
  <r>
    <s v="BNA0103"/>
    <s v="Stadtwerke Leipzig GmbH"/>
    <s v="Biomassekraftwerk Bischofferode"/>
    <n v="37345"/>
    <s v="Bischofferode"/>
    <m/>
    <s v="Thüringen"/>
    <m/>
    <d v="2005-12-30T00:00:00"/>
    <d v="2005-12-30T00:00:00"/>
    <x v="0"/>
    <x v="4"/>
    <s v="Waldrestholz"/>
    <m/>
    <s v="Biomasse"/>
    <s v="Ja"/>
    <s v="Nein"/>
    <n v="18.100000000000001"/>
    <s v="Umspannwerk Bischofferode"/>
    <s v="Mittelspannung (MS)"/>
    <s v="TEN Thüringer Energienetze GmbH"/>
    <x v="0"/>
    <x v="36"/>
  </r>
  <r>
    <s v="BNA0104"/>
    <s v="Bau- und Umwelttechnik Gesellschaft für ökologisches Investment mbH &amp; Co.Windwelt KG"/>
    <m/>
    <n v="1877"/>
    <s v="Bischofswerda"/>
    <m/>
    <s v="Sachsen"/>
    <m/>
    <n v="2003"/>
    <n v="2003"/>
    <x v="0"/>
    <x v="0"/>
    <m/>
    <m/>
    <s v="Windenergie (Onshore-Anlage)"/>
    <s v="Ja"/>
    <m/>
    <n v="20"/>
    <m/>
    <s v="Hochspannung (HS)"/>
    <s v="ENSO Netz GmbH"/>
    <x v="0"/>
    <x v="2"/>
  </r>
  <r>
    <s v="BNA0105"/>
    <s v="envia THERM GmbH"/>
    <s v="GuD Bitterfeld"/>
    <n v="6749"/>
    <s v="Bitterfeld"/>
    <m/>
    <s v="Sachsen-Anhalt"/>
    <m/>
    <d v="2000-08-04T00:00:00"/>
    <d v="2000-08-04T00:00:00"/>
    <x v="0"/>
    <x v="1"/>
    <m/>
    <m/>
    <s v="Erdgas"/>
    <s v="Nein"/>
    <s v="Ja"/>
    <n v="106"/>
    <s v="UW Bitterfeld Mitte"/>
    <s v="Hochspannung (HS)"/>
    <s v="Mitteldeutsche Netzgesellschaft Strom mbH"/>
    <x v="0"/>
    <x v="50"/>
  </r>
  <r>
    <s v="BNA0106"/>
    <s v="Zellstoff- und Papierfabrik Rosenthal GmbH"/>
    <m/>
    <n v="7366"/>
    <s v="Blankenstein"/>
    <s v="Hauptstraße 16"/>
    <s v="Thüringen"/>
    <m/>
    <d v="1999-12-23T00:00:00"/>
    <d v="1999-12-23T00:00:00"/>
    <x v="0"/>
    <x v="4"/>
    <m/>
    <m/>
    <s v="Biomasse"/>
    <s v="Ja"/>
    <s v="Ja"/>
    <n v="53.5"/>
    <s v="Umspannwerk"/>
    <s v="Mittelspannung (MS)"/>
    <s v="TEN Thüringer Energienetze GmbH"/>
    <x v="0"/>
    <x v="19"/>
  </r>
  <r>
    <s v="BNA0107"/>
    <s v="Neue GHF Bliesdorf-Ketzin GmbH &amp; Co. KG"/>
    <s v="Bliesdorf"/>
    <n v="16269"/>
    <s v="Bliesdorf"/>
    <m/>
    <s v="Brandenburg"/>
    <s v="Bliesdorf"/>
    <d v="2001-06-01T00:00:00"/>
    <d v="2001-06-01T00:00:00"/>
    <x v="0"/>
    <x v="0"/>
    <m/>
    <m/>
    <s v="Windenergie (Onshore-Anlage)"/>
    <s v="Ja"/>
    <s v="Nein"/>
    <n v="33.5"/>
    <s v="UW Bliesdorf "/>
    <s v="Hochspannung (HS)"/>
    <s v="E.DIS AG"/>
    <x v="0"/>
    <x v="27"/>
  </r>
  <r>
    <s v="BNA0109"/>
    <s v="CaSa Energy GmbH"/>
    <m/>
    <n v="46395"/>
    <s v="Bocholt"/>
    <m/>
    <s v="Nordrhein-Westfalen"/>
    <m/>
    <n v="2007"/>
    <n v="2007"/>
    <x v="0"/>
    <x v="0"/>
    <m/>
    <m/>
    <s v="Windenergie (Onshore-Anlage)"/>
    <s v="Ja"/>
    <m/>
    <n v="10"/>
    <m/>
    <s v="Mittelspannung (MS)"/>
    <s v="Bocholter Energie- und Wasserversorgung GmbH"/>
    <x v="0"/>
    <x v="12"/>
  </r>
  <r>
    <s v="BNA0110"/>
    <s v="RWE Generation SE"/>
    <s v="Bochum"/>
    <n v="44799"/>
    <s v="Bochum"/>
    <m/>
    <s v="Nordrhein-Westfalen"/>
    <s v="KBO"/>
    <d v="2004-03-26T00:00:00"/>
    <d v="2004-03-26T00:00:00"/>
    <x v="9"/>
    <x v="1"/>
    <m/>
    <m/>
    <s v="Erdgas"/>
    <s v="Nein"/>
    <s v="Ja"/>
    <n v="20.7"/>
    <s v="Weitmar"/>
    <s v="Hochspannung (HS)"/>
    <s v="Westnetz GmbH"/>
    <x v="3"/>
    <x v="23"/>
  </r>
  <r>
    <s v="BNA0111"/>
    <s v="Stadtwerke Bochum Holding GmbH"/>
    <s v="HKW Hiltrop"/>
    <n v="44805"/>
    <s v="Bochum"/>
    <m/>
    <s v="Nordrhein-Westfalen"/>
    <m/>
    <d v="2013-12-01T00:00:00"/>
    <d v="2013-12-01T00:00:00"/>
    <x v="0"/>
    <x v="1"/>
    <m/>
    <m/>
    <s v="Erdgas"/>
    <s v="Nein"/>
    <s v="Ja"/>
    <n v="44"/>
    <s v="INGU 2089 / IGRU 2088"/>
    <s v="USp. Hoch- / Mittelspannung (HS/MS)"/>
    <s v="Stadtwerke Bochum Netz GmbH"/>
    <x v="0"/>
    <x v="25"/>
  </r>
  <r>
    <s v="BNA0112"/>
    <s v="BKW Deutschland GmbH"/>
    <s v="Windpark Bockelwitz"/>
    <n v="4703"/>
    <s v="Bockelwitz"/>
    <m/>
    <s v="Sachsen"/>
    <m/>
    <d v="1999-01-01T00:00:00"/>
    <d v="1999-01-01T00:00:00"/>
    <x v="0"/>
    <x v="0"/>
    <m/>
    <m/>
    <s v="Windenergie (Onshore-Anlage)"/>
    <s v="Ja"/>
    <s v="Nein"/>
    <n v="15"/>
    <s v="DE0009990470300000E10000601000001"/>
    <m/>
    <s v="Mitteldeutsche Netzgesellschaft Strom mbH"/>
    <x v="0"/>
    <x v="19"/>
  </r>
  <r>
    <s v="BNA0113"/>
    <m/>
    <m/>
    <n v="31167"/>
    <s v="Bockenem"/>
    <m/>
    <s v="Niedersachsen"/>
    <m/>
    <n v="2003"/>
    <n v="2003"/>
    <x v="0"/>
    <x v="0"/>
    <m/>
    <m/>
    <s v="Windenergie (Onshore-Anlage)"/>
    <s v="Ja"/>
    <m/>
    <n v="12"/>
    <m/>
    <s v="Mittelspannung (MS)"/>
    <s v="Avacon AG"/>
    <x v="0"/>
    <x v="2"/>
  </r>
  <r>
    <s v="BNA0114"/>
    <s v="Windpark Hiddels GmbH &amp; Co. Betriebs KG"/>
    <m/>
    <n v="26345"/>
    <s v="Bockhorn"/>
    <m/>
    <s v="Niedersachsen"/>
    <m/>
    <n v="2000"/>
    <n v="2000"/>
    <x v="0"/>
    <x v="0"/>
    <m/>
    <m/>
    <s v="Windenergie (Onshore-Anlage)"/>
    <s v="Ja"/>
    <m/>
    <n v="18.3"/>
    <m/>
    <s v="Mittelspannung (MS)"/>
    <s v="EWE NETZ GmbH"/>
    <x v="0"/>
    <x v="51"/>
  </r>
  <r>
    <s v="BNA0115"/>
    <s v="Lausitz Energie Kraftwerke AG"/>
    <s v="Lippendorf"/>
    <n v="4007"/>
    <s v="Böhlen"/>
    <s v="Werkstraße"/>
    <s v="Sachsen"/>
    <s v="R"/>
    <d v="2000-06-20T00:00:00"/>
    <d v="2000-06-20T00:00:00"/>
    <x v="0"/>
    <x v="11"/>
    <m/>
    <m/>
    <s v="Braunkohle"/>
    <s v="Nein"/>
    <s v="Ja"/>
    <n v="875"/>
    <s v="Pulgar"/>
    <s v="Höchstspannung (HöS)"/>
    <s v="50Hertz Transmission GmbH"/>
    <x v="0"/>
    <x v="50"/>
  </r>
  <r>
    <s v="BNA0116"/>
    <s v="EnBW Energie Baden-Württemberg AG"/>
    <s v="Braunkohlekraftwerk Lippendorf"/>
    <n v="4564"/>
    <s v="Böhlen"/>
    <s v="Werkstraße"/>
    <s v="Sachsen"/>
    <s v="LIP S"/>
    <d v="1999-12-01T00:00:00"/>
    <d v="1999-12-01T00:00:00"/>
    <x v="0"/>
    <x v="11"/>
    <m/>
    <m/>
    <s v="Braunkohle"/>
    <s v="Nein"/>
    <s v="Ja"/>
    <n v="875"/>
    <s v="Pulgar"/>
    <s v="Höchstspannung (HöS)"/>
    <s v="50Hertz Transmission GmbH"/>
    <x v="0"/>
    <x v="19"/>
  </r>
  <r>
    <s v="BNA0117a"/>
    <s v="Energie- und Wasserversorgung Bonn/Rhein-Sieg GmbH"/>
    <s v="Heizkraftwerk Karlstraße"/>
    <n v="53115"/>
    <s v="Bonn"/>
    <m/>
    <s v="Nordrhein-Westfalen"/>
    <s v="Heizkraftwerk Karlstraße"/>
    <d v="1990-07-01T00:00:00"/>
    <d v="1990-07-01T00:00:00"/>
    <x v="0"/>
    <x v="3"/>
    <s v="Dampf aus Müllverbrennungsanlage"/>
    <m/>
    <s v="Abfall"/>
    <s v="Nein"/>
    <s v="Ja"/>
    <n v="12"/>
    <s v="Umspannanlage Endenich"/>
    <s v="Mittelspannung (MS)"/>
    <s v="Bonn Netz GmbH "/>
    <x v="0"/>
    <x v="44"/>
  </r>
  <r>
    <s v="BNA0117b"/>
    <s v="Energie- und Wasserversorgung Bonn/Rhein-Sieg GmbH"/>
    <s v="Heizkraftwerk Karlstraße"/>
    <n v="53115"/>
    <s v="Bonn"/>
    <m/>
    <s v="Nordrhein-Westfalen"/>
    <s v="Heizkraftwerk Karlstraße"/>
    <d v="2013-11-01T00:00:00"/>
    <d v="2013-11-01T00:00:00"/>
    <x v="0"/>
    <x v="3"/>
    <s v="Erdgas"/>
    <s v="Dampf aus Müllverbrennungsanlage"/>
    <s v="Erdgas"/>
    <s v="Nein"/>
    <s v="Ja"/>
    <n v="95"/>
    <m/>
    <s v="USp. Hoch- / Mittelspannung (HS/MS)"/>
    <s v="Bonn Netz GmbH"/>
    <x v="0"/>
    <x v="25"/>
  </r>
  <r>
    <s v="BNA0118"/>
    <s v="Energie- und Wasserversorgung Bonn/Rhein-Sieg GmbH"/>
    <s v="Heizkraftwerk Süd"/>
    <n v="53121"/>
    <s v="Bonn"/>
    <m/>
    <s v="Nordrhein-Westfalen"/>
    <s v="Heizkraftwerk Süd"/>
    <m/>
    <m/>
    <x v="2"/>
    <x v="1"/>
    <m/>
    <m/>
    <s v="Erdgas"/>
    <s v="Nein"/>
    <s v="Ja"/>
    <n v="14.4"/>
    <s v="Umspannanlage Kessenich"/>
    <n v="10"/>
    <s v="Bonn Netz GmbH "/>
    <x v="2"/>
    <x v="24"/>
  </r>
  <r>
    <s v="BNA0119"/>
    <s v="Mönikes Energie GmbH &amp; Co. KG"/>
    <m/>
    <n v="33178"/>
    <s v="Borchen"/>
    <m/>
    <s v="Nordrhein-Westfalen"/>
    <m/>
    <n v="2002"/>
    <n v="2002"/>
    <x v="0"/>
    <x v="0"/>
    <m/>
    <m/>
    <s v="Windenergie (Onshore-Anlage)"/>
    <s v="Ja"/>
    <m/>
    <n v="16.8"/>
    <m/>
    <s v="USp. Hoch- / Mittelspannung (HS/MS)"/>
    <s v="Westfalen Weser Netz GmbH"/>
    <x v="0"/>
    <x v="1"/>
  </r>
  <r>
    <s v="BNA0120"/>
    <s v="H &amp; P Windkraft GmbH &amp; Co. KG"/>
    <m/>
    <n v="33178"/>
    <s v="Borchen"/>
    <m/>
    <s v="Nordrhein-Westfalen"/>
    <m/>
    <n v="2001"/>
    <n v="2001"/>
    <x v="0"/>
    <x v="0"/>
    <m/>
    <m/>
    <s v="Windenergie (Onshore-Anlage)"/>
    <s v="Ja"/>
    <m/>
    <n v="11.8"/>
    <m/>
    <s v="USp. Hoch- / Mittelspannung (HS/MS)"/>
    <s v="Westfalen Weser Netz GmbH"/>
    <x v="0"/>
    <x v="22"/>
  </r>
  <r>
    <s v="BNA0121"/>
    <m/>
    <m/>
    <n v="46325"/>
    <s v="Borken"/>
    <m/>
    <s v="Nordrhein-Westfalen"/>
    <m/>
    <d v="2006-06-09T00:00:00"/>
    <d v="2006-06-09T00:00:00"/>
    <x v="0"/>
    <x v="4"/>
    <m/>
    <m/>
    <s v="Biomasse"/>
    <s v="Ja"/>
    <s v="Ja"/>
    <n v="11.425000000000001"/>
    <m/>
    <s v="Mittelspannung (MS)"/>
    <s v="Westnetz GmbH"/>
    <x v="0"/>
    <x v="47"/>
  </r>
  <r>
    <s v="BNA0122"/>
    <s v="Lausitz Energie Kraftwerke AG"/>
    <s v="Boxberg"/>
    <n v="2943"/>
    <s v="Boxberg"/>
    <s v="Am Kraftwerk 1"/>
    <s v="Sachsen"/>
    <s v="N"/>
    <d v="1979-01-01T00:00:00"/>
    <d v="1979-01-01T00:00:00"/>
    <x v="0"/>
    <x v="11"/>
    <m/>
    <m/>
    <s v="Braunkohle"/>
    <s v="Nein"/>
    <s v="Ja"/>
    <n v="465"/>
    <s v="Bärwalde"/>
    <s v="Höchstspannung (HöS)"/>
    <s v="50Hertz Transmission GmbH"/>
    <x v="0"/>
    <x v="52"/>
  </r>
  <r>
    <s v="BNA0123"/>
    <s v="Lausitz Energie Kraftwerke AG"/>
    <s v="Boxberg"/>
    <n v="2943"/>
    <s v="Boxberg"/>
    <s v="Am Kraftwerk 1"/>
    <s v="Sachsen"/>
    <s v="P"/>
    <d v="1980-07-01T00:00:00"/>
    <d v="1980-07-01T00:00:00"/>
    <x v="0"/>
    <x v="11"/>
    <m/>
    <m/>
    <s v="Braunkohle"/>
    <s v="Nein"/>
    <s v="Ja"/>
    <n v="465"/>
    <s v="Bärwalde"/>
    <s v="Höchstspannung (HöS)"/>
    <s v="50Hertz Transmission GmbH"/>
    <x v="0"/>
    <x v="53"/>
  </r>
  <r>
    <s v="BNA0124"/>
    <s v="Lausitz Energie Kraftwerke AG"/>
    <s v="Boxberg"/>
    <n v="2943"/>
    <s v="Boxberg"/>
    <s v="Am Kraftwerk 1"/>
    <s v="Sachsen"/>
    <s v="Q"/>
    <d v="2000-10-01T00:00:00"/>
    <d v="2000-10-01T00:00:00"/>
    <x v="0"/>
    <x v="11"/>
    <m/>
    <m/>
    <s v="Braunkohle"/>
    <s v="Nein"/>
    <s v="Ja"/>
    <n v="857"/>
    <s v="Bärwalde"/>
    <s v="Höchstspannung (HöS)"/>
    <s v="50Hertz Transmission GmbH"/>
    <x v="0"/>
    <x v="50"/>
  </r>
  <r>
    <s v="BNA0125"/>
    <s v="Wind 100 GmbH &amp; Co.KG"/>
    <m/>
    <n v="97944"/>
    <s v="Boxberg"/>
    <m/>
    <s v="Baden-Württemberg"/>
    <m/>
    <n v="2004"/>
    <n v="2004"/>
    <x v="0"/>
    <x v="0"/>
    <m/>
    <m/>
    <s v="Windenergie (Onshore-Anlage)"/>
    <s v="Ja"/>
    <m/>
    <n v="10"/>
    <m/>
    <s v="Mittelspannung (MS)"/>
    <s v="Netze BW GmbH"/>
    <x v="0"/>
    <x v="32"/>
  </r>
  <r>
    <s v="BNA0126"/>
    <s v="Windpark Braderup GmbH &amp; Co.KG "/>
    <m/>
    <n v="25923"/>
    <s v="Braderup"/>
    <m/>
    <s v="Schleswig-Holstein"/>
    <m/>
    <n v="2005"/>
    <n v="2005"/>
    <x v="0"/>
    <x v="0"/>
    <m/>
    <m/>
    <s v="Windenergie (Onshore-Anlage)"/>
    <s v="Ja"/>
    <m/>
    <n v="11.8"/>
    <m/>
    <s v="Mittelspannung (MS)"/>
    <s v="Schleswig-Holstein Netz AG "/>
    <x v="0"/>
    <x v="30"/>
  </r>
  <r>
    <s v="BNA0127"/>
    <s v="Windpark Brake GmbH &amp; Co KG Renditefonds"/>
    <m/>
    <n v="26919"/>
    <s v="Brake"/>
    <m/>
    <s v="Niedersachsen"/>
    <m/>
    <n v="2002"/>
    <n v="2002"/>
    <x v="0"/>
    <x v="0"/>
    <m/>
    <m/>
    <s v="Windenergie (Onshore-Anlage)"/>
    <s v="Ja"/>
    <m/>
    <n v="10"/>
    <m/>
    <s v="USp. Hoch- / Mittelspannung (HS/MS)"/>
    <s v="EWE NETZ GmbH"/>
    <x v="0"/>
    <x v="1"/>
  </r>
  <r>
    <s v="BNA0128"/>
    <s v="FWE Windpark Wittstedt K/S _x000a_c/o ESSEX INVEST A/S"/>
    <m/>
    <n v="27628"/>
    <s v="Bramstedt"/>
    <m/>
    <s v="Niedersachsen"/>
    <m/>
    <n v="2001"/>
    <n v="2001"/>
    <x v="0"/>
    <x v="0"/>
    <m/>
    <m/>
    <s v="Windenergie (Onshore-Anlage)"/>
    <s v="Ja"/>
    <m/>
    <n v="19.5"/>
    <m/>
    <s v="USp. Hoch- / Mittelspannung (HS/MS)"/>
    <s v="EWE NETZ GmbH"/>
    <x v="0"/>
    <x v="22"/>
  </r>
  <r>
    <s v="BNA0129"/>
    <s v="StWB Stadtwerke Brandenburg an der Havel GmbH &amp; Co. KG"/>
    <s v="HKW"/>
    <n v="14772"/>
    <s v="Brandenburg"/>
    <m/>
    <s v="Brandenburg"/>
    <m/>
    <d v="1997-09-01T00:00:00"/>
    <d v="1997-09-01T00:00:00"/>
    <x v="0"/>
    <x v="1"/>
    <s v="Erdgas"/>
    <m/>
    <s v="Erdgas"/>
    <s v="Nein"/>
    <s v="Ja"/>
    <n v="36"/>
    <s v="UW Hohenstücken"/>
    <s v="Hochspannung (HS)"/>
    <s v="E.DIS"/>
    <x v="0"/>
    <x v="14"/>
  </r>
  <r>
    <s v="BNA0130"/>
    <s v="Uniper Kraftwerke GmbH "/>
    <s v="Kirchmöser"/>
    <n v="14774"/>
    <s v="Brandenburg"/>
    <m/>
    <s v="Brandenburg"/>
    <m/>
    <s v="01.01.1994"/>
    <s v="01.01.1994"/>
    <x v="0"/>
    <x v="1"/>
    <m/>
    <m/>
    <s v="Erdgas"/>
    <s v="Nein"/>
    <s v="Nein"/>
    <n v="160"/>
    <s v="Unterwerk Kirchmöser"/>
    <s v="Hochspannung (HS)"/>
    <s v="50Hertz Transmission GmbH/DB Energie GmbH"/>
    <x v="0"/>
    <x v="11"/>
  </r>
  <r>
    <s v="BNA0131"/>
    <m/>
    <m/>
    <n v="14770"/>
    <s v="Brandenburg"/>
    <m/>
    <s v="Brandenburg"/>
    <m/>
    <n v="2010"/>
    <n v="2010"/>
    <x v="0"/>
    <x v="7"/>
    <m/>
    <m/>
    <s v="Solare Strahlungsenergie"/>
    <s v="Ja"/>
    <m/>
    <n v="18.646999999999998"/>
    <m/>
    <s v="Mittelspannung (MS)"/>
    <s v="Stadtwerke Brandenburg an der Havel GmbH"/>
    <x v="0"/>
    <x v="54"/>
  </r>
  <r>
    <s v="BNA0132"/>
    <s v="SachsenFonds Solar II GmbH &amp; Co. KG"/>
    <s v="Waldpolenz Energiepark FF 2"/>
    <n v="4821"/>
    <s v="Brandis"/>
    <m/>
    <s v="Sachsen"/>
    <m/>
    <n v="2008"/>
    <n v="2008"/>
    <x v="0"/>
    <x v="7"/>
    <m/>
    <m/>
    <s v="Solare Strahlungsenergie"/>
    <s v="Ja"/>
    <m/>
    <n v="7.98"/>
    <m/>
    <s v="Mittelspannung (MS)"/>
    <s v="Mitteldeutsche Netzgesellschaft Strom mbH"/>
    <x v="0"/>
    <x v="55"/>
  </r>
  <r>
    <s v="BNA0133"/>
    <s v="SachsenFonds Solar III GmbH &amp; Co. KG"/>
    <s v="Waldpolenz Energiepark FF 3"/>
    <n v="4821"/>
    <s v="Brandis"/>
    <m/>
    <s v="Sachsen"/>
    <m/>
    <n v="2008"/>
    <n v="2008"/>
    <x v="0"/>
    <x v="7"/>
    <m/>
    <m/>
    <s v="Solare Strahlungsenergie"/>
    <s v="Ja"/>
    <m/>
    <n v="8.032"/>
    <m/>
    <s v="Mittelspannung (MS)"/>
    <s v="Mitteldeutsche Netzgesellschaft Strom mbH"/>
    <x v="0"/>
    <x v="55"/>
  </r>
  <r>
    <s v="BNA0134"/>
    <s v="SachsenFonds Solar I GmbH &amp; Co. KG"/>
    <s v="Waldpolenz Energiepark FF 1"/>
    <n v="4821"/>
    <s v="Brandis"/>
    <m/>
    <s v="Sachsen"/>
    <m/>
    <n v="2007"/>
    <n v="2007"/>
    <x v="0"/>
    <x v="7"/>
    <m/>
    <m/>
    <s v="Solare Strahlungsenergie"/>
    <s v="Ja"/>
    <m/>
    <n v="24.137"/>
    <m/>
    <s v="Mittelspannung (MS)"/>
    <s v="Mitteldeutsche Netzgesellschaft Strom mbH"/>
    <x v="0"/>
    <x v="12"/>
  </r>
  <r>
    <s v="BNA0135"/>
    <s v="Braunschweiger Versorgungs-AG &amp; Co. KG"/>
    <s v="HKW-Mitte"/>
    <n v="38106"/>
    <s v="Braunschweig"/>
    <m/>
    <s v="Niedersachsen"/>
    <s v="Block 12"/>
    <d v="1971-07-15T00:00:00"/>
    <d v="1971-07-15T00:00:00"/>
    <x v="0"/>
    <x v="3"/>
    <s v="Erdgas"/>
    <s v="Heizöl S"/>
    <s v="Erdgas"/>
    <s v="Nein"/>
    <s v="Ja"/>
    <n v="20"/>
    <s v="UW Hasenwinkel 5/8"/>
    <s v="Hochspannung (HS)"/>
    <s v="Braunschweiger Netz GmbH"/>
    <x v="0"/>
    <x v="15"/>
  </r>
  <r>
    <s v="BNA0136"/>
    <s v="Braunschweiger Versorgungs-AG &amp; Co. KG"/>
    <s v="HKW-Mitte"/>
    <n v="38106"/>
    <s v="Braunschweig"/>
    <m/>
    <s v="Niedersachsen"/>
    <s v="GuD"/>
    <d v="2010-12-30T00:00:00"/>
    <d v="2010-12-30T00:00:00"/>
    <x v="0"/>
    <x v="3"/>
    <s v="Erdgas"/>
    <s v="Heizöl L"/>
    <s v="Erdgas"/>
    <s v="Nein"/>
    <s v="Ja"/>
    <n v="74"/>
    <s v="UW Hasenwinkel 3/7"/>
    <s v="Hochspannung (HS)"/>
    <s v="Braunschweiger Netz GmbH"/>
    <x v="0"/>
    <x v="24"/>
  </r>
  <r>
    <s v="BNA0137"/>
    <s v="Braunschweiger Versorgungs-AG &amp; Co. KG"/>
    <s v="HKW-Nord"/>
    <n v="38112"/>
    <s v="Braunschweig"/>
    <m/>
    <s v="Niedersachsen"/>
    <s v="GT"/>
    <d v="1965-05-10T00:00:00"/>
    <d v="1965-05-10T00:00:00"/>
    <x v="0"/>
    <x v="3"/>
    <s v="Erdgas"/>
    <s v="Heizöl L "/>
    <s v="Erdgas"/>
    <s v="Nein"/>
    <s v="Ja"/>
    <n v="25"/>
    <s v="UW Nord Zelle 21 "/>
    <s v="Hochspannung (HS)"/>
    <s v="Braunschweiger Netz GmbH"/>
    <x v="0"/>
    <x v="56"/>
  </r>
  <r>
    <s v="BNA0138"/>
    <s v="Braunschweiger Versorgungs-AG &amp; Co. KG"/>
    <s v="HKW-Mitte"/>
    <n v="38106"/>
    <s v="Braunschweig"/>
    <m/>
    <s v="Niedersachsen"/>
    <s v="Block 1 "/>
    <d v="1984-07-10T00:00:00"/>
    <d v="1984-07-10T00:00:00"/>
    <x v="0"/>
    <x v="3"/>
    <s v="Steinkohle"/>
    <s v="Heizöl S"/>
    <s v="Steinkohle"/>
    <s v="Nein"/>
    <s v="Ja"/>
    <n v="43.3"/>
    <s v="UW Hasenwinkel"/>
    <s v="Hochspannung (HS)"/>
    <s v="Braunschweiger Netz GmbH"/>
    <x v="0"/>
    <x v="57"/>
  </r>
  <r>
    <s v="BNA0139"/>
    <s v="swb Entsorgung GmbH &amp; Co. KG"/>
    <s v="KW Hafen"/>
    <n v="28237"/>
    <s v="Bremen"/>
    <s v="Otavistr. 7-9"/>
    <s v="Bremen"/>
    <s v="MKK"/>
    <n v="2009"/>
    <n v="2009"/>
    <x v="0"/>
    <x v="10"/>
    <m/>
    <m/>
    <s v="Abfall"/>
    <s v="Nein"/>
    <s v="Nein"/>
    <n v="33"/>
    <s v="über Block 5 und 6 (KW Hafen; swb Erzeugung)"/>
    <s v="Hochspannung (HS)"/>
    <s v="Wesernetz Bremen GmbH"/>
    <x v="0"/>
    <x v="7"/>
  </r>
  <r>
    <s v="BNA0140"/>
    <s v="swb Erzeugung GmbH &amp; Co. KG"/>
    <s v="KW Hastedt"/>
    <n v="28207"/>
    <s v="Bremen"/>
    <s v="Hastedter Osterdeich 255"/>
    <s v="Bremen"/>
    <s v="Block 14"/>
    <m/>
    <m/>
    <x v="10"/>
    <x v="1"/>
    <m/>
    <m/>
    <s v="Erdgas"/>
    <s v="Nein"/>
    <s v="Ja"/>
    <n v="155"/>
    <s v="DE0072032820700000000000000232556"/>
    <s v="Hochspannung (HS)"/>
    <s v="Wesernetz Bremen GmbH"/>
    <x v="9"/>
    <x v="24"/>
  </r>
  <r>
    <s v="BNA0141"/>
    <s v="swb Erzeugung AG &amp; Co. KG"/>
    <s v="KW Mittelsbüren"/>
    <n v="28237"/>
    <s v="Bremen"/>
    <s v="Auf den Delben 35"/>
    <s v="Bremen"/>
    <s v="GT 3"/>
    <d v="1975-01-01T00:00:00"/>
    <d v="1975-01-01T00:00:00"/>
    <x v="0"/>
    <x v="5"/>
    <s v="Öl"/>
    <m/>
    <s v="Mineralölprodukte"/>
    <s v="Nein"/>
    <s v="Nein"/>
    <n v="86"/>
    <s v="DE0072032823700000000000000731877"/>
    <s v="Hochspannung (HS)"/>
    <s v="Wesernetz Bremen GmbH"/>
    <x v="0"/>
    <x v="17"/>
  </r>
  <r>
    <s v="BNA0142"/>
    <s v="ArcelorMittal Bremen GmbH"/>
    <s v="KW Mittelsbüren"/>
    <n v="28237"/>
    <s v="Bremen"/>
    <s v="Auf den Delben 35"/>
    <s v="Bremen"/>
    <s v="Block 4"/>
    <n v="1975"/>
    <n v="1975"/>
    <x v="0"/>
    <x v="12"/>
    <s v="Gichtgas"/>
    <s v="Erdgas"/>
    <s v="Sonstige Energieträger_x000a_(nicht erneuerbar)"/>
    <s v="Nein"/>
    <s v="Nein"/>
    <n v="160"/>
    <s v="Mittelsbüren"/>
    <s v="Hochspannung (HS)"/>
    <s v="Wesernetz Bremen GmbH"/>
    <x v="0"/>
    <x v="49"/>
  </r>
  <r>
    <s v="BNA0143"/>
    <s v="swb Erzeugung GmbH &amp; Co. KG"/>
    <s v="KW Mittelsbüren"/>
    <n v="28237"/>
    <s v="Bremen"/>
    <s v="Auf den Delben 35"/>
    <s v="Bremen"/>
    <s v="Block 3"/>
    <m/>
    <m/>
    <x v="6"/>
    <x v="3"/>
    <s v="Gichtgas"/>
    <s v="Erdgas"/>
    <s v="Sonstige Energieträger_x000a_(nicht erneuerbar)"/>
    <s v="Nein"/>
    <s v="Nein"/>
    <n v="110"/>
    <s v="Bahnstromanschluß"/>
    <s v="Hochspannung (HS)"/>
    <s v="DB Energie GmbH"/>
    <x v="6"/>
    <x v="24"/>
  </r>
  <r>
    <s v="BNA0144"/>
    <s v="swb Erzeugung AG &amp; Co. KG"/>
    <s v="KW Hastedt"/>
    <n v="28207"/>
    <s v="Bremen"/>
    <s v="Hastedter Osterdeich 255"/>
    <s v="Bremen"/>
    <s v="Block 15"/>
    <d v="1989-12-16T00:00:00"/>
    <d v="1989-12-16T00:00:00"/>
    <x v="0"/>
    <x v="6"/>
    <m/>
    <m/>
    <s v="Steinkohle"/>
    <s v="Nein"/>
    <s v="Ja"/>
    <n v="119"/>
    <s v="Wehrdamm"/>
    <s v="Hochspannung (HS)"/>
    <s v="Wesernetz Bremen GmbH"/>
    <x v="0"/>
    <x v="20"/>
  </r>
  <r>
    <s v="BNA0145"/>
    <s v="swb Erzeugung GmbH &amp; Co. KG"/>
    <s v="KW Hafen"/>
    <n v="28237"/>
    <s v="Bremen"/>
    <s v="Otavistr. 7-9"/>
    <s v="Bremen"/>
    <s v="Block 5"/>
    <n v="1968"/>
    <n v="1968"/>
    <x v="10"/>
    <x v="6"/>
    <m/>
    <m/>
    <s v="Steinkohle"/>
    <s v="Nein"/>
    <s v="Ja"/>
    <n v="127"/>
    <s v="DE0072032825900000000000000232559"/>
    <s v="Hochspannung (HS)"/>
    <s v="Wesernetz Bremen GmbH"/>
    <x v="9"/>
    <x v="58"/>
  </r>
  <r>
    <s v="BNA0146"/>
    <s v="swb Erzeugung AG &amp; Co. KG"/>
    <s v="KW Hafen"/>
    <n v="28237"/>
    <s v="Bremen"/>
    <s v="Otavistr. 7-9"/>
    <s v="Bremen"/>
    <s v="Block 6"/>
    <d v="1979-12-01T00:00:00"/>
    <d v="1979-12-01T00:00:00"/>
    <x v="0"/>
    <x v="6"/>
    <m/>
    <m/>
    <s v="Steinkohle"/>
    <s v="Nein"/>
    <s v="Ja"/>
    <n v="303"/>
    <s v="DE0072032823700000000000000232558"/>
    <s v="Hochspannung (HS)"/>
    <s v="Wesernetz Bremen GmbH"/>
    <x v="0"/>
    <x v="52"/>
  </r>
  <r>
    <s v="BNA0147"/>
    <s v="ENGIE Deutschland AG"/>
    <s v="Farge"/>
    <n v="28777"/>
    <s v="Bremen"/>
    <s v="Wilhelmshavener Str. 6"/>
    <s v="Bremen"/>
    <s v="Farge"/>
    <d v="1969-01-01T00:00:00"/>
    <d v="1969-01-01T00:00:00"/>
    <x v="0"/>
    <x v="3"/>
    <s v="Steinkohle"/>
    <s v="Klärschlamm, HSL, HEL"/>
    <s v="Steinkohle"/>
    <s v="Nein"/>
    <s v="Nein"/>
    <n v="350"/>
    <s v="Farge - FA1"/>
    <s v="Höchstspannung (HöS)"/>
    <s v="TenneT TSO GmbH "/>
    <x v="0"/>
    <x v="41"/>
  </r>
  <r>
    <s v="BNA0148"/>
    <s v="WindRAT Bremen GmbH &amp; Co.KG"/>
    <m/>
    <n v="28237"/>
    <s v="Bremen"/>
    <m/>
    <s v="Bremen"/>
    <m/>
    <n v="2004"/>
    <n v="2004"/>
    <x v="0"/>
    <x v="0"/>
    <m/>
    <m/>
    <s v="Windenergie (Onshore-Anlage)"/>
    <s v="Ja"/>
    <m/>
    <n v="13.2"/>
    <m/>
    <s v="Hochspannung (HS)"/>
    <s v="Wesernetz Bremen GmbH"/>
    <x v="0"/>
    <x v="32"/>
  </r>
  <r>
    <s v="BNA0149"/>
    <s v="swb Weserwind GmbH &amp; Co. KG"/>
    <m/>
    <n v="28237"/>
    <s v="Bremen"/>
    <m/>
    <s v="Bremen"/>
    <m/>
    <d v="2001-12-19T00:00:00"/>
    <d v="2001-12-19T00:00:00"/>
    <x v="0"/>
    <x v="0"/>
    <m/>
    <m/>
    <s v="Windenergie (Onshore-Anlage)"/>
    <s v="Ja"/>
    <s v="Nein"/>
    <n v="12"/>
    <m/>
    <s v="USp. Hoch- / Mittelspannung (HS/MS)"/>
    <s v="Wesernetz Bremen GmbH"/>
    <x v="0"/>
    <x v="27"/>
  </r>
  <r>
    <s v="BNA0150"/>
    <m/>
    <m/>
    <n v="28307"/>
    <s v="Bremen"/>
    <m/>
    <s v="Bremen"/>
    <m/>
    <n v="2002"/>
    <n v="2002"/>
    <x v="0"/>
    <x v="0"/>
    <m/>
    <m/>
    <s v="Windenergie (Onshore-Anlage)"/>
    <s v="Ja"/>
    <m/>
    <n v="10"/>
    <m/>
    <s v="USp. Hoch- / Mittelspannung (HS/MS)"/>
    <s v="Wesernetz Bremen GmbH"/>
    <x v="0"/>
    <x v="1"/>
  </r>
  <r>
    <s v="BNA0151"/>
    <s v="Stadtwerke Bochum Holding GmbH"/>
    <s v="Windpark Lehe"/>
    <n v="27576"/>
    <s v="Bremerhaven"/>
    <m/>
    <s v="Bremen"/>
    <m/>
    <d v="2008-08-19T00:00:00"/>
    <d v="2008-08-19T00:00:00"/>
    <x v="0"/>
    <x v="0"/>
    <m/>
    <m/>
    <s v="Windenergie (Onshore-Anlage)"/>
    <s v="Ja"/>
    <s v="Nein"/>
    <n v="10"/>
    <s v="DE0001072757600000000000000735747"/>
    <s v="USp. Hoch- / Mittelspannung (HS/MS)"/>
    <s v="Wesernetz Bremerhaven GmbH &amp; Co. KG"/>
    <x v="0"/>
    <x v="59"/>
  </r>
  <r>
    <s v="BNA0152a"/>
    <s v="Stadtwerke Bochum Holding GmbH"/>
    <s v="Windpark Speckenbüttel"/>
    <n v="27580"/>
    <s v="Bremerhaven"/>
    <m/>
    <s v="Bremen"/>
    <s v="WEA 2"/>
    <d v="2006-12-15T00:00:00"/>
    <d v="2006-12-15T00:00:00"/>
    <x v="0"/>
    <x v="0"/>
    <m/>
    <m/>
    <s v="Windenergie (Onshore-Anlage)"/>
    <s v="Ja"/>
    <s v="Nein"/>
    <n v="5"/>
    <s v="DE00753827568WEAMULTIBRIDGRAUWVA2"/>
    <s v="Mittelspannung (MS)"/>
    <s v="EUROGATE Technical Services GmbH"/>
    <x v="0"/>
    <x v="47"/>
  </r>
  <r>
    <s v="BNA0152b"/>
    <s v="Stadtwerke Bochum Holding GmbH"/>
    <s v="Windpark Speckenbüttel"/>
    <n v="27580"/>
    <s v="Bremerhaven"/>
    <m/>
    <s v="Bremen"/>
    <s v="WEA 1"/>
    <d v="2004-12-21T00:00:00"/>
    <d v="2004-12-21T00:00:00"/>
    <x v="0"/>
    <x v="0"/>
    <m/>
    <m/>
    <s v="Windenergie (Onshore-Anlage)"/>
    <s v="Ja"/>
    <s v="Nein"/>
    <n v="5"/>
    <s v="DE00753827568WEAMULTIBRIDGRAUWVA1"/>
    <s v="Mittelspannung (MS)"/>
    <s v="EUROGATE Technical Services GmbH"/>
    <x v="0"/>
    <x v="23"/>
  </r>
  <r>
    <s v="BNA0153"/>
    <s v="Windpark Altenbruch GmbH &amp; Co. Betriebs-KG"/>
    <m/>
    <n v="21698"/>
    <s v="Brest"/>
    <m/>
    <s v="Niedersachsen"/>
    <m/>
    <n v="1999"/>
    <n v="1999"/>
    <x v="0"/>
    <x v="0"/>
    <m/>
    <m/>
    <s v="Windenergie (Onshore-Anlage)"/>
    <s v="Ja"/>
    <m/>
    <n v="14.3"/>
    <m/>
    <s v="USp. Hoch- / Mittelspannung (HS/MS)"/>
    <s v="EWE NETZ GmbH"/>
    <x v="0"/>
    <x v="3"/>
  </r>
  <r>
    <s v="BNA0154"/>
    <m/>
    <m/>
    <n v="15518"/>
    <s v="Briesen OT Biegen"/>
    <m/>
    <s v="Brandenburg"/>
    <m/>
    <n v="2006"/>
    <n v="2006"/>
    <x v="0"/>
    <x v="0"/>
    <m/>
    <m/>
    <s v="Windenergie (Onshore-Anlage)"/>
    <s v="Ja"/>
    <m/>
    <n v="10"/>
    <m/>
    <s v="Hochspannung (HS)"/>
    <s v="E.DIS AG"/>
    <x v="0"/>
    <x v="34"/>
  </r>
  <r>
    <s v="BNA0155"/>
    <m/>
    <m/>
    <n v="16306"/>
    <s v="Briest"/>
    <m/>
    <s v="Brandenburg"/>
    <m/>
    <n v="2002"/>
    <n v="2002"/>
    <x v="0"/>
    <x v="0"/>
    <m/>
    <m/>
    <s v="Windenergie (Onshore-Anlage)"/>
    <s v="Ja"/>
    <m/>
    <n v="17.899999999999999"/>
    <m/>
    <s v="Hochspannung (HS)"/>
    <s v="E.DIS AG"/>
    <x v="0"/>
    <x v="1"/>
  </r>
  <r>
    <s v="BNA0156a"/>
    <s v="Egger Holzwerkstoffe Brilon GmbH &amp; Co. KG"/>
    <s v="Egger Kraftwerk Brilon"/>
    <n v="59929"/>
    <s v="Brilon "/>
    <s v="Im Kissen 19"/>
    <s v="Nordrhein-Westfalen"/>
    <s v="Biomasse - KWK - Anlage"/>
    <d v="1991-05-01T00:00:00"/>
    <d v="1991-05-01T00:00:00"/>
    <x v="0"/>
    <x v="4"/>
    <m/>
    <m/>
    <s v="Biomasse"/>
    <s v="Ja"/>
    <s v="Ja"/>
    <n v="18"/>
    <m/>
    <n v="10"/>
    <s v="Westnetz GmbH"/>
    <x v="0"/>
    <x v="60"/>
  </r>
  <r>
    <s v="BNA0156b"/>
    <s v="Egger Holzwerkstoffe Brilon GmbH &amp; Co. KG"/>
    <s v="Egger Kraftwerk Brilon"/>
    <n v="59929"/>
    <s v="Brilon "/>
    <s v="Im Kissen 19"/>
    <s v="Nordrhein-Westfalen"/>
    <s v="Gasturbinen - KWK - Anlage"/>
    <d v="1996-05-01T00:00:00"/>
    <d v="1996-05-01T00:00:00"/>
    <x v="0"/>
    <x v="1"/>
    <m/>
    <m/>
    <s v="Erdgas"/>
    <s v="Nein"/>
    <s v="Ja"/>
    <n v="13.5"/>
    <m/>
    <n v="10"/>
    <s v="Westnetz GmbH"/>
    <x v="0"/>
    <x v="38"/>
  </r>
  <r>
    <s v="BNA0157"/>
    <s v="Preussen Elektra GmbH"/>
    <s v="Brokdorf"/>
    <n v="25576"/>
    <s v="Brokdorf"/>
    <m/>
    <s v="Schleswig-Holstein"/>
    <s v="KBR"/>
    <d v="1986-12-22T00:00:00"/>
    <d v="1986-12-22T00:00:00"/>
    <x v="0"/>
    <x v="13"/>
    <m/>
    <m/>
    <s v="Kernenergie"/>
    <s v="Nein"/>
    <s v="Nein"/>
    <n v="1410"/>
    <s v="Brokdorf"/>
    <s v="Höchstspannung (HöS)"/>
    <s v="TenneT TSO GmbH "/>
    <x v="0"/>
    <x v="61"/>
  </r>
  <r>
    <s v="BNA0158"/>
    <m/>
    <m/>
    <n v="27305"/>
    <s v="Bruchhausen-Vilsen"/>
    <m/>
    <s v="Niedersachsen"/>
    <m/>
    <n v="2005"/>
    <n v="2005"/>
    <x v="0"/>
    <x v="0"/>
    <m/>
    <m/>
    <s v="Windenergie (Onshore-Anlage)"/>
    <s v="Ja"/>
    <m/>
    <n v="14"/>
    <m/>
    <s v="Mittelspannung (MS)"/>
    <s v="Avacon AG"/>
    <x v="0"/>
    <x v="30"/>
  </r>
  <r>
    <s v="BNA0159"/>
    <m/>
    <m/>
    <n v="27305"/>
    <s v="Bruchhausen-Vilsen"/>
    <m/>
    <s v="Niedersachsen"/>
    <m/>
    <n v="2010"/>
    <n v="2010"/>
    <x v="0"/>
    <x v="0"/>
    <m/>
    <m/>
    <s v="Windenergie (Onshore-Anlage)"/>
    <s v="Ja"/>
    <m/>
    <n v="10"/>
    <m/>
    <s v="Mittelspannung (MS)"/>
    <s v="Avacon AG"/>
    <x v="0"/>
    <x v="54"/>
  </r>
  <r>
    <s v="BNA0161"/>
    <s v="Vattenfall Europe Nuclear Energy GmbH"/>
    <s v="Brunsbüttel"/>
    <n v="25541"/>
    <s v="Brunsbüttel"/>
    <s v="Otto Hahn Str. 76"/>
    <s v="Schleswig-Holstein"/>
    <s v="GT A"/>
    <m/>
    <m/>
    <x v="13"/>
    <x v="5"/>
    <m/>
    <m/>
    <s v="Mineralölprodukte"/>
    <s v="Nein"/>
    <s v="Nein"/>
    <n v="63.5"/>
    <s v="Brunsbüttel"/>
    <s v="Höchstspannung (HöS)"/>
    <s v="50Hertz Transmission GmbH"/>
    <x v="12"/>
    <x v="24"/>
  </r>
  <r>
    <s v="BNA0162"/>
    <s v="Vattenfall Europe Nuclear Energy GmbH"/>
    <s v="Brunsbüttel"/>
    <n v="25541"/>
    <s v="Brunsbüttel"/>
    <s v="Otto Hahn Str. 76"/>
    <s v="Schleswig-Holstein"/>
    <s v="GT B"/>
    <m/>
    <m/>
    <x v="13"/>
    <x v="5"/>
    <m/>
    <m/>
    <s v="Mineralölprodukte"/>
    <s v="Nein"/>
    <s v="Nein"/>
    <n v="63.5"/>
    <s v="Brunsbüttel"/>
    <s v="Höchstspannung (HöS)"/>
    <s v="50Hertz Transmission GmbH"/>
    <x v="12"/>
    <x v="24"/>
  </r>
  <r>
    <s v="BNA0163"/>
    <s v="Vattenfall Europe Nuclear Energy GmbH"/>
    <s v="Brunsbüttel"/>
    <n v="25541"/>
    <s v="Brunsbüttel"/>
    <s v="Otto Hahn Str. 76"/>
    <s v="Schleswig-Holstein"/>
    <s v="GT C"/>
    <m/>
    <m/>
    <x v="13"/>
    <x v="5"/>
    <m/>
    <m/>
    <s v="Mineralölprodukte"/>
    <s v="Nein"/>
    <s v="Nein"/>
    <n v="63.5"/>
    <s v="Brunsbüttel"/>
    <s v="Höchstspannung (HöS)"/>
    <s v="50Hertz Transmission GmbH"/>
    <x v="12"/>
    <x v="24"/>
  </r>
  <r>
    <s v="BNA0164"/>
    <s v="Vattenfall Europe Nuclear Energy GmbH"/>
    <s v="Brunsbüttel"/>
    <n v="25541"/>
    <s v="Brunsbüttel"/>
    <s v="Otto Hahn Str. 76"/>
    <s v="Schleswig-Holstein"/>
    <s v="GT D"/>
    <m/>
    <m/>
    <x v="13"/>
    <x v="5"/>
    <m/>
    <m/>
    <s v="Mineralölprodukte"/>
    <s v="Nein"/>
    <s v="Nein"/>
    <n v="63.5"/>
    <s v="Brunsbüttel"/>
    <s v="Höchstspannung (HöS)"/>
    <s v="50Hertz Transmission GmbH"/>
    <x v="12"/>
    <x v="24"/>
  </r>
  <r>
    <s v="BNA0165"/>
    <s v="ERG Power Generation S.p.A."/>
    <s v="Brunsbüttel"/>
    <n v="25541"/>
    <s v="Brunsbüttel"/>
    <m/>
    <s v="Schleswig-Holstein"/>
    <s v="Brunsbüttel"/>
    <n v="2004"/>
    <n v="2004"/>
    <x v="0"/>
    <x v="0"/>
    <m/>
    <m/>
    <s v="Windenergie (Onshore-Anlage)"/>
    <s v="Ja"/>
    <s v="Nein"/>
    <n v="20"/>
    <s v="UW Ostermoor West"/>
    <n v="30"/>
    <s v="Schleswig-Holstein Netz AG "/>
    <x v="0"/>
    <x v="32"/>
  </r>
  <r>
    <s v="BNA0166"/>
    <s v="Windpark Brunsbüttel GmbH "/>
    <m/>
    <n v="25542"/>
    <s v="Brunsbüttel"/>
    <m/>
    <s v="Schleswig-Holstein"/>
    <m/>
    <n v="2010"/>
    <n v="2010"/>
    <x v="0"/>
    <x v="0"/>
    <m/>
    <m/>
    <s v="Windenergie (Onshore-Anlage)"/>
    <s v="Ja"/>
    <m/>
    <n v="20"/>
    <m/>
    <s v="Mittelspannung (MS)"/>
    <s v="Schleswig-Holstein Netz AG "/>
    <x v="0"/>
    <x v="54"/>
  </r>
  <r>
    <s v="BNA0167"/>
    <s v="Windpark Brunsbüttel GmbH "/>
    <m/>
    <n v="25541"/>
    <s v="Brunsbüttel"/>
    <m/>
    <s v="Schleswig-Holstein"/>
    <m/>
    <n v="2010"/>
    <n v="2010"/>
    <x v="0"/>
    <x v="0"/>
    <m/>
    <m/>
    <s v="Windenergie (Onshore-Anlage)"/>
    <s v="Ja"/>
    <m/>
    <n v="10"/>
    <m/>
    <s v="Mittelspannung (MS)"/>
    <s v="Schleswig-Holstein Netz AG "/>
    <x v="0"/>
    <x v="54"/>
  </r>
  <r>
    <s v="BNA0168"/>
    <s v="Windfarm Weimar GmbH &amp; Co.KG, _x000a_RheinEnergieAG"/>
    <s v="Windpark Weimar"/>
    <n v="7751"/>
    <s v="Bucha"/>
    <m/>
    <s v="Thüringen"/>
    <m/>
    <n v="2002"/>
    <n v="2002"/>
    <x v="0"/>
    <x v="0"/>
    <m/>
    <m/>
    <s v="Windenergie (Onshore-Anlage)"/>
    <s v="Ja"/>
    <s v="Nein"/>
    <n v="12"/>
    <s v="UW Coppanz"/>
    <s v="Hochspannung (HS)"/>
    <s v="TEN Thüringer Energienetze GmbH"/>
    <x v="0"/>
    <x v="1"/>
  </r>
  <r>
    <s v="BNA0170"/>
    <s v="EnBW Onshore Portfolio GmbH"/>
    <s v="Windpark Buchholz"/>
    <n v="29690"/>
    <s v="Buchholz (Aller)"/>
    <m/>
    <s v="Niedersachsen"/>
    <s v="Buchholz"/>
    <d v="2009-02-04T00:00:00"/>
    <d v="2009-02-04T00:00:00"/>
    <x v="0"/>
    <x v="0"/>
    <m/>
    <m/>
    <s v="Windenergie (Onshore-Anlage)"/>
    <s v="Ja"/>
    <s v="Nein"/>
    <n v="36"/>
    <s v="UW Marklendorf"/>
    <s v="Hochspannung (HS)"/>
    <s v="Avacon AG"/>
    <x v="0"/>
    <x v="6"/>
  </r>
  <r>
    <s v="BNA0171"/>
    <m/>
    <m/>
    <n v="39288"/>
    <s v="Burg"/>
    <m/>
    <s v="Sachsen-Anhalt"/>
    <m/>
    <n v="2007"/>
    <n v="2007"/>
    <x v="0"/>
    <x v="0"/>
    <m/>
    <m/>
    <s v="Windenergie (Onshore-Anlage)"/>
    <s v="Ja"/>
    <m/>
    <n v="16"/>
    <m/>
    <s v="Mittelspannung (MS)"/>
    <s v="Avacon AG"/>
    <x v="0"/>
    <x v="12"/>
  </r>
  <r>
    <s v="BNA0172a"/>
    <s v="Wacker Chemie AG"/>
    <s v="Burghausen 01 - GT"/>
    <n v="84489"/>
    <s v="Burghausen"/>
    <s v="Johannes-Hess Straße 24"/>
    <s v="Bayern"/>
    <m/>
    <d v="2001-07-27T00:00:00"/>
    <d v="2001-07-27T00:00:00"/>
    <x v="0"/>
    <x v="1"/>
    <m/>
    <m/>
    <s v="Erdgas"/>
    <s v="Nein"/>
    <s v="Ja"/>
    <n v="120"/>
    <s v="Burghausen"/>
    <s v="Hochspannung (HS)"/>
    <s v="Bayernwerk Netz GmbH"/>
    <x v="0"/>
    <x v="27"/>
  </r>
  <r>
    <s v="BNA0172b"/>
    <s v="Wacker Chemie AG"/>
    <s v="Burghausen 01 - DT"/>
    <n v="84489"/>
    <s v="Burghausen"/>
    <s v="Johannes-Hess Straße 24"/>
    <s v="Bayern"/>
    <m/>
    <d v="1979-05-14T00:00:00"/>
    <d v="1979-05-14T00:00:00"/>
    <x v="0"/>
    <x v="1"/>
    <s v="Heizöl/EL"/>
    <m/>
    <s v="Erdgas"/>
    <s v="Nein"/>
    <s v="Ja"/>
    <n v="50"/>
    <s v="Wacker"/>
    <s v="Mittelspannung (MS)"/>
    <s v="Wacker-intern"/>
    <x v="0"/>
    <x v="52"/>
  </r>
  <r>
    <s v="BNA0173"/>
    <s v="Alzwerke GmbH"/>
    <s v="Alzwerke"/>
    <n v="84489"/>
    <s v="Burghausen"/>
    <s v="Johannes-Hess Straße 24"/>
    <s v="Bayern"/>
    <m/>
    <d v="1922-12-10T00:00:00"/>
    <d v="1922-12-10T00:00:00"/>
    <x v="0"/>
    <x v="2"/>
    <m/>
    <m/>
    <s v="Laufwasser"/>
    <s v="Nein"/>
    <s v="Nein"/>
    <n v="45"/>
    <s v="Wacker"/>
    <s v="Mittelspannung (MS)"/>
    <s v="Wacker-intern"/>
    <x v="0"/>
    <x v="62"/>
  </r>
  <r>
    <s v="BNA0174"/>
    <s v="InfraServ GmbH &amp; Co. Gendorf KG"/>
    <s v="Industriepark Werk Gendorf"/>
    <n v="84508"/>
    <s v="Burgkirchen"/>
    <m/>
    <s v="Bayern"/>
    <m/>
    <d v="2002-07-19T00:00:00"/>
    <d v="2002-07-19T00:00:00"/>
    <x v="0"/>
    <x v="1"/>
    <m/>
    <m/>
    <s v="Erdgas"/>
    <s v="Nein"/>
    <s v="Ja"/>
    <n v="73.099999999999994"/>
    <s v="UW Gendorf"/>
    <s v="USp. Hoch- / Mittelspannung (HS/MS)"/>
    <s v="InfraServ GmbH &amp; Co. Gendorf KG"/>
    <x v="0"/>
    <x v="31"/>
  </r>
  <r>
    <s v="BNA0175"/>
    <s v="Edrifta GmbH &amp; Co. KG"/>
    <m/>
    <n v="25719"/>
    <s v="Busenwurth"/>
    <m/>
    <s v="Schleswig-Holstein"/>
    <m/>
    <n v="2010"/>
    <n v="2010"/>
    <x v="0"/>
    <x v="7"/>
    <m/>
    <m/>
    <s v="Solare Strahlungsenergie"/>
    <s v="Ja"/>
    <m/>
    <n v="14.504"/>
    <m/>
    <s v="Mittelspannung (MS)"/>
    <s v="Schleswig-Holstein Netz AG "/>
    <x v="0"/>
    <x v="54"/>
  </r>
  <r>
    <s v="BNA0176"/>
    <s v="ACR Biokraftwerk Calbe Invest GmbH &amp; Co. KG"/>
    <m/>
    <n v="39240"/>
    <s v="Calbe"/>
    <m/>
    <s v="Sachsen-Anhalt"/>
    <m/>
    <n v="1996"/>
    <n v="1996"/>
    <x v="0"/>
    <x v="4"/>
    <m/>
    <m/>
    <s v="Biomasse"/>
    <s v="Ja"/>
    <m/>
    <n v="10.24"/>
    <m/>
    <s v="Mittelspannung (MS)"/>
    <s v="Avacon AG"/>
    <x v="0"/>
    <x v="63"/>
  </r>
  <r>
    <s v="BNA0177"/>
    <s v="eins - energie in sachsen GmbH &amp; Co. KG"/>
    <s v="HKW Chemnitz  Nord II"/>
    <n v="9115"/>
    <s v="Chemnitz"/>
    <m/>
    <s v="Sachsen"/>
    <s v="Block B"/>
    <d v="1988-09-01T00:00:00"/>
    <d v="1988-09-01T00:00:00"/>
    <x v="0"/>
    <x v="3"/>
    <s v="Rohbraunkohle"/>
    <s v="Ersatzbrennstoff, Erdgas (Zünd- und Stützgas)"/>
    <s v="Braunkohle"/>
    <s v="Nein"/>
    <s v="Ja"/>
    <n v="56.8"/>
    <s v="UW Chemnitz Glösa"/>
    <s v="Hochspannung (HS)"/>
    <s v="inetz GmbH"/>
    <x v="0"/>
    <x v="46"/>
  </r>
  <r>
    <s v="BNA0178"/>
    <s v="eins - energie in sachsen GmbH &amp; Co. KG"/>
    <s v="HKW Chemnitz  Nord II"/>
    <n v="9114"/>
    <s v="Chemnitz"/>
    <m/>
    <s v="Sachsen"/>
    <s v="Block A"/>
    <d v="1986-12-28T00:00:00"/>
    <d v="1986-12-28T00:00:00"/>
    <x v="1"/>
    <x v="3"/>
    <s v="Erdgas, Heizöl EL"/>
    <s v="Heizöl el"/>
    <s v="Erdgas"/>
    <s v="Nein"/>
    <s v="Ja"/>
    <n v="57.2"/>
    <s v="UW Chemnitz Mitte"/>
    <s v="Hochspannung (HS)"/>
    <s v="inetz GmbH"/>
    <x v="1"/>
    <x v="61"/>
  </r>
  <r>
    <s v="BNA0179"/>
    <s v="eins - energie in sachsen GmbH &amp; Co. KG"/>
    <s v="HKW Chemnitz  Nord II"/>
    <n v="9116"/>
    <s v="Chemnitz"/>
    <m/>
    <s v="Sachsen"/>
    <s v="Block C"/>
    <d v="1990-06-15T00:00:00"/>
    <d v="1990-06-15T00:00:00"/>
    <x v="0"/>
    <x v="3"/>
    <s v="Rohbraunkohle"/>
    <s v="Ersatzbrennstoff, Erdgas (beide Stütz-/Zusatzenergieträger)"/>
    <s v="Braunkohle"/>
    <s v="Nein"/>
    <s v="Ja"/>
    <n v="90.8"/>
    <s v="UW Chemnitz Mitte"/>
    <s v="Hochspannung (HS)"/>
    <s v="inetz GmbH"/>
    <x v="0"/>
    <x v="44"/>
  </r>
  <r>
    <s v="BNA0180"/>
    <s v="Denker &amp; Wulf AG "/>
    <m/>
    <n v="23743"/>
    <s v="Cismar"/>
    <m/>
    <s v="Schleswig-Holstein"/>
    <m/>
    <n v="2000"/>
    <n v="2000"/>
    <x v="0"/>
    <x v="0"/>
    <m/>
    <m/>
    <s v="Windenergie (Onshore-Anlage)"/>
    <s v="Ja"/>
    <m/>
    <n v="10.5"/>
    <m/>
    <s v="Mittelspannung (MS)"/>
    <s v="Schleswig-Holstein Netz AG "/>
    <x v="0"/>
    <x v="51"/>
  </r>
  <r>
    <s v="BNA0181"/>
    <m/>
    <m/>
    <n v="29459"/>
    <s v="Clenze"/>
    <m/>
    <s v="Niedersachsen"/>
    <m/>
    <n v="2010"/>
    <n v="2010"/>
    <x v="0"/>
    <x v="0"/>
    <m/>
    <m/>
    <s v="Windenergie (Onshore-Anlage)"/>
    <s v="Ja"/>
    <m/>
    <n v="12"/>
    <m/>
    <s v="Mittelspannung (MS)"/>
    <s v="Avacon AG"/>
    <x v="0"/>
    <x v="54"/>
  </r>
  <r>
    <s v="BNA0182"/>
    <m/>
    <m/>
    <n v="48653"/>
    <s v="Coesfeld"/>
    <m/>
    <s v="Nordrhein-Westfalen"/>
    <m/>
    <n v="2002"/>
    <n v="2002"/>
    <x v="0"/>
    <x v="0"/>
    <m/>
    <m/>
    <s v="Windenergie (Onshore-Anlage)"/>
    <s v="Ja"/>
    <m/>
    <n v="12.4"/>
    <m/>
    <s v="Mittelspannung (MS)"/>
    <s v="Stadtwerke Coesfeld GmbH"/>
    <x v="0"/>
    <x v="1"/>
  </r>
  <r>
    <s v="BNA0183"/>
    <s v="Stadtwerke Cottbus mbH"/>
    <s v="HKW Cottbus"/>
    <n v="3052"/>
    <s v="Cottbus"/>
    <m/>
    <s v="Brandenburg"/>
    <n v="1"/>
    <d v="1999-12-16T00:00:00"/>
    <d v="1999-12-16T00:00:00"/>
    <x v="0"/>
    <x v="3"/>
    <s v="Wirbelschichtbraunkohle"/>
    <s v="Erdgas, Heizöl"/>
    <s v="Braunkohle"/>
    <s v="Nein"/>
    <s v="Ja"/>
    <n v="74"/>
    <s v="SWC / NA 1 und NA 2"/>
    <s v="Hochspannung (HS)"/>
    <s v="Mitteldeutsche Netzgesellschaft Strom mbH"/>
    <x v="0"/>
    <x v="19"/>
  </r>
  <r>
    <s v="BNA0184"/>
    <s v="PNE WIND AG"/>
    <s v="Windpark Altenbruch II"/>
    <n v="27478"/>
    <s v="Cuxhaven-Altenbruch"/>
    <m/>
    <s v="Niedersachsen"/>
    <m/>
    <n v="2009"/>
    <n v="2009"/>
    <x v="0"/>
    <x v="0"/>
    <m/>
    <m/>
    <s v="Windenergie (Onshore-Anlage)"/>
    <s v="Ja"/>
    <s v="Nein"/>
    <n v="25.8"/>
    <s v="UW Altenbruch"/>
    <s v="Hochspannung (HS)"/>
    <s v="Avacon AG"/>
    <x v="0"/>
    <x v="7"/>
  </r>
  <r>
    <s v="BNA0185"/>
    <s v="Windpark Dahlenburg GmbH &amp; Co. KG"/>
    <m/>
    <n v="21368"/>
    <s v="Dahlenburg"/>
    <m/>
    <s v="Niedersachsen"/>
    <m/>
    <d v="2003-02-05T00:00:00"/>
    <d v="2003-02-05T00:00:00"/>
    <x v="0"/>
    <x v="0"/>
    <m/>
    <m/>
    <s v="Windenergie (Onshore-Anlage)"/>
    <s v="Ja"/>
    <s v="Nein"/>
    <n v="36"/>
    <s v="UW Dahlenburg"/>
    <s v="Mittelspannung (MS)"/>
    <s v="Avacon AG"/>
    <x v="0"/>
    <x v="8"/>
  </r>
  <r>
    <s v="BNA0186"/>
    <s v="E.ON Climate &amp; Renewables GmbH"/>
    <s v="WP Dargelütz"/>
    <n v="19374"/>
    <s v="Parchim"/>
    <m/>
    <s v="Mecklenburg-Vorpommern"/>
    <m/>
    <d v="2006-10-13T00:00:00"/>
    <d v="2006-10-13T00:00:00"/>
    <x v="0"/>
    <x v="0"/>
    <m/>
    <m/>
    <s v="Windenergie (Onshore-Anlage)"/>
    <s v="Ja"/>
    <s v="Nein"/>
    <n v="21.6"/>
    <s v="DE00729719089VEH0WE00132369065176"/>
    <s v="Höchstspannung (HöS)"/>
    <s v="50Hertz Transmission GmbH"/>
    <x v="0"/>
    <x v="47"/>
  </r>
  <r>
    <s v="BNA0187"/>
    <s v="Uniper Kraftwerke GmbH "/>
    <s v="Datteln"/>
    <n v="45711"/>
    <s v="Datteln"/>
    <m/>
    <s v="Nordrhein-Westfalen"/>
    <n v="1"/>
    <n v="1964"/>
    <n v="1964"/>
    <x v="6"/>
    <x v="6"/>
    <m/>
    <m/>
    <s v="Steinkohle"/>
    <s v="Nein"/>
    <s v="Ja"/>
    <n v="95"/>
    <s v="Datteln"/>
    <s v="Hochspannung (HS)"/>
    <s v="DB Energie GmbH"/>
    <x v="6"/>
    <x v="64"/>
  </r>
  <r>
    <s v="BNA0188"/>
    <s v="Uniper Kraftwerke GmbH "/>
    <s v="Datteln"/>
    <n v="45711"/>
    <s v="Datteln"/>
    <m/>
    <s v="Nordrhein-Westfalen"/>
    <n v="2"/>
    <n v="1964"/>
    <n v="1964"/>
    <x v="6"/>
    <x v="6"/>
    <m/>
    <m/>
    <s v="Steinkohle"/>
    <s v="Nein"/>
    <s v="Ja"/>
    <n v="95"/>
    <s v="Datteln"/>
    <s v="Hochspannung (HS)"/>
    <s v="DB Energie GmbH"/>
    <x v="6"/>
    <x v="64"/>
  </r>
  <r>
    <s v="BNA0189"/>
    <s v="Uniper Kraftwerke GmbH "/>
    <s v="Datteln"/>
    <n v="45711"/>
    <s v="Datteln"/>
    <m/>
    <s v="Nordrhein-Westfalen"/>
    <n v="3"/>
    <n v="1969"/>
    <n v="1969"/>
    <x v="6"/>
    <x v="6"/>
    <m/>
    <m/>
    <s v="Steinkohle"/>
    <s v="Nein"/>
    <s v="Nein"/>
    <n v="113"/>
    <s v="Datteln"/>
    <s v="Hochspannung (HS)"/>
    <s v="DB Energie GmbH"/>
    <x v="6"/>
    <x v="65"/>
  </r>
  <r>
    <s v="BNA0190"/>
    <s v="ENERTRAG Aktiengesellschaft"/>
    <m/>
    <n v="17292"/>
    <s v="Dauer"/>
    <m/>
    <s v="Brandenburg"/>
    <m/>
    <m/>
    <m/>
    <x v="0"/>
    <x v="0"/>
    <m/>
    <m/>
    <s v="Windenergie (Onshore-Anlage)"/>
    <s v="Ja"/>
    <s v="Nein"/>
    <n v="48"/>
    <s v="UW Dauer"/>
    <s v="Hochspannung (HS)"/>
    <s v="E.DIS AG"/>
    <x v="0"/>
    <x v="24"/>
  </r>
  <r>
    <s v="BNA0191"/>
    <s v="Danpower Energie Service GmbH"/>
    <m/>
    <n v="4509"/>
    <s v="Delitzsch"/>
    <m/>
    <s v="Sachsen"/>
    <m/>
    <d v="2004-10-01T00:00:00"/>
    <d v="2004-10-01T00:00:00"/>
    <x v="0"/>
    <x v="4"/>
    <m/>
    <m/>
    <s v="Biomasse"/>
    <s v="Ja"/>
    <m/>
    <n v="18.399999999999999"/>
    <m/>
    <s v="Mittelspannung (MS)"/>
    <s v="TWD Netz GmbH"/>
    <x v="0"/>
    <x v="23"/>
  </r>
  <r>
    <s v="BNA0192"/>
    <s v="Knock on Wood GmbH"/>
    <m/>
    <n v="4509"/>
    <s v="Delitzsch"/>
    <m/>
    <s v="Sachsen"/>
    <m/>
    <m/>
    <m/>
    <x v="14"/>
    <x v="4"/>
    <m/>
    <m/>
    <s v="Biomasse"/>
    <s v="Ja"/>
    <m/>
    <n v="20"/>
    <m/>
    <s v="Hochspannung (HS)"/>
    <s v="Mitteldeutsche Netzgesellschaft Strom mbH"/>
    <x v="9"/>
    <x v="24"/>
  </r>
  <r>
    <s v="BNA0193"/>
    <s v="Zweite Volkswind GmbH &amp; Co KG"/>
    <m/>
    <n v="27755"/>
    <s v="Delmenhorst"/>
    <m/>
    <s v="Niedersachsen"/>
    <m/>
    <n v="2004"/>
    <n v="2004"/>
    <x v="0"/>
    <x v="0"/>
    <m/>
    <m/>
    <s v="Windenergie (Onshore-Anlage)"/>
    <s v="Ja"/>
    <m/>
    <n v="10"/>
    <m/>
    <s v="USp. Hoch- / Mittelspannung (HS/MS)"/>
    <s v="EWE NETZ GmbH"/>
    <x v="0"/>
    <x v="32"/>
  </r>
  <r>
    <s v="BNA0194"/>
    <s v="Fernwärmeversorgungs-GmbH Dessau"/>
    <s v="Kraftwerk Dessau"/>
    <n v="6842"/>
    <s v="Dessau-Roßlau"/>
    <m/>
    <s v="Sachsen-Anhalt"/>
    <m/>
    <d v="1996-01-01T00:00:00"/>
    <d v="1996-01-01T00:00:00"/>
    <x v="0"/>
    <x v="1"/>
    <m/>
    <m/>
    <s v="Erdgas"/>
    <s v="Nein"/>
    <s v="Ja"/>
    <n v="39"/>
    <s v="KWD"/>
    <s v="Mittelspannung (MS)"/>
    <s v="Dessauer Stromversorgung GmbH"/>
    <x v="0"/>
    <x v="38"/>
  </r>
  <r>
    <s v="BNA0195"/>
    <s v="Windpark Nienhagen GmbH &amp; Co. KG"/>
    <m/>
    <n v="32758"/>
    <s v="Detmold"/>
    <m/>
    <s v="Nordrhein-Westfalen"/>
    <m/>
    <n v="2008"/>
    <n v="2008"/>
    <x v="0"/>
    <x v="0"/>
    <m/>
    <m/>
    <s v="Windenergie (Onshore-Anlage)"/>
    <s v="Ja"/>
    <m/>
    <n v="10"/>
    <m/>
    <s v="Mittelspannung (MS)"/>
    <s v="Stadtwerke Detmold GmbH"/>
    <x v="0"/>
    <x v="55"/>
  </r>
  <r>
    <s v="BNA0196"/>
    <s v="Mitteldeutsche Braunkohlengesellschaft mbH"/>
    <s v="Deuben"/>
    <n v="6682"/>
    <s v="Teuchern"/>
    <m/>
    <s v="Sachsen-Anhalt"/>
    <m/>
    <d v="1936-10-09T00:00:00"/>
    <d v="1936-10-09T00:00:00"/>
    <x v="0"/>
    <x v="11"/>
    <m/>
    <m/>
    <s v="Braunkohle"/>
    <s v="Nein"/>
    <s v="Ja"/>
    <n v="67"/>
    <s v="Schaltanlage Zwenkau"/>
    <s v="Hochspannung (HS)"/>
    <s v="Mitteldeutsche Netzgesellschaft Strom mbH"/>
    <x v="0"/>
    <x v="66"/>
  </r>
  <r>
    <s v="BNA0197"/>
    <s v="WP Höne Planungs- u. Betriebs GmbH &amp; Co.KG"/>
    <m/>
    <n v="49413"/>
    <s v="Dinklage"/>
    <m/>
    <s v="Niedersachsen"/>
    <m/>
    <n v="2003"/>
    <n v="2003"/>
    <x v="0"/>
    <x v="0"/>
    <m/>
    <m/>
    <s v="Windenergie (Onshore-Anlage)"/>
    <s v="Ja"/>
    <m/>
    <n v="16.2"/>
    <m/>
    <s v="USp. Hoch- / Mittelspannung (HS/MS)"/>
    <s v="EWE NETZ GmbH"/>
    <x v="0"/>
    <x v="2"/>
  </r>
  <r>
    <s v="BNA0198"/>
    <s v="Windpark Littdorf GmbH &amp; Co. KG"/>
    <m/>
    <n v="4720"/>
    <s v="Döbeln"/>
    <m/>
    <s v="Sachsen"/>
    <m/>
    <d v="1999-12-22T00:00:00"/>
    <d v="1999-12-22T00:00:00"/>
    <x v="0"/>
    <x v="0"/>
    <m/>
    <m/>
    <s v="Windenergie (Onshore-Anlage)"/>
    <s v="Ja"/>
    <s v="Nein"/>
    <n v="10.5"/>
    <s v="Umspannwerk Döbeln"/>
    <s v="Mittelspannung (MS)"/>
    <s v="Mitteldeutsche Netzgesellschaft Strom mbH"/>
    <x v="0"/>
    <x v="19"/>
  </r>
  <r>
    <s v="BNA0199"/>
    <s v="RWE Generation SE"/>
    <s v="Dormagen"/>
    <n v="41539"/>
    <s v="Dormagen"/>
    <m/>
    <s v="Nordrhein-Westfalen"/>
    <s v="GuD"/>
    <d v="2000-07-01T00:00:00"/>
    <d v="2000-07-01T00:00:00"/>
    <x v="0"/>
    <x v="1"/>
    <s v="Erdgas"/>
    <s v="Öl"/>
    <s v="Erdgas"/>
    <s v="Nein"/>
    <s v="Ja"/>
    <n v="586"/>
    <s v="Bayerwerk / Dormagen"/>
    <s v="Hochspannung (HS)"/>
    <s v="Westnetz GmbH"/>
    <x v="0"/>
    <x v="50"/>
  </r>
  <r>
    <s v="BNA0200"/>
    <s v="DIF Windpark Heede GmbH &amp; Co.KG"/>
    <m/>
    <n v="26892"/>
    <s v="Dörpen"/>
    <m/>
    <s v="Niedersachsen"/>
    <m/>
    <n v="2000"/>
    <n v="2000"/>
    <x v="0"/>
    <x v="0"/>
    <m/>
    <m/>
    <s v="Windenergie (Onshore-Anlage)"/>
    <s v="Ja"/>
    <m/>
    <n v="16.5"/>
    <m/>
    <s v="USp. Hoch- / Mittelspannung (HS/MS)"/>
    <s v="EWE NETZ GmbH"/>
    <x v="0"/>
    <x v="51"/>
  </r>
  <r>
    <s v="BNA0201a"/>
    <s v="UW Dörpum GmbH"/>
    <s v="Windpark Dörpum GmbH &amp; Co. KG, _x000a_Infrastrukturgesellschaft Windpark Norstedt GmbH,_x000a_BL Wind GmbH &amp; Co. KG,_x000a_Bürgerwindpark Bordelum III GmbH &amp; Co. KG"/>
    <n v="25821"/>
    <s v="Dörpum"/>
    <m/>
    <s v="Schleswig-Holstein"/>
    <m/>
    <n v="2001"/>
    <n v="2001"/>
    <x v="0"/>
    <x v="0"/>
    <m/>
    <m/>
    <s v="Windenergie (Onshore-Anlage)"/>
    <s v="Ja"/>
    <m/>
    <n v="89.462000000000003"/>
    <s v="DE00722525821HRA0000DOERPUME00001, _x000a_DE00722525821HRA0000DOERPUME00003, _x000a_DE00722525821HRA0000DOERPUME00005"/>
    <s v="Hochspannung (HS)"/>
    <s v="Schleswig-Holstein Netz AG"/>
    <x v="0"/>
    <x v="22"/>
  </r>
  <r>
    <s v="BNA0201b"/>
    <s v="UW Reußenköge GmbH"/>
    <s v="Windpark Reußenköge GmbH &amp; Co. I KG, _x000a_Windpark Reußenköge III GmbH &amp; Co. KG, _x000a_Windpark Reußenköge III GmbH &amp; Co. Pionier KG, _x000a_Windpark Reußenköge IV GmbH &amp; Co. KG, _x000a_Windpark Reußenköge V GmbH &amp; Co. KG,_x000a_Windpark Reußenköge VI GmbH &amp; Co. KG"/>
    <n v="25821"/>
    <s v="Reußenköge"/>
    <m/>
    <s v="Schleswig-Holstein"/>
    <m/>
    <n v="2013"/>
    <n v="2013"/>
    <x v="0"/>
    <x v="0"/>
    <m/>
    <m/>
    <s v="Windenergie (Onshore-Anlage)"/>
    <s v="Ja"/>
    <s v="Nein"/>
    <n v="99.85"/>
    <s v="DE00722525821HV04000000REUKJ00104, _x000a_DE00722525821HV04000000REUKJ00105, _x000a_DE00722525821HV04000000REUKJ00107, _x000a_DE00722525821HV04000000REUKJ00205, _x000a_DE00722525821HV04000000REUKJ00207"/>
    <s v="Hochspannung (HS)"/>
    <s v="Schleswig-Holstein Netz AG"/>
    <x v="0"/>
    <x v="67"/>
  </r>
  <r>
    <s v="BNA0202"/>
    <s v="RWE Generation SE"/>
    <s v="Dortmund"/>
    <n v="44143"/>
    <s v="Dortmund"/>
    <m/>
    <s v="Nordrhein-Westfalen"/>
    <s v="KDO"/>
    <d v="2004-03-22T00:00:00"/>
    <d v="2004-03-22T00:00:00"/>
    <x v="0"/>
    <x v="1"/>
    <m/>
    <m/>
    <s v="Erdgas"/>
    <s v="Nein"/>
    <s v="Ja"/>
    <n v="26"/>
    <s v="Dortmund"/>
    <s v="Hochspannung (HS)"/>
    <s v="Westnetz GmbH"/>
    <x v="0"/>
    <x v="23"/>
  </r>
  <r>
    <s v="BNA0203"/>
    <s v="Uniper Kraftwerke GmbH "/>
    <s v="Knepper"/>
    <n v="44357"/>
    <s v="Dortmund"/>
    <m/>
    <s v="Nordrhein-Westfalen"/>
    <s v="C"/>
    <n v="1971"/>
    <n v="1971"/>
    <x v="15"/>
    <x v="6"/>
    <m/>
    <m/>
    <s v="Steinkohle"/>
    <s v="Nein"/>
    <s v="Ja"/>
    <n v="345"/>
    <s v="Pöppinghausen"/>
    <s v="Höchstspannung (HöS)"/>
    <s v="Amprion GmbH"/>
    <x v="13"/>
    <x v="68"/>
  </r>
  <r>
    <s v="BNA0204"/>
    <s v="Windkraft Iserloy GmbH &amp; Co KG"/>
    <m/>
    <n v="27801"/>
    <s v="Dötlingen"/>
    <m/>
    <s v="Niedersachsen"/>
    <m/>
    <n v="2001"/>
    <n v="2001"/>
    <x v="0"/>
    <x v="0"/>
    <m/>
    <m/>
    <s v="Windenergie (Onshore-Anlage)"/>
    <s v="Ja"/>
    <m/>
    <n v="12"/>
    <m/>
    <s v="USp. Hoch- / Mittelspannung (HS/MS)"/>
    <s v="EWE NETZ GmbH"/>
    <x v="0"/>
    <x v="22"/>
  </r>
  <r>
    <s v="BNA0205"/>
    <s v="Windpark Greifenhain GmbH &amp; Co. KG"/>
    <m/>
    <n v="3116"/>
    <s v="Drebkau, OT Casel"/>
    <m/>
    <s v="Brandenburg"/>
    <m/>
    <n v="2009"/>
    <n v="2009"/>
    <x v="0"/>
    <x v="0"/>
    <m/>
    <m/>
    <s v="Windenergie (Onshore-Anlage)"/>
    <s v="Ja"/>
    <m/>
    <n v="20"/>
    <s v="DE0010810311600000000000000094454"/>
    <s v="Hochspannung (HS)"/>
    <s v="Mitteldeutsche Netzgesellschaft Strom mbH"/>
    <x v="0"/>
    <x v="7"/>
  </r>
  <r>
    <s v="BNA0207"/>
    <s v="DREWAG Stadtwerke Dresden GmbH"/>
    <s v="HKW Dresden-Nossener Brücke"/>
    <n v="1169"/>
    <s v="Dresden "/>
    <s v="Oederaner Str. 21 - 25"/>
    <s v="Sachsen"/>
    <s v="HKW Dresden-Nossener Brücke _x000a_(3 GT + 1 DT, Sammelschiene)"/>
    <d v="1995-09-28T00:00:00"/>
    <d v="1995-09-28T00:00:00"/>
    <x v="0"/>
    <x v="3"/>
    <s v="Erdgas"/>
    <s v="HEL"/>
    <s v="Erdgas"/>
    <s v="Nein"/>
    <s v="Ja"/>
    <n v="260"/>
    <s v="110 kV Trafo 111 - 114"/>
    <s v="Hochspannung (HS)"/>
    <s v="DREWAG NETZ GmbH "/>
    <x v="0"/>
    <x v="69"/>
  </r>
  <r>
    <s v="BNA0208"/>
    <s v="Windfeld Drochtersen Netz- und Abrechnungs GbR"/>
    <m/>
    <n v="21706"/>
    <s v="Drochtersen"/>
    <m/>
    <s v="Niedersachsen"/>
    <m/>
    <n v="2003"/>
    <n v="2003"/>
    <x v="0"/>
    <x v="0"/>
    <m/>
    <m/>
    <s v="Windenergie (Onshore-Anlage)"/>
    <s v="Ja"/>
    <m/>
    <n v="11"/>
    <m/>
    <s v="USp. Hoch- / Mittelspannung (HS/MS)"/>
    <s v="EWE NETZ GmbH"/>
    <x v="0"/>
    <x v="2"/>
  </r>
  <r>
    <s v="BNA0209"/>
    <s v="Umspannwerke Druxberge GmbH &amp; Co. KG _x000a_c/o Windstrom GmbH"/>
    <s v="Windpark Druxberge"/>
    <n v="39365"/>
    <s v="Druxberge"/>
    <m/>
    <s v="Sachsen-Anhalt"/>
    <m/>
    <n v="2003"/>
    <n v="2003"/>
    <x v="0"/>
    <x v="0"/>
    <m/>
    <m/>
    <s v="Windenergie (Onshore-Anlage)"/>
    <s v="Ja"/>
    <m/>
    <n v="116.7"/>
    <s v="UW Druxberge"/>
    <s v="Hochspannung (HS)"/>
    <s v="HSN Magdeburg GmbH"/>
    <x v="0"/>
    <x v="2"/>
  </r>
  <r>
    <s v="BNA0210"/>
    <s v="BKW Deutschland GmbH"/>
    <s v="Windpark Dubener Platte"/>
    <n v="15926"/>
    <s v="Luckau"/>
    <m/>
    <s v="Brandenburg"/>
    <m/>
    <d v="2010-12-30T00:00:00"/>
    <d v="2010-12-30T00:00:00"/>
    <x v="0"/>
    <x v="0"/>
    <m/>
    <m/>
    <s v="Windenergie (Onshore-Anlage)"/>
    <s v="Ja"/>
    <s v="Nein"/>
    <n v="40"/>
    <s v="DE001811592600000000000000127121"/>
    <s v="Hochspannung (HS)"/>
    <s v="Mitteldeutsche Netzgesellschaft Strom mbH"/>
    <x v="0"/>
    <x v="24"/>
  </r>
  <r>
    <s v="BNA0211"/>
    <s v="Stadtwerke Duisburg AG"/>
    <s v="HKW I"/>
    <n v="47053"/>
    <s v="Duisburg"/>
    <s v="Zirkelstraße"/>
    <s v="Nordrhein-Westfalen"/>
    <s v="ZAWSF"/>
    <d v="1985-12-01T00:00:00"/>
    <d v="1985-12-01T00:00:00"/>
    <x v="9"/>
    <x v="3"/>
    <s v="Steinkohle"/>
    <s v="Heizöl, Biomasse"/>
    <s v="Steinkohle"/>
    <s v="Nein"/>
    <s v="Ja"/>
    <n v="95"/>
    <s v="UW HKW I"/>
    <s v="Hochspannung (HS)"/>
    <s v="Netze Duisburg GmbH"/>
    <x v="3"/>
    <x v="18"/>
  </r>
  <r>
    <s v="BNA0212"/>
    <s v="Stadtwerke Duisburg AG"/>
    <s v="HKW II/B"/>
    <n v="47053"/>
    <s v="Duisburg"/>
    <s v="Zirkelstraße"/>
    <s v="Nordrhein-Westfalen"/>
    <s v="HKW II/B"/>
    <n v="1965"/>
    <n v="1965"/>
    <x v="2"/>
    <x v="3"/>
    <s v="Steinkohle"/>
    <s v="Heizöl"/>
    <s v="Steinkohle"/>
    <s v="Nein"/>
    <s v="Ja"/>
    <n v="133"/>
    <s v="UW HKW II"/>
    <s v="Hochspannung (HS)"/>
    <s v="Netze Duisburg GmbH"/>
    <x v="2"/>
    <x v="70"/>
  </r>
  <r>
    <s v="BNA0213"/>
    <s v="Stadtwerke Duisburg AG"/>
    <s v="HKW III/A"/>
    <n v="47249"/>
    <s v="Duisburg"/>
    <s v="Wanheimer Straße 439-454"/>
    <s v="Nordrhein-Westfalen"/>
    <s v="HKW III/A"/>
    <d v="2002-01-01T00:00:00"/>
    <d v="2002-01-01T00:00:00"/>
    <x v="0"/>
    <x v="3"/>
    <s v="Erdgas"/>
    <s v="Heizöl"/>
    <s v="Erdgas"/>
    <s v="Nein"/>
    <s v="Ja"/>
    <n v="40"/>
    <s v="UW HKW III"/>
    <s v="Hochspannung (HS)"/>
    <s v="Netze Duisburg GmbH"/>
    <x v="0"/>
    <x v="31"/>
  </r>
  <r>
    <s v="BNA0214"/>
    <s v="Stadtwerke Duisburg AG"/>
    <s v="HKW III/B"/>
    <n v="47249"/>
    <s v="Duisburg"/>
    <s v="Wanheimer Straße 439-454"/>
    <s v="Nordrhein-Westfalen"/>
    <s v="HKW III/B"/>
    <d v="2005-10-24T00:00:00"/>
    <d v="2005-10-24T00:00:00"/>
    <x v="0"/>
    <x v="3"/>
    <s v="Erdgas"/>
    <s v="Heizöl"/>
    <s v="Erdgas"/>
    <s v="Nein"/>
    <s v="Ja"/>
    <n v="234"/>
    <s v="UW HKW III"/>
    <s v="Hochspannung (HS)"/>
    <s v="Netze Duisburg GmbH"/>
    <x v="0"/>
    <x v="36"/>
  </r>
  <r>
    <s v="BNA0215"/>
    <s v="Steag GmbH"/>
    <s v="KW Walsum"/>
    <n v="47179"/>
    <s v="Duisburg"/>
    <s v="Dr. Wilhelm-Roelen-Str.129"/>
    <s v="Nordrhein-Westfalen"/>
    <s v="Walsum 7"/>
    <n v="1959"/>
    <n v="1959"/>
    <x v="15"/>
    <x v="6"/>
    <m/>
    <m/>
    <s v="Steinkohle"/>
    <s v="Nein"/>
    <s v="Nein"/>
    <n v="129"/>
    <s v="220 kV Schaltanlage Walsum"/>
    <s v="Höchstspannung (HöS)"/>
    <s v="Amprion GmbH"/>
    <x v="13"/>
    <x v="71"/>
  </r>
  <r>
    <s v="BNA0216a"/>
    <s v="Steag GmbH"/>
    <s v="KW Walsum"/>
    <n v="47180"/>
    <s v="Duisburg"/>
    <s v="Dr. Wilhelm-Roelen-Str.129"/>
    <s v="Nordrhein-Westfalen"/>
    <s v="Walsum 9"/>
    <d v="1988-06-01T00:00:00"/>
    <d v="1988-06-01T00:00:00"/>
    <x v="0"/>
    <x v="6"/>
    <m/>
    <m/>
    <s v="Steinkohle"/>
    <s v="Nein"/>
    <s v="Ja"/>
    <n v="370"/>
    <s v="220 kV Schaltanlage Walsum"/>
    <s v="Höchstspannung (HöS)"/>
    <s v="Amprion GmbH"/>
    <x v="0"/>
    <x v="46"/>
  </r>
  <r>
    <s v="BNA0216b"/>
    <s v="STEAG-EVN Walsum 10 Kraftwerksgesellsellschaft mbH"/>
    <s v="KW Walsum"/>
    <n v="47180"/>
    <s v="Duisburg"/>
    <s v="Dr. Wilhelm-Roelen-Str.129"/>
    <s v="Nordrhein-Westfalen"/>
    <s v="Walsum 10"/>
    <d v="2013-12-20T00:00:00"/>
    <d v="2013-12-20T00:00:00"/>
    <x v="0"/>
    <x v="6"/>
    <m/>
    <m/>
    <s v="Steinkohle"/>
    <s v="Nein"/>
    <s v="Ja"/>
    <n v="725"/>
    <s v="SA-Walsum"/>
    <s v="Höchstspannung (HöS)"/>
    <s v="Amprion GmbH"/>
    <x v="0"/>
    <x v="25"/>
  </r>
  <r>
    <s v="BNA0217"/>
    <s v="ThyssenKrupp Steel Europe AG"/>
    <s v="Duisburg Ruhrort 2"/>
    <n v="47166"/>
    <s v="Duisburg - Ruhrort"/>
    <m/>
    <s v="Nordrhein-Westfalen"/>
    <s v="Block 2"/>
    <d v="1955-01-01T00:00:00"/>
    <d v="1955-01-01T00:00:00"/>
    <x v="0"/>
    <x v="14"/>
    <s v="Kuppelprodukte der Stahl- und Kokserzeugung"/>
    <m/>
    <s v="Sonstige Energieträger_x000a_(nicht erneuerbar)"/>
    <s v="Nein"/>
    <s v="Ja"/>
    <n v="60"/>
    <s v="Anschluss im Werknetz"/>
    <s v="Hochspannung (HS)"/>
    <s v="tkSE AG"/>
    <x v="0"/>
    <x v="72"/>
  </r>
  <r>
    <s v="BNA0218"/>
    <s v="ThyssenKrupp Steel Europe AG"/>
    <s v="Duisburg Ruhrort 3"/>
    <n v="47166"/>
    <s v="Duisburg - Ruhrort"/>
    <m/>
    <s v="Nordrhein-Westfalen"/>
    <s v="Block 3"/>
    <d v="1963-01-01T00:00:00"/>
    <d v="1963-01-01T00:00:00"/>
    <x v="0"/>
    <x v="14"/>
    <s v="Kuppelprodukte der Stahl- und Kokserzeugung"/>
    <m/>
    <s v="Sonstige Energieträger_x000a_(nicht erneuerbar)"/>
    <s v="Nein"/>
    <s v="Ja"/>
    <n v="95"/>
    <s v="Anschluss im Werknetz"/>
    <s v="Hochspannung (HS)"/>
    <s v="tkSE AG"/>
    <x v="0"/>
    <x v="73"/>
  </r>
  <r>
    <s v="BNA0219"/>
    <s v="ThyssenKrupp Steel Europe AG"/>
    <s v="Duisburg Ruhrort 4"/>
    <n v="47166"/>
    <s v="Duisburg - Ruhrort"/>
    <m/>
    <s v="Nordrhein-Westfalen"/>
    <s v="Block 4"/>
    <d v="1968-01-01T00:00:00"/>
    <d v="1968-01-01T00:00:00"/>
    <x v="0"/>
    <x v="14"/>
    <s v="Kuppelprodukte der Stahl- und Kokserzeugung"/>
    <m/>
    <s v="Sonstige Energieträger_x000a_(nicht erneuerbar)"/>
    <s v="Nein"/>
    <s v="Ja"/>
    <n v="170"/>
    <s v="Anschluss im Werknetz"/>
    <s v="Hochspannung (HS)"/>
    <s v="tkSE AG"/>
    <x v="0"/>
    <x v="74"/>
  </r>
  <r>
    <s v="BNA0220"/>
    <s v="Stadtwerke Düsseldorf AG"/>
    <s v="GuD"/>
    <n v="40221"/>
    <s v="Düsseldorf"/>
    <s v="Auf der Lausward 75"/>
    <s v="Nordrhein-Westfalen"/>
    <s v="AGuD"/>
    <d v="2000-07-28T00:00:00"/>
    <d v="2000-07-28T00:00:00"/>
    <x v="0"/>
    <x v="1"/>
    <m/>
    <m/>
    <s v="Erdgas"/>
    <s v="Nein"/>
    <s v="Ja"/>
    <n v="100"/>
    <s v="U71"/>
    <s v="Hochspannung (HS)"/>
    <s v="Netzgesellschaft Düsseldorf mbH"/>
    <x v="0"/>
    <x v="50"/>
  </r>
  <r>
    <s v="BNA0221a"/>
    <s v="Stadtwerke Düsseldorf AG"/>
    <s v="GT"/>
    <n v="40221"/>
    <s v="Düsseldorf"/>
    <s v="Auf der Lausward 75"/>
    <s v="Nordrhein-Westfalen"/>
    <s v="Block E GTE2"/>
    <d v="1975-02-21T00:00:00"/>
    <d v="1975-02-21T00:00:00"/>
    <x v="0"/>
    <x v="1"/>
    <m/>
    <m/>
    <s v="Erdgas"/>
    <s v="Nein"/>
    <s v="Nein"/>
    <n v="64.7"/>
    <s v="U71"/>
    <s v="Hochspannung (HS)"/>
    <s v="Netzgesellschaft Düsseldorf mbH "/>
    <x v="0"/>
    <x v="17"/>
  </r>
  <r>
    <s v="BNA0221b"/>
    <s v="Stadtwerke Düsseldorf AG"/>
    <s v="GT"/>
    <n v="40221"/>
    <s v="Düsseldorf"/>
    <s v="Auf der Lausward 75"/>
    <s v="Nordrhein-Westfalen"/>
    <s v="Block E GTE1"/>
    <d v="1974-11-19T00:00:00"/>
    <d v="1974-11-19T00:00:00"/>
    <x v="0"/>
    <x v="1"/>
    <m/>
    <m/>
    <s v="Erdgas"/>
    <s v="Nein"/>
    <s v="Nein"/>
    <n v="66.7"/>
    <s v="U71"/>
    <s v="Hochspannung (HS)"/>
    <s v="Netzgesellschaft Düsseldorf mbH "/>
    <x v="0"/>
    <x v="40"/>
  </r>
  <r>
    <s v="BNA0221c"/>
    <s v="Stadtwerke Düsseldorf AG"/>
    <s v="Gasblock"/>
    <n v="40221"/>
    <s v="Düsseldorf"/>
    <s v="Auf der Lausward 75"/>
    <s v="Nordrhein-Westfalen"/>
    <s v="Block E"/>
    <d v="1977-03-28T00:00:00"/>
    <d v="1977-03-28T00:00:00"/>
    <x v="8"/>
    <x v="1"/>
    <m/>
    <m/>
    <s v="Erdgas"/>
    <s v="Nein"/>
    <s v="Ja"/>
    <n v="293"/>
    <s v="U71"/>
    <s v="Hochspannung (HS)"/>
    <s v="Netzgesellschaft Düsseldorf mbH "/>
    <x v="8"/>
    <x v="42"/>
  </r>
  <r>
    <s v="BNA0222"/>
    <s v="Stadtwerke Düsseldorf AG"/>
    <s v="GT"/>
    <n v="40233"/>
    <s v="Düsseldorf"/>
    <s v="Behrenstraße 85"/>
    <s v="Nordrhein-Westfalen"/>
    <s v="GTKW"/>
    <d v="1972-08-03T00:00:00"/>
    <d v="1972-08-03T00:00:00"/>
    <x v="0"/>
    <x v="5"/>
    <m/>
    <m/>
    <s v="Mineralölprodukte"/>
    <s v="Nein"/>
    <s v="Nein"/>
    <n v="86.2"/>
    <s v="U50"/>
    <s v="Hochspannung (HS)"/>
    <s v="Netzgesellschaft Düsseldorf mbH "/>
    <x v="0"/>
    <x v="39"/>
  </r>
  <r>
    <s v="BNA0223a"/>
    <s v="Stadtwerke Düsseldorf AG"/>
    <s v="DT"/>
    <n v="40233"/>
    <s v="Düsseldorf"/>
    <s v="Behrenstraße 85"/>
    <s v="Nordrhein-Westfalen"/>
    <s v="Flingern T4"/>
    <d v="1955-12-06T00:00:00"/>
    <d v="1955-12-06T00:00:00"/>
    <x v="12"/>
    <x v="10"/>
    <m/>
    <m/>
    <s v="Abfall"/>
    <s v="Nein"/>
    <s v="Nein"/>
    <n v="48.9"/>
    <s v="U50"/>
    <s v="Mittelspannung (MS)"/>
    <s v="Netzgesellschaft Düsseldorf mbH "/>
    <x v="11"/>
    <x v="72"/>
  </r>
  <r>
    <s v="BNA0223b"/>
    <s v="Stadtwerke Düsseldorf AG"/>
    <s v="DT"/>
    <n v="40233"/>
    <s v="Düsseldorf"/>
    <s v="Behrenstraße 85"/>
    <s v="Nordrhein-Westfalen"/>
    <s v="Flingern T1"/>
    <d v="2000-04-17T00:00:00"/>
    <d v="2000-04-17T00:00:00"/>
    <x v="0"/>
    <x v="10"/>
    <m/>
    <m/>
    <s v="Abfall"/>
    <s v="Nein"/>
    <s v="Ja"/>
    <n v="53.7"/>
    <s v="U50"/>
    <s v="Mittelspannung (MS)"/>
    <s v="Netzgesellschaft Düsseldorf mbH "/>
    <x v="0"/>
    <x v="50"/>
  </r>
  <r>
    <s v="BNA0225"/>
    <m/>
    <m/>
    <s v="16227"/>
    <s v="Eberswalde"/>
    <m/>
    <s v="Brandenburg"/>
    <m/>
    <n v="2010"/>
    <n v="2010"/>
    <x v="0"/>
    <x v="7"/>
    <m/>
    <m/>
    <s v="Solare Strahlungsenergie"/>
    <s v="Ja"/>
    <m/>
    <n v="24.241"/>
    <m/>
    <s v="Hochspannung (HS)"/>
    <s v="E.DIS AG"/>
    <x v="0"/>
    <x v="54"/>
  </r>
  <r>
    <s v="BNA0226"/>
    <s v="DK Bürgerwindpark Eckolstädt GmbH &amp; Co. KG"/>
    <m/>
    <n v="99510"/>
    <s v="Eckolstädt"/>
    <m/>
    <s v="Thüringen"/>
    <m/>
    <n v="1999"/>
    <n v="1999"/>
    <x v="0"/>
    <x v="0"/>
    <m/>
    <m/>
    <s v="Windenergie (Onshore-Anlage)"/>
    <s v="Ja"/>
    <m/>
    <n v="14.3"/>
    <m/>
    <s v="Mittelspannung (MS)"/>
    <s v="TEN Thüringer Energienetze GmbH"/>
    <x v="0"/>
    <x v="3"/>
  </r>
  <r>
    <s v="BNA0227"/>
    <s v="Windpark Oelerse I-III GmbH &amp; Co. Infrastruktur KG"/>
    <m/>
    <n v="31234"/>
    <s v="Edemissen"/>
    <m/>
    <s v="Niedersachsen"/>
    <m/>
    <n v="1999"/>
    <n v="1999"/>
    <x v="0"/>
    <x v="0"/>
    <m/>
    <m/>
    <s v="Windenergie (Onshore-Anlage)"/>
    <s v="Ja"/>
    <m/>
    <n v="15.6"/>
    <m/>
    <s v="Mittelspannung (MS)"/>
    <s v="Avacon AG"/>
    <x v="0"/>
    <x v="3"/>
  </r>
  <r>
    <s v="BNA0228"/>
    <s v="Uniper Kraftwerke GmbH "/>
    <s v="Waldeck1/Bringhausen"/>
    <n v="34549"/>
    <s v="Edertal Hemfurth-Edersee"/>
    <s v="Kraftwerkstraße 10"/>
    <s v="Hessen"/>
    <s v="Waldeck1/Bringhausen"/>
    <d v="1931-01-01T00:00:00"/>
    <d v="1931-01-01T00:00:00"/>
    <x v="0"/>
    <x v="9"/>
    <m/>
    <m/>
    <s v="Pumpspeicher"/>
    <s v="Nein"/>
    <s v="Nein"/>
    <n v="145"/>
    <s v="Schaltanlage vor Ort"/>
    <s v="Hochspannung (HS)"/>
    <s v="Avacon AG"/>
    <x v="0"/>
    <x v="75"/>
  </r>
  <r>
    <s v="BNA0229"/>
    <s v="Uniper Kraftwerke GmbH "/>
    <s v="Waldeck 2"/>
    <n v="34549"/>
    <s v="Edertal Hemfurth-Edersee"/>
    <s v="Kraftwerkstraße 10"/>
    <s v="Hessen"/>
    <s v="Waldeck 2"/>
    <d v="1974-01-01T00:00:00"/>
    <d v="1974-01-01T00:00:00"/>
    <x v="0"/>
    <x v="9"/>
    <m/>
    <m/>
    <s v="Pumpspeicher"/>
    <s v="Nein"/>
    <s v="Nein"/>
    <n v="480"/>
    <s v="Schaltanlage vor Ort"/>
    <s v="Höchstspannung (HöS)"/>
    <s v="TenneT TSO GmbH "/>
    <x v="0"/>
    <x v="40"/>
  </r>
  <r>
    <s v="BNA0230"/>
    <s v="Uniper Kraftwerke GmbH "/>
    <s v="Hemfurth"/>
    <n v="34549"/>
    <s v="Edertal Hemfurth-Edersee"/>
    <s v="Ederstraße"/>
    <s v="Hessen"/>
    <s v="Hemfurth"/>
    <d v="1915-01-01T00:00:00"/>
    <d v="1915-01-01T00:00:00"/>
    <x v="0"/>
    <x v="15"/>
    <m/>
    <m/>
    <s v="Speicherwasser (ohne Pumpspeicher)"/>
    <s v="Nein"/>
    <s v="Nein"/>
    <n v="20"/>
    <s v="Schaltanlage vor Ort"/>
    <s v="Hochspannung (HS)"/>
    <s v="Avacon AG"/>
    <x v="0"/>
    <x v="76"/>
  </r>
  <r>
    <s v="BNA0232a"/>
    <s v="Sappi Ehingen GmbH"/>
    <s v="Werkskraftwerk Sappi Ehingen"/>
    <n v="89584"/>
    <s v="Ehingen"/>
    <s v="Kessel 5 - Turbine 5"/>
    <s v="Baden-Württemberg"/>
    <m/>
    <d v="1990-06-20T00:00:00"/>
    <d v="1990-06-20T00:00:00"/>
    <x v="0"/>
    <x v="3"/>
    <s v="Biomasse"/>
    <s v="Erdgas (Stützfeuerung)"/>
    <s v="Biomasse"/>
    <s v="Ja"/>
    <s v="Ja"/>
    <n v="13.212"/>
    <m/>
    <s v="Mittelspannung (MS)"/>
    <s v="Netze BW GmbH"/>
    <x v="0"/>
    <x v="44"/>
  </r>
  <r>
    <s v="BNA0232b"/>
    <s v="Sappi Ehingen GmbH"/>
    <s v="Werkskraftwerk Sappi Ehingen"/>
    <n v="89584"/>
    <s v="Ehingen"/>
    <s v="Kessel 4 - Turbine 3"/>
    <s v="Baden-Württemberg"/>
    <m/>
    <d v="1961-08-01T00:00:00"/>
    <d v="1961-08-01T00:00:00"/>
    <x v="0"/>
    <x v="3"/>
    <s v="Biomasse"/>
    <s v="Erdgas "/>
    <s v="Biomasse"/>
    <s v="Nein"/>
    <s v="Ja"/>
    <n v="8"/>
    <m/>
    <s v="Mittelspannung (MS)"/>
    <s v="Netze BW GmbH"/>
    <x v="0"/>
    <x v="77"/>
  </r>
  <r>
    <s v="BNA0232c"/>
    <s v="Sappi Ehingen GmbH"/>
    <s v="Werkskraftwerk Sappi Ehingen"/>
    <n v="89584"/>
    <s v="Ehingen"/>
    <s v="Kessel 6 - Turbine 4"/>
    <s v="Baden-Württemberg"/>
    <m/>
    <d v="1977-07-07T00:00:00"/>
    <d v="1977-07-07T00:00:00"/>
    <x v="0"/>
    <x v="1"/>
    <m/>
    <m/>
    <s v="Erdgas"/>
    <s v="Nein"/>
    <s v="Ja"/>
    <n v="4"/>
    <m/>
    <s v="Mittelspannung (MS)"/>
    <s v="Netze BW GmbH"/>
    <x v="0"/>
    <x v="42"/>
  </r>
  <r>
    <s v="BNA0233"/>
    <s v="Stora Enso Sachsen GmbH"/>
    <s v="Kombikraftwerk"/>
    <n v="4838"/>
    <s v="Eilenburg"/>
    <s v="Am Schanzberg 1"/>
    <s v="Sachsen"/>
    <m/>
    <d v="1993-09-01T00:00:00"/>
    <d v="1993-09-01T00:00:00"/>
    <x v="0"/>
    <x v="3"/>
    <s v="Erdgas"/>
    <s v="Papierfaserschlamm"/>
    <s v="Erdgas"/>
    <s v="Nein"/>
    <s v="Ja"/>
    <n v="46.6"/>
    <s v="UW Kospa"/>
    <s v="Hochspannung (HS)"/>
    <s v="Mitteldeutsche Netzgesellschaft Strom mbH"/>
    <x v="0"/>
    <x v="21"/>
  </r>
  <r>
    <s v="BNA0235"/>
    <m/>
    <m/>
    <n v="99817"/>
    <s v="Eisenach"/>
    <m/>
    <s v="Thüringen"/>
    <m/>
    <n v="1998"/>
    <n v="1998"/>
    <x v="0"/>
    <x v="0"/>
    <m/>
    <m/>
    <s v="Windenergie (Onshore-Anlage)"/>
    <s v="Ja"/>
    <m/>
    <n v="17.600000000000001"/>
    <m/>
    <s v="Mittelspannung (MS)"/>
    <s v="TEN Thüringer Energienetze GmbH"/>
    <x v="0"/>
    <x v="78"/>
  </r>
  <r>
    <s v="BNA0236"/>
    <s v="Green Energy GmbH"/>
    <m/>
    <n v="99819"/>
    <s v="Eisenach"/>
    <m/>
    <s v="Thüringen"/>
    <m/>
    <n v="2004"/>
    <n v="2004"/>
    <x v="0"/>
    <x v="0"/>
    <m/>
    <m/>
    <s v="Windenergie (Onshore-Anlage)"/>
    <s v="Ja"/>
    <m/>
    <n v="14.4"/>
    <m/>
    <s v="Mittelspannung (MS)"/>
    <s v="TEN Thüringer Energienetze GmbH"/>
    <x v="0"/>
    <x v="32"/>
  </r>
  <r>
    <s v="BNA0237"/>
    <s v="Progroup Power 1 GmbH"/>
    <s v="EBS-Heizkraftwerk"/>
    <n v="15890"/>
    <s v="Eisenhüttenstadt"/>
    <m/>
    <s v="Brandenburg"/>
    <m/>
    <d v="2011-02-10T00:00:00"/>
    <d v="2011-02-10T00:00:00"/>
    <x v="0"/>
    <x v="3"/>
    <s v="EBS / Abfall"/>
    <s v="aufbereiteter Haushalts"/>
    <s v="Sonstige Energieträger_x000a_(nicht erneuerbar)"/>
    <s v="Nein"/>
    <s v="Ja"/>
    <n v="23.5"/>
    <s v="Umspannwerk Eisenhüttenstadt "/>
    <s v="Hochspannung (HS)"/>
    <s v="E.DIS AG"/>
    <x v="0"/>
    <x v="33"/>
  </r>
  <r>
    <s v="BNA0238a"/>
    <s v="ArcelorMittal Eisenhüttenstadt GmbH"/>
    <s v="IKW"/>
    <n v="15890"/>
    <s v="Eisenhüttenstadt"/>
    <s v="Werkstraße 1"/>
    <s v="Brandenburg"/>
    <m/>
    <d v="1954-01-01T00:00:00"/>
    <d v="1954-01-01T00:00:00"/>
    <x v="0"/>
    <x v="3"/>
    <s v="Gichtgas, Konvertergas"/>
    <s v="Erdgas (falls nicht genügend Gicht- bzw. Konvertergas zur Verfügung steht)"/>
    <s v="Sonstige Energieträger_x000a_(nicht erneuerbar)"/>
    <s v="Nein"/>
    <s v="Ja"/>
    <n v="45"/>
    <s v="Anschaltung U 100/ Umspannstation U 200 im 110kV UW EhsP"/>
    <s v="Hochspannung (HS)"/>
    <s v="EDIS Netz GmbH"/>
    <x v="0"/>
    <x v="79"/>
  </r>
  <r>
    <s v="BNA0238b"/>
    <s v="ArcelorMittal Eisenhüttenstadt GmbH"/>
    <s v="IKW"/>
    <n v="15890"/>
    <s v="Eisenhüttenstadt"/>
    <s v="Werkstraße 1"/>
    <s v="Brandenburg"/>
    <s v="Block 7"/>
    <n v="2013"/>
    <n v="2013"/>
    <x v="0"/>
    <x v="3"/>
    <s v="Gichtgas, Konvertergas"/>
    <s v="Erdgas (als Ersatz)"/>
    <s v="Sonstige Energieträger_x000a_(nicht erneuerbar)"/>
    <s v="Nein"/>
    <s v="Ja"/>
    <n v="56"/>
    <s v="Anschaltung U 100/ Umspannstation U 200 im 110kV UW EhsP"/>
    <s v="Hochspannung (HS)"/>
    <s v="EDIS Netz GmbH"/>
    <x v="0"/>
    <x v="67"/>
  </r>
  <r>
    <s v="BNA0239"/>
    <s v="Uniper Kraftwerke GmbH "/>
    <s v="Huntorf"/>
    <n v="26931"/>
    <s v="Elsfleth"/>
    <m/>
    <s v="Niedersachsen"/>
    <m/>
    <s v="01.01.1978"/>
    <s v="01.01.1978"/>
    <x v="0"/>
    <x v="1"/>
    <s v="Druckluftspeicher"/>
    <m/>
    <s v="Erdgas"/>
    <s v="Nein"/>
    <s v="Nein"/>
    <n v="321"/>
    <s v="Huntorf"/>
    <s v="Höchstspannung (HöS)"/>
    <s v="TenneT TSO GmbH "/>
    <x v="0"/>
    <x v="80"/>
  </r>
  <r>
    <s v="BNA0240"/>
    <s v="Wehrder Bürgerwp.u. Wehrderwp. 1.Betr. _x000a_u. Wp Wehrder Bautr. GmbH"/>
    <m/>
    <n v="26931"/>
    <s v="Elsfleth"/>
    <m/>
    <s v="Niedersachsen"/>
    <m/>
    <n v="2000"/>
    <n v="2000"/>
    <x v="0"/>
    <x v="0"/>
    <m/>
    <m/>
    <s v="Windenergie (Onshore-Anlage)"/>
    <s v="Ja"/>
    <m/>
    <n v="23.4"/>
    <m/>
    <s v="Mittelspannung (MS)"/>
    <s v="EWE NETZ GmbH"/>
    <x v="0"/>
    <x v="51"/>
  </r>
  <r>
    <s v="BNA0241"/>
    <s v="Huntorfer Windpark GmbH &amp; Co. KG _x000a_und Bürgerwp. Huntorf GmbH"/>
    <m/>
    <n v="26931"/>
    <s v="Elsfleth"/>
    <m/>
    <s v="Niedersachsen"/>
    <m/>
    <n v="2006"/>
    <n v="2006"/>
    <x v="0"/>
    <x v="0"/>
    <m/>
    <m/>
    <s v="Windenergie (Onshore-Anlage)"/>
    <s v="Ja"/>
    <m/>
    <n v="11.5"/>
    <m/>
    <s v="Mittelspannung (MS)"/>
    <s v="EWE NETZ GmbH"/>
    <x v="0"/>
    <x v="34"/>
  </r>
  <r>
    <s v="BNA0242"/>
    <s v="Danpower GmbH"/>
    <m/>
    <n v="4910"/>
    <s v="Elsterwerda"/>
    <m/>
    <s v="Brandenburg"/>
    <m/>
    <d v="2004-07-03T00:00:00"/>
    <d v="2004-07-03T00:00:00"/>
    <x v="0"/>
    <x v="4"/>
    <m/>
    <m/>
    <s v="Biomasse"/>
    <s v="Ja"/>
    <s v="Ja"/>
    <n v="12.6"/>
    <m/>
    <s v="Hochspannung (HS)"/>
    <s v="Mitteldeutsche Netzgesellschaft Strom mbH"/>
    <x v="0"/>
    <x v="23"/>
  </r>
  <r>
    <s v="BNA0243"/>
    <s v="Palm Power GmbH &amp; Co. KG"/>
    <s v="HKW Eltmann"/>
    <n v="97483"/>
    <s v="Eltmann"/>
    <s v="Industriestraße 23"/>
    <s v="Bayern"/>
    <m/>
    <d v="2007-12-28T00:00:00"/>
    <d v="2007-12-28T00:00:00"/>
    <x v="0"/>
    <x v="1"/>
    <m/>
    <m/>
    <s v="Erdgas"/>
    <s v="Nein"/>
    <s v="Ja"/>
    <n v="57"/>
    <s v="Palm Eltmann"/>
    <s v="Hochspannung (HS)"/>
    <s v="Bayernwerk AG"/>
    <x v="0"/>
    <x v="81"/>
  </r>
  <r>
    <s v="BNA0244"/>
    <s v="Statkraft Markets GmbH"/>
    <s v="Emden Biomasse"/>
    <n v="26725"/>
    <s v="Emden"/>
    <m/>
    <s v="Niedersachsen"/>
    <m/>
    <d v="2005-01-01T00:00:00"/>
    <d v="2005-01-01T00:00:00"/>
    <x v="0"/>
    <x v="4"/>
    <m/>
    <m/>
    <s v="Biomasse"/>
    <s v="Ja"/>
    <s v="Ja"/>
    <n v="22"/>
    <m/>
    <s v="Hochspannung (HS)"/>
    <s v="Avacon AG"/>
    <x v="0"/>
    <x v="36"/>
  </r>
  <r>
    <s v="BNA0245a"/>
    <s v="Statkraft Markets GmbH"/>
    <s v="Emden Gas"/>
    <n v="26725"/>
    <s v="Emden"/>
    <m/>
    <s v="Niedersachsen"/>
    <s v="Gasturbine"/>
    <d v="1973-01-01T00:00:00"/>
    <d v="1973-01-01T00:00:00"/>
    <x v="0"/>
    <x v="4"/>
    <m/>
    <m/>
    <s v="Biomasse"/>
    <s v="Ja"/>
    <s v="Nein"/>
    <n v="52"/>
    <s v="Emden"/>
    <s v="Höchstspannung (HöS)"/>
    <s v="Avacon AG"/>
    <x v="0"/>
    <x v="16"/>
  </r>
  <r>
    <s v="BNA0245b"/>
    <s v="Statkraft Markets GmbH"/>
    <s v="Emden Gas"/>
    <n v="26725"/>
    <s v="Emden"/>
    <m/>
    <s v="Niedersachsen"/>
    <s v="Dampfturbine"/>
    <d v="1973-01-01T00:00:00"/>
    <d v="1973-01-01T00:00:00"/>
    <x v="16"/>
    <x v="1"/>
    <m/>
    <m/>
    <s v="Erdgas"/>
    <s v="Nein"/>
    <s v="Nein"/>
    <n v="433"/>
    <s v="Emden"/>
    <s v="Höchstspannung (HöS)"/>
    <s v="TenneT TSO GmbH "/>
    <x v="1"/>
    <x v="16"/>
  </r>
  <r>
    <s v="BNA0246a"/>
    <s v="EWE ERNEUERBARE ENERGIEN GmbH"/>
    <m/>
    <m/>
    <s v="Emden"/>
    <s v="Am Neuen Seedeich / _x000a_Wolfsburger Straße"/>
    <s v="Niedersachsen"/>
    <m/>
    <d v="1997-03-19T00:00:00"/>
    <d v="1997-03-19T00:00:00"/>
    <x v="0"/>
    <x v="0"/>
    <m/>
    <m/>
    <s v="Windenergie (Onshore-Anlage)"/>
    <s v="Ja"/>
    <s v="Nein"/>
    <n v="26.8"/>
    <s v="Umspannwerk"/>
    <s v="Mittelspannung (MS)"/>
    <s v="EWE NETZ GmbH"/>
    <x v="0"/>
    <x v="14"/>
  </r>
  <r>
    <s v="BNA0246b"/>
    <s v="Windpark Wybelsumer Polder GmbH &amp; Co. KG"/>
    <s v="Windpark Wybelsumer Polder "/>
    <s v="_x000a_26723 "/>
    <s v="Emden"/>
    <m/>
    <s v="Niedersachsen"/>
    <m/>
    <n v="2000"/>
    <n v="2000"/>
    <x v="0"/>
    <x v="0"/>
    <m/>
    <m/>
    <s v="Windenergie (Onshore-Anlage)"/>
    <s v="Ja"/>
    <s v="Nein"/>
    <n v="30"/>
    <m/>
    <m/>
    <s v="EWE NETZ GmbH"/>
    <x v="0"/>
    <x v="51"/>
  </r>
  <r>
    <s v="BNA0247"/>
    <s v="Stadtwerke Emden GmbH"/>
    <s v="Windpark SWE (Larrelter Polder)"/>
    <n v="26723"/>
    <s v="Emden"/>
    <m/>
    <s v="Niedersachsen"/>
    <m/>
    <n v="1994"/>
    <n v="1994"/>
    <x v="0"/>
    <x v="0"/>
    <m/>
    <m/>
    <s v="Windenergie (Onshore-Anlage)"/>
    <s v="Ja"/>
    <s v="Nein"/>
    <n v="29.6"/>
    <s v="Schalthaus Emden"/>
    <s v="Mittelspannung (MS)"/>
    <s v="Stadtwerke Emden GmbH"/>
    <x v="0"/>
    <x v="11"/>
  </r>
  <r>
    <s v="BNA0248"/>
    <s v="BARD Holding GmbH"/>
    <s v="Windpark Rysumer Nacken"/>
    <n v="26723"/>
    <s v="Emden"/>
    <m/>
    <s v="Niedersachsen"/>
    <m/>
    <n v="2012"/>
    <n v="2012"/>
    <x v="0"/>
    <x v="0"/>
    <m/>
    <m/>
    <s v="Windenergie (Onshore-Anlage)"/>
    <s v="Ja"/>
    <m/>
    <n v="6.5"/>
    <s v="Wybelsum"/>
    <s v="Mittelspannung (MS)"/>
    <s v="TenneT TSO GmbH "/>
    <x v="0"/>
    <x v="82"/>
  </r>
  <r>
    <s v="BNA0249"/>
    <s v="BARD Holding GmbH"/>
    <s v="Windpark Rysumer Nacken"/>
    <n v="26723"/>
    <s v="Emden"/>
    <m/>
    <s v="Niedersachsen"/>
    <m/>
    <n v="2012"/>
    <n v="2012"/>
    <x v="0"/>
    <x v="0"/>
    <m/>
    <m/>
    <s v="Windenergie (Onshore-Anlage)"/>
    <s v="Ja"/>
    <m/>
    <n v="6.5"/>
    <s v="Wybelsum"/>
    <s v="Mittelspannung (MS)"/>
    <s v="TenneT TSO GmbH "/>
    <x v="0"/>
    <x v="82"/>
  </r>
  <r>
    <s v="BNA0250a"/>
    <s v="innogy SE"/>
    <s v="Biomasse-HKW"/>
    <n v="49824"/>
    <s v="Emlichheim"/>
    <s v="Neuerostraße 8"/>
    <s v="Niedersachsen"/>
    <m/>
    <d v="2013-07-26T00:00:00"/>
    <d v="2013-07-26T00:00:00"/>
    <x v="0"/>
    <x v="4"/>
    <m/>
    <m/>
    <s v="Biomasse"/>
    <s v="Ja"/>
    <s v="Ja"/>
    <n v="10.6"/>
    <m/>
    <s v="Mittelspannung (MS)"/>
    <s v="Westnetz GmbH"/>
    <x v="0"/>
    <x v="25"/>
  </r>
  <r>
    <s v="BNA0250b"/>
    <s v="innogy SE"/>
    <m/>
    <n v="49824"/>
    <s v="Emlichheim"/>
    <s v="Emslandstr. 900 Z"/>
    <s v="Niedersachsen"/>
    <m/>
    <d v="2013-07-26T00:00:00"/>
    <d v="2013-07-26T00:00:00"/>
    <x v="0"/>
    <x v="4"/>
    <m/>
    <m/>
    <s v="Biomasse"/>
    <s v="Ja"/>
    <s v="Ja"/>
    <n v="10.6"/>
    <s v="DE0073304982400000000000000149412"/>
    <n v="10"/>
    <s v="Westnetz GmbH"/>
    <x v="0"/>
    <x v="25"/>
  </r>
  <r>
    <s v="BNA0251"/>
    <s v="Preussen Elektra GmbH"/>
    <s v="Grohnde"/>
    <n v="31857"/>
    <s v="Emmerthal"/>
    <m/>
    <s v="Niedersachsen"/>
    <s v="KWG"/>
    <d v="1985-02-01T00:00:00"/>
    <d v="1985-02-01T00:00:00"/>
    <x v="0"/>
    <x v="13"/>
    <m/>
    <m/>
    <s v="Kernenergie"/>
    <s v="Nein"/>
    <s v="Nein"/>
    <n v="1360"/>
    <s v="Grohnde"/>
    <s v="Höchstspannung (HöS)"/>
    <s v="TenneT TSO GmbH "/>
    <x v="0"/>
    <x v="18"/>
  </r>
  <r>
    <s v="BNA0252"/>
    <s v="Gemeinschaft nach Bruchteilen der Saarstahl AG (SAG) und Saarschmiede GmbH Freiformschmiede (SSF)"/>
    <s v="Kraftwerk Ensdorf"/>
    <n v="66806"/>
    <s v="Ensdorf"/>
    <s v="Kurt Kessler Str. 1"/>
    <s v="Saarland"/>
    <s v="Block 3"/>
    <d v="2011-08-16T00:00:00"/>
    <d v="2011-08-16T00:00:00"/>
    <x v="9"/>
    <x v="6"/>
    <s v="Steinkohle"/>
    <s v="Klärschlamm"/>
    <s v="Steinkohle"/>
    <s v="Nein"/>
    <s v="Nein"/>
    <n v="283"/>
    <s v="Ensdorf (Schaltanlage Ensdorf (UA Ensdorf 110 kV), Kurt -Kessler-Straße, 66808 Ensdorf"/>
    <s v="Hochspannung (HS)"/>
    <s v="VSE Verteilnetz GmbH"/>
    <x v="3"/>
    <x v="33"/>
  </r>
  <r>
    <s v="BNA0253"/>
    <s v="VSE AG, Kraftwerk Ensdorf"/>
    <s v="Kraftwerk Ensdorf"/>
    <n v="66806"/>
    <s v="Ensdorf"/>
    <s v="Kurt-Kessler-Str."/>
    <s v="Saarland"/>
    <s v="Block 1"/>
    <d v="1963-10-25T00:00:00"/>
    <d v="1963-10-25T00:00:00"/>
    <x v="9"/>
    <x v="6"/>
    <s v="Steinkohle"/>
    <s v="Klärschlamm"/>
    <s v="Steinkohle"/>
    <s v="Nein"/>
    <s v="Ja"/>
    <n v="106"/>
    <s v="Schaltanlage Ensdorf (UA-Ensdorf); DE 0001816680600000000000000580138"/>
    <s v="Höchstspannung (HöS)"/>
    <s v="Amprion GmbH"/>
    <x v="3"/>
    <x v="73"/>
  </r>
  <r>
    <s v="BNA0254"/>
    <s v="Enercon Windpark GmbH &amp; Co. Erfstadt KG"/>
    <s v="Windpark Erfstadt"/>
    <n v="50374"/>
    <s v="Erfstadt"/>
    <m/>
    <s v="Nordrhein-Westfalen"/>
    <m/>
    <d v="2005-03-07T00:00:00"/>
    <d v="2005-03-07T00:00:00"/>
    <x v="0"/>
    <x v="0"/>
    <m/>
    <m/>
    <s v="Windenergie (Onshore-Anlage)"/>
    <s v="Ja"/>
    <s v="Nein"/>
    <n v="12"/>
    <s v="An der Patria, 50374 Erftstadt"/>
    <s v="Mittelspannung (MS)"/>
    <s v="Westnetz GmbH "/>
    <x v="0"/>
    <x v="36"/>
  </r>
  <r>
    <s v="BNA0255"/>
    <s v="SWE Energie GmbH"/>
    <s v="HKW Iderhoffstraße"/>
    <n v="99085"/>
    <s v="Erfurt"/>
    <m/>
    <s v="Thüringen"/>
    <m/>
    <d v="1996-04-24T00:00:00"/>
    <d v="1996-04-24T00:00:00"/>
    <x v="3"/>
    <x v="1"/>
    <m/>
    <m/>
    <s v="Erdgas"/>
    <s v="Nein"/>
    <s v="Ja"/>
    <n v="11"/>
    <s v="UW Iderhoffstraße"/>
    <n v="10"/>
    <s v="SWE Netz GmbH (Erfurt)"/>
    <x v="3"/>
    <x v="38"/>
  </r>
  <r>
    <s v="BNA0256a"/>
    <s v="SWE Energie GmbH"/>
    <s v="HKW Erfurt-Ost"/>
    <n v="99087"/>
    <s v="Erfurt"/>
    <m/>
    <s v="Thüringen"/>
    <s v="GT1"/>
    <d v="1999-12-17T00:00:00"/>
    <d v="1999-12-17T00:00:00"/>
    <x v="0"/>
    <x v="1"/>
    <m/>
    <m/>
    <s v="Erdgas"/>
    <s v="Nein"/>
    <s v="Ja"/>
    <n v="76.5"/>
    <s v="UW Erfurt-Ost"/>
    <s v="Hochspannung (HS)"/>
    <s v="SWE Netz GmbH (Erfurt)"/>
    <x v="0"/>
    <x v="19"/>
  </r>
  <r>
    <s v="BNA0256b"/>
    <s v="SWE Energie GmbH"/>
    <s v="HKW Erfurt-Ost"/>
    <n v="99087"/>
    <s v="Erfurt"/>
    <m/>
    <s v="Thüringen"/>
    <s v="GT2"/>
    <n v="2014"/>
    <n v="2014"/>
    <x v="0"/>
    <x v="1"/>
    <m/>
    <m/>
    <s v="Erdgas"/>
    <s v="Nein"/>
    <s v="Ja"/>
    <n v="32.6"/>
    <m/>
    <s v="Hochspannung (HS)"/>
    <s v="SWE Netz GmbH (Erfurt)"/>
    <x v="0"/>
    <x v="83"/>
  </r>
  <r>
    <s v="BNA0257"/>
    <s v="Ventimotor GmbH &amp; Co.UHW KG"/>
    <m/>
    <n v="99094"/>
    <s v="Erfurt"/>
    <m/>
    <s v="Thüringen"/>
    <m/>
    <n v="2005"/>
    <n v="2005"/>
    <x v="0"/>
    <x v="0"/>
    <m/>
    <m/>
    <s v="Windenergie (Onshore-Anlage)"/>
    <s v="Ja"/>
    <m/>
    <n v="22"/>
    <m/>
    <s v="Mittelspannung (MS)"/>
    <s v="TEN Thüringer Energienetze GmbH"/>
    <x v="0"/>
    <x v="30"/>
  </r>
  <r>
    <s v="BNA0258"/>
    <s v="Windpark Katzenberg GmbH &amp; Co. KG"/>
    <m/>
    <n v="99198"/>
    <s v="Erfurt-Kerspleben"/>
    <m/>
    <s v="Thüringen"/>
    <m/>
    <n v="2004"/>
    <n v="2004"/>
    <x v="0"/>
    <x v="0"/>
    <m/>
    <m/>
    <s v="Windenergie (Onshore-Anlage)"/>
    <s v="Ja"/>
    <m/>
    <n v="11.9"/>
    <m/>
    <s v="USp. Hoch- / Mittelspannung (HS/MS)"/>
    <s v="SWE Netz GmbH (Erfurt)"/>
    <x v="0"/>
    <x v="32"/>
  </r>
  <r>
    <s v="BNA0259"/>
    <s v="Innwerk AG"/>
    <s v="Ering"/>
    <n v="94140"/>
    <s v="Ering"/>
    <s v="Innwerkstraße 38"/>
    <s v="Bayern"/>
    <s v="Ering"/>
    <d v="1942-08-04T00:00:00"/>
    <d v="1942-08-04T00:00:00"/>
    <x v="0"/>
    <x v="2"/>
    <m/>
    <m/>
    <s v="Laufwasser"/>
    <s v="Nein"/>
    <s v="Nein"/>
    <n v="72.5"/>
    <s v="Schaltanlage vor Ort"/>
    <s v="Hochspannung (HS)"/>
    <s v="Bayernwerk AG"/>
    <x v="0"/>
    <x v="84"/>
  </r>
  <r>
    <s v="BNA0260"/>
    <s v="Windpark Erkelenz Nr. 14"/>
    <m/>
    <n v="41812"/>
    <s v="Erkelenz"/>
    <m/>
    <s v="Nordrhein-Westfalen"/>
    <m/>
    <n v="2000"/>
    <n v="2000"/>
    <x v="0"/>
    <x v="0"/>
    <m/>
    <m/>
    <s v="Windenergie (Onshore-Anlage)"/>
    <s v="Ja"/>
    <m/>
    <n v="20.7"/>
    <m/>
    <s v="USp. Hoch- / Mittelspannung (HS/MS)"/>
    <s v="NEW Netz GmbH"/>
    <x v="0"/>
    <x v="51"/>
  </r>
  <r>
    <s v="BNA0261a"/>
    <s v="Erlanger Stadtwerke AG"/>
    <s v="HKW Erlangen"/>
    <n v="91052"/>
    <s v="Erlangen"/>
    <s v=" Äußere Bruckerstr. 33"/>
    <s v="Bayern"/>
    <s v="GuD I"/>
    <d v="2005-09-14T00:00:00"/>
    <d v="2005-09-14T00:00:00"/>
    <x v="0"/>
    <x v="1"/>
    <m/>
    <m/>
    <s v="Erdgas"/>
    <s v="Nein"/>
    <s v="Ja"/>
    <n v="21.6"/>
    <s v="UW Mitte"/>
    <s v="Mittelspannung (MS)"/>
    <s v="Erlanger Stadtwerke AG"/>
    <x v="0"/>
    <x v="36"/>
  </r>
  <r>
    <s v="BNA0261b"/>
    <s v="Erlanger Stadtwerke AG"/>
    <s v="HKW Erlangen"/>
    <n v="91052"/>
    <s v="Erlangen"/>
    <s v=" Äußere Bruckerstr. 33"/>
    <s v="Bayern"/>
    <s v="K6 DT2"/>
    <d v="1982-03-04T00:00:00"/>
    <d v="1982-03-04T00:00:00"/>
    <x v="0"/>
    <x v="3"/>
    <s v="Steinkohle, Heizöl"/>
    <m/>
    <s v="Steinkohle"/>
    <s v="Nein"/>
    <s v="Ja"/>
    <n v="17.399999999999999"/>
    <s v="UW Mitte"/>
    <s v="Mittelspannung (MS)"/>
    <s v="Erlanger Stadtwerke AG"/>
    <x v="0"/>
    <x v="85"/>
  </r>
  <r>
    <s v="BNA0261c"/>
    <s v="Erlanger Stadtwerke AG"/>
    <s v="HKW Erlangen"/>
    <n v="91052"/>
    <s v="Erlangen"/>
    <s v=" Äußere Bruckerstr. 33"/>
    <s v="Bayern"/>
    <s v="GuD 2"/>
    <d v="2014-02-10T00:00:00"/>
    <d v="2014-02-10T00:00:00"/>
    <x v="0"/>
    <x v="1"/>
    <m/>
    <m/>
    <s v="Erdgas"/>
    <s v="Nein"/>
    <s v="Ja"/>
    <n v="6.7"/>
    <s v="Hammerbacherstr."/>
    <s v="Mittelspannung (MS)"/>
    <s v="Erlanger Stadtwerke AG"/>
    <x v="0"/>
    <x v="86"/>
  </r>
  <r>
    <s v="BNA0262"/>
    <s v="WEO GmbH &amp; Co. KG"/>
    <s v="WP Esperstedt-Obhausen"/>
    <n v="6279"/>
    <s v="Esperstedt"/>
    <s v="Außenbereich"/>
    <s v="Sachsen-Anhalt"/>
    <s v="-"/>
    <d v="2009-12-01T00:00:00"/>
    <d v="2009-12-01T00:00:00"/>
    <x v="0"/>
    <x v="0"/>
    <m/>
    <m/>
    <s v="Windenergie (Onshore-Anlage)"/>
    <s v="Ja"/>
    <s v="Nein"/>
    <n v="40"/>
    <s v="UW Querfurter Platte"/>
    <s v="Hochspannung (HS)"/>
    <s v="Mitteldeutsche Netzgesellschaft Strom mbH"/>
    <x v="0"/>
    <x v="6"/>
  </r>
  <r>
    <s v="BNA0263"/>
    <s v="Preussen Elektra GmbH"/>
    <s v="Isar 2"/>
    <n v="84051"/>
    <s v="Essenbach"/>
    <m/>
    <s v="Bayern"/>
    <s v="KKI 2"/>
    <d v="1988-04-09T00:00:00"/>
    <d v="1988-04-09T00:00:00"/>
    <x v="0"/>
    <x v="13"/>
    <m/>
    <m/>
    <s v="Kernenergie"/>
    <s v="Nein"/>
    <s v="Nein"/>
    <n v="1410"/>
    <s v="Isar"/>
    <s v="Höchstspannung (HöS)"/>
    <s v="TenneT TSO GmbH "/>
    <x v="0"/>
    <x v="46"/>
  </r>
  <r>
    <s v="BNA0265"/>
    <s v="Windpark Kesfeld-Heckhuscheid GmbH &amp; Co. KG"/>
    <m/>
    <n v="54597"/>
    <s v="Euscheid"/>
    <m/>
    <s v="Rheinland-Pfalz"/>
    <m/>
    <n v="2005"/>
    <n v="2005"/>
    <x v="0"/>
    <x v="0"/>
    <m/>
    <m/>
    <s v="Windenergie (Onshore-Anlage)"/>
    <s v="Ja"/>
    <m/>
    <n v="32.5"/>
    <m/>
    <s v="Hochspannung (HS)"/>
    <s v="Westnetz GmbH"/>
    <x v="0"/>
    <x v="30"/>
  </r>
  <r>
    <s v="BNA0266a"/>
    <s v="Fehmarn Netz GmbH &amp; Co. KG"/>
    <m/>
    <n v="23769"/>
    <s v="Fehmarn"/>
    <s v="Osterhof, Däschendorf"/>
    <s v="Schleswig-Holstein"/>
    <m/>
    <d v="2006-09-23T00:00:00"/>
    <d v="2006-09-23T00:00:00"/>
    <x v="0"/>
    <x v="0"/>
    <m/>
    <m/>
    <s v="Windenergie (Onshore-Anlage)"/>
    <s v="Ja"/>
    <s v="Nein"/>
    <n v="119.6"/>
    <s v="UW Göhl"/>
    <s v="Hochspannung (HS)"/>
    <s v="Schleswig-Holstein Netz AG"/>
    <x v="0"/>
    <x v="47"/>
  </r>
  <r>
    <s v="BNA0266b"/>
    <s v="Bürger-Windpark-Westfehmarn GmbH &amp; Co. KG"/>
    <m/>
    <n v="23769"/>
    <s v="Fehmarn"/>
    <m/>
    <s v="Schleswig-Holstein"/>
    <m/>
    <d v="2000-08-26T00:00:00"/>
    <d v="2000-08-26T00:00:00"/>
    <x v="0"/>
    <x v="0"/>
    <m/>
    <m/>
    <s v="Windenergie (Onshore-Anlage)"/>
    <s v="Ja"/>
    <s v="Nein"/>
    <n v="11.9"/>
    <s v="UW Petersdorf"/>
    <m/>
    <s v="Schleswig-Holstein Netz AG"/>
    <x v="0"/>
    <x v="50"/>
  </r>
  <r>
    <s v="BNA0266c"/>
    <s v="Windpark Fehmarn-Mitte GmbH &amp; Co. KG"/>
    <m/>
    <n v="23769"/>
    <s v="Fehmarn"/>
    <m/>
    <s v="Schleswig-Holstein"/>
    <m/>
    <d v="2006-08-04T00:00:00"/>
    <d v="2006-08-04T00:00:00"/>
    <x v="0"/>
    <x v="0"/>
    <m/>
    <m/>
    <s v="Windenergie (Onshore-Anlage)"/>
    <s v="Ja"/>
    <s v="Nein"/>
    <n v="11.5"/>
    <s v="UW Petersdorf"/>
    <m/>
    <s v="Schleswig-Holstein Netz AG"/>
    <x v="0"/>
    <x v="47"/>
  </r>
  <r>
    <s v="BNA0267a"/>
    <s v="Energiequelle GmbH &amp; Co. Windpark Feldheim KG"/>
    <s v="Windpark Feldheim VI"/>
    <n v="14929"/>
    <s v="Feldheim"/>
    <m/>
    <s v="Brandenburg"/>
    <m/>
    <n v="2005"/>
    <n v="2005"/>
    <x v="0"/>
    <x v="0"/>
    <m/>
    <m/>
    <s v="Windenergie (Onshore-Anlage)"/>
    <s v="Ja"/>
    <s v="Nein"/>
    <n v="12"/>
    <s v="DE00729704916REC0SW00335210597514"/>
    <s v="Mittelspannung (MS)"/>
    <s v="E.DIS AG"/>
    <x v="0"/>
    <x v="30"/>
  </r>
  <r>
    <s v="BNA0267b"/>
    <s v="Windpark GmbH &amp; Co. Feldheim KG"/>
    <s v="WP Feldheim"/>
    <n v="14913"/>
    <s v="Feldheim"/>
    <m/>
    <s v="Brandenburg"/>
    <m/>
    <d v="2006-04-07T00:00:00"/>
    <d v="2006-04-07T00:00:00"/>
    <x v="0"/>
    <x v="0"/>
    <m/>
    <m/>
    <s v="Windenergie (Onshore-Anlage)"/>
    <s v="Ja"/>
    <s v="Nein"/>
    <n v="20"/>
    <s v="UW Schönewalde"/>
    <s v="Höchstspannung (HöS)"/>
    <s v="50Hertz Transmission GmbH"/>
    <x v="0"/>
    <x v="47"/>
  </r>
  <r>
    <s v="BNA0268"/>
    <s v="Mark-E AG"/>
    <s v="Pumpspeicherwerk Rönkhausen"/>
    <n v="57413"/>
    <s v="Finnentrop"/>
    <m/>
    <s v="Nordrhein-Westfalen"/>
    <s v="PSW"/>
    <d v="1969-01-01T00:00:00"/>
    <d v="1969-01-01T00:00:00"/>
    <x v="0"/>
    <x v="9"/>
    <m/>
    <m/>
    <s v="Pumpspeicher"/>
    <s v="Nein"/>
    <s v="Nein"/>
    <n v="138"/>
    <s v="U 101 und U 102"/>
    <s v="Hochspannung (HS)"/>
    <s v="Enervie AssetNetWork GmbH "/>
    <x v="0"/>
    <x v="41"/>
  </r>
  <r>
    <s v="BNA0269"/>
    <s v="Stadtwerke Flensburg GmbH"/>
    <s v="HKW Flensburg"/>
    <n v="24939"/>
    <s v="Flensburg"/>
    <s v="Batteriestr. 48"/>
    <s v="Schleswig-Holstein"/>
    <s v="Block 5"/>
    <m/>
    <m/>
    <x v="2"/>
    <x v="5"/>
    <m/>
    <m/>
    <s v="Mineralölprodukte"/>
    <s v="Nein"/>
    <s v="Ja"/>
    <n v="30"/>
    <s v="Stadtwerke Flensburg GmbH"/>
    <s v="Mittelspannung (MS)"/>
    <s v="Stadtwerke Flensburg GmbH"/>
    <x v="2"/>
    <x v="24"/>
  </r>
  <r>
    <s v="BNA0270"/>
    <s v="Stadtwerke Flensburg GmbH"/>
    <s v="Heizkraftwerk FL"/>
    <n v="24939"/>
    <s v="Flensburg"/>
    <s v="Batteriestr. 48"/>
    <s v="Schleswig-Holstein"/>
    <s v="Block 11"/>
    <d v="1992-06-02T00:00:00"/>
    <d v="1992-06-02T00:00:00"/>
    <x v="0"/>
    <x v="3"/>
    <s v="Steinkohle"/>
    <s v="EBS / Biomasse"/>
    <s v="Steinkohle"/>
    <s v="Nein"/>
    <s v="Ja"/>
    <n v="31"/>
    <s v="SW Flensburg GmbH"/>
    <s v="Mittelspannung (MS)"/>
    <s v="Stadtwerke Flensburg GmbH "/>
    <x v="0"/>
    <x v="87"/>
  </r>
  <r>
    <s v="BNA0271"/>
    <s v="Stadtwerke Flensburg GmbH"/>
    <s v="Heizkraftwerk FL"/>
    <n v="24939"/>
    <s v="Flensburg"/>
    <s v="Batteriestr. 48"/>
    <s v="Schleswig-Holstein"/>
    <s v="Block 10"/>
    <d v="1989-01-23T00:00:00"/>
    <d v="1989-01-23T00:00:00"/>
    <x v="0"/>
    <x v="3"/>
    <s v="Steinkohle"/>
    <s v="EBS / Biomasse"/>
    <s v="Steinkohle"/>
    <s v="Nein"/>
    <s v="Ja"/>
    <n v="33"/>
    <s v="SW Flensburg GmbH"/>
    <s v="Mittelspannung (MS)"/>
    <s v="Stadtwerke Flensburg GmbH "/>
    <x v="0"/>
    <x v="20"/>
  </r>
  <r>
    <s v="BNA0272"/>
    <s v="Stadtwerke Flensburg GmbH"/>
    <s v="Heizkraftwerk FL"/>
    <n v="24939"/>
    <s v="Flensburg"/>
    <s v="Batteriestr. 48"/>
    <s v="Schleswig-Holstein"/>
    <s v="Block 9"/>
    <d v="1985-10-01T00:00:00"/>
    <d v="1985-10-01T00:00:00"/>
    <x v="0"/>
    <x v="3"/>
    <s v="Steinkohle"/>
    <s v="EBS / Biomasse"/>
    <s v="Steinkohle"/>
    <s v="Nein"/>
    <s v="Ja"/>
    <n v="33"/>
    <s v="SW Flensburg GmbH"/>
    <s v="Mittelspannung (MS)"/>
    <s v="Stadtwerke Flensburg GmbH "/>
    <x v="0"/>
    <x v="18"/>
  </r>
  <r>
    <s v="BNA0273"/>
    <s v="Stadtwerke Flensburg GmbH"/>
    <s v="Heizkraftwerk FL"/>
    <n v="24939"/>
    <s v="Flensburg"/>
    <s v="Batteriestr. 48"/>
    <s v="Schleswig-Holstein"/>
    <s v="Block 8"/>
    <n v="1982"/>
    <n v="1982"/>
    <x v="10"/>
    <x v="6"/>
    <m/>
    <m/>
    <s v="Steinkohle"/>
    <s v="Nein"/>
    <s v="Ja"/>
    <n v="35"/>
    <s v="SW Flensburg GmbH"/>
    <s v="Mittelspannung (MS)"/>
    <s v="Stadtwerke Flensburg GmbH "/>
    <x v="9"/>
    <x v="88"/>
  </r>
  <r>
    <s v="BNA0274"/>
    <s v="Stadtwerke Flensburg GmbH"/>
    <s v="Heizkraftwerk FL"/>
    <n v="24939"/>
    <s v="Flensburg"/>
    <s v="Batteriestr. 48"/>
    <s v="Schleswig-Holstein"/>
    <s v="Block 7"/>
    <n v="1978"/>
    <n v="1978"/>
    <x v="10"/>
    <x v="6"/>
    <m/>
    <m/>
    <s v="Steinkohle"/>
    <s v="Nein"/>
    <s v="Ja"/>
    <n v="23"/>
    <s v="SW Flensburg GmbH"/>
    <s v="Mittelspannung (MS)"/>
    <s v="Stadtwerke Flensburg GmbH "/>
    <x v="9"/>
    <x v="80"/>
  </r>
  <r>
    <s v="BNA0276"/>
    <s v="Windpark Flomborn / Stetten GmbH &amp; Co. KG"/>
    <s v="Windpark Flomborn"/>
    <n v="55234"/>
    <s v="Flomborn"/>
    <m/>
    <s v="Rheinland-Pfalz"/>
    <m/>
    <n v="1999"/>
    <n v="1999"/>
    <x v="0"/>
    <x v="0"/>
    <m/>
    <m/>
    <s v="Windenergie (Onshore-Anlage)"/>
    <s v="Ja"/>
    <m/>
    <n v="12"/>
    <m/>
    <s v="Mittelspannung (MS)"/>
    <s v="EWR Netz GmbH"/>
    <x v="0"/>
    <x v="3"/>
  </r>
  <r>
    <s v="BNA0277"/>
    <s v="MVV Energie AG"/>
    <s v="BMKW Flörsheim Wicker"/>
    <n v="65439"/>
    <s v="Flörsheim Wicker"/>
    <s v="Am Steinmühlenweg 5"/>
    <s v="Hessen"/>
    <m/>
    <d v="2003-12-19T00:00:00"/>
    <d v="2003-12-19T00:00:00"/>
    <x v="0"/>
    <x v="4"/>
    <m/>
    <m/>
    <s v="Biomasse"/>
    <s v="Ja"/>
    <s v="Nein"/>
    <n v="12.61"/>
    <m/>
    <s v="Mittelspannung (MS)"/>
    <s v="Syna GmbH "/>
    <x v="0"/>
    <x v="8"/>
  </r>
  <r>
    <s v="BNA0278"/>
    <s v="EnBW Energie Baden-Württemberg AG"/>
    <s v="Rudolf-Fettweis-Werk     "/>
    <n v="76596"/>
    <s v="Forbach"/>
    <s v="Werkstraße 5"/>
    <s v="Baden-Württemberg"/>
    <s v="Forb/ Murgwerk"/>
    <d v="1918-01-01T00:00:00"/>
    <d v="1918-01-01T00:00:00"/>
    <x v="0"/>
    <x v="2"/>
    <m/>
    <m/>
    <s v="Laufwasser"/>
    <s v="Nein"/>
    <s v="Nein"/>
    <n v="22"/>
    <s v="Forbach"/>
    <s v="Hochspannung (HS)"/>
    <s v="Netze BW GmbH"/>
    <x v="0"/>
    <x v="89"/>
  </r>
  <r>
    <s v="BNA0279"/>
    <s v="EnBW Energie Baden-Württemberg AG"/>
    <s v="Rudolf-Fettweis-Werk     "/>
    <n v="76596"/>
    <s v="Forbach"/>
    <s v="Werkstraße 5"/>
    <s v="Baden-Württemberg"/>
    <s v="Pumpspeicherkraftwerk Schwarzenbachwerk"/>
    <d v="1926-01-01T00:00:00"/>
    <d v="1926-01-01T00:00:00"/>
    <x v="0"/>
    <x v="9"/>
    <m/>
    <m/>
    <s v="Pumpspeicher"/>
    <s v="Nein"/>
    <s v="Nein"/>
    <n v="43"/>
    <s v="Forbach"/>
    <s v="Hochspannung (HS)"/>
    <s v="Netze BW GmbH"/>
    <x v="0"/>
    <x v="90"/>
  </r>
  <r>
    <s v="BNA0280"/>
    <m/>
    <m/>
    <n v="39443"/>
    <s v="Förderstedt"/>
    <m/>
    <s v="Sachsen-Anhalt"/>
    <m/>
    <n v="2007"/>
    <n v="2007"/>
    <x v="0"/>
    <x v="0"/>
    <m/>
    <m/>
    <s v="Windenergie (Onshore-Anlage)"/>
    <s v="Ja"/>
    <m/>
    <n v="28"/>
    <m/>
    <s v="Mittelspannung (MS)"/>
    <s v="Avacon AG"/>
    <x v="0"/>
    <x v="12"/>
  </r>
  <r>
    <s v="BNA0281"/>
    <m/>
    <m/>
    <n v="39443"/>
    <s v="Förderstedt"/>
    <m/>
    <s v="Sachsen-Anhalt"/>
    <m/>
    <n v="2009"/>
    <n v="2009"/>
    <x v="0"/>
    <x v="0"/>
    <m/>
    <m/>
    <s v="Windenergie (Onshore-Anlage)"/>
    <s v="Ja"/>
    <m/>
    <n v="27"/>
    <m/>
    <s v="Hochspannung (HS)"/>
    <s v="HSN Magdeburg GmbH"/>
    <x v="0"/>
    <x v="7"/>
  </r>
  <r>
    <s v="BNA0282"/>
    <m/>
    <m/>
    <n v="39443"/>
    <s v="Förderstedt"/>
    <m/>
    <s v="Sachsen-Anhalt"/>
    <m/>
    <n v="2006"/>
    <n v="2006"/>
    <x v="0"/>
    <x v="0"/>
    <m/>
    <m/>
    <s v="Windenergie (Onshore-Anlage)"/>
    <s v="Ja"/>
    <m/>
    <n v="18"/>
    <m/>
    <s v="Mittelspannung (MS)"/>
    <s v="Avacon AG"/>
    <x v="0"/>
    <x v="34"/>
  </r>
  <r>
    <s v="BNA0283"/>
    <s v="Mainova AG"/>
    <s v="BKF"/>
    <n v="60382"/>
    <s v="Frankfurt am Main"/>
    <s v="Alt Fechenheim 34"/>
    <s v="Hessen"/>
    <m/>
    <d v="2004-01-01T00:00:00"/>
    <d v="2004-01-01T00:00:00"/>
    <x v="0"/>
    <x v="3"/>
    <s v="Biomasse"/>
    <s v="Mineralölprodukte"/>
    <s v="Biomasse"/>
    <s v="Ja"/>
    <s v="Ja"/>
    <n v="12.4"/>
    <s v="UW Hanauer Landstraße"/>
    <n v="10"/>
    <s v="NRM Netzdienste Rhein-Main GmbH"/>
    <x v="0"/>
    <x v="23"/>
  </r>
  <r>
    <s v="BNA0284"/>
    <s v="Stadtwerke Frankfurt (Oder) GmbH"/>
    <s v="Heizkraftwerk FFO"/>
    <n v="15236"/>
    <s v="Frankfurt Oder"/>
    <m/>
    <s v="Brandenburg"/>
    <s v="Block1-GuD-EK"/>
    <d v="1997-09-30T00:00:00"/>
    <d v="1997-09-30T00:00:00"/>
    <x v="0"/>
    <x v="1"/>
    <s v="Braunkohlestaub"/>
    <s v="Erdgas"/>
    <s v="Erdgas"/>
    <s v="Nein"/>
    <s v="Ja"/>
    <n v="48"/>
    <s v="UW Beresinchen"/>
    <s v="Hochspannung (HS)"/>
    <s v="Netzgesellschaft Frankfurt (Oder)"/>
    <x v="0"/>
    <x v="14"/>
  </r>
  <r>
    <s v="BNA0285"/>
    <s v="Mainova AG"/>
    <s v="HKW Niederrad"/>
    <n v="60528"/>
    <s v="Frankfurt am Main"/>
    <s v="Lyoner Straße  8"/>
    <s v="Hessen"/>
    <s v="Block 1"/>
    <d v="2004-01-01T00:00:00"/>
    <d v="2004-01-01T00:00:00"/>
    <x v="0"/>
    <x v="1"/>
    <m/>
    <m/>
    <s v="Erdgas"/>
    <s v="Nein"/>
    <s v="Ja"/>
    <n v="70"/>
    <s v="UW Goldsteinstraße"/>
    <s v="Hochspannung (HS)"/>
    <s v="NRM Netzdienste Rhein-Main GmbH"/>
    <x v="0"/>
    <x v="23"/>
  </r>
  <r>
    <s v="BNA0286"/>
    <s v="Mainova AG"/>
    <s v="HKW West"/>
    <n v="60627"/>
    <s v="Frankfurt am Main"/>
    <s v="Gutleutstraße 231"/>
    <s v="Hessen"/>
    <s v="Block 4"/>
    <d v="1994-01-01T00:00:00"/>
    <d v="1994-01-01T00:00:00"/>
    <x v="0"/>
    <x v="1"/>
    <m/>
    <m/>
    <s v="Erdgas"/>
    <s v="Nein"/>
    <s v="Ja"/>
    <n v="99"/>
    <s v="UW Gutleutstraße"/>
    <s v="Hochspannung (HS)"/>
    <s v="NRM Netzdienste Rhein-Main GmbH"/>
    <x v="0"/>
    <x v="29"/>
  </r>
  <r>
    <s v="BNA0287a"/>
    <s v="Mainova AG"/>
    <s v="MHKW Frankfurt"/>
    <n v="60440"/>
    <s v="Frankfurt am Main"/>
    <s v="Heddernheimer Landstraße 158"/>
    <s v="Hessen"/>
    <s v="T 3 (nur alleiniger Betrieb, kein gemeinsamer Betrieb mit T 7 möglich)"/>
    <d v="1969-01-01T00:00:00"/>
    <d v="1969-01-01T00:00:00"/>
    <x v="0"/>
    <x v="3"/>
    <s v="Abfall"/>
    <s v="Mineralölprodukte"/>
    <s v="Abfall"/>
    <s v="Nein"/>
    <s v="Ja"/>
    <n v="26"/>
    <s v="UW Heddernheim"/>
    <n v="30"/>
    <s v="NRM Netzdienste Rhein-Main GmbH"/>
    <x v="0"/>
    <x v="41"/>
  </r>
  <r>
    <s v="BNA0287b"/>
    <s v="Mainova AG"/>
    <s v="MHKW Frankfurt"/>
    <n v="60439"/>
    <s v="Frankfurt am Main"/>
    <s v="Heddernheimer Landstraße 157"/>
    <s v="Hessen"/>
    <s v="T 7 (nur alleiniger Betrieb, kein gemeinsamer Betrieb mit T 3 möglich)"/>
    <d v="2006-01-01T00:00:00"/>
    <d v="2006-01-01T00:00:00"/>
    <x v="0"/>
    <x v="3"/>
    <s v="Abfall"/>
    <s v="Mineralölprodukte"/>
    <s v="Abfall"/>
    <s v="Nein"/>
    <s v="Ja"/>
    <n v="46.5"/>
    <s v="UW Heddernheim"/>
    <n v="30"/>
    <s v="NRM Netzdienste Rhein-Main GmbH"/>
    <x v="0"/>
    <x v="47"/>
  </r>
  <r>
    <s v="BNA0288"/>
    <s v="Mainova AG"/>
    <s v="HKW Niederrad"/>
    <n v="60528"/>
    <s v="Frankfurt am Main"/>
    <s v="Lyoner Straße  9"/>
    <s v="Hessen"/>
    <s v="Block 2"/>
    <m/>
    <m/>
    <x v="13"/>
    <x v="3"/>
    <s v="Erdgas"/>
    <s v="Mineralölprodukte"/>
    <s v="Erdgas"/>
    <s v="Nein"/>
    <s v="Ja"/>
    <n v="56"/>
    <s v="UW Goldsteinstraße"/>
    <s v="Hochspannung (HS)"/>
    <s v="NRM Netzdienste Rhein-Main GmbH"/>
    <x v="12"/>
    <x v="24"/>
  </r>
  <r>
    <s v="BNA0289a"/>
    <s v="Mainova AG"/>
    <s v="HKW West"/>
    <n v="60627"/>
    <s v="Frankfurt am Main"/>
    <s v="Gutleutstraße 231"/>
    <s v="Hessen"/>
    <s v="M4"/>
    <m/>
    <m/>
    <x v="10"/>
    <x v="14"/>
    <s v="Dampfversorgung über HKW West Block 2, 3, 4"/>
    <m/>
    <s v="Sonstige Energieträger_x000a_(nicht erneuerbar)"/>
    <s v="Nein"/>
    <s v="Nein"/>
    <n v="19.7"/>
    <s v="UW Gutleutstraße"/>
    <n v="30"/>
    <s v="NRM Netzdienste Rhein-Main GmbH"/>
    <x v="9"/>
    <x v="24"/>
  </r>
  <r>
    <s v="BNA0289b"/>
    <s v="Mainova AG"/>
    <s v="HKW West"/>
    <n v="60627"/>
    <s v="Frankfurt am Main"/>
    <s v="Gutleutstraße 231"/>
    <s v="Hessen"/>
    <s v="Block 2"/>
    <d v="1988-01-01T00:00:00"/>
    <d v="1988-01-01T00:00:00"/>
    <x v="0"/>
    <x v="3"/>
    <s v="Steinkohle"/>
    <s v="Mineralölprodukte"/>
    <s v="Steinkohle"/>
    <s v="Nein"/>
    <s v="Ja"/>
    <n v="61.5"/>
    <s v="UW Gutleutstraße"/>
    <s v="Hochspannung (HS)"/>
    <s v="NRM Netzdienste Rhein-Main GmbH"/>
    <x v="0"/>
    <x v="46"/>
  </r>
  <r>
    <s v="BNA0290"/>
    <s v="Mainova AG"/>
    <s v="HKW West"/>
    <n v="60627"/>
    <s v="Frankfurt am Main"/>
    <s v="Gutleutstraße 231"/>
    <s v="Hessen"/>
    <s v="Block 3"/>
    <d v="1989-01-01T00:00:00"/>
    <d v="1989-01-01T00:00:00"/>
    <x v="0"/>
    <x v="3"/>
    <s v="Steinkohle"/>
    <s v="Mineralölprodukte"/>
    <s v="Steinkohle"/>
    <s v="Nein"/>
    <s v="Ja"/>
    <n v="61.5"/>
    <s v="UW Gutleutstraße"/>
    <s v="Hochspannung (HS)"/>
    <s v="NRM Netzdienste Rhein-Main GmbH"/>
    <x v="0"/>
    <x v="20"/>
  </r>
  <r>
    <s v="BNA0291"/>
    <m/>
    <m/>
    <n v="7774"/>
    <s v="Frauenprießnitz"/>
    <m/>
    <s v="Thüringen"/>
    <m/>
    <n v="1995"/>
    <n v="1995"/>
    <x v="0"/>
    <x v="0"/>
    <m/>
    <m/>
    <s v="Windenergie (Onshore-Anlage)"/>
    <s v="Ja"/>
    <m/>
    <n v="10.95"/>
    <m/>
    <s v="Mittelspannung (MS)"/>
    <s v="TEN Thüringer Energienetze GmbH"/>
    <x v="0"/>
    <x v="91"/>
  </r>
  <r>
    <s v="BNA0292"/>
    <s v="RWE Power AG"/>
    <s v="Frechen/Wachtberg"/>
    <n v="50226"/>
    <s v="Frechen"/>
    <m/>
    <s v="Nordrhein-Westfalen"/>
    <s v="Frechen/Wachtberg"/>
    <d v="1959-01-01T00:00:00"/>
    <d v="1959-01-01T00:00:00"/>
    <x v="0"/>
    <x v="3"/>
    <s v="Braunkohle"/>
    <s v="Klärschlamm"/>
    <s v="Braunkohle"/>
    <s v="Nein"/>
    <s v="Ja"/>
    <n v="176"/>
    <s v="Frechen"/>
    <s v="Hochspannung (HS)"/>
    <s v="Westnetz GmbH"/>
    <x v="0"/>
    <x v="92"/>
  </r>
  <r>
    <s v="BNA0293"/>
    <s v="Rhodia Acetow GmbH"/>
    <s v="GuD Anlage WVK"/>
    <n v="79108"/>
    <s v="Freiburg"/>
    <m/>
    <s v="Baden-Württemberg"/>
    <s v="GuD Anlage"/>
    <d v="1998-10-01T00:00:00"/>
    <d v="1998-10-01T00:00:00"/>
    <x v="12"/>
    <x v="1"/>
    <m/>
    <m/>
    <s v="Erdgas"/>
    <s v="Nein"/>
    <s v="Ja"/>
    <n v="38.587100990140975"/>
    <s v="110kV Schalter WVK GuD Anlage"/>
    <s v="Hochspannung (HS)"/>
    <s v="bnNETZE GmbH "/>
    <x v="11"/>
    <x v="43"/>
  </r>
  <r>
    <s v="BNA0294"/>
    <s v="Energiekontor Windkraft GmbH &amp; Co. WP OE KG"/>
    <m/>
    <n v="21729"/>
    <s v="Freiburg"/>
    <m/>
    <s v="Niedersachsen"/>
    <m/>
    <n v="1999"/>
    <n v="1999"/>
    <x v="0"/>
    <x v="0"/>
    <m/>
    <m/>
    <s v="Windenergie (Onshore-Anlage)"/>
    <s v="Ja"/>
    <m/>
    <n v="15"/>
    <m/>
    <s v="USp. Hoch- / Mittelspannung (HS/MS)"/>
    <s v="EWE NETZ GmbH"/>
    <x v="0"/>
    <x v="3"/>
  </r>
  <r>
    <s v="BNA0295"/>
    <s v="Energiekontor Ökofonds GmbH &amp; Co. WP BD KG"/>
    <m/>
    <n v="21729"/>
    <s v="Freiburg"/>
    <m/>
    <s v="Niedersachsen"/>
    <m/>
    <n v="2003"/>
    <n v="2003"/>
    <x v="0"/>
    <x v="0"/>
    <m/>
    <m/>
    <s v="Windenergie (Onshore-Anlage)"/>
    <s v="Ja"/>
    <m/>
    <n v="11.5"/>
    <m/>
    <s v="USp. Hoch- / Mittelspannung (HS/MS)"/>
    <s v="EWE NETZ GmbH"/>
    <x v="0"/>
    <x v="2"/>
  </r>
  <r>
    <s v="BNA0296"/>
    <s v="Bürgerwindpark Oederquart Erschließungsges.mbH &amp; Co."/>
    <m/>
    <n v="21729"/>
    <s v="Freiburg"/>
    <m/>
    <s v="Niedersachsen"/>
    <m/>
    <n v="2003"/>
    <n v="2003"/>
    <x v="0"/>
    <x v="0"/>
    <m/>
    <m/>
    <s v="Windenergie (Onshore-Anlage)"/>
    <s v="Ja"/>
    <m/>
    <n v="10"/>
    <m/>
    <s v="USp. Hoch- / Mittelspannung (HS/MS)"/>
    <s v="EWE NETZ GmbH"/>
    <x v="0"/>
    <x v="2"/>
  </r>
  <r>
    <s v="BNA0297"/>
    <s v="BW-Bürgerwindpark Freren Verwaltungsgesellschaft mbH"/>
    <s v="Bürgerwindpark Freren"/>
    <n v="49832"/>
    <s v="Freren "/>
    <s v="Bardel"/>
    <s v="Niedersachsen"/>
    <m/>
    <n v="2007"/>
    <n v="2007"/>
    <x v="0"/>
    <x v="0"/>
    <m/>
    <m/>
    <s v="Windenergie (Onshore-Anlage)"/>
    <s v="Ja"/>
    <s v="Nein"/>
    <n v="35.4"/>
    <s v="BW Bürgerwindpark Freren-Bardel"/>
    <s v="Mittelspannung (MS)"/>
    <s v="Westnetz GmbH"/>
    <x v="0"/>
    <x v="12"/>
  </r>
  <r>
    <s v="BNA0298"/>
    <s v="BVT Windpark Sustrum/Renkenberge GmbH &amp; Co. KG"/>
    <m/>
    <n v="49762"/>
    <s v="Fresenburg"/>
    <m/>
    <s v="Niedersachsen"/>
    <m/>
    <n v="1998"/>
    <n v="1998"/>
    <x v="0"/>
    <x v="0"/>
    <m/>
    <m/>
    <s v="Windenergie (Onshore-Anlage)"/>
    <s v="Ja"/>
    <m/>
    <n v="25.5"/>
    <m/>
    <s v="Mittelspannung (MS)"/>
    <s v="EWE NETZ GmbH"/>
    <x v="0"/>
    <x v="78"/>
  </r>
  <r>
    <s v="BNA0299"/>
    <s v="Windpark Freyenstein-Halenbeck GmbH &amp; Co. KG"/>
    <m/>
    <n v="16918"/>
    <s v="Freyenstein"/>
    <m/>
    <s v="Brandenburg"/>
    <m/>
    <d v="2006-06-21T00:00:00"/>
    <d v="2006-06-21T00:00:00"/>
    <x v="0"/>
    <x v="0"/>
    <m/>
    <m/>
    <s v="Windenergie (Onshore-Anlage)"/>
    <s v="Ja"/>
    <m/>
    <n v="16"/>
    <m/>
    <s v="USp. Höchst- / Hochspannung (HöS/HS)"/>
    <s v="50Hertz Transmission GmbH"/>
    <x v="0"/>
    <x v="47"/>
  </r>
  <r>
    <s v="BNA0300"/>
    <m/>
    <m/>
    <n v="26169"/>
    <s v="Friesoythe"/>
    <m/>
    <s v="Niedersachsen"/>
    <m/>
    <n v="2000"/>
    <n v="2000"/>
    <x v="0"/>
    <x v="0"/>
    <m/>
    <m/>
    <s v="Windenergie (Onshore-Anlage)"/>
    <s v="Ja"/>
    <m/>
    <n v="34.200000000000003"/>
    <m/>
    <s v="USp. Hoch- / Mittelspannung (HS/MS)"/>
    <s v="EWE NETZ GmbH"/>
    <x v="0"/>
    <x v="51"/>
  </r>
  <r>
    <s v="BNA0301"/>
    <s v="SachsenFonds Windpark IV GmbH &amp; Co. KG"/>
    <m/>
    <n v="26169"/>
    <s v="Friesoythe"/>
    <m/>
    <s v="Niedersachsen"/>
    <m/>
    <n v="2002"/>
    <n v="2002"/>
    <x v="0"/>
    <x v="0"/>
    <m/>
    <m/>
    <s v="Windenergie (Onshore-Anlage)"/>
    <s v="Ja"/>
    <m/>
    <n v="14"/>
    <m/>
    <s v="USp. Hoch- / Mittelspannung (HS/MS)"/>
    <s v="EWE NETZ GmbH"/>
    <x v="0"/>
    <x v="1"/>
  </r>
  <r>
    <s v="BNA0302"/>
    <s v="RWE Power AG"/>
    <s v="Frimmersdorf"/>
    <n v="41517"/>
    <s v="Frimmersdorf"/>
    <m/>
    <s v="Nordrhein-Westfalen"/>
    <s v="C"/>
    <n v="1957"/>
    <n v="1957"/>
    <x v="17"/>
    <x v="11"/>
    <m/>
    <m/>
    <s v="Braunkohle"/>
    <s v="Nein"/>
    <s v="Nein"/>
    <n v="129"/>
    <s v="Frimmersdorf"/>
    <s v="Hochspannung (HS)"/>
    <s v="Westnetz GmbH"/>
    <x v="14"/>
    <x v="93"/>
  </r>
  <r>
    <s v="BNA0303"/>
    <s v="RWE Power AG"/>
    <s v="Frimmersdorf"/>
    <n v="41517"/>
    <s v="Frimmersdorf"/>
    <m/>
    <s v="Nordrhein-Westfalen"/>
    <s v="D"/>
    <n v="1957"/>
    <n v="1957"/>
    <x v="17"/>
    <x v="11"/>
    <m/>
    <m/>
    <s v="Braunkohle"/>
    <s v="Nein"/>
    <s v="Nein"/>
    <n v="130"/>
    <s v="Frimmersdorf"/>
    <s v="Hochspannung (HS)"/>
    <s v="Westnetz GmbH"/>
    <x v="14"/>
    <x v="93"/>
  </r>
  <r>
    <s v="BNA0304"/>
    <s v="RWE Power AG"/>
    <s v="Frimmersdorf"/>
    <n v="41517"/>
    <s v="Frimmersdorf"/>
    <m/>
    <s v="Nordrhein-Westfalen"/>
    <s v="G"/>
    <n v="1960"/>
    <n v="1960"/>
    <x v="17"/>
    <x v="11"/>
    <m/>
    <m/>
    <s v="Braunkohle"/>
    <s v="Nein"/>
    <s v="Nein"/>
    <n v="124"/>
    <s v="Rommerskirchen"/>
    <s v="Höchstspannung (HöS)"/>
    <s v="Amprion GmbH"/>
    <x v="14"/>
    <x v="94"/>
  </r>
  <r>
    <s v="BNA0305"/>
    <s v="RWE Power AG"/>
    <s v="Frimmersdorf"/>
    <n v="41517"/>
    <s v="Grevenbroich-Frimmersdorf"/>
    <m/>
    <s v="Nordrhein-Westfalen"/>
    <s v="E"/>
    <n v="1959"/>
    <n v="1959"/>
    <x v="2"/>
    <x v="11"/>
    <m/>
    <m/>
    <s v="Braunkohle"/>
    <s v="Nein"/>
    <s v="Nein"/>
    <n v="130"/>
    <s v="Osterath"/>
    <s v="Höchstspannung (HöS)"/>
    <s v="Amprion GmbH"/>
    <x v="2"/>
    <x v="71"/>
  </r>
  <r>
    <s v="BNA0306"/>
    <s v="RWE Power AG"/>
    <s v="Frimmersdorf"/>
    <n v="41517"/>
    <s v="Grevenbroich-Frimmersdorf"/>
    <m/>
    <s v="Nordrhein-Westfalen"/>
    <s v="F"/>
    <n v="1960"/>
    <n v="1960"/>
    <x v="2"/>
    <x v="11"/>
    <m/>
    <m/>
    <s v="Braunkohle"/>
    <s v="Nein"/>
    <s v="Nein"/>
    <n v="132"/>
    <s v="Osterath"/>
    <s v="Höchstspannung (HöS)"/>
    <s v="Amprion GmbH"/>
    <x v="2"/>
    <x v="94"/>
  </r>
  <r>
    <s v="BNA0307"/>
    <s v="RWE Power AG"/>
    <s v="Frimmersdorf"/>
    <n v="41517"/>
    <s v="Frimmersdorf"/>
    <m/>
    <s v="Nordrhein-Westfalen"/>
    <s v="I"/>
    <n v="1960"/>
    <n v="1960"/>
    <x v="2"/>
    <x v="11"/>
    <m/>
    <m/>
    <s v="Braunkohle"/>
    <s v="Nein"/>
    <s v="Nein"/>
    <n v="128"/>
    <s v="Opladen"/>
    <s v="Höchstspannung (HöS)"/>
    <s v="Amprion GmbH"/>
    <x v="2"/>
    <x v="94"/>
  </r>
  <r>
    <s v="BNA0308"/>
    <s v="RWE Power AG"/>
    <s v="Frimmersdorf"/>
    <n v="41517"/>
    <s v="Frimmersdorf"/>
    <m/>
    <s v="Nordrhein-Westfalen"/>
    <s v="K"/>
    <n v="1962"/>
    <n v="1962"/>
    <x v="2"/>
    <x v="11"/>
    <m/>
    <m/>
    <s v="Braunkohle"/>
    <s v="Nein"/>
    <s v="Nein"/>
    <n v="136"/>
    <s v="Opladen"/>
    <s v="Höchstspannung (HöS)"/>
    <s v="Amprion GmbH"/>
    <x v="2"/>
    <x v="95"/>
  </r>
  <r>
    <s v="BNA0309"/>
    <s v="RWE Power AG"/>
    <s v="Frimmersdorf"/>
    <n v="41517"/>
    <s v="Grevenbroich-Frimmersdorf"/>
    <m/>
    <s v="Nordrhein-Westfalen"/>
    <s v="N"/>
    <n v="1964"/>
    <n v="1964"/>
    <x v="2"/>
    <x v="11"/>
    <m/>
    <m/>
    <s v="Braunkohle"/>
    <s v="Nein"/>
    <s v="Nein"/>
    <n v="135"/>
    <s v="Gohrpunkt"/>
    <s v="Höchstspannung (HöS)"/>
    <s v="Amprion GmbH"/>
    <x v="2"/>
    <x v="64"/>
  </r>
  <r>
    <s v="BNA0310"/>
    <s v="RWE Power AG"/>
    <s v="Frimmersdorf"/>
    <n v="41517"/>
    <s v="Grevenbroich-Frimmersdorf"/>
    <m/>
    <s v="Nordrhein-Westfalen"/>
    <s v="M"/>
    <n v="1962"/>
    <n v="1962"/>
    <x v="2"/>
    <x v="11"/>
    <m/>
    <m/>
    <s v="Braunkohle"/>
    <s v="Nein"/>
    <s v="Nein"/>
    <n v="138"/>
    <s v="Frimmersdorf"/>
    <s v="Hochspannung (HS)"/>
    <s v="Westnetz GmbH"/>
    <x v="2"/>
    <x v="95"/>
  </r>
  <r>
    <s v="BNA0311"/>
    <s v="RWE Power AG"/>
    <s v="Frimmersdorf"/>
    <n v="41517"/>
    <s v="Grevenbroich-Frimmersdorf"/>
    <m/>
    <s v="Nordrhein-Westfalen"/>
    <s v="L"/>
    <n v="1962"/>
    <n v="1962"/>
    <x v="2"/>
    <x v="11"/>
    <m/>
    <m/>
    <s v="Braunkohle"/>
    <s v="Nein"/>
    <s v="Nein"/>
    <n v="131"/>
    <s v="Frimmersdorf"/>
    <s v="Hochspannung (HS)"/>
    <s v="Westnetz GmbH"/>
    <x v="2"/>
    <x v="95"/>
  </r>
  <r>
    <s v="BNA0312"/>
    <s v="RWE Power AG"/>
    <s v="Frimmersdorf"/>
    <n v="41517"/>
    <s v="Grevenbroich-Frimmersdorf"/>
    <m/>
    <s v="Nordrhein-Westfalen"/>
    <s v="O"/>
    <n v="1964"/>
    <n v="1964"/>
    <x v="2"/>
    <x v="11"/>
    <m/>
    <m/>
    <s v="Braunkohle"/>
    <s v="Nein"/>
    <s v="Nein"/>
    <n v="133"/>
    <s v="Rommerskirchen"/>
    <s v="Höchstspannung (HöS)"/>
    <s v="Amprion GmbH"/>
    <x v="2"/>
    <x v="64"/>
  </r>
  <r>
    <s v="BNA0313"/>
    <s v="RWE Power AG"/>
    <s v="Frimmersdorf"/>
    <n v="41517"/>
    <s v="Grevenbroich-Frimmersdorf"/>
    <m/>
    <s v="Nordrhein-Westfalen"/>
    <s v="P"/>
    <d v="1966-05-20T00:00:00"/>
    <d v="1966-05-20T00:00:00"/>
    <x v="18"/>
    <x v="3"/>
    <s v="Braunkohle"/>
    <s v="Papierschlamm"/>
    <s v="Braunkohle"/>
    <s v="Nein"/>
    <s v="Ja"/>
    <n v="284"/>
    <s v="Gohrpunkt und Frimmersdorf"/>
    <s v="Hochspannung (HS)"/>
    <s v="Westnetz GmbH"/>
    <x v="15"/>
    <x v="28"/>
  </r>
  <r>
    <s v="BNA0314"/>
    <s v="RWE Power AG"/>
    <s v="Frimmersdorf"/>
    <n v="41517"/>
    <s v="Grevenbroich-Frimmersdorf"/>
    <m/>
    <s v="Nordrhein-Westfalen"/>
    <s v="Q"/>
    <d v="1970-04-27T00:00:00"/>
    <d v="1970-04-27T00:00:00"/>
    <x v="18"/>
    <x v="3"/>
    <s v="Braunkohle"/>
    <s v="Papierschlamm"/>
    <s v="Braunkohle"/>
    <s v="Nein"/>
    <s v="Nein"/>
    <n v="278"/>
    <s v="Norf"/>
    <s v="Höchstspannung (HöS)"/>
    <s v="Amprion GmbH"/>
    <x v="15"/>
    <x v="35"/>
  </r>
  <r>
    <s v="BNA0315"/>
    <s v="Windpark Ermsleben GmbH &amp; Co. KG"/>
    <m/>
    <n v="6464"/>
    <s v="Frose"/>
    <s v="72 im Flur 4 Gemarkung Rheinstedt"/>
    <s v="Sachsen-Anhalt"/>
    <m/>
    <n v="2010"/>
    <n v="2010"/>
    <x v="0"/>
    <x v="0"/>
    <m/>
    <m/>
    <s v="Windenergie (Onshore-Anlage)"/>
    <s v="Ja"/>
    <m/>
    <n v="18"/>
    <m/>
    <s v="USp. Hoch- / Mittelspannung (HS/MS)"/>
    <s v="Mitteldeutsche Netzgesellschaft Strom mbH"/>
    <x v="0"/>
    <x v="54"/>
  </r>
  <r>
    <s v="BNA0316"/>
    <s v="Winag Neue Energie GmbH &amp; Co. Reinstedt KG"/>
    <m/>
    <n v="6464"/>
    <s v="Frose"/>
    <m/>
    <s v="Sachsen-Anhalt"/>
    <m/>
    <n v="2010"/>
    <n v="2010"/>
    <x v="0"/>
    <x v="0"/>
    <m/>
    <m/>
    <s v="Windenergie (Onshore-Anlage)"/>
    <s v="Ja"/>
    <m/>
    <n v="12.3"/>
    <m/>
    <s v="USp. Hoch- / Mittelspannung (HS/MS)"/>
    <s v="Mitteldeutsche Netzgesellschaft Strom mbH"/>
    <x v="0"/>
    <x v="54"/>
  </r>
  <r>
    <s v="BNA0318"/>
    <s v="RhönEnergie Fulda GmbH"/>
    <s v="Kraftwerk Fulda"/>
    <n v="36043"/>
    <s v="Fulda"/>
    <m/>
    <s v="Hessen"/>
    <m/>
    <d v="2011-01-01T00:00:00"/>
    <d v="2011-01-01T00:00:00"/>
    <x v="0"/>
    <x v="5"/>
    <m/>
    <m/>
    <s v="Mineralölprodukte"/>
    <s v="Nein"/>
    <s v="Nein"/>
    <n v="24.81"/>
    <m/>
    <s v="Mittelspannung (MS)"/>
    <s v="OsthessenNetz GmbH"/>
    <x v="0"/>
    <x v="33"/>
  </r>
  <r>
    <s v="BNA0319"/>
    <s v="Bürgerwindpark Galmsbüll GmbH "/>
    <m/>
    <n v="25899"/>
    <s v="Galmsbüll"/>
    <m/>
    <s v="Schleswig-Holstein"/>
    <m/>
    <n v="2006"/>
    <n v="2006"/>
    <x v="0"/>
    <x v="0"/>
    <m/>
    <m/>
    <s v="Windenergie (Onshore-Anlage)"/>
    <s v="Ja"/>
    <m/>
    <n v="10.8"/>
    <m/>
    <s v="Mittelspannung (MS)"/>
    <s v="Schleswig-Holstein Netz AG "/>
    <x v="0"/>
    <x v="34"/>
  </r>
  <r>
    <s v="BNA0321"/>
    <s v="PWG GmbH &amp; Co. Bürgerwindpark Grüppenbühren KG"/>
    <m/>
    <n v="27777"/>
    <s v="Ganderkesee"/>
    <m/>
    <s v="Niedersachsen"/>
    <m/>
    <n v="2000"/>
    <n v="2000"/>
    <x v="0"/>
    <x v="0"/>
    <m/>
    <m/>
    <s v="Windenergie (Onshore-Anlage)"/>
    <s v="Ja"/>
    <m/>
    <n v="11.55"/>
    <m/>
    <s v="USp. Hoch- / Mittelspannung (HS/MS)"/>
    <s v="EWE NETZ GmbH"/>
    <x v="0"/>
    <x v="51"/>
  </r>
  <r>
    <s v="BNA0322"/>
    <s v="Windpark Breberen GmbH &amp; Co. KG"/>
    <m/>
    <n v="52538"/>
    <s v="Gangelt "/>
    <m/>
    <s v="Nordrhein-Westfalen"/>
    <m/>
    <d v="2005-08-25T00:00:00"/>
    <d v="2005-08-25T00:00:00"/>
    <x v="0"/>
    <x v="0"/>
    <m/>
    <m/>
    <s v="Windenergie (Onshore-Anlage)"/>
    <s v="Ja"/>
    <m/>
    <n v="18"/>
    <m/>
    <s v="USp. Hoch- / Mittelspannung (HS/MS)"/>
    <s v="Westnetz GmbH"/>
    <x v="0"/>
    <x v="36"/>
  </r>
  <r>
    <s v="BNA0323"/>
    <s v="EEV Erneuerbare Energien Verwaltungs GmbH Dresden"/>
    <m/>
    <n v="99634"/>
    <s v="Gangloffsömmern"/>
    <m/>
    <s v="Thüringen"/>
    <m/>
    <d v="2006-07-13T00:00:00"/>
    <d v="2006-07-13T00:00:00"/>
    <x v="0"/>
    <x v="0"/>
    <m/>
    <m/>
    <s v="Windenergie (Onshore-Anlage)"/>
    <s v="Ja"/>
    <m/>
    <n v="58"/>
    <s v="UW Schilfa"/>
    <s v="Hochspannung (HS)"/>
    <s v="TEN Thüringer Energienetze GmbH"/>
    <x v="0"/>
    <x v="47"/>
  </r>
  <r>
    <s v="BNA0324"/>
    <s v="VERBUND-Innkraftwerke GmbH"/>
    <s v="Gars"/>
    <n v="83536"/>
    <s v="Gars"/>
    <s v="Agg 4"/>
    <s v="Bayern"/>
    <m/>
    <d v="1938-07-01T00:00:00"/>
    <d v="1938-07-01T00:00:00"/>
    <x v="0"/>
    <x v="2"/>
    <m/>
    <m/>
    <s v="Laufwasser"/>
    <s v="Nein"/>
    <s v="Nein"/>
    <n v="25"/>
    <s v="UW Gars"/>
    <s v="Hochspannung (HS)"/>
    <s v="Bayernwerk AG"/>
    <x v="0"/>
    <x v="96"/>
  </r>
  <r>
    <s v="BNA0325"/>
    <s v="REWAG Regensburger Energie-und Wasserversorgung AG&amp;Co. KG"/>
    <m/>
    <n v="95185"/>
    <s v="Gattendorf"/>
    <m/>
    <s v="Bayern"/>
    <m/>
    <d v="2010-11-24T00:00:00"/>
    <d v="2010-11-24T00:00:00"/>
    <x v="0"/>
    <x v="0"/>
    <m/>
    <m/>
    <s v="Windenergie (Onshore-Anlage)"/>
    <s v="Ja"/>
    <s v="Nein"/>
    <n v="10"/>
    <m/>
    <s v="Mittelspannung (MS)"/>
    <s v="HEW HofEnergie+Wasser GmbH"/>
    <x v="0"/>
    <x v="24"/>
  </r>
  <r>
    <s v="BNA0327"/>
    <s v="Vattenfall Wasserkraft GmbH"/>
    <s v="Geesthacht"/>
    <n v="21502"/>
    <s v="Geesthacht"/>
    <s v="Elbuferstr. 49"/>
    <s v="Schleswig-Holstein"/>
    <s v="PSS A"/>
    <d v="1958-10-15T00:00:00"/>
    <d v="1958-10-15T00:00:00"/>
    <x v="0"/>
    <x v="9"/>
    <m/>
    <m/>
    <s v="Pumpspeicher"/>
    <s v="Nein"/>
    <s v="Nein"/>
    <n v="119.1"/>
    <s v="Bergedorf"/>
    <s v="Hochspannung (HS)"/>
    <s v="Stromnetz Hamburg GmbH"/>
    <x v="0"/>
    <x v="97"/>
  </r>
  <r>
    <s v="BNA0328"/>
    <s v="Vattenfall Wasserkraft GmbH"/>
    <s v="Geesthacht"/>
    <n v="21502"/>
    <s v="Geesthacht"/>
    <s v="Elbuferstr. 49"/>
    <s v="Schleswig-Holstein"/>
    <s v="PSS B"/>
    <d v="1958-10-15T00:00:00"/>
    <d v="1958-10-15T00:00:00"/>
    <x v="0"/>
    <x v="9"/>
    <m/>
    <m/>
    <s v="Pumpspeicher"/>
    <s v="Nein"/>
    <s v="Nein"/>
    <m/>
    <s v="Bergedorf"/>
    <s v="Hochspannung (HS)"/>
    <s v="Stromnetz Hamburg GmbH"/>
    <x v="0"/>
    <x v="97"/>
  </r>
  <r>
    <s v="BNA0329"/>
    <s v="Vattenfall Wasserkraft GmbH"/>
    <s v="Geesthacht"/>
    <n v="21502"/>
    <s v="Geesthacht"/>
    <s v="Elbuferstr. 49"/>
    <s v="Schleswig-Holstein"/>
    <s v="PSS C"/>
    <d v="1958-10-15T00:00:00"/>
    <d v="1958-10-15T00:00:00"/>
    <x v="0"/>
    <x v="9"/>
    <m/>
    <m/>
    <s v="Pumpspeicher"/>
    <s v="Nein"/>
    <s v="Nein"/>
    <m/>
    <s v="Bergedorf"/>
    <s v="Hochspannung (HS)"/>
    <s v="Stromnetz Hamburg GmbH"/>
    <x v="0"/>
    <x v="97"/>
  </r>
  <r>
    <s v="BNA0331"/>
    <s v="Uniper Kraftwerke GmbH "/>
    <s v="Scholven"/>
    <n v="45896"/>
    <s v="Gelsenkirchen"/>
    <m/>
    <s v="Nordrhein-Westfalen"/>
    <s v="C"/>
    <d v="1969-01-01T00:00:00"/>
    <d v="1969-01-01T00:00:00"/>
    <x v="0"/>
    <x v="6"/>
    <m/>
    <m/>
    <s v="Steinkohle"/>
    <s v="Nein"/>
    <s v="Ja"/>
    <n v="345"/>
    <s v="Scholven"/>
    <s v="Höchstspannung (HöS)"/>
    <s v="Amprion GmbH"/>
    <x v="0"/>
    <x v="41"/>
  </r>
  <r>
    <s v="BNA0332"/>
    <s v="Uniper Kraftwerke GmbH "/>
    <s v="Scholven"/>
    <n v="45896"/>
    <s v="Gelsenkirchen"/>
    <m/>
    <s v="Nordrhein-Westfalen"/>
    <s v="B"/>
    <d v="1968-01-01T00:00:00"/>
    <d v="1968-01-01T00:00:00"/>
    <x v="0"/>
    <x v="6"/>
    <m/>
    <m/>
    <s v="Steinkohle"/>
    <s v="Nein"/>
    <s v="Ja"/>
    <n v="345"/>
    <s v="Scholven"/>
    <s v="Höchstspannung (HöS)"/>
    <s v="Amprion GmbH"/>
    <x v="0"/>
    <x v="74"/>
  </r>
  <r>
    <s v="BNA0333"/>
    <s v="Uniper Kraftwerke GmbH "/>
    <s v="Scholven"/>
    <n v="45896"/>
    <s v="Gelsenkirchen"/>
    <m/>
    <s v="Nordrhein-Westfalen"/>
    <s v="D"/>
    <n v="1970"/>
    <n v="1970"/>
    <x v="15"/>
    <x v="6"/>
    <m/>
    <m/>
    <s v="Steinkohle"/>
    <s v="Nein"/>
    <s v="Ja"/>
    <n v="345"/>
    <s v="Scholven"/>
    <s v="Höchstspannung (HöS)"/>
    <s v="Amprion GmbH"/>
    <x v="13"/>
    <x v="98"/>
  </r>
  <r>
    <s v="BNA0334"/>
    <s v="Uniper Kraftwerke GmbH "/>
    <s v="Scholven"/>
    <n v="45896"/>
    <s v="Gelsenkirchen"/>
    <m/>
    <s v="Nordrhein-Westfalen"/>
    <s v="E"/>
    <n v="1971"/>
    <n v="1971"/>
    <x v="15"/>
    <x v="6"/>
    <m/>
    <m/>
    <s v="Steinkohle"/>
    <s v="Nein"/>
    <s v="Ja"/>
    <n v="345"/>
    <s v="Scholven"/>
    <s v="Höchstspannung (HöS)"/>
    <s v="Amprion GmbH"/>
    <x v="13"/>
    <x v="68"/>
  </r>
  <r>
    <s v="BNA0335"/>
    <s v="Uniper Kraftwerke GmbH "/>
    <s v="Scholven"/>
    <n v="45896"/>
    <s v="Gelsenkirchen"/>
    <m/>
    <s v="Nordrhein-Westfalen"/>
    <s v="F"/>
    <n v="1979"/>
    <n v="1979"/>
    <x v="15"/>
    <x v="6"/>
    <m/>
    <m/>
    <s v="Steinkohle"/>
    <s v="Nein"/>
    <s v="Nein"/>
    <n v="676"/>
    <s v="Scholven"/>
    <s v="Höchstspannung (HöS)"/>
    <s v="Amprion GmbH"/>
    <x v="13"/>
    <x v="99"/>
  </r>
  <r>
    <s v="BNA0336"/>
    <s v="Uniper Kraftwerke GmbH "/>
    <s v="FWK Buer"/>
    <n v="45896"/>
    <s v="Gelsenkirchen"/>
    <m/>
    <s v="Nordrhein-Westfalen"/>
    <m/>
    <d v="1985-01-01T00:00:00"/>
    <d v="1985-01-01T00:00:00"/>
    <x v="0"/>
    <x v="6"/>
    <m/>
    <m/>
    <s v="Steinkohle"/>
    <s v="Nein"/>
    <s v="Ja"/>
    <n v="70"/>
    <s v="Scholven"/>
    <s v="Mittelspannung (MS)"/>
    <s v="Amprion GmbH"/>
    <x v="0"/>
    <x v="18"/>
  </r>
  <r>
    <s v="BNA0337"/>
    <s v="Donau-Wasserkraft AG"/>
    <s v="PSW Langenprozelten"/>
    <n v="97737"/>
    <s v="Gemünden"/>
    <m/>
    <s v="Bayern"/>
    <s v="entfällt"/>
    <d v="1974-12-31T00:00:00"/>
    <d v="1974-12-31T00:00:00"/>
    <x v="0"/>
    <x v="9"/>
    <m/>
    <m/>
    <s v="Pumpspeicher"/>
    <s v="Nein"/>
    <s v="Nein"/>
    <n v="164"/>
    <s v="loco Kraftwerk"/>
    <s v="110, 16,7 Hz"/>
    <s v="DB Energie GmbH"/>
    <x v="0"/>
    <x v="40"/>
  </r>
  <r>
    <s v="BNA0338"/>
    <m/>
    <m/>
    <n v="39307"/>
    <s v="Genthin"/>
    <m/>
    <s v="Sachsen-Anhalt"/>
    <m/>
    <n v="2009"/>
    <n v="2009"/>
    <x v="0"/>
    <x v="0"/>
    <m/>
    <m/>
    <s v="Windenergie (Onshore-Anlage)"/>
    <s v="Ja"/>
    <m/>
    <n v="20"/>
    <m/>
    <s v="Hochspannung (HS)"/>
    <s v="HSN Magdeburg GmbH"/>
    <x v="0"/>
    <x v="7"/>
  </r>
  <r>
    <s v="BNA0339"/>
    <m/>
    <m/>
    <n v="39307"/>
    <s v="Genthin"/>
    <m/>
    <s v="Sachsen-Anhalt"/>
    <m/>
    <n v="2009"/>
    <n v="2009"/>
    <x v="0"/>
    <x v="0"/>
    <m/>
    <m/>
    <s v="Windenergie (Onshore-Anlage)"/>
    <s v="Ja"/>
    <m/>
    <n v="16"/>
    <m/>
    <s v="Hochspannung (HS)"/>
    <s v="HSN Magdeburg GmbH"/>
    <x v="0"/>
    <x v="7"/>
  </r>
  <r>
    <s v="BNA0340"/>
    <m/>
    <m/>
    <n v="39307"/>
    <s v="Genthin"/>
    <m/>
    <s v="Sachsen-Anhalt"/>
    <m/>
    <n v="2009"/>
    <n v="2009"/>
    <x v="0"/>
    <x v="0"/>
    <m/>
    <m/>
    <s v="Windenergie (Onshore-Anlage)"/>
    <s v="Ja"/>
    <m/>
    <n v="16"/>
    <m/>
    <s v="Hochspannung (HS)"/>
    <s v="HSN Magdeburg GmbH"/>
    <x v="0"/>
    <x v="7"/>
  </r>
  <r>
    <s v="BNA0341"/>
    <m/>
    <m/>
    <n v="39307"/>
    <s v="Genthin"/>
    <m/>
    <s v="Sachsen-Anhalt"/>
    <m/>
    <n v="2002"/>
    <n v="2002"/>
    <x v="0"/>
    <x v="0"/>
    <m/>
    <m/>
    <s v="Windenergie (Onshore-Anlage)"/>
    <s v="Ja"/>
    <m/>
    <n v="15"/>
    <m/>
    <s v="Mittelspannung (MS)"/>
    <s v="Avacon AG"/>
    <x v="0"/>
    <x v="1"/>
  </r>
  <r>
    <s v="BNA0342"/>
    <m/>
    <m/>
    <n v="39307"/>
    <s v="Genthin"/>
    <m/>
    <s v="Sachsen-Anhalt"/>
    <m/>
    <n v="2001"/>
    <n v="2001"/>
    <x v="0"/>
    <x v="0"/>
    <m/>
    <m/>
    <s v="Windenergie (Onshore-Anlage)"/>
    <s v="Ja"/>
    <m/>
    <n v="11.7"/>
    <m/>
    <s v="Mittelspannung (MS)"/>
    <s v="Avacon AG"/>
    <x v="0"/>
    <x v="22"/>
  </r>
  <r>
    <s v="BNA0343"/>
    <s v="Energieversorgung Gera GmbH"/>
    <s v="Heizkraftwerk Gera-Nord"/>
    <n v="7546"/>
    <s v="Gera"/>
    <s v="Siemensstraße 45"/>
    <s v="Thüringen"/>
    <m/>
    <d v="1996-06-18T00:00:00"/>
    <d v="1996-06-18T00:00:00"/>
    <x v="8"/>
    <x v="1"/>
    <m/>
    <m/>
    <s v="Erdgas"/>
    <s v="Nein"/>
    <s v="Ja"/>
    <n v="74"/>
    <m/>
    <s v="Hochspannung (HS)"/>
    <s v="GeraNetz GmbH "/>
    <x v="8"/>
    <x v="38"/>
  </r>
  <r>
    <s v="BNA0345a"/>
    <s v="Windpark K/S Difko Gerdshagen / Dänemark"/>
    <m/>
    <n v="16928"/>
    <s v="Gerdshagen"/>
    <m/>
    <s v="Brandenburg"/>
    <m/>
    <n v="2005"/>
    <n v="2005"/>
    <x v="0"/>
    <x v="0"/>
    <m/>
    <m/>
    <s v="Windenergie (Onshore-Anlage)"/>
    <s v="Ja"/>
    <m/>
    <n v="14"/>
    <m/>
    <s v="USp. Höchst- / Hochspannung (HöS/HS)"/>
    <s v="50Hertz Transmission GmbH"/>
    <x v="0"/>
    <x v="30"/>
  </r>
  <r>
    <s v="BNA0345b"/>
    <s v="Trianel Onshore Winkraftwerk Gerdshagen/ Falkenhagen II GmbH &amp; Co. KG"/>
    <m/>
    <n v="16928"/>
    <s v="Gerdshagen"/>
    <m/>
    <s v="Brandenburg"/>
    <m/>
    <n v="2013"/>
    <n v="2013"/>
    <x v="0"/>
    <x v="0"/>
    <m/>
    <m/>
    <s v="Windenergie (Onshore-Anlage)"/>
    <s v="Ja"/>
    <s v="Nein"/>
    <n v="6.9"/>
    <s v="UW Falkenhagen Nord II"/>
    <s v="Mittelspannung (MS)"/>
    <s v="E.DIS AG"/>
    <x v="0"/>
    <x v="67"/>
  </r>
  <r>
    <s v="BNA0346"/>
    <s v="Gnannenweiler Windnetz GmbH &amp; Co. KG"/>
    <m/>
    <n v="89547"/>
    <s v="Gerstetten"/>
    <m/>
    <s v="Baden-Württemberg"/>
    <m/>
    <n v="2009"/>
    <n v="2009"/>
    <x v="0"/>
    <x v="0"/>
    <m/>
    <m/>
    <s v="Windenergie (Onshore-Anlage)"/>
    <s v="Ja"/>
    <m/>
    <n v="16.8"/>
    <m/>
    <s v="Hochspannung (HS)"/>
    <s v="Netze BW GmbH"/>
    <x v="0"/>
    <x v="7"/>
  </r>
  <r>
    <s v="BNA0348"/>
    <s v="Ecomill Windpark GmbH &amp; Co. Giersleben KG"/>
    <m/>
    <n v="6449"/>
    <s v="Giersleben"/>
    <m/>
    <s v="Sachsen-Anhalt"/>
    <m/>
    <n v="1999"/>
    <n v="1999"/>
    <x v="0"/>
    <x v="0"/>
    <m/>
    <m/>
    <s v="Windenergie (Onshore-Anlage)"/>
    <s v="Ja"/>
    <m/>
    <n v="12.75"/>
    <m/>
    <s v="Mittelspannung (MS)"/>
    <s v="Mitteldeutsche Netzgesellschaft Strom mbH"/>
    <x v="0"/>
    <x v="3"/>
  </r>
  <r>
    <s v="BNA0349"/>
    <s v="ENGIE WP Portfolio 2 GmbH"/>
    <s v="Windpark Karstädt"/>
    <n v="19357"/>
    <s v="Glövzin"/>
    <m/>
    <s v="Brandenburg"/>
    <m/>
    <d v="2007-12-10T00:00:00"/>
    <d v="2007-12-10T00:00:00"/>
    <x v="0"/>
    <x v="0"/>
    <m/>
    <m/>
    <s v="Windenergie (Onshore-Anlage)"/>
    <s v="Ja"/>
    <m/>
    <n v="22"/>
    <m/>
    <s v="Hochspannung (HS)"/>
    <s v="WEMAG Netz GmbH"/>
    <x v="0"/>
    <x v="81"/>
  </r>
  <r>
    <s v="BNA0350"/>
    <s v="Vattenfall Wasserkraft GmbH"/>
    <s v="Goldisthal"/>
    <n v="98746"/>
    <s v="Goldisthal"/>
    <s v="Am Rotseifenbach"/>
    <s v="Thüringen"/>
    <s v="PSS A"/>
    <d v="2004-04-16T00:00:00"/>
    <d v="2004-04-16T00:00:00"/>
    <x v="0"/>
    <x v="9"/>
    <m/>
    <m/>
    <s v="Pumpspeicher"/>
    <s v="Nein"/>
    <s v="Nein"/>
    <n v="1052"/>
    <s v="Altenfeld"/>
    <s v="Höchstspannung (HöS)"/>
    <s v="50Hertz Transmission GmbH"/>
    <x v="0"/>
    <x v="23"/>
  </r>
  <r>
    <s v="BNA0351"/>
    <s v="Vattenfall Wasserkraft GmbH"/>
    <s v="Goldisthal"/>
    <n v="98746"/>
    <s v="Goldisthal"/>
    <s v="Am Rotseifenbach"/>
    <s v="Thüringen"/>
    <s v="PSS B"/>
    <d v="2003-07-11T00:00:00"/>
    <d v="2003-07-11T00:00:00"/>
    <x v="0"/>
    <x v="9"/>
    <m/>
    <m/>
    <s v="Pumpspeicher"/>
    <s v="Nein"/>
    <s v="Nein"/>
    <m/>
    <s v="Altenfeld"/>
    <s v="Höchstspannung (HöS)"/>
    <s v="50Hertz Transmission GmbH"/>
    <x v="0"/>
    <x v="8"/>
  </r>
  <r>
    <s v="BNA0352"/>
    <s v="Vattenfall Wasserkraft GmbH"/>
    <s v="Goldisthal"/>
    <n v="98746"/>
    <s v="Goldisthal"/>
    <s v="Am Rotseifenbach"/>
    <s v="Thüringen"/>
    <s v="PSS C"/>
    <d v="2003-02-03T00:00:00"/>
    <d v="2003-02-03T00:00:00"/>
    <x v="0"/>
    <x v="9"/>
    <m/>
    <m/>
    <s v="Pumpspeicher"/>
    <s v="Nein"/>
    <s v="Nein"/>
    <m/>
    <s v="Altenfeld"/>
    <s v="Höchstspannung (HöS)"/>
    <s v="50Hertz Transmission GmbH"/>
    <x v="0"/>
    <x v="8"/>
  </r>
  <r>
    <s v="BNA0353"/>
    <s v="Vattenfall Wasserkraft GmbH"/>
    <s v="Goldisthal"/>
    <n v="98746"/>
    <s v="Goldisthal"/>
    <s v="Am Rotseifenbach"/>
    <s v="Thüringen"/>
    <s v="PSS D"/>
    <d v="2004-06-28T00:00:00"/>
    <d v="2004-06-28T00:00:00"/>
    <x v="0"/>
    <x v="9"/>
    <m/>
    <m/>
    <s v="Pumpspeicher"/>
    <s v="Nein"/>
    <s v="Nein"/>
    <m/>
    <s v="Altenfeld"/>
    <s v="Höchstspannung (HöS)"/>
    <s v="50Hertz Transmission GmbH"/>
    <x v="0"/>
    <x v="23"/>
  </r>
  <r>
    <s v="BNA0354"/>
    <s v="Georg-August-Universität Göttingen Stiftung Öffentlichen Rechts"/>
    <s v="HKW Göttingen"/>
    <n v="37075"/>
    <s v="Göttingen"/>
    <s v="Rudolf-Diesel-Straße 1"/>
    <s v="Niedersachsen"/>
    <m/>
    <d v="1998-01-01T00:00:00"/>
    <d v="1998-01-01T00:00:00"/>
    <x v="0"/>
    <x v="3"/>
    <s v="Erdgas"/>
    <s v="Heizöl"/>
    <s v="Erdgas"/>
    <s v="Nein"/>
    <s v="Ja"/>
    <n v="18.8"/>
    <s v="DE0003303707310300000000001902150"/>
    <s v="Mittelspannung (MS)"/>
    <s v="EnergieNetz Mitte GmbH "/>
    <x v="0"/>
    <x v="43"/>
  </r>
  <r>
    <s v="BNA0355"/>
    <s v="E.ON Kernkraft GmbH"/>
    <s v="Grafenrheinfeld"/>
    <n v="97506"/>
    <s v="Grafenrheinfeld"/>
    <m/>
    <s v="Bayern"/>
    <s v="KKG"/>
    <m/>
    <m/>
    <x v="11"/>
    <x v="13"/>
    <m/>
    <m/>
    <s v="Kernenergie"/>
    <s v="Nein"/>
    <s v="Nein"/>
    <n v="1275"/>
    <s v="Grafenrheinfeld"/>
    <s v="Höchstspannung (HöS)"/>
    <s v="TenneT TSO GmbH "/>
    <x v="10"/>
    <x v="24"/>
  </r>
  <r>
    <s v="BNA0356"/>
    <m/>
    <m/>
    <n v="16775"/>
    <s v="Gransee"/>
    <m/>
    <s v="Brandenburg"/>
    <m/>
    <n v="2003"/>
    <n v="2003"/>
    <x v="0"/>
    <x v="0"/>
    <m/>
    <m/>
    <s v="Windenergie (Onshore-Anlage)"/>
    <s v="Ja"/>
    <m/>
    <n v="14"/>
    <m/>
    <s v="Hochspannung (HS)"/>
    <s v="E.DIS AG"/>
    <x v="0"/>
    <x v="2"/>
  </r>
  <r>
    <s v="BNA0360"/>
    <s v="Stadtwerke Greifswald GmbH"/>
    <s v="HKW &quot;Helmshäger Berg&quot;"/>
    <n v="17489"/>
    <s v="Greifswald"/>
    <m/>
    <s v="Mecklenburg-Vorpommern"/>
    <s v="Gasturbine"/>
    <d v="1996-01-01T00:00:00"/>
    <d v="1996-01-01T00:00:00"/>
    <x v="0"/>
    <x v="1"/>
    <s v="Erdgas"/>
    <s v="HEL"/>
    <s v="Erdgas"/>
    <s v="Nein"/>
    <s v="Ja"/>
    <n v="14.7"/>
    <s v="MSA HKW"/>
    <s v="Mittelspannung (MS)"/>
    <s v="Stadtwerke Greifswald GmbH"/>
    <x v="0"/>
    <x v="38"/>
  </r>
  <r>
    <s v="BNA0361"/>
    <s v="KGW - Kraftwerk Grenzach-Wyhlen GmbH"/>
    <s v="Kraftwerk Grenzach-Wyhlen"/>
    <n v="79639"/>
    <s v="Grenzach-Wyhlen"/>
    <m/>
    <s v="Baden-Württemberg"/>
    <m/>
    <d v="2017-12-20T00:00:00"/>
    <d v="2017-12-20T00:00:00"/>
    <x v="0"/>
    <x v="1"/>
    <m/>
    <m/>
    <s v="Erdgas"/>
    <s v="Nein"/>
    <s v="Ja"/>
    <n v="30"/>
    <s v="79639 Grenzach-Wyhlen, Rheinallee, FlSt-Nr. 478/5; US KGW Kraftwerk Grenzach-Wyhlen GmbH_x000a_DE0005427963900000000000000234925 / 27"/>
    <s v="Hochspannung (HS)"/>
    <s v="ED Netze GmbH"/>
    <x v="0"/>
    <x v="100"/>
  </r>
  <r>
    <s v="BNA0362"/>
    <s v="Energiedienst AG"/>
    <s v="KW Wyhlen"/>
    <n v="79639"/>
    <s v="Grenzach-Wyhlen"/>
    <m/>
    <s v="Baden-Württemberg"/>
    <s v="KW Wyhlen"/>
    <d v="1912-09-01T00:00:00"/>
    <d v="1912-09-01T00:00:00"/>
    <x v="0"/>
    <x v="2"/>
    <m/>
    <m/>
    <s v="Laufwasser"/>
    <s v="Nein"/>
    <s v="Nein"/>
    <n v="37.9"/>
    <s v="Umspannwerk Wyhlen"/>
    <s v="Mittelspannung (MS)"/>
    <s v="ED Netze GmbH"/>
    <x v="0"/>
    <x v="101"/>
  </r>
  <r>
    <s v="BNA0364"/>
    <s v="Innwerk AG"/>
    <s v="Jochenstein"/>
    <n v="94107"/>
    <s v="Griesbach"/>
    <s v="Am Kraftwerk 2"/>
    <s v="Bayern"/>
    <s v="Jochenstein"/>
    <d v="1955-04-13T00:00:00"/>
    <d v="1955-04-13T00:00:00"/>
    <x v="0"/>
    <x v="2"/>
    <m/>
    <m/>
    <s v="Laufwasser"/>
    <s v="Nein"/>
    <s v="Nein"/>
    <n v="66"/>
    <s v="Schaltanlage vor Ort"/>
    <s v="Höchstspannung (HöS)"/>
    <s v="Bayernwerk AG"/>
    <x v="0"/>
    <x v="72"/>
  </r>
  <r>
    <s v="BNA0365"/>
    <s v="Acciona Energie Windparks Deutschland GmbH"/>
    <m/>
    <n v="1609"/>
    <s v="Gröditz"/>
    <m/>
    <s v="Sachsen"/>
    <m/>
    <n v="2006"/>
    <n v="2006"/>
    <x v="0"/>
    <x v="0"/>
    <m/>
    <m/>
    <s v="Windenergie (Onshore-Anlage)"/>
    <s v="Ja"/>
    <m/>
    <n v="10"/>
    <m/>
    <s v="USp. Hoch- / Mittelspannung (HS/MS)"/>
    <s v="ENSO Netz GmbH"/>
    <x v="0"/>
    <x v="34"/>
  </r>
  <r>
    <s v="BNA0366"/>
    <m/>
    <m/>
    <n v="48599"/>
    <s v="Gronau"/>
    <m/>
    <s v="Nordrhein-Westfalen"/>
    <m/>
    <n v="2002"/>
    <n v="2002"/>
    <x v="0"/>
    <x v="0"/>
    <m/>
    <m/>
    <s v="Windenergie (Onshore-Anlage)"/>
    <s v="Ja"/>
    <m/>
    <n v="11.6"/>
    <m/>
    <s v="Mittelspannung (MS)"/>
    <s v="Stadtwerke Gronau GmbH"/>
    <x v="0"/>
    <x v="1"/>
  </r>
  <r>
    <s v="BNA0367"/>
    <s v="Windpark Niedere Börde GmbH &amp; Co. KG"/>
    <m/>
    <n v="39343"/>
    <s v="Groß Santersleben"/>
    <m/>
    <s v="Sachsen-Anhalt"/>
    <m/>
    <n v="2006"/>
    <n v="2006"/>
    <x v="0"/>
    <x v="0"/>
    <m/>
    <m/>
    <s v="Windenergie (Onshore-Anlage)"/>
    <s v="Ja"/>
    <m/>
    <n v="12"/>
    <m/>
    <s v="Mittelspannung (MS)"/>
    <s v="Avacon AG"/>
    <x v="0"/>
    <x v="34"/>
  </r>
  <r>
    <s v="BNA0368"/>
    <s v="Windpark Großberndten GmbH &amp; Co. KG _x000a_c/o Deutsche Structured Finance GmbH"/>
    <m/>
    <n v="99713"/>
    <s v="Großberndten"/>
    <m/>
    <s v="Thüringen"/>
    <m/>
    <n v="2003"/>
    <n v="2003"/>
    <x v="0"/>
    <x v="0"/>
    <m/>
    <m/>
    <s v="Windenergie (Onshore-Anlage)"/>
    <s v="Ja"/>
    <m/>
    <n v="21.9"/>
    <m/>
    <s v="Mittelspannung (MS)"/>
    <s v="TEN Thüringer Energienetze GmbH"/>
    <x v="0"/>
    <x v="2"/>
  </r>
  <r>
    <s v="BNA0369"/>
    <s v="envia THERM GmbH"/>
    <s v="Spitzenlastkraftwerk Sermuth"/>
    <n v="4668"/>
    <s v="Großbothen"/>
    <m/>
    <s v="Sachsen"/>
    <m/>
    <d v="1995-10-16T00:00:00"/>
    <d v="1995-10-16T00:00:00"/>
    <x v="0"/>
    <x v="5"/>
    <m/>
    <m/>
    <s v="Mineralölprodukte"/>
    <s v="Nein"/>
    <s v="Nein"/>
    <n v="17"/>
    <s v="UW Sermuth"/>
    <s v="Hochspannung (HS)"/>
    <s v="Mitteldeutsche Netzgesellschaft Strom mbH"/>
    <x v="0"/>
    <x v="69"/>
  </r>
  <r>
    <s v="BNA0370"/>
    <s v="Windpark Timmeler Kampen II/Reidenweg GmbH &amp; Co. KG"/>
    <m/>
    <n v="26629"/>
    <s v="Großefehn"/>
    <m/>
    <s v="Niedersachsen"/>
    <m/>
    <n v="1998"/>
    <n v="1998"/>
    <x v="0"/>
    <x v="0"/>
    <m/>
    <m/>
    <s v="Windenergie (Onshore-Anlage)"/>
    <s v="Ja"/>
    <m/>
    <n v="23.9"/>
    <m/>
    <s v="USp. Hoch- / Mittelspannung (HS/MS)"/>
    <s v="EWE NETZ GmbH"/>
    <x v="0"/>
    <x v="78"/>
  </r>
  <r>
    <s v="BNA0371"/>
    <m/>
    <m/>
    <n v="26197"/>
    <s v="Großenkneten"/>
    <m/>
    <s v="Niedersachsen"/>
    <m/>
    <n v="1995"/>
    <n v="1995"/>
    <x v="0"/>
    <x v="0"/>
    <m/>
    <m/>
    <s v="Windenergie (Onshore-Anlage)"/>
    <s v="Ja"/>
    <m/>
    <n v="11.8"/>
    <m/>
    <s v="Mittelspannung (MS)"/>
    <s v="EWE NETZ GmbH"/>
    <x v="0"/>
    <x v="91"/>
  </r>
  <r>
    <s v="BNA0372"/>
    <s v="AOS WP Bissel GmbH &amp; Co KG"/>
    <m/>
    <n v="26197"/>
    <s v="Großenkneten"/>
    <m/>
    <s v="Niedersachsen"/>
    <m/>
    <n v="2000"/>
    <n v="2000"/>
    <x v="0"/>
    <x v="0"/>
    <m/>
    <m/>
    <s v="Windenergie (Onshore-Anlage)"/>
    <s v="Ja"/>
    <m/>
    <n v="10.8"/>
    <m/>
    <s v="USp. Hoch- / Mittelspannung (HS/MS)"/>
    <s v="EWE NETZ GmbH"/>
    <x v="0"/>
    <x v="51"/>
  </r>
  <r>
    <s v="BNA0373"/>
    <s v="envia THERM GmbH"/>
    <s v="Spitzenlastkraftwerk Großkayna"/>
    <n v="6242"/>
    <s v="Großkayna"/>
    <m/>
    <s v="Sachsen-Anhalt"/>
    <m/>
    <d v="1994-01-03T00:00:00"/>
    <d v="1994-01-03T00:00:00"/>
    <x v="0"/>
    <x v="5"/>
    <m/>
    <m/>
    <s v="Mineralölprodukte"/>
    <s v="Nein"/>
    <s v="Nein"/>
    <n v="120"/>
    <s v="UW Großkayna/neu"/>
    <s v="Hochspannung (HS)"/>
    <s v="Mitteldeutsche Netzgesellschaft Strom mbH"/>
    <x v="0"/>
    <x v="29"/>
  </r>
  <r>
    <s v="BNA0374"/>
    <s v="Uniper Kraftwerke GmbH "/>
    <s v="Staudinger"/>
    <n v="63538"/>
    <s v="Großkrotzenburg"/>
    <m/>
    <s v="Hessen"/>
    <n v="4"/>
    <s v="01.01.1977"/>
    <s v="01.01.1977"/>
    <x v="4"/>
    <x v="1"/>
    <m/>
    <m/>
    <s v="Erdgas"/>
    <s v="Nein"/>
    <s v="Nein"/>
    <n v="572"/>
    <s v="Großkrotzenburg"/>
    <s v="Höchstspannung (HöS)"/>
    <s v="TenneT TSO GmbH "/>
    <x v="4"/>
    <x v="102"/>
  </r>
  <r>
    <s v="BNA0375"/>
    <s v="Uniper Kraftwerke GmbH "/>
    <s v="Staudinger"/>
    <n v="63538"/>
    <s v="Großkrotzenburg"/>
    <m/>
    <s v="Hessen"/>
    <n v="1"/>
    <n v="1965"/>
    <n v="1965"/>
    <x v="6"/>
    <x v="6"/>
    <m/>
    <m/>
    <s v="Steinkohle"/>
    <s v="Nein"/>
    <s v="Ja"/>
    <n v="249"/>
    <s v="Großkrotzenburg"/>
    <s v="Höchstspannung (HöS)"/>
    <s v="TenneT TSO GmbH "/>
    <x v="6"/>
    <x v="70"/>
  </r>
  <r>
    <s v="BNA0376"/>
    <s v="Uniper Kraftwerke GmbH "/>
    <s v="Staudinger"/>
    <n v="63538"/>
    <s v="Großkrotzenburg"/>
    <m/>
    <s v="Hessen"/>
    <n v="3"/>
    <n v="1970"/>
    <n v="1970"/>
    <x v="2"/>
    <x v="6"/>
    <m/>
    <m/>
    <s v="Steinkohle"/>
    <s v="Nein"/>
    <s v="Nein"/>
    <n v="293"/>
    <s v="Großkrotzenburg"/>
    <s v="Höchstspannung (HöS)"/>
    <s v="TenneT TSO GmbH "/>
    <x v="2"/>
    <x v="98"/>
  </r>
  <r>
    <s v="BNA0377"/>
    <s v="Uniper Kraftwerke GmbH "/>
    <s v="Staudinger"/>
    <n v="63538"/>
    <s v="Großkrotzenburg"/>
    <m/>
    <s v="Hessen"/>
    <n v="5"/>
    <d v="1992-01-01T00:00:00"/>
    <d v="1992-01-01T00:00:00"/>
    <x v="0"/>
    <x v="6"/>
    <m/>
    <m/>
    <s v="Steinkohle"/>
    <s v="Nein"/>
    <s v="Ja"/>
    <n v="510"/>
    <s v="Großkrotzenburg"/>
    <s v="Höchstspannung (HöS)"/>
    <s v="TenneT TSO GmbH "/>
    <x v="0"/>
    <x v="87"/>
  </r>
  <r>
    <s v="BNA0378"/>
    <s v="Uniper Kraftwerke GmbH "/>
    <s v="Ingolstadt"/>
    <n v="85098"/>
    <s v="Großmehring"/>
    <m/>
    <s v="Bayern"/>
    <n v="3"/>
    <d v="1973-01-01T00:00:00"/>
    <d v="1973-01-01T00:00:00"/>
    <x v="4"/>
    <x v="5"/>
    <m/>
    <m/>
    <s v="Mineralölprodukte"/>
    <s v="Nein"/>
    <s v="Nein"/>
    <n v="386"/>
    <s v="Ingolstadt"/>
    <s v="Höchstspannung (HöS)"/>
    <s v="TenneT TSO GmbH "/>
    <x v="4"/>
    <x v="16"/>
  </r>
  <r>
    <s v="BNA0379"/>
    <s v="Uniper Kraftwerke GmbH "/>
    <s v="Ingolstadt"/>
    <n v="85098"/>
    <s v="Großmehring"/>
    <m/>
    <s v="Bayern"/>
    <n v="4"/>
    <d v="1974-01-01T00:00:00"/>
    <d v="1974-01-01T00:00:00"/>
    <x v="4"/>
    <x v="5"/>
    <m/>
    <m/>
    <s v="Mineralölprodukte"/>
    <s v="Nein"/>
    <s v="Nein"/>
    <n v="386"/>
    <s v="Ingolstadt"/>
    <s v="Höchstspannung (HöS)"/>
    <s v="TenneT TSO GmbH "/>
    <x v="4"/>
    <x v="40"/>
  </r>
  <r>
    <s v="BNA0380"/>
    <s v="EEW Energy from Waste Großräschen GmbH"/>
    <s v="EEW Großräschen"/>
    <n v="1983"/>
    <s v="Großräschen"/>
    <m/>
    <s v="Brandenburg"/>
    <m/>
    <d v="2007-12-01T00:00:00"/>
    <d v="2007-12-01T00:00:00"/>
    <x v="0"/>
    <x v="10"/>
    <s v="Abfall, biologisch abbaubarer Anteil von Abfällen aus Haushalten und Industrie"/>
    <m/>
    <s v="Abfall"/>
    <s v="Nein"/>
    <s v="Ja"/>
    <n v="23.3"/>
    <s v="110 kV Schaltanlage"/>
    <s v="Hochspannung (HS)"/>
    <s v="Mitteldeutsche Netzgesellschaft Strom mbH"/>
    <x v="0"/>
    <x v="81"/>
  </r>
  <r>
    <s v="BNA0381"/>
    <s v="RWE Power AG"/>
    <s v="Kernkraft Gundremmingen "/>
    <n v="89355"/>
    <s v="Gundremmingen"/>
    <m/>
    <s v="Bayern"/>
    <s v="B"/>
    <n v="1984"/>
    <n v="1984"/>
    <x v="19"/>
    <x v="13"/>
    <m/>
    <m/>
    <s v="Kernenergie"/>
    <s v="Nein"/>
    <s v="Nein"/>
    <n v="1284"/>
    <s v="Gundelfingen"/>
    <s v="Höchstspannung (HöS)"/>
    <s v="Amprion GmbH"/>
    <x v="12"/>
    <x v="103"/>
  </r>
  <r>
    <s v="BNA0382"/>
    <s v="RWE Power AG"/>
    <s v="Kernkraft Gundremmingen "/>
    <n v="89355"/>
    <s v="Gundremmingen"/>
    <m/>
    <s v="Bayern"/>
    <s v="C"/>
    <d v="1984-11-02T00:00:00"/>
    <d v="1984-11-02T00:00:00"/>
    <x v="0"/>
    <x v="13"/>
    <m/>
    <m/>
    <s v="Kernenergie"/>
    <s v="Nein"/>
    <s v="Nein"/>
    <n v="1288"/>
    <s v="Gundelfingen"/>
    <s v="Höchstspannung (HöS)"/>
    <s v="Amprion GmbH"/>
    <x v="0"/>
    <x v="57"/>
  </r>
  <r>
    <s v="BNA0383"/>
    <s v="Windpark Altmark GmbH &amp; Co. Infrastruktur KG"/>
    <m/>
    <n v="39624"/>
    <s v="Güssefeld"/>
    <m/>
    <s v="Sachsen-Anhalt"/>
    <m/>
    <n v="2006"/>
    <n v="2006"/>
    <x v="0"/>
    <x v="0"/>
    <m/>
    <m/>
    <s v="Windenergie (Onshore-Anlage)"/>
    <s v="Ja"/>
    <m/>
    <n v="32"/>
    <m/>
    <s v="Hochspannung (HS)"/>
    <s v="HSN Magdeburg GmbH"/>
    <x v="0"/>
    <x v="34"/>
  </r>
  <r>
    <s v="BNA0385"/>
    <s v="Pfleiderer Gütersloh GmbH"/>
    <s v="KWK Gütersloh"/>
    <n v="33332"/>
    <s v="Gütersloh"/>
    <s v="Stadtring Nordhorn 61"/>
    <s v="Nordrhein-Westfalen"/>
    <m/>
    <d v="2000-09-07T00:00:00"/>
    <d v="2000-09-07T00:00:00"/>
    <x v="0"/>
    <x v="4"/>
    <s v="Holz"/>
    <m/>
    <s v="Biomasse"/>
    <s v="Ja"/>
    <s v="Ja"/>
    <n v="12.1"/>
    <s v="Schaltanlage KWK"/>
    <n v="10"/>
    <s v="Netzgesellschaft Gütersloh mbH "/>
    <x v="0"/>
    <x v="50"/>
  </r>
  <r>
    <s v="BNA0386"/>
    <s v="Mohn Media Mohndruck GmbH"/>
    <s v="Energiezentrum Mohn Media"/>
    <n v="33334"/>
    <s v="Gütersloh"/>
    <s v="Carl Bertelsmann Straße 161"/>
    <s v="Nordrhein-Westfalen"/>
    <m/>
    <d v="1994-03-28T00:00:00"/>
    <d v="1994-03-28T00:00:00"/>
    <x v="0"/>
    <x v="1"/>
    <m/>
    <m/>
    <s v="Erdgas"/>
    <s v="Nein"/>
    <s v="Ja"/>
    <n v="25"/>
    <s v="DE000248333300101ERG0007775253543"/>
    <s v="USp. Hoch- / Mittelspannung (HS/MS)"/>
    <s v="Netzgesellschaft Gütersloh mbH "/>
    <x v="0"/>
    <x v="29"/>
  </r>
  <r>
    <s v="BNA0387"/>
    <s v="Breeze Two Energy GmbH &amp; Co. KG"/>
    <s v="Windpark Hartenfelser Kopf"/>
    <n v="56244"/>
    <s v="Hachenburg"/>
    <m/>
    <s v="Rheinland-Pfalz"/>
    <m/>
    <n v="2006"/>
    <n v="2006"/>
    <x v="0"/>
    <x v="0"/>
    <m/>
    <m/>
    <s v="Windenergie (Onshore-Anlage)"/>
    <s v="Ja"/>
    <m/>
    <n v="26"/>
    <s v="Höchstenbach Windeinspeisung"/>
    <s v="Mittelspannung (MS)"/>
    <s v="KEVAG Verteilnetz GmbH"/>
    <x v="0"/>
    <x v="34"/>
  </r>
  <r>
    <s v="BNA0388"/>
    <s v="Mark-E AG"/>
    <s v="Biomasse-Verstromungs-Anlage"/>
    <n v="58099"/>
    <s v="Hagen"/>
    <m/>
    <s v="Nordrhein-Westfalen"/>
    <s v="BVA"/>
    <d v="2004-11-25T00:00:00"/>
    <d v="2004-11-25T00:00:00"/>
    <x v="0"/>
    <x v="4"/>
    <m/>
    <m/>
    <s v="Biomasse"/>
    <s v="Ja"/>
    <s v="Ja"/>
    <n v="20"/>
    <s v="U 101"/>
    <s v="Hochspannung (HS)"/>
    <s v="Enervie AssetNetWork GmbH "/>
    <x v="0"/>
    <x v="23"/>
  </r>
  <r>
    <s v="BNA0389"/>
    <s v="Mark-E AG"/>
    <s v="Heizkraftwerk Hagen-Kabel"/>
    <n v="58099"/>
    <s v="Hagen"/>
    <m/>
    <s v="Nordrhein-Westfalen"/>
    <s v="H4/5"/>
    <d v="1980-01-01T00:00:00"/>
    <d v="1980-01-01T00:00:00"/>
    <x v="1"/>
    <x v="1"/>
    <m/>
    <m/>
    <s v="Erdgas"/>
    <s v="Nein"/>
    <s v="Nein"/>
    <n v="230"/>
    <s v="U 101 und U 102"/>
    <s v="Hochspannung (HS)"/>
    <s v="Enervie AssetNetWork GmbH "/>
    <x v="1"/>
    <x v="53"/>
  </r>
  <r>
    <s v="BNA0390"/>
    <s v="Umspannwerke Druxberge GmbH &amp; Co. KG _x000a_c/o Windstrom GmbH"/>
    <m/>
    <n v="39343"/>
    <s v="Hakenstedt"/>
    <m/>
    <s v="Sachsen-Anhalt"/>
    <m/>
    <n v="1999"/>
    <n v="1999"/>
    <x v="0"/>
    <x v="0"/>
    <m/>
    <m/>
    <s v="Windenergie (Onshore-Anlage)"/>
    <s v="Ja"/>
    <m/>
    <n v="82.7"/>
    <m/>
    <s v="Hochspannung (HS)"/>
    <s v="HSN Magdeburg GmbH"/>
    <x v="0"/>
    <x v="3"/>
  </r>
  <r>
    <s v="BNA0391"/>
    <s v="Windpark Freyenstein-Halenbeck GmbH &amp; Co. KG"/>
    <m/>
    <n v="16945"/>
    <s v="Halenbeck"/>
    <m/>
    <s v="Brandenburg"/>
    <m/>
    <d v="2006-11-27T00:00:00"/>
    <d v="2006-11-27T00:00:00"/>
    <x v="0"/>
    <x v="0"/>
    <m/>
    <m/>
    <s v="Windenergie (Onshore-Anlage)"/>
    <s v="Ja"/>
    <m/>
    <n v="18"/>
    <m/>
    <s v="USp. Höchst- / Hochspannung (HöS/HS)"/>
    <s v="50Hertz Transmission GmbH"/>
    <x v="0"/>
    <x v="47"/>
  </r>
  <r>
    <s v="BNA0392a"/>
    <s v="EVH GmbH"/>
    <s v="HKW Halle Trotha"/>
    <n v="6130"/>
    <s v="Halle"/>
    <s v="Dieselstraße 141"/>
    <s v="Sachsen-Anhalt"/>
    <s v="Block A und B"/>
    <d v="2005-08-27T00:00:00"/>
    <d v="2005-08-27T00:00:00"/>
    <x v="0"/>
    <x v="1"/>
    <m/>
    <m/>
    <s v="Erdgas"/>
    <s v="Nein"/>
    <s v="Ja"/>
    <n v="97"/>
    <s v="UW Halle Dieselstraße"/>
    <s v="Hochspannung (HS)"/>
    <s v="Energieversorgung Halle Netz GmbH"/>
    <x v="0"/>
    <x v="36"/>
  </r>
  <r>
    <s v="BNA0392b"/>
    <s v="Heizkraftwerk Halle-Trotha GmbH"/>
    <s v="HKW Halle Trotha"/>
    <n v="6130"/>
    <s v="Halle"/>
    <s v="Brachwitzer Straße 23"/>
    <s v="Sachsen-Anhalt"/>
    <s v="GuD"/>
    <d v="2013-01-30T00:00:00"/>
    <d v="2013-01-30T00:00:00"/>
    <x v="0"/>
    <x v="1"/>
    <m/>
    <m/>
    <s v="Erdgas"/>
    <s v="Nein"/>
    <s v="Ja"/>
    <n v="56.14"/>
    <s v="UW Halle Nord"/>
    <s v="Hochspannung (HS)"/>
    <s v="Mitteldeutsche Netzgesellschaft Strom mbH"/>
    <x v="0"/>
    <x v="25"/>
  </r>
  <r>
    <s v="BNA0394"/>
    <m/>
    <m/>
    <n v="37619"/>
    <s v="Halle"/>
    <m/>
    <s v="Niedersachsen"/>
    <m/>
    <n v="2003"/>
    <n v="2003"/>
    <x v="0"/>
    <x v="0"/>
    <m/>
    <m/>
    <s v="Windenergie (Onshore-Anlage)"/>
    <s v="Ja"/>
    <m/>
    <n v="19.8"/>
    <m/>
    <s v="Mittelspannung (MS)"/>
    <s v="Westfalen Weser Netz GmbH"/>
    <x v="0"/>
    <x v="2"/>
  </r>
  <r>
    <s v="BNA0395"/>
    <s v="ThyssenKrupp Steel Europe AG"/>
    <s v="Duisburg Hamborn 3"/>
    <n v="47166"/>
    <s v="Hamborn"/>
    <m/>
    <s v="Nordrhein-Westfalen"/>
    <s v="Block 3"/>
    <d v="1958-01-01T00:00:00"/>
    <d v="1958-01-01T00:00:00"/>
    <x v="0"/>
    <x v="14"/>
    <s v="Kuppelprodukte der Stahl- und Kokserzeugung"/>
    <m/>
    <s v="Sonstige Energieträger_x000a_(nicht erneuerbar)"/>
    <s v="Nein"/>
    <s v="Ja"/>
    <n v="59"/>
    <s v="Anschluss im Werknetz"/>
    <s v="Hochspannung (HS)"/>
    <s v="tkSE AG"/>
    <x v="0"/>
    <x v="97"/>
  </r>
  <r>
    <s v="BNA0396"/>
    <s v="ThyssenKrupp Steel Europe AG"/>
    <s v="Duisburg Hamborn 4"/>
    <n v="47166"/>
    <s v="Hamborn"/>
    <m/>
    <s v="Nordrhein-Westfalen"/>
    <s v="Block 4"/>
    <d v="1976-01-01T00:00:00"/>
    <d v="1976-01-01T00:00:00"/>
    <x v="0"/>
    <x v="14"/>
    <s v="Kuppelprodukte der Stahl- und Kokserzeugung"/>
    <m/>
    <s v="Sonstige Energieträger_x000a_(nicht erneuerbar)"/>
    <s v="Nein"/>
    <s v="Ja"/>
    <n v="101"/>
    <s v="Anschluss im Werknetz"/>
    <s v="Hochspannung (HS)"/>
    <s v="tkSE AG"/>
    <x v="0"/>
    <x v="104"/>
  </r>
  <r>
    <s v="BNA0397"/>
    <s v="ThyssenKrupp Steel Europe AG"/>
    <s v="Duisburg Hamborn 5"/>
    <n v="47166"/>
    <s v="Hamborn"/>
    <m/>
    <s v="Nordrhein-Westfalen"/>
    <s v="Block 5"/>
    <d v="2003-01-01T00:00:00"/>
    <d v="2003-01-01T00:00:00"/>
    <x v="0"/>
    <x v="14"/>
    <s v="Kuppelprodukte der Stahl- und Kokserzeugung"/>
    <m/>
    <s v="Sonstige Energieträger_x000a_(nicht erneuerbar)"/>
    <s v="Nein"/>
    <s v="Ja"/>
    <n v="225"/>
    <s v="Anschluss im Werknetz"/>
    <s v="Hochspannung (HS)"/>
    <s v="tkSE AG"/>
    <x v="0"/>
    <x v="8"/>
  </r>
  <r>
    <s v="BNA0398"/>
    <s v="MVR Müllverwertung Rugenberger Damm GmbH &amp; Co. KG"/>
    <s v="MVR Müllverwertung Rugenberger Damm GmbH &amp; Co. KG"/>
    <n v="21129"/>
    <s v="Hamburg"/>
    <s v="Rugenberger Damm 1"/>
    <s v="Hamburg"/>
    <m/>
    <d v="1999-08-12T00:00:00"/>
    <d v="1999-08-12T00:00:00"/>
    <x v="0"/>
    <x v="10"/>
    <m/>
    <m/>
    <s v="Abfall"/>
    <s v="Nein"/>
    <s v="Ja"/>
    <n v="24"/>
    <s v="UW Neuhof"/>
    <s v="Mittelspannung (MS)"/>
    <s v="Stromnetz Hamburg GmbH"/>
    <x v="0"/>
    <x v="19"/>
  </r>
  <r>
    <s v="BNA0399"/>
    <s v="Müllverwertung Borsigstraße GmbH"/>
    <s v="Müllverwertung Borsigstraße MVB"/>
    <n v="22113"/>
    <s v="Hamburg"/>
    <s v="Borsigstraße 3"/>
    <s v="Hamburg"/>
    <m/>
    <d v="2005-09-16T00:00:00"/>
    <d v="2005-09-16T00:00:00"/>
    <x v="0"/>
    <x v="4"/>
    <s v="Holzhackschnitzel"/>
    <m/>
    <s v="Biomasse"/>
    <s v="Ja"/>
    <s v="Ja"/>
    <n v="20"/>
    <s v="Billbrook  KS 80121 und Horn  KS 80128 "/>
    <s v="Hochspannung (HS)"/>
    <s v="Stromnetz Hamburg GmbH"/>
    <x v="0"/>
    <x v="36"/>
  </r>
  <r>
    <s v="BNA0400"/>
    <s v="Wärme Hamburg GmbH"/>
    <s v="GuD Tiefstack"/>
    <n v="22113"/>
    <s v="Hamburg"/>
    <s v="Andreas-Meyer-Straße 8"/>
    <s v="Hamburg"/>
    <s v="GuD Tiefstack"/>
    <d v="2009-11-02T00:00:00"/>
    <d v="2009-11-02T00:00:00"/>
    <x v="0"/>
    <x v="1"/>
    <m/>
    <m/>
    <s v="Erdgas"/>
    <s v="Nein"/>
    <s v="Ja"/>
    <n v="127"/>
    <s v="Tiefstack"/>
    <s v="Hochspannung (HS)"/>
    <s v="Stromnetz Hamburg GmbH"/>
    <x v="0"/>
    <x v="6"/>
  </r>
  <r>
    <s v="BNA0401"/>
    <s v="ADM Hamburg Aktiengesellschaft"/>
    <s v="Heizkraftwerk"/>
    <n v="21107"/>
    <s v="Hamburg"/>
    <s v="Nippoldstr. 117"/>
    <s v="Hamburg"/>
    <s v="HKW"/>
    <d v="1993-07-01T00:00:00"/>
    <d v="1993-07-01T00:00:00"/>
    <x v="0"/>
    <x v="1"/>
    <s v="Erdgas"/>
    <s v="Biogas"/>
    <s v="Erdgas"/>
    <s v="Nein"/>
    <s v="Ja"/>
    <n v="22.5"/>
    <s v="Nr. 147190"/>
    <s v="Mittelspannung (MS)"/>
    <s v="Stromnetz Hamburg GmbH"/>
    <x v="0"/>
    <x v="21"/>
  </r>
  <r>
    <s v="BNA0402"/>
    <s v="Wärme Hamburg GmbH"/>
    <s v="Tiefstack"/>
    <n v="22113"/>
    <s v="Hamburg"/>
    <s v="Andreas-Meyer-Straße 8"/>
    <s v="Hamburg"/>
    <s v="Tiefstack"/>
    <d v="1993-03-01T00:00:00"/>
    <d v="1993-03-01T00:00:00"/>
    <x v="0"/>
    <x v="6"/>
    <m/>
    <m/>
    <s v="Steinkohle"/>
    <s v="Nein"/>
    <s v="Ja"/>
    <n v="194"/>
    <s v="Tiefstack"/>
    <s v="Hochspannung (HS)"/>
    <s v="Stromnetz Hamburg GmbH"/>
    <x v="0"/>
    <x v="21"/>
  </r>
  <r>
    <s v="BNA0403"/>
    <s v="Wärme Hamburg GmbH"/>
    <s v="Wedel"/>
    <n v="22880"/>
    <s v="Wedel"/>
    <s v="Tinsdaler Weg 146"/>
    <s v="Schleswig-Holstein"/>
    <s v="Wedel 2"/>
    <d v="1962-07-23T00:00:00"/>
    <d v="1962-07-23T00:00:00"/>
    <x v="0"/>
    <x v="6"/>
    <m/>
    <m/>
    <s v="Steinkohle"/>
    <s v="Nein"/>
    <s v="Ja"/>
    <n v="123"/>
    <s v="Wedel"/>
    <s v="Hochspannung (HS)"/>
    <s v="Stromnetz Hamburg GmbH"/>
    <x v="0"/>
    <x v="105"/>
  </r>
  <r>
    <s v="BNA0404"/>
    <s v="Wärme Hamburg GmbH"/>
    <s v="Wedel"/>
    <n v="22880"/>
    <s v="Wedel"/>
    <s v="Tinsdaler Weg 146"/>
    <s v="Schleswig-Holstein"/>
    <s v="Wedel 1"/>
    <d v="1961-01-01T00:00:00"/>
    <d v="1961-01-01T00:00:00"/>
    <x v="0"/>
    <x v="6"/>
    <m/>
    <m/>
    <s v="Steinkohle"/>
    <s v="Nein"/>
    <s v="Ja"/>
    <n v="137"/>
    <s v="Wedel"/>
    <s v="Hochspannung (HS)"/>
    <s v="Stromnetz Hamburg GmbH"/>
    <x v="0"/>
    <x v="77"/>
  </r>
  <r>
    <s v="BNA0405a"/>
    <m/>
    <m/>
    <n v="21129"/>
    <s v="Hamburg"/>
    <m/>
    <s v="Hamburg"/>
    <m/>
    <n v="2009"/>
    <n v="2009"/>
    <x v="0"/>
    <x v="0"/>
    <m/>
    <m/>
    <s v="Windenergie (Onshore-Anlage)"/>
    <s v="Ja"/>
    <m/>
    <n v="12"/>
    <m/>
    <s v="Mittelspannung (MS)"/>
    <s v="Stromnetz Hamburg GmbH"/>
    <x v="0"/>
    <x v="7"/>
  </r>
  <r>
    <s v="BNA0405b"/>
    <s v="Windpark GmbH &amp; Co. Hamburg KG"/>
    <s v="Windpark Hamburg"/>
    <n v="21129"/>
    <s v="Hamburg"/>
    <m/>
    <s v="Hamburg"/>
    <m/>
    <d v="2009-08-06T00:00:00"/>
    <d v="2009-08-06T00:00:00"/>
    <x v="0"/>
    <x v="0"/>
    <m/>
    <m/>
    <s v="Windenergie (Onshore-Anlage)"/>
    <s v="Ja"/>
    <s v="Nein"/>
    <n v="12"/>
    <s v="UW Altenwerder, KS 81871"/>
    <s v="Mittelspannung (MS)"/>
    <s v="Stromnetz Hamburg GmbH"/>
    <x v="0"/>
    <x v="6"/>
  </r>
  <r>
    <s v="BNA0406"/>
    <m/>
    <m/>
    <n v="21039"/>
    <s v="Hamburg"/>
    <m/>
    <s v="Schleswig-Holstein"/>
    <m/>
    <n v="1995"/>
    <n v="1995"/>
    <x v="0"/>
    <x v="0"/>
    <m/>
    <m/>
    <s v="Windenergie (Onshore-Anlage)"/>
    <s v="Ja"/>
    <m/>
    <n v="12.2"/>
    <m/>
    <s v="Mittelspannung (MS)"/>
    <s v="Stromnetz Hamburg GmbH"/>
    <x v="0"/>
    <x v="91"/>
  </r>
  <r>
    <s v="BNA0407"/>
    <s v="Enertec Hameln GmbH"/>
    <s v="Enertec Hameln"/>
    <n v="31789"/>
    <s v="Hameln"/>
    <m/>
    <s v="Niedersachsen"/>
    <s v="Linien 1,3,4"/>
    <d v="1913-10-07T00:00:00"/>
    <d v="1913-10-07T00:00:00"/>
    <x v="0"/>
    <x v="10"/>
    <s v="Abfall, biologisch abbaubarer Anteil von Abfällen aus Haushalten und Industrie"/>
    <m/>
    <s v="Abfall"/>
    <s v="Nein"/>
    <s v="Ja"/>
    <n v="13.2"/>
    <s v="UW Afferde"/>
    <s v="Hochspannung (HS)"/>
    <s v="Westf. Weser Netz GmbH"/>
    <x v="0"/>
    <x v="106"/>
  </r>
  <r>
    <s v="BNA0408"/>
    <s v="Enertec Hameln GmbH"/>
    <s v="Enertec Hameln"/>
    <n v="31789"/>
    <s v="Hameln"/>
    <m/>
    <s v="Niedersachsen"/>
    <s v="Block 7"/>
    <d v="2002-04-01T00:00:00"/>
    <d v="2002-04-01T00:00:00"/>
    <x v="0"/>
    <x v="4"/>
    <s v="Altholz"/>
    <m/>
    <s v="Biomasse"/>
    <s v="Ja"/>
    <s v="Nein"/>
    <n v="14.5"/>
    <s v="UW Afferde"/>
    <s v="Mittelspannung (MS)"/>
    <s v="Westf. Weser Netz GmbH"/>
    <x v="0"/>
    <x v="31"/>
  </r>
  <r>
    <s v="BNA0409"/>
    <s v="Windpark Hamersen GmbH &amp; Co. KG"/>
    <m/>
    <n v="27419"/>
    <s v="Hamersen"/>
    <m/>
    <s v="Niedersachsen"/>
    <m/>
    <n v="2007"/>
    <n v="2007"/>
    <x v="0"/>
    <x v="0"/>
    <m/>
    <m/>
    <s v="Windenergie (Onshore-Anlage)"/>
    <s v="Ja"/>
    <m/>
    <n v="18"/>
    <m/>
    <s v="USp. Hoch- / Mittelspannung (HS/MS)"/>
    <s v="EWE NETZ GmbH"/>
    <x v="0"/>
    <x v="12"/>
  </r>
  <r>
    <s v="BNA0410"/>
    <s v="Trianel Gaskraftwerk Hamm GmbH &amp; Co. KG "/>
    <s v="Trianel Gaskraftwerk "/>
    <n v="59071"/>
    <s v="Hamm"/>
    <s v="Trianelstraße 1"/>
    <s v="Nordrhein-Westfalen"/>
    <s v="Block 10"/>
    <d v="2008-03-01T00:00:00"/>
    <d v="2008-03-01T00:00:00"/>
    <x v="0"/>
    <x v="1"/>
    <m/>
    <m/>
    <s v="Erdgas"/>
    <s v="Nein"/>
    <s v="Nein"/>
    <n v="407"/>
    <s v="SA Geithe"/>
    <s v="Höchstspannung (HöS)"/>
    <s v="Amprion GmbH"/>
    <x v="0"/>
    <x v="59"/>
  </r>
  <r>
    <s v="BNA0411"/>
    <s v="Trianel Gaskraftwerk Hamm GmbH &amp; Co. KG "/>
    <s v="Trianel Gaskraftwerk "/>
    <n v="59071"/>
    <s v="Hamm"/>
    <s v="Trianelstraße 1"/>
    <s v="Nordrhein-Westfalen"/>
    <s v="Block 20"/>
    <d v="2008-03-01T00:00:00"/>
    <d v="2008-03-01T00:00:00"/>
    <x v="0"/>
    <x v="1"/>
    <m/>
    <m/>
    <s v="Erdgas"/>
    <s v="Nein"/>
    <s v="Nein"/>
    <n v="410"/>
    <s v="SA Geithe"/>
    <s v="Höchstspannung (HöS)"/>
    <s v="Amprion GmbH"/>
    <x v="0"/>
    <x v="59"/>
  </r>
  <r>
    <s v="BNA0413a"/>
    <s v="RWE Generation SE"/>
    <s v="Westfalen"/>
    <n v="59071"/>
    <s v="Hamm-Uentrop"/>
    <m/>
    <s v="Nordrhein-Westfalen"/>
    <s v="C"/>
    <n v="1969"/>
    <n v="1969"/>
    <x v="10"/>
    <x v="3"/>
    <s v="Steinkohle"/>
    <s v="Tiermehl / SBS"/>
    <s v="Steinkohle"/>
    <s v="Nein"/>
    <s v="Nein"/>
    <n v="284"/>
    <s v="Lippborg"/>
    <s v="Hochspannung (HS)"/>
    <s v="Westnetz GmbH"/>
    <x v="9"/>
    <x v="65"/>
  </r>
  <r>
    <s v="BNA0413b"/>
    <s v="RWE Generation SE"/>
    <s v="Westfalen"/>
    <n v="59071"/>
    <s v="Hamm-Uentrop"/>
    <m/>
    <s v="Nordrhein-Westfalen"/>
    <s v="D"/>
    <n v="2014"/>
    <n v="2014"/>
    <x v="14"/>
    <x v="6"/>
    <m/>
    <m/>
    <s v="Steinkohle"/>
    <s v="Nein"/>
    <s v="Nein"/>
    <n v="765"/>
    <s v="Uentrop"/>
    <s v="Höchstspannung (HöS)"/>
    <s v="Amprion GmbH"/>
    <x v="9"/>
    <x v="83"/>
  </r>
  <r>
    <s v="BNA0413c"/>
    <s v="RWE Generation SE"/>
    <s v="Westfalen"/>
    <n v="59071"/>
    <s v="Hamm-Uentrop"/>
    <m/>
    <s v="Nordrhein-Westfalen"/>
    <s v="E"/>
    <d v="2014-07-02T00:00:00"/>
    <d v="2014-07-02T00:00:00"/>
    <x v="0"/>
    <x v="6"/>
    <m/>
    <m/>
    <s v="Steinkohle"/>
    <s v="Nein"/>
    <s v="Nein"/>
    <n v="763.7"/>
    <s v="Uentrop (380kV), Lippborg (110kV) und Unna (110kV)"/>
    <s v="Höchstspannung (HöS)"/>
    <s v="Amprion GmbH, Westnetz GmbH"/>
    <x v="0"/>
    <x v="86"/>
  </r>
  <r>
    <s v="BNA0414"/>
    <s v="RWE Generation SE"/>
    <s v="Westfalen"/>
    <n v="59071"/>
    <s v="Hamm-Uentrop"/>
    <m/>
    <s v="Nordrhein-Westfalen"/>
    <s v="A"/>
    <n v="1963"/>
    <n v="1963"/>
    <x v="17"/>
    <x v="6"/>
    <m/>
    <m/>
    <s v="Steinkohle"/>
    <s v="Nein"/>
    <s v="Nein"/>
    <n v="152"/>
    <s v="Lippborg"/>
    <s v="Hochspannung (HS)"/>
    <s v="Westnetz GmbH"/>
    <x v="14"/>
    <x v="107"/>
  </r>
  <r>
    <s v="BNA0415"/>
    <s v="RWE Generation SE"/>
    <s v="Westfalen"/>
    <n v="59071"/>
    <s v="Hamm-Uentrop"/>
    <m/>
    <s v="Nordrhein-Westfalen"/>
    <s v="B"/>
    <n v="1963"/>
    <n v="1963"/>
    <x v="17"/>
    <x v="6"/>
    <m/>
    <m/>
    <s v="Steinkohle"/>
    <s v="Nein"/>
    <s v="Nein"/>
    <n v="152"/>
    <s v="Lippborg"/>
    <s v="Hochspannung (HS)"/>
    <s v="Westnetz GmbH"/>
    <x v="14"/>
    <x v="107"/>
  </r>
  <r>
    <s v="BNA0416"/>
    <s v="Denker &amp; Wulf AG"/>
    <s v="Windpark Handewitt"/>
    <n v="24983"/>
    <s v="Handewitt"/>
    <m/>
    <s v="Schleswig-Holstein"/>
    <m/>
    <n v="1996"/>
    <n v="1996"/>
    <x v="0"/>
    <x v="0"/>
    <m/>
    <m/>
    <s v="Windenergie (Onshore-Anlage)"/>
    <s v="Ja"/>
    <m/>
    <n v="10.8"/>
    <m/>
    <s v="Mittelspannung (MS)"/>
    <s v="Schleswig-Holstein Netz AG "/>
    <x v="0"/>
    <x v="63"/>
  </r>
  <r>
    <s v="BNA0417"/>
    <s v="EEW Energy from Waste Hannover GmbH"/>
    <s v="EEW Energy from Waste Hannover GmbH"/>
    <n v="30659"/>
    <s v="Hannover"/>
    <m/>
    <s v="Niedersachsen"/>
    <s v="Hannover"/>
    <d v="2005-06-01T00:00:00"/>
    <d v="2005-06-01T00:00:00"/>
    <x v="0"/>
    <x v="10"/>
    <s v="Abfall, _x000a_biol. abbaubarer Anteil von Abfällen aus Haushalten und Industrie"/>
    <m/>
    <s v="Abfall"/>
    <s v="Nein"/>
    <s v="Nein"/>
    <n v="22.5"/>
    <s v="Umspannwerk Hannover, Leitung 121, Feld E17"/>
    <s v="Hochspannung (HS)"/>
    <s v="Avacon AG"/>
    <x v="0"/>
    <x v="36"/>
  </r>
  <r>
    <s v="BNA0418"/>
    <s v="enercity AG"/>
    <s v="GKL"/>
    <n v="30169"/>
    <s v="Hannover"/>
    <m/>
    <s v="Niedersachsen"/>
    <s v="GKL"/>
    <d v="1998-11-05T00:00:00"/>
    <d v="1998-11-05T00:00:00"/>
    <x v="0"/>
    <x v="1"/>
    <m/>
    <m/>
    <s v="Erdgas"/>
    <s v="Nein"/>
    <s v="Ja"/>
    <n v="230"/>
    <s v="UW-Linden"/>
    <s v="Hochspannung (HS)"/>
    <s v="enercity Netzgesellschaft mbH "/>
    <x v="0"/>
    <x v="43"/>
  </r>
  <r>
    <s v="BNA0419"/>
    <s v="enercity AG"/>
    <s v="KWH"/>
    <n v="30419"/>
    <s v="Hannover"/>
    <m/>
    <s v="Niedersachsen"/>
    <s v="B"/>
    <d v="1975-04-01T00:00:00"/>
    <d v="1975-04-01T00:00:00"/>
    <x v="1"/>
    <x v="1"/>
    <m/>
    <m/>
    <s v="Erdgas"/>
    <s v="Nein"/>
    <s v="Ja"/>
    <n v="102"/>
    <s v="UW-Leinhausen"/>
    <s v="Hochspannung (HS)"/>
    <s v="enercity Netzgesellschaft mbH "/>
    <x v="1"/>
    <x v="17"/>
  </r>
  <r>
    <s v="BNA0420"/>
    <s v="enercity AG"/>
    <s v="GKH"/>
    <n v="30419"/>
    <s v="Hannover"/>
    <m/>
    <s v="Niedersachsen"/>
    <s v="Block1"/>
    <d v="1989-01-26T00:00:00"/>
    <d v="1989-01-26T00:00:00"/>
    <x v="0"/>
    <x v="6"/>
    <m/>
    <m/>
    <s v="Steinkohle"/>
    <s v="Nein"/>
    <s v="Ja"/>
    <n v="136"/>
    <s v="UW-Stöcken"/>
    <s v="Hochspannung (HS)"/>
    <s v="enercity Netzgesellschaft mbH "/>
    <x v="0"/>
    <x v="20"/>
  </r>
  <r>
    <s v="BNA0421"/>
    <s v="enercity AG"/>
    <s v="GKH"/>
    <n v="30419"/>
    <s v="Hannover"/>
    <m/>
    <s v="Niedersachsen"/>
    <s v="Block2"/>
    <d v="1989-06-21T00:00:00"/>
    <d v="1989-06-21T00:00:00"/>
    <x v="0"/>
    <x v="6"/>
    <m/>
    <m/>
    <s v="Steinkohle"/>
    <s v="Nein"/>
    <s v="Ja"/>
    <n v="136"/>
    <s v="UW-Stöcken"/>
    <s v="Hochspannung (HS)"/>
    <s v="enercity Netzgesellschaft mbH "/>
    <x v="0"/>
    <x v="20"/>
  </r>
  <r>
    <s v="BNA0422"/>
    <s v="Uniper Kraftwerke GmbH "/>
    <s v="Happurg"/>
    <n v="91230"/>
    <s v="Happurg"/>
    <s v="Haupstraße 26"/>
    <s v="Bayern"/>
    <s v="Happurg"/>
    <d v="1958-01-01T00:00:00"/>
    <d v="1958-01-01T00:00:00"/>
    <x v="12"/>
    <x v="9"/>
    <m/>
    <m/>
    <s v="Pumpspeicher"/>
    <s v="Nein"/>
    <s v="Nein"/>
    <n v="160"/>
    <s v="Schaltanlage vor Ort"/>
    <s v="Hochspannung (HS)"/>
    <s v="Bayernwerk AG"/>
    <x v="11"/>
    <x v="97"/>
  </r>
  <r>
    <s v="BNA0423"/>
    <s v="WP Schwanebeck u. Wulferstedt Infrastruktur GbR"/>
    <s v="Windparks Schwanebeck und Wulferstedt"/>
    <n v="38829"/>
    <s v="Harsleben"/>
    <m/>
    <s v="Sachsen-Anhalt"/>
    <m/>
    <n v="2003"/>
    <n v="2003"/>
    <x v="0"/>
    <x v="0"/>
    <m/>
    <m/>
    <s v="Windenergie (Onshore-Anlage)"/>
    <s v="Ja"/>
    <m/>
    <n v="30"/>
    <s v="UW Harsleben"/>
    <s v="Hochspannung (HS)"/>
    <s v="HSN Magdeburg GmbH"/>
    <x v="0"/>
    <x v="2"/>
  </r>
  <r>
    <s v="BNA0424"/>
    <s v="Windpark Wegeleben GmbH &amp; Co. KG und _x000a_Wind Am Speckberg GmbH"/>
    <s v="Windparks Gröningen und Wegeleben"/>
    <n v="38829"/>
    <s v="Harsleben"/>
    <m/>
    <s v="Sachsen-Anhalt"/>
    <m/>
    <n v="2006"/>
    <n v="2006"/>
    <x v="0"/>
    <x v="0"/>
    <m/>
    <m/>
    <s v="Windenergie (Onshore-Anlage)"/>
    <s v="Ja"/>
    <m/>
    <n v="28"/>
    <s v="Harsleben Süd"/>
    <s v="Hochspannung (HS)"/>
    <s v="HSN Magdeburg GmbH"/>
    <x v="0"/>
    <x v="34"/>
  </r>
  <r>
    <s v="BNA0425"/>
    <s v="Raiffeisenwindpark Haselünne Flechum GmbH &amp; Co. KG"/>
    <m/>
    <n v="49740"/>
    <s v="Haselünne"/>
    <m/>
    <s v="Niedersachsen"/>
    <m/>
    <n v="1999"/>
    <n v="1999"/>
    <x v="0"/>
    <x v="0"/>
    <m/>
    <m/>
    <s v="Windenergie (Onshore-Anlage)"/>
    <s v="Ja"/>
    <m/>
    <n v="19.5"/>
    <m/>
    <s v="Mittelspannung (MS)"/>
    <s v="EWE NETZ GmbH"/>
    <x v="0"/>
    <x v="3"/>
  </r>
  <r>
    <s v="BNA0426"/>
    <s v="Schluchseewerk Aktiengesellschaft"/>
    <s v="Häusern"/>
    <n v="79837"/>
    <s v="Häusern"/>
    <s v="Schwarzabruck 2"/>
    <s v="Baden-Württemberg"/>
    <s v="Häusern"/>
    <d v="1931-03-23T00:00:00"/>
    <d v="1931-03-23T00:00:00"/>
    <x v="0"/>
    <x v="9"/>
    <m/>
    <m/>
    <s v="Pumpspeicher"/>
    <s v="Nein"/>
    <s v="Nein"/>
    <n v="100"/>
    <s v="Tiengen / Gurtweil"/>
    <s v="Hochspannung (HS)"/>
    <s v="Amprion GmbH/Netze BW GmbH"/>
    <x v="0"/>
    <x v="75"/>
  </r>
  <r>
    <s v="BNA0427"/>
    <s v="Peissenberger Kraftwerksgesellschaft mbH"/>
    <s v="Kraftwerk Hausham"/>
    <n v="83734"/>
    <s v="Hausham"/>
    <m/>
    <s v="Bayern"/>
    <s v="GT 1"/>
    <d v="1982-11-01T00:00:00"/>
    <d v="1982-11-01T00:00:00"/>
    <x v="0"/>
    <x v="5"/>
    <m/>
    <m/>
    <s v="Mineralölprodukte"/>
    <s v="Nein"/>
    <s v="Nein"/>
    <n v="23.38"/>
    <s v="UW Hausham"/>
    <s v="Hochspannung (HS)"/>
    <s v="Bayernwerk AG"/>
    <x v="0"/>
    <x v="85"/>
  </r>
  <r>
    <s v="BNA0428"/>
    <s v="Peissenberger Kraftwerksgesellschaft mbH"/>
    <s v="Kraftwerk Hausham"/>
    <n v="83734"/>
    <s v="Hausham"/>
    <m/>
    <s v="Bayern"/>
    <s v="GT 2"/>
    <d v="1982-11-01T00:00:00"/>
    <d v="1982-11-01T00:00:00"/>
    <x v="0"/>
    <x v="5"/>
    <m/>
    <m/>
    <s v="Mineralölprodukte"/>
    <s v="Nein"/>
    <s v="Nein"/>
    <n v="23.38"/>
    <s v="UW Hausham"/>
    <s v="Hochspannung (HS)"/>
    <s v="Bayernwerk AG"/>
    <x v="0"/>
    <x v="85"/>
  </r>
  <r>
    <s v="BNA0429"/>
    <s v="Peissenberger Kraftwerksgesellschaft mbH"/>
    <s v="Kraftwerk Hausham"/>
    <n v="83734"/>
    <s v="Hausham"/>
    <m/>
    <s v="Bayern"/>
    <s v="GT 3"/>
    <d v="1982-11-01T00:00:00"/>
    <d v="1982-11-01T00:00:00"/>
    <x v="0"/>
    <x v="5"/>
    <m/>
    <m/>
    <s v="Mineralölprodukte"/>
    <s v="Nein"/>
    <s v="Nein"/>
    <n v="23.38"/>
    <s v="UW Hausham"/>
    <s v="Hochspannung (HS)"/>
    <s v="Bayernwerk AG"/>
    <x v="0"/>
    <x v="85"/>
  </r>
  <r>
    <s v="BNA0430"/>
    <s v="Peissenberger Kraftwerksgesellschaft mbH"/>
    <s v="Kraftwerk Hausham"/>
    <n v="83734"/>
    <s v="Hausham"/>
    <m/>
    <s v="Bayern"/>
    <s v="GT 4"/>
    <d v="1982-11-01T00:00:00"/>
    <d v="1982-11-01T00:00:00"/>
    <x v="0"/>
    <x v="5"/>
    <m/>
    <m/>
    <s v="Mineralölprodukte"/>
    <s v="Nein"/>
    <s v="Nein"/>
    <n v="23.38"/>
    <s v="UW Hausham"/>
    <s v="Hochspannung (HS)"/>
    <s v="Bayernwerk AG"/>
    <x v="0"/>
    <x v="85"/>
  </r>
  <r>
    <s v="BNA0431a"/>
    <s v="Windpark Heckelberg-Breydin GmbH &amp; Co. KG"/>
    <s v="Windfarm Heckelberg-Breydin"/>
    <s v="16259 und 16230"/>
    <s v="Heckelberg-Brunow und Breydin"/>
    <m/>
    <s v="Brandenburg"/>
    <s v="Heckelberg-Breydin"/>
    <d v="2005-09-05T00:00:00"/>
    <d v="2005-09-05T00:00:00"/>
    <x v="0"/>
    <x v="0"/>
    <m/>
    <m/>
    <s v="Windenergie (Onshore-Anlage)"/>
    <s v="Ja"/>
    <s v="Nein"/>
    <n v="27"/>
    <s v="UW Tuchem"/>
    <s v="Hochspannung (HS)"/>
    <s v="E.DIS AG"/>
    <x v="0"/>
    <x v="36"/>
  </r>
  <r>
    <s v="BNA0431b"/>
    <m/>
    <s v="Windfarm Heckelberg-Breydin"/>
    <s v="16259 und 16230"/>
    <s v="Heckelberg-Brunow und Breydin"/>
    <m/>
    <s v="Brandenburg"/>
    <s v="Heckelberg-Breydin"/>
    <n v="2004"/>
    <n v="2004"/>
    <x v="0"/>
    <x v="0"/>
    <m/>
    <m/>
    <s v="Windenergie (Onshore-Anlage)"/>
    <s v="Ja"/>
    <s v="Nein"/>
    <n v="10"/>
    <s v="UW Tuchem"/>
    <s v="Hochspannung (HS)"/>
    <s v="E.DIS AG"/>
    <x v="0"/>
    <x v="32"/>
  </r>
  <r>
    <s v="BNA0432"/>
    <s v="EnBW Energie Baden-Württemberg AG"/>
    <s v="Heizkraftwerk Heilbronn"/>
    <n v="74076"/>
    <s v="Heilbronn"/>
    <s v="Lichtenbergerstraße 23"/>
    <s v="Baden-Württemberg"/>
    <s v="HLB 5"/>
    <d v="1965-08-25T00:00:00"/>
    <d v="1965-08-25T00:00:00"/>
    <x v="4"/>
    <x v="6"/>
    <m/>
    <m/>
    <s v="Steinkohle"/>
    <s v="Nein"/>
    <s v="Nein"/>
    <n v="125"/>
    <s v="Heilbronn"/>
    <s v="Hochspannung (HS)"/>
    <s v="Netze BW GmbH"/>
    <x v="4"/>
    <x v="56"/>
  </r>
  <r>
    <s v="BNA0433"/>
    <s v="EnBW Energie Baden-Württemberg AG"/>
    <s v="Heizkraftwerk Heilbronn"/>
    <n v="74076"/>
    <s v="Heilbronn"/>
    <s v="Lichtenbergerstraße 23"/>
    <s v="Baden-Württemberg"/>
    <s v="HLB 6"/>
    <d v="1966-07-03T00:00:00"/>
    <d v="1966-07-03T00:00:00"/>
    <x v="4"/>
    <x v="6"/>
    <m/>
    <m/>
    <s v="Steinkohle"/>
    <s v="Nein"/>
    <s v="Nein"/>
    <n v="125"/>
    <s v="Heilbronn"/>
    <s v="Hochspannung (HS)"/>
    <s v="Netze BW GmbH"/>
    <x v="4"/>
    <x v="28"/>
  </r>
  <r>
    <s v="BNA0434"/>
    <s v="EnBW Energie Baden-Württemberg AG"/>
    <s v="Heizkraftwerk Heilbronn"/>
    <n v="74076"/>
    <s v="Heilbronn"/>
    <s v="Lichtenbergerstraße 23"/>
    <s v="Baden-Württemberg"/>
    <s v="HLB 7"/>
    <d v="1985-12-01T00:00:00"/>
    <d v="1985-12-01T00:00:00"/>
    <x v="0"/>
    <x v="6"/>
    <m/>
    <m/>
    <s v="Steinkohle"/>
    <s v="Nein"/>
    <s v="Ja"/>
    <n v="778"/>
    <s v="Großgartach"/>
    <s v="Höchstspannung (HöS)"/>
    <s v="Transnet BW GmbH"/>
    <x v="0"/>
    <x v="18"/>
  </r>
  <r>
    <s v="BNA0436"/>
    <m/>
    <m/>
    <n v="52525"/>
    <s v="Heinsberg"/>
    <m/>
    <s v="Nordrhein-Westfalen"/>
    <m/>
    <n v="2004"/>
    <n v="2004"/>
    <x v="0"/>
    <x v="0"/>
    <m/>
    <m/>
    <s v="Windenergie (Onshore-Anlage)"/>
    <s v="Ja"/>
    <m/>
    <n v="18"/>
    <m/>
    <s v="Mittelspannung (MS)"/>
    <s v="Alliander Netz Heinsberg GmbH"/>
    <x v="0"/>
    <x v="32"/>
  </r>
  <r>
    <s v="BNA0437"/>
    <s v="GVK Windpark Hellenthal GmbH &amp; Co. KG_x000a_WKA Oberreifferscheid Süd"/>
    <m/>
    <n v="53940"/>
    <s v="Hellenthal"/>
    <m/>
    <s v="Nordrhein-Westfalen"/>
    <m/>
    <n v="2001"/>
    <n v="2001"/>
    <x v="0"/>
    <x v="0"/>
    <m/>
    <m/>
    <s v="Windenergie (Onshore-Anlage)"/>
    <s v="Ja"/>
    <m/>
    <n v="10.199999999999999"/>
    <m/>
    <s v="Mittelspannung (MS)"/>
    <s v="Westnetz GmbH"/>
    <x v="0"/>
    <x v="22"/>
  </r>
  <r>
    <s v="BNA0438"/>
    <s v="EEW Energy from Waste Helmstedt GmbH"/>
    <s v="TRV Buschhaus"/>
    <n v="38350"/>
    <s v="Helmstedt"/>
    <m/>
    <s v="Niedersachsen"/>
    <s v="Linie 1-3"/>
    <d v="1999-03-31T00:00:00"/>
    <d v="1999-03-31T00:00:00"/>
    <x v="0"/>
    <x v="10"/>
    <s v="Abfall, _x000a_biol. abbaubarer Anteil von Abfällen aus Haushalten und Industrie"/>
    <m/>
    <s v="Abfall"/>
    <s v="Nein"/>
    <s v="Nein"/>
    <n v="37.5"/>
    <s v="Umspannwerk Helmstedt, Leitung 121, Feld E17"/>
    <s v="Hochspannung (HS)"/>
    <s v="Avacon AG"/>
    <x v="0"/>
    <x v="19"/>
  </r>
  <r>
    <s v="BNA0439"/>
    <s v="Helmstedter Revier GmbH"/>
    <s v="Buschhaus"/>
    <n v="38350"/>
    <s v="Helmstedt"/>
    <m/>
    <s v="Niedersachsen"/>
    <s v="D"/>
    <d v="1985-07-30T00:00:00"/>
    <d v="1985-07-30T00:00:00"/>
    <x v="18"/>
    <x v="11"/>
    <m/>
    <m/>
    <s v="Braunkohle"/>
    <s v="Nein"/>
    <s v="Nein"/>
    <n v="352"/>
    <s v="Helmstedt"/>
    <s v="Höchstspannung (HöS)"/>
    <s v="TenneT TSO GmbH "/>
    <x v="15"/>
    <x v="18"/>
  </r>
  <r>
    <s v="BNA0440"/>
    <s v="E.ON Climate &amp; Renewables GmbH"/>
    <s v="WP Treue/Treue Ost"/>
    <n v="38350"/>
    <s v="Helmstedt"/>
    <s v="Bundesstraße L640"/>
    <s v="Niedersachsen"/>
    <m/>
    <d v="2007-07-05T00:00:00"/>
    <d v="2007-07-05T00:00:00"/>
    <x v="0"/>
    <x v="0"/>
    <m/>
    <m/>
    <s v="Windenergie (Onshore-Anlage)"/>
    <s v="Ja"/>
    <s v="Nein"/>
    <n v="15.8"/>
    <s v="DE0071373835000000E04000000093983"/>
    <s v="Mittelspannung (MS)"/>
    <s v="Avacon AG"/>
    <x v="0"/>
    <x v="81"/>
  </r>
  <r>
    <s v="BNA0441"/>
    <s v="NEIF (Merinda Windpark) GmbH &amp; Co. KG"/>
    <m/>
    <n v="38350"/>
    <s v="Helmstedt"/>
    <m/>
    <s v="Niedersachsen"/>
    <m/>
    <n v="2003"/>
    <n v="2003"/>
    <x v="0"/>
    <x v="0"/>
    <m/>
    <m/>
    <s v="Windenergie (Onshore-Anlage)"/>
    <s v="Ja"/>
    <m/>
    <n v="12"/>
    <m/>
    <s v="Mittelspannung (MS)"/>
    <s v="Avacon AG"/>
    <x v="0"/>
    <x v="2"/>
  </r>
  <r>
    <s v="BNA0442"/>
    <s v="Mark-E AG / Statkraft Markets"/>
    <s v="Cuno Heizkraftwerk Herdecke"/>
    <n v="58313"/>
    <s v="Herdecke"/>
    <m/>
    <s v="Nordrhein-Westfalen"/>
    <s v="H6"/>
    <d v="2007-01-01T00:00:00"/>
    <d v="2007-01-01T00:00:00"/>
    <x v="0"/>
    <x v="1"/>
    <m/>
    <m/>
    <s v="Erdgas"/>
    <s v="Nein"/>
    <s v="Nein"/>
    <n v="417"/>
    <s v="U 106 und U 107"/>
    <s v="Hochspannung (HS)"/>
    <s v="Enervie AssetNetWork GmbH "/>
    <x v="0"/>
    <x v="81"/>
  </r>
  <r>
    <s v="BNA0443"/>
    <s v="RWE Power AG"/>
    <s v="Koepchenwerk"/>
    <n v="58313"/>
    <s v="Herdecke"/>
    <m/>
    <s v="Nordrhein-Westfalen"/>
    <s v="Koepchenwerk"/>
    <d v="1989-08-08T00:00:00"/>
    <d v="1989-08-08T00:00:00"/>
    <x v="0"/>
    <x v="9"/>
    <m/>
    <m/>
    <s v="Pumpspeicher"/>
    <s v="Nein"/>
    <s v="Nein"/>
    <n v="165"/>
    <s v="Garenfeld"/>
    <s v="Höchstspannung (HöS)"/>
    <s v="Amprion GmbH"/>
    <x v="0"/>
    <x v="20"/>
  </r>
  <r>
    <s v="BNA0444"/>
    <s v="K+S AG"/>
    <s v="Wintershall"/>
    <n v="36266"/>
    <s v="Heringen"/>
    <m/>
    <s v="Hessen"/>
    <s v="Wintershall"/>
    <d v="2009-05-20T00:00:00"/>
    <d v="2009-05-20T00:00:00"/>
    <x v="0"/>
    <x v="1"/>
    <s v="Erdgas"/>
    <s v="Dampf von extern aus Abfall"/>
    <s v="Erdgas"/>
    <s v="Nein"/>
    <s v="Ja"/>
    <n v="69"/>
    <s v="UW Philippsthal"/>
    <s v="Hochspannung (HS)"/>
    <s v="Avacon Netz GmbH"/>
    <x v="0"/>
    <x v="6"/>
  </r>
  <r>
    <s v="BNA0445"/>
    <s v="juwi Beteiligungs GmbH &amp; Co. Naturpower 10KG "/>
    <s v="Mehringer Höhe"/>
    <n v="54317"/>
    <s v="Herl "/>
    <m/>
    <s v="Rheinland-Pfalz"/>
    <m/>
    <n v="2005"/>
    <n v="2005"/>
    <x v="0"/>
    <x v="0"/>
    <m/>
    <m/>
    <s v="Windenergie (Onshore-Anlage)"/>
    <s v="Ja"/>
    <s v="Nein"/>
    <n v="22.3"/>
    <s v="UW Herl"/>
    <s v="Hochspannung (HS)"/>
    <s v="Westnetz GmbH"/>
    <x v="0"/>
    <x v="30"/>
  </r>
  <r>
    <s v="BNA0447"/>
    <s v="Steag GmbH"/>
    <s v="KW Herne"/>
    <n v="44653"/>
    <s v="Herne"/>
    <s v="Hertener Str. 16"/>
    <s v="Nordrhein-Westfalen"/>
    <s v="Herne 2"/>
    <n v="1963"/>
    <n v="1963"/>
    <x v="15"/>
    <x v="6"/>
    <m/>
    <m/>
    <s v="Steinkohle"/>
    <s v="Nein"/>
    <s v="Nein"/>
    <n v="133"/>
    <s v="220 kV Schaltanlage Eiberg"/>
    <s v="Höchstspannung (HöS)"/>
    <s v="Amprion GmbH"/>
    <x v="13"/>
    <x v="107"/>
  </r>
  <r>
    <s v="BNA0448"/>
    <s v="Uniper Kraftwerke GmbH "/>
    <s v="Shamrock"/>
    <n v="44652"/>
    <s v="Herne"/>
    <m/>
    <s v="Nordrhein-Westfalen"/>
    <m/>
    <n v="1957"/>
    <n v="1957"/>
    <x v="6"/>
    <x v="6"/>
    <m/>
    <m/>
    <s v="Steinkohle"/>
    <s v="Nein"/>
    <s v="Ja"/>
    <n v="132"/>
    <s v="Gelsenkirchen"/>
    <s v="Hochspannung (HS)"/>
    <s v="Amprion GmbH"/>
    <x v="6"/>
    <x v="93"/>
  </r>
  <r>
    <s v="BNA0449"/>
    <s v="Steag GmbH"/>
    <s v="KW Herne"/>
    <n v="44654"/>
    <s v="Herne"/>
    <s v="Hertener Str. 16"/>
    <s v="Nordrhein-Westfalen"/>
    <s v="Herne 3"/>
    <n v="1966"/>
    <n v="1966"/>
    <x v="13"/>
    <x v="6"/>
    <m/>
    <m/>
    <s v="Steinkohle"/>
    <s v="Nein"/>
    <s v="Ja"/>
    <n v="280"/>
    <s v="220 kV Schaltanlage Eiberg"/>
    <s v="Höchstspannung (HöS)"/>
    <s v="Amprion GmbH"/>
    <x v="12"/>
    <x v="108"/>
  </r>
  <r>
    <s v="BNA0450"/>
    <s v="Steag GmbH"/>
    <s v="KW Herne"/>
    <n v="44655"/>
    <s v="Herne"/>
    <s v="Hertener Str. 16"/>
    <s v="Nordrhein-Westfalen"/>
    <s v="Herne 4"/>
    <d v="1989-07-25T00:00:00"/>
    <d v="1989-07-25T00:00:00"/>
    <x v="0"/>
    <x v="6"/>
    <m/>
    <m/>
    <s v="Steinkohle"/>
    <s v="Nein"/>
    <s v="Ja"/>
    <n v="449"/>
    <s v="220 kV Schaltanlage Bochum"/>
    <s v="Höchstspannung (HöS)"/>
    <s v="Amprion GmbH"/>
    <x v="0"/>
    <x v="20"/>
  </r>
  <r>
    <s v="BNA0451"/>
    <s v="Breeze Four Energy GmbH &amp; Co. KG"/>
    <s v="Heynitz"/>
    <n v="1683"/>
    <s v="Heynitz"/>
    <m/>
    <s v="Sachsen"/>
    <s v="Heynitz"/>
    <n v="2002"/>
    <n v="2002"/>
    <x v="0"/>
    <x v="0"/>
    <m/>
    <m/>
    <s v="Windenergie (Onshore-Anlage)"/>
    <s v="Ja"/>
    <s v="Nein"/>
    <n v="20.3"/>
    <s v="UW Heynitz"/>
    <s v="Hochspannung (HS)"/>
    <s v="ENSO Netz GmbH "/>
    <x v="0"/>
    <x v="1"/>
  </r>
  <r>
    <s v="BNA0452"/>
    <s v="Windpark Hinte GmbH &amp; Co. Ost KG"/>
    <m/>
    <n v="26759"/>
    <s v="Hinte"/>
    <m/>
    <s v="Niedersachsen"/>
    <m/>
    <n v="2001"/>
    <n v="2001"/>
    <x v="0"/>
    <x v="0"/>
    <m/>
    <m/>
    <s v="Windenergie (Onshore-Anlage)"/>
    <s v="Ja"/>
    <m/>
    <n v="13.2"/>
    <m/>
    <s v="Mittelspannung (MS)"/>
    <s v="EWE NETZ GmbH"/>
    <x v="0"/>
    <x v="22"/>
  </r>
  <r>
    <s v="BNA0453"/>
    <m/>
    <m/>
    <n v="57629"/>
    <s v="Höchstenbach"/>
    <m/>
    <s v="Rheinland-Pfalz"/>
    <m/>
    <n v="2006"/>
    <n v="2006"/>
    <x v="0"/>
    <x v="0"/>
    <m/>
    <m/>
    <s v="Windenergie (Onshore-Anlage)"/>
    <s v="Ja"/>
    <m/>
    <n v="26"/>
    <m/>
    <s v="USp. Hoch- / Mittelspannung (HS/MS)"/>
    <s v="KEVAG Verteilnetz GmbH"/>
    <x v="0"/>
    <x v="34"/>
  </r>
  <r>
    <s v="BNA0454"/>
    <s v="Anlagenbetreiber Windpark Ohe/Höfer_x000a_deanBV Verwaltungs-GmbH"/>
    <m/>
    <n v="29361"/>
    <s v="Höfer"/>
    <m/>
    <s v="Niedersachsen"/>
    <m/>
    <n v="2002"/>
    <n v="2002"/>
    <x v="0"/>
    <x v="0"/>
    <m/>
    <m/>
    <s v="Windenergie (Onshore-Anlage)"/>
    <s v="Ja"/>
    <m/>
    <n v="11.5"/>
    <m/>
    <s v="Mittelspannung (MS)"/>
    <s v="Celle-Uelzen Netz GmbH"/>
    <x v="0"/>
    <x v="1"/>
  </r>
  <r>
    <s v="BNA0455"/>
    <s v="Windpark Hohen Pritz GbR"/>
    <s v="Windpark Hohen Pritz"/>
    <n v="19089"/>
    <s v="Hohen Pritz"/>
    <m/>
    <s v="Mecklenburg-Vorpommern"/>
    <m/>
    <d v="2001-12-01T00:00:00"/>
    <d v="2001-12-01T00:00:00"/>
    <x v="0"/>
    <x v="0"/>
    <m/>
    <m/>
    <s v="Windenergie (Onshore-Anlage)"/>
    <s v="Ja"/>
    <m/>
    <n v="21"/>
    <n v="50870596200"/>
    <s v="Mittelspannung (MS)"/>
    <s v="WEMAG Netz GmbH"/>
    <x v="0"/>
    <x v="27"/>
  </r>
  <r>
    <s v="BNA0463b"/>
    <s v="Theolia Naturenergien GmbH"/>
    <s v="Windpark Krusemark"/>
    <n v="39596"/>
    <s v="Hohenberg-Krusemark"/>
    <m/>
    <s v="Sachsen-Anhalt"/>
    <m/>
    <n v="2005"/>
    <n v="2005"/>
    <x v="0"/>
    <x v="0"/>
    <m/>
    <m/>
    <s v="Windenergie (Onshore-Anlage)"/>
    <s v="Ja"/>
    <s v="Nein"/>
    <n v="12"/>
    <s v="UW Ellingen"/>
    <s v="Hochspannung (HS)"/>
    <s v="HSN Magdeburg GmbH"/>
    <x v="0"/>
    <x v="30"/>
  </r>
  <r>
    <s v="BNA0464"/>
    <s v="Kraftwerk Mehrum GmbH"/>
    <s v="KWM"/>
    <n v="31249"/>
    <s v="Hohenhameln OT Mehrum"/>
    <m/>
    <s v="Niedersachsen"/>
    <s v="Block3"/>
    <d v="1979-06-01T00:00:00"/>
    <d v="1979-06-01T00:00:00"/>
    <x v="0"/>
    <x v="6"/>
    <m/>
    <m/>
    <s v="Steinkohle"/>
    <s v="Nein"/>
    <s v="Nein"/>
    <n v="690"/>
    <s v="UW-Mehrum"/>
    <s v="Höchstspannung (HöS)"/>
    <s v="TenneT TSO GmbH "/>
    <x v="0"/>
    <x v="52"/>
  </r>
  <r>
    <s v="BNA0465"/>
    <s v="Vattenfall Wasserkraft GmbH"/>
    <s v="Hohenwarte 1"/>
    <n v="7338"/>
    <s v="Hohenwarte"/>
    <s v="Preßwitzer Str. 25"/>
    <s v="Thüringen"/>
    <s v="PSS A"/>
    <d v="1959-01-01T00:00:00"/>
    <d v="1959-01-01T00:00:00"/>
    <x v="0"/>
    <x v="9"/>
    <m/>
    <m/>
    <s v="Pumpspeicher"/>
    <s v="Nein"/>
    <s v="Nein"/>
    <n v="59.8"/>
    <s v="Remptendorf"/>
    <s v="Hochspannung (HS)"/>
    <s v="TEN Thüringer Energienetze GmbH"/>
    <x v="0"/>
    <x v="92"/>
  </r>
  <r>
    <s v="BNA0466"/>
    <s v="Vattenfall Wasserkraft GmbH"/>
    <s v="Hohenwarte 1"/>
    <n v="7338"/>
    <s v="Hohenwarte"/>
    <s v="Preßwitzer Str. 25"/>
    <s v="Thüringen"/>
    <s v="PSS B"/>
    <d v="1959-01-01T00:00:00"/>
    <d v="1959-01-01T00:00:00"/>
    <x v="0"/>
    <x v="9"/>
    <m/>
    <m/>
    <s v="Pumpspeicher"/>
    <s v="Nein"/>
    <s v="Nein"/>
    <m/>
    <s v="Remptendorf"/>
    <s v="Hochspannung (HS)"/>
    <s v="TEN Thüringer Energienetze GmbH"/>
    <x v="0"/>
    <x v="92"/>
  </r>
  <r>
    <s v="BNA0467"/>
    <s v="Vattenfall Wasserkraft GmbH"/>
    <s v="Hohenwarte 2"/>
    <n v="7338"/>
    <s v="Hohenwarte"/>
    <s v="Preßwitzer Str. 25"/>
    <s v="Thüringen"/>
    <s v="PSS A"/>
    <d v="1965-07-26T00:00:00"/>
    <d v="1965-07-26T00:00:00"/>
    <x v="0"/>
    <x v="9"/>
    <m/>
    <m/>
    <s v="Pumpspeicher"/>
    <s v="Nein"/>
    <s v="Nein"/>
    <n v="317.8"/>
    <s v="Remptendorf"/>
    <s v="Höchstspannung (HöS)"/>
    <s v="50Hertz Transmission GmbH"/>
    <x v="0"/>
    <x v="56"/>
  </r>
  <r>
    <s v="BNA0468"/>
    <s v="Vattenfall Wasserkraft GmbH"/>
    <s v="Hohenwarte 2"/>
    <n v="7338"/>
    <s v="Hohenwarte"/>
    <s v="Preßwitzer Str. 25"/>
    <s v="Thüringen"/>
    <s v="PSS B"/>
    <d v="1965-08-14T00:00:00"/>
    <d v="1965-08-14T00:00:00"/>
    <x v="0"/>
    <x v="9"/>
    <m/>
    <m/>
    <s v="Pumpspeicher"/>
    <s v="Nein"/>
    <s v="Nein"/>
    <m/>
    <s v="Remptendorf"/>
    <s v="Höchstspannung (HöS)"/>
    <s v="50Hertz Transmission GmbH"/>
    <x v="0"/>
    <x v="56"/>
  </r>
  <r>
    <s v="BNA0469"/>
    <s v="Vattenfall Wasserkraft GmbH"/>
    <s v="Hohenwarte 2"/>
    <n v="7338"/>
    <s v="Hohenwarte"/>
    <s v="Preßwitzer Str. 25"/>
    <s v="Thüringen"/>
    <s v="PSS C"/>
    <d v="1965-12-05T00:00:00"/>
    <d v="1965-12-05T00:00:00"/>
    <x v="0"/>
    <x v="9"/>
    <m/>
    <m/>
    <s v="Pumpspeicher"/>
    <s v="Nein"/>
    <s v="Nein"/>
    <m/>
    <s v="Remptendorf"/>
    <s v="Höchstspannung (HöS)"/>
    <s v="50Hertz Transmission GmbH"/>
    <x v="0"/>
    <x v="56"/>
  </r>
  <r>
    <s v="BNA0470"/>
    <s v="Vattenfall Wasserkraft GmbH"/>
    <s v="Hohenwarte 2"/>
    <n v="7338"/>
    <s v="Hohenwarte"/>
    <s v="Preßwitzer Str. 25"/>
    <s v="Thüringen"/>
    <s v="PSS D"/>
    <d v="1966-09-29T00:00:00"/>
    <d v="1966-09-29T00:00:00"/>
    <x v="0"/>
    <x v="9"/>
    <m/>
    <m/>
    <s v="Pumpspeicher"/>
    <s v="Nein"/>
    <s v="Nein"/>
    <m/>
    <s v="Remptendorf"/>
    <s v="Höchstspannung (HöS)"/>
    <s v="50Hertz Transmission GmbH"/>
    <x v="0"/>
    <x v="28"/>
  </r>
  <r>
    <s v="BNA0471"/>
    <s v="Vattenfall Wasserkraft GmbH"/>
    <s v="Hohenwarte 2"/>
    <n v="7338"/>
    <s v="Hohenwarte"/>
    <s v="Preßwitzer Str. 25"/>
    <s v="Thüringen"/>
    <s v="PSS E"/>
    <d v="1965-12-17T00:00:00"/>
    <d v="1965-12-17T00:00:00"/>
    <x v="0"/>
    <x v="9"/>
    <m/>
    <m/>
    <s v="Pumpspeicher"/>
    <s v="Nein"/>
    <s v="Nein"/>
    <m/>
    <s v="Remptendorf"/>
    <s v="Höchstspannung (HöS)"/>
    <s v="50Hertz Transmission GmbH"/>
    <x v="0"/>
    <x v="56"/>
  </r>
  <r>
    <s v="BNA0472"/>
    <s v="Vattenfall Wasserkraft GmbH"/>
    <s v="Hohenwarte 2"/>
    <n v="7338"/>
    <s v="Hohenwarte"/>
    <s v="Preßwitzer Str. 25"/>
    <s v="Thüringen"/>
    <s v="PSS F"/>
    <d v="1966-11-24T00:00:00"/>
    <d v="1966-11-24T00:00:00"/>
    <x v="0"/>
    <x v="9"/>
    <m/>
    <m/>
    <s v="Pumpspeicher"/>
    <s v="Nein"/>
    <s v="Nein"/>
    <m/>
    <s v="Remptendorf"/>
    <s v="Höchstspannung (HöS)"/>
    <s v="50Hertz Transmission GmbH"/>
    <x v="0"/>
    <x v="28"/>
  </r>
  <r>
    <s v="BNA0473"/>
    <s v="Vattenfall Wasserkraft GmbH"/>
    <s v="Hohenwarte 2"/>
    <n v="7338"/>
    <s v="Hohenwarte"/>
    <s v="Preßwitzer Str. 25"/>
    <s v="Thüringen"/>
    <s v="PSS G"/>
    <d v="1966-04-03T00:00:00"/>
    <d v="1966-04-03T00:00:00"/>
    <x v="0"/>
    <x v="9"/>
    <m/>
    <m/>
    <s v="Pumpspeicher"/>
    <s v="Nein"/>
    <s v="Nein"/>
    <m/>
    <s v="Remptendorf"/>
    <s v="Höchstspannung (HöS)"/>
    <s v="50Hertz Transmission GmbH"/>
    <x v="0"/>
    <x v="28"/>
  </r>
  <r>
    <s v="BNA0474"/>
    <s v="Vattenfall Wasserkraft GmbH"/>
    <s v="Hohenwarte 2"/>
    <n v="7338"/>
    <s v="Hohenwarte"/>
    <s v="Preßwitzer Str. 25"/>
    <s v="Thüringen"/>
    <s v="PSS H"/>
    <d v="1966-06-30T00:00:00"/>
    <d v="1966-06-30T00:00:00"/>
    <x v="0"/>
    <x v="9"/>
    <m/>
    <m/>
    <s v="Pumpspeicher"/>
    <s v="Nein"/>
    <s v="Nein"/>
    <m/>
    <s v="Remptendorf"/>
    <s v="Höchstspannung (HöS)"/>
    <s v="50Hertz Transmission GmbH"/>
    <x v="0"/>
    <x v="28"/>
  </r>
  <r>
    <s v="BNA0475"/>
    <s v="Windpark Westerwald GmbH"/>
    <m/>
    <n v="56462"/>
    <s v="Höhn"/>
    <m/>
    <s v="Rheinland-Pfalz"/>
    <m/>
    <n v="2004"/>
    <n v="2004"/>
    <x v="0"/>
    <x v="0"/>
    <m/>
    <m/>
    <s v="Windenergie (Onshore-Anlage)"/>
    <s v="Ja"/>
    <m/>
    <n v="18"/>
    <m/>
    <s v="Mittelspannung (MS)"/>
    <s v="KEVAG Verteilnetz GmbH"/>
    <x v="0"/>
    <x v="32"/>
  </r>
  <r>
    <s v="BNA0481"/>
    <s v="Germania Windpark GmbH &amp; Co KG"/>
    <m/>
    <n v="26427"/>
    <s v="Holtgast"/>
    <m/>
    <s v="Niedersachsen"/>
    <m/>
    <n v="1996"/>
    <n v="1996"/>
    <x v="0"/>
    <x v="0"/>
    <m/>
    <m/>
    <s v="Windenergie (Onshore-Anlage)"/>
    <s v="Ja"/>
    <m/>
    <n v="24.6"/>
    <m/>
    <s v="USp. Hoch- / Mittelspannung (HS/MS)"/>
    <s v="EWE NETZ GmbH"/>
    <x v="0"/>
    <x v="63"/>
  </r>
  <r>
    <s v="BNA0482"/>
    <s v="PROKON Regenerative Energien eG"/>
    <m/>
    <n v="66424"/>
    <s v="Homburg"/>
    <m/>
    <s v="Saarland"/>
    <m/>
    <n v="2007"/>
    <n v="2007"/>
    <x v="0"/>
    <x v="0"/>
    <m/>
    <m/>
    <s v="Windenergie (Onshore-Anlage)"/>
    <s v="Ja"/>
    <m/>
    <n v="20"/>
    <m/>
    <s v="Mittelspannung (MS)"/>
    <s v="Stadtwerke Homburg GmbH"/>
    <x v="0"/>
    <x v="12"/>
  </r>
  <r>
    <s v="BNA0483"/>
    <s v="GHP Glunz  Holzwerkstoffproduktion GmbH"/>
    <m/>
    <n v="32805"/>
    <s v="Horn-Bad Meinberg"/>
    <s v="Bahnhofstraße 57"/>
    <s v="Nordrhein-Westfalen"/>
    <m/>
    <s v="1.1.2000"/>
    <s v="1.1.200"/>
    <x v="0"/>
    <x v="4"/>
    <s v="Biomasse"/>
    <s v="Heizöl"/>
    <s v="Biomasse"/>
    <s v="Ja"/>
    <s v="Ja"/>
    <m/>
    <m/>
    <s v="Mittelspannung (MS)"/>
    <s v="E-ON"/>
    <x v="0"/>
    <x v="51"/>
  </r>
  <r>
    <s v="BNA0484"/>
    <s v="PROKON Regenerative Energien eG"/>
    <s v="Windpark Horst"/>
    <n v="25358"/>
    <s v="Horst"/>
    <m/>
    <s v="Schleswig-Holstein"/>
    <m/>
    <n v="1999"/>
    <n v="1999"/>
    <x v="0"/>
    <x v="0"/>
    <m/>
    <m/>
    <s v="Windenergie (Onshore-Anlage)"/>
    <s v="Ja"/>
    <m/>
    <n v="10.4"/>
    <m/>
    <s v="Mittelspannung (MS)"/>
    <s v="Schleswig-Holstein Netz AG "/>
    <x v="0"/>
    <x v="3"/>
  </r>
  <r>
    <s v="BNA0485"/>
    <s v="Hüttenwerke Krupp Mannesmann GmbH"/>
    <s v="Huckingen"/>
    <n v="47259"/>
    <s v="Duisburg-Huckingen"/>
    <m/>
    <s v="Nordrhein-Westfalen"/>
    <s v="A"/>
    <d v="1976-01-17T00:00:00"/>
    <d v="1976-01-17T00:00:00"/>
    <x v="0"/>
    <x v="3"/>
    <s v="Erd-/Gicht-/Hochofengas"/>
    <m/>
    <s v="Sonstige Energieträger_x000a_(nicht erneuerbar)"/>
    <s v="Nein"/>
    <s v="Ja"/>
    <n v="303"/>
    <s v="Mündelheim"/>
    <s v="Höchstspannung (HöS)"/>
    <s v="Amprion GmbH"/>
    <x v="0"/>
    <x v="104"/>
  </r>
  <r>
    <s v="BNA0486"/>
    <s v="Hüttenwerke Krupp Mannesmann GmbH"/>
    <s v="Huckingen"/>
    <n v="47259"/>
    <s v="Duisburg-Huckingen"/>
    <m/>
    <s v="Nordrhein-Westfalen"/>
    <s v="B"/>
    <d v="1977-03-27T00:00:00"/>
    <d v="1977-03-27T00:00:00"/>
    <x v="0"/>
    <x v="3"/>
    <s v="Erd-/Gicht-/Hochofengas"/>
    <m/>
    <s v="Sonstige Energieträger_x000a_(nicht erneuerbar)"/>
    <s v="Nein"/>
    <s v="Ja"/>
    <n v="303"/>
    <s v="Mündelheim"/>
    <s v="Höchstspannung (HöS)"/>
    <s v="Amprion GmbH"/>
    <x v="0"/>
    <x v="42"/>
  </r>
  <r>
    <s v="BNA0487"/>
    <m/>
    <m/>
    <n v="27798"/>
    <s v="Hude"/>
    <m/>
    <s v="Niedersachsen"/>
    <m/>
    <n v="2002"/>
    <n v="2002"/>
    <x v="0"/>
    <x v="0"/>
    <m/>
    <m/>
    <s v="Windenergie (Onshore-Anlage)"/>
    <s v="Ja"/>
    <m/>
    <n v="25.6"/>
    <m/>
    <s v="USp. Hoch- / Mittelspannung (HS/MS)"/>
    <s v="EWE NETZ GmbH"/>
    <x v="0"/>
    <x v="1"/>
  </r>
  <r>
    <s v="BNA0488"/>
    <s v="WKN Windkraft Nord GmbH &amp; Co. Windpark Huje KG "/>
    <m/>
    <n v="25588"/>
    <s v="Huje"/>
    <m/>
    <s v="Schleswig-Holstein"/>
    <m/>
    <d v="2000-04-01T00:00:00"/>
    <d v="2000-04-01T00:00:00"/>
    <x v="0"/>
    <x v="0"/>
    <m/>
    <m/>
    <s v="Windenergie (Onshore-Anlage)"/>
    <s v="Ja"/>
    <m/>
    <n v="21.45"/>
    <m/>
    <s v="Mittelspannung (MS)"/>
    <s v="Schleswig-Holstein Netz AG "/>
    <x v="0"/>
    <x v="50"/>
  </r>
  <r>
    <s v="BNA0489"/>
    <s v="RWE Power AG"/>
    <s v="Goldenberg"/>
    <n v="50354"/>
    <s v="Hürth"/>
    <m/>
    <s v="Nordrhein-Westfalen"/>
    <s v="E, Besicherung F"/>
    <d v="1992-01-01T00:00:00"/>
    <d v="1992-01-01T00:00:00"/>
    <x v="1"/>
    <x v="11"/>
    <m/>
    <m/>
    <s v="Braunkohle"/>
    <s v="Nein"/>
    <s v="Ja"/>
    <n v="40"/>
    <s v="Knapsack"/>
    <s v="Hochspannung (HS)"/>
    <s v="Westnetz GmbH"/>
    <x v="1"/>
    <x v="87"/>
  </r>
  <r>
    <s v="BNA0490a"/>
    <s v="RWE Power AG"/>
    <s v="Goldenberg"/>
    <n v="50354"/>
    <s v="Hürth"/>
    <m/>
    <s v="Nordrhein-Westfalen"/>
    <s v="F"/>
    <d v="1993-02-24T00:00:00"/>
    <d v="1993-02-24T00:00:00"/>
    <x v="12"/>
    <x v="11"/>
    <m/>
    <m/>
    <s v="Braunkohle"/>
    <s v="Nein"/>
    <s v="Ja"/>
    <n v="0"/>
    <s v="Knapsack"/>
    <s v="Hochspannung (HS)"/>
    <s v="Westnetz GmbH"/>
    <x v="11"/>
    <x v="21"/>
  </r>
  <r>
    <s v="BNA0490b"/>
    <s v="RWE Power AG"/>
    <s v="Goldenberg"/>
    <n v="50354"/>
    <s v="Hürth"/>
    <m/>
    <s v="Nordrhein-Westfalen"/>
    <s v="F"/>
    <n v="1993"/>
    <n v="1993"/>
    <x v="11"/>
    <x v="11"/>
    <m/>
    <m/>
    <s v="Braunkohle"/>
    <s v="Nein"/>
    <s v="Ja"/>
    <n v="45"/>
    <s v="Knapsack"/>
    <s v="Hochspannung (HS)"/>
    <s v="Westnetz GmbH"/>
    <x v="10"/>
    <x v="109"/>
  </r>
  <r>
    <s v="BNA0491"/>
    <s v="RWE Power AG"/>
    <s v="Ville/Berrenrath"/>
    <n v="50354"/>
    <s v="Hürth"/>
    <m/>
    <s v="Nordrhein-Westfalen"/>
    <s v="Ville/Berrenrath"/>
    <d v="1917-01-01T00:00:00"/>
    <d v="1917-01-01T00:00:00"/>
    <x v="0"/>
    <x v="3"/>
    <s v="Braunkohle"/>
    <s v="Altholz / SBS"/>
    <s v="Braunkohle"/>
    <s v="Nein"/>
    <s v="Ja"/>
    <n v="98"/>
    <s v="Berrenrath"/>
    <s v="Hochspannung (HS)"/>
    <s v="Westnetz GmbH"/>
    <x v="0"/>
    <x v="110"/>
  </r>
  <r>
    <s v="BNA0492"/>
    <s v="RAG Anthrazit Ibbenbüren GmbH"/>
    <s v="RAG Anthrazit Ibbenbüren GmbH"/>
    <n v="49477"/>
    <s v="Ibbenbüren"/>
    <m/>
    <s v="Nordrhein-Westfalen"/>
    <s v="EVA"/>
    <d v="2000-04-01T00:00:00"/>
    <d v="2000-04-01T00:00:00"/>
    <x v="0"/>
    <x v="16"/>
    <s v="Grubengas"/>
    <s v="Heizöl EL"/>
    <s v="Grubengas"/>
    <s v="Ja"/>
    <s v="Nein"/>
    <n v="33.4"/>
    <s v="110kV-Anlage Bergwerk"/>
    <s v="Hochspannung (HS)"/>
    <s v="Westnetz GmbH"/>
    <x v="0"/>
    <x v="50"/>
  </r>
  <r>
    <s v="BNA0493"/>
    <s v="RWE Generation SE"/>
    <s v="Ibbenbüren"/>
    <n v="49479"/>
    <s v="Ibbenbüren"/>
    <m/>
    <s v="Nordrhein-Westfalen"/>
    <s v="B"/>
    <d v="1985-06-19T00:00:00"/>
    <d v="1985-06-19T00:00:00"/>
    <x v="7"/>
    <x v="3"/>
    <s v="Steinkohle"/>
    <s v="Klärschlamm / Tiermehl"/>
    <s v="Steinkohle"/>
    <s v="Nein"/>
    <s v="Ja"/>
    <n v="794"/>
    <s v="Westerkappeln (380kV), Westerkappeln (110kV) und Ibbenbüren (110kV)"/>
    <s v="Höchstspannung (HöS)"/>
    <s v="Amprion GmbH, Westnetz GmbH"/>
    <x v="7"/>
    <x v="18"/>
  </r>
  <r>
    <s v="BNA0494"/>
    <s v="Rheinkraftwerk Iffezheim GmbH"/>
    <s v="Rheinkraftwerk Iffezheim"/>
    <n v="76473"/>
    <s v="Iffezheim"/>
    <s v="An der Staustufe 27"/>
    <s v="Baden-Württemberg"/>
    <s v="Iffezheim M1-M5"/>
    <d v="1978-01-01T00:00:00"/>
    <d v="1978-01-01T00:00:00"/>
    <x v="0"/>
    <x v="2"/>
    <m/>
    <m/>
    <s v="Laufwasser"/>
    <s v="Ja"/>
    <s v="Nein"/>
    <n v="148"/>
    <s v="Iffezheim"/>
    <s v="Hochspannung (HS)"/>
    <s v="Netze BW GmbH"/>
    <x v="0"/>
    <x v="111"/>
  </r>
  <r>
    <s v="BNA0495a"/>
    <s v="Enercon Windpark GmbH &amp; Co. Ihlow KG"/>
    <s v="Windpark Ihlow"/>
    <n v="26632"/>
    <s v="Ihlow"/>
    <m/>
    <s v="Niedersachsen"/>
    <m/>
    <n v="1999"/>
    <n v="1999"/>
    <x v="0"/>
    <x v="0"/>
    <m/>
    <m/>
    <s v="Windenergie (Onshore-Anlage)"/>
    <s v="Ja"/>
    <s v="Nein"/>
    <n v="58.1"/>
    <s v="UW Simonswolde"/>
    <s v="Hochspannung (HS)"/>
    <s v="EWE NETZ GmbH"/>
    <x v="0"/>
    <x v="3"/>
  </r>
  <r>
    <s v="BNA0495b"/>
    <s v="Enercon Windpark GmbH &amp; Co. Ihlow KG"/>
    <s v="WP Ihlow"/>
    <n v="26632"/>
    <s v="Ihlow"/>
    <m/>
    <s v="Niedersachsen"/>
    <m/>
    <d v="2000-01-14T00:00:00"/>
    <d v="2000-01-14T00:00:00"/>
    <x v="0"/>
    <x v="0"/>
    <m/>
    <m/>
    <s v="Windenergie (Onshore-Anlage)"/>
    <s v="Ja"/>
    <s v="Nein"/>
    <n v="15"/>
    <s v="UW Ihlow"/>
    <s v="Hochspannung (HS)"/>
    <s v="EWE NETZ GmbH"/>
    <x v="0"/>
    <x v="50"/>
  </r>
  <r>
    <s v="BNA0496"/>
    <s v="TIWAG-Tiroler Wasserkraft AG"/>
    <s v="KW Imst"/>
    <s v="A-6491"/>
    <s v="Imsterberg"/>
    <m/>
    <s v="Österreich"/>
    <s v="Imsterberg"/>
    <d v="1956-06-14T00:00:00"/>
    <d v="1956-06-14T00:00:00"/>
    <x v="5"/>
    <x v="2"/>
    <m/>
    <m/>
    <s v="Laufwasser"/>
    <s v="Nein"/>
    <s v="Nein"/>
    <n v="89"/>
    <s v="UW Imst"/>
    <s v="Hochspannung (HS)"/>
    <s v="TIWAG-Netz AG/APG bzw. Tennet"/>
    <x v="5"/>
    <x v="112"/>
  </r>
  <r>
    <s v="BNA0497"/>
    <s v="Infraserv GmbH &amp; Co. Höchst KG"/>
    <s v="ADS-Anlage"/>
    <n v="65926"/>
    <s v="Industriepark Höchst"/>
    <m/>
    <s v="Hessen"/>
    <m/>
    <d v="2012-11-01T00:00:00"/>
    <d v="2012-11-01T00:00:00"/>
    <x v="0"/>
    <x v="1"/>
    <m/>
    <m/>
    <s v="Erdgas"/>
    <s v="Nein"/>
    <s v="Ja"/>
    <n v="96.5"/>
    <s v="FWH O/W"/>
    <s v="Hochspannung (HS)"/>
    <s v="Infraserv GmbH &amp; Co. Höchst KG"/>
    <x v="0"/>
    <x v="113"/>
  </r>
  <r>
    <s v="BNA0498"/>
    <s v="Infraserv GmbH &amp; Co. Höchst KG"/>
    <s v="Heizkraftwerk"/>
    <n v="65926"/>
    <s v="Industriepark Höchst"/>
    <m/>
    <s v="Hessen"/>
    <s v="Block B"/>
    <d v="1989-08-21T00:00:00"/>
    <d v="1989-08-21T00:00:00"/>
    <x v="0"/>
    <x v="3"/>
    <s v="Steinkohle"/>
    <s v="Erdgas, Restgase"/>
    <s v="Steinkohle"/>
    <s v="Nein"/>
    <s v="Ja"/>
    <n v="66"/>
    <s v="FWH O/W"/>
    <s v="Mittelspannung (MS)"/>
    <s v="Infraserv GmbH &amp; Co. Höchst KG"/>
    <x v="0"/>
    <x v="20"/>
  </r>
  <r>
    <s v="BNA0499"/>
    <s v="Infraserv GmbH &amp; Co. Höchst KG"/>
    <s v="Heizkraftwerk"/>
    <n v="65926"/>
    <s v="Industriepark Höchst"/>
    <m/>
    <s v="Hessen"/>
    <s v="Block A"/>
    <d v="2003-11-26T00:00:00"/>
    <d v="2003-11-26T00:00:00"/>
    <x v="0"/>
    <x v="1"/>
    <m/>
    <m/>
    <s v="Erdgas"/>
    <s v="Nein"/>
    <s v="Ja"/>
    <n v="86"/>
    <s v="FWH O/W"/>
    <s v="Hochspannung (HS)"/>
    <s v="Infraserv GmbH &amp; Co. Höchst KG"/>
    <x v="0"/>
    <x v="8"/>
  </r>
  <r>
    <s v="BNA0500"/>
    <s v="Boehringer Ingelheim Pharma GmbH &amp; Co. KG"/>
    <m/>
    <n v="55218"/>
    <s v="Ingelheim"/>
    <m/>
    <s v="Rheinland-Pfalz"/>
    <m/>
    <d v="2004-01-01T00:00:00"/>
    <d v="2004-01-01T00:00:00"/>
    <x v="0"/>
    <x v="4"/>
    <m/>
    <m/>
    <s v="Biomasse"/>
    <s v="Ja"/>
    <m/>
    <n v="12.4"/>
    <m/>
    <s v="USp. Hoch- / Mittelspannung (HS/MS)"/>
    <s v="Rheinhessische Energie- und Wasserversorgungs-GmbH"/>
    <x v="0"/>
    <x v="23"/>
  </r>
  <r>
    <s v="BNA0503"/>
    <s v="UWB Umspannwerk Betriebsgesellschaft Sallentin mbH"/>
    <m/>
    <n v="29416"/>
    <s v="Jeggeleben"/>
    <m/>
    <s v="Sachsen-Anhalt"/>
    <m/>
    <n v="2003"/>
    <n v="2003"/>
    <x v="0"/>
    <x v="0"/>
    <m/>
    <m/>
    <s v="Windenergie (Onshore-Anlage)"/>
    <s v="Ja"/>
    <m/>
    <n v="27"/>
    <m/>
    <s v="Hochspannung (HS)"/>
    <s v="HSN Magdeburg GmbH"/>
    <x v="0"/>
    <x v="2"/>
  </r>
  <r>
    <s v="BNA0504"/>
    <s v="TEAG Thüringer Energie AG"/>
    <s v="HKW Jena"/>
    <n v="7749"/>
    <s v="Jena"/>
    <m/>
    <s v="Thüringen"/>
    <s v="HKW Jena"/>
    <d v="1996-09-26T00:00:00"/>
    <d v="1996-09-26T00:00:00"/>
    <x v="0"/>
    <x v="3"/>
    <s v="Erdgas"/>
    <s v="HEL"/>
    <s v="Erdgas"/>
    <s v="Nein"/>
    <s v="Ja"/>
    <n v="182"/>
    <s v="UW HKW Jena"/>
    <s v="Hochspannung (HS)"/>
    <s v="TEN Thüringer Energienetze GmbH"/>
    <x v="0"/>
    <x v="38"/>
  </r>
  <r>
    <s v="BNA0505"/>
    <s v="TIWAG-Tiroler Wasserkraft AG"/>
    <s v="KW Jenbach"/>
    <s v="A-6200"/>
    <s v="Jenbach"/>
    <m/>
    <s v="Österreich"/>
    <s v="Jenbach"/>
    <d v="1927-09-19T00:00:00"/>
    <d v="1927-09-19T00:00:00"/>
    <x v="5"/>
    <x v="15"/>
    <m/>
    <m/>
    <s v="Speicherwasser (ohne Pumpspeicher)"/>
    <s v="Nein"/>
    <s v="Nein"/>
    <n v="79"/>
    <s v="UW Jenbach"/>
    <s v="Hochspannung (HS)"/>
    <s v="TIWAG-Netz AG/APG bzw. Tennet"/>
    <x v="5"/>
    <x v="114"/>
  </r>
  <r>
    <s v="BNA0506"/>
    <s v="Windpark Jever GbR"/>
    <m/>
    <n v="26441"/>
    <s v="Jever"/>
    <m/>
    <s v="Niedersachsen"/>
    <m/>
    <n v="2002"/>
    <n v="2002"/>
    <x v="0"/>
    <x v="0"/>
    <m/>
    <m/>
    <s v="Windenergie (Onshore-Anlage)"/>
    <s v="Ja"/>
    <m/>
    <n v="12.2"/>
    <m/>
    <s v="Mittelspannung (MS)"/>
    <s v="EWE NETZ GmbH"/>
    <x v="0"/>
    <x v="1"/>
  </r>
  <r>
    <s v="BNA0507a"/>
    <s v="Windpark Jülicher Land GmbH"/>
    <m/>
    <n v="52428"/>
    <s v="Jülich"/>
    <m/>
    <s v="Nordrhein-Westfalen"/>
    <m/>
    <n v="2005"/>
    <n v="2005"/>
    <x v="0"/>
    <x v="0"/>
    <m/>
    <m/>
    <s v="Windenergie (Onshore-Anlage)"/>
    <s v="Ja"/>
    <m/>
    <n v="9.5"/>
    <m/>
    <s v="Mittelspannung (MS)"/>
    <s v="regionetz GmbH"/>
    <x v="0"/>
    <x v="30"/>
  </r>
  <r>
    <s v="BNA0507b"/>
    <s v="MVV Energie AG"/>
    <s v="Windpark Jülicher Börde"/>
    <n v="52428"/>
    <s v="Jülich"/>
    <s v="Gereonstr. 6"/>
    <s v="Nordrhein-Westfalen"/>
    <m/>
    <d v="2005-05-23T00:00:00"/>
    <d v="2005-05-23T00:00:00"/>
    <x v="0"/>
    <x v="0"/>
    <m/>
    <m/>
    <s v="Windenergie (Onshore-Anlage)"/>
    <s v="Ja"/>
    <s v="Nein"/>
    <n v="10.5"/>
    <s v="Gereonstr. 6, 52428 Jülich"/>
    <s v="Mittelspannung (MS)"/>
    <s v="regionetz GmbH"/>
    <x v="0"/>
    <x v="36"/>
  </r>
  <r>
    <s v="BNA0508"/>
    <s v="Windpark Jürgenshagen GmbH &amp; Co.Betriebs-KG Renditefonds"/>
    <m/>
    <n v="18246"/>
    <s v="Jürgenshagen"/>
    <m/>
    <s v="Mecklenburg-Vorpommern"/>
    <m/>
    <n v="2002"/>
    <n v="2002"/>
    <x v="0"/>
    <x v="0"/>
    <m/>
    <m/>
    <s v="Windenergie (Onshore-Anlage)"/>
    <s v="Ja"/>
    <m/>
    <n v="11.8"/>
    <m/>
    <s v="USp. Hoch- / Mittelspannung (HS/MS)"/>
    <s v="WEMAG Netz GmbH"/>
    <x v="0"/>
    <x v="1"/>
  </r>
  <r>
    <s v="BNA0509"/>
    <s v="Windfarm Zettingen GmbH"/>
    <m/>
    <n v="56759"/>
    <s v="Kaisersesch "/>
    <m/>
    <s v="Rheinland-Pfalz"/>
    <m/>
    <n v="2009"/>
    <n v="2009"/>
    <x v="0"/>
    <x v="0"/>
    <m/>
    <m/>
    <s v="Windenergie (Onshore-Anlage)"/>
    <s v="Ja"/>
    <m/>
    <n v="12.5"/>
    <m/>
    <s v="USp. Hoch- / Mittelspannung (HS/MS)"/>
    <s v="Westnetz GmbH"/>
    <x v="0"/>
    <x v="7"/>
  </r>
  <r>
    <s v="BNA0510a"/>
    <s v="SWK Stadtwerke Kaiserslautern, Versorgungs-AG"/>
    <s v="HKW Karcherstr."/>
    <n v="67655"/>
    <s v="Kaiserslautern"/>
    <m/>
    <s v="Rheinland-Pfalz"/>
    <n v="10"/>
    <d v="1989-09-18T00:00:00"/>
    <d v="1989-09-18T00:00:00"/>
    <x v="0"/>
    <x v="3"/>
    <s v="Erdgas"/>
    <s v="Leichtes Heizöl"/>
    <s v="Erdgas"/>
    <s v="Nein"/>
    <s v="Ja"/>
    <n v="11.6"/>
    <s v="UW 1"/>
    <s v="Mittelspannung (MS)"/>
    <s v="SWK Stadtwerke Kaiserslautern Versorgungs-AG"/>
    <x v="0"/>
    <x v="20"/>
  </r>
  <r>
    <s v="BNA0510b"/>
    <s v="SWK Stadtwerke Kaiserslautern, Versorgungs-AG"/>
    <s v="HKW Karcherstr."/>
    <n v="67655"/>
    <s v="Kaiserslautern"/>
    <m/>
    <s v="Rheinland-Pfalz"/>
    <n v="20"/>
    <d v="1996-11-26T00:00:00"/>
    <d v="1996-11-26T00:00:00"/>
    <x v="0"/>
    <x v="6"/>
    <m/>
    <m/>
    <s v="Steinkohle"/>
    <s v="Nein"/>
    <s v="Ja"/>
    <n v="13.4"/>
    <s v="UW 1"/>
    <s v="Mittelspannung (MS)"/>
    <s v="SWK Stadtwerke Kaiserslautern Versorgungs-AG"/>
    <x v="0"/>
    <x v="38"/>
  </r>
  <r>
    <s v="BNA0511"/>
    <m/>
    <m/>
    <n v="39624"/>
    <s v="Kalbe"/>
    <m/>
    <s v="Sachsen-Anhalt"/>
    <m/>
    <n v="2001"/>
    <n v="2001"/>
    <x v="0"/>
    <x v="0"/>
    <m/>
    <m/>
    <s v="Windenergie (Onshore-Anlage)"/>
    <s v="Ja"/>
    <m/>
    <n v="22.95"/>
    <m/>
    <s v="Hochspannung (HS)"/>
    <s v="HSN Magdeburg GmbH"/>
    <x v="0"/>
    <x v="22"/>
  </r>
  <r>
    <s v="BNA0512"/>
    <s v="Windpark Kall GmbH &amp; Co WPKA KG"/>
    <m/>
    <n v="53925"/>
    <s v="Kall"/>
    <m/>
    <s v="Nordrhein-Westfalen"/>
    <m/>
    <n v="2009"/>
    <n v="2009"/>
    <x v="0"/>
    <x v="0"/>
    <m/>
    <m/>
    <s v="Windenergie (Onshore-Anlage)"/>
    <s v="Ja"/>
    <m/>
    <n v="10"/>
    <m/>
    <s v="USp. Hoch- / Mittelspannung (HS/MS)"/>
    <s v="Westnetz GmbH"/>
    <x v="0"/>
    <x v="7"/>
  </r>
  <r>
    <s v="BNA0513"/>
    <s v="EST Elektro-Spezial-Technik Inh. Steffen Stecher"/>
    <m/>
    <n v="1917"/>
    <s v="Kamenz"/>
    <m/>
    <s v="Sachsen"/>
    <m/>
    <n v="2001"/>
    <n v="2001"/>
    <x v="0"/>
    <x v="0"/>
    <m/>
    <m/>
    <s v="Windenergie (Onshore-Anlage)"/>
    <s v="Ja"/>
    <m/>
    <n v="12.8"/>
    <m/>
    <s v="USp. Hoch- / Mittelspannung (HS/MS)"/>
    <s v="ENSO Netz GmbH"/>
    <x v="0"/>
    <x v="22"/>
  </r>
  <r>
    <s v="BNA0514"/>
    <s v="EnBW Energie Baden-Württemberg AG"/>
    <s v="Rheinhafen-Dampfkraftwerk"/>
    <n v="76189"/>
    <s v="Karlsruhe"/>
    <s v="Fettweisstraße 42"/>
    <s v="Baden-Württemberg"/>
    <s v="RDK 4S"/>
    <d v="1998-10-16T00:00:00"/>
    <d v="1998-10-16T00:00:00"/>
    <x v="4"/>
    <x v="1"/>
    <m/>
    <m/>
    <s v="Erdgas"/>
    <s v="Nein"/>
    <s v="Nein"/>
    <n v="353"/>
    <s v="Daxlanden"/>
    <s v="Höchstspannung (HöS)"/>
    <s v="Transnet BW GmbH"/>
    <x v="4"/>
    <x v="43"/>
  </r>
  <r>
    <s v="BNA0515"/>
    <s v="Stadtwerke Karlsruhe GmbH"/>
    <s v="Heizkraftwerk West"/>
    <n v="76189"/>
    <s v="Karlsruhe"/>
    <m/>
    <s v="Baden-Württemberg"/>
    <s v="T3"/>
    <d v="1984-02-01T00:00:00"/>
    <d v="1984-02-01T00:00:00"/>
    <x v="0"/>
    <x v="3"/>
    <s v="Erdgas"/>
    <s v="Heizöl"/>
    <s v="Erdgas"/>
    <s v="Nein"/>
    <s v="Ja"/>
    <n v="37"/>
    <m/>
    <s v="Hochspannung (HS)"/>
    <s v="Stadtwerke Karlsruhe Netzservice GmbH"/>
    <x v="0"/>
    <x v="57"/>
  </r>
  <r>
    <s v="BNA0516"/>
    <s v="MiRO Mineraloelraffinerie Oberrhein GmbH &amp; Co. KG"/>
    <s v="MiRO"/>
    <n v="76187"/>
    <s v="Karlsruhe"/>
    <m/>
    <s v="Baden-Württemberg"/>
    <s v="Kesselhaus Werk 1"/>
    <d v="1995-06-17T00:00:00"/>
    <d v="1995-06-17T00:00:00"/>
    <x v="0"/>
    <x v="3"/>
    <s v="Mineralölprodukte"/>
    <s v="Erdgas"/>
    <s v="Mineralölprodukte"/>
    <s v="Nein"/>
    <s v="Ja"/>
    <n v="45"/>
    <m/>
    <s v="Hochspannung (HS)"/>
    <s v="Netze BW GmbH"/>
    <x v="0"/>
    <x v="69"/>
  </r>
  <r>
    <s v="BNA0517"/>
    <s v="MiRO Mineraloelraffinerie Oberrhein GmbH &amp; Co. KG"/>
    <s v="MiRO"/>
    <n v="76187"/>
    <s v="Karlsruhe"/>
    <m/>
    <s v="Baden-Württemberg"/>
    <s v="Kesselhaus Werk 2"/>
    <d v="1995-06-17T00:00:00"/>
    <d v="1995-06-17T00:00:00"/>
    <x v="0"/>
    <x v="3"/>
    <s v="Mineralölprodukte"/>
    <s v="Erdgas"/>
    <s v="Mineralölprodukte"/>
    <s v="Nein"/>
    <s v="Ja"/>
    <n v="25"/>
    <m/>
    <s v="Hochspannung (HS)"/>
    <s v="Netze BW GmbH"/>
    <x v="0"/>
    <x v="69"/>
  </r>
  <r>
    <s v="BNA0518a"/>
    <s v="EnBW Energie Baden-Württemberg AG"/>
    <s v="Rheinhafen-Dampfkraftwerk"/>
    <n v="76189"/>
    <s v="Karlsruhe"/>
    <s v="Fettweisstraße 42"/>
    <s v="Baden-Württemberg"/>
    <s v="RDK 7"/>
    <d v="1985-06-21T00:00:00"/>
    <d v="1985-06-21T00:00:00"/>
    <x v="0"/>
    <x v="6"/>
    <m/>
    <m/>
    <s v="Steinkohle"/>
    <s v="Nein"/>
    <s v="Ja"/>
    <n v="517"/>
    <s v="Daxlanden"/>
    <s v="Höchstspannung (HöS)"/>
    <s v="Transnet BW GmbH"/>
    <x v="0"/>
    <x v="18"/>
  </r>
  <r>
    <s v="BNA0518b"/>
    <s v="EnBW Energie Baden-Württemberg AG"/>
    <s v="Rheinhafen-Dampfkraftwerk"/>
    <n v="76189"/>
    <s v="Karlsruhe"/>
    <s v="Fettweisstraße 42"/>
    <s v="Baden-Württemberg"/>
    <s v="RDK 8"/>
    <d v="2014-07-01T00:00:00"/>
    <d v="2014-07-01T00:00:00"/>
    <x v="0"/>
    <x v="6"/>
    <m/>
    <m/>
    <s v="Steinkohle"/>
    <s v="Nein"/>
    <s v="Ja"/>
    <n v="834"/>
    <s v="Daxlanden"/>
    <s v="Höchstspannung (HöS)"/>
    <s v="Transnet BW GmbH"/>
    <x v="0"/>
    <x v="86"/>
  </r>
  <r>
    <s v="BNA0519"/>
    <s v="RWE Generation SE"/>
    <s v="Karnap"/>
    <n v="45329"/>
    <s v="Essen"/>
    <m/>
    <s v="Nordrhein-Westfalen"/>
    <s v="B"/>
    <d v="1987-03-16T00:00:00"/>
    <d v="1987-03-16T00:00:00"/>
    <x v="0"/>
    <x v="10"/>
    <m/>
    <m/>
    <s v="Abfall"/>
    <s v="Nein"/>
    <s v="Ja"/>
    <n v="38"/>
    <s v="Karnap"/>
    <s v="Hochspannung (HS)"/>
    <s v="Westnetz GmbH"/>
    <x v="0"/>
    <x v="45"/>
  </r>
  <r>
    <s v="BNA0520"/>
    <s v="Stora Enso Maxau GmbH"/>
    <s v="Stora Enso Maxau"/>
    <n v="76187"/>
    <s v="Karlsruhe"/>
    <m/>
    <s v="Baden-Württemberg"/>
    <m/>
    <d v="2010-10-27T00:00:00"/>
    <d v="2010-10-27T00:00:00"/>
    <x v="0"/>
    <x v="3"/>
    <s v="Biomasse "/>
    <s v="Steinkohle (bei zu feuchter Biomasse), Schlämme, Ersatzbrennstoff, Erdgas i.d.R. zur Stützfeuerung"/>
    <s v="Biomasse"/>
    <s v="Nein"/>
    <s v="Ja"/>
    <n v="78"/>
    <s v="DE00032776187ES000125501100010000"/>
    <s v="Hochspannung (HS)"/>
    <s v="Stadtwerke Karlsruhe Netzservice GmbH"/>
    <x v="0"/>
    <x v="24"/>
  </r>
  <r>
    <s v="BNA0521"/>
    <s v="Städtische Werke Energie + Wärme GmbH"/>
    <s v="Kombi-HKW"/>
    <n v="34134"/>
    <s v="Kassel"/>
    <m/>
    <s v="Hessen"/>
    <m/>
    <d v="1988-07-18T00:00:00"/>
    <d v="1988-07-18T00:00:00"/>
    <x v="0"/>
    <x v="1"/>
    <m/>
    <m/>
    <s v="Erdgas"/>
    <s v="Nein"/>
    <s v="Ja"/>
    <n v="48.31"/>
    <s v="DE0003323413400000000009959305051"/>
    <s v="Hochspannung (HS)"/>
    <s v="Städtische Werke Netz + Service GmbH"/>
    <x v="0"/>
    <x v="46"/>
  </r>
  <r>
    <s v="BNA0523"/>
    <s v="Städtische Werke Energie + Wärme GmbH"/>
    <s v="FKK"/>
    <n v="34134"/>
    <s v="Kassel"/>
    <m/>
    <s v="Hessen"/>
    <m/>
    <d v="1989-12-21T00:00:00"/>
    <d v="1989-12-21T00:00:00"/>
    <x v="0"/>
    <x v="3"/>
    <s v="Braunkohle"/>
    <s v="Steinkohle, Klärschlamm, Erdgas, Heizöl EL"/>
    <s v="Braunkohle"/>
    <s v="Nein"/>
    <s v="Ja"/>
    <n v="33.5"/>
    <s v="DE00033234134000KFWFKK10000199995"/>
    <s v="Hochspannung (HS)"/>
    <s v="Avacon AG"/>
    <x v="0"/>
    <x v="20"/>
  </r>
  <r>
    <s v="BNA0525"/>
    <m/>
    <m/>
    <n v="23701"/>
    <s v="Kesdorf"/>
    <m/>
    <s v="Schleswig-Holstein"/>
    <m/>
    <n v="1995"/>
    <n v="1995"/>
    <x v="0"/>
    <x v="0"/>
    <m/>
    <m/>
    <s v="Windenergie (Onshore-Anlage)"/>
    <s v="Ja"/>
    <m/>
    <n v="13.3"/>
    <m/>
    <s v="Mittelspannung (MS)"/>
    <s v="Schleswig-Holstein Netz AG "/>
    <x v="0"/>
    <x v="91"/>
  </r>
  <r>
    <s v="BNA0526"/>
    <s v="Gemeinschaftskraftwerk Kiel GmbH"/>
    <s v="Gemeinschaftskraftwerk Kiel"/>
    <n v="24149"/>
    <s v="Kiel"/>
    <m/>
    <s v="Schleswig-Holstein"/>
    <m/>
    <d v="1970-10-02T00:00:00"/>
    <d v="1970-10-02T00:00:00"/>
    <x v="8"/>
    <x v="6"/>
    <m/>
    <m/>
    <s v="Steinkohle"/>
    <s v="Nein"/>
    <s v="Ja"/>
    <n v="323"/>
    <s v="Umspannwerk Hasselfelde"/>
    <s v="Höchstspannung (HöS)"/>
    <s v="TenneT TSO GmbH "/>
    <x v="8"/>
    <x v="35"/>
  </r>
  <r>
    <s v="BNA0527"/>
    <s v="Stadtwerke Kiel AG"/>
    <s v="HKW Humboldtstr."/>
    <n v="24116"/>
    <s v="Kiel"/>
    <m/>
    <s v="Schleswig-Holstein"/>
    <m/>
    <d v="2005-04-27T00:00:00"/>
    <d v="2005-04-27T00:00:00"/>
    <x v="0"/>
    <x v="1"/>
    <s v="Erdgas"/>
    <s v="Heizöl EL"/>
    <s v="Erdgas"/>
    <s v="Nein"/>
    <s v="Ja"/>
    <n v="21.5"/>
    <s v="Umspannwerk Humboldtstr."/>
    <s v="Mittelspannung (MS)"/>
    <s v="Stadtwerke Kiel Netz GmbH "/>
    <x v="0"/>
    <x v="36"/>
  </r>
  <r>
    <s v="BNA0529"/>
    <s v="Innwerk AG"/>
    <s v="Braunau-Simbach"/>
    <n v="84375"/>
    <s v="Kirchdorf"/>
    <s v="Ach 6"/>
    <s v="Bayern"/>
    <s v="Braunau-Simbach"/>
    <d v="1953-10-30T00:00:00"/>
    <d v="1953-10-30T00:00:00"/>
    <x v="5"/>
    <x v="2"/>
    <m/>
    <m/>
    <s v="Laufwasser"/>
    <s v="Nein"/>
    <s v="Nein"/>
    <n v="100"/>
    <s v="Schaltanlage vor Ort"/>
    <s v="Hochspannung (HS)"/>
    <s v="APG/Bayernwerk AG"/>
    <x v="5"/>
    <x v="115"/>
  </r>
  <r>
    <s v="BNA0530"/>
    <s v="Windpark Großenehrich GmbH &amp; Co. KG Renditefonds"/>
    <m/>
    <n v="99718"/>
    <s v="Kirchengel"/>
    <m/>
    <s v="Thüringen"/>
    <m/>
    <n v="2004"/>
    <n v="2004"/>
    <x v="0"/>
    <x v="0"/>
    <m/>
    <m/>
    <s v="Windenergie (Onshore-Anlage)"/>
    <s v="Ja"/>
    <m/>
    <n v="22"/>
    <m/>
    <s v="Mittelspannung (MS)"/>
    <s v="TEN Thüringer Energienetze GmbH"/>
    <x v="0"/>
    <x v="32"/>
  </r>
  <r>
    <s v="BNA0531"/>
    <s v="Energieservice Westfalen Weser GmbH"/>
    <s v="KW Kirchlengern"/>
    <n v="32278"/>
    <s v="Kirchlengern"/>
    <m/>
    <s v="Nordrhein-Westfalen"/>
    <m/>
    <d v="1981-01-16T00:00:00"/>
    <d v="1981-01-16T00:00:00"/>
    <x v="0"/>
    <x v="3"/>
    <s v="Erdgas"/>
    <s v="Heizöl EL"/>
    <s v="Erdgas"/>
    <s v="Nein"/>
    <s v="Nein"/>
    <n v="125"/>
    <s v="UW Kirchlengern"/>
    <s v="Hochspannung (HS)"/>
    <s v="Westfalen Weser Netz GmbH"/>
    <x v="0"/>
    <x v="37"/>
  </r>
  <r>
    <s v="BNA0532a"/>
    <s v="REG Regenerative Energien Standortentwicklung Gmbh &amp; Co. Kirchwistedt KG"/>
    <s v="Windpark Kirchwistedt"/>
    <n v="27616"/>
    <s v="Kirchwistedt"/>
    <m/>
    <s v="Niedersachsen"/>
    <m/>
    <d v="2005-06-28T00:00:00"/>
    <d v="2005-06-28T00:00:00"/>
    <x v="0"/>
    <x v="0"/>
    <m/>
    <m/>
    <s v="Windenergie (Onshore-Anlage)"/>
    <s v="Ja"/>
    <s v="Nein"/>
    <n v="18.600000000000001"/>
    <s v="UW Gnarrenburg"/>
    <s v="Mittelspannung (MS)"/>
    <s v="EWE NETZ GmbH"/>
    <x v="0"/>
    <x v="36"/>
  </r>
  <r>
    <s v="BNA0532b"/>
    <s v="Windpark GmbH &amp; Co. Weserbrise KG"/>
    <s v="Windpark Vollersode"/>
    <n v="27616"/>
    <s v="Kirchwistedt"/>
    <m/>
    <s v="Niedersachsen"/>
    <m/>
    <d v="2006-02-07T00:00:00"/>
    <d v="2006-02-07T00:00:00"/>
    <x v="0"/>
    <x v="0"/>
    <m/>
    <m/>
    <s v="Windenergie (Onshore-Anlage)"/>
    <s v="Ja"/>
    <m/>
    <n v="6.4"/>
    <s v="Altwistedt, Altwistedter Weg, 27616 Beverstedt"/>
    <s v="USp. Hoch- / Mittelspannung (HS/MS)"/>
    <s v="EWE NETZ GmbH"/>
    <x v="0"/>
    <x v="47"/>
  </r>
  <r>
    <s v="BNA0533"/>
    <s v="Breeze Two Energy GmbH &amp; Co. KG"/>
    <s v="Windpark Kisselbach"/>
    <n v="56291"/>
    <s v="Kisselbach"/>
    <m/>
    <s v="Rheinland-Pfalz"/>
    <m/>
    <n v="2006"/>
    <n v="2006"/>
    <x v="0"/>
    <x v="0"/>
    <m/>
    <m/>
    <s v="Windenergie (Onshore-Anlage)"/>
    <s v="Ja"/>
    <m/>
    <n v="22.4"/>
    <s v="UW Kisselbach Schaltzelle J03"/>
    <s v="Hochspannung (HS)"/>
    <s v="Westnetz GmbH"/>
    <x v="0"/>
    <x v="34"/>
  </r>
  <r>
    <s v="BNA0536"/>
    <s v="Windpark Klein Twülpstedt GmbH &amp; Co. KG"/>
    <m/>
    <n v="38464"/>
    <s v="Klein Twülpstedt"/>
    <m/>
    <s v="Niedersachsen"/>
    <m/>
    <n v="2000"/>
    <n v="2000"/>
    <x v="0"/>
    <x v="0"/>
    <m/>
    <m/>
    <s v="Windenergie (Onshore-Anlage)"/>
    <s v="Ja"/>
    <m/>
    <n v="14.3"/>
    <m/>
    <s v="USp. Hoch- / Mittelspannung (HS/MS)"/>
    <s v="LSW Netz GmbH &amp; Co. KG "/>
    <x v="0"/>
    <x v="51"/>
  </r>
  <r>
    <s v="BNA0537"/>
    <s v="ewz Windpark Kleinbrembach GmbH"/>
    <m/>
    <n v="99610"/>
    <s v="Kleinbrembach"/>
    <m/>
    <s v="Thüringen"/>
    <m/>
    <n v="2006"/>
    <n v="2006"/>
    <x v="0"/>
    <x v="0"/>
    <m/>
    <m/>
    <s v="Windenergie (Onshore-Anlage)"/>
    <s v="Ja"/>
    <m/>
    <n v="16"/>
    <m/>
    <s v="Mittelspannung (MS)"/>
    <s v="TEN Thüringer Energienetze GmbH"/>
    <x v="0"/>
    <x v="34"/>
  </r>
  <r>
    <s v="BNA0538"/>
    <s v="Solarkraftwerk Reckahn I GmbH &amp; Co. KG"/>
    <m/>
    <n v="14797"/>
    <s v="Kloster Lehnin OT Reckahn"/>
    <m/>
    <s v="Brandenburg"/>
    <m/>
    <n v="2010"/>
    <n v="2010"/>
    <x v="0"/>
    <x v="7"/>
    <m/>
    <m/>
    <s v="Solare Strahlungsenergie"/>
    <s v="Ja"/>
    <m/>
    <n v="35.975999999999999"/>
    <m/>
    <s v="Hochspannung (HS)"/>
    <s v="E.DIS AG"/>
    <x v="0"/>
    <x v="54"/>
  </r>
  <r>
    <s v="BNA0539"/>
    <s v="GSI Photovoltaik Projektgesellschaft Helbra mbH"/>
    <m/>
    <s v="06308"/>
    <s v="Klostermansfeld"/>
    <m/>
    <s v="Sachsen-Anhalt"/>
    <m/>
    <n v="2010"/>
    <n v="2010"/>
    <x v="0"/>
    <x v="7"/>
    <m/>
    <m/>
    <s v="Solare Strahlungsenergie"/>
    <s v="Ja"/>
    <m/>
    <n v="10.63"/>
    <m/>
    <s v="USp. Hoch- / Mittelspannung (HS/MS)"/>
    <s v="Mitteldeutsche Netzgesellschaft Strom mbH"/>
    <x v="0"/>
    <x v="54"/>
  </r>
  <r>
    <s v="BNA0540"/>
    <s v="Uniper Kraftwerke GmbH "/>
    <s v="Walchensee"/>
    <n v="82431"/>
    <s v="Kochel am See"/>
    <s v="Altjoch 21"/>
    <s v="Bayern"/>
    <s v="Walchensee"/>
    <d v="1924-01-01T00:00:00"/>
    <d v="1924-01-01T00:00:00"/>
    <x v="0"/>
    <x v="15"/>
    <m/>
    <m/>
    <s v="Speicherwasser (ohne Pumpspeicher)"/>
    <s v="Nein"/>
    <s v="Nein"/>
    <n v="124"/>
    <s v="Schaltanlage vor Ort"/>
    <s v="Hochspannung (HS)"/>
    <s v="Bayernwerk AG/DB Energie GmbH"/>
    <x v="0"/>
    <x v="116"/>
  </r>
  <r>
    <s v="BNA0541"/>
    <m/>
    <m/>
    <n v="2923"/>
    <s v="Kodersdorf"/>
    <m/>
    <s v="Sachsen"/>
    <m/>
    <n v="2003"/>
    <n v="2003"/>
    <x v="0"/>
    <x v="0"/>
    <m/>
    <m/>
    <s v="Windenergie (Onshore-Anlage)"/>
    <s v="Ja"/>
    <m/>
    <n v="38"/>
    <m/>
    <s v="Hochspannung (HS)"/>
    <s v="ENSO Netz GmbH"/>
    <x v="0"/>
    <x v="2"/>
  </r>
  <r>
    <s v="BNA0542"/>
    <s v="IBERDROLA Renovables Deutschland GmbH"/>
    <m/>
    <n v="99625"/>
    <s v="Kölleda"/>
    <m/>
    <s v="Thüringen"/>
    <m/>
    <n v="2005"/>
    <n v="2005"/>
    <x v="0"/>
    <x v="0"/>
    <m/>
    <m/>
    <s v="Windenergie (Onshore-Anlage)"/>
    <s v="Ja"/>
    <m/>
    <n v="10"/>
    <m/>
    <s v="Mittelspannung (MS)"/>
    <s v="TEN Thüringer Energienetze GmbH"/>
    <x v="0"/>
    <x v="30"/>
  </r>
  <r>
    <s v="BNA0543"/>
    <s v="RheinEnergie AG"/>
    <s v="HKW Merkenich"/>
    <n v="50769"/>
    <s v="Köln"/>
    <m/>
    <s v="Nordrhein-Westfalen"/>
    <s v="Block 6"/>
    <d v="2010-12-16T00:00:00"/>
    <d v="2010-12-16T00:00:00"/>
    <x v="0"/>
    <x v="11"/>
    <m/>
    <m/>
    <s v="Braunkohle"/>
    <s v="Nein"/>
    <s v="Ja"/>
    <n v="75.3"/>
    <s v="UW Merkenich"/>
    <s v="Hochspannung (HS)"/>
    <s v="Rheinische NETZGesellschaft mbH "/>
    <x v="0"/>
    <x v="24"/>
  </r>
  <r>
    <s v="BNA0544"/>
    <s v="RheinEnergie AG"/>
    <s v="HKW Südstadt"/>
    <n v="50677"/>
    <s v="Köln"/>
    <m/>
    <s v="Nordrhein-Westfalen"/>
    <s v="GuD"/>
    <d v="1994-10-28T00:00:00"/>
    <d v="1994-10-28T00:00:00"/>
    <x v="9"/>
    <x v="1"/>
    <m/>
    <m/>
    <s v="Erdgas"/>
    <s v="Nein"/>
    <s v="Ja"/>
    <n v="35"/>
    <s v="UW Bonner Wall"/>
    <s v="Hochspannung (HS)"/>
    <s v="Rheinische NETZGesellschaft mbH "/>
    <x v="3"/>
    <x v="29"/>
  </r>
  <r>
    <s v="BNA0545"/>
    <s v="RheinEnergie AG"/>
    <s v="HKW Niehl 2"/>
    <n v="50735"/>
    <s v="Köln"/>
    <m/>
    <s v="Nordrhein-Westfalen"/>
    <s v="GuD"/>
    <d v="2005-03-26T00:00:00"/>
    <d v="2005-03-26T00:00:00"/>
    <x v="0"/>
    <x v="1"/>
    <m/>
    <m/>
    <s v="Erdgas"/>
    <s v="Nein"/>
    <s v="Ja"/>
    <n v="413"/>
    <s v="UW Mole"/>
    <s v="Hochspannung (HS)"/>
    <s v="Rheinische NETZGesellschaft mbH "/>
    <x v="0"/>
    <x v="36"/>
  </r>
  <r>
    <s v="BNA0546"/>
    <s v="RheinEnergie AG"/>
    <s v="HKW Merkenich"/>
    <n v="50769"/>
    <s v="Köln"/>
    <m/>
    <s v="Nordrhein-Westfalen"/>
    <s v="GuD"/>
    <d v="2004-01-27T00:00:00"/>
    <d v="2004-01-27T00:00:00"/>
    <x v="0"/>
    <x v="1"/>
    <m/>
    <m/>
    <s v="Erdgas"/>
    <s v="Nein"/>
    <s v="Ja"/>
    <n v="108"/>
    <s v="UW Merkenich"/>
    <s v="Hochspannung (HS)"/>
    <s v="Rheinische NETZGesellschaft mbH "/>
    <x v="0"/>
    <x v="23"/>
  </r>
  <r>
    <s v="BNA0547"/>
    <s v="Shell Deutschland Oil GmbH"/>
    <s v="Shell Deutschland Oil GmbH"/>
    <n v="50997"/>
    <s v="Köln"/>
    <s v="Godorfer Hauptstr. 150"/>
    <s v="Nordrhein-Westfalen"/>
    <m/>
    <n v="2004"/>
    <n v="2004"/>
    <x v="0"/>
    <x v="3"/>
    <s v="Mineralölprodukte"/>
    <s v=" Raffineriegas, Erdgas"/>
    <s v="Mineralölprodukte"/>
    <s v="Nein"/>
    <s v="Ja"/>
    <n v="97.1"/>
    <s v="DE0073995099790000000000000021839"/>
    <s v="Hochspannung (HS)"/>
    <s v="Rheinische NETZGesellschaft mbH "/>
    <x v="0"/>
    <x v="32"/>
  </r>
  <r>
    <s v="BNA0548a"/>
    <s v="Knapsack Power GmbH &amp; Co. KG"/>
    <s v="Knapsack Gas I"/>
    <n v="50351"/>
    <s v="Hürth-Knapsack"/>
    <m/>
    <s v="Nordrhein-Westfalen"/>
    <m/>
    <d v="2007-01-01T00:00:00"/>
    <d v="2007-01-01T00:00:00"/>
    <x v="0"/>
    <x v="1"/>
    <m/>
    <m/>
    <s v="Erdgas"/>
    <s v="Nein"/>
    <s v="Nein"/>
    <n v="800"/>
    <m/>
    <s v="Höchstspannung (HöS)"/>
    <s v="Amprion GmbH"/>
    <x v="0"/>
    <x v="81"/>
  </r>
  <r>
    <s v="BNA0548b"/>
    <s v="Statkraft Markets GmbH"/>
    <s v="Knapsack Gas II"/>
    <n v="50351"/>
    <s v="Hürth-Knapsack"/>
    <m/>
    <s v="Nordrhein-Westfalen"/>
    <m/>
    <d v="2013-07-01T00:00:00"/>
    <d v="2013-07-01T00:00:00"/>
    <x v="0"/>
    <x v="1"/>
    <m/>
    <m/>
    <s v="Erdgas"/>
    <s v="Nein"/>
    <s v="Nein"/>
    <n v="430"/>
    <s v="Knapsack"/>
    <s v="Höchstspannung (HöS)"/>
    <s v="Amprion GmbH"/>
    <x v="0"/>
    <x v="25"/>
  </r>
  <r>
    <s v="BNA0549"/>
    <s v="MVV Energie AG"/>
    <s v="BMKW Königs Wusterhausen"/>
    <n v="15711"/>
    <s v="Königs Wusterhausen"/>
    <s v="Am Nordhafen 12"/>
    <s v="Brandenburg"/>
    <m/>
    <d v="2003-10-16T00:00:00"/>
    <d v="2003-10-16T00:00:00"/>
    <x v="0"/>
    <x v="4"/>
    <m/>
    <m/>
    <s v="Biomasse"/>
    <s v="Ja"/>
    <s v="Nein"/>
    <n v="17.100000000000001"/>
    <m/>
    <s v="Mittelspannung (MS)"/>
    <s v="E.DIS AG"/>
    <x v="0"/>
    <x v="8"/>
  </r>
  <r>
    <s v="BNA0550"/>
    <s v="EEV Erneuerbare Energien Verwaltungs GmbH Dresden"/>
    <s v="UW Körbelitz Wind"/>
    <n v="39175"/>
    <s v="Körbelitz"/>
    <m/>
    <s v="Sachsen-Anhalt"/>
    <m/>
    <n v="2008"/>
    <n v="2008"/>
    <x v="0"/>
    <x v="0"/>
    <m/>
    <m/>
    <s v="Windenergie (Onshore-Anlage)"/>
    <s v="Ja"/>
    <s v="Nein"/>
    <n v="68"/>
    <s v="UW Körbelitz Wind"/>
    <s v="Hochspannung (HS)"/>
    <s v="HSN Magdeburg GmbH"/>
    <x v="0"/>
    <x v="55"/>
  </r>
  <r>
    <s v="BNA0551"/>
    <m/>
    <m/>
    <n v="39175"/>
    <s v="Körbelitz"/>
    <m/>
    <s v="Sachsen-Anhalt"/>
    <m/>
    <n v="2009"/>
    <n v="2009"/>
    <x v="0"/>
    <x v="0"/>
    <m/>
    <m/>
    <s v="Windenergie (Onshore-Anlage)"/>
    <s v="Ja"/>
    <m/>
    <n v="18"/>
    <m/>
    <s v="Hochspannung (HS)"/>
    <s v="HSN Magdeburg GmbH"/>
    <x v="0"/>
    <x v="7"/>
  </r>
  <r>
    <s v="BNA0552"/>
    <s v="ENERTRAG Aktiengesellschaft"/>
    <s v="UW Körbelitz"/>
    <n v="39175"/>
    <s v="Körbelitz"/>
    <s v="Woltersdorfer Str."/>
    <s v="Sachsen-Anhalt"/>
    <s v="UW Körbelitz"/>
    <n v="2006"/>
    <n v="2006"/>
    <x v="0"/>
    <x v="0"/>
    <m/>
    <m/>
    <s v="Windenergie (Onshore-Anlage)"/>
    <s v="Ja"/>
    <m/>
    <n v="12"/>
    <s v="UW Körbelitz"/>
    <s v="Mittelspannung (MS)"/>
    <s v="Avacon AG"/>
    <x v="0"/>
    <x v="34"/>
  </r>
  <r>
    <s v="BNA0553"/>
    <s v="BinderHolz Deutschland GmbH"/>
    <s v="BMHKW-BinderHolz"/>
    <n v="85092"/>
    <s v="Kösching"/>
    <s v="Einsteinstraße 9"/>
    <s v="Bayern"/>
    <m/>
    <d v="2007-12-20T00:00:00"/>
    <d v="2007-12-20T00:00:00"/>
    <x v="0"/>
    <x v="4"/>
    <m/>
    <m/>
    <s v="Biomasse"/>
    <s v="Ja"/>
    <s v="Ja"/>
    <n v="15.13"/>
    <s v="UW GROM"/>
    <s v="Hochspannung (HS)"/>
    <s v="Bayernwerk AG"/>
    <x v="0"/>
    <x v="81"/>
  </r>
  <r>
    <s v="BNA0554"/>
    <s v="ASPERG SECHSTE SOLAR GmbH"/>
    <m/>
    <s v="06366"/>
    <s v="Köthen"/>
    <m/>
    <s v="Sachsen-Anhalt"/>
    <m/>
    <n v="2008"/>
    <n v="2008"/>
    <x v="0"/>
    <x v="7"/>
    <m/>
    <m/>
    <s v="Solare Strahlungsenergie"/>
    <s v="Ja"/>
    <m/>
    <n v="12.9"/>
    <m/>
    <s v="Mittelspannung (MS)"/>
    <s v="Mitteldeutsche Netzgesellschaft Strom mbH"/>
    <x v="0"/>
    <x v="55"/>
  </r>
  <r>
    <s v="BNA0555"/>
    <s v="KOGEP vierzehn GmbH &amp; Co. Solar 1411 KG"/>
    <m/>
    <s v="06366"/>
    <s v="Köthen"/>
    <m/>
    <s v="Sachsen-Anhalt"/>
    <m/>
    <n v="2010"/>
    <n v="2010"/>
    <x v="0"/>
    <x v="7"/>
    <m/>
    <m/>
    <s v="Solare Strahlungsenergie"/>
    <s v="Ja"/>
    <m/>
    <n v="11.666"/>
    <m/>
    <s v="Hochspannung (HS)"/>
    <s v="Mitteldeutsche Netzgesellschaft Strom mbH"/>
    <x v="0"/>
    <x v="54"/>
  </r>
  <r>
    <s v="BNA0556a"/>
    <s v="Cargill Deutschland GmbH"/>
    <s v="KWK-Anlage Krefeld DT"/>
    <n v="47809"/>
    <s v="Krefeld"/>
    <s v="Düsseldorfer Str. 191"/>
    <s v="Nordrhein-Westfalen"/>
    <s v="Dampfturbine"/>
    <d v="1999-07-01T00:00:00"/>
    <d v="1999-07-01T00:00:00"/>
    <x v="0"/>
    <x v="1"/>
    <m/>
    <m/>
    <s v="Erdgas"/>
    <s v="Nein"/>
    <s v="Ja"/>
    <n v="25.8"/>
    <s v="UA Hafen"/>
    <s v="Höchstspannung (HöS)"/>
    <s v="Netzgesellschaft Niederrhein GmbH"/>
    <x v="0"/>
    <x v="19"/>
  </r>
  <r>
    <s v="BNA0556b"/>
    <s v="Cargill Deutschland GmbH"/>
    <s v="KWK-Anlage Krefeld VM"/>
    <n v="47809"/>
    <s v="Krefeld"/>
    <s v="Düsseldorfer Str. 191"/>
    <s v="Nordrhein-Westfalen"/>
    <s v="Gasmotor (Dieselgenerator)"/>
    <d v="1999-07-01T00:00:00"/>
    <d v="1999-07-01T00:00:00"/>
    <x v="0"/>
    <x v="1"/>
    <m/>
    <s v="Heizöl El"/>
    <s v="Erdgas"/>
    <s v="Nein"/>
    <s v="Ja"/>
    <n v="14"/>
    <s v="UA Hafen"/>
    <s v="Höchstspannung (HöS)"/>
    <s v="Netzgesellschaft Niederrhein GmbH"/>
    <x v="0"/>
    <x v="19"/>
  </r>
  <r>
    <s v="BNA0557a"/>
    <s v="Currenta GmbH &amp; Co. OHG"/>
    <s v="Kraftwerk L 57"/>
    <n v="47812"/>
    <s v="Krefeld-Uerdingen"/>
    <s v="CHEMPARK, Geb. L 57"/>
    <s v="Nordrhein-Westfalen"/>
    <m/>
    <d v="1957-01-01T00:00:00"/>
    <d v="1957-01-01T00:00:00"/>
    <x v="0"/>
    <x v="3"/>
    <s v="Steinkohle"/>
    <s v="Erdgas, Braunkohle, Produktionsrückstände"/>
    <s v="Steinkohle"/>
    <s v="Nein"/>
    <s v="Ja"/>
    <n v="26"/>
    <m/>
    <s v="USp. Hoch- / Mittelspannung (HS/MS)"/>
    <s v="CURRENTA"/>
    <x v="0"/>
    <x v="117"/>
  </r>
  <r>
    <s v="BNA0557b"/>
    <s v="Currenta GmbH &amp; Co. OHG"/>
    <s v="Kraftwerk N 230"/>
    <n v="47812"/>
    <s v="Krefeld-Uerdingen"/>
    <s v="CHEMPARK, Geb. N 230"/>
    <s v="Nordrhein-Westfalen"/>
    <m/>
    <d v="1971-01-01T00:00:00"/>
    <d v="1971-01-01T00:00:00"/>
    <x v="0"/>
    <x v="3"/>
    <s v="Steinkohle"/>
    <s v="Erdgas, Produktionsrückstände"/>
    <s v="Steinkohle"/>
    <s v="Nein"/>
    <s v="Ja"/>
    <n v="110"/>
    <m/>
    <s v="USp. Hoch- / Mittelspannung (HS/MS)"/>
    <s v="CURRENTA"/>
    <x v="0"/>
    <x v="15"/>
  </r>
  <r>
    <s v="BNA0558"/>
    <s v="Statkraft Markets GmbH"/>
    <s v="Erzhausen"/>
    <n v="37547"/>
    <s v="Kreiensen"/>
    <m/>
    <s v="Niedersachsen"/>
    <m/>
    <d v="1964-01-01T00:00:00"/>
    <d v="1964-01-01T00:00:00"/>
    <x v="0"/>
    <x v="9"/>
    <m/>
    <m/>
    <s v="Pumpspeicher"/>
    <s v="Nein"/>
    <s v="Nein"/>
    <n v="220"/>
    <s v="Erzhausen"/>
    <s v="Höchstspannung (HöS)"/>
    <s v="TenneT TSO GmbH "/>
    <x v="0"/>
    <x v="118"/>
  </r>
  <r>
    <s v="BNA0559"/>
    <s v="Windpark Kremsdorf GmbH "/>
    <m/>
    <n v="23758"/>
    <s v="Kremdorf"/>
    <m/>
    <s v="Schleswig-Holstein"/>
    <m/>
    <n v="2001"/>
    <n v="2001"/>
    <x v="0"/>
    <x v="0"/>
    <m/>
    <m/>
    <s v="Windenergie (Onshore-Anlage)"/>
    <s v="Ja"/>
    <m/>
    <n v="12.6"/>
    <m/>
    <s v="Mittelspannung (MS)"/>
    <s v="Schleswig-Holstein Netz AG "/>
    <x v="0"/>
    <x v="22"/>
  </r>
  <r>
    <s v="BNA0560"/>
    <s v="WKN Windkraft Nord GmbH &amp; Co. Windpark Krempdorf KG"/>
    <m/>
    <n v="25376"/>
    <s v="Krempdorf"/>
    <m/>
    <s v="Schleswig-Holstein"/>
    <m/>
    <d v="2003-11-01T00:00:00"/>
    <d v="2003-11-01T00:00:00"/>
    <x v="0"/>
    <x v="0"/>
    <m/>
    <m/>
    <s v="Windenergie (Onshore-Anlage)"/>
    <s v="Ja"/>
    <m/>
    <n v="17.75"/>
    <m/>
    <s v="Mittelspannung (MS)"/>
    <s v="Schleswig-Holstein Netz AG "/>
    <x v="0"/>
    <x v="8"/>
  </r>
  <r>
    <s v="BNA0561"/>
    <m/>
    <m/>
    <n v="25709"/>
    <s v="Kronprinzenkoog"/>
    <m/>
    <s v="Schleswig-Holstein"/>
    <m/>
    <n v="2010"/>
    <n v="2010"/>
    <x v="0"/>
    <x v="0"/>
    <m/>
    <m/>
    <s v="Windenergie (Onshore-Anlage)"/>
    <s v="Ja"/>
    <m/>
    <n v="14.42"/>
    <m/>
    <s v="Mittelspannung (MS)"/>
    <s v="Schleswig-Holstein Netz AG "/>
    <x v="0"/>
    <x v="54"/>
  </r>
  <r>
    <s v="BNA0563"/>
    <s v="EWE ERNEUERBARE ENERGIEN GmbH"/>
    <s v="WEP Hamswehrum "/>
    <n v="26736"/>
    <s v="Krummhörn"/>
    <s v="Hoher Grodenweg / _x000a_Groothuser Grodenweg"/>
    <s v="Niedersachsen"/>
    <m/>
    <d v="1994-09-30T00:00:00"/>
    <d v="1994-09-30T00:00:00"/>
    <x v="0"/>
    <x v="0"/>
    <m/>
    <m/>
    <s v="Windenergie (Onshore-Anlage)"/>
    <s v="Ja"/>
    <s v="Nein"/>
    <n v="12"/>
    <s v="Umspannwerk"/>
    <s v="Mittelspannung (MS)"/>
    <s v="EWE NETZ GmbH"/>
    <x v="0"/>
    <x v="29"/>
  </r>
  <r>
    <s v="BNA0564"/>
    <s v="Windpark Groothusen GmbH &amp; Co. Betriebs KG"/>
    <m/>
    <n v="26736"/>
    <s v="Krummhörn"/>
    <m/>
    <s v="Niedersachsen"/>
    <m/>
    <n v="2005"/>
    <n v="2005"/>
    <x v="0"/>
    <x v="0"/>
    <m/>
    <m/>
    <s v="Windenergie (Onshore-Anlage)"/>
    <s v="Ja"/>
    <m/>
    <n v="12"/>
    <m/>
    <s v="USp. Hoch- / Mittelspannung (HS/MS)"/>
    <s v="EWE NETZ GmbH"/>
    <x v="0"/>
    <x v="30"/>
  </r>
  <r>
    <s v="BNA0565"/>
    <s v="Windpark Jennelt GmbH "/>
    <m/>
    <n v="26736"/>
    <s v="Krummhörn"/>
    <m/>
    <s v="Niedersachsen"/>
    <m/>
    <n v="2001"/>
    <n v="2001"/>
    <x v="0"/>
    <x v="0"/>
    <m/>
    <m/>
    <s v="Windenergie (Onshore-Anlage)"/>
    <s v="Ja"/>
    <m/>
    <n v="9"/>
    <m/>
    <s v="Mittelspannung (MS)"/>
    <s v="EWE NETZ GmbH"/>
    <x v="0"/>
    <x v="22"/>
  </r>
  <r>
    <s v="BNA0566"/>
    <s v="Pfeifer Holz GmbH"/>
    <m/>
    <n v="86556"/>
    <s v="Kühbach"/>
    <m/>
    <s v="Bayern"/>
    <m/>
    <d v="2007-07-15T00:00:00"/>
    <d v="2007-07-15T00:00:00"/>
    <x v="0"/>
    <x v="4"/>
    <s v="Nein"/>
    <s v="Nein"/>
    <s v="Biomasse"/>
    <s v="Ja"/>
    <s v="Ja"/>
    <n v="8.4"/>
    <m/>
    <s v="USp. Hoch- / Mittelspannung (HS/MS)"/>
    <s v="Bayernwerk AG"/>
    <x v="0"/>
    <x v="81"/>
  </r>
  <r>
    <s v="BNA0567a"/>
    <s v="TIWAG-Tiroler Wasserkraft AG"/>
    <s v="KW Kühtai"/>
    <s v="A-6183"/>
    <s v="Kühtai"/>
    <m/>
    <s v="Österreich"/>
    <s v="Kühtai Ma1"/>
    <d v="1981-01-15T00:00:00"/>
    <d v="1981-01-15T00:00:00"/>
    <x v="0"/>
    <x v="9"/>
    <m/>
    <m/>
    <s v="Pumpspeicher"/>
    <s v="Nein"/>
    <s v="Nein"/>
    <n v="144.5"/>
    <s v="UW Silz"/>
    <s v="Höchstspannung (HöS)"/>
    <s v="TIWAG-Netz AG/APG/TenneT"/>
    <x v="0"/>
    <x v="37"/>
  </r>
  <r>
    <s v="BNA0567b"/>
    <s v="TIWAG-Tiroler Wasserkraft AG"/>
    <s v="KW Kühtai"/>
    <s v="A-6183"/>
    <s v="Kühtai"/>
    <m/>
    <s v="Österreich"/>
    <s v="Kühtai Ma 2"/>
    <d v="1981-01-15T00:00:00"/>
    <d v="1981-01-15T00:00:00"/>
    <x v="0"/>
    <x v="9"/>
    <m/>
    <m/>
    <s v="Pumpspeicher"/>
    <s v="Nein"/>
    <s v="Nein"/>
    <n v="144.5"/>
    <s v="UW Silz"/>
    <s v="Höchstspannung (HöS)"/>
    <s v="TIWAG-Netz AG/APG/TenneT"/>
    <x v="0"/>
    <x v="37"/>
  </r>
  <r>
    <s v="BNA0568"/>
    <s v="innogy SE"/>
    <s v="RWE Innogy Brise Windparkbetriebsgesellschaft mbH"/>
    <n v="29393"/>
    <s v="Hohne"/>
    <m/>
    <s v="Niedersachsen"/>
    <s v="Schmarloh"/>
    <n v="2007"/>
    <n v="2007"/>
    <x v="0"/>
    <x v="0"/>
    <m/>
    <m/>
    <s v="Windenergie (Onshore-Anlage)"/>
    <s v="Ja"/>
    <s v="Nein"/>
    <n v="28"/>
    <s v="UW Lachendorf"/>
    <s v="Mittelspannung (MS)"/>
    <s v="Celle-Uelzen Netz GmbH"/>
    <x v="0"/>
    <x v="12"/>
  </r>
  <r>
    <s v="BNA0569"/>
    <s v="deag Energie GmbH"/>
    <m/>
    <n v="29331"/>
    <s v="Lachendorf"/>
    <m/>
    <s v="Niedersachsen"/>
    <m/>
    <n v="2009"/>
    <n v="2009"/>
    <x v="0"/>
    <x v="0"/>
    <m/>
    <m/>
    <s v="Windenergie (Onshore-Anlage)"/>
    <s v="Ja"/>
    <m/>
    <n v="10.6"/>
    <m/>
    <s v="Mittelspannung (MS)"/>
    <s v="Celle-Uelzen Netz GmbH"/>
    <x v="0"/>
    <x v="7"/>
  </r>
  <r>
    <s v="BNA0570"/>
    <s v="Raiffeisenwindpark Lahn GmbH &amp; Co.KG"/>
    <m/>
    <n v="49757"/>
    <s v="Lahn"/>
    <m/>
    <s v="Niedersachsen"/>
    <m/>
    <n v="2000"/>
    <n v="2000"/>
    <x v="0"/>
    <x v="0"/>
    <m/>
    <m/>
    <s v="Windenergie (Onshore-Anlage)"/>
    <s v="Ja"/>
    <m/>
    <n v="14"/>
    <m/>
    <s v="Mittelspannung (MS)"/>
    <s v="EWE NETZ GmbH"/>
    <x v="0"/>
    <x v="51"/>
  </r>
  <r>
    <s v="BNA0571"/>
    <s v="Windpark Lahstedt ApS &amp; Co. OHG"/>
    <m/>
    <n v="31246"/>
    <s v="Lahstedt"/>
    <m/>
    <s v="Niedersachsen"/>
    <m/>
    <n v="2006"/>
    <n v="2006"/>
    <x v="0"/>
    <x v="0"/>
    <m/>
    <m/>
    <s v="Windenergie (Onshore-Anlage)"/>
    <s v="Ja"/>
    <m/>
    <n v="10"/>
    <m/>
    <s v="Mittelspannung (MS)"/>
    <s v="Avacon AG"/>
    <x v="0"/>
    <x v="34"/>
  </r>
  <r>
    <s v="BNA0572"/>
    <s v="Windpark Lamstedt GbR"/>
    <m/>
    <n v="21769"/>
    <s v="Lamstedt"/>
    <m/>
    <s v="Niedersachsen"/>
    <m/>
    <n v="2009"/>
    <n v="2009"/>
    <x v="0"/>
    <x v="0"/>
    <m/>
    <m/>
    <s v="Windenergie (Onshore-Anlage)"/>
    <s v="Ja"/>
    <m/>
    <n v="22"/>
    <m/>
    <s v="USp. Hoch- / Mittelspannung (HS/MS)"/>
    <s v="EWE NETZ GmbH"/>
    <x v="0"/>
    <x v="7"/>
  </r>
  <r>
    <s v="BNA0573"/>
    <s v="Statkraft Markets GmbH"/>
    <s v="Landesbergen Biomasse"/>
    <n v="31628"/>
    <s v="Landesbergen"/>
    <m/>
    <s v="Niedersachsen"/>
    <m/>
    <d v="2005-01-01T00:00:00"/>
    <d v="2005-01-01T00:00:00"/>
    <x v="0"/>
    <x v="4"/>
    <m/>
    <m/>
    <s v="Biomasse"/>
    <s v="Ja"/>
    <s v="Nein"/>
    <n v="22"/>
    <m/>
    <s v="Hochspannung (HS)"/>
    <s v="Avacon AG"/>
    <x v="0"/>
    <x v="36"/>
  </r>
  <r>
    <s v="BNA0574a"/>
    <s v="Statkraft Markets GmbH"/>
    <s v="Landesbergen Gas"/>
    <n v="31628"/>
    <s v="Landesbergen"/>
    <m/>
    <s v="Niedersachsen"/>
    <s v="Gasturbine"/>
    <d v="1973-01-01T00:00:00"/>
    <d v="1973-01-01T00:00:00"/>
    <x v="0"/>
    <x v="1"/>
    <m/>
    <m/>
    <s v="Erdgas"/>
    <s v="Nein"/>
    <s v="Nein"/>
    <n v="56"/>
    <s v="Landesbergen"/>
    <s v="Höchstspannung (HöS)"/>
    <s v="TenneT TSO GmbH "/>
    <x v="0"/>
    <x v="16"/>
  </r>
  <r>
    <s v="BNA0574b"/>
    <s v="Statkraft Markets GmbH"/>
    <s v="Landesbergen Gas"/>
    <n v="31628"/>
    <s v="Landesbergen"/>
    <m/>
    <s v="Niedersachsen"/>
    <s v="Dampfturbine"/>
    <d v="1973-01-01T00:00:00"/>
    <d v="1973-01-01T00:00:00"/>
    <x v="1"/>
    <x v="1"/>
    <m/>
    <m/>
    <s v="Erdgas"/>
    <s v="Nein"/>
    <s v="Nein"/>
    <n v="431"/>
    <s v="Landesbergen"/>
    <s v="Höchstspannung (HöS)"/>
    <s v="TenneT TSO GmbH "/>
    <x v="1"/>
    <x v="16"/>
  </r>
  <r>
    <s v="BNA0575"/>
    <s v="Wattner SunAsset Solarkraftwerk 006 GmbH &amp; Co. KG"/>
    <m/>
    <s v="06188"/>
    <s v="Landsberg, OT Sietzsch"/>
    <m/>
    <s v="Sachsen-Anhalt"/>
    <m/>
    <n v="2010"/>
    <n v="2010"/>
    <x v="0"/>
    <x v="7"/>
    <m/>
    <m/>
    <s v="Solare Strahlungsenergie"/>
    <s v="Ja"/>
    <m/>
    <n v="12"/>
    <m/>
    <s v="Mittelspannung (MS)"/>
    <s v="Mitteldeutsche Netzgesellschaft Strom mbH"/>
    <x v="0"/>
    <x v="54"/>
  </r>
  <r>
    <s v="BNA0576"/>
    <s v="ENERGIEKONTOR Windkraft GmbH &amp; Co."/>
    <m/>
    <n v="27607"/>
    <s v="Langen"/>
    <m/>
    <s v="Niedersachsen"/>
    <m/>
    <n v="1999"/>
    <n v="1999"/>
    <x v="0"/>
    <x v="0"/>
    <m/>
    <m/>
    <s v="Windenergie (Onshore-Anlage)"/>
    <s v="Ja"/>
    <m/>
    <n v="25"/>
    <m/>
    <s v="USp. Hoch- / Mittelspannung (HS/MS)"/>
    <s v="EWE NETZ GmbH"/>
    <x v="0"/>
    <x v="3"/>
  </r>
  <r>
    <s v="BNA0577"/>
    <s v="Energiekontor Windkraft GmbH &amp; Co. WP KRE KG"/>
    <m/>
    <n v="27607"/>
    <s v="Langen"/>
    <m/>
    <s v="Niedersachsen"/>
    <m/>
    <n v="2000"/>
    <n v="2000"/>
    <x v="0"/>
    <x v="0"/>
    <m/>
    <m/>
    <s v="Windenergie (Onshore-Anlage)"/>
    <s v="Ja"/>
    <m/>
    <n v="20.8"/>
    <m/>
    <s v="USp. Hoch- / Mittelspannung (HS/MS)"/>
    <s v="EWE NETZ GmbH"/>
    <x v="0"/>
    <x v="51"/>
  </r>
  <r>
    <s v="BNA0578"/>
    <s v="Energiekontor Umwelt GmbH &amp; Co."/>
    <m/>
    <n v="27607"/>
    <s v="Langen"/>
    <m/>
    <s v="Niedersachsen"/>
    <m/>
    <n v="1999"/>
    <n v="1999"/>
    <x v="0"/>
    <x v="0"/>
    <m/>
    <m/>
    <s v="Windenergie (Onshore-Anlage)"/>
    <s v="Ja"/>
    <m/>
    <n v="11"/>
    <m/>
    <s v="USp. Hoch- / Mittelspannung (HS/MS)"/>
    <s v="EWE NETZ GmbH"/>
    <x v="0"/>
    <x v="3"/>
  </r>
  <r>
    <s v="BNA0579"/>
    <s v="Energiekontor Windkraft GmbH &amp; Co. WP SIE-Gem. d. Eigentümer"/>
    <m/>
    <n v="27607"/>
    <s v="Langen"/>
    <m/>
    <s v="Niedersachsen"/>
    <m/>
    <n v="2000"/>
    <n v="2000"/>
    <x v="0"/>
    <x v="0"/>
    <m/>
    <m/>
    <s v="Windenergie (Onshore-Anlage)"/>
    <s v="Ja"/>
    <m/>
    <n v="11"/>
    <m/>
    <s v="Mittelspannung (MS)"/>
    <s v="EWE NETZ GmbH"/>
    <x v="0"/>
    <x v="51"/>
  </r>
  <r>
    <s v="BNA0580"/>
    <m/>
    <m/>
    <n v="27607"/>
    <s v="Langen"/>
    <m/>
    <s v="Niedersachsen"/>
    <m/>
    <n v="2001"/>
    <n v="2001"/>
    <x v="0"/>
    <x v="0"/>
    <m/>
    <m/>
    <s v="Windenergie (Onshore-Anlage)"/>
    <s v="Ja"/>
    <m/>
    <n v="10.5"/>
    <m/>
    <s v="USp. Hoch- / Mittelspannung (HS/MS)"/>
    <s v="EWE NETZ GmbH"/>
    <x v="0"/>
    <x v="22"/>
  </r>
  <r>
    <s v="BNA0582"/>
    <s v="LERAK Mobiliengesellschaft mbH &amp; Co. KG"/>
    <m/>
    <n v="29386"/>
    <s v="Langwedel"/>
    <m/>
    <s v="Niedersachsen"/>
    <m/>
    <n v="2009"/>
    <n v="2009"/>
    <x v="0"/>
    <x v="0"/>
    <m/>
    <m/>
    <s v="Windenergie (Onshore-Anlage)"/>
    <s v="Ja"/>
    <m/>
    <n v="20"/>
    <m/>
    <s v="Hochspannung (HS)"/>
    <s v="LSW Netz GmbH &amp; Co. KG "/>
    <x v="0"/>
    <x v="7"/>
  </r>
  <r>
    <s v="BNA0583"/>
    <s v="Energiedienst Holding AG"/>
    <s v="Laufenburg"/>
    <s v="CH-5080"/>
    <s v="Laufenburg"/>
    <m/>
    <s v="Schweiz"/>
    <s v="KW Laufenburg"/>
    <d v="1914-10-01T00:00:00"/>
    <d v="1914-10-01T00:00:00"/>
    <x v="0"/>
    <x v="2"/>
    <m/>
    <m/>
    <s v="Laufwasser"/>
    <s v="Nein"/>
    <s v="Nein"/>
    <n v="104.4"/>
    <s v="110-kV-Schaltanlage Laufenburg"/>
    <s v="Hochspannung (HS)"/>
    <s v="ED Netze GmbH"/>
    <x v="0"/>
    <x v="119"/>
  </r>
  <r>
    <s v="BNA0584"/>
    <s v="Stadtwerke München GmbH"/>
    <s v="Helmeringen KG"/>
    <n v="89415"/>
    <s v="Lauingen "/>
    <s v="Hygstetter Weg"/>
    <s v="Bayern"/>
    <m/>
    <d v="2008-08-28T00:00:00"/>
    <d v="2008-08-28T00:00:00"/>
    <x v="0"/>
    <x v="7"/>
    <m/>
    <m/>
    <s v="Solare Strahlungsenergie"/>
    <s v="Ja"/>
    <s v="Nein"/>
    <n v="10"/>
    <s v="DE00002789415Rl00000001046138000"/>
    <s v="Mittelspannung (MS)"/>
    <s v="LEW Verteilnetz GmbH"/>
    <x v="0"/>
    <x v="59"/>
  </r>
  <r>
    <s v="BNA0585"/>
    <s v="ENERGIE KONTOR UMWELT GMBH"/>
    <m/>
    <n v="36369"/>
    <s v="Lautertal/Dirlammen"/>
    <m/>
    <s v="Hessen"/>
    <m/>
    <n v="2000"/>
    <n v="2000"/>
    <x v="0"/>
    <x v="0"/>
    <m/>
    <m/>
    <s v="Windenergie (Onshore-Anlage)"/>
    <s v="Ja"/>
    <m/>
    <n v="15.6"/>
    <m/>
    <s v="USp. Hoch- / Mittelspannung (HS/MS)"/>
    <s v="ovag Netz AG"/>
    <x v="0"/>
    <x v="51"/>
  </r>
  <r>
    <s v="BNA0588"/>
    <s v="Stadtwerke Leipzig GmbH"/>
    <s v="Heizkraftwerk Leipzig-Nord"/>
    <n v="4105"/>
    <s v="Leipzig"/>
    <m/>
    <s v="Sachsen"/>
    <m/>
    <d v="1996-02-15T00:00:00"/>
    <d v="1996-02-15T00:00:00"/>
    <x v="0"/>
    <x v="3"/>
    <s v="Erdgas"/>
    <s v="leichtes Heizöl"/>
    <s v="Erdgas"/>
    <s v="Nein"/>
    <s v="Ja"/>
    <n v="167"/>
    <s v="Eutritzscher Str. 14b"/>
    <s v="Hochspannung (HS)"/>
    <s v="Netz Leipzig GmbH"/>
    <x v="0"/>
    <x v="38"/>
  </r>
  <r>
    <s v="BNA0589"/>
    <s v="innogy SE"/>
    <s v="RWE Innogy Brise Windparkbetriebsgesellschaft mbH"/>
    <n v="38268"/>
    <s v="Lengede"/>
    <m/>
    <s v="Niedersachsen"/>
    <s v="Barbecke"/>
    <n v="2002"/>
    <n v="2002"/>
    <x v="0"/>
    <x v="0"/>
    <m/>
    <m/>
    <s v="Windenergie (Onshore-Anlage)"/>
    <s v="Ja"/>
    <s v="Nein"/>
    <n v="14.4"/>
    <s v="ÜS Barbecke"/>
    <s v="Mittelspannung (MS)"/>
    <s v="Avacon AG"/>
    <x v="0"/>
    <x v="1"/>
  </r>
  <r>
    <s v="BNA0590"/>
    <s v="MVV Energie AG"/>
    <s v="TREA Leuna"/>
    <n v="6237"/>
    <s v="Leuna"/>
    <s v="An der B91"/>
    <s v="Sachsen-Anhalt"/>
    <s v="Linie 1"/>
    <d v="2005-08-26T00:00:00"/>
    <d v="2005-08-26T00:00:00"/>
    <x v="0"/>
    <x v="10"/>
    <m/>
    <m/>
    <s v="Abfall"/>
    <s v="Nein"/>
    <s v="Nein"/>
    <n v="16.25"/>
    <s v="Bau 2312"/>
    <s v="Mittelspannung (MS)"/>
    <s v="InfraLeuna GmbH"/>
    <x v="0"/>
    <x v="36"/>
  </r>
  <r>
    <s v="BNA0591"/>
    <s v="MVV Energie AG"/>
    <s v="TREA Leuna"/>
    <n v="6237"/>
    <s v="Leuna"/>
    <s v="An der B91"/>
    <s v="Sachsen-Anhalt"/>
    <s v="Linie 2"/>
    <d v="2007-06-19T00:00:00"/>
    <d v="2007-06-19T00:00:00"/>
    <x v="0"/>
    <x v="10"/>
    <m/>
    <m/>
    <s v="Abfall"/>
    <s v="Nein"/>
    <s v="Nein"/>
    <n v="16.25"/>
    <s v="Bau 2312"/>
    <s v="Mittelspannung (MS)"/>
    <s v="InfraLeuna GmbH"/>
    <x v="0"/>
    <x v="81"/>
  </r>
  <r>
    <s v="BNA0592"/>
    <s v="InfraLeuna GmbH"/>
    <s v="GuD Leuna"/>
    <n v="6237"/>
    <s v="Leuna"/>
    <m/>
    <s v="Sachsen-Anhalt"/>
    <m/>
    <d v="1998-10-01T00:00:00"/>
    <d v="1998-10-01T00:00:00"/>
    <x v="0"/>
    <x v="1"/>
    <m/>
    <m/>
    <s v="Erdgas"/>
    <s v="Nein"/>
    <s v="Nein"/>
    <n v="39"/>
    <s v="UW Leuna"/>
    <s v="Hochspannung (HS)"/>
    <s v="InfraLeuna GmbH"/>
    <x v="0"/>
    <x v="43"/>
  </r>
  <r>
    <s v="BNA0593"/>
    <s v="InfraLeuna GmbH"/>
    <s v="ILK-GuD"/>
    <n v="6237"/>
    <s v="Leuna"/>
    <m/>
    <s v="Sachsen-Anhalt"/>
    <s v="GT1"/>
    <d v="1994-07-01T00:00:00"/>
    <d v="1994-07-01T00:00:00"/>
    <x v="0"/>
    <x v="1"/>
    <m/>
    <m/>
    <s v="Erdgas"/>
    <s v="Nein"/>
    <s v="Ja"/>
    <n v="35"/>
    <s v="Bau 5131"/>
    <s v="Hochspannung (HS)"/>
    <s v="InfraLeuna GmbH"/>
    <x v="0"/>
    <x v="29"/>
  </r>
  <r>
    <s v="BNA0594"/>
    <s v="TOTAL Raffinerie Mitteldeutschland GmbH"/>
    <s v="ILK-GuD"/>
    <n v="6237"/>
    <s v="Leuna"/>
    <m/>
    <s v="Sachsen-Anhalt"/>
    <s v="GT2"/>
    <d v="1994-07-01T00:00:00"/>
    <d v="1994-07-01T00:00:00"/>
    <x v="0"/>
    <x v="1"/>
    <m/>
    <m/>
    <s v="Erdgas"/>
    <s v="Nein"/>
    <s v="Ja"/>
    <n v="35"/>
    <s v="Leuna Mitte"/>
    <s v="Hochspannung (HS)"/>
    <s v="InfraLeuna GmbH"/>
    <x v="0"/>
    <x v="29"/>
  </r>
  <r>
    <s v="BNA0595"/>
    <s v="InfraLeuna GmbH"/>
    <s v="ILK-GuD"/>
    <n v="6237"/>
    <s v="Leuna"/>
    <m/>
    <s v="Sachsen-Anhalt"/>
    <s v="GT3"/>
    <d v="1994-07-01T00:00:00"/>
    <d v="1994-07-01T00:00:00"/>
    <x v="0"/>
    <x v="1"/>
    <m/>
    <m/>
    <s v="Erdgas"/>
    <s v="Nein"/>
    <s v="Ja"/>
    <n v="37"/>
    <s v="Bau 5131"/>
    <s v="Hochspannung (HS)"/>
    <s v="InfraLeuna GmbH"/>
    <x v="0"/>
    <x v="29"/>
  </r>
  <r>
    <s v="BNA0596"/>
    <s v="TOTAL Raffinerie Mitteldeutschland GmbH"/>
    <s v="Raffineriekraftwerk"/>
    <n v="6237"/>
    <s v="Leuna"/>
    <m/>
    <s v="Sachsen-Anhalt"/>
    <m/>
    <d v="1997-01-01T00:00:00"/>
    <d v="1997-01-01T00:00:00"/>
    <x v="0"/>
    <x v="5"/>
    <m/>
    <m/>
    <s v="Mineralölprodukte"/>
    <s v="Nein"/>
    <s v="Ja"/>
    <n v="92.5"/>
    <s v="Leuna Süd-Mitte"/>
    <s v="Hochspannung (HS)"/>
    <s v="InfraLeuna GmbH"/>
    <x v="0"/>
    <x v="14"/>
  </r>
  <r>
    <s v="BNA0597"/>
    <s v="InfraLeuna GmbH"/>
    <s v="ILK-GuD"/>
    <n v="6237"/>
    <s v="Leuna"/>
    <m/>
    <s v="Sachsen-Anhalt"/>
    <s v="DT1"/>
    <d v="1994-07-01T00:00:00"/>
    <d v="1994-07-01T00:00:00"/>
    <x v="0"/>
    <x v="14"/>
    <s v="Dampf"/>
    <m/>
    <s v="Sonstige Energieträger_x000a_(nicht erneuerbar)"/>
    <s v="Nein"/>
    <s v="Ja"/>
    <n v="8.6999999999999993"/>
    <s v="Bau 5130"/>
    <s v="USp. Hoch- / Mittelspannung (HS/MS)"/>
    <s v="InfraLeuna GmbH"/>
    <x v="0"/>
    <x v="29"/>
  </r>
  <r>
    <s v="BNA0598a"/>
    <s v="InfraLeuna GmbH"/>
    <s v="ILK-EKT"/>
    <n v="6237"/>
    <s v="Leuna"/>
    <m/>
    <s v="Sachsen-Anhalt"/>
    <s v="EKT"/>
    <d v="2000-02-14T00:00:00"/>
    <d v="2000-02-14T00:00:00"/>
    <x v="0"/>
    <x v="14"/>
    <s v="Dampf"/>
    <m/>
    <s v="Sonstige Energieträger_x000a_(nicht erneuerbar)"/>
    <s v="Nein"/>
    <s v="Ja"/>
    <n v="14"/>
    <s v="Bau 5130"/>
    <s v="USp. Hoch- / Mittelspannung (HS/MS)"/>
    <s v="InfraLeuna GmbH"/>
    <x v="0"/>
    <x v="50"/>
  </r>
  <r>
    <s v="BNA0598b"/>
    <s v="InfraLeuna GmbH"/>
    <s v="ILK-GuD"/>
    <n v="6237"/>
    <s v="Leuna"/>
    <m/>
    <s v="Sachsen-Anhalt"/>
    <s v="KT1"/>
    <d v="2010-04-30T00:00:00"/>
    <d v="2010-04-30T00:00:00"/>
    <x v="0"/>
    <x v="14"/>
    <s v="Dampf"/>
    <m/>
    <s v="Sonstige Energieträger_x000a_(nicht erneuerbar)"/>
    <s v="Nein"/>
    <s v="Nein"/>
    <n v="20"/>
    <s v="Bau 5130"/>
    <s v="USp. Hoch- / Mittelspannung (HS/MS)"/>
    <s v="InfraLeuna GmbH"/>
    <x v="0"/>
    <x v="24"/>
  </r>
  <r>
    <s v="BNA0599"/>
    <s v="AVEA Entsorgungsbetriebe GmbH &amp; Co. KG"/>
    <m/>
    <n v="51373"/>
    <s v="Leverkusen"/>
    <m/>
    <s v="Nordrhein-Westfalen"/>
    <s v="entfällt"/>
    <d v="2011-05-03T00:00:00"/>
    <d v="2011-05-03T00:00:00"/>
    <x v="0"/>
    <x v="10"/>
    <m/>
    <m/>
    <s v="Abfall"/>
    <s v="Nein"/>
    <s v="Ja"/>
    <n v="11.6"/>
    <s v="UA Manfort / UA Küppersteg"/>
    <s v="Mittelspannung (MS)"/>
    <s v="Rheinische NETZGesellschaft mbH "/>
    <x v="0"/>
    <x v="33"/>
  </r>
  <r>
    <s v="BNA0600a"/>
    <s v="Currenta GmbH &amp; Co. OHG"/>
    <s v="X-Kraftwerk"/>
    <n v="51368"/>
    <s v="Leverkusen"/>
    <s v="CHEMPARK, Geb. X 50"/>
    <s v="Nordrhein-Westfalen"/>
    <m/>
    <d v="1981-01-01T00:00:00"/>
    <d v="1981-01-01T00:00:00"/>
    <x v="0"/>
    <x v="1"/>
    <m/>
    <m/>
    <s v="Erdgas"/>
    <s v="Nein"/>
    <s v="Ja"/>
    <n v="25"/>
    <m/>
    <s v="USp. Hoch- / Mittelspannung (HS/MS)"/>
    <s v="CURRENTA"/>
    <x v="0"/>
    <x v="37"/>
  </r>
  <r>
    <s v="BNA0600b"/>
    <s v="Currenta GmbH &amp; Co. OHG"/>
    <s v="G-Kraftwerk"/>
    <n v="51368"/>
    <s v="Leverkusen"/>
    <s v="CHEMPARK, Geb. G 22"/>
    <s v="Nordrhein-Westfalen"/>
    <m/>
    <d v="1962-01-01T00:00:00"/>
    <d v="1962-01-01T00:00:00"/>
    <x v="0"/>
    <x v="3"/>
    <s v="Steinkohle"/>
    <s v="Erdgas, Braunkohle,  Produktionsrückstände"/>
    <s v="Steinkohle"/>
    <s v="Nein"/>
    <s v="Ja"/>
    <n v="103"/>
    <m/>
    <s v="USp. Hoch- / Mittelspannung (HS/MS)"/>
    <s v="CURRENTA"/>
    <x v="0"/>
    <x v="105"/>
  </r>
  <r>
    <s v="BNA0601"/>
    <s v="Biomasse HKW Siegerland GmbH &amp; Co.KG"/>
    <m/>
    <n v="56479"/>
    <s v="Liebenscheid "/>
    <m/>
    <s v="Rheinland-Pfalz"/>
    <m/>
    <d v="2016-07-05T00:00:00"/>
    <d v="2016-07-05T00:00:00"/>
    <x v="0"/>
    <x v="4"/>
    <m/>
    <s v="HEL"/>
    <s v="Biomasse"/>
    <s v="Ja"/>
    <s v="Ja"/>
    <n v="14"/>
    <s v="DE00018157299V0000000000000727559"/>
    <s v="Mittelspannung (MS)"/>
    <s v="Westnetz GmbH"/>
    <x v="0"/>
    <x v="13"/>
  </r>
  <r>
    <s v="BNA0602"/>
    <s v="RWE Generation SE"/>
    <s v="Emsland"/>
    <n v="49811"/>
    <s v="Lingen"/>
    <m/>
    <s v="Niedersachsen"/>
    <s v="C1"/>
    <d v="1974-01-01T00:00:00"/>
    <d v="1974-01-01T00:00:00"/>
    <x v="0"/>
    <x v="1"/>
    <m/>
    <m/>
    <s v="Erdgas"/>
    <s v="Nein"/>
    <s v="Ja"/>
    <n v="116"/>
    <s v="Hanekenfähr"/>
    <s v="Hochspannung (HS)"/>
    <s v="Westnetz GmbH"/>
    <x v="0"/>
    <x v="40"/>
  </r>
  <r>
    <s v="BNA0603"/>
    <s v="RWE Generation SE"/>
    <s v="Emsland"/>
    <n v="49811"/>
    <s v="Lingen"/>
    <m/>
    <s v="Niedersachsen"/>
    <s v="B1"/>
    <d v="1973-01-01T00:00:00"/>
    <d v="1973-01-01T00:00:00"/>
    <x v="0"/>
    <x v="1"/>
    <m/>
    <m/>
    <s v="Erdgas"/>
    <s v="Nein"/>
    <s v="Ja"/>
    <n v="116"/>
    <s v="Hanekenfähr"/>
    <s v="Hochspannung (HS)"/>
    <s v="Westnetz GmbH"/>
    <x v="0"/>
    <x v="16"/>
  </r>
  <r>
    <s v="BNA0604"/>
    <s v="RWE Generation SE"/>
    <s v="Emsland"/>
    <n v="49811"/>
    <s v="Lingen"/>
    <m/>
    <s v="Niedersachsen"/>
    <s v="B2"/>
    <d v="1973-01-01T00:00:00"/>
    <d v="1973-01-01T00:00:00"/>
    <x v="0"/>
    <x v="1"/>
    <m/>
    <m/>
    <s v="Erdgas"/>
    <s v="Nein"/>
    <s v="Ja"/>
    <n v="359"/>
    <s v="Hanekenfähr"/>
    <s v="Höchstspannung (HöS)"/>
    <s v="Amprion GmbH"/>
    <x v="0"/>
    <x v="16"/>
  </r>
  <r>
    <s v="BNA0605"/>
    <s v="RWE Generation SE"/>
    <s v="Emsland"/>
    <n v="49811"/>
    <s v="Lingen"/>
    <m/>
    <s v="Niedersachsen"/>
    <s v="C2"/>
    <d v="1974-01-01T00:00:00"/>
    <d v="1974-01-01T00:00:00"/>
    <x v="0"/>
    <x v="1"/>
    <m/>
    <m/>
    <s v="Erdgas"/>
    <s v="Nein"/>
    <s v="Ja"/>
    <n v="359"/>
    <s v="Hanekenfähr"/>
    <s v="Höchstspannung (HöS)"/>
    <s v="Amprion GmbH"/>
    <x v="0"/>
    <x v="40"/>
  </r>
  <r>
    <s v="BNA0606"/>
    <s v="RWE Generation SE"/>
    <s v="Emsland"/>
    <n v="49811"/>
    <s v="Lingen"/>
    <m/>
    <s v="Niedersachsen"/>
    <s v="D"/>
    <d v="2010-09-07T00:00:00"/>
    <d v="2010-09-07T00:00:00"/>
    <x v="0"/>
    <x v="1"/>
    <m/>
    <m/>
    <s v="Erdgas"/>
    <s v="Nein"/>
    <s v="Ja"/>
    <n v="887"/>
    <s v="Hanekenfähr"/>
    <s v="Höchstspannung (HöS)"/>
    <s v="Amprion GmbH"/>
    <x v="0"/>
    <x v="24"/>
  </r>
  <r>
    <s v="BNA0607"/>
    <s v="RWE Power AG"/>
    <s v="Kernkraftwerk Emsland"/>
    <n v="49811"/>
    <s v="Lingen"/>
    <m/>
    <s v="Niedersachsen"/>
    <s v="KKE"/>
    <d v="1988-06-20T00:00:00"/>
    <d v="1988-06-20T00:00:00"/>
    <x v="0"/>
    <x v="13"/>
    <m/>
    <m/>
    <s v="Kernenergie"/>
    <s v="Nein"/>
    <s v="Nein"/>
    <n v="1336"/>
    <s v="Hanekenfähr"/>
    <s v="Höchstspannung (HöS)"/>
    <s v="Amprion GmbH"/>
    <x v="0"/>
    <x v="46"/>
  </r>
  <r>
    <s v="BNA0608a"/>
    <m/>
    <m/>
    <n v="52441"/>
    <s v="Linnich"/>
    <m/>
    <s v="Nordrhein-Westfalen"/>
    <m/>
    <n v="2001"/>
    <n v="2001"/>
    <x v="0"/>
    <x v="0"/>
    <m/>
    <m/>
    <s v="Windenergie (Onshore-Anlage)"/>
    <s v="Ja"/>
    <m/>
    <n v="15.3"/>
    <m/>
    <s v="Mittelspannung (MS)"/>
    <s v="regionetz GmbH"/>
    <x v="0"/>
    <x v="22"/>
  </r>
  <r>
    <s v="BNA0608b"/>
    <s v="Enercon Windpark GmbH &amp; Co. Küstenwind I KG"/>
    <m/>
    <n v="52441"/>
    <s v="Linnich"/>
    <m/>
    <s v="Nordrhein-Westfalen"/>
    <m/>
    <d v="2003-02-12T00:00:00"/>
    <d v="2003-02-12T00:00:00"/>
    <x v="0"/>
    <x v="0"/>
    <m/>
    <m/>
    <s v="Windenergie (Onshore-Anlage)"/>
    <s v="Ja"/>
    <m/>
    <n v="3.6"/>
    <s v="UW Linnich"/>
    <s v="Mittelspannung (MS)"/>
    <s v="regionetz GmbH"/>
    <x v="0"/>
    <x v="8"/>
  </r>
  <r>
    <s v="BNA0609"/>
    <s v="BOREAS Energie GmbH"/>
    <s v="Windpark Löbau"/>
    <n v="2708"/>
    <s v="Löbau"/>
    <m/>
    <s v="Sachsen"/>
    <m/>
    <d v="1999-09-14T00:00:00"/>
    <d v="1999-09-14T00:00:00"/>
    <x v="0"/>
    <x v="0"/>
    <m/>
    <m/>
    <s v="Windenergie (Onshore-Anlage)"/>
    <s v="Ja"/>
    <m/>
    <n v="38.549999999999997"/>
    <s v="UW Oppeln"/>
    <s v="Hochspannung (HS)"/>
    <s v="ENSO Netz GmbH"/>
    <x v="0"/>
    <x v="19"/>
  </r>
  <r>
    <s v="BNA0610"/>
    <m/>
    <m/>
    <n v="49393"/>
    <s v="Lohne"/>
    <m/>
    <s v="Niedersachsen"/>
    <m/>
    <n v="2002"/>
    <n v="2002"/>
    <x v="0"/>
    <x v="0"/>
    <m/>
    <m/>
    <s v="Windenergie (Onshore-Anlage)"/>
    <s v="Ja"/>
    <m/>
    <n v="16"/>
    <m/>
    <s v="USp. Hoch- / Mittelspannung (HS/MS)"/>
    <s v="EWE NETZ GmbH"/>
    <x v="0"/>
    <x v="1"/>
  </r>
  <r>
    <s v="BNA0611"/>
    <m/>
    <m/>
    <n v="1623"/>
    <s v="Lommatzsch"/>
    <m/>
    <s v="Sachsen"/>
    <m/>
    <n v="2002"/>
    <n v="2002"/>
    <x v="0"/>
    <x v="0"/>
    <m/>
    <m/>
    <s v="Windenergie (Onshore-Anlage)"/>
    <s v="Ja"/>
    <m/>
    <n v="13.6"/>
    <m/>
    <s v="USp. Hoch- / Mittelspannung (HS/MS)"/>
    <s v="ENSO Netz GmbH"/>
    <x v="0"/>
    <x v="1"/>
  </r>
  <r>
    <s v="BNA0613"/>
    <s v="ENERTRAG Aktiengesellschaft"/>
    <s v="UW Louisfelde"/>
    <n v="17335"/>
    <s v="Louisfelde"/>
    <s v="Gemarkung Straßburg, _x000a_Flur 1, Flurstück 144/2"/>
    <s v="Mecklenburg-Vorpommern"/>
    <s v="UW Louisfelde"/>
    <n v="2006"/>
    <n v="2006"/>
    <x v="0"/>
    <x v="0"/>
    <m/>
    <s v="Biogas"/>
    <s v="Windenergie (Onshore-Anlage)"/>
    <s v="Ja"/>
    <m/>
    <n v="64.599999999999994"/>
    <s v="UW Louisfelde"/>
    <s v="Hochspannung (HS)"/>
    <s v="E.DIS AG"/>
    <x v="0"/>
    <x v="34"/>
  </r>
  <r>
    <s v="BNA0614a"/>
    <s v="BASF SE"/>
    <s v="KW Mitte"/>
    <n v="67056"/>
    <s v="Ludwigshafen"/>
    <s v="A 855"/>
    <s v="Rheinland-Pfalz"/>
    <s v="GT 1"/>
    <d v="1992-02-29T00:00:00"/>
    <d v="1992-02-29T00:00:00"/>
    <x v="0"/>
    <x v="1"/>
    <m/>
    <m/>
    <s v="Erdgas"/>
    <s v="Nein"/>
    <s v="Ja"/>
    <n v="47"/>
    <s v="W211"/>
    <s v="Höchstspannung (HöS)"/>
    <s v="Amprion GmbH"/>
    <x v="0"/>
    <x v="87"/>
  </r>
  <r>
    <s v="BNA0614b"/>
    <s v="BASF SE"/>
    <s v="Kraftwerk Mitte"/>
    <n v="67056"/>
    <s v="Ludwigshafen"/>
    <s v="A 800"/>
    <s v="Rheinland-Pfalz"/>
    <s v="GUD A 800 _x000a_GT 11, GT 12, DT 10"/>
    <d v="2005-05-12T00:00:00"/>
    <d v="2005-05-12T00:00:00"/>
    <x v="0"/>
    <x v="1"/>
    <m/>
    <m/>
    <s v="Erdgas"/>
    <s v="Nein"/>
    <s v="Ja"/>
    <n v="497.5"/>
    <s v="W211"/>
    <s v="Höchstspannung (HöS)"/>
    <s v="Amprion GmbH"/>
    <x v="0"/>
    <x v="36"/>
  </r>
  <r>
    <s v="BNA0615"/>
    <s v="BASF SE"/>
    <s v="Kraftwerk Süd"/>
    <n v="67056"/>
    <s v="Ludwigshafen"/>
    <s v="C 200"/>
    <s v="Rheinland-Pfalz"/>
    <s v="GUD C 200_x000a_GT 1, GT 2, DT 1"/>
    <d v="1997-07-14T00:00:00"/>
    <d v="1997-07-14T00:00:00"/>
    <x v="0"/>
    <x v="1"/>
    <m/>
    <m/>
    <s v="Erdgas"/>
    <s v="Nein"/>
    <s v="Ja"/>
    <n v="410"/>
    <s v="W211"/>
    <s v="Höchstspannung (HöS)"/>
    <s v="Amprion GmbH"/>
    <x v="0"/>
    <x v="14"/>
  </r>
  <r>
    <s v="BNA0616a"/>
    <s v="BASF SE"/>
    <s v="Kläranlage"/>
    <n v="67056"/>
    <s v="Ludwigshafen"/>
    <s v="Z 564"/>
    <s v="Rheinland-Pfalz"/>
    <s v="Z564"/>
    <d v="1992-04-30T00:00:00"/>
    <d v="1992-04-30T00:00:00"/>
    <x v="0"/>
    <x v="17"/>
    <s v="Klärschlamm"/>
    <s v="Kohle, Brams"/>
    <s v="Abfall"/>
    <s v="Nein"/>
    <s v="Ja"/>
    <n v="12"/>
    <s v="W211"/>
    <s v="Höchstspannung (HöS)"/>
    <s v="Amprion GmbH"/>
    <x v="0"/>
    <x v="87"/>
  </r>
  <r>
    <s v="BNA0616b"/>
    <s v="BASF SE"/>
    <s v="Kraftwerk Nord"/>
    <n v="67056"/>
    <s v="Ludwigshafen"/>
    <s v="S 300"/>
    <s v="Rheinland-Pfalz"/>
    <s v="S 300_x000a_VT 1, VT 2, NT 7"/>
    <d v="1964-05-11T00:00:00"/>
    <d v="1964-05-11T00:00:00"/>
    <x v="0"/>
    <x v="3"/>
    <s v="gasförmig"/>
    <s v="flüssig, Erdgas, (Öl)"/>
    <s v="Sonstige Energieträger_x000a_(nicht erneuerbar)"/>
    <s v="Nein"/>
    <s v="Ja"/>
    <n v="87.5"/>
    <s v="W211"/>
    <s v="Höchstspannung (HöS)"/>
    <s v="Amprion GmbH"/>
    <x v="0"/>
    <x v="118"/>
  </r>
  <r>
    <s v="BNA0617"/>
    <s v="STEAG New Energies GmbH"/>
    <s v="BMK Lünen "/>
    <n v="44536"/>
    <s v="Lünen"/>
    <s v="Josef Rethmann Straße 4"/>
    <s v="Nordrhein-Westfalen"/>
    <m/>
    <n v="2006"/>
    <n v="2006"/>
    <x v="0"/>
    <x v="4"/>
    <m/>
    <m/>
    <s v="Biomasse"/>
    <s v="Ja"/>
    <s v="Nein"/>
    <n v="20"/>
    <m/>
    <s v="Mittelspannung (MS)"/>
    <s v="Stadtwerke Lünen GmbH"/>
    <x v="0"/>
    <x v="34"/>
  </r>
  <r>
    <s v="BNA0618"/>
    <s v="Steag GmbH"/>
    <s v="KW Lünen"/>
    <n v="44536"/>
    <s v="Lünen"/>
    <s v="Moltkestr. 215"/>
    <s v="Nordrhein-Westfalen"/>
    <s v="Lünen 6"/>
    <d v="1962-03-06T00:00:00"/>
    <d v="1962-03-06T00:00:00"/>
    <x v="9"/>
    <x v="6"/>
    <m/>
    <m/>
    <s v="Steinkohle"/>
    <s v="Nein"/>
    <s v="Nein"/>
    <n v="149"/>
    <s v="110 kV Schaltanlage Lünen"/>
    <s v="Hochspannung (HS)"/>
    <s v="Westnetz GmbH/DB Energie GmbH"/>
    <x v="3"/>
    <x v="105"/>
  </r>
  <r>
    <s v="BNA0619"/>
    <s v="Steag GmbH"/>
    <s v="KW Lünen"/>
    <n v="44537"/>
    <s v="Lünen"/>
    <s v="Moltkestr. 215"/>
    <s v="Nordrhein-Westfalen"/>
    <s v="Lünen 7"/>
    <d v="1970-03-26T00:00:00"/>
    <d v="1970-03-26T00:00:00"/>
    <x v="9"/>
    <x v="6"/>
    <m/>
    <m/>
    <s v="Steinkohle"/>
    <s v="Nein"/>
    <s v="Ja"/>
    <n v="324"/>
    <s v="220 kV Schaltanlage Elmenhorst"/>
    <s v="Höchstspannung (HöS)"/>
    <s v="Amprion GmbH"/>
    <x v="3"/>
    <x v="35"/>
  </r>
  <r>
    <s v="BNA0620"/>
    <s v="WG Westerwischer GmbH &amp; Co KG; _x000a_Windpark Norderland Verwaltgs.- u. Beteiligungs GmbH"/>
    <m/>
    <n v="26524"/>
    <s v="Lütetsburg"/>
    <m/>
    <s v="Niedersachsen"/>
    <m/>
    <n v="2003"/>
    <n v="2003"/>
    <x v="0"/>
    <x v="0"/>
    <m/>
    <m/>
    <s v="Windenergie (Onshore-Anlage)"/>
    <s v="Ja"/>
    <m/>
    <n v="26"/>
    <m/>
    <s v="USp. Hoch- / Mittelspannung (HS/MS)"/>
    <s v="EWE NETZ GmbH"/>
    <x v="0"/>
    <x v="2"/>
  </r>
  <r>
    <s v="BNA0621"/>
    <s v="Stadtwerke Leipzig GmbH"/>
    <s v="Biomasseheizkraftwerk Piesteritz"/>
    <n v="6886"/>
    <s v="Wittenberg/ Piesteritz"/>
    <m/>
    <s v="Sachsen-Anhalt"/>
    <m/>
    <d v="2009-07-03T00:00:00"/>
    <d v="2009-07-03T00:00:00"/>
    <x v="0"/>
    <x v="4"/>
    <s v="Waldrestholz"/>
    <m/>
    <s v="Biomasse"/>
    <s v="Ja"/>
    <s v="Ja"/>
    <n v="18.100000000000001"/>
    <s v="Dessauer Str. 124R, 06886 Lutherstadt Wittenberg"/>
    <s v="Hochspannung (HS)"/>
    <s v="Mitteldeutsche Netzgesellschaft Strom mbH"/>
    <x v="0"/>
    <x v="6"/>
  </r>
  <r>
    <s v="BNA0622"/>
    <s v="Müllheizkraftwerk Rothensee GmbH"/>
    <s v="MHKW Rothensee"/>
    <n v="39126"/>
    <s v="Magdeburg"/>
    <m/>
    <s v="Sachsen-Anhalt"/>
    <s v="Block 1"/>
    <d v="2005-07-17T00:00:00"/>
    <d v="2005-07-17T00:00:00"/>
    <x v="0"/>
    <x v="10"/>
    <s v="Abfall, _x000a_biol. abbaubarer Anteil von Abfällen aus Haushalten und Industrie"/>
    <m/>
    <s v="Abfall"/>
    <s v="Nein"/>
    <s v="Ja"/>
    <n v="29.2"/>
    <s v="UW Rothensee"/>
    <s v="Mittelspannung (MS)"/>
    <s v="SWM Netze GmbH"/>
    <x v="0"/>
    <x v="36"/>
  </r>
  <r>
    <s v="BNA0623"/>
    <s v="Müllheizkraftwerk Rothensee GmbH"/>
    <s v="MHKW Rothensee"/>
    <n v="39126"/>
    <s v="Magdeburg"/>
    <m/>
    <s v="Sachsen-Anhalt"/>
    <s v="Block 2"/>
    <d v="2006-09-08T00:00:00"/>
    <d v="2006-09-08T00:00:00"/>
    <x v="0"/>
    <x v="10"/>
    <s v="Abfall, _x000a_biol. abbaubarer Anteil von Abfällen aus Haushalten und Industrie"/>
    <m/>
    <s v="Abfall"/>
    <s v="Nein"/>
    <s v="Ja"/>
    <n v="29.2"/>
    <s v="UW Rothensee"/>
    <s v="Mittelspannung (MS)"/>
    <s v="SWM Netze GmbH"/>
    <x v="0"/>
    <x v="47"/>
  </r>
  <r>
    <s v="BNA0625"/>
    <s v="Breeze Four Energy GmbH &amp; Co. KG"/>
    <s v="Mahlwinkel-Nord"/>
    <n v="39517"/>
    <s v="Mahlwinkel"/>
    <m/>
    <s v="Sachsen-Anhalt"/>
    <s v="Mahlwinkel-Nord"/>
    <n v="2008"/>
    <n v="2008"/>
    <x v="0"/>
    <x v="0"/>
    <m/>
    <m/>
    <s v="Windenergie (Onshore-Anlage)"/>
    <s v="Ja"/>
    <s v="Nein"/>
    <n v="32"/>
    <s v="UW Uchtdorf"/>
    <s v="Hochspannung (HS)"/>
    <s v="HSN Magdeburg GmbH"/>
    <x v="0"/>
    <x v="55"/>
  </r>
  <r>
    <s v="BNA0626"/>
    <s v="Kraftwerke Mainz-Wiesbaden AG"/>
    <s v="Kraftwerk Mainz"/>
    <n v="55120"/>
    <s v="Mainz"/>
    <m/>
    <s v="Rheinland-Pfalz"/>
    <s v="KW3"/>
    <d v="2000-05-23T00:00:00"/>
    <d v="2000-05-23T00:00:00"/>
    <x v="0"/>
    <x v="1"/>
    <m/>
    <m/>
    <s v="Erdgas"/>
    <s v="Nein"/>
    <s v="Ja"/>
    <n v="434.2"/>
    <s v="110-kV-Schaltanlage KW3"/>
    <s v="Hochspannung (HS)"/>
    <s v="Mainzer Netze GmbH"/>
    <x v="0"/>
    <x v="50"/>
  </r>
  <r>
    <s v="BNA0627"/>
    <s v="Kraftwerke Mainz-Wiesbaden AG"/>
    <s v="Kraftwerk Mainz"/>
    <n v="55120"/>
    <s v="Mainz"/>
    <m/>
    <s v="Rheinland-Pfalz"/>
    <s v="KW2"/>
    <d v="1976-11-20T00:00:00"/>
    <d v="1976-11-20T00:00:00"/>
    <x v="4"/>
    <x v="1"/>
    <m/>
    <s v="HEL"/>
    <s v="Erdgas"/>
    <s v="Nein"/>
    <s v="Ja"/>
    <n v="335"/>
    <s v="110-kV-Schaltanlage KW2"/>
    <s v="Hochspannung (HS)"/>
    <s v="Mainzer Netze GmbH"/>
    <x v="4"/>
    <x v="104"/>
  </r>
  <r>
    <s v="BNA0628"/>
    <s v="envia THERM GmbH"/>
    <s v="Biomasse-Heizkraftwerk Malchin"/>
    <n v="17139"/>
    <s v="Malchin"/>
    <m/>
    <s v="Mecklenburg-Vorpommern"/>
    <m/>
    <d v="2003-09-15T00:00:00"/>
    <d v="2003-09-15T00:00:00"/>
    <x v="0"/>
    <x v="4"/>
    <m/>
    <m/>
    <s v="Biomasse"/>
    <s v="Ja"/>
    <s v="Ja"/>
    <n v="9.8000000000000007"/>
    <s v="UW Malchin"/>
    <s v="Mittelspannung (MS)"/>
    <s v="E.DIS AG"/>
    <x v="0"/>
    <x v="8"/>
  </r>
  <r>
    <s v="BNA0629"/>
    <s v="innogy SE"/>
    <s v="RWE Innogy Brise Windparkbetriebsgesellschaft mbH"/>
    <n v="14913"/>
    <s v="Niedergörsdorf"/>
    <m/>
    <s v="Brandenburg"/>
    <s v="Malterhausen"/>
    <n v="2001"/>
    <n v="2001"/>
    <x v="0"/>
    <x v="0"/>
    <m/>
    <m/>
    <s v="Windenergie (Onshore-Anlage)"/>
    <s v="Ja"/>
    <s v="Nein"/>
    <n v="28.8"/>
    <s v="UW Bardenitz"/>
    <s v="Mittelspannung (MS)"/>
    <s v="E.DIS AG"/>
    <x v="0"/>
    <x v="22"/>
  </r>
  <r>
    <s v="BNA0635"/>
    <s v="EREM GmbH &amp; Co. German Wind KG _x000a_c/o Treucon Asset Mgmt. GmbH"/>
    <m/>
    <n v="23881"/>
    <s v="Mannhagen und Bälau"/>
    <m/>
    <s v="Schleswig-Holstein"/>
    <m/>
    <n v="2002"/>
    <n v="2002"/>
    <x v="0"/>
    <x v="0"/>
    <m/>
    <m/>
    <s v="Windenergie (Onshore-Anlage)"/>
    <s v="Ja"/>
    <m/>
    <n v="14.4"/>
    <m/>
    <s v="Mittelspannung (MS)"/>
    <s v="Schleswig-Holstein Netz AG "/>
    <x v="0"/>
    <x v="1"/>
  </r>
  <r>
    <s v="BNA0636"/>
    <s v="MVV Energie AG"/>
    <s v="BMKW Mannheim"/>
    <n v="68169"/>
    <s v="Mannheim"/>
    <s v="Otto-Hahn-Str. 1"/>
    <s v="Baden-Württemberg"/>
    <m/>
    <d v="2003-11-28T00:00:00"/>
    <d v="2003-11-28T00:00:00"/>
    <x v="0"/>
    <x v="4"/>
    <m/>
    <m/>
    <s v="Biomasse"/>
    <s v="Ja"/>
    <s v="Nein"/>
    <n v="17.899999999999999"/>
    <s v="H80"/>
    <s v="Mittelspannung (MS)"/>
    <s v="Netrion GmbH"/>
    <x v="0"/>
    <x v="8"/>
  </r>
  <r>
    <s v="BNA0637"/>
    <s v="Essity Operations Mannheim GmbH"/>
    <s v="SCA Mannheim"/>
    <n v="68305"/>
    <s v="Mannheim"/>
    <s v="Sandhofer Straße 176"/>
    <s v="Baden-Württemberg"/>
    <s v="SCA Mannheim"/>
    <d v="2003-12-23T00:00:00"/>
    <d v="2003-12-23T00:00:00"/>
    <x v="0"/>
    <x v="3"/>
    <s v="Sulfitablauge"/>
    <s v="Erdgas / Biomasse"/>
    <s v="Biomasse"/>
    <s v="Ja"/>
    <s v="Ja"/>
    <n v="40"/>
    <m/>
    <s v="Hochspannung (HS)"/>
    <s v="Netrion GmbH"/>
    <x v="0"/>
    <x v="8"/>
  </r>
  <r>
    <s v="BNA0638"/>
    <s v="MVV Energie AG"/>
    <s v="HKW Mannheim"/>
    <n v="68169"/>
    <s v="Mannheim"/>
    <s v="Otto-Hahn-Straße 1"/>
    <s v="Baden-Württemberg"/>
    <s v="Turbine 2"/>
    <m/>
    <m/>
    <x v="6"/>
    <x v="10"/>
    <m/>
    <m/>
    <s v="Abfall"/>
    <s v="Nein"/>
    <s v="Nein"/>
    <n v="2.78"/>
    <s v="H80"/>
    <s v="Mittelspannung (MS)"/>
    <s v="Netrion GmbH"/>
    <x v="6"/>
    <x v="24"/>
  </r>
  <r>
    <s v="BNA0639"/>
    <s v="MVV Energie AG"/>
    <s v="HKW Mannheim"/>
    <n v="68169"/>
    <s v="Mannheim"/>
    <s v="Otto-Hahn-Straße 1"/>
    <s v="Baden-Württemberg"/>
    <s v="Turbine D"/>
    <m/>
    <m/>
    <x v="2"/>
    <x v="10"/>
    <m/>
    <m/>
    <s v="Abfall"/>
    <s v="Nein"/>
    <s v="Ja"/>
    <n v="5.56"/>
    <s v="H80"/>
    <s v="Mittelspannung (MS)"/>
    <s v="24/7 Netze GmbH"/>
    <x v="2"/>
    <x v="24"/>
  </r>
  <r>
    <s v="BNA0640"/>
    <s v="MVV Energie AG"/>
    <s v="HKW Mannheim"/>
    <n v="68169"/>
    <s v="Mannheim"/>
    <s v="Otto-Hahn-Straße 1"/>
    <s v="Baden-Württemberg"/>
    <s v="Turbine 3"/>
    <d v="2006-10-13T00:00:00"/>
    <d v="2006-10-13T00:00:00"/>
    <x v="0"/>
    <x v="10"/>
    <m/>
    <m/>
    <s v="Abfall"/>
    <s v="Nein"/>
    <s v="Nein"/>
    <n v="8.65"/>
    <s v="H80"/>
    <s v="Mittelspannung (MS)"/>
    <s v="Netrion GmbH"/>
    <x v="0"/>
    <x v="47"/>
  </r>
  <r>
    <s v="BNA0641a"/>
    <s v="MVV Energie AG"/>
    <s v="HKW Mannheim"/>
    <n v="68169"/>
    <s v="Mannheim"/>
    <s v="Otto-Hahn-Straße 1"/>
    <s v="Baden-Württemberg"/>
    <s v="Turbine 60"/>
    <d v="2010-01-07T00:00:00"/>
    <d v="2010-01-07T00:00:00"/>
    <x v="0"/>
    <x v="10"/>
    <m/>
    <s v="Erdgas (für An- und Abfahrvorgänge)"/>
    <s v="Abfall"/>
    <s v="Nein"/>
    <s v="Ja"/>
    <n v="22.1"/>
    <s v="H80"/>
    <s v="Mittelspannung (MS)"/>
    <s v="Netrion GmbH"/>
    <x v="0"/>
    <x v="24"/>
  </r>
  <r>
    <s v="BNA0641b"/>
    <s v="MVV Energie AG"/>
    <s v="HKW Mannheim"/>
    <n v="68169"/>
    <s v="Mannheim"/>
    <s v="Otto-Hahn-Straße 1"/>
    <s v="Baden-Württemberg"/>
    <s v="Turbine D.0"/>
    <d v="2012-08-13T00:00:00"/>
    <d v="2012-08-13T00:00:00"/>
    <x v="0"/>
    <x v="10"/>
    <m/>
    <m/>
    <s v="Abfall"/>
    <s v="Nein"/>
    <s v="Ja"/>
    <n v="5.37"/>
    <s v="H80"/>
    <s v="Mittelspannung (MS)"/>
    <s v="Netrion GmbH "/>
    <x v="0"/>
    <x v="113"/>
  </r>
  <r>
    <s v="BNA0641c"/>
    <s v="MVV Energie AG"/>
    <s v="HKW Mannheim"/>
    <n v="68169"/>
    <s v="Mannheim"/>
    <s v="Otto-Hahn-Straße 1"/>
    <s v="Baden-Württemberg"/>
    <s v="Turbine E.0"/>
    <d v="2012-06-14T00:00:00"/>
    <d v="2012-06-14T00:00:00"/>
    <x v="0"/>
    <x v="10"/>
    <m/>
    <m/>
    <s v="Abfall"/>
    <s v="Nein"/>
    <s v="Ja"/>
    <n v="3.88"/>
    <s v="H80"/>
    <s v="Mittelspannung (MS)"/>
    <s v="Netrion GmbH "/>
    <x v="0"/>
    <x v="113"/>
  </r>
  <r>
    <s v="BNA0642"/>
    <s v="Grosskraftwerk Mannheim AG"/>
    <s v="GKM "/>
    <n v="68199"/>
    <s v="Mannheim"/>
    <s v="Marguerrestraße 1"/>
    <s v="Baden-Württemberg"/>
    <s v="Block 3"/>
    <n v="1966"/>
    <n v="1966"/>
    <x v="11"/>
    <x v="6"/>
    <m/>
    <m/>
    <s v="Steinkohle"/>
    <s v="Nein"/>
    <s v="Ja"/>
    <n v="202.5"/>
    <s v="Transnet BW (220kV) Einspeisepunkt 220 kV Neckarau und 220 kV Altlußheim,_x000a_Pfalzwerke Netzgesellschaft 220 kV Mutterstadt (Rhein N, Rhein S), 110 kV Mutterstadt Waldmühle N, Waldmühle S_x000a_Netrion diverse 110 kV und 10 kV Anschlüsse"/>
    <s v="220/110/10"/>
    <s v="Transnet BW, Pfalzwerke Netzgesellschaft, Netrion, DB Energie GmbH"/>
    <x v="10"/>
    <x v="108"/>
  </r>
  <r>
    <s v="BNA0643"/>
    <s v="Grosskraftwerk Mannheim AG"/>
    <s v="GKM "/>
    <n v="68199"/>
    <s v="Mannheim"/>
    <s v="Marguerrestraße 1"/>
    <s v="Baden-Württemberg"/>
    <s v="Block 4"/>
    <n v="1970"/>
    <n v="1970"/>
    <x v="11"/>
    <x v="6"/>
    <m/>
    <m/>
    <s v="Steinkohle"/>
    <s v="Nein"/>
    <s v="Ja"/>
    <n v="202.5"/>
    <s v="Transnet BW (220kV) Einspeisepunkt 220 kV Neckarau und 220 kV Altlußheim,_x000a_Pfalzwerke Netzgesellschaft 220 kV Mutterstadt (Rhein N, Rhein S), 110 kV Mutterstadt Waldmühle N, Waldmühle S_x000a_Netrion diverse 110 kV und 10 kV Anschlüsse"/>
    <s v="220/110/10"/>
    <s v="Transnet BW, Pfalzwerke Netzgesellschaft, Netrion, DB Energie GmbH"/>
    <x v="10"/>
    <x v="98"/>
  </r>
  <r>
    <s v="BNA0644"/>
    <s v="Grosskraftwerk Mannheim AG"/>
    <s v="GKM "/>
    <n v="68199"/>
    <s v="Mannheim"/>
    <s v="Marguerrestraße 1"/>
    <s v="Baden-Württemberg"/>
    <s v="Block 6"/>
    <d v="2005-12-26T00:00:00"/>
    <d v="2005-12-26T00:00:00"/>
    <x v="0"/>
    <x v="6"/>
    <m/>
    <m/>
    <s v="Steinkohle"/>
    <s v="Nein"/>
    <s v="Ja"/>
    <n v="255"/>
    <s v="DE00721570174000ZE000000398156VS0"/>
    <s v="Höchstspannung (HöS)"/>
    <s v="TransnetBW GmbH"/>
    <x v="0"/>
    <x v="36"/>
  </r>
  <r>
    <s v="BNA0645"/>
    <s v="Grosskraftwerk Mannheim AG"/>
    <s v="GKM "/>
    <n v="68199"/>
    <s v="Mannheim"/>
    <s v="Marguerrestraße 1"/>
    <s v="Baden-Württemberg"/>
    <s v="Block 7"/>
    <d v="1982-11-01T00:00:00"/>
    <d v="1982-11-01T00:00:00"/>
    <x v="0"/>
    <x v="6"/>
    <m/>
    <m/>
    <s v="Steinkohle"/>
    <s v="Nein"/>
    <s v="Ja"/>
    <n v="425"/>
    <s v="DE00721570174000ZE000000398156VS0"/>
    <s v="Höchstspannung (HöS)"/>
    <s v="TransnetBW GmbH"/>
    <x v="0"/>
    <x v="85"/>
  </r>
  <r>
    <s v="BNA0646a"/>
    <s v="Grosskraftwerk Mannheim AG"/>
    <s v="GKM "/>
    <n v="68199"/>
    <s v="Mannheim"/>
    <s v="Marguerrestraße 1"/>
    <s v="Baden-Württemberg"/>
    <s v="Block 8"/>
    <d v="1993-04-05T00:00:00"/>
    <d v="1993-04-05T00:00:00"/>
    <x v="0"/>
    <x v="6"/>
    <m/>
    <m/>
    <s v="Steinkohle"/>
    <s v="Nein"/>
    <s v="Ja"/>
    <n v="435"/>
    <s v="DE00721570174000ZE000000398156VS0"/>
    <s v="Höchstspannung (HöS)"/>
    <s v="TransnetBW GmbH"/>
    <x v="0"/>
    <x v="21"/>
  </r>
  <r>
    <s v="BNA0646b"/>
    <s v="Grosskraftwerk Mannheim AG"/>
    <s v="GKM "/>
    <n v="68199"/>
    <s v="Mannheim"/>
    <s v="Marguerrestraße 1"/>
    <s v="Baden-Württemberg"/>
    <s v="Block 9"/>
    <d v="2015-05-02T00:00:00"/>
    <d v="2015-05-02T00:00:00"/>
    <x v="0"/>
    <x v="6"/>
    <m/>
    <m/>
    <s v="Steinkohle"/>
    <s v="Nein"/>
    <s v="Ja"/>
    <n v="843"/>
    <s v="DE00721570174000ZE000000398156VS0"/>
    <s v="Höchstspannung (HöS)"/>
    <s v="TransnetBW GmbH"/>
    <x v="0"/>
    <x v="120"/>
  </r>
  <r>
    <s v="BNA0647"/>
    <s v="EnBW Energie Baden-Württemberg AG"/>
    <s v="Dampfkraftwerk Marbach am Neckar"/>
    <n v="71672"/>
    <s v="Marbach"/>
    <s v="Thomas-Alva-Edison-Ring 6"/>
    <s v="Baden-Württemberg"/>
    <s v="Marbach II GT"/>
    <d v="1971-03-03T00:00:00"/>
    <d v="1971-03-03T00:00:00"/>
    <x v="4"/>
    <x v="5"/>
    <m/>
    <m/>
    <s v="Mineralölprodukte"/>
    <s v="Nein"/>
    <s v="Nein"/>
    <n v="77.400000000000006"/>
    <s v="Marbach"/>
    <s v="Hochspannung (HS)"/>
    <s v="Netze BW GmbH"/>
    <x v="4"/>
    <x v="15"/>
  </r>
  <r>
    <s v="BNA0648"/>
    <s v="EnBW Energie Baden-Württemberg AG"/>
    <s v="Dampfkraftwerk Marbach am Neckar"/>
    <n v="71672"/>
    <s v="Marbach"/>
    <s v="Thomas-Alva-Edison-Ring 6"/>
    <s v="Baden-Württemberg"/>
    <s v="Marbach III GT (solo)"/>
    <d v="1975-09-15T00:00:00"/>
    <d v="1975-09-15T00:00:00"/>
    <x v="4"/>
    <x v="5"/>
    <m/>
    <m/>
    <s v="Mineralölprodukte"/>
    <s v="Nein"/>
    <s v="Nein"/>
    <n v="85"/>
    <s v="Marbach"/>
    <s v="Hochspannung (HS)"/>
    <s v="Netze BW GmbH"/>
    <x v="4"/>
    <x v="17"/>
  </r>
  <r>
    <s v="BNA0649"/>
    <s v="EnBW Energie Baden-Württemberg AG"/>
    <s v="Dampfkraftwerk Marbach am Neckar"/>
    <n v="71672"/>
    <s v="Marbach"/>
    <s v="Thomas-Alva-Edison-Ring 6"/>
    <s v="Baden-Württemberg"/>
    <s v="MAR III DT"/>
    <d v="1975-09-15T00:00:00"/>
    <d v="1975-09-15T00:00:00"/>
    <x v="4"/>
    <x v="5"/>
    <m/>
    <m/>
    <s v="Mineralölprodukte"/>
    <s v="Nein"/>
    <s v="Nein"/>
    <n v="263.5"/>
    <s v="Marbach"/>
    <s v="Höchstspannung (HöS)"/>
    <s v="Transnet BW GmbH"/>
    <x v="4"/>
    <x v="17"/>
  </r>
  <r>
    <s v="BNA0650"/>
    <s v="Planung-Aufbau-Verwaltung Eidelweg GmbH &amp; Co. KG"/>
    <m/>
    <n v="26529"/>
    <s v="Marienhafe"/>
    <m/>
    <s v="Niedersachsen"/>
    <m/>
    <n v="2004"/>
    <n v="2004"/>
    <x v="0"/>
    <x v="0"/>
    <m/>
    <m/>
    <s v="Windenergie (Onshore-Anlage)"/>
    <s v="Ja"/>
    <m/>
    <n v="18.8"/>
    <m/>
    <s v="USp. Hoch- / Mittelspannung (HS/MS)"/>
    <s v="EWE NETZ GmbH"/>
    <x v="0"/>
    <x v="32"/>
  </r>
  <r>
    <s v="BNA0651"/>
    <s v="Breeze Three Energy GmbH &amp; Co. KG"/>
    <s v="Windpark Bredenborn"/>
    <n v="37696"/>
    <s v="Marienmünster/ Bredenborn"/>
    <m/>
    <s v="Nordrhein-Westfalen"/>
    <m/>
    <d v="2002-12-22T00:00:00"/>
    <d v="2002-12-22T00:00:00"/>
    <x v="0"/>
    <x v="0"/>
    <m/>
    <m/>
    <s v="Windenergie (Onshore-Anlage)"/>
    <s v="Ja"/>
    <s v="Nein"/>
    <n v="16.5"/>
    <s v="DE0005073769610000000000000028639"/>
    <s v="Mittelspannung (MS)"/>
    <s v="Westfalen Weser Netz GmbH"/>
    <x v="0"/>
    <x v="31"/>
  </r>
  <r>
    <s v="BNA0652"/>
    <s v="Vattenfall Wasserkraft GmbH"/>
    <s v="Markersbach"/>
    <n v="8352"/>
    <s v="Markersbach"/>
    <s v="Oberbeckenstr. 8"/>
    <s v="Sachsen"/>
    <s v="PSS A"/>
    <d v="1979-11-01T00:00:00"/>
    <d v="1979-11-01T00:00:00"/>
    <x v="0"/>
    <x v="9"/>
    <m/>
    <m/>
    <s v="Pumpspeicher"/>
    <s v="Nein"/>
    <s v="Nein"/>
    <n v="1045.2"/>
    <s v="Röhrsdorf"/>
    <s v="Höchstspannung (HöS)"/>
    <s v="50Hertz Transmission GmbH"/>
    <x v="0"/>
    <x v="52"/>
  </r>
  <r>
    <s v="BNA0653"/>
    <s v="Vattenfall Wasserkraft GmbH"/>
    <s v="Markersbach"/>
    <n v="8352"/>
    <s v="Markersbach"/>
    <s v="Oberbeckenstr. 8"/>
    <s v="Sachsen"/>
    <s v="PSS B"/>
    <d v="1980-03-01T00:00:00"/>
    <d v="1980-03-01T00:00:00"/>
    <x v="0"/>
    <x v="9"/>
    <m/>
    <m/>
    <s v="Pumpspeicher"/>
    <s v="Nein"/>
    <s v="Nein"/>
    <m/>
    <s v="Röhrsdorf"/>
    <s v="Höchstspannung (HöS)"/>
    <s v="50Hertz Transmission GmbH"/>
    <x v="0"/>
    <x v="53"/>
  </r>
  <r>
    <s v="BNA0654"/>
    <s v="Vattenfall Wasserkraft GmbH"/>
    <s v="Markersbach"/>
    <n v="8352"/>
    <s v="Markersbach"/>
    <s v="Oberbeckenstr. 8"/>
    <s v="Sachsen"/>
    <s v="PSS C"/>
    <d v="1980-07-01T00:00:00"/>
    <d v="1980-07-01T00:00:00"/>
    <x v="0"/>
    <x v="9"/>
    <m/>
    <m/>
    <s v="Pumpspeicher"/>
    <s v="Nein"/>
    <s v="Nein"/>
    <m/>
    <s v="Röhrsdorf"/>
    <s v="Höchstspannung (HöS)"/>
    <s v="50Hertz Transmission GmbH"/>
    <x v="0"/>
    <x v="53"/>
  </r>
  <r>
    <s v="BNA0655"/>
    <s v="Vattenfall Wasserkraft GmbH"/>
    <s v="Markersbach"/>
    <n v="8352"/>
    <s v="Markersbach"/>
    <s v="Oberbeckenstr. 8"/>
    <s v="Sachsen"/>
    <s v="PSS D"/>
    <d v="1981-03-01T00:00:00"/>
    <d v="1981-03-01T00:00:00"/>
    <x v="0"/>
    <x v="9"/>
    <m/>
    <m/>
    <s v="Pumpspeicher"/>
    <s v="Nein"/>
    <s v="Nein"/>
    <m/>
    <s v="Röhrsdorf"/>
    <s v="Höchstspannung (HöS)"/>
    <s v="50Hertz Transmission GmbH"/>
    <x v="0"/>
    <x v="37"/>
  </r>
  <r>
    <s v="BNA0656"/>
    <s v="Vattenfall Wasserkraft GmbH"/>
    <s v="Markersbach"/>
    <n v="8352"/>
    <s v="Markersbach"/>
    <s v="Oberbeckenstr. 8"/>
    <s v="Sachsen"/>
    <s v="PSS E"/>
    <d v="1981-01-01T00:00:00"/>
    <d v="1981-01-01T00:00:00"/>
    <x v="0"/>
    <x v="9"/>
    <m/>
    <m/>
    <s v="Pumpspeicher"/>
    <s v="Nein"/>
    <s v="Nein"/>
    <m/>
    <s v="Röhrsdorf"/>
    <s v="Höchstspannung (HöS)"/>
    <s v="50Hertz Transmission GmbH"/>
    <x v="0"/>
    <x v="37"/>
  </r>
  <r>
    <s v="BNA0657"/>
    <s v="Vattenfall Wasserkraft GmbH"/>
    <s v="Markersbach"/>
    <n v="8352"/>
    <s v="Markersbach"/>
    <s v="Oberbeckenstr. 8"/>
    <s v="Sachsen"/>
    <s v="PSS F"/>
    <d v="1980-11-01T00:00:00"/>
    <d v="1980-11-01T00:00:00"/>
    <x v="0"/>
    <x v="9"/>
    <m/>
    <m/>
    <s v="Pumpspeicher"/>
    <s v="Nein"/>
    <s v="Nein"/>
    <m/>
    <s v="Röhrsdorf"/>
    <s v="Höchstspannung (HöS)"/>
    <s v="50Hertz Transmission GmbH"/>
    <x v="0"/>
    <x v="53"/>
  </r>
  <r>
    <s v="BNA0658"/>
    <s v="Evonik Degussa GmbH"/>
    <s v="Kraftwerk III"/>
    <n v="45772"/>
    <s v="Marl"/>
    <s v="Paul-Baumann-Str. 1"/>
    <s v="Nordrhein-Westfalen"/>
    <s v="Block 311"/>
    <d v="1973-11-22T00:00:00"/>
    <d v="1973-11-22T00:00:00"/>
    <x v="0"/>
    <x v="1"/>
    <m/>
    <m/>
    <s v="Erdgas"/>
    <s v="Nein"/>
    <s v="Ja"/>
    <n v="61.13"/>
    <m/>
    <s v="Hochspannung (HS)"/>
    <s v="CPM Netz GmbH"/>
    <x v="0"/>
    <x v="16"/>
  </r>
  <r>
    <s v="BNA0659"/>
    <s v="Evonik Degussa GmbH"/>
    <s v="Kraftwerk III"/>
    <n v="45772"/>
    <s v="Marl"/>
    <s v="Paul-Baumann-Str. 1"/>
    <s v="Nordrhein-Westfalen"/>
    <s v="Block 312"/>
    <d v="1974-01-01T00:00:00"/>
    <d v="1974-01-01T00:00:00"/>
    <x v="12"/>
    <x v="1"/>
    <m/>
    <m/>
    <s v="Erdgas"/>
    <s v="Nein"/>
    <s v="Ja"/>
    <n v="77.569999999999993"/>
    <m/>
    <s v="Hochspannung (HS)"/>
    <s v="CPM Netz GmbH"/>
    <x v="11"/>
    <x v="40"/>
  </r>
  <r>
    <s v="BNA0660"/>
    <s v="Evonik Degussa GmbH"/>
    <s v="Kraftwerk I  "/>
    <n v="45772"/>
    <s v="Marl"/>
    <s v="Paul-Baumann-Str. 1"/>
    <s v="Nordrhein-Westfalen"/>
    <s v="Block 4 "/>
    <d v="1971-06-01T00:00:00"/>
    <d v="1971-06-01T00:00:00"/>
    <x v="0"/>
    <x v="3"/>
    <s v="Steinkohle"/>
    <s v="Abfälle, Heizöl"/>
    <s v="Steinkohle"/>
    <s v="Nein"/>
    <s v="Ja"/>
    <n v="55.56"/>
    <m/>
    <s v="Hochspannung (HS)"/>
    <s v="CPM Netz GmbH"/>
    <x v="0"/>
    <x v="15"/>
  </r>
  <r>
    <s v="BNA0661"/>
    <s v="Evonik Degussa GmbH"/>
    <s v="Kraftwerk II"/>
    <n v="45772"/>
    <s v="Marl"/>
    <s v="Paul-Baumann-Str. 1"/>
    <s v="Nordrhein-Westfalen"/>
    <s v="Block 3"/>
    <n v="1966"/>
    <n v="1966"/>
    <x v="13"/>
    <x v="6"/>
    <m/>
    <m/>
    <s v="Steinkohle"/>
    <s v="Nein"/>
    <s v="Ja"/>
    <n v="60.4"/>
    <m/>
    <s v="Hochspannung (HS)"/>
    <s v="CPM Netz GmbH"/>
    <x v="12"/>
    <x v="108"/>
  </r>
  <r>
    <s v="BNA0662a"/>
    <s v="Evonik Degussa GmbH"/>
    <s v="Kraftwerk I "/>
    <n v="45772"/>
    <s v="Marl"/>
    <s v="Paul-Baumann-Str. 1"/>
    <s v="Nordrhein-Westfalen"/>
    <s v="Block 5 "/>
    <d v="1983-10-15T00:00:00"/>
    <d v="1983-10-15T00:00:00"/>
    <x v="0"/>
    <x v="3"/>
    <s v="Steinkohle"/>
    <s v="Abfälle, Erdgas"/>
    <s v="Steinkohle"/>
    <s v="Nein"/>
    <s v="Ja"/>
    <n v="68.400000000000006"/>
    <m/>
    <s v="Hochspannung (HS)"/>
    <s v="CPM Netz GmbH"/>
    <x v="0"/>
    <x v="48"/>
  </r>
  <r>
    <s v="BNA0662b"/>
    <s v="Evonik Degussa GmbH"/>
    <s v="Kraftwerk I"/>
    <n v="45772"/>
    <s v="Marl"/>
    <s v="Paul-Baumann-Str. 1"/>
    <s v="Nordrhein-Westfalen"/>
    <s v="Dampfwirtschaft (6 Einzelturbinen)"/>
    <d v="1940-08-12T00:00:00"/>
    <d v="1940-08-12T00:00:00"/>
    <x v="0"/>
    <x v="3"/>
    <m/>
    <m/>
    <s v="Mehrere Energieträger_x000a_(nicht erneuerbar)"/>
    <s v="Nein"/>
    <s v="Ja"/>
    <n v="169.32"/>
    <m/>
    <n v="6"/>
    <s v="CPM Netz GmbH"/>
    <x v="0"/>
    <x v="121"/>
  </r>
  <r>
    <s v="BNA0663"/>
    <s v="Sintfeld REGO-Strom GmbH"/>
    <m/>
    <n v="34431"/>
    <s v="Marsberg "/>
    <m/>
    <s v="Nordrhein-Westfalen"/>
    <m/>
    <d v="2000-11-01T00:00:00"/>
    <d v="2000-11-01T00:00:00"/>
    <x v="0"/>
    <x v="0"/>
    <m/>
    <m/>
    <s v="Windenergie (Onshore-Anlage)"/>
    <s v="Ja"/>
    <m/>
    <n v="18"/>
    <m/>
    <s v="Hochspannung (HS)"/>
    <s v="Westnetz GmbH"/>
    <x v="0"/>
    <x v="50"/>
  </r>
  <r>
    <s v="BNA0664"/>
    <s v="Windpark Mastershausen GmbH &amp; Co. KG"/>
    <m/>
    <n v="56869"/>
    <s v="Mastershausen "/>
    <m/>
    <s v="Rheinland-Pfalz"/>
    <m/>
    <n v="2007"/>
    <n v="2007"/>
    <x v="0"/>
    <x v="0"/>
    <m/>
    <m/>
    <s v="Windenergie (Onshore-Anlage)"/>
    <s v="Ja"/>
    <m/>
    <n v="20.9"/>
    <m/>
    <s v="Hochspannung (HS)"/>
    <s v="Westnetz GmbH"/>
    <x v="0"/>
    <x v="12"/>
  </r>
  <r>
    <s v="BNA0665"/>
    <s v="Vernet GmbH"/>
    <m/>
    <n v="53894"/>
    <s v="Mechernich"/>
    <m/>
    <s v="Nordrhein-Westfalen"/>
    <m/>
    <n v="2000"/>
    <n v="2000"/>
    <x v="0"/>
    <x v="0"/>
    <m/>
    <m/>
    <s v="Windenergie (Onshore-Anlage)"/>
    <s v="Ja"/>
    <m/>
    <n v="10.5"/>
    <m/>
    <s v="Mittelspannung (MS)"/>
    <s v="Westnetz GmbH"/>
    <x v="0"/>
    <x v="51"/>
  </r>
  <r>
    <s v="BNA0666"/>
    <s v="MS Windkraft GmbH"/>
    <m/>
    <n v="91802"/>
    <s v="Meinheim"/>
    <m/>
    <s v="Bayern"/>
    <m/>
    <n v="2000"/>
    <n v="2000"/>
    <x v="0"/>
    <x v="0"/>
    <m/>
    <m/>
    <s v="Windenergie (Onshore-Anlage)"/>
    <s v="Ja"/>
    <m/>
    <n v="13"/>
    <m/>
    <s v="Mittelspannung (MS)"/>
    <s v="N-ERGIE Netz GmbH"/>
    <x v="0"/>
    <x v="51"/>
  </r>
  <r>
    <s v="BNA0667"/>
    <s v="Solarparc AG"/>
    <s v="Rasch"/>
    <n v="84152"/>
    <s v="Mengkofen "/>
    <m/>
    <s v="Bayern"/>
    <m/>
    <n v="2009"/>
    <n v="2009"/>
    <x v="0"/>
    <x v="7"/>
    <m/>
    <m/>
    <s v="Solare Strahlungsenergie"/>
    <s v="Ja"/>
    <s v="Nein"/>
    <n v="21.7"/>
    <s v="UW Teisbach"/>
    <s v="Hochspannung (HS)"/>
    <s v="Bayernwerk AG"/>
    <x v="0"/>
    <x v="7"/>
  </r>
  <r>
    <s v="BNA0669"/>
    <s v="EnBW Energie Baden-Württemberg AG"/>
    <s v="Pumpspeicherkraftwerk Glems"/>
    <n v="72555"/>
    <s v="Metzingen-Glems"/>
    <s v="Unterer Hof 2"/>
    <s v="Baden-Württemberg"/>
    <s v="Pumpspeicherkraftwerk Glems"/>
    <d v="1964-10-26T00:00:00"/>
    <d v="1964-10-26T00:00:00"/>
    <x v="0"/>
    <x v="9"/>
    <m/>
    <m/>
    <s v="Pumpspeicher"/>
    <s v="Nein"/>
    <s v="Nein"/>
    <n v="90"/>
    <s v="Metzingen"/>
    <s v="Hochspannung (HS)"/>
    <s v="Netze BW GmbH"/>
    <x v="0"/>
    <x v="118"/>
  </r>
  <r>
    <s v="BNA0670"/>
    <s v="TREF Wind Midlum GmbH &amp; Co. KG"/>
    <m/>
    <n v="27632"/>
    <s v="Midlum"/>
    <m/>
    <s v="Niedersachsen"/>
    <m/>
    <n v="1999"/>
    <n v="1999"/>
    <x v="0"/>
    <x v="0"/>
    <m/>
    <m/>
    <s v="Windenergie (Onshore-Anlage)"/>
    <s v="Ja"/>
    <m/>
    <n v="35"/>
    <m/>
    <s v="USp. Hoch- / Mittelspannung (HS/MS)"/>
    <s v="EWE NETZ GmbH"/>
    <x v="0"/>
    <x v="3"/>
  </r>
  <r>
    <s v="BNA0671"/>
    <s v="Windkonzept - Energieanlagen GmbH &amp; Co. KG"/>
    <m/>
    <n v="39649"/>
    <s v="Mieste"/>
    <m/>
    <s v="Sachsen-Anhalt"/>
    <m/>
    <n v="2002"/>
    <n v="2002"/>
    <x v="0"/>
    <x v="0"/>
    <m/>
    <m/>
    <s v="Windenergie (Onshore-Anlage)"/>
    <s v="Ja"/>
    <m/>
    <n v="16"/>
    <m/>
    <s v="Mittelspannung (MS)"/>
    <s v="Avacon AG"/>
    <x v="0"/>
    <x v="1"/>
  </r>
  <r>
    <s v="BNA0672a"/>
    <s v="Enercon Windpark GmbH &amp; Co.Megawind I KG"/>
    <m/>
    <n v="2763"/>
    <s v="Mittelherwigsdorf"/>
    <m/>
    <s v="Sachsen"/>
    <m/>
    <d v="2002-12-20T00:00:00"/>
    <d v="2002-12-20T00:00:00"/>
    <x v="0"/>
    <x v="0"/>
    <m/>
    <m/>
    <s v="Windenergie (Onshore-Anlage)"/>
    <s v="Ja"/>
    <m/>
    <n v="7.2"/>
    <m/>
    <s v="Hochspannung (HS)"/>
    <s v="ENSO Netz GmbH"/>
    <x v="0"/>
    <x v="31"/>
  </r>
  <r>
    <s v="BNA0672b"/>
    <s v="Enercon Windpark GmbH &amp; Co. Mittelherwigsdorf KG"/>
    <m/>
    <n v="2763"/>
    <s v="Mittelherwigsdorf"/>
    <m/>
    <s v="Sachsen"/>
    <m/>
    <d v="2004-06-24T00:00:00"/>
    <d v="2004-06-24T00:00:00"/>
    <x v="0"/>
    <x v="0"/>
    <m/>
    <m/>
    <s v="Windenergie (Onshore-Anlage)"/>
    <s v="Ja"/>
    <m/>
    <n v="6.6"/>
    <m/>
    <s v="Hochspannung (HS)"/>
    <s v="ENSO Netz GmbH"/>
    <x v="0"/>
    <x v="23"/>
  </r>
  <r>
    <s v="BNA0673"/>
    <s v="Windpark Mittelstenahe GmbH &amp; Co. Betriebs-KG"/>
    <m/>
    <n v="21770"/>
    <s v="Mittelstenahe"/>
    <m/>
    <s v="Niedersachsen"/>
    <m/>
    <n v="2006"/>
    <n v="2006"/>
    <x v="0"/>
    <x v="0"/>
    <m/>
    <m/>
    <s v="Windenergie (Onshore-Anlage)"/>
    <s v="Ja"/>
    <m/>
    <n v="12"/>
    <m/>
    <s v="USp. Hoch- / Mittelspannung (HS/MS)"/>
    <s v="EWE NETZ GmbH"/>
    <x v="0"/>
    <x v="34"/>
  </r>
  <r>
    <s v="BNA0674"/>
    <s v="Lorica Windpark Stegelitz GmbH &amp; Co. KG"/>
    <m/>
    <n v="39291"/>
    <s v="Möckern"/>
    <m/>
    <s v="Sachsen-Anhalt"/>
    <m/>
    <n v="2009"/>
    <n v="2009"/>
    <x v="0"/>
    <x v="0"/>
    <m/>
    <m/>
    <s v="Windenergie (Onshore-Anlage)"/>
    <s v="Ja"/>
    <m/>
    <n v="27"/>
    <m/>
    <s v="Mittelspannung (MS)"/>
    <s v="Avacon AG"/>
    <x v="0"/>
    <x v="7"/>
  </r>
  <r>
    <s v="BNA0675"/>
    <s v="ENGIE WP Molau GmbH"/>
    <m/>
    <n v="6618"/>
    <s v="Molauer Land, OT Molau"/>
    <m/>
    <s v="Sachsen-Anhalt"/>
    <m/>
    <d v="2002-11-06T00:00:00"/>
    <d v="2002-11-06T00:00:00"/>
    <x v="0"/>
    <x v="0"/>
    <m/>
    <m/>
    <s v="Windenergie (Onshore-Anlage)"/>
    <s v="Ja"/>
    <m/>
    <n v="26.4"/>
    <m/>
    <s v="USp. Hoch- / Mittelspannung (HS/MS)"/>
    <s v="Mitteldeutsche Netzgesellschaft Strom mbH"/>
    <x v="0"/>
    <x v="31"/>
  </r>
  <r>
    <s v="BNA0676"/>
    <s v="Infrastruktur Windpark Wanlo GbR _x000a_(MAIBARA Mobiliengesellschaft mbH &amp; Co.KG)"/>
    <m/>
    <n v="41199"/>
    <s v="Mönchengladbach"/>
    <m/>
    <s v="Nordrhein-Westfalen"/>
    <m/>
    <n v="2007"/>
    <n v="2007"/>
    <x v="0"/>
    <x v="0"/>
    <m/>
    <m/>
    <s v="Windenergie (Onshore-Anlage)"/>
    <s v="Ja"/>
    <m/>
    <n v="17.2"/>
    <m/>
    <s v="USp. Hoch- / Mittelspannung (HS/MS)"/>
    <s v="NEW Netz GmbH"/>
    <x v="0"/>
    <x v="12"/>
  </r>
  <r>
    <s v="BNA0677"/>
    <m/>
    <m/>
    <n v="26802"/>
    <s v="Moormerland"/>
    <m/>
    <s v="Niedersachsen"/>
    <m/>
    <n v="2003"/>
    <n v="2003"/>
    <x v="0"/>
    <x v="0"/>
    <m/>
    <m/>
    <s v="Windenergie (Onshore-Anlage)"/>
    <s v="Ja"/>
    <m/>
    <n v="14.6"/>
    <m/>
    <s v="USp. Hoch- / Mittelspannung (HS/MS)"/>
    <s v="EWE NETZ GmbH"/>
    <x v="0"/>
    <x v="2"/>
  </r>
  <r>
    <s v="BNA0678a"/>
    <s v="juwi Verwaltungs GmbH &amp; Co. Morbach I-VI KG"/>
    <s v="Energiepark Morbach"/>
    <n v="54497"/>
    <s v="Morbach"/>
    <m/>
    <s v="Rheinland-Pfalz"/>
    <m/>
    <n v="2002"/>
    <n v="2002"/>
    <x v="0"/>
    <x v="0"/>
    <m/>
    <m/>
    <s v="Windenergie (Onshore-Anlage)"/>
    <s v="Ja"/>
    <s v="Nein"/>
    <n v="12"/>
    <s v="Morbach WEA"/>
    <s v="Mittelspannung (MS)"/>
    <m/>
    <x v="0"/>
    <x v="1"/>
  </r>
  <r>
    <s v="BNA0678b"/>
    <s v="juwi Windenergie GmbH &amp; Co. S+S  I+III KG"/>
    <s v="Energiepark Morbach"/>
    <n v="54497"/>
    <s v="Morbach"/>
    <m/>
    <s v="Rheinland-Pfalz"/>
    <m/>
    <n v="2002"/>
    <n v="2002"/>
    <x v="0"/>
    <x v="0"/>
    <m/>
    <m/>
    <s v="Windenergie (Onshore-Anlage)"/>
    <s v="Ja"/>
    <s v="Nein"/>
    <n v="12"/>
    <s v="Morbach WEA"/>
    <s v="Mittelspannung (MS)"/>
    <m/>
    <x v="0"/>
    <x v="1"/>
  </r>
  <r>
    <s v="BNA0680"/>
    <s v="Mitteldeutsche Braunkohlengesellschaft mbH"/>
    <s v="Mumsdorf"/>
    <n v="4613"/>
    <s v="Mumsdorf"/>
    <m/>
    <s v="Sachsen-Anhalt"/>
    <m/>
    <n v="1968"/>
    <n v="1968"/>
    <x v="20"/>
    <x v="11"/>
    <m/>
    <m/>
    <s v="Braunkohle"/>
    <s v="Nein"/>
    <s v="Ja"/>
    <n v="60"/>
    <s v="Schaltanlage Phönix Mumsdorf"/>
    <s v="Hochspannung (HS)"/>
    <s v="Mitteldeutsche Netzgesellschaft Strom mbH"/>
    <x v="6"/>
    <x v="58"/>
  </r>
  <r>
    <s v="BNA0681"/>
    <s v="SWM Services GmbH"/>
    <s v="Freimann GT 1"/>
    <n v="80807"/>
    <s v="München"/>
    <m/>
    <s v="Bayern"/>
    <n v="1"/>
    <m/>
    <m/>
    <x v="11"/>
    <x v="1"/>
    <m/>
    <m/>
    <s v="Erdgas"/>
    <s v="Nein"/>
    <s v="Ja"/>
    <n v="80"/>
    <s v="UW Freimann"/>
    <s v="Hochspannung (HS)"/>
    <s v="SWM Infrastruktur GmbH"/>
    <x v="10"/>
    <x v="24"/>
  </r>
  <r>
    <s v="BNA0682"/>
    <s v="SWM Services GmbH"/>
    <s v="Freimann GT 2"/>
    <n v="80807"/>
    <s v="München"/>
    <m/>
    <s v="Bayern"/>
    <n v="2"/>
    <m/>
    <m/>
    <x v="11"/>
    <x v="1"/>
    <m/>
    <m/>
    <s v="Erdgas"/>
    <s v="Nein"/>
    <s v="Nein"/>
    <n v="80"/>
    <s v="UW Freimann"/>
    <s v="Hochspannung (HS)"/>
    <s v="SWM Infrastruktur GmbH"/>
    <x v="10"/>
    <x v="24"/>
  </r>
  <r>
    <s v="BNA0683a"/>
    <s v="SWM Services GmbH"/>
    <s v="Süd DT1"/>
    <n v="81371"/>
    <s v="München"/>
    <m/>
    <s v="Bayern"/>
    <n v="1"/>
    <d v="1980-10-08T00:00:00"/>
    <d v="1980-10-08T00:00:00"/>
    <x v="0"/>
    <x v="1"/>
    <m/>
    <m/>
    <s v="Erdgas"/>
    <s v="Nein"/>
    <s v="Ja"/>
    <n v="79.7"/>
    <s v="Schaltstelle Isartalstraße"/>
    <s v="Hochspannung (HS)"/>
    <s v="SWM Infrastruktur GmbH"/>
    <x v="0"/>
    <x v="53"/>
  </r>
  <r>
    <s v="BNA0683b"/>
    <s v="SWM Services GmbH"/>
    <s v="Süd GT3"/>
    <n v="81371"/>
    <s v="München"/>
    <m/>
    <s v="Bayern"/>
    <n v="1"/>
    <d v="1980-08-20T00:00:00"/>
    <d v="1980-08-20T00:00:00"/>
    <x v="0"/>
    <x v="1"/>
    <m/>
    <m/>
    <s v="Erdgas"/>
    <s v="Nein"/>
    <s v="Ja"/>
    <n v="97.9"/>
    <s v="Schaltstelle Isartalstraße"/>
    <s v="Hochspannung (HS)"/>
    <s v="SWM Infrastruktur GmbH"/>
    <x v="0"/>
    <x v="53"/>
  </r>
  <r>
    <s v="BNA0683c"/>
    <s v="SWM Services GmbH"/>
    <s v="Süd GT2"/>
    <n v="81371"/>
    <s v="München"/>
    <m/>
    <s v="Bayern"/>
    <n v="1"/>
    <d v="1980-07-22T00:00:00"/>
    <d v="1980-07-22T00:00:00"/>
    <x v="0"/>
    <x v="1"/>
    <m/>
    <m/>
    <s v="Erdgas"/>
    <s v="Nein"/>
    <s v="Ja"/>
    <n v="97.9"/>
    <s v="Schaltstelle Isartalstraße"/>
    <s v="Hochspannung (HS)"/>
    <s v="SWM Infrastruktur GmbH"/>
    <x v="0"/>
    <x v="53"/>
  </r>
  <r>
    <s v="BNA0684a"/>
    <s v="SWM Services GmbH"/>
    <s v="Süd GT 61"/>
    <n v="81371"/>
    <s v="München"/>
    <m/>
    <s v="Bayern"/>
    <n v="2"/>
    <d v="2004-09-30T00:00:00"/>
    <d v="2004-09-30T00:00:00"/>
    <x v="0"/>
    <x v="1"/>
    <m/>
    <m/>
    <s v="Erdgas"/>
    <s v="Nein"/>
    <s v="Ja"/>
    <n v="124.9"/>
    <s v="Schaltstelle Isartalstraße"/>
    <s v="Hochspannung (HS)"/>
    <s v="SWM Infrastruktur GmbH"/>
    <x v="0"/>
    <x v="23"/>
  </r>
  <r>
    <s v="BNA0684b"/>
    <s v="SWM Services GmbH"/>
    <s v="Süd GT 62"/>
    <n v="81371"/>
    <s v="München"/>
    <m/>
    <s v="Bayern"/>
    <n v="2"/>
    <d v="2004-09-30T00:00:00"/>
    <d v="2004-09-30T00:00:00"/>
    <x v="0"/>
    <x v="1"/>
    <m/>
    <m/>
    <s v="Erdgas"/>
    <s v="Nein"/>
    <s v="Ja"/>
    <n v="123.9"/>
    <s v="Schaltstelle Isartalstraße"/>
    <s v="Hochspannung (HS)"/>
    <s v="SWM Infrastruktur GmbH"/>
    <x v="0"/>
    <x v="23"/>
  </r>
  <r>
    <s v="BNA0684c"/>
    <s v="SWM Services GmbH"/>
    <s v="Süd DT60"/>
    <n v="81371"/>
    <s v="München"/>
    <m/>
    <s v="Bayern"/>
    <n v="2"/>
    <d v="2004-09-30T00:00:00"/>
    <d v="2004-09-30T00:00:00"/>
    <x v="0"/>
    <x v="1"/>
    <m/>
    <m/>
    <s v="Erdgas"/>
    <s v="Nein"/>
    <s v="Ja"/>
    <n v="127.6"/>
    <s v="Schaltstelle Isartalstraße"/>
    <s v="Hochspannung (HS)"/>
    <s v="SWM Infrastruktur GmbH"/>
    <x v="0"/>
    <x v="23"/>
  </r>
  <r>
    <s v="BNA0685"/>
    <s v="Stadtwerke Münster GmbH"/>
    <s v="Heizkraftwerk Hafen"/>
    <n v="48145"/>
    <s v="Münster"/>
    <m/>
    <s v="Nordrhein-Westfalen"/>
    <s v="GuD"/>
    <d v="2005-12-14T00:00:00"/>
    <d v="2005-12-14T00:00:00"/>
    <x v="0"/>
    <x v="3"/>
    <s v="Erdgas"/>
    <s v="Heizöl"/>
    <s v="Erdgas"/>
    <s v="Nein"/>
    <s v="Ja"/>
    <n v="104.14"/>
    <s v="Umspannwerk Hafen"/>
    <s v="Mittelspannung (MS)"/>
    <s v="münsterNETZ GmbH"/>
    <x v="0"/>
    <x v="36"/>
  </r>
  <r>
    <s v="BNA0686"/>
    <s v="EnBW Energie Baden-Württemberg AG"/>
    <s v="Gemeinschaftskernkraftwerk Neckarwestheim II"/>
    <n v="74382"/>
    <s v="Neckarwestheim"/>
    <s v="Im Steinbruch"/>
    <s v="Baden-Württemberg"/>
    <s v="GKN II"/>
    <d v="1989-04-15T00:00:00"/>
    <d v="1989-04-15T00:00:00"/>
    <x v="0"/>
    <x v="13"/>
    <m/>
    <m/>
    <s v="Kernenergie"/>
    <s v="Nein"/>
    <s v="Nein"/>
    <n v="1310"/>
    <s v="Neckarwestheim"/>
    <s v="Höchstspannung (HöS)"/>
    <s v="Transnet BW GmbH/DB Energie GmbH"/>
    <x v="0"/>
    <x v="20"/>
  </r>
  <r>
    <s v="BNA0688"/>
    <s v="Neubrandenburger Stadtwerke GmbH"/>
    <s v="GuD-HKW Neubrandenburg"/>
    <n v="17034"/>
    <s v="Neubrandenburg"/>
    <m/>
    <s v="Mecklenburg-Vorpommern"/>
    <m/>
    <d v="1997-05-16T00:00:00"/>
    <d v="1997-05-16T00:00:00"/>
    <x v="0"/>
    <x v="3"/>
    <s v="Erdgas"/>
    <s v="HEL"/>
    <s v="Erdgas"/>
    <s v="Nein"/>
    <s v="Ja"/>
    <n v="75"/>
    <s v="UW Warliner Straße"/>
    <m/>
    <s v="E.DIS AG und Neubrandenburger Stadtwerke GmbH"/>
    <x v="0"/>
    <x v="14"/>
  </r>
  <r>
    <s v="BNA0689"/>
    <s v="Donau-Wasserkraft AG"/>
    <s v="Bittenbrunn"/>
    <n v="86633"/>
    <s v="Neuburg an der Donau"/>
    <m/>
    <s v="Bayern"/>
    <s v="entfällt"/>
    <d v="1969-01-01T00:00:00"/>
    <d v="1969-01-01T00:00:00"/>
    <x v="0"/>
    <x v="2"/>
    <m/>
    <m/>
    <s v="Laufwasser"/>
    <s v="Nein"/>
    <s v="Nein"/>
    <n v="20.2"/>
    <s v="loco Kraftwerk"/>
    <s v="110, 16,7 Hz"/>
    <s v="DB Energie GmbH"/>
    <x v="0"/>
    <x v="41"/>
  </r>
  <r>
    <s v="BNA0690"/>
    <s v="Windpark Achmer Vinte GmbH &amp; Co. KG Renditefonds"/>
    <m/>
    <n v="49586"/>
    <s v="Neuenkirchen "/>
    <m/>
    <s v="Niedersachsen"/>
    <m/>
    <n v="2005"/>
    <n v="2005"/>
    <x v="0"/>
    <x v="0"/>
    <m/>
    <m/>
    <s v="Windenergie (Onshore-Anlage)"/>
    <s v="Ja"/>
    <m/>
    <n v="18.399999999999999"/>
    <m/>
    <s v="Hochspannung (HS)"/>
    <s v="Westnetz GmbH"/>
    <x v="0"/>
    <x v="30"/>
  </r>
  <r>
    <s v="BNA0691a"/>
    <s v="ENERCON Windpark GmbH &amp; Co. Tornado KG"/>
    <s v="Windpark Neuenkirchen"/>
    <n v="49434"/>
    <s v="Neuenkirchen-Vörden"/>
    <m/>
    <s v="Niedersachsen"/>
    <m/>
    <d v="2002-09-19T00:00:00"/>
    <d v="2002-09-19T00:00:00"/>
    <x v="0"/>
    <x v="0"/>
    <m/>
    <m/>
    <s v="Windenergie (Onshore-Anlage)"/>
    <s v="Ja"/>
    <s v="Nein"/>
    <n v="10.8"/>
    <s v=" Wanstrath,  49434 Neuenkirchen-Vörden Nellinghof"/>
    <s v="Mittelspannung (MS)"/>
    <s v="Westnetz GmbH"/>
    <x v="0"/>
    <x v="31"/>
  </r>
  <r>
    <s v="BNA0691b"/>
    <s v="Windpark Gehrde GmbH &amp; Co. KG"/>
    <m/>
    <n v="49434"/>
    <s v="Neuenkirchen-Vörden"/>
    <m/>
    <s v="Niedersachsen"/>
    <m/>
    <n v="2002"/>
    <n v="2002"/>
    <x v="0"/>
    <x v="0"/>
    <m/>
    <m/>
    <s v="Windenergie (Onshore-Anlage)"/>
    <s v="Ja"/>
    <m/>
    <n v="7.2"/>
    <m/>
    <s v="USp. Hoch- / Mittelspannung (HS/MS)"/>
    <s v="EWE NETZ GmbH"/>
    <x v="0"/>
    <x v="1"/>
  </r>
  <r>
    <s v="BNA0692"/>
    <s v="Pfleiderer Neumarkt GmbH"/>
    <s v="KWK Neumarkt"/>
    <n v="92318"/>
    <s v="Neumarkt i.d. Oberpfalz"/>
    <s v="Dreichlinger Str. 76"/>
    <s v="Bayern"/>
    <m/>
    <d v="1997-09-19T00:00:00"/>
    <d v="1997-09-19T00:00:00"/>
    <x v="0"/>
    <x v="4"/>
    <s v="Altholz A1-A4"/>
    <m/>
    <s v="Biomasse"/>
    <s v="Ja"/>
    <s v="Ja"/>
    <n v="15.6"/>
    <s v="Übergabe KWK"/>
    <s v="Mittelspannung (MS)"/>
    <s v="Stadtwerke Neumarkt i.d.OPf."/>
    <x v="0"/>
    <x v="14"/>
  </r>
  <r>
    <s v="BNA0693"/>
    <s v="SWN Stadtwerke Neumünster GmbH"/>
    <s v="Heizkraftwerk NMS"/>
    <n v="24534"/>
    <s v="Neumünster"/>
    <m/>
    <s v="Schleswig-Holstein"/>
    <m/>
    <d v="1974-05-03T00:00:00"/>
    <d v="1974-05-03T00:00:00"/>
    <x v="0"/>
    <x v="3"/>
    <s v="Abfall/Ersatzbrennstoff"/>
    <s v="Steinkohle/HEL/Erdgas"/>
    <s v="Sonstige Energieträger_x000a_(nicht erneuerbar)"/>
    <s v="Nein"/>
    <s v="Ja"/>
    <n v="53.6"/>
    <s v="UW-Mitte"/>
    <s v="Mittelspannung (MS)"/>
    <s v="Schleswig-Holstein Netz AG"/>
    <x v="0"/>
    <x v="40"/>
  </r>
  <r>
    <s v="BNA0695"/>
    <s v="VERBUND-Innkraftwerke GmbH"/>
    <s v="Neuötting"/>
    <n v="84524"/>
    <s v="Neuötting"/>
    <s v="Innstr. 11"/>
    <s v="Bayern"/>
    <m/>
    <d v="1951-07-01T00:00:00"/>
    <d v="1951-07-01T00:00:00"/>
    <x v="0"/>
    <x v="2"/>
    <m/>
    <m/>
    <s v="Laufwasser"/>
    <s v="Nein"/>
    <s v="Nein"/>
    <n v="26.1"/>
    <s v="UW Neuötting"/>
    <s v="Hochspannung (HS)"/>
    <s v="Bayernwerk AG"/>
    <x v="0"/>
    <x v="122"/>
  </r>
  <r>
    <s v="BNA0696"/>
    <s v="RWE Power AG"/>
    <s v="Neurath"/>
    <n v="41517"/>
    <s v="Grevenbroich-Neurath"/>
    <m/>
    <s v="Nordrhein-Westfalen"/>
    <s v="A"/>
    <d v="1972-10-14T00:00:00"/>
    <d v="1972-10-14T00:00:00"/>
    <x v="0"/>
    <x v="11"/>
    <m/>
    <m/>
    <s v="Braunkohle"/>
    <s v="Nein"/>
    <s v="Nein"/>
    <n v="294"/>
    <s v="Osterath (220kV), Frimmersdorf (110kV) und Gohrpunkt (110kV)"/>
    <s v="Hochspannung (HS)"/>
    <s v="Amprion GmbH, Westnetz GmbH"/>
    <x v="0"/>
    <x v="39"/>
  </r>
  <r>
    <s v="BNA0697"/>
    <s v="RWE Power AG"/>
    <s v="Neurath"/>
    <n v="41517"/>
    <s v="Grevenbroich-Neurath"/>
    <m/>
    <s v="Nordrhein-Westfalen"/>
    <s v="B"/>
    <d v="1972-06-30T00:00:00"/>
    <d v="1972-06-30T00:00:00"/>
    <x v="0"/>
    <x v="11"/>
    <m/>
    <m/>
    <s v="Braunkohle"/>
    <s v="Nein"/>
    <s v="Nein"/>
    <n v="294"/>
    <s v="Opladen"/>
    <s v="Höchstspannung (HöS)"/>
    <s v="Amprion GmbH"/>
    <x v="0"/>
    <x v="39"/>
  </r>
  <r>
    <s v="BNA0698"/>
    <s v="RWE Power AG"/>
    <s v="Neurath"/>
    <n v="41517"/>
    <s v="Grevenbroich-Neurath"/>
    <m/>
    <s v="Nordrhein-Westfalen"/>
    <s v="C"/>
    <d v="1973-03-21T00:00:00"/>
    <d v="1973-03-21T00:00:00"/>
    <x v="18"/>
    <x v="11"/>
    <m/>
    <m/>
    <s v="Braunkohle"/>
    <s v="Nein"/>
    <s v="Nein"/>
    <n v="292"/>
    <s v="Opladen"/>
    <s v="Höchstspannung (HöS)"/>
    <s v="Amprion GmbH"/>
    <x v="15"/>
    <x v="16"/>
  </r>
  <r>
    <s v="BNA0699"/>
    <s v="RWE Power AG"/>
    <s v="Neurath"/>
    <n v="41517"/>
    <s v="Grevenbroich-Neurath"/>
    <m/>
    <s v="Nordrhein-Westfalen"/>
    <s v="D"/>
    <d v="1975-06-24T00:00:00"/>
    <d v="1975-06-24T00:00:00"/>
    <x v="0"/>
    <x v="11"/>
    <m/>
    <m/>
    <s v="Braunkohle"/>
    <s v="Nein"/>
    <s v="Ja"/>
    <n v="607"/>
    <s v="Opladen"/>
    <s v="Höchstspannung (HöS)"/>
    <s v="Amprion GmbH"/>
    <x v="0"/>
    <x v="17"/>
  </r>
  <r>
    <s v="BNA0700"/>
    <s v="RWE Power AG"/>
    <s v="Neurath"/>
    <n v="41517"/>
    <s v="Grevenbroich-Neurath"/>
    <m/>
    <s v="Nordrhein-Westfalen"/>
    <s v="E"/>
    <d v="1976-02-22T00:00:00"/>
    <d v="1976-02-22T00:00:00"/>
    <x v="0"/>
    <x v="11"/>
    <m/>
    <m/>
    <s v="Braunkohle"/>
    <s v="Nein"/>
    <s v="Ja"/>
    <n v="604"/>
    <s v="Rommerskirchen"/>
    <s v="Höchstspannung (HöS)"/>
    <s v="Amprion GmbH"/>
    <x v="0"/>
    <x v="104"/>
  </r>
  <r>
    <s v="BNA0702"/>
    <s v="Bayernoil Raffineriegesellschaft mbH"/>
    <s v="Cogeneration"/>
    <n v="93328"/>
    <s v="Neustadt"/>
    <s v="Postfach 1252"/>
    <s v="Bayern"/>
    <m/>
    <n v="1996"/>
    <n v="1996"/>
    <x v="12"/>
    <x v="1"/>
    <s v="Erdgas Haupt BS"/>
    <m/>
    <s v="Erdgas"/>
    <s v="Nein"/>
    <s v="Ja"/>
    <n v="25.4"/>
    <s v="Umspannwerk Neustadt"/>
    <s v="Hochspannung (HS)"/>
    <s v="Bayernwerk AG"/>
    <x v="11"/>
    <x v="63"/>
  </r>
  <r>
    <s v="BNA0703"/>
    <m/>
    <m/>
    <n v="31535"/>
    <s v="Neustadt"/>
    <m/>
    <s v="Niedersachsen"/>
    <m/>
    <n v="1999"/>
    <n v="1999"/>
    <x v="0"/>
    <x v="0"/>
    <m/>
    <m/>
    <s v="Windenergie (Onshore-Anlage)"/>
    <s v="Ja"/>
    <m/>
    <n v="15.6"/>
    <m/>
    <s v="Mittelspannung (MS)"/>
    <s v="Avacon AG"/>
    <x v="0"/>
    <x v="3"/>
  </r>
  <r>
    <s v="BNA0704"/>
    <m/>
    <m/>
    <n v="31535"/>
    <s v="Neustadt"/>
    <m/>
    <s v="Niedersachsen"/>
    <m/>
    <n v="1999"/>
    <n v="1999"/>
    <x v="0"/>
    <x v="0"/>
    <m/>
    <m/>
    <s v="Windenergie (Onshore-Anlage)"/>
    <s v="Ja"/>
    <m/>
    <n v="11.7"/>
    <m/>
    <s v="Mittelspannung (MS)"/>
    <s v="Avacon AG"/>
    <x v="0"/>
    <x v="3"/>
  </r>
  <r>
    <s v="BNA0705"/>
    <s v="RWE Power AG"/>
    <s v="Niederaußem"/>
    <n v="50129"/>
    <s v="Bergheim"/>
    <m/>
    <s v="Nordrhein-Westfalen"/>
    <s v="D"/>
    <d v="1968-05-31T00:00:00"/>
    <d v="1968-05-31T00:00:00"/>
    <x v="0"/>
    <x v="11"/>
    <m/>
    <m/>
    <s v="Braunkohle"/>
    <s v="Nein"/>
    <s v="Ja"/>
    <n v="297"/>
    <s v="Brauweiler"/>
    <s v="Höchstspannung (HöS)"/>
    <s v="Amprion GmbH"/>
    <x v="0"/>
    <x v="74"/>
  </r>
  <r>
    <s v="BNA0706"/>
    <s v="RWE Power AG"/>
    <s v="Niederaußem"/>
    <n v="50129"/>
    <s v="Bergheim"/>
    <m/>
    <s v="Nordrhein-Westfalen"/>
    <s v="F"/>
    <d v="1971-02-03T00:00:00"/>
    <d v="1971-02-03T00:00:00"/>
    <x v="18"/>
    <x v="11"/>
    <m/>
    <m/>
    <s v="Braunkohle"/>
    <s v="Nein"/>
    <s v="Ja"/>
    <n v="299"/>
    <s v="Opladen"/>
    <s v="Höchstspannung (HöS)"/>
    <s v="Amprion GmbH"/>
    <x v="15"/>
    <x v="15"/>
  </r>
  <r>
    <s v="BNA0707"/>
    <s v="RWE Power AG"/>
    <s v="Niederaußem"/>
    <n v="50129"/>
    <s v="Bergheim"/>
    <m/>
    <s v="Nordrhein-Westfalen"/>
    <s v="H"/>
    <d v="1974-09-16T00:00:00"/>
    <d v="1974-09-16T00:00:00"/>
    <x v="0"/>
    <x v="11"/>
    <m/>
    <m/>
    <s v="Braunkohle"/>
    <s v="Nein"/>
    <s v="Ja"/>
    <n v="648"/>
    <s v="Rommerskirchen"/>
    <s v="Höchstspannung (HöS)"/>
    <s v="Amprion GmbH"/>
    <x v="0"/>
    <x v="40"/>
  </r>
  <r>
    <s v="BNA0708"/>
    <s v="RWE Power AG"/>
    <s v="Niederaußem"/>
    <n v="50129"/>
    <s v="Bergheim"/>
    <m/>
    <s v="Nordrhein-Westfalen"/>
    <s v="G"/>
    <d v="1974-10-23T00:00:00"/>
    <d v="1974-10-23T00:00:00"/>
    <x v="0"/>
    <x v="11"/>
    <m/>
    <m/>
    <s v="Braunkohle"/>
    <s v="Nein"/>
    <s v="Ja"/>
    <n v="628"/>
    <s v="Rommerskirchen"/>
    <s v="Höchstspannung (HöS)"/>
    <s v="Amprion GmbH"/>
    <x v="0"/>
    <x v="40"/>
  </r>
  <r>
    <s v="BNA0709"/>
    <s v="RWE Power AG"/>
    <s v="Niederaußem"/>
    <n v="50129"/>
    <s v="Bergheim"/>
    <m/>
    <s v="Nordrhein-Westfalen"/>
    <s v="K"/>
    <d v="2002-08-30T00:00:00"/>
    <d v="2002-08-30T00:00:00"/>
    <x v="0"/>
    <x v="11"/>
    <m/>
    <m/>
    <s v="Braunkohle"/>
    <s v="Nein"/>
    <s v="Ja"/>
    <n v="944"/>
    <s v="Rommerskirchen"/>
    <s v="Höchstspannung (HöS)"/>
    <s v="Amprion GmbH"/>
    <x v="0"/>
    <x v="31"/>
  </r>
  <r>
    <s v="BNA0710"/>
    <s v="RWE Power AG"/>
    <s v="Niederaußem"/>
    <n v="50129"/>
    <s v="Bergheim"/>
    <m/>
    <s v="Nordrhein-Westfalen"/>
    <s v="B"/>
    <n v="1963"/>
    <n v="1963"/>
    <x v="2"/>
    <x v="11"/>
    <m/>
    <m/>
    <s v="Braunkohle"/>
    <s v="Nein"/>
    <s v="Nein"/>
    <n v="125"/>
    <s v="Brauweiler"/>
    <s v="Höchstspannung (HöS)"/>
    <s v="Amprion GmbH"/>
    <x v="2"/>
    <x v="107"/>
  </r>
  <r>
    <s v="BNA0711"/>
    <s v="RWE Power AG"/>
    <s v="Niederaußem"/>
    <n v="50129"/>
    <s v="Bergheim"/>
    <m/>
    <s v="Nordrhein-Westfalen"/>
    <s v="A"/>
    <n v="1963"/>
    <n v="1963"/>
    <x v="2"/>
    <x v="11"/>
    <m/>
    <m/>
    <s v="Braunkohle"/>
    <s v="Nein"/>
    <s v="Nein"/>
    <n v="125"/>
    <s v="Brauweiler"/>
    <s v="Höchstspannung (HöS)"/>
    <s v="Amprion GmbH"/>
    <x v="2"/>
    <x v="107"/>
  </r>
  <r>
    <s v="BNA0712"/>
    <s v="RWE Power AG"/>
    <s v="Niederaußem"/>
    <n v="50129"/>
    <s v="Bergheim"/>
    <m/>
    <s v="Nordrhein-Westfalen"/>
    <s v="C"/>
    <d v="1965-06-27T00:00:00"/>
    <d v="1965-06-27T00:00:00"/>
    <x v="0"/>
    <x v="11"/>
    <m/>
    <m/>
    <s v="Braunkohle"/>
    <s v="Nein"/>
    <s v="Ja"/>
    <n v="295"/>
    <s v="Brauweiler"/>
    <s v="Höchstspannung (HöS)"/>
    <s v="Amprion GmbH"/>
    <x v="0"/>
    <x v="56"/>
  </r>
  <r>
    <s v="BNA0713"/>
    <s v="RWE Power AG"/>
    <s v="Niederaußem"/>
    <n v="50129"/>
    <s v="Bergheim"/>
    <m/>
    <s v="Nordrhein-Westfalen"/>
    <s v="E"/>
    <d v="1970-04-12T00:00:00"/>
    <d v="1970-04-12T00:00:00"/>
    <x v="18"/>
    <x v="11"/>
    <m/>
    <m/>
    <s v="Braunkohle"/>
    <s v="Nein"/>
    <s v="Nein"/>
    <n v="295"/>
    <s v="Rommerskirchen"/>
    <s v="Höchstspannung (HöS)"/>
    <s v="Amprion GmbH"/>
    <x v="15"/>
    <x v="35"/>
  </r>
  <r>
    <s v="BNA0714"/>
    <s v="RWE Power AG"/>
    <s v="Fortuna Nord"/>
    <n v="50129"/>
    <s v="Bergheim"/>
    <m/>
    <s v="Nordrhein-Westfalen"/>
    <s v="Fortuna Nord"/>
    <d v="1939-01-01T00:00:00"/>
    <d v="1939-01-01T00:00:00"/>
    <x v="0"/>
    <x v="11"/>
    <m/>
    <m/>
    <s v="Braunkohle"/>
    <s v="Nein"/>
    <s v="Ja"/>
    <n v="15"/>
    <s v="UA Brauweiler, UA Opladen"/>
    <s v="Höchstspannung (HöS)"/>
    <s v="Amprion GmbH "/>
    <x v="0"/>
    <x v="123"/>
  </r>
  <r>
    <s v="BNA0715"/>
    <s v="innogy SE"/>
    <s v="Lehmen"/>
    <n v="56332"/>
    <s v="Lehmen"/>
    <m/>
    <s v="Rheinland-Pfalz"/>
    <m/>
    <d v="1962-01-01T00:00:00"/>
    <d v="1962-01-01T00:00:00"/>
    <x v="0"/>
    <x v="2"/>
    <m/>
    <m/>
    <s v="Laufwasser"/>
    <s v="Nein"/>
    <s v="Nein"/>
    <n v="20"/>
    <m/>
    <s v="Mittelspannung (MS)"/>
    <s v="Westnetz GmbH"/>
    <x v="0"/>
    <x v="105"/>
  </r>
  <r>
    <s v="BNA0716"/>
    <s v="pfalzwind GmbH"/>
    <s v="Windpark Niederkirchen"/>
    <n v="67000"/>
    <s v="Niederkirchen"/>
    <m/>
    <s v="Rheinland-Pfalz"/>
    <m/>
    <n v="2000"/>
    <n v="2000"/>
    <x v="0"/>
    <x v="0"/>
    <m/>
    <m/>
    <s v="Windenergie (Onshore-Anlage)"/>
    <s v="Ja"/>
    <m/>
    <n v="20"/>
    <s v="UW Morbach"/>
    <s v="USp. Hoch- / Mittelspannung (HS/MS)"/>
    <s v="Pfalzwerke Netzgesellschaft mbH "/>
    <x v="0"/>
    <x v="51"/>
  </r>
  <r>
    <s v="BNA0717"/>
    <m/>
    <m/>
    <n v="49779"/>
    <s v="Niederlangen"/>
    <m/>
    <s v="Niedersachsen"/>
    <m/>
    <n v="1998"/>
    <n v="1998"/>
    <x v="0"/>
    <x v="0"/>
    <m/>
    <m/>
    <s v="Windenergie (Onshore-Anlage)"/>
    <s v="Ja"/>
    <m/>
    <n v="24"/>
    <m/>
    <s v="USp. Hoch- / Mittelspannung (HS/MS)"/>
    <s v="EWE NETZ GmbH"/>
    <x v="0"/>
    <x v="78"/>
  </r>
  <r>
    <s v="BNA0718"/>
    <m/>
    <m/>
    <n v="49779"/>
    <s v="Niederlangen"/>
    <m/>
    <s v="Niedersachsen"/>
    <m/>
    <n v="1998"/>
    <n v="1998"/>
    <x v="0"/>
    <x v="0"/>
    <m/>
    <m/>
    <s v="Windenergie (Onshore-Anlage)"/>
    <s v="Ja"/>
    <m/>
    <n v="22.5"/>
    <m/>
    <s v="Mittelspannung (MS)"/>
    <s v="EWE NETZ GmbH"/>
    <x v="0"/>
    <x v="78"/>
  </r>
  <r>
    <s v="BNA0719"/>
    <m/>
    <m/>
    <n v="49779"/>
    <s v="Niederlangen"/>
    <m/>
    <s v="Niedersachsen"/>
    <m/>
    <n v="1999"/>
    <n v="1999"/>
    <x v="0"/>
    <x v="0"/>
    <m/>
    <m/>
    <s v="Windenergie (Onshore-Anlage)"/>
    <s v="Ja"/>
    <m/>
    <n v="13.5"/>
    <m/>
    <s v="USp. Hoch- / Mittelspannung (HS/MS)"/>
    <s v="EWE NETZ GmbH"/>
    <x v="0"/>
    <x v="3"/>
  </r>
  <r>
    <s v="BNA0720"/>
    <s v="Theolia Naturenergien GmbH"/>
    <s v="Windpark Vogelsberg"/>
    <n v="63636"/>
    <s v="Brachttal-Streitberg"/>
    <m/>
    <s v="Hessen"/>
    <s v="Windpark Vogelsberg"/>
    <n v="2006"/>
    <n v="2006"/>
    <x v="0"/>
    <x v="0"/>
    <m/>
    <m/>
    <s v="Windenergie (Onshore-Anlage)"/>
    <s v="Ja"/>
    <s v="Nein"/>
    <n v="19.5"/>
    <s v="UW Wächstersbach"/>
    <s v="Mittelspannung (MS)"/>
    <s v="Kreiswerke Main-Kinzig GmbH"/>
    <x v="0"/>
    <x v="34"/>
  </r>
  <r>
    <s v="BNA0721"/>
    <s v="Vattenfall Wasserkraft GmbH"/>
    <s v="Niederwartha"/>
    <n v="1462"/>
    <s v="Niederwartha"/>
    <s v="Am Fährhaus 4"/>
    <s v="Sachsen"/>
    <s v="PSS C"/>
    <d v="1958-02-22T00:00:00"/>
    <d v="1958-02-22T00:00:00"/>
    <x v="0"/>
    <x v="9"/>
    <m/>
    <m/>
    <s v="Pumpspeicher"/>
    <s v="Nein"/>
    <s v="Nein"/>
    <n v="39.799999999999997"/>
    <s v="Niederwartha"/>
    <s v="Hochspannung (HS)"/>
    <s v="ENSO Netz GmbH"/>
    <x v="0"/>
    <x v="97"/>
  </r>
  <r>
    <s v="BNA0722"/>
    <s v="Vattenfall Wasserkraft GmbH"/>
    <s v="Niederwartha"/>
    <n v="1462"/>
    <s v="Niederwartha"/>
    <s v="Am Fährhaus 4"/>
    <s v="Sachsen"/>
    <s v="PSS D"/>
    <d v="1958-03-16T00:00:00"/>
    <d v="1958-03-16T00:00:00"/>
    <x v="0"/>
    <x v="9"/>
    <m/>
    <m/>
    <s v="Pumpspeicher"/>
    <s v="Nein"/>
    <s v="Nein"/>
    <m/>
    <s v="Niederwartha"/>
    <s v="Hochspannung (HS)"/>
    <s v="ENSO Netz GmbH"/>
    <x v="0"/>
    <x v="97"/>
  </r>
  <r>
    <s v="BNA0724"/>
    <s v="Breeze Three Energy GmbH &amp; Co. KG"/>
    <s v="Windpark Nielebock"/>
    <n v="39319"/>
    <s v="Nielebock"/>
    <m/>
    <s v="Sachsen-Anhalt"/>
    <m/>
    <d v="2003-07-02T00:00:00"/>
    <d v="2003-07-02T00:00:00"/>
    <x v="0"/>
    <x v="0"/>
    <m/>
    <m/>
    <s v="Windenergie (Onshore-Anlage)"/>
    <s v="Ja"/>
    <s v="Nein"/>
    <n v="12"/>
    <s v="DE0073373931900000E01000000021057"/>
    <s v="Mittelspannung (MS)"/>
    <s v="HSN Magdeburg GmbH"/>
    <x v="0"/>
    <x v="8"/>
  </r>
  <r>
    <s v="BNA0725"/>
    <m/>
    <m/>
    <n v="31582"/>
    <s v="Nienburg"/>
    <m/>
    <s v="Niedersachsen"/>
    <m/>
    <n v="2004"/>
    <n v="2004"/>
    <x v="0"/>
    <x v="0"/>
    <m/>
    <m/>
    <s v="Windenergie (Onshore-Anlage)"/>
    <s v="Ja"/>
    <m/>
    <n v="10"/>
    <m/>
    <s v="Mittelspannung (MS)"/>
    <s v="Avacon AG"/>
    <x v="0"/>
    <x v="32"/>
  </r>
  <r>
    <s v="BNA0726"/>
    <m/>
    <m/>
    <n v="24848"/>
    <s v="Norby"/>
    <m/>
    <s v="Schleswig-Holstein"/>
    <m/>
    <n v="2001"/>
    <n v="2001"/>
    <x v="0"/>
    <x v="0"/>
    <m/>
    <m/>
    <s v="Windenergie (Onshore-Anlage)"/>
    <s v="Ja"/>
    <m/>
    <n v="18"/>
    <m/>
    <s v="Mittelspannung (MS)"/>
    <s v="Schleswig-Holstein Netz AG "/>
    <x v="0"/>
    <x v="22"/>
  </r>
  <r>
    <s v="BNA0727"/>
    <s v="Windpark Norderland GmbH &amp; Co. KG"/>
    <m/>
    <n v="26506"/>
    <s v="Norden"/>
    <m/>
    <s v="Niedersachsen"/>
    <m/>
    <n v="1993"/>
    <n v="1993"/>
    <x v="0"/>
    <x v="0"/>
    <m/>
    <m/>
    <s v="Windenergie (Onshore-Anlage)"/>
    <s v="Ja"/>
    <m/>
    <n v="44.5"/>
    <m/>
    <s v="USp. Hoch- / Mittelspannung (HS/MS)"/>
    <s v="EWE NETZ GmbH"/>
    <x v="0"/>
    <x v="109"/>
  </r>
  <r>
    <s v="BNA0728"/>
    <m/>
    <m/>
    <n v="27637"/>
    <s v="Nordholz"/>
    <m/>
    <s v="Niedersachsen"/>
    <m/>
    <n v="1995"/>
    <n v="1995"/>
    <x v="0"/>
    <x v="0"/>
    <m/>
    <m/>
    <s v="Windenergie (Onshore-Anlage)"/>
    <s v="Ja"/>
    <m/>
    <n v="14.7"/>
    <m/>
    <s v="USp. Hoch- / Mittelspannung (HS/MS)"/>
    <s v="EWE NETZ GmbH"/>
    <x v="0"/>
    <x v="91"/>
  </r>
  <r>
    <s v="BNA0729"/>
    <s v="ENERGIEKONTOR Windkraft GmbH &amp; Co."/>
    <m/>
    <n v="21765"/>
    <s v="Nordleda"/>
    <m/>
    <s v="Niedersachsen"/>
    <m/>
    <n v="1998"/>
    <n v="1998"/>
    <x v="0"/>
    <x v="0"/>
    <m/>
    <m/>
    <s v="Windenergie (Onshore-Anlage)"/>
    <s v="Ja"/>
    <m/>
    <n v="23.9"/>
    <m/>
    <s v="USp. Hoch- / Mittelspannung (HS/MS)"/>
    <s v="EWE NETZ GmbH"/>
    <x v="0"/>
    <x v="78"/>
  </r>
  <r>
    <s v="BNA0730"/>
    <s v="EWE ERNEUERBARE ENERGIEN GmbH"/>
    <s v="Alpha Ventus"/>
    <m/>
    <s v="Nordsee"/>
    <s v="45 Kilometer nördlich der Insel Borkum"/>
    <s v="AWZ"/>
    <m/>
    <d v="2010-01-01T00:00:00"/>
    <d v="2010-01-01T00:00:00"/>
    <x v="0"/>
    <x v="8"/>
    <m/>
    <m/>
    <s v="Windenergie (Offshore-Anlage)"/>
    <s v="Ja"/>
    <s v="Nein"/>
    <n v="60"/>
    <s v="Umspannwerk"/>
    <s v="USp. Höchst- / Hochspannung (HöS/HS)"/>
    <s v="TenneT TSO GmbH "/>
    <x v="0"/>
    <x v="24"/>
  </r>
  <r>
    <s v="BNA0731"/>
    <s v="NeNo GmbH "/>
    <m/>
    <n v="25845"/>
    <s v="Nordstrand"/>
    <m/>
    <s v="Schleswig-Holstein"/>
    <m/>
    <n v="2010"/>
    <n v="2010"/>
    <x v="0"/>
    <x v="0"/>
    <m/>
    <m/>
    <s v="Windenergie (Onshore-Anlage)"/>
    <s v="Ja"/>
    <m/>
    <n v="13.8"/>
    <m/>
    <s v="Mittelspannung (MS)"/>
    <s v="Schleswig-Holstein Netz AG "/>
    <x v="0"/>
    <x v="54"/>
  </r>
  <r>
    <s v="BNA0732"/>
    <s v="Betreibergemeinschaft Windpark Vettweiß/Nörvenich/Erp"/>
    <m/>
    <n v="52388"/>
    <s v="Nörvenich "/>
    <m/>
    <s v="Nordrhein-Westfalen"/>
    <m/>
    <n v="2002"/>
    <n v="2002"/>
    <x v="0"/>
    <x v="0"/>
    <m/>
    <m/>
    <s v="Windenergie (Onshore-Anlage)"/>
    <s v="Ja"/>
    <m/>
    <n v="12.6"/>
    <m/>
    <s v="USp. Hoch- / Mittelspannung (HS/MS)"/>
    <s v="Westnetz GmbH"/>
    <x v="0"/>
    <x v="1"/>
  </r>
  <r>
    <s v="BNA0733"/>
    <s v="Umspannwerk Heynitz GmbH"/>
    <m/>
    <n v="1683"/>
    <s v="Nossen"/>
    <m/>
    <s v="Sachsen"/>
    <m/>
    <n v="2002"/>
    <n v="2002"/>
    <x v="0"/>
    <x v="0"/>
    <m/>
    <m/>
    <s v="Windenergie (Onshore-Anlage)"/>
    <s v="Ja"/>
    <m/>
    <n v="20.25"/>
    <m/>
    <s v="Hochspannung (HS)"/>
    <s v="ENSO Netz GmbH"/>
    <x v="0"/>
    <x v="1"/>
  </r>
  <r>
    <s v="BNA0734"/>
    <s v="Lausitz Energie Kraftwerke AG"/>
    <s v="Thyrow"/>
    <n v="15806"/>
    <s v="Nunsdorf"/>
    <m/>
    <s v="Brandenburg"/>
    <s v="GT E"/>
    <d v="1989-09-29T00:00:00"/>
    <d v="1989-09-29T00:00:00"/>
    <x v="4"/>
    <x v="1"/>
    <m/>
    <m/>
    <s v="Erdgas"/>
    <s v="Nein"/>
    <s v="Nein"/>
    <n v="37.5"/>
    <s v="Thyrow"/>
    <s v="Hochspannung (HS)"/>
    <s v="50Hertz Transmission GmbH"/>
    <x v="4"/>
    <x v="20"/>
  </r>
  <r>
    <s v="BNA0735"/>
    <s v="Lausitz Energie Kraftwerke AG"/>
    <s v="Thyrow"/>
    <n v="15806"/>
    <s v="Nunsdorf"/>
    <m/>
    <s v="Brandenburg"/>
    <s v="GT F"/>
    <m/>
    <m/>
    <x v="10"/>
    <x v="1"/>
    <m/>
    <m/>
    <s v="Erdgas"/>
    <s v="Nein"/>
    <s v="Nein"/>
    <n v="37.5"/>
    <s v="Thyrow"/>
    <s v="Hochspannung (HS)"/>
    <s v="50Hertz Transmission GmbH"/>
    <x v="9"/>
    <x v="24"/>
  </r>
  <r>
    <s v="BNA0736"/>
    <s v="Lausitz Energie Kraftwerke AG"/>
    <s v="Thyrow"/>
    <n v="15806"/>
    <s v="Nunsdorf"/>
    <m/>
    <s v="Brandenburg"/>
    <s v="GT G"/>
    <m/>
    <m/>
    <x v="10"/>
    <x v="1"/>
    <m/>
    <m/>
    <s v="Erdgas"/>
    <s v="Nein"/>
    <s v="Nein"/>
    <n v="37.5"/>
    <s v="Thyrow"/>
    <s v="Hochspannung (HS)"/>
    <s v="50Hertz Transmission GmbH"/>
    <x v="9"/>
    <x v="24"/>
  </r>
  <r>
    <s v="BNA0737"/>
    <s v="Lausitz Energie Kraftwerke AG"/>
    <s v="Thyrow"/>
    <n v="15806"/>
    <s v="Nunsdorf"/>
    <m/>
    <s v="Brandenburg"/>
    <s v="GT H"/>
    <m/>
    <m/>
    <x v="10"/>
    <x v="1"/>
    <m/>
    <m/>
    <s v="Erdgas"/>
    <s v="Nein"/>
    <s v="Nein"/>
    <n v="37.5"/>
    <s v="Thyrow"/>
    <s v="Hochspannung (HS)"/>
    <s v="50Hertz Transmission GmbH"/>
    <x v="9"/>
    <x v="24"/>
  </r>
  <r>
    <s v="BNA0738"/>
    <s v="Lausitz Energie Kraftwerke AG"/>
    <s v="Thyrow"/>
    <n v="15806"/>
    <s v="Nunsdorf"/>
    <m/>
    <s v="Brandenburg"/>
    <s v="GT A"/>
    <d v="1987-09-30T00:00:00"/>
    <d v="1987-09-30T00:00:00"/>
    <x v="4"/>
    <x v="1"/>
    <m/>
    <m/>
    <s v="Erdgas"/>
    <s v="Nein"/>
    <s v="Nein"/>
    <n v="36.5"/>
    <s v="Thyrow"/>
    <s v="Hochspannung (HS)"/>
    <s v="50Hertz Transmission GmbH"/>
    <x v="4"/>
    <x v="45"/>
  </r>
  <r>
    <s v="BNA0739"/>
    <s v="Lausitz Energie Kraftwerke AG"/>
    <s v="Thyrow"/>
    <n v="15806"/>
    <s v="Nunsdorf"/>
    <m/>
    <s v="Brandenburg"/>
    <s v="GT B"/>
    <d v="1987-10-30T00:00:00"/>
    <d v="1987-10-30T00:00:00"/>
    <x v="4"/>
    <x v="1"/>
    <m/>
    <m/>
    <s v="Erdgas"/>
    <s v="Nein"/>
    <s v="Nein"/>
    <n v="36.5"/>
    <s v="Thyrow"/>
    <s v="Hochspannung (HS)"/>
    <s v="50Hertz Transmission GmbH"/>
    <x v="4"/>
    <x v="45"/>
  </r>
  <r>
    <s v="BNA0740"/>
    <s v="Lausitz Energie Kraftwerke AG"/>
    <s v="Thyrow"/>
    <n v="15806"/>
    <s v="Nunsdorf"/>
    <m/>
    <s v="Brandenburg"/>
    <s v="GT C"/>
    <d v="1987-11-30T00:00:00"/>
    <d v="1987-11-30T00:00:00"/>
    <x v="4"/>
    <x v="1"/>
    <m/>
    <m/>
    <s v="Erdgas"/>
    <s v="Nein"/>
    <s v="Nein"/>
    <n v="36.5"/>
    <s v="Thyrow"/>
    <s v="Hochspannung (HS)"/>
    <s v="50Hertz Transmission GmbH"/>
    <x v="4"/>
    <x v="45"/>
  </r>
  <r>
    <s v="BNA0741"/>
    <s v="Lausitz Energie Kraftwerke AG"/>
    <s v="Thyrow"/>
    <n v="15806"/>
    <s v="Nunsdorf"/>
    <m/>
    <s v="Brandenburg"/>
    <s v="GT D"/>
    <d v="1987-12-17T00:00:00"/>
    <d v="1987-12-17T00:00:00"/>
    <x v="4"/>
    <x v="1"/>
    <m/>
    <m/>
    <s v="Erdgas"/>
    <s v="Nein"/>
    <s v="Nein"/>
    <n v="36.5"/>
    <s v="Thyrow"/>
    <s v="Hochspannung (HS)"/>
    <s v="50Hertz Transmission GmbH"/>
    <x v="4"/>
    <x v="45"/>
  </r>
  <r>
    <s v="BNA0742"/>
    <s v="N-ERGIE AG"/>
    <s v="HKW Sandreuth"/>
    <n v="90441"/>
    <s v="Nürnberg"/>
    <s v="Sandreuthstr. 51"/>
    <s v="Bayern"/>
    <s v="GuD 1"/>
    <d v="2005-01-05T00:00:00"/>
    <d v="2005-01-05T00:00:00"/>
    <x v="0"/>
    <x v="1"/>
    <m/>
    <m/>
    <s v="Erdgas"/>
    <s v="Nein"/>
    <s v="Ja"/>
    <n v="75"/>
    <s v="U36 Sandreuth"/>
    <s v="Hochspannung (HS)"/>
    <s v="Main-Donau Netzgesellschaft"/>
    <x v="0"/>
    <x v="36"/>
  </r>
  <r>
    <s v="BNA0743"/>
    <s v="N-ERGIE AG"/>
    <s v="HKW Sandreuth"/>
    <n v="90441"/>
    <s v="Nürnberg"/>
    <s v="Sandreuthstr. 51"/>
    <s v="Bayern"/>
    <s v="GuD 2"/>
    <d v="2005-01-05T00:00:00"/>
    <d v="2005-01-05T00:00:00"/>
    <x v="0"/>
    <x v="1"/>
    <m/>
    <m/>
    <s v="Erdgas"/>
    <s v="Nein"/>
    <s v="Ja"/>
    <n v="75"/>
    <s v="U36 Sandreuth"/>
    <s v="Hochspannung (HS)"/>
    <s v="Main-Donau Netzgesellschaft"/>
    <x v="0"/>
    <x v="36"/>
  </r>
  <r>
    <s v="BNA0744"/>
    <s v="Uniper Kraftwerke GmbH "/>
    <s v="Franken 1"/>
    <n v="90449"/>
    <s v="Nürnberg"/>
    <m/>
    <s v="Bayern"/>
    <n v="1"/>
    <d v="1973-01-01T00:00:00"/>
    <d v="1973-01-01T00:00:00"/>
    <x v="7"/>
    <x v="3"/>
    <s v="Erdgas, HEL"/>
    <m/>
    <s v="Erdgas"/>
    <s v="Nein"/>
    <s v="Nein"/>
    <n v="383"/>
    <s v="Gebersdorf"/>
    <s v="Hochspannung (HS)"/>
    <s v="Bayernwerk AG"/>
    <x v="7"/>
    <x v="16"/>
  </r>
  <r>
    <s v="BNA0745"/>
    <s v="Uniper Kraftwerke GmbH "/>
    <s v="Franken 1"/>
    <n v="90449"/>
    <s v="Nürnberg"/>
    <m/>
    <s v="Bayern"/>
    <n v="2"/>
    <d v="1976-01-01T00:00:00"/>
    <d v="1976-01-01T00:00:00"/>
    <x v="7"/>
    <x v="3"/>
    <s v="Erdgas, HEL"/>
    <m/>
    <s v="Erdgas"/>
    <s v="Nein"/>
    <s v="Nein"/>
    <n v="440"/>
    <s v="Gebersdorf"/>
    <s v="Hochspannung (HS)"/>
    <s v="Bayernwerk AG"/>
    <x v="7"/>
    <x v="104"/>
  </r>
  <r>
    <s v="BNA0746"/>
    <s v="N-ERGIE AG"/>
    <s v="HKW Sandreuth"/>
    <n v="90441"/>
    <s v="Nürnberg"/>
    <s v="Sandreuthstr. 51"/>
    <s v="Bayern"/>
    <m/>
    <d v="1996-09-01T00:00:00"/>
    <d v="1996-09-01T00:00:00"/>
    <x v="0"/>
    <x v="10"/>
    <s v="Abfall (Fremddampfbezug)"/>
    <s v="Erdgas/Öl"/>
    <s v="Abfall"/>
    <s v="Nein"/>
    <s v="Ja"/>
    <n v="18"/>
    <s v="U36 Sandreuth"/>
    <s v="Hochspannung (HS)"/>
    <s v="Main-Donau Netzgesellschaft"/>
    <x v="0"/>
    <x v="38"/>
  </r>
  <r>
    <s v="BNA0747"/>
    <s v="Innwerk AG"/>
    <s v="Nußdorf"/>
    <n v="83131"/>
    <s v="Nußdorf"/>
    <s v="Am Inn 19"/>
    <s v="Bayern"/>
    <s v="Nußdorf"/>
    <d v="1982-06-12T00:00:00"/>
    <d v="1982-06-12T00:00:00"/>
    <x v="0"/>
    <x v="2"/>
    <m/>
    <m/>
    <s v="Laufwasser"/>
    <s v="Nein"/>
    <s v="Nein"/>
    <n v="48"/>
    <s v="Schaltanlage vor Ort"/>
    <s v="Hochspannung (HS)"/>
    <s v="Bayernwerk AG"/>
    <x v="0"/>
    <x v="85"/>
  </r>
  <r>
    <s v="BNA0748"/>
    <s v="Innwerk AG"/>
    <s v="Oberaudorf-Ebbs"/>
    <n v="83080"/>
    <s v="Oberaudorf"/>
    <s v="Untere Innauen 1"/>
    <s v="Bayern"/>
    <s v="Oberaudorf-Ebbs"/>
    <d v="1992-04-27T00:00:00"/>
    <d v="1992-04-27T00:00:00"/>
    <x v="5"/>
    <x v="2"/>
    <m/>
    <m/>
    <s v="Laufwasser"/>
    <s v="Nein"/>
    <s v="Nein"/>
    <n v="60"/>
    <s v="Schaltanlage vor Ort"/>
    <s v="Hochspannung (HS)"/>
    <s v="APG/Bayernwerk AG"/>
    <x v="5"/>
    <x v="87"/>
  </r>
  <r>
    <s v="BNA0749"/>
    <m/>
    <m/>
    <n v="55234"/>
    <s v="Ober-Flörsheim"/>
    <m/>
    <s v="Rheinland-Pfalz"/>
    <m/>
    <n v="2002"/>
    <n v="2002"/>
    <x v="0"/>
    <x v="0"/>
    <m/>
    <m/>
    <s v="Windenergie (Onshore-Anlage)"/>
    <s v="Ja"/>
    <m/>
    <n v="12"/>
    <m/>
    <s v="Mittelspannung (MS)"/>
    <s v="EWR Netz GmbH"/>
    <x v="0"/>
    <x v="1"/>
  </r>
  <r>
    <s v="BNA0750"/>
    <s v="GMVA Gemeinschafts-Müll-Verbrennungsanlage Niederrhein GmbH"/>
    <s v="GMVA Niederrhein"/>
    <n v="46049"/>
    <s v="Oberhausen"/>
    <s v="Liricher Straße 121"/>
    <s v="Nordrhein-Westfalen"/>
    <s v="Ausspeisung 10/110kV (Turbine 2)"/>
    <d v="1991-10-17T00:00:00"/>
    <d v="1991-10-17T00:00:00"/>
    <x v="0"/>
    <x v="10"/>
    <s v="Abfall"/>
    <s v="Heizöl"/>
    <s v="Abfall"/>
    <s v="Nein"/>
    <s v="Ja"/>
    <n v="40.4"/>
    <s v="BBB05 Anschlusszelle"/>
    <s v="Hochspannung (HS)"/>
    <s v="Oberhausener Netzgesellschaft mbH"/>
    <x v="0"/>
    <x v="60"/>
  </r>
  <r>
    <s v="BNA0751"/>
    <s v="GMVA Gemeinschafts-Müll-Verbrennungsanlage Niederrhein GmbH"/>
    <s v="GMVA Niederrhein"/>
    <n v="46049"/>
    <s v="Oberhausen"/>
    <s v="Liricher Straße 121"/>
    <s v="Nordrhein-Westfalen"/>
    <s v="Ausspeisung 10/25kV (Turbine 1)"/>
    <d v="2006-04-06T00:00:00"/>
    <d v="2006-04-06T00:00:00"/>
    <x v="0"/>
    <x v="10"/>
    <s v="Abfall"/>
    <s v="Heizöl"/>
    <s v="Abfall"/>
    <s v="Nein"/>
    <s v="Ja"/>
    <n v="21.1"/>
    <s v="AJT01 Trafo"/>
    <s v="Mittelspannung (MS)"/>
    <s v="Oberhausener Netzgesellschaft mbH "/>
    <x v="0"/>
    <x v="47"/>
  </r>
  <r>
    <s v="BNA0752"/>
    <s v="Energieversorgung Oberhausen AG"/>
    <s v="HKW 1"/>
    <n v="46045"/>
    <s v="Oberhausen"/>
    <m/>
    <s v="Nordrhein-Westfalen"/>
    <s v="HKW 1"/>
    <d v="1971-01-20T00:00:00"/>
    <d v="1971-01-20T00:00:00"/>
    <x v="0"/>
    <x v="1"/>
    <m/>
    <m/>
    <s v="Erdgas"/>
    <s v="Nein"/>
    <s v="Ja"/>
    <n v="23.1"/>
    <m/>
    <s v="Mittelspannung (MS)"/>
    <s v="Oberhausener Netzgesellschaft mbH"/>
    <x v="0"/>
    <x v="15"/>
  </r>
  <r>
    <s v="BNA0753"/>
    <s v="Energieversorgung Oberhausen AG"/>
    <s v="HKW 2"/>
    <n v="46147"/>
    <s v="Oberhausen"/>
    <m/>
    <s v="Nordrhein-Westfalen"/>
    <s v="HKW 2"/>
    <d v="1996-01-01T00:00:00"/>
    <d v="1996-01-01T00:00:00"/>
    <x v="8"/>
    <x v="1"/>
    <m/>
    <m/>
    <s v="Erdgas"/>
    <s v="Nein"/>
    <s v="Ja"/>
    <n v="24.5"/>
    <m/>
    <s v="Hochspannung (HS)"/>
    <s v="Oberhausener Netzgesellschaft mbH"/>
    <x v="8"/>
    <x v="38"/>
  </r>
  <r>
    <s v="BNA0754"/>
    <s v="Breeze Three Energy GmbH &amp; Co. KG"/>
    <s v="Windpark Lauterburg"/>
    <n v="73447"/>
    <s v="Oberkochen"/>
    <m/>
    <s v="Baden-Württemberg"/>
    <m/>
    <d v="2006-12-09T00:00:00"/>
    <d v="2006-12-09T00:00:00"/>
    <x v="0"/>
    <x v="0"/>
    <m/>
    <m/>
    <s v="Windenergie (Onshore-Anlage)"/>
    <s v="Ja"/>
    <s v="Nein"/>
    <n v="10"/>
    <s v="DE0010107344700000000000000285382"/>
    <s v="Mittelspannung (MS)"/>
    <s v="Netzgesellschaft Ostwürttemberg DonauRies GmbH"/>
    <x v="0"/>
    <x v="47"/>
  </r>
  <r>
    <s v="BNA0755a"/>
    <s v="Kraftwerk Obernburg GmbH"/>
    <s v="Obernburg"/>
    <n v="63784"/>
    <s v="Obernburg"/>
    <m/>
    <s v="Bayern"/>
    <n v="2"/>
    <d v="1920-10-01T00:00:00"/>
    <d v="1920-10-01T00:00:00"/>
    <x v="0"/>
    <x v="1"/>
    <m/>
    <m/>
    <s v="Erdgas"/>
    <s v="Nein"/>
    <s v="Ja"/>
    <n v="40"/>
    <s v="DE00776363784TF000VS0EG6UNDG7A060"/>
    <s v="Mittelspannung (MS)"/>
    <s v="Mainsite GmbH &amp; Co. KG"/>
    <x v="0"/>
    <x v="124"/>
  </r>
  <r>
    <s v="BNA0755b"/>
    <s v="Kraftwerk Obernburg GmbH"/>
    <s v="Obernburg"/>
    <n v="63784"/>
    <s v="Obernburg"/>
    <m/>
    <s v="Bayern"/>
    <n v="1"/>
    <d v="1995-01-01T00:00:00"/>
    <d v="1995-01-01T00:00:00"/>
    <x v="0"/>
    <x v="1"/>
    <m/>
    <m/>
    <s v="Erdgas"/>
    <s v="Nein"/>
    <s v="Ja"/>
    <n v="60"/>
    <s v="DE00776363784TF000VS0E0GT00Z50100"/>
    <s v="Mittelspannung (MS)"/>
    <s v="Mainsite GmbH &amp; Co. KG"/>
    <x v="0"/>
    <x v="69"/>
  </r>
  <r>
    <s v="BNA0757"/>
    <m/>
    <m/>
    <n v="21734"/>
    <s v="Oederquart"/>
    <m/>
    <s v="Niedersachsen"/>
    <m/>
    <n v="2000"/>
    <n v="2000"/>
    <x v="0"/>
    <x v="0"/>
    <m/>
    <m/>
    <s v="Windenergie (Onshore-Anlage)"/>
    <s v="Ja"/>
    <m/>
    <n v="16.5"/>
    <m/>
    <s v="USp. Hoch- / Mittelspannung (HS/MS)"/>
    <s v="EWE NETZ GmbH"/>
    <x v="0"/>
    <x v="51"/>
  </r>
  <r>
    <s v="BNA0758"/>
    <s v="Energieversorgung Offenbach AG"/>
    <s v="Heizkraftwerk Offenbach"/>
    <n v="63067"/>
    <s v="Offenbach"/>
    <m/>
    <s v="Hessen"/>
    <m/>
    <d v="1990-02-15T00:00:00"/>
    <d v="1990-02-15T00:00:00"/>
    <x v="0"/>
    <x v="3"/>
    <s v="Steinkohle"/>
    <s v="Biomasse"/>
    <s v="Steinkohle"/>
    <s v="Nein"/>
    <s v="Ja"/>
    <n v="54"/>
    <s v="Andréstraße"/>
    <s v="Hochspannung (HS)"/>
    <s v="Netrion GmbH"/>
    <x v="0"/>
    <x v="44"/>
  </r>
  <r>
    <s v="BNA0759"/>
    <s v="Uniper Kraftwerke GmbH "/>
    <s v="Itzehoe"/>
    <n v="25588"/>
    <s v="Oldendorf"/>
    <m/>
    <s v="Schleswig-Holstein"/>
    <m/>
    <d v="1972-01-01T00:00:00"/>
    <d v="1972-01-01T00:00:00"/>
    <x v="0"/>
    <x v="5"/>
    <m/>
    <m/>
    <s v="Mineralölprodukte"/>
    <s v="Nein"/>
    <s v="Nein"/>
    <n v="88"/>
    <s v="Itzehoe-West"/>
    <s v="Hochspannung (HS)"/>
    <s v="Schleswig-Holstein Netz AG"/>
    <x v="0"/>
    <x v="39"/>
  </r>
  <r>
    <s v="BNA0760"/>
    <s v="Windpark Oldenswort Moordeich GmbH &amp; Co.KG"/>
    <m/>
    <n v="25870"/>
    <s v="Oldenswort"/>
    <m/>
    <s v="Schleswig-Holstein"/>
    <m/>
    <n v="2001"/>
    <n v="2001"/>
    <x v="0"/>
    <x v="0"/>
    <m/>
    <m/>
    <s v="Windenergie (Onshore-Anlage)"/>
    <s v="Ja"/>
    <m/>
    <n v="12"/>
    <m/>
    <s v="Mittelspannung (MS)"/>
    <s v="Schleswig-Holstein Netz AG "/>
    <x v="0"/>
    <x v="22"/>
  </r>
  <r>
    <s v="BNA0761"/>
    <s v="e.disnatur Erneuerbare Energien GmbH"/>
    <s v="WP Naundorf I"/>
    <n v="4769"/>
    <s v="Naundorf"/>
    <m/>
    <s v="Sachsen"/>
    <m/>
    <n v="2004"/>
    <n v="2004"/>
    <x v="0"/>
    <x v="0"/>
    <m/>
    <m/>
    <s v="Windenergie (Onshore-Anlage)"/>
    <s v="Ja"/>
    <m/>
    <n v="14"/>
    <m/>
    <s v="Mittelspannung (MS)"/>
    <s v="Mitteldeutsche Netzgesellschaft Strom mbH"/>
    <x v="0"/>
    <x v="32"/>
  </r>
  <r>
    <s v="BNA0762"/>
    <m/>
    <m/>
    <n v="39387"/>
    <s v="Oschersleben"/>
    <m/>
    <s v="Sachsen-Anhalt"/>
    <m/>
    <n v="2009"/>
    <n v="2009"/>
    <x v="0"/>
    <x v="0"/>
    <m/>
    <m/>
    <s v="Windenergie (Onshore-Anlage)"/>
    <s v="Ja"/>
    <m/>
    <n v="12.3"/>
    <m/>
    <s v="Mittelspannung (MS)"/>
    <s v="Avacon AG"/>
    <x v="0"/>
    <x v="7"/>
  </r>
  <r>
    <s v="BNA0763"/>
    <m/>
    <m/>
    <n v="21762"/>
    <s v="Osterbruch"/>
    <m/>
    <s v="Niedersachsen"/>
    <m/>
    <n v="1999"/>
    <n v="1999"/>
    <x v="0"/>
    <x v="0"/>
    <m/>
    <m/>
    <s v="Windenergie (Onshore-Anlage)"/>
    <s v="Ja"/>
    <m/>
    <n v="11"/>
    <m/>
    <s v="USp. Hoch- / Mittelspannung (HS/MS)"/>
    <s v="EWE NETZ GmbH"/>
    <x v="0"/>
    <x v="3"/>
  </r>
  <r>
    <s v="BNA0764"/>
    <s v="Windpark Krevese Verwaltungsgesellschaft mbH"/>
    <s v="Windpark Krevese"/>
    <n v="39606"/>
    <s v="Osterburg"/>
    <m/>
    <s v="Sachsen-Anhalt"/>
    <m/>
    <n v="2002"/>
    <n v="2002"/>
    <x v="0"/>
    <x v="0"/>
    <m/>
    <m/>
    <s v="Windenergie (Onshore-Anlage)"/>
    <s v="Ja"/>
    <m/>
    <n v="30"/>
    <s v="UW Osterburg"/>
    <s v="Hochspannung (HS)"/>
    <s v="HSN Magdeburg GmbH"/>
    <x v="0"/>
    <x v="1"/>
  </r>
  <r>
    <s v="BNA0765"/>
    <s v="Windpark Osterrade GmbH "/>
    <m/>
    <n v="24796"/>
    <s v="Osterrade"/>
    <m/>
    <s v="Schleswig-Holstein"/>
    <m/>
    <n v="2001"/>
    <n v="2001"/>
    <x v="0"/>
    <x v="0"/>
    <m/>
    <m/>
    <s v="Windenergie (Onshore-Anlage)"/>
    <s v="Ja"/>
    <m/>
    <n v="12.25"/>
    <m/>
    <s v="Mittelspannung (MS)"/>
    <s v="Schleswig-Holstein Netz AG "/>
    <x v="0"/>
    <x v="22"/>
  </r>
  <r>
    <s v="BNA0766"/>
    <s v="Uniper Kraftwerke GmbH "/>
    <s v="Audorf"/>
    <n v="24783"/>
    <s v="Osterrönfeld"/>
    <m/>
    <s v="Schleswig-Holstein"/>
    <m/>
    <d v="1973-01-01T00:00:00"/>
    <d v="1973-01-01T00:00:00"/>
    <x v="0"/>
    <x v="5"/>
    <m/>
    <m/>
    <s v="Mineralölprodukte"/>
    <s v="Nein"/>
    <s v="Nein"/>
    <n v="87"/>
    <s v="Audorf"/>
    <s v="Hochspannung (HS)"/>
    <s v="Schleswig-Holstein Netz AG"/>
    <x v="0"/>
    <x v="16"/>
  </r>
  <r>
    <s v="BNA0767"/>
    <s v="Windkonzept - Energieanlagen GmbH &amp; Co. KG"/>
    <m/>
    <n v="39343"/>
    <s v="Ostingersleben"/>
    <m/>
    <s v="Sachsen-Anhalt"/>
    <m/>
    <n v="2002"/>
    <n v="2002"/>
    <x v="0"/>
    <x v="0"/>
    <m/>
    <m/>
    <s v="Windenergie (Onshore-Anlage)"/>
    <s v="Ja"/>
    <m/>
    <n v="22.4"/>
    <m/>
    <s v="Hochspannung (HS)"/>
    <s v="HSN Magdeburg GmbH"/>
    <x v="0"/>
    <x v="1"/>
  </r>
  <r>
    <s v="BNA0768"/>
    <s v="N.prior energy GmbH"/>
    <m/>
    <n v="26842"/>
    <s v="Ostrhauderfehn"/>
    <m/>
    <s v="Niedersachsen"/>
    <m/>
    <n v="1999"/>
    <n v="1999"/>
    <x v="0"/>
    <x v="0"/>
    <m/>
    <m/>
    <s v="Windenergie (Onshore-Anlage)"/>
    <s v="Ja"/>
    <m/>
    <n v="18"/>
    <m/>
    <s v="USp. Hoch- / Mittelspannung (HS/MS)"/>
    <s v="EWE NETZ GmbH"/>
    <x v="0"/>
    <x v="3"/>
  </r>
  <r>
    <s v="BNA0769"/>
    <s v="EnBW Baltic 1 GmbH &amp; Co. KG"/>
    <s v="Baltic 1"/>
    <m/>
    <s v="Ostsee"/>
    <s v="16 km vor der Küste Mecklenburg-Vorpommerns, nördlich der Halbinsel Fischland-Darß-Zingst"/>
    <s v="AWZ"/>
    <s v="Baltic 1"/>
    <d v="2011-04-03T00:00:00"/>
    <d v="2011-04-03T00:00:00"/>
    <x v="0"/>
    <x v="8"/>
    <m/>
    <m/>
    <s v="Windenergie (Offshore-Anlage)"/>
    <s v="Ja"/>
    <s v="Nein"/>
    <n v="48.3"/>
    <s v="OSS Baltic 1"/>
    <s v="Höchstspannung (HöS)"/>
    <s v="50Hertz Transmission GmbH"/>
    <x v="0"/>
    <x v="33"/>
  </r>
  <r>
    <s v="BNA0770"/>
    <s v="WPO GmbH &amp; Co. Betriebs KG _x000a_WPM GmbH &amp; Co. Betriebs KG"/>
    <m/>
    <n v="26939"/>
    <s v="Ovelgönne"/>
    <m/>
    <s v="Niedersachsen"/>
    <m/>
    <n v="2001"/>
    <n v="2001"/>
    <x v="0"/>
    <x v="0"/>
    <m/>
    <m/>
    <s v="Windenergie (Onshore-Anlage)"/>
    <s v="Ja"/>
    <m/>
    <n v="22.85"/>
    <m/>
    <s v="USp. Hoch- / Mittelspannung (HS/MS)"/>
    <s v="EWE NETZ GmbH"/>
    <x v="0"/>
    <x v="22"/>
  </r>
  <r>
    <s v="BNA0771"/>
    <s v="Dezentrale Energie Anlagen Beteiligungs-und Verwaltungsgesellschaft mbH"/>
    <m/>
    <n v="28876"/>
    <s v="Oyten"/>
    <m/>
    <s v="Niedersachsen"/>
    <m/>
    <n v="2001"/>
    <n v="2001"/>
    <x v="0"/>
    <x v="0"/>
    <m/>
    <m/>
    <s v="Windenergie (Onshore-Anlage)"/>
    <s v="Ja"/>
    <m/>
    <n v="10"/>
    <m/>
    <s v="Mittelspannung (MS)"/>
    <s v="EWE NETZ GmbH"/>
    <x v="0"/>
    <x v="22"/>
  </r>
  <r>
    <s v="BNA0772"/>
    <m/>
    <m/>
    <n v="33100"/>
    <s v="Paderborn"/>
    <m/>
    <s v="Nordrhein-Westfalen"/>
    <m/>
    <n v="1997"/>
    <n v="1997"/>
    <x v="0"/>
    <x v="0"/>
    <m/>
    <m/>
    <s v="Windenergie (Onshore-Anlage)"/>
    <s v="Ja"/>
    <m/>
    <n v="16.96"/>
    <m/>
    <s v="Mittelspannung (MS)"/>
    <s v="Westfalen Weser Netz GmbH"/>
    <x v="0"/>
    <x v="0"/>
  </r>
  <r>
    <s v="BNA0773"/>
    <m/>
    <m/>
    <n v="33100"/>
    <s v="Paderborn"/>
    <m/>
    <s v="Nordrhein-Westfalen"/>
    <m/>
    <n v="1995"/>
    <n v="1995"/>
    <x v="0"/>
    <x v="0"/>
    <m/>
    <m/>
    <s v="Windenergie (Onshore-Anlage)"/>
    <s v="Ja"/>
    <m/>
    <n v="12"/>
    <m/>
    <s v="Mittelspannung (MS)"/>
    <s v="Westfalen Weser Netz GmbH"/>
    <x v="0"/>
    <x v="91"/>
  </r>
  <r>
    <s v="BNA0774"/>
    <m/>
    <m/>
    <n v="33100"/>
    <s v="Paderborn"/>
    <m/>
    <s v="Nordrhein-Westfalen"/>
    <m/>
    <n v="1998"/>
    <n v="1998"/>
    <x v="0"/>
    <x v="0"/>
    <m/>
    <m/>
    <s v="Windenergie (Onshore-Anlage)"/>
    <s v="Ja"/>
    <m/>
    <n v="11.15"/>
    <m/>
    <s v="Mittelspannung (MS)"/>
    <s v="Westfalen Weser Netz GmbH"/>
    <x v="0"/>
    <x v="78"/>
  </r>
  <r>
    <s v="BNA0775"/>
    <s v="B+S Papenburg Energie GmbH"/>
    <s v="Biomasse-HKW"/>
    <n v="26871"/>
    <s v="Papenburg"/>
    <s v="Am Nordhafen 5"/>
    <s v="Niedersachsen"/>
    <m/>
    <d v="2003-06-15T00:00:00"/>
    <d v="2003-06-15T00:00:00"/>
    <x v="0"/>
    <x v="4"/>
    <s v="Altholz"/>
    <m/>
    <s v="Biomasse"/>
    <s v="Ja"/>
    <s v="Nein"/>
    <n v="20"/>
    <s v="Vüllner Dorfstraße"/>
    <s v="Mittelspannung (MS)"/>
    <s v="EWE NETZ GmbH"/>
    <x v="0"/>
    <x v="8"/>
  </r>
  <r>
    <s v="BNA0776"/>
    <s v="HelveticWind Deutschland GmbH"/>
    <s v="Windpark Lüdersdorf Parstein"/>
    <n v="16248"/>
    <s v="Parsteinsee"/>
    <m/>
    <s v="Brandenburg"/>
    <m/>
    <d v="2004-11-17T00:00:00"/>
    <d v="2004-11-17T00:00:00"/>
    <x v="0"/>
    <x v="0"/>
    <m/>
    <m/>
    <s v="Windenergie (Onshore-Anlage)"/>
    <s v="Ja"/>
    <s v="Nein"/>
    <n v="22.5"/>
    <s v="DE00100016248DS000000000005554231"/>
    <s v="Hochspannung (HS)"/>
    <s v="E.DIS AG"/>
    <x v="0"/>
    <x v="23"/>
  </r>
  <r>
    <s v="BNA0777"/>
    <s v="EnBW Energie Baden-Württemberg AG"/>
    <s v="Kopswerk I "/>
    <s v="A-6794"/>
    <s v="Partenen"/>
    <m/>
    <s v="Österreich"/>
    <s v="Masch. 1 bis 3"/>
    <d v="1969-11-01T00:00:00"/>
    <d v="1969-11-01T00:00:00"/>
    <x v="0"/>
    <x v="9"/>
    <m/>
    <m/>
    <s v="Pumpspeicher"/>
    <s v="Nein"/>
    <s v="Nein"/>
    <n v="247"/>
    <s v="Bürs"/>
    <s v="Höchstspannung (HöS)"/>
    <s v="Transnet BW GmbH"/>
    <x v="0"/>
    <x v="41"/>
  </r>
  <r>
    <s v="BNA0778"/>
    <s v="EnBW Energie Baden-Württemberg AG"/>
    <s v="Kopswerk II "/>
    <s v="A-6794"/>
    <s v="Partenen"/>
    <m/>
    <s v="Österreich"/>
    <s v="Masch. 1 bis 3"/>
    <d v="2008-09-01T00:00:00"/>
    <d v="2008-09-01T00:00:00"/>
    <x v="0"/>
    <x v="9"/>
    <m/>
    <m/>
    <s v="Pumpspeicher"/>
    <s v="Nein"/>
    <s v="Nein"/>
    <n v="525"/>
    <s v="Bürs"/>
    <s v="Höchstspannung (HöS)"/>
    <s v="Transnet BW GmbH"/>
    <x v="0"/>
    <x v="59"/>
  </r>
  <r>
    <s v="BNA0779"/>
    <s v="EnBW Energie Baden-Württemberg AG"/>
    <s v="Obervermuntwerk 1"/>
    <s v="A-6794"/>
    <s v="Partenen"/>
    <m/>
    <s v="Österreich"/>
    <s v="Masch. 1 u. 2"/>
    <d v="1943-02-01T00:00:00"/>
    <d v="1943-02-01T00:00:00"/>
    <x v="0"/>
    <x v="15"/>
    <m/>
    <m/>
    <s v="Speicherwasser (ohne Pumpspeicher)"/>
    <s v="Nein"/>
    <s v="Nein"/>
    <n v="29"/>
    <s v="Bürs"/>
    <s v="Höchstspannung (HöS)"/>
    <s v="Transnet BW GmbH"/>
    <x v="0"/>
    <x v="125"/>
  </r>
  <r>
    <s v="BNA0780"/>
    <s v="EnBW Energie Baden-Württemberg AG"/>
    <s v="Vermuntwerk"/>
    <s v="A-6794"/>
    <s v="Partenen"/>
    <m/>
    <s v="Österreich"/>
    <s v="Masch. 1 bis 5"/>
    <d v="1930-03-01T00:00:00"/>
    <d v="1930-03-01T00:00:00"/>
    <x v="0"/>
    <x v="15"/>
    <m/>
    <m/>
    <s v="Speicherwasser (ohne Pumpspeicher)"/>
    <s v="Nein"/>
    <s v="Nein"/>
    <n v="158"/>
    <s v="Bürs"/>
    <s v="Höchstspannung (HöS)"/>
    <s v="Transnet BW GmbH"/>
    <x v="0"/>
    <x v="126"/>
  </r>
  <r>
    <s v="BNA0781"/>
    <s v="ENERTRAG Aktiengesellschaft"/>
    <s v="ÜST Ruhleben"/>
    <n v="17309"/>
    <s v="Pasewalk"/>
    <s v="Gemarkung Pasewalk, _x000a_Flur 23, Flurstück 26/1"/>
    <s v="Mecklenburg-Vorpommern"/>
    <s v="ÜST Ruhleben"/>
    <n v="2000"/>
    <n v="2000"/>
    <x v="0"/>
    <x v="0"/>
    <m/>
    <m/>
    <s v="Windenergie (Onshore-Anlage)"/>
    <s v="Ja"/>
    <m/>
    <n v="29.1"/>
    <s v="ÜST Ruhleben"/>
    <s v="Mittelspannung (MS)"/>
    <s v="E.DIS AG"/>
    <x v="0"/>
    <x v="51"/>
  </r>
  <r>
    <s v="BNA0782"/>
    <s v="Rhein-Main-Donau GmbH"/>
    <s v="Kachlet"/>
    <n v="94034"/>
    <s v="Passau"/>
    <s v="Schleusenweg 10"/>
    <s v="Bayern"/>
    <s v="Kachlet"/>
    <d v="1927-12-31T00:00:00"/>
    <d v="1927-12-31T00:00:00"/>
    <x v="0"/>
    <x v="2"/>
    <m/>
    <m/>
    <s v="Laufwasser"/>
    <s v="Nein"/>
    <s v="Nein"/>
    <n v="53.7"/>
    <s v="Schaltanlage vor Ort"/>
    <s v="Hochspannung (HS)"/>
    <s v="Bayernwerk AG"/>
    <x v="0"/>
    <x v="114"/>
  </r>
  <r>
    <s v="BNA0784"/>
    <s v="Innwerk AG"/>
    <s v="Passau-Ingling"/>
    <n v="94036"/>
    <s v="Passau"/>
    <s v="Innstraße 121"/>
    <s v="Bayern"/>
    <s v="Passau-Ingling"/>
    <d v="1965-07-17T00:00:00"/>
    <d v="1965-07-17T00:00:00"/>
    <x v="0"/>
    <x v="2"/>
    <m/>
    <m/>
    <s v="Laufwasser"/>
    <s v="Nein"/>
    <s v="Nein"/>
    <n v="86.4"/>
    <s v="Schaltanlage vor Ort"/>
    <s v="Hochspannung (HS)"/>
    <s v="APG/Bayernwerk AG"/>
    <x v="0"/>
    <x v="56"/>
  </r>
  <r>
    <s v="BNA0785"/>
    <s v="Lausitz Energie Kraftwerke AG"/>
    <s v="KW Jänschwalde"/>
    <n v="3185"/>
    <s v="Peitz"/>
    <s v="Kraftwerksstraße"/>
    <s v="Brandenburg"/>
    <s v="A"/>
    <d v="1981-10-01T00:00:00"/>
    <d v="1981-10-01T00:00:00"/>
    <x v="0"/>
    <x v="11"/>
    <m/>
    <m/>
    <s v="Braunkohle"/>
    <s v="Nein"/>
    <s v="Ja"/>
    <n v="465"/>
    <s v="Preilack"/>
    <s v="Höchstspannung (HöS)"/>
    <s v="50Hertz Transmission GmbH"/>
    <x v="0"/>
    <x v="37"/>
  </r>
  <r>
    <s v="BNA0786"/>
    <s v="Lausitz Energie Kraftwerke AG"/>
    <s v="KW Jänschwalde"/>
    <n v="3185"/>
    <s v="Peitz"/>
    <s v="Kraftwerksstraße"/>
    <s v="Brandenburg"/>
    <s v="B"/>
    <d v="1982-11-29T00:00:00"/>
    <d v="1982-11-29T00:00:00"/>
    <x v="0"/>
    <x v="11"/>
    <m/>
    <m/>
    <s v="Braunkohle"/>
    <s v="Nein"/>
    <s v="Ja"/>
    <n v="465"/>
    <s v="Preilack"/>
    <s v="Höchstspannung (HöS)"/>
    <s v="50Hertz Transmission GmbH"/>
    <x v="0"/>
    <x v="85"/>
  </r>
  <r>
    <s v="BNA0787"/>
    <s v="Lausitz Energie Kraftwerke AG"/>
    <s v="KW Jänschwalde"/>
    <n v="3185"/>
    <s v="Peitz"/>
    <s v="Kraftwerksstraße"/>
    <s v="Brandenburg"/>
    <s v="C"/>
    <d v="1984-02-01T00:00:00"/>
    <d v="1984-02-01T00:00:00"/>
    <x v="0"/>
    <x v="11"/>
    <m/>
    <m/>
    <s v="Braunkohle"/>
    <s v="Nein"/>
    <s v="Ja"/>
    <n v="465"/>
    <s v="Preilack"/>
    <s v="Höchstspannung (HöS)"/>
    <s v="50Hertz Transmission GmbH"/>
    <x v="0"/>
    <x v="57"/>
  </r>
  <r>
    <s v="BNA0788"/>
    <s v="Lausitz Energie Kraftwerke AG"/>
    <s v="KW Jänschwalde"/>
    <n v="3185"/>
    <s v="Peitz"/>
    <s v="Kraftwerksstraße"/>
    <s v="Brandenburg"/>
    <s v="D"/>
    <d v="1985-10-06T00:00:00"/>
    <d v="1985-10-06T00:00:00"/>
    <x v="0"/>
    <x v="11"/>
    <m/>
    <m/>
    <s v="Braunkohle"/>
    <s v="Nein"/>
    <s v="Ja"/>
    <n v="465"/>
    <s v="Preilack"/>
    <s v="Höchstspannung (HöS)"/>
    <s v="50Hertz Transmission GmbH"/>
    <x v="0"/>
    <x v="18"/>
  </r>
  <r>
    <s v="BNA0789"/>
    <s v="Lausitz Energie Kraftwerke AG"/>
    <s v="KW Jänschwalde"/>
    <n v="3185"/>
    <s v="Peitz"/>
    <s v="Kraftwerksstraße"/>
    <s v="Brandenburg"/>
    <s v="E"/>
    <d v="1987-10-06T00:00:00"/>
    <d v="1987-10-06T00:00:00"/>
    <x v="18"/>
    <x v="11"/>
    <m/>
    <m/>
    <s v="Braunkohle"/>
    <s v="Nein"/>
    <s v="Ja"/>
    <n v="465"/>
    <s v="Preilack"/>
    <s v="Höchstspannung (HöS)"/>
    <s v="50Hertz Transmission GmbH"/>
    <x v="15"/>
    <x v="45"/>
  </r>
  <r>
    <s v="BNA0790"/>
    <s v="Lausitz Energie Kraftwerke AG"/>
    <s v="KW Jänschwalde"/>
    <n v="3185"/>
    <s v="Peitz"/>
    <s v="Kraftwerksstraße"/>
    <s v="Brandenburg"/>
    <s v="F"/>
    <d v="1989-03-09T00:00:00"/>
    <d v="1989-03-09T00:00:00"/>
    <x v="18"/>
    <x v="11"/>
    <m/>
    <m/>
    <s v="Braunkohle"/>
    <s v="Nein"/>
    <s v="Ja"/>
    <n v="465"/>
    <s v="Preilack"/>
    <s v="Höchstspannung (HöS)"/>
    <s v="50Hertz Transmission GmbH"/>
    <x v="15"/>
    <x v="20"/>
  </r>
  <r>
    <s v="BNA0791"/>
    <s v="Acciona Energie Windparks Deutschland GmbH"/>
    <m/>
    <n v="3185"/>
    <s v="Peitz, OT Drehnower Vorstadt"/>
    <m/>
    <s v="Brandenburg"/>
    <m/>
    <n v="2005"/>
    <n v="2005"/>
    <x v="0"/>
    <x v="0"/>
    <m/>
    <m/>
    <s v="Windenergie (Onshore-Anlage)"/>
    <s v="Ja"/>
    <m/>
    <n v="10.5"/>
    <m/>
    <s v="Mittelspannung (MS)"/>
    <s v="Mitteldeutsche Netzgesellschaft Strom mbH"/>
    <x v="0"/>
    <x v="30"/>
  </r>
  <r>
    <s v="BNA0792"/>
    <s v="VERBUND-Innkraftwerke GmbH"/>
    <s v="Perach"/>
    <n v="84567"/>
    <s v="Perach"/>
    <s v="Niederperach"/>
    <s v="Bayern"/>
    <m/>
    <d v="1977-07-01T00:00:00"/>
    <d v="1977-07-01T00:00:00"/>
    <x v="0"/>
    <x v="2"/>
    <m/>
    <m/>
    <s v="Laufwasser"/>
    <s v="Nein"/>
    <s v="Nein"/>
    <n v="19.399999999999999"/>
    <s v="UW Perach"/>
    <s v="Hochspannung (HS)"/>
    <s v="Bayernwerk AG"/>
    <x v="0"/>
    <x v="42"/>
  </r>
  <r>
    <s v="BNA0793"/>
    <s v="Uniper Kraftwerke GmbH "/>
    <s v="Heyden"/>
    <n v="32469"/>
    <s v="Petershagen"/>
    <m/>
    <s v="Nordrhein-Westfalen"/>
    <n v="4"/>
    <d v="1987-01-01T00:00:00"/>
    <d v="1987-01-01T00:00:00"/>
    <x v="0"/>
    <x v="6"/>
    <m/>
    <m/>
    <s v="Steinkohle"/>
    <s v="Nein"/>
    <s v="Nein"/>
    <n v="875"/>
    <s v="Ovenstädt"/>
    <s v="Höchstspannung (HöS)"/>
    <s v="TenneT TSO GmbH "/>
    <x v="0"/>
    <x v="45"/>
  </r>
  <r>
    <s v="BNA0794"/>
    <s v="Windkraft Unger GmbH"/>
    <m/>
    <n v="9526"/>
    <s v="Pfaffroda/E., OT Dörnthal"/>
    <m/>
    <s v="Sachsen"/>
    <m/>
    <n v="2007"/>
    <n v="2007"/>
    <x v="0"/>
    <x v="0"/>
    <m/>
    <m/>
    <s v="Windenergie (Onshore-Anlage)"/>
    <s v="Ja"/>
    <m/>
    <n v="18.009"/>
    <m/>
    <s v="USp. Hoch- / Mittelspannung (HS/MS)"/>
    <s v="Mitteldeutsche Netzgesellschaft Strom mbH"/>
    <x v="0"/>
    <x v="12"/>
  </r>
  <r>
    <s v="BNA0795"/>
    <s v="Rhein-Main-Donau GmbH"/>
    <s v="Geisling"/>
    <n v="93102"/>
    <s v="Pfatter"/>
    <m/>
    <s v="Bayern"/>
    <s v="Geisling"/>
    <d v="1985-12-31T00:00:00"/>
    <d v="1985-12-31T00:00:00"/>
    <x v="0"/>
    <x v="2"/>
    <m/>
    <m/>
    <s v="Laufwasser"/>
    <s v="Nein"/>
    <s v="Nein"/>
    <n v="25"/>
    <s v="Schaltanlage vor Ort"/>
    <s v="Mittelspannung (MS)"/>
    <s v="Bayernwerk AG"/>
    <x v="0"/>
    <x v="18"/>
  </r>
  <r>
    <s v="BNA0797"/>
    <s v="Heizkraftwerk Pforzheim GmbH"/>
    <s v="Heizkraftwerk Pforzheim GmbH"/>
    <n v="75175"/>
    <s v="Pforzheim"/>
    <s v="Hohwiesenweg 15"/>
    <s v="Baden-Württemberg"/>
    <s v="Biomasse"/>
    <d v="2004-12-09T00:00:00"/>
    <d v="2004-12-09T00:00:00"/>
    <x v="0"/>
    <x v="3"/>
    <s v="Biomasse"/>
    <s v="Erdgas; Klärgas"/>
    <s v="Biomasse"/>
    <s v="Ja"/>
    <s v="Ja"/>
    <n v="12.3"/>
    <s v="Hohwiesenweg"/>
    <s v="Hochspannung (HS)"/>
    <s v="Stadtwerke Pforzheim GmbH und Co. KG"/>
    <x v="0"/>
    <x v="23"/>
  </r>
  <r>
    <s v="BNA0799"/>
    <s v="Heizkraftwerk Pforzheim GmbH"/>
    <s v="Heizkraftwerk Pforzheim GmbH"/>
    <n v="75175"/>
    <s v="Pforzheim"/>
    <s v="Hohwiesenweg 15"/>
    <s v="Baden-Württemberg"/>
    <s v="Gaskesselanlage"/>
    <m/>
    <m/>
    <x v="10"/>
    <x v="3"/>
    <s v="Erdgas"/>
    <s v="Mineralölprodukte"/>
    <s v="Erdgas"/>
    <s v="Nein"/>
    <s v="Ja"/>
    <n v="11.3"/>
    <s v="Hohwiesenweg"/>
    <s v="Hochspannung (HS)"/>
    <s v="Stadtwerke Pforzheim GmbH und Co. KG"/>
    <x v="9"/>
    <x v="24"/>
  </r>
  <r>
    <s v="BNA0800"/>
    <s v="Heizkraftwerk Pforzheim GmbH"/>
    <s v="Heizkraftwerk Pforzheim GmbH"/>
    <n v="75175"/>
    <s v="Pforzheim"/>
    <s v="Hohwiesenweg 15"/>
    <s v="Baden-Württemberg"/>
    <s v="Kombiblock/GuD"/>
    <d v="1980-11-14T00:00:00"/>
    <d v="1980-11-14T00:00:00"/>
    <x v="0"/>
    <x v="3"/>
    <s v="Erdgas"/>
    <s v="Mineralölprodukte"/>
    <s v="Erdgas"/>
    <s v="Nein"/>
    <s v="Ja"/>
    <n v="41.2"/>
    <s v="Hohwiesenweg"/>
    <s v="Hochspannung (HS)"/>
    <s v="Stadtwerke Pforzheim GmbH und Co. KG"/>
    <x v="0"/>
    <x v="53"/>
  </r>
  <r>
    <s v="BNA0801"/>
    <s v="Heizkraftwerk Pforzheim GmbH"/>
    <s v="Heizkraftwerk Pforzheim GmbH"/>
    <n v="75175"/>
    <s v="Pforzheim"/>
    <s v="Hohwiesenweg 15"/>
    <s v="Baden-Württemberg"/>
    <s v="Wirbelschichtblock"/>
    <d v="1990-01-18T00:00:00"/>
    <d v="1990-01-18T00:00:00"/>
    <x v="0"/>
    <x v="3"/>
    <s v="Steinkohle"/>
    <s v="EBS; Mineralölprodukte; Klärgas"/>
    <s v="Steinkohle"/>
    <s v="Nein"/>
    <s v="Ja"/>
    <n v="26.9"/>
    <s v="Hohwiesenweg"/>
    <s v="Hochspannung (HS)"/>
    <s v="Stadtwerke Pforzheim GmbH und Co. KG"/>
    <x v="0"/>
    <x v="44"/>
  </r>
  <r>
    <s v="BNA0802"/>
    <s v="EnBW Energie Baden-Württemberg AG"/>
    <s v="Kernkraftwerk Philippsburg 2"/>
    <n v="76661"/>
    <s v="Philippsburg"/>
    <s v="Rheinschanzinsel"/>
    <s v="Baden-Württemberg"/>
    <s v="KKP 2"/>
    <d v="1985-04-18T00:00:00"/>
    <d v="1985-04-18T00:00:00"/>
    <x v="21"/>
    <x v="13"/>
    <m/>
    <m/>
    <s v="Kernenergie"/>
    <s v="Nein"/>
    <s v="Nein"/>
    <n v="1402"/>
    <s v="Philippsburg"/>
    <s v="Höchstspannung (HöS)"/>
    <s v="Transnet BW GmbH"/>
    <x v="8"/>
    <x v="18"/>
  </r>
  <r>
    <s v="BNA0804"/>
    <s v="K+S AG"/>
    <s v="Hattorf"/>
    <n v="36269"/>
    <s v="Philippsthal"/>
    <m/>
    <s v="Hessen"/>
    <s v="Hattorf"/>
    <d v="2013-01-01T00:00:00"/>
    <d v="2013-01-01T00:00:00"/>
    <x v="0"/>
    <x v="1"/>
    <m/>
    <m/>
    <s v="Erdgas"/>
    <s v="Nein"/>
    <s v="Ja"/>
    <n v="52"/>
    <s v="UW Phillippsthal"/>
    <s v="Hochspannung (HS)"/>
    <s v="Avacon AG"/>
    <x v="0"/>
    <x v="25"/>
  </r>
  <r>
    <s v="BNA0805"/>
    <s v="Kraftwerk Platting GmbH"/>
    <s v="Kraftwerk Plattling"/>
    <n v="94447"/>
    <s v="Plattling"/>
    <m/>
    <s v="Bayern"/>
    <m/>
    <d v="2010-04-24T00:00:00"/>
    <d v="2010-04-24T00:00:00"/>
    <x v="0"/>
    <x v="1"/>
    <m/>
    <m/>
    <s v="Erdgas"/>
    <s v="Nein"/>
    <s v="Ja"/>
    <n v="118.5"/>
    <s v="DE00722594447HRA00000000PLAE00014; DE00722594447HRV00000000PLAE00014; DE00722594447HRA00000000PLAE00015; DE00722594447HRV00000000PLAE00015"/>
    <s v="USp. Höchst- / Hochspannung (HöS/HS)"/>
    <s v="Bayernwerk AG"/>
    <x v="0"/>
    <x v="24"/>
  </r>
  <r>
    <s v="BNA0806"/>
    <s v="MVV Energie AG"/>
    <s v="Windpark Plauerhagen"/>
    <n v="19395"/>
    <s v="Plauerhagen"/>
    <m/>
    <s v="Mecklenburg-Vorpommern"/>
    <m/>
    <d v="2010-06-22T00:00:00"/>
    <d v="2010-06-22T00:00:00"/>
    <x v="0"/>
    <x v="0"/>
    <m/>
    <m/>
    <s v="Windenergie (Onshore-Anlage)"/>
    <s v="Ja"/>
    <s v="Nein"/>
    <n v="16"/>
    <s v="UW Krakow"/>
    <s v="Mittelspannung (MS)"/>
    <s v="WEMAG Netz GmbH"/>
    <x v="0"/>
    <x v="24"/>
  </r>
  <r>
    <s v="BNA0807"/>
    <s v="Solarpark Pocking 2 GmbH"/>
    <m/>
    <n v="94060"/>
    <s v="Pocking"/>
    <m/>
    <s v="Bayern"/>
    <m/>
    <n v="2009"/>
    <n v="2009"/>
    <x v="0"/>
    <x v="7"/>
    <m/>
    <m/>
    <s v="Solare Strahlungsenergie"/>
    <s v="Ja"/>
    <m/>
    <n v="12.052"/>
    <m/>
    <s v="Mittelspannung (MS)"/>
    <s v="Bayernwerk AG"/>
    <x v="0"/>
    <x v="7"/>
  </r>
  <r>
    <s v="BNA0808"/>
    <s v="innogy SE"/>
    <s v="RWE Innogy Brise Windparkbetriebsgesellschaft mbH"/>
    <n v="16949"/>
    <s v="Porep"/>
    <m/>
    <s v="Brandenburg"/>
    <s v="Putlitz"/>
    <n v="2004"/>
    <n v="2004"/>
    <x v="0"/>
    <x v="0"/>
    <m/>
    <m/>
    <s v="Windenergie (Onshore-Anlage)"/>
    <s v="Ja"/>
    <s v="Nein"/>
    <n v="62"/>
    <s v="UW Putlitz"/>
    <s v="Höchstspannung (HöS)"/>
    <s v="50Hertz Transmission GmbH"/>
    <x v="0"/>
    <x v="32"/>
  </r>
  <r>
    <s v="BNA0810"/>
    <s v="Uniper Kraftwerke GmbH "/>
    <s v="Kraftwerk Veltheim"/>
    <n v="32457"/>
    <s v="Porta Westfalica"/>
    <m/>
    <s v="Nordrhein-Westfalen"/>
    <s v="4 GT"/>
    <n v="1974"/>
    <n v="1974"/>
    <x v="11"/>
    <x v="3"/>
    <s v="Erdgas, Heizöl EL ( 100 % )"/>
    <m/>
    <s v="Erdgas"/>
    <s v="Nein"/>
    <s v="Nein"/>
    <n v="65"/>
    <s v="UW - Veltheim"/>
    <s v="Hochspannung (HS)"/>
    <s v="Netz Veltheim GmbH"/>
    <x v="10"/>
    <x v="127"/>
  </r>
  <r>
    <s v="BNA0811"/>
    <s v="Uniper Kraftwerke GmbH "/>
    <s v="Kraftwerk Veltheim"/>
    <n v="32457"/>
    <s v="Porta Westfalica"/>
    <m/>
    <s v="Nordrhein-Westfalen"/>
    <s v="4 DT"/>
    <n v="1975"/>
    <n v="1975"/>
    <x v="11"/>
    <x v="3"/>
    <s v="Erdgas, Heizöl EL ( 50 % )"/>
    <m/>
    <s v="Erdgas"/>
    <s v="Nein"/>
    <s v="Nein"/>
    <n v="335"/>
    <s v="UW - Veltheim"/>
    <s v="Höchstspannung (HöS)"/>
    <s v="Netz Veltheim GmbH"/>
    <x v="10"/>
    <x v="49"/>
  </r>
  <r>
    <s v="BNA0812"/>
    <s v="Gemeinschaftskraftwerk Veltheim GmbH"/>
    <s v="Kraftwerk Veltheim"/>
    <n v="32457"/>
    <s v="Porta Westfalica"/>
    <m/>
    <s v="Nordrhein-Westfalen"/>
    <n v="2"/>
    <n v="1965"/>
    <n v="1965"/>
    <x v="2"/>
    <x v="6"/>
    <m/>
    <m/>
    <s v="Steinkohle"/>
    <s v="Nein"/>
    <s v="Nein"/>
    <n v="93"/>
    <s v="UW - Veltheim"/>
    <s v="Hochspannung (HS)"/>
    <s v="Netz Veltheim GmbH"/>
    <x v="2"/>
    <x v="70"/>
  </r>
  <r>
    <s v="BNA0813"/>
    <s v="Uniper Kraftwerke GmbH "/>
    <s v="Kraftwerk Veltheim"/>
    <n v="32457"/>
    <s v="Porta Westfalica"/>
    <m/>
    <s v="Nordrhein-Westfalen"/>
    <n v="3"/>
    <n v="1970"/>
    <n v="1970"/>
    <x v="11"/>
    <x v="3"/>
    <s v="Steinkohle"/>
    <s v="Klärschlamm / Fluff"/>
    <s v="Steinkohle"/>
    <s v="Nein"/>
    <s v="Nein"/>
    <n v="303"/>
    <s v="UW - Veltheim"/>
    <s v="Höchstspannung (HöS)"/>
    <s v="Netz Veltheim GmbH"/>
    <x v="10"/>
    <x v="98"/>
  </r>
  <r>
    <s v="BNA0814"/>
    <s v="Energie und Wasser Potsdam GmbH"/>
    <s v="HKW Potsdam-Süd"/>
    <n v="14478"/>
    <s v="Potsdam"/>
    <m/>
    <s v="Brandenburg"/>
    <s v="Gesamtanlage"/>
    <d v="1996-01-01T00:00:00"/>
    <d v="1996-01-01T00:00:00"/>
    <x v="0"/>
    <x v="1"/>
    <m/>
    <m/>
    <s v="Erdgas"/>
    <s v="Nein"/>
    <s v="Ja"/>
    <n v="81.8"/>
    <s v="UW Potsdam-Süd"/>
    <s v="Hochspannung (HS)"/>
    <s v="Netzgesellschaft Potsdam GmbH"/>
    <x v="0"/>
    <x v="38"/>
  </r>
  <r>
    <s v="BNA0815"/>
    <m/>
    <m/>
    <n v="17291"/>
    <s v="Prenzlau"/>
    <m/>
    <s v="Brandenburg"/>
    <m/>
    <n v="2000"/>
    <n v="2000"/>
    <x v="0"/>
    <x v="0"/>
    <m/>
    <m/>
    <s v="Windenergie (Onshore-Anlage)"/>
    <s v="Ja"/>
    <m/>
    <n v="11.5"/>
    <m/>
    <s v="Mittelspannung (MS)"/>
    <s v="E.DIS AG"/>
    <x v="0"/>
    <x v="51"/>
  </r>
  <r>
    <s v="BNA0816"/>
    <s v="TIWAG-Tiroler Wasserkraft AG"/>
    <s v="KW Kaunertal"/>
    <s v="A-6522"/>
    <s v="Prutz"/>
    <m/>
    <s v="Österreich"/>
    <s v="Prutz"/>
    <d v="1964-10-02T00:00:00"/>
    <d v="1964-10-02T00:00:00"/>
    <x v="5"/>
    <x v="15"/>
    <m/>
    <m/>
    <s v="Speicherwasser (ohne Pumpspeicher)"/>
    <s v="Nein"/>
    <s v="Nein"/>
    <n v="392"/>
    <s v="UW Prutz"/>
    <s v="Höchstspannung (HöS)"/>
    <s v="TIWAG-Netz AG/APG bzw. Amprion"/>
    <x v="5"/>
    <x v="118"/>
  </r>
  <r>
    <s v="BNA0817"/>
    <s v="WKN Windkraft Nord GmbH &amp; Co. Windpark Puls KG"/>
    <m/>
    <n v="25560"/>
    <s v="Puls"/>
    <m/>
    <s v="Schleswig-Holstein"/>
    <m/>
    <d v="1999-11-01T00:00:00"/>
    <d v="1999-11-01T00:00:00"/>
    <x v="0"/>
    <x v="0"/>
    <m/>
    <m/>
    <s v="Windenergie (Onshore-Anlage)"/>
    <s v="Ja"/>
    <m/>
    <n v="16.5"/>
    <m/>
    <s v="Mittelspannung (MS)"/>
    <s v="Schleswig-Holstein Netz AG "/>
    <x v="0"/>
    <x v="19"/>
  </r>
  <r>
    <s v="BNA0818"/>
    <s v="SCE Wind Puschwitz GmbH &amp; Co. KG"/>
    <m/>
    <n v="2699"/>
    <s v="Puschwitz"/>
    <m/>
    <s v="Sachsen"/>
    <m/>
    <n v="2001"/>
    <n v="2001"/>
    <x v="0"/>
    <x v="0"/>
    <m/>
    <m/>
    <s v="Windenergie (Onshore-Anlage)"/>
    <s v="Ja"/>
    <m/>
    <n v="20"/>
    <m/>
    <s v="Hochspannung (HS)"/>
    <s v="ENSO Netz GmbH"/>
    <x v="0"/>
    <x v="22"/>
  </r>
  <r>
    <s v="BNA0819"/>
    <s v="N.prior energy GmbH"/>
    <m/>
    <n v="6333"/>
    <s v="Quenstedt"/>
    <m/>
    <s v="Sachsen-Anhalt"/>
    <m/>
    <n v="1999"/>
    <n v="1999"/>
    <x v="0"/>
    <x v="0"/>
    <m/>
    <m/>
    <s v="Windenergie (Onshore-Anlage)"/>
    <s v="Ja"/>
    <m/>
    <n v="18"/>
    <m/>
    <s v="USp. Hoch- / Mittelspannung (HS/MS)"/>
    <s v="Mitteldeutsche Netzgesellschaft Strom mbH"/>
    <x v="0"/>
    <x v="3"/>
  </r>
  <r>
    <s v="BNA0820"/>
    <s v="Steag GmbH"/>
    <s v="Weiher"/>
    <n v="66287"/>
    <s v="Quierschied"/>
    <s v="Holzer Straße"/>
    <s v="Saarland"/>
    <s v="Weiher III"/>
    <d v="1976-09-24T00:00:00"/>
    <d v="1976-09-24T00:00:00"/>
    <x v="4"/>
    <x v="6"/>
    <m/>
    <m/>
    <s v="Steinkohle"/>
    <s v="Nein"/>
    <s v="Ja"/>
    <n v="655.6"/>
    <s v="UA Uchtelfangen"/>
    <s v="Höchstspannung (HöS)"/>
    <s v="Amprion GmbH"/>
    <x v="4"/>
    <x v="104"/>
  </r>
  <r>
    <s v="BNA0821"/>
    <s v="ENERTRAG Aktiengesellschaft"/>
    <s v="Umspannwerk Raguhn GmbH"/>
    <n v="6779"/>
    <s v="Raguhn-Jeßnitz"/>
    <m/>
    <s v="Sachsen-Anhalt"/>
    <m/>
    <m/>
    <m/>
    <x v="0"/>
    <x v="0"/>
    <m/>
    <m/>
    <s v="Windenergie (Onshore-Anlage)"/>
    <s v="Ja"/>
    <s v="Nein"/>
    <n v="52.9"/>
    <s v="UW Raguhn"/>
    <s v="Hochspannung (HS)"/>
    <s v="Mitteldeutsche Netzgesellschaft Strom mbH"/>
    <x v="0"/>
    <x v="24"/>
  </r>
  <r>
    <s v="BNA0822"/>
    <s v="WKN Windkraft Nord GmbH &amp; Co. BWP Rantrum KG"/>
    <m/>
    <n v="25873"/>
    <s v="Rantrum"/>
    <m/>
    <s v="Schleswig-Holstein"/>
    <m/>
    <d v="1998-12-22T00:00:00"/>
    <d v="1998-12-22T00:00:00"/>
    <x v="0"/>
    <x v="0"/>
    <m/>
    <m/>
    <s v="Windenergie (Onshore-Anlage)"/>
    <s v="Ja"/>
    <m/>
    <n v="9.9"/>
    <m/>
    <s v="Mittelspannung (MS)"/>
    <s v="Schleswig-Holstein Netz AG "/>
    <x v="0"/>
    <x v="43"/>
  </r>
  <r>
    <s v="BNA0823"/>
    <s v="Stadtwerke München GmbH"/>
    <s v="SWM Wind Havelland GmbH &amp; Co. KG"/>
    <n v="14776"/>
    <s v="Raum Brandenburg"/>
    <m/>
    <s v="Brandenburg"/>
    <s v="Havelland"/>
    <d v="2009-12-01T00:00:00"/>
    <d v="2009-12-01T00:00:00"/>
    <x v="0"/>
    <x v="0"/>
    <m/>
    <m/>
    <s v="Windenergie (Onshore-Anlage)"/>
    <s v="Ja"/>
    <s v="Nein"/>
    <n v="171"/>
    <m/>
    <m/>
    <m/>
    <x v="0"/>
    <x v="6"/>
  </r>
  <r>
    <s v="BNA0824"/>
    <s v="Windpark Wetzdorf GmbH &amp; Co.KG _x000a_c/o Deutsche Structured Finance GmbH"/>
    <m/>
    <n v="7616"/>
    <s v="Rauschwitz"/>
    <m/>
    <s v="Thüringen"/>
    <m/>
    <n v="2003"/>
    <n v="2003"/>
    <x v="0"/>
    <x v="0"/>
    <m/>
    <m/>
    <s v="Windenergie (Onshore-Anlage)"/>
    <s v="Ja"/>
    <m/>
    <n v="21"/>
    <m/>
    <s v="Hochspannung (HS)"/>
    <s v="TEN Thüringer Energienetze GmbH"/>
    <x v="0"/>
    <x v="2"/>
  </r>
  <r>
    <s v="BNA0825"/>
    <s v="EnBW Energie Baden-Württemberg AG"/>
    <s v="Rheinkraftwerk Reckingen"/>
    <n v="79790"/>
    <s v="Küssaberg"/>
    <s v="Kraftwerkstraße 24"/>
    <s v="Baden-Württemberg"/>
    <s v="Reckingen"/>
    <d v="1942-01-01T00:00:00"/>
    <d v="1942-01-01T00:00:00"/>
    <x v="0"/>
    <x v="2"/>
    <m/>
    <m/>
    <s v="Laufwasser"/>
    <s v="Nein"/>
    <s v="Nein"/>
    <n v="19"/>
    <s v="Reckingen bzw. CH"/>
    <s v="Hochspannung (HS)"/>
    <s v="Netze BW GmbH"/>
    <x v="0"/>
    <x v="84"/>
  </r>
  <r>
    <s v="BNA0826"/>
    <s v="Ökotech Ingenieurgesellschaft mbh"/>
    <s v="BMHKW-RE Recklinghausen"/>
    <n v="45665"/>
    <s v="Recklinghausen"/>
    <s v="Maria-May-Straße 1"/>
    <s v="Nordrhein-Westfalen"/>
    <s v="BMHKW-RE Recklinghausen"/>
    <d v="2004-03-01T00:00:00"/>
    <d v="2004-03-01T00:00:00"/>
    <x v="0"/>
    <x v="4"/>
    <s v="Altholz"/>
    <s v="HEL"/>
    <s v="Biomasse"/>
    <s v="Ja"/>
    <s v="Ja"/>
    <n v="15"/>
    <s v="UW Katharinenstr"/>
    <s v="Hochspannung (HS)"/>
    <s v="Westnetz GmbH"/>
    <x v="0"/>
    <x v="23"/>
  </r>
  <r>
    <s v="BNA0827"/>
    <s v="Loccumer Windparksbetriebsgesellschaft mbH"/>
    <s v="Windpark Loccum/Wasserstraße"/>
    <n v="31547"/>
    <s v="Loccum"/>
    <m/>
    <s v="Niedersachsen"/>
    <m/>
    <d v="2002-10-16T00:00:00"/>
    <d v="2002-10-16T00:00:00"/>
    <x v="0"/>
    <x v="0"/>
    <m/>
    <m/>
    <s v="Windenergie (Onshore-Anlage)"/>
    <s v="Ja"/>
    <s v="Nein"/>
    <n v="13.8"/>
    <m/>
    <s v="Mittelspannung (MS)"/>
    <s v="Avacon AG"/>
    <x v="0"/>
    <x v="31"/>
  </r>
  <r>
    <s v="BNA0828"/>
    <s v="Windpark Reher II GmbH &amp; Co. KG "/>
    <m/>
    <n v="25593"/>
    <s v="Reher"/>
    <m/>
    <s v="Schleswig-Holstein"/>
    <m/>
    <n v="2005"/>
    <n v="2005"/>
    <x v="0"/>
    <x v="0"/>
    <m/>
    <m/>
    <s v="Windenergie (Onshore-Anlage)"/>
    <s v="Ja"/>
    <m/>
    <n v="16"/>
    <m/>
    <s v="USp. Hoch- / Mittelspannung (HS/MS)"/>
    <s v="Schleswig-Holstein Netz AG "/>
    <x v="0"/>
    <x v="30"/>
  </r>
  <r>
    <s v="BNA0829"/>
    <s v="Trassengesellschaft Reinsbüttel GmbH &amp; Co. KG"/>
    <m/>
    <n v="25764"/>
    <s v="Reinsbüttel"/>
    <m/>
    <s v="Schleswig-Holstein"/>
    <m/>
    <n v="2009"/>
    <n v="2009"/>
    <x v="0"/>
    <x v="0"/>
    <m/>
    <m/>
    <s v="Windenergie (Onshore-Anlage)"/>
    <s v="Ja"/>
    <m/>
    <n v="25"/>
    <m/>
    <s v="Mittelspannung (MS)"/>
    <s v="Schleswig-Holstein Netz AG "/>
    <x v="0"/>
    <x v="7"/>
  </r>
  <r>
    <s v="BNA0830"/>
    <s v="Solarkraftwerk Rentweinsdorf GmbH &amp; Co. KG"/>
    <m/>
    <n v="96184"/>
    <s v="Rentweinsdorf"/>
    <m/>
    <s v="Bayern"/>
    <m/>
    <n v="2010"/>
    <n v="2010"/>
    <x v="0"/>
    <x v="7"/>
    <m/>
    <m/>
    <s v="Solare Strahlungsenergie"/>
    <s v="Ja"/>
    <m/>
    <n v="12.585000000000001"/>
    <m/>
    <s v="USp. Hoch- / Mittelspannung (HS/MS)"/>
    <s v="Bayernwerk AG"/>
    <x v="0"/>
    <x v="54"/>
  </r>
  <r>
    <s v="BNA0832"/>
    <s v="FairEnergie GmbH"/>
    <s v="BHKW-Hauffstraße"/>
    <n v="72762"/>
    <s v="Reutlingen"/>
    <s v="Hauffstraße 89 m"/>
    <s v="Baden-Württemberg"/>
    <s v="Motorenanlage"/>
    <d v="2011-02-21T00:00:00"/>
    <d v="2011-02-21T00:00:00"/>
    <x v="0"/>
    <x v="1"/>
    <m/>
    <m/>
    <s v="Erdgas"/>
    <s v="Nein"/>
    <s v="Ja"/>
    <n v="9.84"/>
    <s v="10-kV Schaltanlage"/>
    <s v="Mittelspannung (MS)"/>
    <s v="FairNetz GmbH"/>
    <x v="0"/>
    <x v="33"/>
  </r>
  <r>
    <s v="BNA0834"/>
    <s v="Solvay Chemicals GmbH"/>
    <s v="Solvay Kraftwerk Rheinberg"/>
    <n v="47495"/>
    <s v="Rheinberg"/>
    <m/>
    <s v="Nordrhein-Westfalen"/>
    <m/>
    <d v="1961-04-28T00:00:00"/>
    <d v="1961-04-28T00:00:00"/>
    <x v="0"/>
    <x v="3"/>
    <s v="Steinkohle, Erdgas"/>
    <s v="Erdgas"/>
    <s v="Steinkohle"/>
    <s v="Nein"/>
    <s v="Ja"/>
    <n v="79"/>
    <s v="Umspannwerk Ossenberg 110 kV"/>
    <n v="25"/>
    <s v="Solvay Chemicals GmbH"/>
    <x v="0"/>
    <x v="77"/>
  </r>
  <r>
    <s v="BNA0835"/>
    <s v="Energiedienst AG"/>
    <s v="KW Rheinfelden"/>
    <n v="79618"/>
    <s v="Rheinfelden"/>
    <m/>
    <s v="Baden-Württemberg"/>
    <s v="KW Rheinfelden"/>
    <d v="2010-07-01T00:00:00"/>
    <d v="2010-07-01T00:00:00"/>
    <x v="0"/>
    <x v="2"/>
    <m/>
    <m/>
    <s v="Laufwasser"/>
    <s v="Ja"/>
    <s v="Nein"/>
    <n v="46.7"/>
    <s v="110-kV-Leitung Rheinfelden-KRS Süd"/>
    <s v="Hochspannung (HS)"/>
    <s v="ED Netze GmbH"/>
    <x v="0"/>
    <x v="24"/>
  </r>
  <r>
    <s v="BNA0836"/>
    <s v="Windfarm Ringstedt II GmbH"/>
    <m/>
    <n v="27624"/>
    <s v="Ringstedt"/>
    <m/>
    <s v="Niedersachsen"/>
    <m/>
    <n v="2007"/>
    <n v="2007"/>
    <x v="0"/>
    <x v="0"/>
    <m/>
    <m/>
    <s v="Windenergie (Onshore-Anlage)"/>
    <s v="Ja"/>
    <m/>
    <n v="10"/>
    <m/>
    <s v="USp. Hoch- / Mittelspannung (HS/MS)"/>
    <s v="EWE NETZ GmbH"/>
    <x v="0"/>
    <x v="12"/>
  </r>
  <r>
    <s v="BNA0837"/>
    <m/>
    <m/>
    <n v="39579"/>
    <s v="Rochau"/>
    <m/>
    <s v="Sachsen-Anhalt"/>
    <m/>
    <n v="2006"/>
    <n v="2006"/>
    <x v="0"/>
    <x v="0"/>
    <m/>
    <m/>
    <s v="Windenergie (Onshore-Anlage)"/>
    <s v="Ja"/>
    <m/>
    <n v="28"/>
    <m/>
    <s v="Hochspannung (HS)"/>
    <s v="HSN Magdeburg GmbH"/>
    <x v="0"/>
    <x v="34"/>
  </r>
  <r>
    <s v="BNA0838"/>
    <m/>
    <m/>
    <n v="99976"/>
    <s v="Rodeberg"/>
    <m/>
    <s v="Thüringen"/>
    <m/>
    <n v="2003"/>
    <n v="2003"/>
    <x v="0"/>
    <x v="0"/>
    <m/>
    <m/>
    <s v="Windenergie (Onshore-Anlage)"/>
    <s v="Ja"/>
    <m/>
    <n v="36.6"/>
    <m/>
    <s v="Hochspannung (HS)"/>
    <s v="TEN Thüringer Energienetze GmbH"/>
    <x v="0"/>
    <x v="2"/>
  </r>
  <r>
    <s v="BNA0839"/>
    <s v="VERBUND-Innkraftwerke GmbH"/>
    <s v="Rosenheim"/>
    <n v="83101"/>
    <s v="Rohrdorf"/>
    <s v="Ahornstr. 10"/>
    <s v="Bayern"/>
    <m/>
    <d v="1960-07-01T00:00:00"/>
    <d v="1960-07-01T00:00:00"/>
    <x v="0"/>
    <x v="2"/>
    <m/>
    <m/>
    <s v="Laufwasser"/>
    <s v="Nein"/>
    <s v="Nein"/>
    <n v="35.1"/>
    <s v="UW Rosenheim"/>
    <s v="Hochspannung (HS)"/>
    <s v="Bayernwerk AG"/>
    <x v="0"/>
    <x v="128"/>
  </r>
  <r>
    <s v="BNA0840"/>
    <s v="Mergen GmbH &amp; Co. KG Windpark Rosendahl"/>
    <s v="Rosendahl"/>
    <n v="48720"/>
    <s v="Rosendahl"/>
    <s v="Gebiet Höven"/>
    <s v="Nordrhein-Westfalen"/>
    <m/>
    <d v="2007-12-17T00:00:00"/>
    <d v="2007-12-17T00:00:00"/>
    <x v="0"/>
    <x v="0"/>
    <m/>
    <m/>
    <s v="Windenergie (Onshore-Anlage)"/>
    <s v="Ja"/>
    <m/>
    <n v="10.8"/>
    <m/>
    <s v="Mittelspannung (MS)"/>
    <s v="Westnetz GmbH"/>
    <x v="0"/>
    <x v="81"/>
  </r>
  <r>
    <s v="BNA0842a"/>
    <s v="Stadtwerke Rosenheim GmbH &amp; Co. KG"/>
    <s v="Gasmotore"/>
    <n v="83022"/>
    <s v="Rosenheim"/>
    <s v="Färberstraße 47"/>
    <s v="Bayern"/>
    <s v="Gasmotore 1-3"/>
    <d v="2011-08-01T00:00:00"/>
    <d v="2011-08-01T00:00:00"/>
    <x v="0"/>
    <x v="1"/>
    <m/>
    <m/>
    <s v="Erdgas"/>
    <s v="Nein"/>
    <s v="Ja"/>
    <n v="9.81"/>
    <s v="Bayerstraße 5"/>
    <s v="Mittelspannung (MS)"/>
    <s v="Stadtwerke Rosenheim Netze GmbH"/>
    <x v="0"/>
    <x v="33"/>
  </r>
  <r>
    <s v="BNA0842b"/>
    <s v="Stadtwerke Rosenheim GmbH &amp; Co. KG"/>
    <s v="Gasmotor 4"/>
    <n v="83022"/>
    <s v="Rosenheim"/>
    <s v="Färberstraße 47"/>
    <s v="Bayern"/>
    <s v="Gasmotor 4"/>
    <d v="2013-04-10T00:00:00"/>
    <d v="2013-04-10T00:00:00"/>
    <x v="0"/>
    <x v="1"/>
    <m/>
    <m/>
    <s v="Erdgas"/>
    <s v="Nein"/>
    <s v="Ja"/>
    <n v="9.1999999999999993"/>
    <s v="Bayerstraße 5"/>
    <s v="Mittelspannung (MS)"/>
    <s v="Stadtwerke Rosenheim Netze GmbH"/>
    <x v="0"/>
    <x v="25"/>
  </r>
  <r>
    <s v="BNA0843"/>
    <s v="Stadtwerke Rosenheim GmbH &amp; Co. KG"/>
    <s v="Gasmotor 5"/>
    <n v="83026"/>
    <s v="Rosenheim"/>
    <s v="Oberaustraße 12"/>
    <s v="Bayern"/>
    <s v="Gasmotor 5"/>
    <d v="2012-12-20T00:00:00"/>
    <d v="2012-12-20T00:00:00"/>
    <x v="0"/>
    <x v="1"/>
    <m/>
    <m/>
    <s v="Erdgas"/>
    <s v="Nein"/>
    <s v="Ja"/>
    <n v="4.3"/>
    <s v="Oberaustraße 12"/>
    <s v="Mittelspannung (MS)"/>
    <s v="Stadtwerke Rosenheim Netze GmbH"/>
    <x v="0"/>
    <x v="113"/>
  </r>
  <r>
    <s v="BNA0845"/>
    <s v="Stadtwerke Rosenheim GmbH &amp; Co. KG"/>
    <s v="MHKW, WKW"/>
    <n v="83022"/>
    <s v="Rosenheim"/>
    <s v="Färberstraße 47"/>
    <s v="Bayern"/>
    <s v="T1a/b, T2"/>
    <d v="1988-01-01T00:00:00"/>
    <d v="1988-01-01T00:00:00"/>
    <x v="0"/>
    <x v="3"/>
    <s v="Abfall, Erdgas, HEL"/>
    <s v="Abfall, Erdgas, HEL"/>
    <s v="Abfall"/>
    <s v="Nein"/>
    <s v="Ja"/>
    <n v="9"/>
    <s v="Bayerstraße 5"/>
    <s v="Mittelspannung (MS)"/>
    <s v="Stadtwerke Rosenheim Netze GmbH"/>
    <x v="0"/>
    <x v="46"/>
  </r>
  <r>
    <s v="BNA0846"/>
    <s v="SCE Wind Zernitz GmbH &amp; Co. KG"/>
    <m/>
    <n v="4617"/>
    <s v="Rositz"/>
    <m/>
    <s v="Thüringen"/>
    <m/>
    <d v="2003-02-13T00:00:00"/>
    <d v="2003-02-13T00:00:00"/>
    <x v="0"/>
    <x v="0"/>
    <m/>
    <m/>
    <s v="Windenergie (Onshore-Anlage)"/>
    <s v="Ja"/>
    <m/>
    <n v="14.175000000000001"/>
    <m/>
    <s v="Mittelspannung (MS)"/>
    <s v="Mitteldeutsche Netzgesellschaft Strom mbH"/>
    <x v="0"/>
    <x v="8"/>
  </r>
  <r>
    <s v="BNA0847"/>
    <s v="Uniper Kraftwerke GmbH "/>
    <s v="Roßhaupten"/>
    <n v="87672"/>
    <s v="Roßhaupten"/>
    <s v="Forggenseestraße 100"/>
    <s v="Bayern"/>
    <s v="Roßhaupten"/>
    <d v="1954-01-01T00:00:00"/>
    <d v="1954-01-01T00:00:00"/>
    <x v="0"/>
    <x v="15"/>
    <m/>
    <m/>
    <s v="Speicherwasser (ohne Pumpspeicher)"/>
    <s v="Nein"/>
    <s v="Nein"/>
    <n v="45.5"/>
    <s v="Schaltanlage vor Ort"/>
    <s v="Hochspannung (HS)"/>
    <s v="LEW Verteilnetz GmbH"/>
    <x v="0"/>
    <x v="79"/>
  </r>
  <r>
    <s v="BNA0848"/>
    <s v="Stadtwerke Rostock AG"/>
    <s v="GuD Marienehe"/>
    <n v="18069"/>
    <s v="Rostock"/>
    <m/>
    <s v="Mecklenburg-Vorpommern"/>
    <m/>
    <d v="1996-06-13T00:00:00"/>
    <d v="1996-06-13T00:00:00"/>
    <x v="0"/>
    <x v="1"/>
    <m/>
    <m/>
    <s v="Erdgas"/>
    <s v="Nein"/>
    <s v="Ja"/>
    <n v="108"/>
    <s v="UW Marienehe"/>
    <s v="Hochspannung (HS)"/>
    <s v="Stadtwerke Rostock Netzgesellschaft mbH"/>
    <x v="0"/>
    <x v="38"/>
  </r>
  <r>
    <s v="BNA0849"/>
    <s v="EnBW Energie Baden-Württemberg AG"/>
    <s v="KNG Kraftwerk Rostock"/>
    <n v="18147"/>
    <s v="Rostock"/>
    <s v="Am Kühlturm 1"/>
    <s v="Mecklenburg-Vorpommern"/>
    <s v="Rostock"/>
    <d v="1994-10-01T00:00:00"/>
    <d v="1994-10-01T00:00:00"/>
    <x v="0"/>
    <x v="6"/>
    <m/>
    <m/>
    <s v="Steinkohle"/>
    <s v="Nein"/>
    <s v="Ja"/>
    <n v="514"/>
    <s v="Bentwisch"/>
    <s v="Höchstspannung (HöS)"/>
    <s v="50Hertz Transmission GmbH"/>
    <x v="0"/>
    <x v="29"/>
  </r>
  <r>
    <s v="BNA0850"/>
    <s v="Windfarm Elsdorf II GmbH"/>
    <s v="Windpark Elsdorf II"/>
    <n v="27356"/>
    <s v="Rotenburg"/>
    <m/>
    <s v="Niedersachsen"/>
    <m/>
    <d v="2008-05-22T00:00:00"/>
    <d v="2008-05-22T00:00:00"/>
    <x v="0"/>
    <x v="0"/>
    <m/>
    <m/>
    <s v="Windenergie (Onshore-Anlage)"/>
    <s v="Ja"/>
    <s v="Nein"/>
    <n v="18.399999999999999"/>
    <m/>
    <s v="USp. Hoch- / Mittelspannung (HS/MS)"/>
    <s v="EWE NETZ GmbH"/>
    <x v="0"/>
    <x v="59"/>
  </r>
  <r>
    <s v="BNA0851"/>
    <s v="KOLBA Grundstücksgesellschaft mbH &amp; Co. KG _x000a_Windpark Eifel GmbH &amp; Co. KG"/>
    <m/>
    <n v="54597"/>
    <s v="Roth "/>
    <m/>
    <s v="Rheinland-Pfalz"/>
    <m/>
    <n v="2005"/>
    <n v="2005"/>
    <x v="0"/>
    <x v="0"/>
    <m/>
    <m/>
    <s v="Windenergie (Onshore-Anlage)"/>
    <s v="Ja"/>
    <m/>
    <n v="35"/>
    <m/>
    <s v="Hochspannung (HS)"/>
    <s v="Westnetz GmbH"/>
    <x v="0"/>
    <x v="30"/>
  </r>
  <r>
    <s v="BNA0852"/>
    <m/>
    <s v="Rothenburg KG"/>
    <n v="2929"/>
    <s v="Rothenburg "/>
    <m/>
    <s v="Sachsen"/>
    <m/>
    <d v="2009-12-20T00:00:00"/>
    <d v="2009-12-20T00:00:00"/>
    <x v="0"/>
    <x v="7"/>
    <m/>
    <m/>
    <s v="Solare Strahlungsenergie"/>
    <s v="Ja"/>
    <s v="Nein"/>
    <n v="20.492999999999999"/>
    <s v="DE000726102929EP00000000000049869"/>
    <s v="Mittelspannung (MS)"/>
    <s v="ENSO Netz GmbH"/>
    <x v="0"/>
    <x v="6"/>
  </r>
  <r>
    <s v="BNA0854"/>
    <s v="VERBUND-Innkraftwerke GmbH"/>
    <s v="Feldkirchen"/>
    <n v="83543"/>
    <s v="Rott"/>
    <s v="Oberwöhrn 100"/>
    <s v="Bayern"/>
    <m/>
    <d v="1970-07-01T00:00:00"/>
    <d v="1970-07-01T00:00:00"/>
    <x v="0"/>
    <x v="2"/>
    <m/>
    <m/>
    <s v="Laufwasser"/>
    <s v="Nein"/>
    <s v="Nein"/>
    <n v="38.200000000000003"/>
    <s v="UW Feldkirchen"/>
    <s v="Hochspannung (HS)"/>
    <s v="Bayernwerk AG"/>
    <x v="0"/>
    <x v="35"/>
  </r>
  <r>
    <s v="BNA0855"/>
    <s v="Steag GmbH"/>
    <s v="IKW Rüdersdorf"/>
    <n v="15562"/>
    <s v="Rüdersdorf bei Berlin"/>
    <s v="Siedlerweg 11"/>
    <s v="Brandenburg"/>
    <m/>
    <d v="2009-12-15T00:00:00"/>
    <d v="2009-12-15T00:00:00"/>
    <x v="0"/>
    <x v="10"/>
    <m/>
    <m/>
    <s v="Abfall"/>
    <s v="Nein"/>
    <s v="Nein"/>
    <n v="30"/>
    <m/>
    <s v="Hochspannung (HS)"/>
    <s v="E.DIS AG"/>
    <x v="0"/>
    <x v="6"/>
  </r>
  <r>
    <s v="BNA0856"/>
    <s v="TWS Thüringer Wärme Service GmbH"/>
    <s v="HKW Schwarza"/>
    <n v="7407"/>
    <s v="Rudolstadt"/>
    <m/>
    <s v="Thüringen"/>
    <m/>
    <d v="1936-08-01T00:00:00"/>
    <d v="1936-08-01T00:00:00"/>
    <x v="0"/>
    <x v="3"/>
    <s v="Erdgas"/>
    <s v="Fremdbezug Dampf"/>
    <s v="Erdgas"/>
    <s v="Nein"/>
    <s v="Ja"/>
    <n v="26.5"/>
    <s v="20-kV-HSA  UW Rudolstadt"/>
    <s v="Mittelspannung (MS)"/>
    <s v="EnR Energienetze Rudolstadt GmbH"/>
    <x v="0"/>
    <x v="66"/>
  </r>
  <r>
    <s v="BNA0857"/>
    <s v="Opel Automobile GmbH "/>
    <s v="GuD-Anlage Rüsselsheim"/>
    <n v="65429"/>
    <s v="Rüsselheim"/>
    <m/>
    <s v="Hessen"/>
    <s v="M120"/>
    <d v="1999-09-10T00:00:00"/>
    <d v="1999-09-10T00:00:00"/>
    <x v="0"/>
    <x v="1"/>
    <m/>
    <m/>
    <s v="Erdgas"/>
    <s v="Nein"/>
    <s v="Ja"/>
    <n v="112.1"/>
    <s v="KEO-Kundenanlage in Rüsselsheim"/>
    <s v="Hochspannung (HS)"/>
    <s v="Stadtwerke Mainz Netze GmbH (dienstleistend)"/>
    <x v="0"/>
    <x v="19"/>
  </r>
  <r>
    <s v="BNA0858"/>
    <s v="Denker &amp; Wulf AG "/>
    <m/>
    <n v="23743"/>
    <s v="Rüting"/>
    <m/>
    <s v="Schleswig-Holstein"/>
    <m/>
    <n v="2000"/>
    <n v="2000"/>
    <x v="0"/>
    <x v="0"/>
    <m/>
    <m/>
    <s v="Windenergie (Onshore-Anlage)"/>
    <s v="Ja"/>
    <m/>
    <n v="15"/>
    <m/>
    <s v="Mittelspannung (MS)"/>
    <s v="Schleswig-Holstein Netz AG "/>
    <x v="0"/>
    <x v="51"/>
  </r>
  <r>
    <s v="BNA0859"/>
    <s v="EnBW Energie Baden-Württemberg AG"/>
    <s v="Rheinkraftwerk Ryburg-Schwörstadt "/>
    <n v="79603"/>
    <s v="Rheinfelden"/>
    <s v="Postfach 1370"/>
    <s v="Baden-Württemberg"/>
    <s v="Ryburg-Schwörstadt"/>
    <d v="1930-10-22T00:00:00"/>
    <d v="1930-10-22T00:00:00"/>
    <x v="0"/>
    <x v="2"/>
    <m/>
    <m/>
    <s v="Laufwasser"/>
    <s v="Nein"/>
    <s v="Nein"/>
    <n v="30"/>
    <s v="Ryburg-Schwörstadt bzw. CH"/>
    <s v="Hochspannung (HS)"/>
    <s v="Netze BW GmbH"/>
    <x v="0"/>
    <x v="126"/>
  </r>
  <r>
    <s v="BNA0860"/>
    <s v="Mercer Timber Products GmbH"/>
    <m/>
    <n v="7929"/>
    <s v="Saalburg-Ebersdorf"/>
    <s v="Am bahnhof 123"/>
    <s v="Thüringen"/>
    <m/>
    <n v="2009"/>
    <n v="2009"/>
    <x v="0"/>
    <x v="4"/>
    <m/>
    <m/>
    <s v="Biomasse"/>
    <s v="Ja"/>
    <s v="Ja"/>
    <n v="12.8"/>
    <s v="DE00073007929VS501354600000871455"/>
    <s v="Mittelspannung (MS)"/>
    <s v="TEN Thüringer Energienetze GmbH"/>
    <x v="0"/>
    <x v="7"/>
  </r>
  <r>
    <s v="BNA0861a"/>
    <s v="Energie SaarLorLux AG"/>
    <s v="HKW Römerbrücke"/>
    <n v="66121"/>
    <s v="Saarbrücken"/>
    <m/>
    <s v="Saarland"/>
    <s v="GuD-Anlage"/>
    <d v="2005-06-01T00:00:00"/>
    <d v="2005-06-01T00:00:00"/>
    <x v="0"/>
    <x v="3"/>
    <s v="Erdgas"/>
    <s v="HEL (teilweise)"/>
    <s v="Erdgas"/>
    <s v="Nein"/>
    <s v="Ja"/>
    <n v="75"/>
    <s v="UW Römerbrücke"/>
    <s v="Hochspannung (HS)"/>
    <s v="Stadtwerke Saarbrücken AG /_x000a_VSE Verteilnetz GmbH"/>
    <x v="0"/>
    <x v="36"/>
  </r>
  <r>
    <s v="BNA0861b"/>
    <s v="Energie SaarLorLux AG"/>
    <s v="HKW Römerbrücke"/>
    <n v="66121"/>
    <s v="Saarbrücken"/>
    <m/>
    <s v="Saarland"/>
    <s v="Kohleanlage"/>
    <d v="1988-01-01T00:00:00"/>
    <d v="1988-01-01T00:00:00"/>
    <x v="7"/>
    <x v="6"/>
    <m/>
    <m/>
    <s v="Steinkohle"/>
    <s v="Nein"/>
    <s v="Ja"/>
    <n v="50"/>
    <s v="UW Römerbrücke"/>
    <s v="Hochspannung (HS)"/>
    <s v="Stadtwerke Saarbrücken AG /_x000a_VSE Verteilnetz GmbH"/>
    <x v="7"/>
    <x v="46"/>
  </r>
  <r>
    <s v="BNA0862"/>
    <s v="ERG Power Generation S.p.A."/>
    <s v="Sallgast"/>
    <n v="3238"/>
    <s v="Sallgast"/>
    <m/>
    <s v="Brandenburg"/>
    <s v="Sallgast"/>
    <n v="2003"/>
    <n v="2003"/>
    <x v="0"/>
    <x v="0"/>
    <m/>
    <m/>
    <s v="Windenergie (Onshore-Anlage)"/>
    <s v="Ja"/>
    <s v="Nein"/>
    <n v="26"/>
    <s v="UW Schwarzheide Ost"/>
    <s v="Hochspannung (HS)"/>
    <s v="Mitteldeutsche Netzgesellschaft Strom mbH"/>
    <x v="0"/>
    <x v="2"/>
  </r>
  <r>
    <s v="BNA0863"/>
    <s v="Salzgitter Flachstahl GmbH"/>
    <s v="Kraftwerk Salzgitter"/>
    <n v="38239"/>
    <s v="Salzgitter"/>
    <m/>
    <s v="Niedersachsen"/>
    <s v="AB"/>
    <d v="1939-07-01T00:00:00"/>
    <d v="1939-07-01T00:00:00"/>
    <x v="0"/>
    <x v="14"/>
    <s v="Kuppelprodukte der Stahlerzeugung"/>
    <m/>
    <s v="Sonstige Energieträger_x000a_(nicht erneuerbar)"/>
    <s v="Nein"/>
    <s v="Ja"/>
    <n v="94.5"/>
    <s v="Werknetz"/>
    <s v="Werknetz"/>
    <s v="Werknetz"/>
    <x v="0"/>
    <x v="123"/>
  </r>
  <r>
    <s v="BNA0864"/>
    <s v="Salzgitter Flachstahl GmbH"/>
    <s v="Kraftwerk Salzgitter"/>
    <n v="38239"/>
    <s v="Salzgitter"/>
    <m/>
    <s v="Niedersachsen"/>
    <s v="Block 1"/>
    <d v="2010-06-15T00:00:00"/>
    <d v="2010-06-15T00:00:00"/>
    <x v="0"/>
    <x v="14"/>
    <s v="Kuppelprodukte der Stahlerzeugung"/>
    <m/>
    <s v="Sonstige Energieträger_x000a_(nicht erneuerbar)"/>
    <s v="Nein"/>
    <s v="Ja"/>
    <n v="97"/>
    <s v="Werknetz"/>
    <s v="Werknetz"/>
    <s v="Werknetz"/>
    <x v="0"/>
    <x v="24"/>
  </r>
  <r>
    <s v="BNA0865b"/>
    <s v="Salzgitter Flachstahl GmbH"/>
    <s v="Kraftwerk Salzgitter"/>
    <n v="38239"/>
    <s v="Salzgitter"/>
    <m/>
    <s v="Niedersachsen"/>
    <s v="Block 2"/>
    <d v="2010-08-15T00:00:00"/>
    <d v="2010-08-15T00:00:00"/>
    <x v="0"/>
    <x v="14"/>
    <s v="Kuppelprodukte der Stahlerzeugung"/>
    <m/>
    <s v="Sonstige Energieträger_x000a_(nicht erneuerbar)"/>
    <s v="Nein"/>
    <s v="Ja"/>
    <n v="97"/>
    <s v="Werknetz"/>
    <s v="Werknetz"/>
    <s v="Werknetz"/>
    <x v="0"/>
    <x v="24"/>
  </r>
  <r>
    <s v="BNA0867"/>
    <s v="innogy SE"/>
    <s v="RWE Innogy Brise Windparkbetriebsgesellschaft mbH"/>
    <n v="38228"/>
    <s v="Salzgitter"/>
    <m/>
    <s v="Niedersachsen"/>
    <s v="Lesse 2"/>
    <n v="2009"/>
    <n v="2009"/>
    <x v="0"/>
    <x v="0"/>
    <m/>
    <m/>
    <s v="Windenergie (Onshore-Anlage)"/>
    <s v="Ja"/>
    <s v="Nein"/>
    <n v="21"/>
    <s v="UW Lebenstedt Nord"/>
    <s v="Mittelspannung (MS)"/>
    <s v="Avacon AG"/>
    <x v="0"/>
    <x v="7"/>
  </r>
  <r>
    <s v="BNA0868"/>
    <s v="innogy SE"/>
    <s v="RWE Innogy Brise Windparkbetriebsgesellschaft mbH"/>
    <n v="38228"/>
    <s v="Salzgitter"/>
    <m/>
    <s v="Niedersachsen"/>
    <s v="Lesse 1"/>
    <n v="2002"/>
    <n v="2002"/>
    <x v="0"/>
    <x v="0"/>
    <m/>
    <m/>
    <s v="Windenergie (Onshore-Anlage)"/>
    <s v="Ja"/>
    <s v="Nein"/>
    <n v="19.8"/>
    <s v="UW Lebenstedt Süd"/>
    <s v="Mittelspannung (MS)"/>
    <s v="Avacon AG"/>
    <x v="0"/>
    <x v="1"/>
  </r>
  <r>
    <s v="BNA0871"/>
    <s v="Salzhemmendorf Wind GmbH &amp; Co. KG"/>
    <m/>
    <n v="31020"/>
    <s v="Salzhemmendorf"/>
    <m/>
    <s v="Niedersachsen"/>
    <m/>
    <n v="2006"/>
    <n v="2006"/>
    <x v="0"/>
    <x v="0"/>
    <m/>
    <m/>
    <s v="Windenergie (Onshore-Anlage)"/>
    <s v="Ja"/>
    <m/>
    <n v="10"/>
    <m/>
    <s v="Mittelspannung (MS)"/>
    <s v="Westfalen Weser Netz GmbH"/>
    <x v="0"/>
    <x v="34"/>
  </r>
  <r>
    <s v="BNA0873"/>
    <s v="Windpark Sande GmbH &amp; Co KG; _x000a_Gemeinde Sande"/>
    <m/>
    <n v="26452"/>
    <s v="Sande"/>
    <m/>
    <s v="Niedersachsen"/>
    <m/>
    <n v="1999"/>
    <n v="1999"/>
    <x v="0"/>
    <x v="0"/>
    <m/>
    <m/>
    <s v="Windenergie (Onshore-Anlage)"/>
    <s v="Ja"/>
    <m/>
    <n v="10.6"/>
    <m/>
    <s v="Mittelspannung (MS)"/>
    <s v="EWE NETZ GmbH"/>
    <x v="0"/>
    <x v="3"/>
  </r>
  <r>
    <s v="BNA0874"/>
    <s v="Energiewind Scharrel GmbH &amp; Co. KG"/>
    <m/>
    <n v="26683"/>
    <s v="Saterland"/>
    <m/>
    <s v="Niedersachsen"/>
    <m/>
    <n v="2005"/>
    <n v="2005"/>
    <x v="0"/>
    <x v="0"/>
    <m/>
    <m/>
    <s v="Windenergie (Onshore-Anlage)"/>
    <s v="Ja"/>
    <m/>
    <n v="14"/>
    <m/>
    <s v="USp. Hoch- / Mittelspannung (HS/MS)"/>
    <s v="EWE NETZ GmbH"/>
    <x v="0"/>
    <x v="30"/>
  </r>
  <r>
    <s v="BNA0876"/>
    <s v="Kabeltrassen- und Infrastruktur GmbH &amp; Co. Sellstedt/Nückel"/>
    <m/>
    <n v="27619"/>
    <s v="Schiffdorf"/>
    <m/>
    <s v="Niedersachsen"/>
    <m/>
    <n v="2005"/>
    <n v="2005"/>
    <x v="0"/>
    <x v="0"/>
    <m/>
    <m/>
    <s v="Windenergie (Onshore-Anlage)"/>
    <s v="Ja"/>
    <m/>
    <n v="14"/>
    <m/>
    <s v="USp. Hoch- / Mittelspannung (HS/MS)"/>
    <s v="EWE NETZ GmbH"/>
    <x v="0"/>
    <x v="30"/>
  </r>
  <r>
    <s v="BNA0877a"/>
    <m/>
    <m/>
    <n v="39579"/>
    <s v="Schinne"/>
    <m/>
    <s v="Sachsen-Anhalt"/>
    <m/>
    <n v="2007"/>
    <n v="2007"/>
    <x v="0"/>
    <x v="0"/>
    <m/>
    <m/>
    <s v="Windenergie (Onshore-Anlage)"/>
    <s v="Ja"/>
    <m/>
    <n v="4"/>
    <m/>
    <s v="Hochspannung (HS)"/>
    <s v="HSN Magdeburg GmbH"/>
    <x v="0"/>
    <x v="12"/>
  </r>
  <r>
    <s v="BNA0877b"/>
    <s v="Windpark GmbH &amp; Co. Schinne I KG"/>
    <s v="WP Schinne I"/>
    <n v="39579"/>
    <s v="Schinne"/>
    <m/>
    <s v="Sachsen-Anhalt"/>
    <m/>
    <d v="2007-12-30T00:00:00"/>
    <d v="2007-12-30T00:00:00"/>
    <x v="0"/>
    <x v="0"/>
    <m/>
    <m/>
    <s v="Windenergie (Onshore-Anlage)"/>
    <s v="Ja"/>
    <s v="Nein"/>
    <n v="10"/>
    <m/>
    <s v="Hochspannung (HS)"/>
    <s v="HSN Magdeburg GmbH"/>
    <x v="0"/>
    <x v="81"/>
  </r>
  <r>
    <s v="BNA0877c"/>
    <s v="Windpark GmbH &amp; Co. Schinne IV KG"/>
    <s v="WP Schinne IV"/>
    <n v="39579"/>
    <s v="Schinne"/>
    <m/>
    <s v="Sachsen-Anhalt"/>
    <m/>
    <d v="2007-12-19T00:00:00"/>
    <d v="2007-12-19T00:00:00"/>
    <x v="0"/>
    <x v="0"/>
    <m/>
    <m/>
    <s v="Windenergie (Onshore-Anlage)"/>
    <s v="Ja"/>
    <s v="Nein"/>
    <n v="10"/>
    <m/>
    <s v="Hochspannung (HS)"/>
    <s v="HSN Magdeburg GmbH"/>
    <x v="0"/>
    <x v="81"/>
  </r>
  <r>
    <s v="BNA0877d"/>
    <s v="Windpark GmbH &amp; Co. Schinne III KG"/>
    <s v="WP Schinne III"/>
    <n v="39579"/>
    <s v="Schinne"/>
    <m/>
    <s v="Sachsen-Anhalt"/>
    <m/>
    <d v="2008-01-17T00:00:00"/>
    <d v="2008-01-17T00:00:00"/>
    <x v="0"/>
    <x v="0"/>
    <m/>
    <m/>
    <s v="Windenergie (Onshore-Anlage)"/>
    <s v="Ja"/>
    <s v="Nein"/>
    <n v="10"/>
    <m/>
    <s v="Hochspannung (HS)"/>
    <s v="HSN Magdeburg GmbH"/>
    <x v="0"/>
    <x v="59"/>
  </r>
  <r>
    <s v="BNA0877e"/>
    <s v="Windpark GmbH &amp; Co. Schinne V KG"/>
    <s v="WP Schinne V"/>
    <n v="39579"/>
    <s v="Schinne"/>
    <m/>
    <s v="Sachsen-Anhalt"/>
    <m/>
    <d v="2009-03-05T00:00:00"/>
    <d v="2009-03-05T00:00:00"/>
    <x v="0"/>
    <x v="0"/>
    <m/>
    <m/>
    <s v="Windenergie (Onshore-Anlage)"/>
    <s v="Ja"/>
    <s v="Nein"/>
    <n v="10"/>
    <m/>
    <s v="Hochspannung (HS)"/>
    <s v="HSN Magdeburg GmbH"/>
    <x v="0"/>
    <x v="6"/>
  </r>
  <r>
    <s v="BNA0877f"/>
    <s v="Windpark GmbH &amp; Co. Schinne II KG"/>
    <s v="WP Schinne II"/>
    <n v="39579"/>
    <s v="Schinne"/>
    <m/>
    <s v="Sachsen-Anhalt"/>
    <m/>
    <d v="2008-03-07T00:00:00"/>
    <d v="2008-03-07T00:00:00"/>
    <x v="0"/>
    <x v="0"/>
    <m/>
    <m/>
    <s v="Windenergie (Onshore-Anlage)"/>
    <s v="Ja"/>
    <s v="Nein"/>
    <n v="10"/>
    <m/>
    <s v="Hochspannung (HS)"/>
    <s v="HSN Magdeburg GmbH"/>
    <x v="0"/>
    <x v="59"/>
  </r>
  <r>
    <s v="BNA0878"/>
    <s v="Uniper Kraftwerke GmbH "/>
    <s v="Schkopau"/>
    <n v="6258"/>
    <s v="Schkopau"/>
    <m/>
    <s v="Sachsen-Anhalt"/>
    <s v="A"/>
    <d v="1996-01-01T00:00:00"/>
    <d v="1996-01-01T00:00:00"/>
    <x v="0"/>
    <x v="11"/>
    <m/>
    <m/>
    <s v="Braunkohle"/>
    <s v="Nein"/>
    <s v="Ja"/>
    <n v="450"/>
    <s v="Bad Lauchstedt"/>
    <s v="Höchstspannung (HöS)"/>
    <s v="50Hertz Transmission GmbH/DB Energie GmbH"/>
    <x v="0"/>
    <x v="38"/>
  </r>
  <r>
    <s v="BNA0879"/>
    <s v="Uniper Kraftwerke GmbH "/>
    <s v="Schkopau"/>
    <n v="6258"/>
    <s v="Schkopau"/>
    <m/>
    <s v="Sachsen-Anhalt"/>
    <s v="B"/>
    <d v="1996-01-01T00:00:00"/>
    <d v="1996-01-01T00:00:00"/>
    <x v="0"/>
    <x v="11"/>
    <m/>
    <m/>
    <s v="Braunkohle"/>
    <s v="Nein"/>
    <s v="Ja"/>
    <n v="450"/>
    <s v="Bad Lauchstedt"/>
    <s v="Höchstspannung (HöS)"/>
    <s v="50Hertz Transmission GmbH/DB Energie GmbH"/>
    <x v="0"/>
    <x v="38"/>
  </r>
  <r>
    <s v="BNA0880"/>
    <s v="innogy SE"/>
    <s v="Detzem"/>
    <n v="54340"/>
    <s v="Schleich"/>
    <m/>
    <s v="Rheinland-Pfalz"/>
    <m/>
    <d v="1962-12-12T00:00:00"/>
    <d v="1962-12-12T00:00:00"/>
    <x v="0"/>
    <x v="2"/>
    <m/>
    <m/>
    <s v="Laufwasser"/>
    <s v="Nein"/>
    <s v="Nein"/>
    <n v="24"/>
    <m/>
    <s v="Hochspannung (HS)"/>
    <s v="Westnetz GmbH"/>
    <x v="0"/>
    <x v="105"/>
  </r>
  <r>
    <s v="BNA0881"/>
    <s v="Betreibergemeinschaft Windpark Schleiden_x000a_ABO Wind Betriebs GmbH"/>
    <m/>
    <n v="53937"/>
    <s v="Schleiden"/>
    <m/>
    <s v="Nordrhein-Westfalen"/>
    <m/>
    <n v="2000"/>
    <n v="2000"/>
    <x v="0"/>
    <x v="0"/>
    <m/>
    <m/>
    <s v="Windenergie (Onshore-Anlage)"/>
    <s v="Ja"/>
    <m/>
    <n v="25.516999999999999"/>
    <m/>
    <s v="Mittelspannung (MS)"/>
    <s v="Westnetz GmbH"/>
    <x v="0"/>
    <x v="51"/>
  </r>
  <r>
    <s v="BNA0882"/>
    <s v="Vattenfall Wasserkraft GmbH"/>
    <s v="Bleiloch"/>
    <n v="7907"/>
    <s v="Schleiz"/>
    <s v="Gräfenwarth"/>
    <s v="Thüringen"/>
    <s v="PSS A"/>
    <d v="1932-12-01T00:00:00"/>
    <d v="1932-12-01T00:00:00"/>
    <x v="0"/>
    <x v="9"/>
    <m/>
    <m/>
    <s v="Pumpspeicher"/>
    <s v="Nein"/>
    <s v="Nein"/>
    <n v="79.8"/>
    <s v="Remptendorf"/>
    <s v="Hochspannung (HS)"/>
    <s v="TEN Thüringer Energienetze GmbH"/>
    <x v="0"/>
    <x v="129"/>
  </r>
  <r>
    <s v="BNA0883"/>
    <s v="Vattenfall Wasserkraft GmbH"/>
    <s v="Bleiloch"/>
    <n v="7907"/>
    <s v="Schleiz"/>
    <s v="Gräfenwarth"/>
    <s v="Thüringen"/>
    <s v="PSS B"/>
    <d v="1932-12-01T00:00:00"/>
    <d v="1932-12-01T00:00:00"/>
    <x v="0"/>
    <x v="9"/>
    <m/>
    <m/>
    <s v="Pumpspeicher"/>
    <s v="Nein"/>
    <s v="Nein"/>
    <m/>
    <s v="Remptendorf"/>
    <s v="Hochspannung (HS)"/>
    <s v="TEN Thüringer Energienetze GmbH"/>
    <x v="0"/>
    <x v="129"/>
  </r>
  <r>
    <s v="BNA0884"/>
    <s v="Erzeugergemeinschaft Schloßvippach GbR"/>
    <m/>
    <n v="99195"/>
    <s v="Schloßvippach"/>
    <m/>
    <s v="Thüringen"/>
    <m/>
    <n v="2006"/>
    <n v="2006"/>
    <x v="0"/>
    <x v="0"/>
    <m/>
    <m/>
    <s v="Windenergie (Onshore-Anlage)"/>
    <s v="Ja"/>
    <m/>
    <n v="12"/>
    <m/>
    <s v="Hochspannung (HS)"/>
    <s v="TEN Thüringer Energienetze GmbH"/>
    <x v="0"/>
    <x v="34"/>
  </r>
  <r>
    <s v="BNA0885"/>
    <s v="HSE Windpark Schlüchtern GmbH &amp; Co. KG"/>
    <s v="Windpark Schlüchtern"/>
    <n v="36381"/>
    <s v="Schlüchtern"/>
    <m/>
    <s v="Hessen"/>
    <s v="Windpark Schlüchtern"/>
    <n v="2010"/>
    <n v="2010"/>
    <x v="0"/>
    <x v="0"/>
    <m/>
    <m/>
    <s v="Windenergie (Onshore-Anlage)"/>
    <s v="Ja"/>
    <s v="Nein"/>
    <n v="27.68"/>
    <s v="Habertshof 5"/>
    <s v="Mittelspannung (MS)"/>
    <s v="OsthessenNetz GmbH"/>
    <x v="0"/>
    <x v="54"/>
  </r>
  <r>
    <s v="BNA0887a"/>
    <m/>
    <s v="Windpark Schönewalde"/>
    <n v="4916"/>
    <s v="Schönewalde"/>
    <m/>
    <s v="Brandenburg"/>
    <m/>
    <n v="2005"/>
    <n v="2005"/>
    <x v="0"/>
    <x v="0"/>
    <m/>
    <m/>
    <s v="Windenergie (Onshore-Anlage)"/>
    <s v="Ja"/>
    <m/>
    <n v="27.2"/>
    <m/>
    <s v="Höchstspannung (HöS)"/>
    <s v="50Hertz Transmission GmbH"/>
    <x v="0"/>
    <x v="30"/>
  </r>
  <r>
    <s v="BNA0887b"/>
    <s v="Windpark GmbH &amp; Co. Schlalach KG"/>
    <s v="WP Schlalach"/>
    <n v="14822"/>
    <s v="Schlalach"/>
    <m/>
    <s v="Brandenburg"/>
    <m/>
    <d v="2010-09-08T00:00:00"/>
    <d v="2010-09-08T00:00:00"/>
    <x v="0"/>
    <x v="0"/>
    <m/>
    <m/>
    <s v="Windenergie (Onshore-Anlage)"/>
    <s v="Ja"/>
    <s v="Nein"/>
    <n v="51.3"/>
    <m/>
    <s v="Höchstspannung (HöS)"/>
    <s v="50Hertz Transmission GmbH"/>
    <x v="0"/>
    <x v="24"/>
  </r>
  <r>
    <s v="BNA0887c"/>
    <s v="Windpark GmbH &amp; Co. Feldheim KG"/>
    <s v="WP Feldheim"/>
    <n v="14913"/>
    <s v="Feldheim"/>
    <m/>
    <s v="Brandenburg"/>
    <m/>
    <n v="2006"/>
    <n v="2006"/>
    <x v="0"/>
    <x v="0"/>
    <m/>
    <m/>
    <s v="Windenergie (Onshore-Anlage)"/>
    <s v="Ja"/>
    <s v="Nein"/>
    <n v="20"/>
    <m/>
    <s v="Höchstspannung (HöS)"/>
    <s v="50Hertz Transmission GmbH"/>
    <x v="0"/>
    <x v="34"/>
  </r>
  <r>
    <s v="BNA0887d"/>
    <s v="Windpark Jänickendorfer Heide GmbH &amp; Co. KG"/>
    <s v="Windpark Heidehof"/>
    <n v="14913"/>
    <s v="Jänickendorf"/>
    <m/>
    <s v="Brandenburg"/>
    <m/>
    <d v="2006-10-23T00:00:00"/>
    <d v="2006-10-23T00:00:00"/>
    <x v="0"/>
    <x v="0"/>
    <m/>
    <m/>
    <s v="Windenergie (Onshore-Anlage)"/>
    <s v="Ja"/>
    <s v="Nein"/>
    <n v="62"/>
    <s v="UW Schönewalde"/>
    <s v="Höchstspannung (HöS)"/>
    <s v="50Hertz Transmission GmbH"/>
    <x v="0"/>
    <x v="47"/>
  </r>
  <r>
    <s v="BNA0887e"/>
    <s v="Windpark Altes Lager GmbH &amp; Co. KG"/>
    <s v="Windpark Altes Lager"/>
    <n v="14913"/>
    <s v="Altes Lager"/>
    <m/>
    <s v="Brandenburg"/>
    <m/>
    <d v="2009-08-13T00:00:00"/>
    <d v="2009-08-13T00:00:00"/>
    <x v="0"/>
    <x v="0"/>
    <m/>
    <m/>
    <s v="Windenergie (Onshore-Anlage)"/>
    <s v="Ja"/>
    <s v="Nein"/>
    <n v="36"/>
    <s v="UW Schönewalde"/>
    <s v="Höchstspannung (HöS)"/>
    <s v="50Hertz Transmission GmbH"/>
    <x v="0"/>
    <x v="6"/>
  </r>
  <r>
    <s v="BNA0887f"/>
    <s v="Windpark GmbH &amp; Co. Jänickendorf KG"/>
    <s v="WP Jänickendorf"/>
    <n v="14913"/>
    <s v="Heidehof/Markendorf"/>
    <m/>
    <s v="Brandenburg"/>
    <m/>
    <d v="2013-02-11T00:00:00"/>
    <d v="2013-02-11T00:00:00"/>
    <x v="0"/>
    <x v="0"/>
    <m/>
    <m/>
    <s v="Windenergie (Onshore-Anlage)"/>
    <s v="Ja"/>
    <m/>
    <n v="18.399999999999999"/>
    <s v="UW Schönewalde"/>
    <s v="Hochspannung (HS)"/>
    <s v="50Hertz Transmission GmbH"/>
    <x v="0"/>
    <x v="25"/>
  </r>
  <r>
    <s v="BNA0887g"/>
    <s v="LHI Green Infrastructure Solar Deutschland I GmbH &amp; Co. KG"/>
    <s v="Windpark Heidehof II"/>
    <n v="14913"/>
    <s v="Markendorf"/>
    <s v="Landkreis Teltow-Fläming"/>
    <s v="Brandenburg"/>
    <m/>
    <n v="2012"/>
    <n v="2012"/>
    <x v="0"/>
    <x v="0"/>
    <m/>
    <m/>
    <s v="Windenergie (Onshore-Anlage)"/>
    <s v="Ja"/>
    <m/>
    <n v="18.399999999999999"/>
    <m/>
    <s v="Höchstspannung (HöS)"/>
    <s v="50Hertz Transmission GmbH"/>
    <x v="0"/>
    <x v="82"/>
  </r>
  <r>
    <s v="BNA0888"/>
    <s v="Difko Schönhagen "/>
    <m/>
    <n v="16866"/>
    <s v="Schönhagen"/>
    <m/>
    <s v="Brandenburg"/>
    <m/>
    <n v="2004"/>
    <n v="2004"/>
    <x v="0"/>
    <x v="0"/>
    <m/>
    <m/>
    <s v="Windenergie (Onshore-Anlage)"/>
    <s v="Ja"/>
    <m/>
    <n v="20"/>
    <m/>
    <s v="USp. Höchst- / Hochspannung (HöS/HS)"/>
    <s v="50Hertz Transmission GmbH"/>
    <x v="0"/>
    <x v="32"/>
  </r>
  <r>
    <s v="BNA0889"/>
    <s v="Windpark Badeleben ApS &amp; Co. OHG"/>
    <m/>
    <n v="38364"/>
    <s v="Schöningen"/>
    <m/>
    <s v="Niedersachsen"/>
    <m/>
    <n v="2005"/>
    <n v="2005"/>
    <x v="0"/>
    <x v="0"/>
    <m/>
    <m/>
    <s v="Windenergie (Onshore-Anlage)"/>
    <s v="Ja"/>
    <m/>
    <n v="10"/>
    <m/>
    <s v="Mittelspannung (MS)"/>
    <s v="Avacon AG"/>
    <x v="0"/>
    <x v="30"/>
  </r>
  <r>
    <s v="BNA0890"/>
    <m/>
    <m/>
    <n v="38170"/>
    <s v="Schöppenstedt"/>
    <m/>
    <s v="Niedersachsen"/>
    <m/>
    <n v="2001"/>
    <n v="2001"/>
    <x v="0"/>
    <x v="0"/>
    <m/>
    <m/>
    <s v="Windenergie (Onshore-Anlage)"/>
    <s v="Ja"/>
    <m/>
    <n v="11"/>
    <m/>
    <s v="Mittelspannung (MS)"/>
    <s v="Avacon AG"/>
    <x v="0"/>
    <x v="22"/>
  </r>
  <r>
    <s v="BNA0891"/>
    <s v="NSG Netzanschluß Schuby GmbH "/>
    <m/>
    <n v="24855"/>
    <s v="Schuby"/>
    <m/>
    <s v="Schleswig-Holstein"/>
    <m/>
    <n v="2001"/>
    <n v="2001"/>
    <x v="0"/>
    <x v="0"/>
    <m/>
    <m/>
    <s v="Windenergie (Onshore-Anlage)"/>
    <s v="Ja"/>
    <m/>
    <n v="18"/>
    <m/>
    <s v="Mittelspannung (MS)"/>
    <s v="Schleswig-Holstein Netz AG "/>
    <x v="0"/>
    <x v="22"/>
  </r>
  <r>
    <s v="BNA0892"/>
    <s v="Winkra Krokhorst Windparkbetriebsgesellschaft mbH"/>
    <m/>
    <n v="28790"/>
    <s v="Schwanewede"/>
    <m/>
    <s v="Niedersachsen"/>
    <m/>
    <n v="2002"/>
    <n v="2002"/>
    <x v="0"/>
    <x v="0"/>
    <m/>
    <m/>
    <s v="Windenergie (Onshore-Anlage)"/>
    <s v="Ja"/>
    <m/>
    <n v="10.8"/>
    <m/>
    <s v="USp. Hoch- / Mittelspannung (HS/MS)"/>
    <s v="EWE NETZ GmbH"/>
    <x v="0"/>
    <x v="1"/>
  </r>
  <r>
    <s v="BNA0893"/>
    <s v="BASF Schwarzheide GmbH"/>
    <s v="GuD Schwarzheide"/>
    <n v="1987"/>
    <s v="Schwarzheide"/>
    <s v="Schipkauer Str.1"/>
    <s v="Brandenburg"/>
    <m/>
    <d v="1994-10-01T00:00:00"/>
    <d v="1994-10-01T00:00:00"/>
    <x v="0"/>
    <x v="3"/>
    <s v="Erdgas"/>
    <s v="Heizöl"/>
    <s v="Erdgas"/>
    <s v="Nein"/>
    <s v="Ja"/>
    <n v="122"/>
    <m/>
    <s v="Hochspannung (HS)"/>
    <s v="Mitteldeutsche Netzgesellschaft Strom mbH"/>
    <x v="0"/>
    <x v="29"/>
  </r>
  <r>
    <s v="BNA0894a"/>
    <s v="PCK Raffinerie GmbH"/>
    <s v="IKS PCK Schwedt"/>
    <n v="16303"/>
    <s v="PCK Schwedt"/>
    <m/>
    <s v="Brandenburg"/>
    <s v="Block 5 SE 5"/>
    <d v="1972-01-27T00:00:00"/>
    <d v="1972-01-27T00:00:00"/>
    <x v="0"/>
    <x v="5"/>
    <s v="HSCR"/>
    <s v="Raffineriegas"/>
    <s v="Mineralölprodukte"/>
    <s v="Nein"/>
    <s v="Ja"/>
    <n v="28"/>
    <s v="UW Vierraden"/>
    <s v="Hochspannung (HS)"/>
    <s v="E.DIS AG"/>
    <x v="0"/>
    <x v="39"/>
  </r>
  <r>
    <s v="BNA0894b"/>
    <s v="PCK Raffinerie GmbH"/>
    <s v="IKS PCK Schwedt"/>
    <n v="16303"/>
    <s v="PCK Schwedt"/>
    <m/>
    <s v="Brandenburg"/>
    <s v="Block 6 SE 6"/>
    <d v="1994-01-10T00:00:00"/>
    <d v="1994-01-10T00:00:00"/>
    <x v="0"/>
    <x v="5"/>
    <s v="CLO"/>
    <s v="CLO/Raff.Gas"/>
    <s v="Mineralölprodukte"/>
    <s v="Nein"/>
    <s v="Nein"/>
    <n v="34.5"/>
    <s v="UW Vrd"/>
    <s v="Hochspannung (HS)"/>
    <s v="E.DIS AG"/>
    <x v="0"/>
    <x v="29"/>
  </r>
  <r>
    <s v="BNA0894c"/>
    <s v="PCK Raffinerie GmbH"/>
    <s v="IKS PCK Schwedt"/>
    <n v="16303"/>
    <s v="PCK Schwedt"/>
    <m/>
    <s v="Brandenburg"/>
    <s v="Block 1 SE 1"/>
    <d v="1998-06-04T00:00:00"/>
    <d v="1998-06-04T00:00:00"/>
    <x v="0"/>
    <x v="5"/>
    <s v="HSCR"/>
    <s v="Raffineriegas"/>
    <s v="Mineralölprodukte"/>
    <s v="Nein"/>
    <s v="Ja"/>
    <n v="106"/>
    <s v="UW Vierraden"/>
    <s v="Hochspannung (HS)"/>
    <s v="E.DIS AG"/>
    <x v="0"/>
    <x v="43"/>
  </r>
  <r>
    <s v="BNA0894d"/>
    <s v="PCK Raffinerie GmbH"/>
    <s v="IKS PCK Schwedt"/>
    <n v="16303"/>
    <s v="PCK Schwedt"/>
    <m/>
    <s v="Brandenburg"/>
    <s v="Block 2 SE 2"/>
    <d v="1998-07-23T00:00:00"/>
    <d v="1998-07-23T00:00:00"/>
    <x v="0"/>
    <x v="5"/>
    <s v="HSCR"/>
    <s v="HSCR/VBR/VR/Raff.Gas"/>
    <s v="Mineralölprodukte"/>
    <s v="Nein"/>
    <s v="Ja"/>
    <n v="106"/>
    <s v="UW Vierraden"/>
    <s v="Hochspannung (HS)"/>
    <s v="E.DIS AG"/>
    <x v="0"/>
    <x v="43"/>
  </r>
  <r>
    <s v="BNA0894e"/>
    <s v="PCK Raffinerie GmbH"/>
    <s v="IKS PCK Schwedt"/>
    <n v="16303"/>
    <s v="PCK Schwedt"/>
    <m/>
    <s v="Brandenburg"/>
    <s v="SE 4"/>
    <d v="2011-09-04T00:00:00"/>
    <d v="2011-09-04T00:00:00"/>
    <x v="0"/>
    <x v="5"/>
    <m/>
    <m/>
    <s v="Mineralölprodukte"/>
    <s v="Nein"/>
    <s v="Nein"/>
    <n v="59"/>
    <s v="UW Vrd"/>
    <s v="Hochspannung (HS)"/>
    <s v="E.DIS AG"/>
    <x v="0"/>
    <x v="33"/>
  </r>
  <r>
    <s v="BNA0895"/>
    <s v="GKS Gemeinschaftskraftwerk Schweinfurt GmbH"/>
    <s v="GKS"/>
    <n v="97424"/>
    <s v="Schweinfurt"/>
    <s v="Hafenstraße 30"/>
    <s v="Bayern"/>
    <s v="entfällt"/>
    <d v="1990-06-01T00:00:00"/>
    <d v="1990-06-01T00:00:00"/>
    <x v="0"/>
    <x v="3"/>
    <s v="Abfall"/>
    <s v="Steinkohle, Abfall"/>
    <s v="Abfall"/>
    <s v="Nein"/>
    <s v="Ja"/>
    <n v="24.4"/>
    <s v="Stadtwerke SW"/>
    <s v="Mittelspannung (MS)"/>
    <s v="Stadtwerke Schweinfurt GmbH"/>
    <x v="0"/>
    <x v="44"/>
  </r>
  <r>
    <s v="BNA0896"/>
    <s v="Energieversorgung Schwerin GmbH &amp; Co. Erzeugung KG"/>
    <s v="HKW Schwerin Süd"/>
    <n v="19061"/>
    <s v="Schwerin"/>
    <m/>
    <s v="Mecklenburg-Vorpommern"/>
    <m/>
    <d v="1994-12-01T00:00:00"/>
    <d v="1994-12-01T00:00:00"/>
    <x v="0"/>
    <x v="3"/>
    <s v="Erdgas"/>
    <s v="HEL"/>
    <s v="Erdgas"/>
    <s v="Nein"/>
    <s v="Ja"/>
    <n v="44.9"/>
    <s v="UW Wüstmark"/>
    <s v="Hochspannung (HS)"/>
    <s v="Netzgesellschaft Schwerin mbH "/>
    <x v="0"/>
    <x v="29"/>
  </r>
  <r>
    <s v="BNA0897"/>
    <s v="Energieversorgung Schwerin GmbH &amp; Co. Erzeugung KG"/>
    <s v="HKW Schwerin Lankow"/>
    <n v="19057"/>
    <s v="Schwerin"/>
    <m/>
    <s v="Mecklenburg-Vorpommern"/>
    <m/>
    <d v="1994-12-01T00:00:00"/>
    <d v="1994-12-01T00:00:00"/>
    <x v="0"/>
    <x v="3"/>
    <s v="Erdgas"/>
    <s v="HEL"/>
    <s v="Erdgas"/>
    <s v="Nein"/>
    <s v="Ja"/>
    <n v="23"/>
    <s v="Schalthaus Lankow"/>
    <s v="Mittelspannung (MS)"/>
    <s v="Netzgesellschaft Schwerin mbH "/>
    <x v="0"/>
    <x v="29"/>
  </r>
  <r>
    <s v="BNA0898"/>
    <m/>
    <m/>
    <n v="31319"/>
    <s v="Sehnde"/>
    <m/>
    <s v="Niedersachsen"/>
    <m/>
    <n v="2009"/>
    <n v="2009"/>
    <x v="0"/>
    <x v="0"/>
    <m/>
    <m/>
    <s v="Windenergie (Onshore-Anlage)"/>
    <s v="Ja"/>
    <m/>
    <n v="12"/>
    <m/>
    <s v="Mittelspannung (MS)"/>
    <s v="Avacon AG"/>
    <x v="0"/>
    <x v="7"/>
  </r>
  <r>
    <s v="BNA0899"/>
    <s v="NEIF (Sehnde Lehrte Windpark) GmbH &amp; Co. KG"/>
    <m/>
    <n v="31319"/>
    <s v="Sehnde"/>
    <m/>
    <s v="Niedersachsen"/>
    <m/>
    <n v="2005"/>
    <n v="2005"/>
    <x v="0"/>
    <x v="0"/>
    <m/>
    <m/>
    <s v="Windenergie (Onshore-Anlage)"/>
    <s v="Ja"/>
    <m/>
    <n v="10"/>
    <m/>
    <s v="Mittelspannung (MS)"/>
    <s v="Avacon AG"/>
    <x v="0"/>
    <x v="30"/>
  </r>
  <r>
    <s v="BNA0900"/>
    <s v="HelveticWind Deutschland GmbH"/>
    <s v="Windpark Sendenhorst"/>
    <n v="48324"/>
    <s v="Sendenhorst"/>
    <m/>
    <s v="Nordrhein-Westfalen"/>
    <m/>
    <d v="2006-08-10T00:00:00"/>
    <d v="2006-08-10T00:00:00"/>
    <x v="0"/>
    <x v="0"/>
    <m/>
    <m/>
    <s v="Windenergie (Onshore-Anlage)"/>
    <s v="Ja"/>
    <s v="Nein"/>
    <n v="14.5"/>
    <s v="DE0001814832400000000000000695362"/>
    <m/>
    <s v="Westnetz GmbH"/>
    <x v="0"/>
    <x v="47"/>
  </r>
  <r>
    <s v="BNA0901"/>
    <s v="Windpark Sendenhorst GmbH &amp; Co. KG"/>
    <s v="WP Sendenhorst"/>
    <n v="48324"/>
    <s v="Sendenhorst"/>
    <m/>
    <s v="Nordrhein-Westfalen"/>
    <m/>
    <d v="2007-12-21T00:00:00"/>
    <d v="2007-12-21T00:00:00"/>
    <x v="0"/>
    <x v="0"/>
    <m/>
    <m/>
    <s v="Windenergie (Onshore-Anlage)"/>
    <s v="Ja"/>
    <s v="Nein"/>
    <n v="14.3"/>
    <m/>
    <s v="Mittelspannung (MS)"/>
    <s v="Westnetz GmbH"/>
    <x v="0"/>
    <x v="81"/>
  </r>
  <r>
    <s v="BNA0902a"/>
    <s v="PAM Infra 456 GmbH &amp; Co. KG"/>
    <m/>
    <s v="01968"/>
    <s v="Senftenberg"/>
    <m/>
    <s v="Brandenburg"/>
    <m/>
    <n v="2010"/>
    <n v="2010"/>
    <x v="0"/>
    <x v="7"/>
    <m/>
    <m/>
    <s v="Solare Strahlungsenergie"/>
    <s v="Ja"/>
    <m/>
    <n v="13.23"/>
    <m/>
    <s v="Mittelspannung (MS)"/>
    <s v="Mitteldeutsche Netzgesellschaft Strom mbH"/>
    <x v="0"/>
    <x v="54"/>
  </r>
  <r>
    <s v="BNA0902b"/>
    <s v="saferay holding GmbH"/>
    <s v="PVA Senftenberg"/>
    <n v="1968"/>
    <s v="Senftenberg"/>
    <s v="Flur 4, Flurst. 24"/>
    <s v="Brandenburg"/>
    <s v="SEBE VI"/>
    <n v="2011"/>
    <n v="2011"/>
    <x v="0"/>
    <x v="7"/>
    <m/>
    <m/>
    <s v="Solare Strahlungsenergie"/>
    <s v="Ja"/>
    <s v="Nein"/>
    <n v="17.899999999999999"/>
    <s v="UW Senftenberg/West"/>
    <s v="Hochspannung (HS)"/>
    <s v="Mitteldeutsche Netzgesellschaft Strom mbH"/>
    <x v="0"/>
    <x v="130"/>
  </r>
  <r>
    <s v="BNA0902c"/>
    <s v="saferay holding GmbH"/>
    <s v="PVA Senftenberg"/>
    <n v="1968"/>
    <s v="Senftenberg"/>
    <s v="Flur 4, Flurst. 24"/>
    <s v="Brandenburg"/>
    <s v="SEBE V"/>
    <n v="2011"/>
    <n v="2011"/>
    <x v="0"/>
    <x v="7"/>
    <m/>
    <m/>
    <s v="Solare Strahlungsenergie"/>
    <s v="Ja"/>
    <s v="Nein"/>
    <n v="17.36"/>
    <s v="UW Senftenberg/West"/>
    <s v="Hochspannung (HS)"/>
    <s v="Mitteldeutsche Netzgesellschaft Strom mbH"/>
    <x v="0"/>
    <x v="130"/>
  </r>
  <r>
    <s v="BNA0902d"/>
    <s v="saferay holding GmbH"/>
    <s v="PVA Senftenberg"/>
    <n v="1968"/>
    <s v="Senftenberg"/>
    <s v="Flur 4, Flurst. 24"/>
    <s v="Brandenburg"/>
    <s v="SEBE VII"/>
    <n v="2011"/>
    <n v="2011"/>
    <x v="0"/>
    <x v="7"/>
    <m/>
    <m/>
    <s v="Solare Strahlungsenergie"/>
    <s v="Ja"/>
    <s v="Nein"/>
    <n v="23"/>
    <s v="UW Senftenberg/West"/>
    <s v="Hochspannung (HS)"/>
    <s v="Mitteldeutsche Netzgesellschaft Strom mbH"/>
    <x v="0"/>
    <x v="130"/>
  </r>
  <r>
    <s v="BNA0903"/>
    <s v="Lockstedt-Siestedt II Netzanschluss GbR"/>
    <m/>
    <n v="39356"/>
    <s v="Siestedt"/>
    <m/>
    <s v="Sachsen-Anhalt"/>
    <m/>
    <n v="2007"/>
    <n v="2007"/>
    <x v="0"/>
    <x v="0"/>
    <m/>
    <m/>
    <s v="Windenergie (Onshore-Anlage)"/>
    <s v="Ja"/>
    <m/>
    <n v="22"/>
    <m/>
    <s v="Mittelspannung (MS)"/>
    <s v="Avacon AG"/>
    <x v="0"/>
    <x v="12"/>
  </r>
  <r>
    <s v="BNA0904"/>
    <m/>
    <m/>
    <n v="24969"/>
    <s v="Sillerup"/>
    <m/>
    <s v="Schleswig-Holstein"/>
    <m/>
    <n v="1995"/>
    <n v="1995"/>
    <x v="0"/>
    <x v="0"/>
    <m/>
    <m/>
    <s v="Windenergie (Onshore-Anlage)"/>
    <s v="Ja"/>
    <m/>
    <n v="14.57"/>
    <m/>
    <s v="Mittelspannung (MS)"/>
    <s v="Schleswig-Holstein Netz AG "/>
    <x v="0"/>
    <x v="91"/>
  </r>
  <r>
    <s v="BNA0905"/>
    <s v="Windpark Silmersdorf GmbH &amp; Co KG"/>
    <m/>
    <n v="16949"/>
    <s v="Silmersdorf"/>
    <m/>
    <s v="Brandenburg"/>
    <m/>
    <n v="2005"/>
    <n v="2005"/>
    <x v="0"/>
    <x v="0"/>
    <m/>
    <m/>
    <s v="Windenergie (Onshore-Anlage)"/>
    <s v="Ja"/>
    <m/>
    <n v="22.5"/>
    <m/>
    <s v="USp. Höchst- / Hochspannung (HöS/HS)"/>
    <s v="50Hertz Transmission GmbH"/>
    <x v="0"/>
    <x v="30"/>
  </r>
  <r>
    <s v="BNA0906"/>
    <s v="TIWAG-Tiroler Wasserkraft AG"/>
    <s v="KW Silz"/>
    <s v="A-6424"/>
    <s v="Silz"/>
    <m/>
    <s v="Österreich"/>
    <s v="Silz"/>
    <d v="1981-04-06T00:00:00"/>
    <d v="1981-04-06T00:00:00"/>
    <x v="0"/>
    <x v="15"/>
    <m/>
    <m/>
    <s v="Speicherwasser (ohne Pumpspeicher)"/>
    <s v="Nein"/>
    <s v="Nein"/>
    <n v="500"/>
    <s v="UW Silz"/>
    <s v="Höchstspannung (HöS)"/>
    <s v="TIWAG-Netz AG/APG/TenneT"/>
    <x v="0"/>
    <x v="37"/>
  </r>
  <r>
    <s v="BNA0907"/>
    <s v="Enercon Windpark GmbH &amp; Co. Strauch-Michelshof KG"/>
    <s v="WP Strauch-Michelshof"/>
    <n v="52152"/>
    <s v="Simmerath"/>
    <m/>
    <s v="Nordrhein-Westfalen"/>
    <m/>
    <d v="2004-07-15T00:00:00"/>
    <d v="2004-07-15T00:00:00"/>
    <x v="0"/>
    <x v="0"/>
    <m/>
    <m/>
    <s v="Windenergie (Onshore-Anlage)"/>
    <s v="Ja"/>
    <s v="Nein"/>
    <n v="14"/>
    <s v="Gerstenhof 0"/>
    <s v="Mittelspannung (MS)"/>
    <s v="Westnetz GmbH "/>
    <x v="0"/>
    <x v="23"/>
  </r>
  <r>
    <s v="BNA0908"/>
    <s v="Breeze Two Energy GmbH &amp; Co. KG"/>
    <m/>
    <n v="72226"/>
    <s v="Simmersfeld"/>
    <m/>
    <s v="Baden-Württemberg"/>
    <m/>
    <n v="2006"/>
    <n v="2006"/>
    <x v="0"/>
    <x v="0"/>
    <m/>
    <m/>
    <s v="Windenergie (Onshore-Anlage)"/>
    <s v="Ja"/>
    <m/>
    <n v="28"/>
    <m/>
    <s v="Mittelspannung (MS)"/>
    <s v="Netze BW GmbH"/>
    <x v="0"/>
    <x v="34"/>
  </r>
  <r>
    <s v="BNA0909"/>
    <s v="WSW Energie GmbH"/>
    <m/>
    <n v="49751"/>
    <s v="Sögel"/>
    <m/>
    <s v="Niedersachsen"/>
    <m/>
    <n v="2008"/>
    <n v="2008"/>
    <x v="0"/>
    <x v="0"/>
    <m/>
    <m/>
    <s v="Windenergie (Onshore-Anlage)"/>
    <s v="Ja"/>
    <m/>
    <n v="22.9"/>
    <m/>
    <s v="USp. Hoch- / Mittelspannung (HS/MS)"/>
    <s v="EWE NETZ GmbH"/>
    <x v="0"/>
    <x v="55"/>
  </r>
  <r>
    <s v="BNA0910"/>
    <s v="ProVento Pool  Verwaltungs-GmbH &amp; Co. KG"/>
    <m/>
    <n v="55487"/>
    <s v="Sohren "/>
    <m/>
    <s v="Rheinland-Pfalz"/>
    <m/>
    <n v="2001"/>
    <n v="2001"/>
    <x v="0"/>
    <x v="0"/>
    <m/>
    <m/>
    <s v="Windenergie (Onshore-Anlage)"/>
    <s v="Ja"/>
    <m/>
    <n v="11.5"/>
    <m/>
    <s v="USp. Hoch- / Mittelspannung (HS/MS)"/>
    <s v="Westnetz GmbH"/>
    <x v="0"/>
    <x v="22"/>
  </r>
  <r>
    <s v="BNA0911"/>
    <m/>
    <m/>
    <n v="4769"/>
    <s v="Sornzig-Ablass, OT Ablass"/>
    <m/>
    <s v="Sachsen"/>
    <m/>
    <n v="1999"/>
    <n v="1999"/>
    <x v="0"/>
    <x v="0"/>
    <m/>
    <m/>
    <s v="Windenergie (Onshore-Anlage)"/>
    <s v="Ja"/>
    <m/>
    <n v="18"/>
    <m/>
    <s v="Hochspannung (HS)"/>
    <s v="Mitteldeutsche Netzgesellschaft Strom mbH"/>
    <x v="0"/>
    <x v="3"/>
  </r>
  <r>
    <s v="BNA0912"/>
    <s v="VERBUND-Innkraftwerke GmbH"/>
    <s v="Teufelsbruck"/>
    <n v="83564"/>
    <s v="Soyen"/>
    <s v="Ponschabaustr. 25"/>
    <s v="Bayern"/>
    <m/>
    <d v="1938-07-01T00:00:00"/>
    <d v="1938-07-01T00:00:00"/>
    <x v="0"/>
    <x v="2"/>
    <m/>
    <m/>
    <s v="Laufwasser"/>
    <s v="Nein"/>
    <s v="Nein"/>
    <n v="25"/>
    <s v="UW Teufelsbruck"/>
    <s v="Hochspannung (HS)"/>
    <s v="Bayernwerk AG"/>
    <x v="0"/>
    <x v="96"/>
  </r>
  <r>
    <s v="BNA0913"/>
    <s v="Alpiq Spreetal GmbH"/>
    <s v="GuD Anlage Spreetal"/>
    <n v="2979"/>
    <s v="Spreetal"/>
    <s v="Südstraße"/>
    <s v="Sachsen"/>
    <s v="GuD"/>
    <m/>
    <m/>
    <x v="2"/>
    <x v="1"/>
    <m/>
    <m/>
    <s v="Erdgas"/>
    <s v="Nein"/>
    <s v="Nein"/>
    <n v="50"/>
    <s v="110kV Umspannwerk Schwarze Pumpe"/>
    <s v="Hochspannung (HS)"/>
    <s v="Mitteldeutsche Netzgesellschaft Strom mbH"/>
    <x v="2"/>
    <x v="24"/>
  </r>
  <r>
    <s v="BNA0914"/>
    <s v="Lausitz Energie Kraftwerke AG"/>
    <s v="Schwarze Pumpe"/>
    <n v="3130"/>
    <s v="Spremberg"/>
    <s v="An der alten Ziegelei 1"/>
    <s v="Brandenburg"/>
    <s v="A"/>
    <d v="1997-12-15T00:00:00"/>
    <d v="1997-12-15T00:00:00"/>
    <x v="0"/>
    <x v="11"/>
    <m/>
    <m/>
    <s v="Braunkohle"/>
    <s v="Nein"/>
    <s v="Ja"/>
    <n v="750"/>
    <s v="Graustein"/>
    <s v="Höchstspannung (HöS)"/>
    <s v="50Hertz Transmission GmbH"/>
    <x v="0"/>
    <x v="14"/>
  </r>
  <r>
    <s v="BNA0915"/>
    <s v="Lausitz Energie Kraftwerke AG"/>
    <s v="Schwarze Pumpe"/>
    <n v="3130"/>
    <s v="Spremberg"/>
    <s v="An der alten Ziegelei 1"/>
    <s v="Brandenburg"/>
    <s v="B"/>
    <d v="1998-05-25T00:00:00"/>
    <d v="1998-05-25T00:00:00"/>
    <x v="0"/>
    <x v="11"/>
    <m/>
    <m/>
    <s v="Braunkohle"/>
    <s v="Nein"/>
    <s v="Ja"/>
    <n v="750"/>
    <s v="Graustein"/>
    <s v="Höchstspannung (HöS)"/>
    <s v="50Hertz Transmission GmbH"/>
    <x v="0"/>
    <x v="43"/>
  </r>
  <r>
    <s v="BNA0916"/>
    <s v="Windpark Springe Bennigsen GmbH &amp; Co.KG"/>
    <m/>
    <n v="31832"/>
    <s v="Springe"/>
    <m/>
    <s v="Niedersachsen"/>
    <m/>
    <n v="2009"/>
    <n v="2009"/>
    <x v="0"/>
    <x v="0"/>
    <m/>
    <m/>
    <s v="Windenergie (Onshore-Anlage)"/>
    <s v="Ja"/>
    <m/>
    <n v="10"/>
    <m/>
    <s v="Mittelspannung (MS)"/>
    <s v="Avacon AG"/>
    <x v="0"/>
    <x v="7"/>
  </r>
  <r>
    <s v="BNA0917"/>
    <s v="Innwerk AG"/>
    <s v="Schärding-Neuhaus"/>
    <s v="A-4782"/>
    <s v="St. Florian am Inn"/>
    <s v="Badhöring 16"/>
    <s v="Österreich"/>
    <s v="Schärding-Neuhaus"/>
    <d v="1961-10-12T00:00:00"/>
    <d v="1961-10-12T00:00:00"/>
    <x v="5"/>
    <x v="2"/>
    <m/>
    <m/>
    <s v="Laufwasser"/>
    <s v="Nein"/>
    <s v="Nein"/>
    <n v="96"/>
    <s v="Schaltanlage vor Ort"/>
    <s v="Höchstspannung (HöS)"/>
    <s v="APG/Bayernwerk AG"/>
    <x v="5"/>
    <x v="77"/>
  </r>
  <r>
    <s v="BNA0918a"/>
    <s v="Dow Deutschland Anlagengesellschaft mbH"/>
    <s v="Dow Stade"/>
    <n v="21683"/>
    <s v="Stade"/>
    <s v="Bützflethersand"/>
    <s v="Niedersachsen"/>
    <s v="Kraftwärmekopplungsanlage"/>
    <m/>
    <m/>
    <x v="15"/>
    <x v="3"/>
    <s v="Erdgas und Wasserstoff"/>
    <s v="Erdgas und Wasserstoff"/>
    <s v="Erdgas"/>
    <s v="Nein"/>
    <s v="Ja"/>
    <n v="190"/>
    <s v="UW Götzdorf"/>
    <s v="Höchstspannung (HöS)"/>
    <s v="TenneT TSO GmbH "/>
    <x v="13"/>
    <x v="24"/>
  </r>
  <r>
    <s v="BNA0918b"/>
    <s v="Dow Deutschland Anlagengesellschaft mbH"/>
    <s v="Dow Stade"/>
    <n v="21683"/>
    <s v="Stade"/>
    <s v="Bützflethersand"/>
    <s v="Niedersachsen"/>
    <s v="Cogen Dow Stade"/>
    <d v="2015-01-01T00:00:00"/>
    <d v="2015-01-01T00:00:00"/>
    <x v="0"/>
    <x v="1"/>
    <s v="Erdgas"/>
    <s v="Wasserstoff"/>
    <s v="Erdgas"/>
    <s v="Nein"/>
    <s v="Ja"/>
    <n v="157"/>
    <s v="UW Bomlitz-Westerharl"/>
    <s v="USp. Hoch- / Mittelspannung (HS/MS)"/>
    <s v="Avacon AG"/>
    <x v="0"/>
    <x v="120"/>
  </r>
  <r>
    <s v="BNA0920"/>
    <s v="Abrechnungsgemeinschaft Windpark Rodenkircherwurp GbR"/>
    <m/>
    <n v="26935"/>
    <s v="Stadland"/>
    <m/>
    <s v="Niedersachsen"/>
    <m/>
    <n v="2000"/>
    <n v="2000"/>
    <x v="0"/>
    <x v="0"/>
    <m/>
    <m/>
    <s v="Windenergie (Onshore-Anlage)"/>
    <s v="Ja"/>
    <m/>
    <n v="11.3"/>
    <m/>
    <s v="Mittelspannung (MS)"/>
    <s v="EWE NETZ GmbH"/>
    <x v="0"/>
    <x v="51"/>
  </r>
  <r>
    <s v="BNA0921"/>
    <s v="VERBUND-Innkraftwerke GmbH"/>
    <s v="Stammham"/>
    <n v="84533"/>
    <s v="Stammham"/>
    <s v="Innstufenstr. 15"/>
    <s v="Bayern"/>
    <m/>
    <d v="1955-07-01T00:00:00"/>
    <d v="1955-07-01T00:00:00"/>
    <x v="0"/>
    <x v="2"/>
    <m/>
    <m/>
    <s v="Laufwasser"/>
    <s v="Nein"/>
    <s v="Nein"/>
    <n v="23.2"/>
    <s v="UW Stammham"/>
    <s v="Hochspannung (HS)"/>
    <s v="Bayernwerk AG"/>
    <x v="0"/>
    <x v="72"/>
  </r>
  <r>
    <s v="BNA0922"/>
    <s v="CIECH Energy Deutschland GmbH"/>
    <s v="GuD-Ikw Staßfurt"/>
    <n v="39418"/>
    <s v="Staßfurt"/>
    <s v="Athenslebener Weg 57"/>
    <s v="Sachsen-Anhalt"/>
    <m/>
    <d v="2015-10-01T00:00:00"/>
    <d v="2015-10-01T00:00:00"/>
    <x v="0"/>
    <x v="1"/>
    <m/>
    <m/>
    <s v="Erdgas"/>
    <s v="Nein"/>
    <s v="Ja"/>
    <n v="100"/>
    <s v="UW NORD"/>
    <s v="Hochspannung (HS)"/>
    <s v="HSN Magdeburg GmbH"/>
    <x v="0"/>
    <x v="120"/>
  </r>
  <r>
    <s v="BNA0922a"/>
    <s v="CIECH Energy Deutschland GmbH"/>
    <s v="GuD-Ikw Staßfurt"/>
    <n v="39418"/>
    <s v="Staßfurt"/>
    <s v="Athenslebener Weg 57"/>
    <s v="Sachsen-Anhalt"/>
    <m/>
    <m/>
    <m/>
    <x v="22"/>
    <x v="1"/>
    <m/>
    <m/>
    <s v="Erdgas"/>
    <s v="Nein"/>
    <s v="Ja"/>
    <n v="9"/>
    <s v="UW NORD"/>
    <s v="Hochspannung (HS)"/>
    <s v="HSN Magdeburg GmbH"/>
    <x v="10"/>
    <x v="24"/>
  </r>
  <r>
    <s v="BNA0923"/>
    <m/>
    <m/>
    <n v="39418"/>
    <s v="Staßfurt"/>
    <m/>
    <s v="Sachsen-Anhalt"/>
    <m/>
    <n v="2000"/>
    <n v="2000"/>
    <x v="0"/>
    <x v="0"/>
    <m/>
    <m/>
    <s v="Windenergie (Onshore-Anlage)"/>
    <s v="Ja"/>
    <m/>
    <n v="17"/>
    <m/>
    <s v="Mittelspannung (MS)"/>
    <s v="Avacon AG"/>
    <x v="0"/>
    <x v="51"/>
  </r>
  <r>
    <s v="BNA0924"/>
    <m/>
    <m/>
    <n v="39576"/>
    <s v="Stendal"/>
    <m/>
    <s v="Sachsen-Anhalt"/>
    <m/>
    <n v="2002"/>
    <n v="2002"/>
    <x v="0"/>
    <x v="0"/>
    <m/>
    <m/>
    <s v="Windenergie (Onshore-Anlage)"/>
    <s v="Ja"/>
    <m/>
    <n v="13.86"/>
    <m/>
    <s v="Mittelspannung (MS)"/>
    <s v="Avacon AG"/>
    <x v="0"/>
    <x v="1"/>
  </r>
  <r>
    <s v="BNA0926a"/>
    <s v="Sappi Stockstadt GmbH"/>
    <s v="Heizkraftwerk der Sappi Stockstadt GmbH"/>
    <n v="63811"/>
    <s v="Stockstadt"/>
    <s v="Obernburger Straße 1-9"/>
    <s v="Bayern"/>
    <s v="Biomasseheizkraftwerk"/>
    <d v="2003-05-15T00:00:00"/>
    <d v="2003-05-15T00:00:00"/>
    <x v="0"/>
    <x v="4"/>
    <s v="Ablauge aus Zellstoffherstellung"/>
    <s v="Heizöl als Stützfeuerung"/>
    <s v="Biomasse"/>
    <s v="Ja"/>
    <s v="Ja"/>
    <n v="13.993399999999999"/>
    <s v="Primär Kundenanlage zur betrieblichen Eigenversorgung_x000a_; Verbindung mit Netz der allgemeinen Versorgung über Trafo 11 (110/20kV)"/>
    <s v="Hochspannung (HS)"/>
    <s v="Westnetz GmbH"/>
    <x v="0"/>
    <x v="8"/>
  </r>
  <r>
    <s v="BNA0926b"/>
    <s v="Sappi Stockstadt GmbH"/>
    <s v="Heizkraftwerk der Sappi Stockstadt GmbH"/>
    <n v="63811"/>
    <s v="Stockstadt"/>
    <s v="Obernburger Straße 1-9"/>
    <s v="Bayern"/>
    <s v="Konventionelles Sammelschienenkraftwerk Turbine 7"/>
    <d v="1970-01-01T00:00:00"/>
    <d v="1970-01-01T00:00:00"/>
    <x v="0"/>
    <x v="3"/>
    <s v="Steinkohle"/>
    <s v="Erdgas, Heizöl, Rinde, Holz, Biogas, Biotrockengut"/>
    <s v="Steinkohle"/>
    <s v="Nein"/>
    <s v="Ja"/>
    <n v="24.79"/>
    <s v="Primär Kundenanlage zur betrieblichen Eigenversorgung_x000a_; Verbindung mit Netz der allgemeinen Versorgung über Trafo 11 (110/20kV)"/>
    <s v="Hochspannung (HS)"/>
    <s v="Westnetz GmbH"/>
    <x v="0"/>
    <x v="35"/>
  </r>
  <r>
    <s v="BNA0927"/>
    <s v="PROKON Regenerative Energien eG"/>
    <m/>
    <n v="25548"/>
    <s v="Störkathenquarnstedt"/>
    <m/>
    <s v="Schleswig-Holstein"/>
    <m/>
    <n v="2001"/>
    <n v="2001"/>
    <x v="0"/>
    <x v="0"/>
    <m/>
    <m/>
    <s v="Windenergie (Onshore-Anlage)"/>
    <s v="Ja"/>
    <m/>
    <n v="14.3"/>
    <m/>
    <s v="Mittelspannung (MS)"/>
    <s v="Schleswig-Holstein Netz AG "/>
    <x v="0"/>
    <x v="22"/>
  </r>
  <r>
    <s v="BNA0928"/>
    <s v="Umspannwerk Straßkirchen GmbH &amp; Co. KG"/>
    <s v="Solarpark Gänsdorf"/>
    <n v="94342"/>
    <s v="Straßkirchen"/>
    <m/>
    <s v="Bayern"/>
    <m/>
    <n v="2009"/>
    <n v="2009"/>
    <x v="0"/>
    <x v="7"/>
    <m/>
    <m/>
    <s v="Solare Strahlungsenergie"/>
    <s v="Ja"/>
    <m/>
    <n v="54.34"/>
    <s v="Gänsdorf"/>
    <s v="Hochspannung (HS)"/>
    <s v="Bayernwerk AG"/>
    <x v="0"/>
    <x v="7"/>
  </r>
  <r>
    <s v="BNA0929"/>
    <s v="Rhein-Main-Donau GmbH"/>
    <s v="Straubing"/>
    <n v="94315"/>
    <s v="Straubing"/>
    <s v="Kagerser Hauptstraße 164"/>
    <s v="Bayern"/>
    <s v="Straubing"/>
    <d v="1994-12-31T00:00:00"/>
    <d v="1994-12-31T00:00:00"/>
    <x v="0"/>
    <x v="2"/>
    <m/>
    <m/>
    <s v="Laufwasser"/>
    <s v="Nein"/>
    <s v="Nein"/>
    <n v="21.5"/>
    <s v="Schaltanlage vor Ort"/>
    <s v="Mittelspannung (MS)"/>
    <s v="Bayernwerk AG"/>
    <x v="0"/>
    <x v="29"/>
  </r>
  <r>
    <s v="BNA0931"/>
    <m/>
    <m/>
    <n v="73577"/>
    <s v="Striethof"/>
    <m/>
    <s v="Baden-Württemberg"/>
    <m/>
    <n v="2004"/>
    <n v="2004"/>
    <x v="0"/>
    <x v="0"/>
    <m/>
    <m/>
    <s v="Windenergie (Onshore-Anlage)"/>
    <s v="Ja"/>
    <m/>
    <n v="10"/>
    <m/>
    <s v="USp. Hoch- / Mittelspannung (HS/MS)"/>
    <s v="Netzgesellschaft Ostwürttemberg DonauRies GmbH"/>
    <x v="0"/>
    <x v="32"/>
  </r>
  <r>
    <s v="BNA0932"/>
    <s v="Siekwind GmbH &amp; Co. KG; _x000a_WP Windpark Stuhr GmbH &amp; Co. Betriebs KG"/>
    <m/>
    <n v="28816"/>
    <s v="Stuhr"/>
    <m/>
    <s v="Niedersachsen"/>
    <m/>
    <n v="2002"/>
    <n v="2002"/>
    <x v="0"/>
    <x v="0"/>
    <m/>
    <m/>
    <s v="Windenergie (Onshore-Anlage)"/>
    <s v="Ja"/>
    <m/>
    <n v="10.1"/>
    <m/>
    <s v="USp. Hoch- / Mittelspannung (HS/MS)"/>
    <s v="EWE NETZ GmbH"/>
    <x v="0"/>
    <x v="1"/>
  </r>
  <r>
    <s v="BNA0933"/>
    <s v="EnBW Energie Baden-Württemberg AG"/>
    <s v="Heizkraftwerk Stuttgart-Gaisburg"/>
    <n v="70376"/>
    <s v="Stuttgart"/>
    <s v="Langwiesenweg 23"/>
    <s v="Baden-Württemberg"/>
    <s v="GAI GT 13"/>
    <m/>
    <m/>
    <x v="23"/>
    <x v="1"/>
    <m/>
    <m/>
    <s v="Erdgas"/>
    <s v="Nein"/>
    <s v="Nein"/>
    <n v="55"/>
    <s v="Gaisburg"/>
    <s v="Hochspannung (HS)"/>
    <s v="Netze BW GmbH"/>
    <x v="13"/>
    <x v="24"/>
  </r>
  <r>
    <s v="BNA0934"/>
    <s v="EnBW Energie Baden-Württemberg AG"/>
    <s v="Heizkraftwerk Stuttgart-Gaisburg"/>
    <n v="70376"/>
    <s v="Stuttgart"/>
    <s v="Langwiesenweg 23"/>
    <s v="Baden-Württemberg"/>
    <s v="GAI DT 14 neu"/>
    <d v="2009-01-01T00:00:00"/>
    <d v="2009-01-01T00:00:00"/>
    <x v="9"/>
    <x v="3"/>
    <s v="Steinkohle"/>
    <s v="Erdgas, Heizöl"/>
    <s v="Steinkohle"/>
    <s v="Nein"/>
    <s v="Ja"/>
    <n v="22.6"/>
    <s v="Gaisburg"/>
    <s v="Hochspannung (HS)"/>
    <s v="Netze BW GmbH"/>
    <x v="3"/>
    <x v="6"/>
  </r>
  <r>
    <s v="BNA0935"/>
    <s v="EnBW Energie Baden-Württemberg AG"/>
    <s v="Restmüll-Heizkraftwerk Stuttgart-Münster"/>
    <n v="70376"/>
    <s v="Stuttgart"/>
    <s v="Voltastraße 45"/>
    <s v="Baden-Württemberg"/>
    <s v="MÜN DT12"/>
    <d v="1982-01-01T00:00:00"/>
    <d v="1982-01-01T00:00:00"/>
    <x v="0"/>
    <x v="3"/>
    <s v="Steinkohle"/>
    <s v="Abfall"/>
    <s v="Steinkohle"/>
    <s v="Nein"/>
    <s v="Ja"/>
    <n v="45"/>
    <s v="Münster"/>
    <s v="Hochspannung (HS)"/>
    <s v="Netze BW GmbH"/>
    <x v="0"/>
    <x v="85"/>
  </r>
  <r>
    <s v="BNA0936"/>
    <s v="EnBW Energie Baden-Württemberg AG"/>
    <s v="Restmüll-Heizkraftwerk Stuttgart-Münster"/>
    <n v="70376"/>
    <s v="Stuttgart"/>
    <s v="Voltastraße 45"/>
    <s v="Baden-Württemberg"/>
    <s v="MÜN DT15"/>
    <d v="1984-01-01T00:00:00"/>
    <d v="1984-01-01T00:00:00"/>
    <x v="0"/>
    <x v="3"/>
    <s v="Steinkohle"/>
    <s v="Abfall"/>
    <s v="Steinkohle"/>
    <s v="Nein"/>
    <s v="Ja"/>
    <n v="45"/>
    <s v="Münster"/>
    <s v="Hochspannung (HS)"/>
    <s v="Netze BW GmbH"/>
    <x v="0"/>
    <x v="57"/>
  </r>
  <r>
    <s v="BNA0937"/>
    <s v="EnBW Energie Baden-Württemberg AG"/>
    <s v="Restmüll-Heizkraftwerk Stuttgart-Münster"/>
    <n v="70376"/>
    <s v="Stuttgart"/>
    <s v="Voltastraße 45"/>
    <s v="Baden-Württemberg"/>
    <s v="MÜN GT16"/>
    <d v="1974-01-01T00:00:00"/>
    <d v="1974-01-01T00:00:00"/>
    <x v="0"/>
    <x v="5"/>
    <m/>
    <m/>
    <s v="Mineralölprodukte"/>
    <s v="Nein"/>
    <s v="Nein"/>
    <n v="23.3"/>
    <s v="Münster"/>
    <s v="Hochspannung (HS)"/>
    <s v="Netze BW GmbH"/>
    <x v="0"/>
    <x v="40"/>
  </r>
  <r>
    <s v="BNA0938"/>
    <s v="EnBW Energie Baden-Württemberg AG"/>
    <s v="Restmüll-Heizkraftwerk Stuttgart-Münster"/>
    <n v="70376"/>
    <s v="Stuttgart"/>
    <s v="Voltastraße 45"/>
    <s v="Baden-Württemberg"/>
    <s v="MÜN GT17"/>
    <d v="1974-01-01T00:00:00"/>
    <d v="1974-01-01T00:00:00"/>
    <x v="0"/>
    <x v="5"/>
    <m/>
    <m/>
    <s v="Mineralölprodukte"/>
    <s v="Nein"/>
    <s v="Nein"/>
    <n v="23.3"/>
    <s v="Münster"/>
    <s v="Hochspannung (HS)"/>
    <s v="Netze BW GmbH"/>
    <x v="0"/>
    <x v="40"/>
  </r>
  <r>
    <s v="BNA0939a"/>
    <s v="EnBW Energie Baden-Württemberg AG"/>
    <s v="Restmüll-Heizkraftwerk Stuttgart-Münster"/>
    <n v="70376"/>
    <s v="Stuttgart"/>
    <s v="Voltastraße 45"/>
    <s v="Baden-Württemberg"/>
    <s v="MÜN DT19 neu"/>
    <d v="2009-01-01T00:00:00"/>
    <d v="2009-01-01T00:00:00"/>
    <x v="0"/>
    <x v="3"/>
    <s v="Abfall (2/3)"/>
    <s v="Steinkohle (1/3)"/>
    <s v="Abfall"/>
    <s v="Nein"/>
    <s v="Ja"/>
    <n v="19.5"/>
    <m/>
    <s v="Mittelspannung (MS)"/>
    <s v="Netze BW GmbH"/>
    <x v="0"/>
    <x v="6"/>
  </r>
  <r>
    <s v="BNA0939b"/>
    <s v="EnBW Energie Baden-Württemberg AG"/>
    <s v="Restmüll-Heizkraftwerk Stuttgart-Münster"/>
    <n v="70376"/>
    <s v="Stuttgart"/>
    <s v="Voltastraße 45"/>
    <s v="Baden-Württemberg"/>
    <s v="MÜN GT18"/>
    <d v="1974-01-01T00:00:00"/>
    <d v="1974-01-01T00:00:00"/>
    <x v="0"/>
    <x v="5"/>
    <m/>
    <m/>
    <s v="Mineralölprodukte"/>
    <s v="Nein"/>
    <s v="Nein"/>
    <n v="23.3"/>
    <s v="Münster"/>
    <s v="Hochspannung (HS)"/>
    <s v="Netze BW GmbH"/>
    <x v="0"/>
    <x v="40"/>
  </r>
  <r>
    <s v="BNA0941"/>
    <m/>
    <m/>
    <n v="39171"/>
    <s v="Sülzetal"/>
    <m/>
    <s v="Sachsen-Anhalt"/>
    <m/>
    <n v="2005"/>
    <n v="2005"/>
    <x v="0"/>
    <x v="0"/>
    <m/>
    <m/>
    <s v="Windenergie (Onshore-Anlage)"/>
    <s v="Ja"/>
    <m/>
    <n v="21.8"/>
    <m/>
    <s v="Mittelspannung (MS)"/>
    <s v="Avacon AG"/>
    <x v="0"/>
    <x v="30"/>
  </r>
  <r>
    <s v="BNA0942"/>
    <m/>
    <m/>
    <n v="39171"/>
    <s v="Sülzetal"/>
    <m/>
    <s v="Sachsen-Anhalt"/>
    <m/>
    <n v="2009"/>
    <n v="2009"/>
    <x v="0"/>
    <x v="0"/>
    <m/>
    <m/>
    <s v="Windenergie (Onshore-Anlage)"/>
    <s v="Ja"/>
    <m/>
    <n v="10"/>
    <m/>
    <s v="Mittelspannung (MS)"/>
    <s v="Avacon AG"/>
    <x v="0"/>
    <x v="7"/>
  </r>
  <r>
    <s v="BNA0943"/>
    <s v="WindStrom GmbH &amp; Co. Windpark Okeler Bruch Infrastruktur KG"/>
    <m/>
    <n v="28857"/>
    <s v="Syke"/>
    <m/>
    <s v="Niedersachsen"/>
    <m/>
    <n v="2005"/>
    <n v="2005"/>
    <x v="0"/>
    <x v="0"/>
    <m/>
    <m/>
    <s v="Windenergie (Onshore-Anlage)"/>
    <s v="Ja"/>
    <m/>
    <n v="11.5"/>
    <m/>
    <s v="Mittelspannung (MS)"/>
    <s v="Avacon AG"/>
    <x v="0"/>
    <x v="30"/>
  </r>
  <r>
    <s v="BNA0944"/>
    <s v="e.n.o. energy finance GmbH &amp; Co. KG"/>
    <m/>
    <n v="6667"/>
    <s v="Tagewerben"/>
    <m/>
    <s v="Sachsen-Anhalt"/>
    <m/>
    <n v="2006"/>
    <n v="2006"/>
    <x v="0"/>
    <x v="0"/>
    <m/>
    <m/>
    <s v="Windenergie (Onshore-Anlage)"/>
    <s v="Ja"/>
    <m/>
    <n v="25.3"/>
    <m/>
    <s v="Hochspannung (HS)"/>
    <s v="Mitteldeutsche Netzgesellschaft Strom mbH"/>
    <x v="0"/>
    <x v="34"/>
  </r>
  <r>
    <s v="BNA0945a"/>
    <m/>
    <m/>
    <n v="7922"/>
    <s v="Tanna"/>
    <m/>
    <s v="Thüringen"/>
    <m/>
    <n v="2002"/>
    <n v="2002"/>
    <x v="0"/>
    <x v="0"/>
    <m/>
    <m/>
    <s v="Windenergie (Onshore-Anlage)"/>
    <s v="Ja"/>
    <m/>
    <n v="3.8"/>
    <m/>
    <s v="Mittelspannung (MS)"/>
    <s v="TEN Thüringer Energienetze GmbH"/>
    <x v="0"/>
    <x v="1"/>
  </r>
  <r>
    <s v="BNA0945b"/>
    <s v="Windpark Enercon GmbH &amp; Co. Windnutzung II KG"/>
    <m/>
    <n v="7922"/>
    <s v="Tanna"/>
    <m/>
    <s v="Thüringen"/>
    <m/>
    <n v="2002"/>
    <n v="2002"/>
    <x v="0"/>
    <x v="0"/>
    <m/>
    <m/>
    <s v="Windenergie (Onshore-Anlage)"/>
    <s v="Ja"/>
    <m/>
    <n v="9"/>
    <m/>
    <s v="Mittelspannung (MS)"/>
    <s v="TEN Thüringer Energienetze GmbH"/>
    <x v="0"/>
    <x v="1"/>
  </r>
  <r>
    <s v="BNA0946a"/>
    <s v="ENGIE Deutschland AG"/>
    <s v="Kraftwerksgruppe Pfreimd"/>
    <n v="92555"/>
    <s v="Trausnitz"/>
    <s v="Seestraße 6"/>
    <s v="Bayern"/>
    <s v="PSKW Tanzmühle"/>
    <d v="1958-01-01T00:00:00"/>
    <d v="1958-01-01T00:00:00"/>
    <x v="0"/>
    <x v="9"/>
    <m/>
    <m/>
    <s v="Pumpspeicher"/>
    <s v="Nein"/>
    <s v="Nein"/>
    <n v="28"/>
    <s v="UW Tanzmühle Schaltfeld E01"/>
    <s v="Hochspannung (HS)"/>
    <s v="Bayernwerk AG"/>
    <x v="0"/>
    <x v="97"/>
  </r>
  <r>
    <s v="BNA0946b"/>
    <s v="ENGIE Deutschland AG"/>
    <s v="Kraftwerksgruppe Pfreimd"/>
    <n v="92555"/>
    <s v="Trausnitz"/>
    <s v="Seestraße 6"/>
    <s v="Bayern"/>
    <s v="LWKW Tanzmühle"/>
    <d v="1955-01-01T00:00:00"/>
    <d v="1955-01-01T00:00:00"/>
    <x v="0"/>
    <x v="2"/>
    <m/>
    <m/>
    <s v="Laufwasser"/>
    <s v="Ja"/>
    <s v="Nein"/>
    <n v="3.3"/>
    <s v="KW Tanzmühle Feld J05"/>
    <s v="Mittelspannung (MS)"/>
    <s v="Bayernwerk AG"/>
    <x v="0"/>
    <x v="72"/>
  </r>
  <r>
    <s v="BNA0946c"/>
    <s v="ENGIE Deutschland AG"/>
    <s v="Kraftwerksgruppe Pfreimd"/>
    <n v="92555"/>
    <s v="Trausnitz"/>
    <s v="Seestraße 6"/>
    <s v="Bayern"/>
    <s v="LWKW Trausnitz"/>
    <d v="1952-01-01T00:00:00"/>
    <d v="1952-01-01T00:00:00"/>
    <x v="0"/>
    <x v="2"/>
    <m/>
    <m/>
    <s v="Laufwasser"/>
    <s v="Ja"/>
    <s v="Nein"/>
    <n v="1.8"/>
    <s v="KW Trausnitz Feld J04;J07"/>
    <s v="Mittelspannung (MS)"/>
    <s v="Bayernwerk AG"/>
    <x v="0"/>
    <x v="131"/>
  </r>
  <r>
    <s v="BNA0947"/>
    <s v="Rowind GmbH"/>
    <m/>
    <n v="6179"/>
    <s v="Teutschenthal, OT Steuden"/>
    <m/>
    <s v="Sachsen-Anhalt"/>
    <m/>
    <n v="2004"/>
    <n v="2004"/>
    <x v="0"/>
    <x v="0"/>
    <m/>
    <m/>
    <s v="Windenergie (Onshore-Anlage)"/>
    <s v="Ja"/>
    <m/>
    <n v="25.5"/>
    <m/>
    <s v="Hochspannung (HS)"/>
    <s v="Mitteldeutsche Netzgesellschaft Strom mbH"/>
    <x v="0"/>
    <x v="32"/>
  </r>
  <r>
    <s v="BNA0948"/>
    <s v="Windpark Beppen II- Intschede Netz GbR; _x000a_Windstrom GmbH &amp; Co. Windfeld Beppener Bruch Infrastruktur KG"/>
    <m/>
    <n v="27321"/>
    <s v="Thedinghausen"/>
    <m/>
    <s v="Niedersachsen"/>
    <m/>
    <n v="2003"/>
    <n v="2003"/>
    <x v="0"/>
    <x v="0"/>
    <m/>
    <m/>
    <s v="Windenergie (Onshore-Anlage)"/>
    <s v="Ja"/>
    <m/>
    <n v="35.299999999999997"/>
    <m/>
    <s v="USp. Hoch- / Mittelspannung (HS/MS)"/>
    <s v="EWE NETZ GmbH"/>
    <x v="0"/>
    <x v="2"/>
  </r>
  <r>
    <s v="BNA0949"/>
    <m/>
    <m/>
    <n v="9661"/>
    <s v="Tiefenbach, OT Etzdorf (SC Mittweida)"/>
    <m/>
    <s v="Sachsen"/>
    <m/>
    <n v="2001"/>
    <n v="2001"/>
    <x v="0"/>
    <x v="0"/>
    <m/>
    <m/>
    <s v="Windenergie (Onshore-Anlage)"/>
    <s v="Ja"/>
    <m/>
    <n v="13.981999999999999"/>
    <m/>
    <s v="Hochspannung (HS)"/>
    <s v="Mitteldeutsche Netzgesellschaft Strom mbH"/>
    <x v="0"/>
    <x v="22"/>
  </r>
  <r>
    <s v="BNA0950"/>
    <s v="VERBUND-Innkraftwerke GmbH"/>
    <s v="Töging"/>
    <n v="84513"/>
    <s v="Töging"/>
    <s v="Werkstr. 18"/>
    <s v="Bayern"/>
    <m/>
    <d v="1924-07-01T00:00:00"/>
    <d v="1924-07-01T00:00:00"/>
    <x v="0"/>
    <x v="2"/>
    <m/>
    <m/>
    <s v="Laufwasser"/>
    <s v="Nein"/>
    <s v="Nein"/>
    <n v="85.3"/>
    <s v="UW Töging"/>
    <s v="Hochspannung (HS)"/>
    <s v="Bayernwerk AG"/>
    <x v="0"/>
    <x v="116"/>
  </r>
  <r>
    <s v="BNA0951"/>
    <m/>
    <m/>
    <n v="99958"/>
    <s v="Tonna"/>
    <m/>
    <s v="Thüringen"/>
    <m/>
    <n v="1999"/>
    <n v="1999"/>
    <x v="0"/>
    <x v="0"/>
    <m/>
    <m/>
    <s v="Windenergie (Onshore-Anlage)"/>
    <s v="Ja"/>
    <m/>
    <n v="62"/>
    <m/>
    <s v="Hochspannung (HS)"/>
    <s v="TEN Thüringer Energienetze GmbH"/>
    <x v="0"/>
    <x v="3"/>
  </r>
  <r>
    <s v="BNA0952"/>
    <s v="EEV Erneuerbare Energien Verwaltungs GmbH Dresden"/>
    <m/>
    <n v="99958"/>
    <s v="Tonna"/>
    <m/>
    <s v="Thüringen"/>
    <m/>
    <n v="2006"/>
    <n v="2006"/>
    <x v="0"/>
    <x v="0"/>
    <m/>
    <m/>
    <s v="Windenergie (Onshore-Anlage)"/>
    <s v="Ja"/>
    <m/>
    <n v="63.45"/>
    <s v="UW Gräfentonna Trafo 102"/>
    <s v="Hochspannung (HS)"/>
    <s v="TEN Thüringer Energienetze GmbH"/>
    <x v="0"/>
    <x v="34"/>
  </r>
  <r>
    <s v="BNA0953"/>
    <s v="ENGIE Deutschland AG"/>
    <s v="Kraftwerksgruppe Pfreimd"/>
    <n v="92555"/>
    <s v="Trausnitz"/>
    <s v="Seestraße 6"/>
    <s v="Bayern"/>
    <s v="PSKW Reisach"/>
    <d v="1955-01-01T00:00:00"/>
    <d v="1955-01-01T00:00:00"/>
    <x v="0"/>
    <x v="9"/>
    <m/>
    <m/>
    <s v="Pumpspeicher"/>
    <s v="Nein"/>
    <s v="Nein"/>
    <n v="99"/>
    <s v="UW Reisach Schaltfeld E03-E05"/>
    <s v="Hochspannung (HS)"/>
    <s v="Bayernwerk AG"/>
    <x v="0"/>
    <x v="72"/>
  </r>
  <r>
    <s v="BNA0954"/>
    <s v="EnBW Energie Baden-Württemberg AG"/>
    <s v="Lünerseewerk"/>
    <s v="A-6774"/>
    <s v="Tschagguns"/>
    <s v="Latschauwerk"/>
    <s v="Österreich"/>
    <s v="Masch. 1 bis 5"/>
    <d v="1957-11-01T00:00:00"/>
    <d v="1957-11-01T00:00:00"/>
    <x v="0"/>
    <x v="9"/>
    <m/>
    <m/>
    <s v="Pumpspeicher"/>
    <s v="Nein"/>
    <s v="Nein"/>
    <n v="238"/>
    <s v="Bürs"/>
    <s v="Höchstspannung (HöS)"/>
    <s v="Transnet BW GmbH"/>
    <x v="0"/>
    <x v="117"/>
  </r>
  <r>
    <s v="BNA0957"/>
    <s v="Stadtwerke Tübingen GmbH"/>
    <s v="BHKW Obere Viehweide"/>
    <n v="72072"/>
    <s v="Tübingen"/>
    <m/>
    <s v="Baden-Württemberg"/>
    <s v=" -"/>
    <d v="2000-04-18T00:00:00"/>
    <d v="2000-04-18T00:00:00"/>
    <x v="0"/>
    <x v="1"/>
    <m/>
    <m/>
    <s v="Erdgas"/>
    <s v="Nein"/>
    <s v="Ja"/>
    <n v="13.4"/>
    <s v="Schalthaus Obere Viehweide"/>
    <s v="Mittelspannung (MS)"/>
    <s v="Stadtwerke Tübingen GmbH"/>
    <x v="0"/>
    <x v="50"/>
  </r>
  <r>
    <s v="BNA0960a"/>
    <s v="Solar Power Turnow GmbH &amp; Co. KG"/>
    <m/>
    <n v="3185"/>
    <s v="Turnow-Preilack"/>
    <m/>
    <s v="Brandenburg"/>
    <m/>
    <n v="2009"/>
    <n v="2009"/>
    <x v="0"/>
    <x v="7"/>
    <m/>
    <m/>
    <s v="Solare Strahlungsenergie"/>
    <s v="Ja"/>
    <s v="Nein"/>
    <n v="34.799999999999997"/>
    <m/>
    <s v="Hochspannung (HS)"/>
    <s v="Mitteldeutsche Netzgesellschaft Strom mbH"/>
    <x v="0"/>
    <x v="7"/>
  </r>
  <r>
    <s v="BNA0960b"/>
    <s v="STAWAG Energie GmbH"/>
    <s v="Solar Power Turnow West I GmbH &amp; Co. KG, _x000a_Solar Power Turnow West II GmbH &amp; Co. KG"/>
    <n v="3185"/>
    <s v="Turnow-Preilack"/>
    <m/>
    <s v="Brandenburg"/>
    <m/>
    <n v="2009"/>
    <n v="2009"/>
    <x v="0"/>
    <x v="7"/>
    <m/>
    <m/>
    <s v="Solare Strahlungsenergie"/>
    <s v="Ja"/>
    <m/>
    <n v="18"/>
    <m/>
    <s v="Hochspannung (HS)"/>
    <s v="Mitteldeutsche Netzgesellschaft Strom mbH"/>
    <x v="0"/>
    <x v="7"/>
  </r>
  <r>
    <s v="BNA0961"/>
    <s v="Solarpark Tutow I GmbH"/>
    <s v="Tutow Solarpark 1 FF"/>
    <n v="17129"/>
    <s v="Tutow"/>
    <m/>
    <s v="Mecklenburg-Vorpommern"/>
    <m/>
    <d v="2009-01-01T00:00:00"/>
    <d v="2009-01-01T00:00:00"/>
    <x v="0"/>
    <x v="7"/>
    <m/>
    <m/>
    <s v="Solare Strahlungsenergie"/>
    <s v="Ja"/>
    <s v="Nein"/>
    <n v="6.78"/>
    <m/>
    <s v="Hochspannung (HS)"/>
    <s v="E.DIS AG"/>
    <x v="0"/>
    <x v="6"/>
  </r>
  <r>
    <s v="BNA0962a"/>
    <s v="Solarpark Tutow V GmbH &amp; Co. KG"/>
    <s v="Solarpark Tutow V GmbH &amp; Co. KG"/>
    <n v="17129"/>
    <s v="Tutow"/>
    <m/>
    <s v="Mecklenburg-Vorpommern"/>
    <m/>
    <n v="2011"/>
    <n v="2011"/>
    <x v="0"/>
    <x v="7"/>
    <m/>
    <m/>
    <s v="Solare Strahlungsenergie"/>
    <s v="Ja"/>
    <s v="Nein"/>
    <n v="19.3"/>
    <m/>
    <s v="Hochspannung (HS)"/>
    <s v="E.DIS AG"/>
    <x v="0"/>
    <x v="130"/>
  </r>
  <r>
    <s v="BNA0962b"/>
    <s v="Solarpark Tutow II GmbH &amp; Co. KG"/>
    <s v="Tutow Solarpark 2 FF Infrastruktur"/>
    <n v="17129"/>
    <s v="Tutow"/>
    <m/>
    <s v="Mecklenburg-Vorpommern"/>
    <m/>
    <d v="2010-11-01T00:00:00"/>
    <d v="2010-11-01T00:00:00"/>
    <x v="0"/>
    <x v="7"/>
    <m/>
    <m/>
    <s v="Solare Strahlungsenergie"/>
    <s v="Ja"/>
    <s v="Nein"/>
    <n v="25.5"/>
    <m/>
    <s v="Hochspannung (HS)"/>
    <s v="E.DIS AG"/>
    <x v="0"/>
    <x v="24"/>
  </r>
  <r>
    <s v="BNA0963"/>
    <s v="Enercon Windpark GmbH &amp; Co. Twist KG"/>
    <s v="WP Twist"/>
    <n v="49767"/>
    <s v="Twist"/>
    <m/>
    <s v="Niedersachsen"/>
    <m/>
    <d v="2004-04-06T00:00:00"/>
    <d v="2004-04-06T00:00:00"/>
    <x v="0"/>
    <x v="0"/>
    <m/>
    <m/>
    <s v="Windenergie (Onshore-Anlage)"/>
    <s v="Ja"/>
    <s v="Nein"/>
    <n v="14.4"/>
    <s v="Heseper Str. , 49767 Twist"/>
    <s v="Hochspannung (HS)"/>
    <s v="Westnetz GmbH"/>
    <x v="0"/>
    <x v="23"/>
  </r>
  <r>
    <s v="BNA0965"/>
    <s v="ewz Windpark Dörmte GmbH_x000a_c/o Deutsche Immobilien Leasing"/>
    <m/>
    <n v="29525"/>
    <s v="Uelzen"/>
    <m/>
    <s v="Niedersachsen"/>
    <m/>
    <n v="2006"/>
    <n v="2006"/>
    <x v="0"/>
    <x v="0"/>
    <m/>
    <m/>
    <s v="Windenergie (Onshore-Anlage)"/>
    <s v="Ja"/>
    <m/>
    <n v="16.5"/>
    <m/>
    <s v="Mittelspannung (MS)"/>
    <s v="Celle-Uelzen Netz GmbH"/>
    <x v="0"/>
    <x v="34"/>
  </r>
  <r>
    <s v="BNA0966"/>
    <m/>
    <m/>
    <n v="31311"/>
    <s v="Uetze"/>
    <m/>
    <s v="Niedersachsen"/>
    <m/>
    <n v="2001"/>
    <n v="2001"/>
    <x v="0"/>
    <x v="0"/>
    <m/>
    <m/>
    <s v="Windenergie (Onshore-Anlage)"/>
    <s v="Ja"/>
    <m/>
    <n v="18.100000000000001"/>
    <m/>
    <s v="Mittelspannung (MS)"/>
    <s v="Avacon AG"/>
    <x v="0"/>
    <x v="22"/>
  </r>
  <r>
    <s v="BNA0967"/>
    <s v="HESSEN WIND II GMBH &amp; CO.KG"/>
    <m/>
    <n v="35327"/>
    <s v="Ulrichstein/Helpershain"/>
    <m/>
    <s v="Hessen"/>
    <m/>
    <n v="1996"/>
    <n v="1996"/>
    <x v="0"/>
    <x v="0"/>
    <m/>
    <m/>
    <s v="Windenergie (Onshore-Anlage)"/>
    <s v="Ja"/>
    <m/>
    <n v="10.3"/>
    <m/>
    <s v="USp. Hoch- / Mittelspannung (HS/MS)"/>
    <s v="ovag Netz AG"/>
    <x v="0"/>
    <x v="63"/>
  </r>
  <r>
    <s v="BNA0968"/>
    <s v="HESSENENERGIE GMBH"/>
    <m/>
    <n v="35327"/>
    <s v="Ulrichstein/Wohnfeld"/>
    <m/>
    <s v="Hessen"/>
    <m/>
    <n v="2000"/>
    <n v="2000"/>
    <x v="0"/>
    <x v="0"/>
    <m/>
    <m/>
    <s v="Windenergie (Onshore-Anlage)"/>
    <s v="Ja"/>
    <m/>
    <n v="10"/>
    <m/>
    <s v="Mittelspannung (MS)"/>
    <s v="ovag Netz AG"/>
    <x v="0"/>
    <x v="51"/>
  </r>
  <r>
    <s v="BNA0969a"/>
    <s v="SWM Services GmbH"/>
    <s v="Nord 1"/>
    <n v="85774"/>
    <s v="Unterföhring"/>
    <m/>
    <s v="Bayern"/>
    <n v="1"/>
    <d v="1991-09-15T00:00:00"/>
    <d v="1991-09-15T00:00:00"/>
    <x v="0"/>
    <x v="3"/>
    <s v="Abfall"/>
    <s v="Stützfeuer"/>
    <s v="Abfall"/>
    <s v="Nein"/>
    <s v="Ja"/>
    <n v="18"/>
    <s v="HUW Föhring"/>
    <s v="Hochspannung (HS)"/>
    <s v="SWM Infrastruktur GmbH"/>
    <x v="0"/>
    <x v="60"/>
  </r>
  <r>
    <s v="BNA0969b"/>
    <s v="SWM Services GmbH"/>
    <s v="Nord 2"/>
    <n v="85774"/>
    <s v="Unterföhring"/>
    <m/>
    <s v="Bayern"/>
    <n v="2"/>
    <d v="1991-12-15T00:00:00"/>
    <d v="1991-12-15T00:00:00"/>
    <x v="0"/>
    <x v="3"/>
    <s v="Steinkohle"/>
    <s v="Gas"/>
    <s v="Steinkohle"/>
    <s v="Nein"/>
    <s v="Ja"/>
    <n v="332.7"/>
    <s v="HUW Föhring"/>
    <s v="Hochspannung (HS)"/>
    <s v="SWM Infrastruktur GmbH"/>
    <x v="0"/>
    <x v="60"/>
  </r>
  <r>
    <s v="BNA0969c"/>
    <s v="SWM Services GmbH"/>
    <s v="Nord 3"/>
    <n v="85774"/>
    <s v="Unterföhring"/>
    <m/>
    <s v="Bayern"/>
    <n v="3"/>
    <d v="1984-05-17T00:00:00"/>
    <d v="1984-05-17T00:00:00"/>
    <x v="0"/>
    <x v="3"/>
    <s v="Abfall"/>
    <s v="Stützfeuer"/>
    <s v="Abfall"/>
    <s v="Nein"/>
    <s v="Ja"/>
    <n v="22"/>
    <s v="HUW Föhring"/>
    <s v="Hochspannung (HS)"/>
    <s v="SWM Infrastruktur GmbH"/>
    <x v="0"/>
    <x v="57"/>
  </r>
  <r>
    <s v="BNA0971"/>
    <s v="ENERTRAG Aktiengesellschaft"/>
    <s v="UW Osterweddingen"/>
    <n v="39171"/>
    <s v="Osterweddingen"/>
    <s v="Gemarkung Osterweddingen _x000a_Flur 8, Flurstück 5/1"/>
    <s v="Sachsen-Anhalt"/>
    <s v="UW Osterweddingen"/>
    <n v="2005"/>
    <n v="2005"/>
    <x v="0"/>
    <x v="0"/>
    <m/>
    <m/>
    <s v="Windenergie (Onshore-Anlage)"/>
    <s v="Ja"/>
    <m/>
    <n v="75"/>
    <s v="UW Osterweddingen"/>
    <s v="Hochspannung (HS)"/>
    <s v="Avacon AG"/>
    <x v="0"/>
    <x v="30"/>
  </r>
  <r>
    <s v="BNA0972"/>
    <s v="Stadtwerke München GmbH"/>
    <s v="Leitzach 1"/>
    <n v="83620"/>
    <s v="Vagen"/>
    <m/>
    <s v="Bayern"/>
    <n v="1"/>
    <d v="1983-10-06T00:00:00"/>
    <d v="1983-10-06T00:00:00"/>
    <x v="0"/>
    <x v="9"/>
    <m/>
    <m/>
    <s v="Pumpspeicher"/>
    <s v="Nein"/>
    <s v="Nein"/>
    <n v="48"/>
    <s v="Schaltstelle Leitzachwerk"/>
    <s v="Hochspannung (HS)"/>
    <s v="SWM Infrastruktur GmbH"/>
    <x v="0"/>
    <x v="48"/>
  </r>
  <r>
    <s v="BNA0973"/>
    <s v="Stadtwerke München GmbH"/>
    <s v="Leitzach 2"/>
    <n v="83620"/>
    <s v="Vagen"/>
    <m/>
    <s v="Bayern"/>
    <n v="2"/>
    <d v="1960-12-01T00:00:00"/>
    <d v="1960-12-01T00:00:00"/>
    <x v="0"/>
    <x v="9"/>
    <m/>
    <m/>
    <s v="Pumpspeicher"/>
    <s v="Nein"/>
    <s v="Nein"/>
    <n v="44"/>
    <s v="Schaltstelle Leitzachwerk"/>
    <s v="Hochspannung (HS)"/>
    <s v="SWM Infrastruktur GmbH"/>
    <x v="0"/>
    <x v="128"/>
  </r>
  <r>
    <s v="BNA0974"/>
    <s v="EnBW Energie Baden-Württemberg AG"/>
    <s v="Rodundwerk I"/>
    <s v="A-6773"/>
    <s v="Vandans"/>
    <m/>
    <s v="Österreich"/>
    <s v="Masch. 1 bis 4"/>
    <d v="1943-08-01T00:00:00"/>
    <d v="1943-08-01T00:00:00"/>
    <x v="0"/>
    <x v="9"/>
    <m/>
    <m/>
    <s v="Pumpspeicher"/>
    <s v="Nein"/>
    <s v="Nein"/>
    <n v="198"/>
    <s v="Bürs"/>
    <s v="Höchstspannung (HöS)"/>
    <s v="Transnet BW GmbH"/>
    <x v="0"/>
    <x v="125"/>
  </r>
  <r>
    <s v="BNA0975"/>
    <s v="EnBW Energie Baden-Württemberg AG"/>
    <s v="Rodundwerk II"/>
    <s v="A-6773"/>
    <s v="Vandans"/>
    <m/>
    <s v="Österreich"/>
    <s v="Masch. 1"/>
    <d v="2011-03-01T00:00:00"/>
    <d v="2011-03-01T00:00:00"/>
    <x v="0"/>
    <x v="9"/>
    <m/>
    <m/>
    <s v="Pumpspeicher"/>
    <s v="Nein"/>
    <s v="Nein"/>
    <n v="295"/>
    <s v="Bürs"/>
    <s v="Höchstspannung (HöS)"/>
    <s v="Transnet BW GmbH"/>
    <x v="0"/>
    <x v="33"/>
  </r>
  <r>
    <s v="BNA0976"/>
    <s v="Breeze Two Energy GmbH &amp; Co. KG"/>
    <m/>
    <n v="97209"/>
    <s v="Veitshöchheim"/>
    <m/>
    <s v="Bayern"/>
    <m/>
    <n v="2006"/>
    <n v="2006"/>
    <x v="0"/>
    <x v="0"/>
    <m/>
    <m/>
    <s v="Windenergie (Onshore-Anlage)"/>
    <s v="Ja"/>
    <m/>
    <n v="10"/>
    <m/>
    <s v="Mittelspannung (MS)"/>
    <s v="Bayernwerk AG"/>
    <x v="0"/>
    <x v="34"/>
  </r>
  <r>
    <s v="BNA0977"/>
    <s v="UW Eichow GmbH &amp; Co. KG"/>
    <m/>
    <n v="3226"/>
    <s v="Vetschau"/>
    <m/>
    <s v="Brandenburg"/>
    <m/>
    <n v="2006"/>
    <n v="2006"/>
    <x v="0"/>
    <x v="0"/>
    <m/>
    <m/>
    <s v="Windenergie (Onshore-Anlage)"/>
    <s v="Ja"/>
    <m/>
    <n v="12"/>
    <m/>
    <s v="Mittelspannung (MS)"/>
    <s v="Mitteldeutsche Netzgesellschaft Strom mbH"/>
    <x v="0"/>
    <x v="34"/>
  </r>
  <r>
    <s v="BNA0978"/>
    <s v="Société Electrique de l'Our S.A."/>
    <s v="PSW Vianden"/>
    <s v="L -9401"/>
    <s v="Vianden"/>
    <s v="B.P. 2"/>
    <s v="Luxemburg"/>
    <s v="Maschine 6"/>
    <d v="1962-10-10T00:00:00"/>
    <d v="1962-10-10T00:00:00"/>
    <x v="0"/>
    <x v="9"/>
    <m/>
    <m/>
    <s v="Pumpspeicher"/>
    <s v="Nein"/>
    <s v="Nein"/>
    <n v="100"/>
    <s v="Niederstedem"/>
    <s v="Höchstspannung (HöS)"/>
    <s v="Amprion GmbH"/>
    <x v="0"/>
    <x v="105"/>
  </r>
  <r>
    <s v="BNA0979"/>
    <s v="Société Electrique de l'Our S.A."/>
    <s v="PSW Vianden"/>
    <s v="L -9401"/>
    <s v="Vianden"/>
    <s v="B.P. 2"/>
    <s v="Luxemburg"/>
    <s v="Maschine 7"/>
    <d v="1962-10-31T00:00:00"/>
    <d v="1962-10-31T00:00:00"/>
    <x v="0"/>
    <x v="9"/>
    <m/>
    <m/>
    <s v="Pumpspeicher"/>
    <s v="Nein"/>
    <s v="Nein"/>
    <n v="100"/>
    <s v="Niederstedem"/>
    <s v="Höchstspannung (HöS)"/>
    <s v="Amprion GmbH"/>
    <x v="0"/>
    <x v="105"/>
  </r>
  <r>
    <s v="BNA0980"/>
    <s v="Société Electrique de l'Our S.A."/>
    <s v="PSW Vianden"/>
    <s v="L -9401"/>
    <s v="Vianden"/>
    <s v="B.P. 2"/>
    <s v="Luxemburg"/>
    <s v="Maschine 8"/>
    <d v="1963-01-24T00:00:00"/>
    <d v="1963-01-24T00:00:00"/>
    <x v="0"/>
    <x v="9"/>
    <m/>
    <m/>
    <s v="Pumpspeicher"/>
    <s v="Nein"/>
    <s v="Nein"/>
    <n v="100"/>
    <s v="Niederstedem"/>
    <s v="Höchstspannung (HöS)"/>
    <s v="Amprion GmbH"/>
    <x v="0"/>
    <x v="73"/>
  </r>
  <r>
    <s v="BNA0981"/>
    <s v="Société Electrique de l'Our S.A."/>
    <s v="PSW Vianden"/>
    <s v="L -9401"/>
    <s v="Vianden"/>
    <s v="B.P. 2"/>
    <s v="Luxemburg"/>
    <s v="Maschine 9"/>
    <d v="1963-04-05T00:00:00"/>
    <d v="1963-04-05T00:00:00"/>
    <x v="0"/>
    <x v="9"/>
    <m/>
    <m/>
    <s v="Pumpspeicher"/>
    <s v="Nein"/>
    <s v="Nein"/>
    <n v="100"/>
    <s v="Niederstedem"/>
    <s v="Höchstspannung (HöS)"/>
    <s v="Amprion GmbH"/>
    <x v="0"/>
    <x v="73"/>
  </r>
  <r>
    <s v="BNA0982"/>
    <s v="Société Electrique de l'Our S.A."/>
    <s v="PSW Vianden"/>
    <s v="L -9401"/>
    <s v="Vianden"/>
    <s v="B.P. 2"/>
    <s v="Luxemburg"/>
    <s v="Maschine 1"/>
    <d v="1963-11-18T00:00:00"/>
    <d v="1963-11-18T00:00:00"/>
    <x v="0"/>
    <x v="9"/>
    <m/>
    <m/>
    <s v="Pumpspeicher"/>
    <s v="Nein"/>
    <s v="Nein"/>
    <n v="100"/>
    <s v="Bauler"/>
    <s v="Höchstspannung (HöS)"/>
    <s v="Amprion GmbH"/>
    <x v="0"/>
    <x v="73"/>
  </r>
  <r>
    <s v="BNA0983"/>
    <s v="Société Electrique de l'Our S.A."/>
    <s v="PSW Vianden"/>
    <s v="L -9401"/>
    <s v="Vianden"/>
    <s v="B.P. 2"/>
    <s v="Luxemburg"/>
    <s v="Maschine 2"/>
    <d v="1964-02-19T00:00:00"/>
    <d v="1964-02-19T00:00:00"/>
    <x v="0"/>
    <x v="9"/>
    <m/>
    <m/>
    <s v="Pumpspeicher"/>
    <s v="Nein"/>
    <s v="Nein"/>
    <n v="100"/>
    <s v="Bauler"/>
    <s v="Höchstspannung (HöS)"/>
    <s v="Amprion GmbH"/>
    <x v="0"/>
    <x v="118"/>
  </r>
  <r>
    <s v="BNA0984"/>
    <s v="Société Electrique de l'Our S.A."/>
    <s v="PSW Vianden"/>
    <s v="L -9401"/>
    <s v="Vianden"/>
    <s v="B.P. 2"/>
    <s v="Luxemburg"/>
    <s v="Maschine 3"/>
    <d v="1964-06-17T00:00:00"/>
    <d v="1964-06-17T00:00:00"/>
    <x v="0"/>
    <x v="9"/>
    <m/>
    <m/>
    <s v="Pumpspeicher"/>
    <s v="Nein"/>
    <s v="Nein"/>
    <n v="100"/>
    <s v="Bauler"/>
    <s v="Höchstspannung (HöS)"/>
    <s v="Amprion GmbH"/>
    <x v="0"/>
    <x v="118"/>
  </r>
  <r>
    <s v="BNA0985"/>
    <s v="Société Electrique de l'Our S.A."/>
    <s v="PSW Vianden"/>
    <s v="L -9401"/>
    <s v="Vianden"/>
    <s v="B.P. 2"/>
    <s v="Luxemburg"/>
    <s v="Maschine 4"/>
    <d v="1963-11-28T00:00:00"/>
    <d v="1963-11-28T00:00:00"/>
    <x v="0"/>
    <x v="9"/>
    <m/>
    <m/>
    <s v="Pumpspeicher"/>
    <s v="Nein"/>
    <s v="Nein"/>
    <n v="100"/>
    <s v="Bauler"/>
    <s v="Höchstspannung (HöS)"/>
    <s v="Amprion GmbH"/>
    <x v="0"/>
    <x v="73"/>
  </r>
  <r>
    <s v="BNA0986"/>
    <s v="Société Electrique de l'Our S.A."/>
    <s v="PSW Vianden"/>
    <s v="L -9401"/>
    <s v="Vianden"/>
    <s v="B.P. 2"/>
    <s v="Luxemburg"/>
    <s v="Maschine 5"/>
    <d v="1964-03-20T00:00:00"/>
    <d v="1964-03-20T00:00:00"/>
    <x v="0"/>
    <x v="9"/>
    <m/>
    <m/>
    <s v="Pumpspeicher"/>
    <s v="Nein"/>
    <s v="Nein"/>
    <n v="100"/>
    <s v="Niederstedem"/>
    <s v="Höchstspannung (HöS)"/>
    <s v="Amprion GmbH"/>
    <x v="0"/>
    <x v="118"/>
  </r>
  <r>
    <s v="BNA0987"/>
    <s v="Société Electrique de l'Our S.A."/>
    <s v="PSW Vianden"/>
    <s v="L -9401"/>
    <s v="Vianden"/>
    <s v="B.P. 2"/>
    <s v="Luxemburg"/>
    <s v="Maschine 10"/>
    <d v="1975-03-10T00:00:00"/>
    <d v="1975-03-10T00:00:00"/>
    <x v="0"/>
    <x v="9"/>
    <m/>
    <m/>
    <s v="Pumpspeicher"/>
    <s v="Nein"/>
    <s v="Nein"/>
    <n v="196"/>
    <s v="Niederstedem"/>
    <s v="Höchstspannung (HöS)"/>
    <s v="Amprion GmbH"/>
    <x v="0"/>
    <x v="17"/>
  </r>
  <r>
    <s v="BNA0988"/>
    <s v="CHORUS CleanTech GmbH &amp; Co. Solarpark Vilseck KG"/>
    <m/>
    <n v="92249"/>
    <s v="Vilseck"/>
    <m/>
    <s v="Bayern"/>
    <m/>
    <n v="2010"/>
    <n v="2010"/>
    <x v="0"/>
    <x v="7"/>
    <m/>
    <m/>
    <s v="Solare Strahlungsenergie"/>
    <s v="Ja"/>
    <m/>
    <n v="10.016999999999999"/>
    <m/>
    <s v="USp. Hoch- / Mittelspannung (HS/MS)"/>
    <s v="Bayernwerk AG"/>
    <x v="0"/>
    <x v="54"/>
  </r>
  <r>
    <s v="BNA0989"/>
    <s v="Steag GmbH"/>
    <s v="KW West"/>
    <n v="46563"/>
    <s v="Voerde"/>
    <s v="Frankfurter Str. 430"/>
    <s v="Nordrhein-Westfalen"/>
    <s v="West 2"/>
    <n v="1971"/>
    <n v="1971"/>
    <x v="13"/>
    <x v="6"/>
    <m/>
    <m/>
    <s v="Steinkohle"/>
    <s v="Nein"/>
    <s v="Nein"/>
    <n v="318"/>
    <s v="220 kV Schaltanlage Möllen"/>
    <s v="Höchstspannung (HöS)"/>
    <s v="Amprion GmbH"/>
    <x v="12"/>
    <x v="68"/>
  </r>
  <r>
    <s v="BNA0990"/>
    <s v="Steag GmbH"/>
    <s v="KW West"/>
    <n v="46562"/>
    <s v="Voerde"/>
    <s v="Frankfurter Str. 430"/>
    <s v="Nordrhein-Westfalen"/>
    <s v="West 1"/>
    <n v="1971"/>
    <n v="1971"/>
    <x v="13"/>
    <x v="6"/>
    <m/>
    <m/>
    <s v="Steinkohle"/>
    <s v="Nein"/>
    <s v="Nein"/>
    <n v="322"/>
    <s v="220 kV Schaltanlage Möllen"/>
    <s v="Höchstspannung (HöS)"/>
    <s v="Amprion GmbH"/>
    <x v="12"/>
    <x v="68"/>
  </r>
  <r>
    <s v="BNA0991"/>
    <s v="RWE Generation SE"/>
    <s v="KW Voerde"/>
    <n v="46562"/>
    <s v="Voerde"/>
    <s v="Frankfurter Str 430"/>
    <s v="Nordrhein-Westfalen"/>
    <s v="Block A"/>
    <n v="1982"/>
    <n v="1982"/>
    <x v="13"/>
    <x v="6"/>
    <m/>
    <m/>
    <s v="Steinkohle"/>
    <s v="Nein"/>
    <s v="Nein"/>
    <n v="695"/>
    <s v="UA Möllen"/>
    <s v="Höchstspannung (HöS)"/>
    <s v="Amprion GmbH"/>
    <x v="12"/>
    <x v="88"/>
  </r>
  <r>
    <s v="BNA0992"/>
    <s v="RWE Generation SE"/>
    <s v="KW Voerde"/>
    <n v="46563"/>
    <s v="Voerde"/>
    <s v="Frankfurter Str 430"/>
    <s v="Nordrhein-Westfalen"/>
    <s v="Block B"/>
    <n v="1985"/>
    <n v="1985"/>
    <x v="13"/>
    <x v="6"/>
    <m/>
    <m/>
    <s v="Steinkohle"/>
    <s v="Nein"/>
    <s v="Nein"/>
    <n v="695"/>
    <s v="UA Möllen"/>
    <s v="Höchstspannung (HöS)"/>
    <s v="Amprion GmbH"/>
    <x v="12"/>
    <x v="132"/>
  </r>
  <r>
    <s v="BNA0993"/>
    <s v="Uniper Kraftwerke GmbH "/>
    <s v="Irsching"/>
    <n v="85088"/>
    <s v="Vohburg"/>
    <m/>
    <s v="Bayern"/>
    <n v="3"/>
    <d v="1974-01-01T00:00:00"/>
    <d v="1974-01-01T00:00:00"/>
    <x v="4"/>
    <x v="5"/>
    <s v="HEL"/>
    <m/>
    <s v="Mineralölprodukte"/>
    <s v="Nein"/>
    <s v="Nein"/>
    <n v="415"/>
    <s v="Irsching"/>
    <s v="Höchstspannung (HöS)"/>
    <s v="TenneT TSO GmbH "/>
    <x v="4"/>
    <x v="40"/>
  </r>
  <r>
    <s v="BNA0994"/>
    <s v="Gemeinschaftskraftwerk Irsching GmbH"/>
    <s v="Gemeinschaftskraftwerk Irsching "/>
    <n v="85088"/>
    <s v="Vohburg"/>
    <m/>
    <s v="Bayern"/>
    <n v="5"/>
    <d v="2010-01-01T00:00:00"/>
    <d v="2010-01-01T00:00:00"/>
    <x v="4"/>
    <x v="1"/>
    <m/>
    <m/>
    <s v="Erdgas"/>
    <s v="Nein"/>
    <s v="Nein"/>
    <n v="846"/>
    <s v="Irsching"/>
    <s v="Höchstspannung (HöS)"/>
    <s v="TenneT TSO GmbH "/>
    <x v="4"/>
    <x v="24"/>
  </r>
  <r>
    <s v="BNA0995"/>
    <s v="Uniper Kraftwerke GmbH "/>
    <s v="Ulrich Hartmann (Irsching)"/>
    <n v="85088"/>
    <s v="Vohburg"/>
    <m/>
    <s v="Bayern"/>
    <n v="4"/>
    <d v="2011-01-01T00:00:00"/>
    <d v="2011-01-01T00:00:00"/>
    <x v="4"/>
    <x v="1"/>
    <m/>
    <m/>
    <s v="Erdgas"/>
    <s v="Nein"/>
    <s v="Nein"/>
    <n v="561"/>
    <s v="Irsching"/>
    <s v="Höchstspannung (HöS)"/>
    <s v="TenneT TSO GmbH "/>
    <x v="4"/>
    <x v="33"/>
  </r>
  <r>
    <s v="BNA0996"/>
    <s v="Donau-Wasserkraft AG"/>
    <s v="Vohburg"/>
    <n v="85088"/>
    <s v="Vohburg"/>
    <m/>
    <s v="Bayern"/>
    <s v="entfällt"/>
    <d v="1992-11-01T00:00:00"/>
    <d v="1992-11-01T00:00:00"/>
    <x v="0"/>
    <x v="2"/>
    <m/>
    <m/>
    <s v="Laufwasser"/>
    <s v="Nein"/>
    <s v="Nein"/>
    <n v="23.3"/>
    <s v="loco Kraftwerk"/>
    <s v="110, 16,7 Hz"/>
    <s v="DB Energie GmbH"/>
    <x v="0"/>
    <x v="87"/>
  </r>
  <r>
    <s v="BNA0997"/>
    <s v="STEAG New Energies GmbH"/>
    <s v="HKW Fenne, Grubengaskraftwerk"/>
    <n v="66333"/>
    <s v="Völklingen-Fenne"/>
    <m/>
    <s v="Saarland"/>
    <s v="Gasmotorenanlage Fenne"/>
    <n v="2003"/>
    <n v="2003"/>
    <x v="0"/>
    <x v="16"/>
    <m/>
    <m/>
    <s v="Grubengas"/>
    <s v="Ja"/>
    <s v="Ja"/>
    <n v="42"/>
    <m/>
    <s v="Mittelspannung (MS)"/>
    <s v="Steag Power Saar GmbH"/>
    <x v="0"/>
    <x v="2"/>
  </r>
  <r>
    <s v="BNA0998"/>
    <s v="Steag GmbH"/>
    <s v="Modellkraftwerk"/>
    <n v="66333"/>
    <s v="Völklingen-Fenne"/>
    <s v="Saarbrücker Straße 135-137"/>
    <s v="Saarland"/>
    <s v="MKV"/>
    <d v="1982-08-15T00:00:00"/>
    <d v="1982-08-15T00:00:00"/>
    <x v="7"/>
    <x v="6"/>
    <m/>
    <m/>
    <s v="Steinkohle"/>
    <s v="Nein"/>
    <s v="Ja"/>
    <n v="179"/>
    <s v="SA Fenne"/>
    <s v="Hochspannung (HS)"/>
    <s v="Creos Deutschland"/>
    <x v="7"/>
    <x v="85"/>
  </r>
  <r>
    <s v="BNA0999"/>
    <s v="Steag GmbH"/>
    <s v="Heizkraftwerk"/>
    <n v="66333"/>
    <s v="Völklingen-Fenne"/>
    <s v="Saarbrücker Straße 135-137"/>
    <s v="Saarland"/>
    <s v="HKV"/>
    <d v="1989-11-30T00:00:00"/>
    <d v="1989-11-30T00:00:00"/>
    <x v="0"/>
    <x v="6"/>
    <m/>
    <m/>
    <s v="Steinkohle"/>
    <s v="Nein"/>
    <s v="Ja"/>
    <n v="211"/>
    <s v="SA Fenne"/>
    <s v="Hochspannung (HS)"/>
    <s v="Creos Deutschland"/>
    <x v="0"/>
    <x v="20"/>
  </r>
  <r>
    <s v="BNA1000"/>
    <s v="Windpark Vollstedt "/>
    <m/>
    <n v="25821"/>
    <s v="Vollstedt"/>
    <m/>
    <s v="Schleswig-Holstein"/>
    <m/>
    <n v="1997"/>
    <n v="1997"/>
    <x v="0"/>
    <x v="0"/>
    <m/>
    <m/>
    <s v="Windenergie (Onshore-Anlage)"/>
    <s v="Ja"/>
    <m/>
    <n v="15.5"/>
    <m/>
    <s v="Mittelspannung (MS)"/>
    <s v="Schleswig-Holstein Netz AG "/>
    <x v="0"/>
    <x v="0"/>
  </r>
  <r>
    <s v="BNA1001"/>
    <s v="Windpark Voltlage-Höckel GbR"/>
    <m/>
    <n v="49599"/>
    <s v="Voltlage "/>
    <m/>
    <s v="Niedersachsen"/>
    <m/>
    <n v="2006"/>
    <n v="2006"/>
    <x v="0"/>
    <x v="0"/>
    <m/>
    <m/>
    <s v="Windenergie (Onshore-Anlage)"/>
    <s v="Ja"/>
    <m/>
    <n v="10.5"/>
    <m/>
    <s v="Mittelspannung (MS)"/>
    <s v="Westnetz GmbH"/>
    <x v="0"/>
    <x v="34"/>
  </r>
  <r>
    <s v="BNA1002"/>
    <s v="Mitteldeutsche Braunkohlengesellschaft mbH"/>
    <s v="Wählitz"/>
    <n v="6679"/>
    <s v="Wählitz"/>
    <m/>
    <s v="Sachsen-Anhalt"/>
    <m/>
    <d v="1994-08-25T00:00:00"/>
    <d v="1994-08-25T00:00:00"/>
    <x v="0"/>
    <x v="11"/>
    <m/>
    <m/>
    <s v="Braunkohle"/>
    <s v="Nein"/>
    <s v="Ja"/>
    <n v="31"/>
    <s v="Schaltanlage Zwenkau"/>
    <s v="Hochspannung (HS)"/>
    <s v="Mitteldeutsche Netzgesellschaft Strom mbH"/>
    <x v="0"/>
    <x v="29"/>
  </r>
  <r>
    <s v="BNA1003"/>
    <s v="Schluchseewerk Aktiengesellschaft"/>
    <s v="Kraftwerk Waldshut"/>
    <n v="79761"/>
    <s v="Waldshut-Tiengen"/>
    <s v="Kraftwerkstraße 13"/>
    <s v="Baden-Württemberg"/>
    <s v="Waldshut"/>
    <d v="1951-04-13T00:00:00"/>
    <d v="1951-04-13T00:00:00"/>
    <x v="0"/>
    <x v="9"/>
    <m/>
    <m/>
    <s v="Pumpspeicher"/>
    <s v="Nein"/>
    <s v="Nein"/>
    <n v="150"/>
    <s v="Gurtweil"/>
    <s v="Hochspannung (HS)"/>
    <s v="Amprion GmbH/Netze BW GmbH"/>
    <x v="0"/>
    <x v="122"/>
  </r>
  <r>
    <s v="BNA1004"/>
    <s v="EnBW Energie Baden-Württemberg AG"/>
    <s v="Kraftwerk Walheim"/>
    <n v="74399"/>
    <s v="Walheim"/>
    <s v="Mühlstraße"/>
    <s v="Baden-Württemberg"/>
    <s v="WAL GT D"/>
    <d v="1981-01-01T00:00:00"/>
    <d v="1981-01-01T00:00:00"/>
    <x v="0"/>
    <x v="5"/>
    <m/>
    <m/>
    <s v="Mineralölprodukte"/>
    <s v="Nein"/>
    <s v="Nein"/>
    <n v="136"/>
    <s v="Walheim"/>
    <s v="Hochspannung (HS)"/>
    <s v="Netze BW GmbH"/>
    <x v="0"/>
    <x v="37"/>
  </r>
  <r>
    <s v="BNA1005"/>
    <s v="EnBW Energie Baden-Württemberg AG"/>
    <s v="Kraftwerk Walheim"/>
    <n v="74399"/>
    <s v="Walheim"/>
    <s v="Mühlstraße"/>
    <s v="Baden-Württemberg"/>
    <s v="WAL 1"/>
    <d v="1964-01-01T00:00:00"/>
    <d v="1964-01-01T00:00:00"/>
    <x v="4"/>
    <x v="6"/>
    <m/>
    <m/>
    <s v="Steinkohle"/>
    <s v="Nein"/>
    <s v="Nein"/>
    <n v="96"/>
    <s v="Walheim"/>
    <s v="Hochspannung (HS)"/>
    <s v="Netze BW GmbH"/>
    <x v="4"/>
    <x v="118"/>
  </r>
  <r>
    <s v="BNA1006"/>
    <s v="EnBW Energie Baden-Württemberg AG"/>
    <s v="Kraftwerk Walheim"/>
    <n v="74399"/>
    <s v="Walheim"/>
    <s v="Mühlstraße"/>
    <s v="Baden-Württemberg"/>
    <s v="WAL 2"/>
    <d v="1967-01-01T00:00:00"/>
    <d v="1967-01-01T00:00:00"/>
    <x v="4"/>
    <x v="6"/>
    <m/>
    <m/>
    <s v="Steinkohle"/>
    <s v="Nein"/>
    <s v="Nein"/>
    <n v="148"/>
    <s v="Walheim"/>
    <s v="Hochspannung (HS)"/>
    <s v="Netze BW GmbH"/>
    <x v="4"/>
    <x v="133"/>
  </r>
  <r>
    <s v="BNA1007a"/>
    <s v="Allgäuer Überlandwerk GmbH"/>
    <s v="SKW Gasturbine"/>
    <n v="87448"/>
    <s v="Waltenhofen-Veits"/>
    <n v="13"/>
    <s v="Bayern"/>
    <s v="SKW Gasturbine"/>
    <d v="1988-07-17T00:00:00"/>
    <d v="1988-07-17T00:00:00"/>
    <x v="0"/>
    <x v="5"/>
    <s v="Leichtes Heizöl"/>
    <m/>
    <s v="Mineralölprodukte"/>
    <s v="Nein"/>
    <s v="Nein"/>
    <n v="24"/>
    <s v="UW Au"/>
    <s v="Hochspannung (HS)"/>
    <s v="AllgäuNetz GmbH &amp; Co. KG "/>
    <x v="0"/>
    <x v="46"/>
  </r>
  <r>
    <s v="BNA1007b"/>
    <s v="Allgäuer Überlandwerk GmbH"/>
    <s v="SKW Diesel"/>
    <n v="87448"/>
    <s v="Waltenhofen-Veits"/>
    <n v="13"/>
    <s v="Bayern"/>
    <s v="SKW Diesel"/>
    <d v="1978-09-01T00:00:00"/>
    <d v="1978-09-01T00:00:00"/>
    <x v="0"/>
    <x v="5"/>
    <m/>
    <m/>
    <s v="Mineralölprodukte"/>
    <s v="Nein"/>
    <s v="Nein"/>
    <n v="10.5"/>
    <s v="UW Au"/>
    <s v="Mittelspannung (MS)"/>
    <s v="AllgäuNetz GmbH &amp; Co. KG "/>
    <x v="0"/>
    <x v="111"/>
  </r>
  <r>
    <s v="BNA1008"/>
    <s v="Stadtwerke München GmbH"/>
    <s v="Uppenborn 1"/>
    <n v="85368"/>
    <s v="Wang"/>
    <m/>
    <s v="Bayern"/>
    <n v="1"/>
    <d v="1930-12-02T00:00:00"/>
    <d v="1930-12-02T00:00:00"/>
    <x v="0"/>
    <x v="2"/>
    <m/>
    <m/>
    <s v="Laufwasser"/>
    <s v="Nein"/>
    <s v="Nein"/>
    <n v="25"/>
    <s v="Schaltstelle Leitzachwerk"/>
    <s v="Hochspannung (HS)"/>
    <s v="SWM Infrastruktur GmbH"/>
    <x v="0"/>
    <x v="126"/>
  </r>
  <r>
    <s v="BNA1009"/>
    <s v="Bassens Windpark GmbH &amp; Co KG"/>
    <m/>
    <n v="26434"/>
    <s v="Wangerland"/>
    <m/>
    <s v="Niedersachsen"/>
    <m/>
    <n v="1996"/>
    <n v="1996"/>
    <x v="0"/>
    <x v="0"/>
    <m/>
    <m/>
    <s v="Windenergie (Onshore-Anlage)"/>
    <s v="Ja"/>
    <m/>
    <n v="20.399999999999999"/>
    <m/>
    <s v="Mittelspannung (MS)"/>
    <s v="EWE NETZ GmbH"/>
    <x v="0"/>
    <x v="63"/>
  </r>
  <r>
    <s v="BNA1010"/>
    <s v="Windpark am süßen See Verwaltung GmbH"/>
    <m/>
    <n v="6318"/>
    <s v="Wansleben am See"/>
    <m/>
    <s v="Sachsen-Anhalt"/>
    <m/>
    <n v="2002"/>
    <n v="2002"/>
    <x v="0"/>
    <x v="0"/>
    <m/>
    <m/>
    <s v="Windenergie (Onshore-Anlage)"/>
    <s v="Ja"/>
    <m/>
    <n v="12"/>
    <m/>
    <s v="Mittelspannung (MS)"/>
    <s v="Mitteldeutsche Netzgesellschaft Strom mbH"/>
    <x v="0"/>
    <x v="1"/>
  </r>
  <r>
    <s v="BNA1011"/>
    <s v="Breeze Three Energy GmbH &amp; Co. KG"/>
    <s v="Windpark Waldhausen"/>
    <n v="73433"/>
    <s v="Aalen"/>
    <m/>
    <s v="Baden-Württemberg"/>
    <m/>
    <d v="2006-12-30T00:00:00"/>
    <d v="2006-12-30T00:00:00"/>
    <x v="0"/>
    <x v="0"/>
    <m/>
    <m/>
    <s v="Windenergie (Onshore-Anlage)"/>
    <s v="Ja"/>
    <s v="Nein"/>
    <n v="14"/>
    <s v="DE0010107343300000000000000287689 &amp; DE 0010107343300000000000000690"/>
    <s v="Mittelspannung (MS)"/>
    <s v="Netzgesellschaft Ostwürttemberg DonauRies GmbH"/>
    <x v="0"/>
    <x v="47"/>
  </r>
  <r>
    <s v="BNA1013"/>
    <s v="VERBUND-Innkraftwerke GmbH"/>
    <s v="Wasserburg"/>
    <n v="83512"/>
    <s v="Wasserburg"/>
    <s v="Innwerkstr. 15"/>
    <s v="Bayern"/>
    <m/>
    <d v="1938-07-01T00:00:00"/>
    <d v="1938-07-01T00:00:00"/>
    <x v="0"/>
    <x v="2"/>
    <m/>
    <m/>
    <s v="Laufwasser"/>
    <s v="Nein"/>
    <s v="Nein"/>
    <n v="24.1"/>
    <s v="UW Wasserburg"/>
    <s v="Hochspannung (HS)"/>
    <s v="Bayernwerk AG"/>
    <x v="0"/>
    <x v="96"/>
  </r>
  <r>
    <s v="BNA1014"/>
    <s v="GENERALRENEWABLES GMBH &amp; CO. KG"/>
    <s v="Windpark Dardesheim-Druiberg"/>
    <n v="38871"/>
    <s v="Wasserleben"/>
    <m/>
    <s v="Sachsen-Anhalt"/>
    <m/>
    <n v="2004"/>
    <n v="2004"/>
    <x v="0"/>
    <x v="0"/>
    <m/>
    <m/>
    <s v="Windenergie (Onshore-Anlage)"/>
    <s v="Ja"/>
    <m/>
    <n v="66.599999999999994"/>
    <s v="UW Wasserleben Wind"/>
    <s v="Hochspannung (HS)"/>
    <s v="HSN Magdeburg GmbH"/>
    <x v="0"/>
    <x v="32"/>
  </r>
  <r>
    <s v="BNA1015"/>
    <s v="Vattenfall Hamburg Wärme GmbH"/>
    <s v="Wedel"/>
    <n v="22880"/>
    <s v="Wedel"/>
    <m/>
    <s v="Schleswig-Holstein"/>
    <s v="GT A"/>
    <n v="1972"/>
    <n v="1972"/>
    <x v="0"/>
    <x v="5"/>
    <m/>
    <m/>
    <s v="Mineralölprodukte"/>
    <s v="Nein"/>
    <s v="Nein"/>
    <n v="50.5"/>
    <s v="Wedel"/>
    <s v="Hochspannung (HS)"/>
    <s v="Stromnetz Hamburg GmbH"/>
    <x v="0"/>
    <x v="134"/>
  </r>
  <r>
    <s v="BNA1016"/>
    <s v="Vattenfall Hamburg Wärme GmbH"/>
    <s v="Wedel"/>
    <n v="22880"/>
    <s v="Wedel"/>
    <m/>
    <s v="Schleswig-Holstein"/>
    <s v="GT B"/>
    <n v="1972"/>
    <n v="1972"/>
    <x v="0"/>
    <x v="5"/>
    <m/>
    <m/>
    <s v="Mineralölprodukte"/>
    <s v="Nein"/>
    <s v="Nein"/>
    <n v="50.5"/>
    <s v="Wedel"/>
    <s v="Hochspannung (HS)"/>
    <s v="Stromnetz Hamburg GmbH"/>
    <x v="0"/>
    <x v="134"/>
  </r>
  <r>
    <s v="BNA1017"/>
    <s v="Windpark Weener Verwaltungs-GmbH"/>
    <m/>
    <n v="26826"/>
    <s v="Weener"/>
    <m/>
    <s v="Niedersachsen"/>
    <m/>
    <n v="1998"/>
    <n v="1998"/>
    <x v="0"/>
    <x v="0"/>
    <m/>
    <m/>
    <s v="Windenergie (Onshore-Anlage)"/>
    <s v="Ja"/>
    <m/>
    <n v="21.45"/>
    <m/>
    <s v="USp. Hoch- / Mittelspannung (HS/MS)"/>
    <s v="EWE NETZ GmbH"/>
    <x v="0"/>
    <x v="78"/>
  </r>
  <r>
    <s v="BNA1018"/>
    <s v="Windpark Weenermoor Netzbetriebs-GbR mbH"/>
    <m/>
    <n v="26826"/>
    <s v="Weener"/>
    <m/>
    <s v="Niedersachsen"/>
    <m/>
    <n v="1998"/>
    <n v="1998"/>
    <x v="0"/>
    <x v="0"/>
    <m/>
    <m/>
    <s v="Windenergie (Onshore-Anlage)"/>
    <s v="Ja"/>
    <m/>
    <n v="19.5"/>
    <m/>
    <s v="USp. Hoch- / Mittelspannung (HS/MS)"/>
    <s v="EWE NETZ GmbH"/>
    <x v="0"/>
    <x v="78"/>
  </r>
  <r>
    <s v="BNA1019"/>
    <s v="Schluchseewerk Aktiengesellschaft"/>
    <s v="Wehr"/>
    <n v="79664"/>
    <s v="Wehr"/>
    <s v="Todtmooserstr. 150"/>
    <s v="Baden-Württemberg"/>
    <s v="Wehr"/>
    <d v="1975-05-09T00:00:00"/>
    <d v="1975-05-09T00:00:00"/>
    <x v="0"/>
    <x v="9"/>
    <m/>
    <m/>
    <s v="Pumpspeicher"/>
    <s v="Nein"/>
    <s v="Nein"/>
    <n v="910"/>
    <s v="Kühmoos"/>
    <s v="Höchstspannung (HöS)"/>
    <s v="Amprion/Transnet BW"/>
    <x v="0"/>
    <x v="17"/>
  </r>
  <r>
    <s v="BNA1020"/>
    <s v="RWE Power AG"/>
    <s v="MVA Weisweiler"/>
    <n v="52249"/>
    <s v="Weisweiler"/>
    <m/>
    <s v="Nordrhein-Westfalen"/>
    <s v="MVA"/>
    <d v="1996-10-22T00:00:00"/>
    <d v="1996-10-22T00:00:00"/>
    <x v="0"/>
    <x v="10"/>
    <m/>
    <m/>
    <s v="Abfall"/>
    <s v="Nein"/>
    <s v="Nein"/>
    <n v="27"/>
    <s v="Zukunft"/>
    <s v="Hochspannung (HS)"/>
    <s v="Westnetz GmbH"/>
    <x v="0"/>
    <x v="38"/>
  </r>
  <r>
    <s v="BNA1021"/>
    <s v="RWE Power AG"/>
    <s v="Weisweiler"/>
    <n v="52249"/>
    <s v="Eschweiler-Weisweiler"/>
    <m/>
    <s v="Nordrhein-Westfalen"/>
    <s v="C"/>
    <n v="1955"/>
    <n v="1955"/>
    <x v="2"/>
    <x v="11"/>
    <m/>
    <m/>
    <s v="Braunkohle"/>
    <s v="Nein"/>
    <s v="Ja"/>
    <n v="123"/>
    <s v="Oberzier"/>
    <s v="Höchstspannung (HöS)"/>
    <s v="Amprion GmbH"/>
    <x v="2"/>
    <x v="135"/>
  </r>
  <r>
    <s v="BNA1022"/>
    <s v="RWE Power AG"/>
    <s v="Weisweiler"/>
    <n v="52249"/>
    <s v="Eschweiler-Weisweiler"/>
    <m/>
    <s v="Nordrhein-Westfalen"/>
    <s v="D"/>
    <n v="1959"/>
    <n v="1959"/>
    <x v="2"/>
    <x v="11"/>
    <m/>
    <m/>
    <s v="Braunkohle"/>
    <s v="Nein"/>
    <s v="Nein"/>
    <n v="135"/>
    <s v="Oberzier"/>
    <s v="Höchstspannung (HöS)"/>
    <s v="Amprion GmbH"/>
    <x v="2"/>
    <x v="71"/>
  </r>
  <r>
    <s v="BNA1023"/>
    <s v="RWE Power AG"/>
    <s v="Weisweiler"/>
    <n v="52249"/>
    <s v="Eschweiler-Weisweiler"/>
    <m/>
    <s v="Nordrhein-Westfalen"/>
    <s v="G_VGT"/>
    <d v="2006-08-04T00:00:00"/>
    <d v="2006-08-04T00:00:00"/>
    <x v="0"/>
    <x v="1"/>
    <m/>
    <m/>
    <s v="Erdgas"/>
    <s v="Nein"/>
    <s v="Nein"/>
    <n v="200"/>
    <s v="Zukunft"/>
    <s v="Hochspannung (HS)"/>
    <s v="Westnetz GmbH"/>
    <x v="0"/>
    <x v="47"/>
  </r>
  <r>
    <s v="BNA1024"/>
    <s v="RWE Power AG"/>
    <s v="Weisweiler"/>
    <n v="52249"/>
    <s v="Eschweiler-Weisweiler"/>
    <m/>
    <s v="Nordrhein-Westfalen"/>
    <s v="H_VGT"/>
    <d v="2006-12-19T00:00:00"/>
    <d v="2006-12-19T00:00:00"/>
    <x v="0"/>
    <x v="1"/>
    <m/>
    <m/>
    <s v="Erdgas"/>
    <s v="Nein"/>
    <s v="Nein"/>
    <n v="200"/>
    <s v="Zukunft"/>
    <s v="Hochspannung (HS)"/>
    <s v="Westnetz GmbH"/>
    <x v="0"/>
    <x v="47"/>
  </r>
  <r>
    <s v="BNA1025"/>
    <s v="RWE Power AG"/>
    <s v="Weisweiler"/>
    <n v="52249"/>
    <s v="Eschweiler-Weisweiler"/>
    <m/>
    <s v="Nordrhein-Westfalen"/>
    <s v="E"/>
    <d v="1965-12-02T00:00:00"/>
    <d v="1965-12-02T00:00:00"/>
    <x v="0"/>
    <x v="3"/>
    <s v="Braunkohle"/>
    <s v="Klärschlamm"/>
    <s v="Braunkohle"/>
    <s v="Nein"/>
    <s v="Nein"/>
    <n v="321"/>
    <s v="Zukunft"/>
    <s v="Hochspannung (HS)"/>
    <s v="Westnetz GmbH"/>
    <x v="0"/>
    <x v="56"/>
  </r>
  <r>
    <s v="BNA1026"/>
    <s v="RWE Power AG"/>
    <s v="Weisweiler"/>
    <n v="52249"/>
    <s v="Eschweiler-Weisweiler"/>
    <m/>
    <s v="Nordrhein-Westfalen"/>
    <s v="F"/>
    <d v="1967-09-04T00:00:00"/>
    <d v="1967-09-04T00:00:00"/>
    <x v="0"/>
    <x v="3"/>
    <s v="Braunkohle"/>
    <s v="Klärschlamm"/>
    <s v="Braunkohle"/>
    <s v="Nein"/>
    <s v="Nein"/>
    <n v="321"/>
    <s v="Oberzier (380kV), Zukunft (110kV)"/>
    <s v="Hochspannung (HS)"/>
    <s v="Westnetz GmbH"/>
    <x v="0"/>
    <x v="133"/>
  </r>
  <r>
    <s v="BNA1027"/>
    <s v="RWE Power AG"/>
    <s v="Weisweiler"/>
    <n v="52249"/>
    <s v="Eschweiler-Weisweiler"/>
    <m/>
    <s v="Nordrhein-Westfalen"/>
    <s v="G"/>
    <d v="1974-02-14T00:00:00"/>
    <d v="1974-02-14T00:00:00"/>
    <x v="0"/>
    <x v="3"/>
    <s v="Braunkohle"/>
    <s v="Erdgas / Papierschlamm"/>
    <s v="Braunkohle"/>
    <s v="Nein"/>
    <s v="Ja"/>
    <n v="663"/>
    <s v="Oberzier"/>
    <s v="Höchstspannung (HöS)"/>
    <s v="Amprion GmbH"/>
    <x v="0"/>
    <x v="40"/>
  </r>
  <r>
    <s v="BNA1028"/>
    <s v="RWE Power AG"/>
    <s v="Weisweiler"/>
    <n v="52249"/>
    <s v="Eschweiler-Weisweiler"/>
    <m/>
    <s v="Nordrhein-Westfalen"/>
    <s v="H"/>
    <d v="1975-01-18T00:00:00"/>
    <d v="1975-01-18T00:00:00"/>
    <x v="0"/>
    <x v="3"/>
    <s v="Braunkohle"/>
    <s v="Erdgas / Papierschlamm"/>
    <s v="Braunkohle"/>
    <s v="Nein"/>
    <s v="Ja"/>
    <n v="656"/>
    <s v="Oberzier"/>
    <s v="Höchstspannung (HöS)"/>
    <s v="Amprion GmbH"/>
    <x v="0"/>
    <x v="17"/>
  </r>
  <r>
    <s v="BNA1029"/>
    <s v="UW Wellen Betreiber GbR _x000a_c/o Germania Windpark GmbH &amp; Co. KG"/>
    <m/>
    <n v="39167"/>
    <s v="Wellen"/>
    <m/>
    <s v="Sachsen-Anhalt"/>
    <m/>
    <n v="2002"/>
    <n v="2002"/>
    <x v="0"/>
    <x v="0"/>
    <m/>
    <m/>
    <s v="Windenergie (Onshore-Anlage)"/>
    <s v="Ja"/>
    <m/>
    <n v="15"/>
    <m/>
    <s v="Mittelspannung (MS)"/>
    <s v="Avacon AG"/>
    <x v="0"/>
    <x v="1"/>
  </r>
  <r>
    <s v="BNA1030"/>
    <s v="Windpark Ochtmersleben OHG"/>
    <m/>
    <n v="39167"/>
    <s v="Wellen"/>
    <m/>
    <s v="Sachsen-Anhalt"/>
    <m/>
    <n v="2006"/>
    <n v="2006"/>
    <x v="0"/>
    <x v="0"/>
    <m/>
    <m/>
    <s v="Windenergie (Onshore-Anlage)"/>
    <s v="Ja"/>
    <m/>
    <n v="10"/>
    <m/>
    <s v="Mittelspannung (MS)"/>
    <s v="Avacon AG"/>
    <x v="0"/>
    <x v="34"/>
  </r>
  <r>
    <s v="BNA1031"/>
    <s v="Vattenfall Wasserkraft GmbH"/>
    <s v="Wendefurth"/>
    <n v="38889"/>
    <s v="Wendefurth"/>
    <s v="Hangstraße"/>
    <s v="Sachsen-Anhalt"/>
    <s v="PSS A"/>
    <d v="1967-11-01T00:00:00"/>
    <d v="1967-11-01T00:00:00"/>
    <x v="0"/>
    <x v="9"/>
    <m/>
    <m/>
    <s v="Pumpspeicher"/>
    <s v="Nein"/>
    <s v="Nein"/>
    <n v="79.7"/>
    <s v="Hüttenrode"/>
    <s v="Hochspannung (HS)"/>
    <s v="HSN Magdeburg GmbH"/>
    <x v="0"/>
    <x v="133"/>
  </r>
  <r>
    <s v="BNA1032"/>
    <s v="Vattenfall Wasserkraft GmbH"/>
    <s v="Wendefurth"/>
    <n v="38889"/>
    <s v="Wendefurth"/>
    <s v="Hangstraße"/>
    <s v="Sachsen-Anhalt"/>
    <s v="PSS B"/>
    <d v="1968-03-01T00:00:00"/>
    <d v="1968-03-01T00:00:00"/>
    <x v="0"/>
    <x v="9"/>
    <m/>
    <m/>
    <s v="Pumpspeicher"/>
    <s v="Nein"/>
    <s v="Nein"/>
    <m/>
    <s v="Hüttenrode"/>
    <s v="Hochspannung (HS)"/>
    <s v="HSN Magdeburg GmbH"/>
    <x v="0"/>
    <x v="74"/>
  </r>
  <r>
    <s v="BNA1033"/>
    <s v="Breeze Two Energy GmbH &amp; Co. KG"/>
    <m/>
    <n v="97956"/>
    <s v="Werbach"/>
    <m/>
    <s v="Baden-Württemberg"/>
    <m/>
    <n v="2007"/>
    <n v="2007"/>
    <x v="0"/>
    <x v="0"/>
    <m/>
    <m/>
    <s v="Windenergie (Onshore-Anlage)"/>
    <s v="Ja"/>
    <m/>
    <n v="18"/>
    <m/>
    <s v="Mittelspannung (MS)"/>
    <s v="Netze BW GmbH"/>
    <x v="0"/>
    <x v="12"/>
  </r>
  <r>
    <s v="BNA1034"/>
    <s v="Windpark Niederer Fläming GmbH &amp; Co. KG /_x000a_c.o. BEC Energie Consult GmbH"/>
    <m/>
    <n v="14913"/>
    <s v="Werbig"/>
    <m/>
    <s v="Brandenburg"/>
    <m/>
    <n v="2006"/>
    <n v="2006"/>
    <x v="0"/>
    <x v="0"/>
    <m/>
    <m/>
    <s v="Windenergie (Onshore-Anlage)"/>
    <s v="Ja"/>
    <m/>
    <n v="16"/>
    <m/>
    <s v="Höchstspannung (HöS)"/>
    <s v="50Hertz Transmission GmbH"/>
    <x v="0"/>
    <x v="34"/>
  </r>
  <r>
    <s v="BNA1035"/>
    <s v="Mark-E AG"/>
    <s v="Kraftwerk Werdohl-Elverlingsen"/>
    <n v="58791"/>
    <s v="Werdohl"/>
    <m/>
    <s v="Nordrhein-Westfalen"/>
    <s v="E3"/>
    <n v="1971"/>
    <n v="1971"/>
    <x v="15"/>
    <x v="6"/>
    <m/>
    <m/>
    <s v="Steinkohle"/>
    <s v="Nein"/>
    <m/>
    <n v="186"/>
    <s v="U 104"/>
    <s v="Hochspannung (HS)"/>
    <s v="Enervie AssetNetWork GmbH "/>
    <x v="13"/>
    <x v="68"/>
  </r>
  <r>
    <s v="BNA1036"/>
    <s v="Mark-E AG"/>
    <s v="Kraftwerk Werdohl-Elverlingsen"/>
    <n v="58791"/>
    <s v="Werdohl"/>
    <m/>
    <s v="Nordrhein-Westfalen"/>
    <s v="E 1/2"/>
    <d v="1975-01-01T00:00:00"/>
    <d v="1975-01-01T00:00:00"/>
    <x v="1"/>
    <x v="5"/>
    <s v="Leichtes Heizöl"/>
    <m/>
    <s v="Mineralölprodukte"/>
    <s v="Nein"/>
    <s v="Nein"/>
    <n v="206"/>
    <s v="U 204"/>
    <s v="Höchstspannung (HöS)"/>
    <s v="Enervie AssetNetWork GmbH "/>
    <x v="1"/>
    <x v="17"/>
  </r>
  <r>
    <s v="BNA1037"/>
    <s v="Mark-E AG"/>
    <s v="Kraftwerk Werdohl-Elverlingsen"/>
    <n v="58791"/>
    <s v="Werdohl"/>
    <m/>
    <s v="Nordrhein-Westfalen"/>
    <s v="E4"/>
    <d v="1982-01-01T00:00:00"/>
    <d v="1982-01-01T00:00:00"/>
    <x v="9"/>
    <x v="3"/>
    <s v="Steinkohle"/>
    <s v="Tiermehl, SBS"/>
    <s v="Steinkohle"/>
    <s v="Nein"/>
    <s v="Nein"/>
    <n v="310"/>
    <s v="U205"/>
    <s v="Höchstspannung (HöS)"/>
    <s v="Enervie AssetNetWork GmbH "/>
    <x v="3"/>
    <x v="85"/>
  </r>
  <r>
    <s v="BNA1038"/>
    <s v="WP Wergzahna GmbH &amp; Co. KG"/>
    <m/>
    <n v="14913"/>
    <s v="Wergzahna"/>
    <m/>
    <s v="Brandenburg"/>
    <m/>
    <n v="2009"/>
    <n v="2009"/>
    <x v="0"/>
    <x v="0"/>
    <m/>
    <m/>
    <s v="Windenergie (Onshore-Anlage)"/>
    <s v="Ja"/>
    <m/>
    <n v="10.6"/>
    <m/>
    <s v="Höchstspannung (HöS)"/>
    <s v="50Hertz Transmission GmbH"/>
    <x v="0"/>
    <x v="7"/>
  </r>
  <r>
    <s v="BNA1039"/>
    <s v="RWE Generation SE"/>
    <s v="Gersteinwerk"/>
    <n v="59368"/>
    <s v="Werne"/>
    <m/>
    <s v="Nordrhein-Westfalen"/>
    <s v="F1"/>
    <d v="1973-01-01T00:00:00"/>
    <d v="1973-01-01T00:00:00"/>
    <x v="0"/>
    <x v="1"/>
    <m/>
    <m/>
    <s v="Erdgas"/>
    <s v="Nein"/>
    <s v="Nein"/>
    <n v="55"/>
    <s v="Gersteinwerk"/>
    <s v="Hochspannung (HS)"/>
    <s v="Westnetz GmbH"/>
    <x v="0"/>
    <x v="16"/>
  </r>
  <r>
    <s v="BNA1040"/>
    <s v="RWE Generation SE"/>
    <s v="Gersteinwerk"/>
    <n v="59368"/>
    <s v="Werne"/>
    <m/>
    <s v="Nordrhein-Westfalen"/>
    <s v="G1"/>
    <d v="1973-01-01T00:00:00"/>
    <d v="1973-01-01T00:00:00"/>
    <x v="0"/>
    <x v="1"/>
    <m/>
    <m/>
    <s v="Erdgas"/>
    <s v="Nein"/>
    <s v="Nein"/>
    <n v="55"/>
    <s v="Gersteinwerk"/>
    <s v="Hochspannung (HS)"/>
    <s v="Westnetz GmbH"/>
    <x v="0"/>
    <x v="16"/>
  </r>
  <r>
    <s v="BNA1041"/>
    <s v="RWE Generation SE"/>
    <s v="Gersteinwerk"/>
    <n v="59368"/>
    <s v="Werne"/>
    <m/>
    <s v="Nordrhein-Westfalen"/>
    <s v="H1"/>
    <d v="1973-01-01T00:00:00"/>
    <d v="1973-01-01T00:00:00"/>
    <x v="9"/>
    <x v="1"/>
    <m/>
    <m/>
    <s v="Erdgas"/>
    <s v="Nein"/>
    <s v="Nein"/>
    <n v="55"/>
    <s v="Gersteinwerk"/>
    <s v="Hochspannung (HS)"/>
    <s v="Westnetz GmbH"/>
    <x v="3"/>
    <x v="16"/>
  </r>
  <r>
    <s v="BNA1042"/>
    <s v="RWE Generation SE"/>
    <s v="Gersteinwerk"/>
    <n v="59368"/>
    <s v="Werne"/>
    <m/>
    <s v="Nordrhein-Westfalen"/>
    <s v="I1"/>
    <d v="1973-01-01T00:00:00"/>
    <d v="1973-01-01T00:00:00"/>
    <x v="0"/>
    <x v="1"/>
    <m/>
    <m/>
    <s v="Erdgas"/>
    <s v="Nein"/>
    <s v="Nein"/>
    <n v="55"/>
    <s v="Gersteinwerk"/>
    <s v="Hochspannung (HS)"/>
    <s v="Westnetz GmbH"/>
    <x v="0"/>
    <x v="16"/>
  </r>
  <r>
    <s v="BNA1043"/>
    <s v="RWE Generation SE"/>
    <s v="Gersteinwerk"/>
    <n v="59368"/>
    <s v="Werne"/>
    <m/>
    <s v="Nordrhein-Westfalen"/>
    <s v="I2"/>
    <d v="1973-01-01T00:00:00"/>
    <d v="1973-01-01T00:00:00"/>
    <x v="1"/>
    <x v="1"/>
    <m/>
    <m/>
    <s v="Erdgas"/>
    <s v="Nein"/>
    <s v="Nein"/>
    <n v="355"/>
    <s v="Gersteinwerk"/>
    <s v="Höchstspannung (HöS)"/>
    <s v="Amprion GmbH"/>
    <x v="1"/>
    <x v="16"/>
  </r>
  <r>
    <s v="BNA1044"/>
    <s v="RWE Generation SE"/>
    <s v="Gersteinwerk"/>
    <n v="59368"/>
    <s v="Werne"/>
    <m/>
    <s v="Nordrhein-Westfalen"/>
    <s v="F2"/>
    <d v="1973-01-01T00:00:00"/>
    <d v="1973-01-01T00:00:00"/>
    <x v="0"/>
    <x v="1"/>
    <m/>
    <m/>
    <s v="Erdgas"/>
    <s v="Nein"/>
    <s v="Nein"/>
    <n v="355"/>
    <s v="Gersteinwerk"/>
    <s v="Höchstspannung (HöS)"/>
    <s v="Amprion GmbH"/>
    <x v="0"/>
    <x v="16"/>
  </r>
  <r>
    <s v="BNA1045"/>
    <s v="RWE Generation SE"/>
    <s v="Gersteinwerk"/>
    <n v="59368"/>
    <s v="Werne"/>
    <m/>
    <s v="Nordrhein-Westfalen"/>
    <s v="G2"/>
    <d v="1973-01-01T00:00:00"/>
    <d v="1973-01-01T00:00:00"/>
    <x v="0"/>
    <x v="1"/>
    <m/>
    <m/>
    <s v="Erdgas"/>
    <s v="Nein"/>
    <s v="Nein"/>
    <n v="355"/>
    <s v="Gersteinwerk"/>
    <s v="Höchstspannung (HöS)"/>
    <s v="Amprion GmbH"/>
    <x v="0"/>
    <x v="16"/>
  </r>
  <r>
    <s v="BNA1046a"/>
    <s v="RWE Generation SE"/>
    <s v="Gersteinwerk"/>
    <n v="59368"/>
    <s v="Werne"/>
    <m/>
    <s v="Nordrhein-Westfalen"/>
    <s v="K2"/>
    <d v="1984-06-01T00:00:00"/>
    <d v="1984-06-01T00:00:00"/>
    <x v="8"/>
    <x v="6"/>
    <m/>
    <m/>
    <s v="Steinkohle"/>
    <s v="Nein"/>
    <s v="Nein"/>
    <n v="614"/>
    <s v="Gersteinwerk (380kV), Gersteinwerk (110kV) und Münster (110kV) "/>
    <s v="380, 110"/>
    <s v="Amprion GmbH, Westnetz GmbH"/>
    <x v="8"/>
    <x v="57"/>
  </r>
  <r>
    <s v="BNA1046b"/>
    <s v="RWE Generation SE"/>
    <s v="Gersteinwerk"/>
    <n v="59368"/>
    <s v="Werne"/>
    <m/>
    <s v="Nordrhein-Westfalen"/>
    <s v="K1 "/>
    <d v="1984-06-01T00:00:00"/>
    <d v="1984-06-01T00:00:00"/>
    <x v="0"/>
    <x v="1"/>
    <m/>
    <m/>
    <s v="Erdgas"/>
    <s v="Nein"/>
    <s v="Nein"/>
    <n v="112"/>
    <s v="Gersteinwerk (110kV) und Bockum-Hövel (110kV)"/>
    <s v="Hochspannung (HS)"/>
    <s v="Westnetz GmbH "/>
    <x v="0"/>
    <x v="57"/>
  </r>
  <r>
    <s v="BNA1047"/>
    <s v="Breeze Three Energy GmbH &amp; Co. KG"/>
    <s v="Windpark Wertheim"/>
    <n v="97877"/>
    <s v="Wertheim"/>
    <m/>
    <s v="Baden-Württemberg"/>
    <m/>
    <d v="2002-06-14T00:00:00"/>
    <d v="2002-06-14T00:00:00"/>
    <x v="0"/>
    <x v="0"/>
    <m/>
    <m/>
    <s v="Windenergie (Onshore-Anlage)"/>
    <s v="Ja"/>
    <s v="Nein"/>
    <n v="10.5"/>
    <s v="DE00067897877LA000000000000005697"/>
    <s v="Mittelspannung (MS)"/>
    <s v="Stadtwerke Wertheim GmbH"/>
    <x v="0"/>
    <x v="31"/>
  </r>
  <r>
    <s v="BNA1048"/>
    <m/>
    <m/>
    <n v="39448"/>
    <s v="Westeregeln"/>
    <m/>
    <s v="Sachsen-Anhalt"/>
    <m/>
    <n v="2002"/>
    <n v="2002"/>
    <x v="0"/>
    <x v="0"/>
    <m/>
    <m/>
    <s v="Windenergie (Onshore-Anlage)"/>
    <s v="Ja"/>
    <m/>
    <n v="42"/>
    <m/>
    <s v="Mittelspannung (MS)"/>
    <s v="Avacon AG"/>
    <x v="0"/>
    <x v="1"/>
  </r>
  <r>
    <s v="BNA1049"/>
    <m/>
    <m/>
    <n v="39448"/>
    <s v="Westeregeln"/>
    <m/>
    <s v="Sachsen-Anhalt"/>
    <m/>
    <n v="2001"/>
    <n v="2001"/>
    <x v="0"/>
    <x v="0"/>
    <m/>
    <m/>
    <s v="Windenergie (Onshore-Anlage)"/>
    <s v="Ja"/>
    <m/>
    <n v="16.2"/>
    <m/>
    <s v="Mittelspannung (MS)"/>
    <s v="Avacon AG"/>
    <x v="0"/>
    <x v="22"/>
  </r>
  <r>
    <s v="BNA1050"/>
    <s v="Windpark Norderland Verwaltgungs- und Beteiligungs GmbH"/>
    <m/>
    <n v="26556"/>
    <s v="Westerholt"/>
    <m/>
    <s v="Niedersachsen"/>
    <m/>
    <n v="1997"/>
    <n v="1997"/>
    <x v="0"/>
    <x v="0"/>
    <m/>
    <m/>
    <s v="Windenergie (Onshore-Anlage)"/>
    <s v="Ja"/>
    <m/>
    <n v="49.5"/>
    <m/>
    <s v="USp. Hoch- / Mittelspannung (HS/MS)"/>
    <s v="EWE NETZ GmbH"/>
    <x v="0"/>
    <x v="0"/>
  </r>
  <r>
    <s v="BNA1051"/>
    <s v="K/S Hydrovind VI"/>
    <m/>
    <n v="29386"/>
    <s v="Wettendorf-Bottendorf"/>
    <m/>
    <s v="Niedersachsen"/>
    <m/>
    <n v="2007"/>
    <n v="2007"/>
    <x v="0"/>
    <x v="0"/>
    <m/>
    <m/>
    <s v="Windenergie (Onshore-Anlage)"/>
    <s v="Ja"/>
    <m/>
    <n v="20"/>
    <m/>
    <s v="Hochspannung (HS)"/>
    <s v="LSW Netz GmbH &amp; Co. KG "/>
    <x v="0"/>
    <x v="12"/>
  </r>
  <r>
    <s v="BNA1053"/>
    <s v="Bürger-Windpark Wiemersdorf GmbH"/>
    <m/>
    <n v="24647"/>
    <s v="Wiemersdorf"/>
    <m/>
    <s v="Schleswig-Holstein"/>
    <m/>
    <n v="2010"/>
    <n v="2010"/>
    <x v="0"/>
    <x v="0"/>
    <m/>
    <m/>
    <s v="Windenergie (Onshore-Anlage)"/>
    <s v="Ja"/>
    <m/>
    <n v="17.5"/>
    <m/>
    <s v="Mittelspannung (MS)"/>
    <s v="Schleswig-Holstein Netz AG "/>
    <x v="0"/>
    <x v="54"/>
  </r>
  <r>
    <s v="BNA1054"/>
    <s v="Windpark Wiemersdorf GmbH &amp; Co. KG "/>
    <m/>
    <n v="24649"/>
    <s v="Wiemersdorf"/>
    <m/>
    <s v="Schleswig-Holstein"/>
    <m/>
    <n v="2001"/>
    <n v="2001"/>
    <x v="0"/>
    <x v="0"/>
    <m/>
    <m/>
    <s v="Windenergie (Onshore-Anlage)"/>
    <s v="Ja"/>
    <m/>
    <n v="12.3"/>
    <m/>
    <s v="Mittelspannung (MS)"/>
    <s v="Schleswig-Holstein Netz AG "/>
    <x v="0"/>
    <x v="22"/>
  </r>
  <r>
    <s v="BNA1055"/>
    <s v="InfraServ GmbH &amp; Co. Wiesbaden KG"/>
    <s v="Wi-Biebrich"/>
    <n v="65203"/>
    <s v="Wiesbaden"/>
    <m/>
    <s v="Hessen"/>
    <s v="Block 2"/>
    <d v="2003-03-28T00:00:00"/>
    <d v="2003-03-28T00:00:00"/>
    <x v="0"/>
    <x v="4"/>
    <s v="Altholz"/>
    <s v="Erdgas"/>
    <s v="Biomasse"/>
    <s v="Ja"/>
    <s v="Ja"/>
    <n v="6.7"/>
    <s v="Station 25,G347"/>
    <s v="Mittelspannung (MS)"/>
    <s v="InfraServ GmbH &amp; Co. Wiesbaden KG"/>
    <x v="0"/>
    <x v="8"/>
  </r>
  <r>
    <s v="BNA1056"/>
    <s v="InfraServ GmbH &amp; Co. Wiesbaden KG"/>
    <s v="Wi-Biebrich"/>
    <n v="65203"/>
    <s v="Wiesbaden"/>
    <m/>
    <s v="Hessen"/>
    <s v="Block 1"/>
    <d v="2006-06-26T00:00:00"/>
    <d v="2006-06-26T00:00:00"/>
    <x v="0"/>
    <x v="1"/>
    <s v="Erdgas"/>
    <s v="Klärgas"/>
    <s v="Erdgas"/>
    <s v="Nein"/>
    <s v="Ja"/>
    <n v="25.015000000000001"/>
    <s v="Station 25,G347"/>
    <s v="Mittelspannung (MS)"/>
    <s v="InfraServ GmbH &amp; Co. Wiesbaden KG"/>
    <x v="0"/>
    <x v="47"/>
  </r>
  <r>
    <s v="BNA1057"/>
    <s v="DIF Windpark Wiesmoor GmbH &amp; Co. KG"/>
    <m/>
    <n v="26639"/>
    <s v="Wiesmoor"/>
    <m/>
    <s v="Niedersachsen"/>
    <m/>
    <n v="2000"/>
    <n v="2000"/>
    <x v="0"/>
    <x v="0"/>
    <m/>
    <m/>
    <s v="Windenergie (Onshore-Anlage)"/>
    <s v="Ja"/>
    <m/>
    <n v="19.8"/>
    <m/>
    <s v="USp. Hoch- / Mittelspannung (HS/MS)"/>
    <s v="EWE NETZ GmbH"/>
    <x v="0"/>
    <x v="51"/>
  </r>
  <r>
    <s v="BNA1058"/>
    <m/>
    <m/>
    <n v="26639"/>
    <s v="Wiesmoor"/>
    <m/>
    <s v="Niedersachsen"/>
    <m/>
    <n v="2003"/>
    <n v="2003"/>
    <x v="0"/>
    <x v="0"/>
    <m/>
    <m/>
    <s v="Windenergie (Onshore-Anlage)"/>
    <s v="Ja"/>
    <m/>
    <n v="18.600000000000001"/>
    <m/>
    <s v="USp. Hoch- / Mittelspannung (HS/MS)"/>
    <s v="EWE NETZ GmbH"/>
    <x v="0"/>
    <x v="2"/>
  </r>
  <r>
    <s v="BNA1059"/>
    <s v="EBV WP Düngstrup GmbH &amp; Co. Betriebs KG"/>
    <m/>
    <n v="27793"/>
    <s v="Wildeshausen"/>
    <m/>
    <s v="Niedersachsen"/>
    <m/>
    <n v="2000"/>
    <n v="2000"/>
    <x v="0"/>
    <x v="0"/>
    <m/>
    <m/>
    <s v="Windenergie (Onshore-Anlage)"/>
    <s v="Ja"/>
    <m/>
    <n v="10.4"/>
    <m/>
    <s v="Mittelspannung (MS)"/>
    <s v="EWE NETZ GmbH"/>
    <x v="0"/>
    <x v="51"/>
  </r>
  <r>
    <s v="BNA1060"/>
    <s v="Uniper Kraftwerke GmbH "/>
    <s v="Wilhelmshaven"/>
    <n v="26386"/>
    <s v="Wilhelmshaven"/>
    <m/>
    <s v="Niedersachsen"/>
    <s v="GT"/>
    <d v="1973-01-01T00:00:00"/>
    <d v="1973-01-01T00:00:00"/>
    <x v="0"/>
    <x v="5"/>
    <m/>
    <m/>
    <s v="Mineralölprodukte"/>
    <s v="Nein"/>
    <s v="Nein"/>
    <n v="56"/>
    <s v="Rüstersiel"/>
    <s v="Hochspannung (HS)"/>
    <s v="Avacon AG"/>
    <x v="0"/>
    <x v="16"/>
  </r>
  <r>
    <s v="BNA1061"/>
    <s v="Uniper Kraftwerke GmbH "/>
    <s v="Wilhelmshaven"/>
    <n v="26386"/>
    <s v="Wilhelmshaven"/>
    <m/>
    <s v="Niedersachsen"/>
    <n v="1"/>
    <d v="1976-01-01T00:00:00"/>
    <d v="1976-01-01T00:00:00"/>
    <x v="0"/>
    <x v="6"/>
    <m/>
    <m/>
    <s v="Steinkohle"/>
    <s v="Nein"/>
    <s v="Nein"/>
    <n v="757"/>
    <s v="Maade"/>
    <s v="Höchstspannung (HöS)"/>
    <s v="TenneT TSO GmbH "/>
    <x v="0"/>
    <x v="104"/>
  </r>
  <r>
    <s v="BNA1062"/>
    <s v="Abrechnungsstelle Windpark Willenscharen-Brokstedt GBR"/>
    <m/>
    <n v="24616"/>
    <s v="Willenscharen"/>
    <m/>
    <s v="Schleswig-Holstein"/>
    <m/>
    <n v="1999"/>
    <n v="1999"/>
    <x v="0"/>
    <x v="0"/>
    <m/>
    <m/>
    <s v="Windenergie (Onshore-Anlage)"/>
    <s v="Ja"/>
    <m/>
    <n v="13.2"/>
    <m/>
    <s v="Mittelspannung (MS)"/>
    <s v="Schleswig-Holstein Netz AG "/>
    <x v="0"/>
    <x v="3"/>
  </r>
  <r>
    <s v="BNA1063"/>
    <s v="e.n.o. Windpark GmbH &amp; Co. Wilmersdorf KG"/>
    <m/>
    <n v="16928"/>
    <s v="Wilmersdorf"/>
    <m/>
    <s v="Brandenburg"/>
    <m/>
    <n v="2003"/>
    <n v="2003"/>
    <x v="0"/>
    <x v="0"/>
    <m/>
    <m/>
    <s v="Windenergie (Onshore-Anlage)"/>
    <s v="Ja"/>
    <m/>
    <n v="13.5"/>
    <m/>
    <s v="USp. Höchst- / Hochspannung (HöS/HS)"/>
    <s v="50Hertz Transmission GmbH"/>
    <x v="0"/>
    <x v="2"/>
  </r>
  <r>
    <s v="BNA1064"/>
    <s v="Windpark Wilstedt GmbH &amp; Co. KG"/>
    <m/>
    <n v="27412"/>
    <s v="Wilstedt"/>
    <m/>
    <s v="Niedersachsen"/>
    <m/>
    <n v="2009"/>
    <n v="2009"/>
    <x v="0"/>
    <x v="0"/>
    <m/>
    <m/>
    <s v="Windenergie (Onshore-Anlage)"/>
    <s v="Ja"/>
    <m/>
    <n v="18"/>
    <m/>
    <s v="USp. Hoch- / Mittelspannung (HS/MS)"/>
    <s v="EWE NETZ GmbH"/>
    <x v="0"/>
    <x v="7"/>
  </r>
  <r>
    <s v="BNA1065"/>
    <s v="Eigentümergemeinschaft 4. Volkswind GmbH &amp; Co. KG _x000a_und Spradau Wind Betriebs GmbH &amp; Co. KG"/>
    <m/>
    <n v="27243"/>
    <s v="Winkelsett"/>
    <m/>
    <s v="Niedersachsen"/>
    <m/>
    <n v="2006"/>
    <n v="2006"/>
    <x v="0"/>
    <x v="0"/>
    <m/>
    <m/>
    <s v="Windenergie (Onshore-Anlage)"/>
    <s v="Ja"/>
    <m/>
    <n v="13.8"/>
    <m/>
    <s v="Hochspannung (HS)"/>
    <s v="Avacon AG"/>
    <x v="0"/>
    <x v="34"/>
  </r>
  <r>
    <s v="BNA1066"/>
    <s v="innogy SE"/>
    <s v="Wintrich"/>
    <n v="54487"/>
    <s v="Wintrich"/>
    <m/>
    <s v="Rheinland-Pfalz"/>
    <m/>
    <d v="1965-01-01T00:00:00"/>
    <d v="1965-01-01T00:00:00"/>
    <x v="0"/>
    <x v="2"/>
    <m/>
    <m/>
    <s v="Laufwasser"/>
    <s v="Nein"/>
    <s v="Nein"/>
    <n v="20"/>
    <m/>
    <s v="Mittelspannung (MS)"/>
    <s v="Westnetz GmbH"/>
    <x v="0"/>
    <x v="56"/>
  </r>
  <r>
    <s v="BNA1067"/>
    <m/>
    <m/>
    <n v="26409"/>
    <s v="Wittmund"/>
    <m/>
    <s v="Niedersachsen"/>
    <m/>
    <n v="2005"/>
    <n v="2005"/>
    <x v="0"/>
    <x v="0"/>
    <m/>
    <m/>
    <s v="Windenergie (Onshore-Anlage)"/>
    <s v="Ja"/>
    <m/>
    <n v="14"/>
    <m/>
    <s v="USp. Hoch- / Mittelspannung (HS/MS)"/>
    <s v="EWE NETZ GmbH"/>
    <x v="0"/>
    <x v="30"/>
  </r>
  <r>
    <s v="BNA1068"/>
    <m/>
    <m/>
    <n v="26409"/>
    <s v="Wittmund"/>
    <m/>
    <s v="Niedersachsen"/>
    <m/>
    <n v="1999"/>
    <n v="1999"/>
    <x v="0"/>
    <x v="0"/>
    <m/>
    <m/>
    <s v="Windenergie (Onshore-Anlage)"/>
    <s v="Ja"/>
    <m/>
    <n v="12.5"/>
    <m/>
    <s v="USp. Hoch- / Mittelspannung (HS/MS)"/>
    <s v="EWE NETZ GmbH"/>
    <x v="0"/>
    <x v="3"/>
  </r>
  <r>
    <s v="BNA1069"/>
    <m/>
    <m/>
    <n v="26409"/>
    <s v="Wittmund"/>
    <m/>
    <s v="Niedersachsen"/>
    <m/>
    <n v="2005"/>
    <n v="2005"/>
    <x v="0"/>
    <x v="0"/>
    <m/>
    <m/>
    <s v="Windenergie (Onshore-Anlage)"/>
    <s v="Ja"/>
    <m/>
    <n v="12"/>
    <m/>
    <s v="USp. Hoch- / Mittelspannung (HS/MS)"/>
    <s v="EWE NETZ GmbH"/>
    <x v="0"/>
    <x v="30"/>
  </r>
  <r>
    <s v="BNA1070"/>
    <m/>
    <m/>
    <n v="26409"/>
    <s v="Wittmund"/>
    <m/>
    <s v="Niedersachsen"/>
    <m/>
    <n v="2005"/>
    <n v="2005"/>
    <x v="0"/>
    <x v="0"/>
    <m/>
    <m/>
    <s v="Windenergie (Onshore-Anlage)"/>
    <s v="Ja"/>
    <m/>
    <n v="10"/>
    <m/>
    <s v="Mittelspannung (MS)"/>
    <s v="EWE NETZ GmbH"/>
    <x v="0"/>
    <x v="30"/>
  </r>
  <r>
    <s v="BNA1071"/>
    <s v="Schluchseewerk Aktiengesellschaft"/>
    <s v="Witznau"/>
    <n v="79777"/>
    <s v="Witznau"/>
    <s v="Schwarzatalstr.5"/>
    <s v="Baden-Württemberg"/>
    <s v="Witznau"/>
    <d v="1943-10-30T00:00:00"/>
    <d v="1943-10-30T00:00:00"/>
    <x v="0"/>
    <x v="9"/>
    <m/>
    <m/>
    <s v="Pumpspeicher"/>
    <s v="Nein"/>
    <s v="Nein"/>
    <n v="220"/>
    <s v="Tiengen / Gurtweil"/>
    <s v="Hochspannung (HS)"/>
    <s v="Amprion GmbH/Netze BW GmbH"/>
    <x v="0"/>
    <x v="125"/>
  </r>
  <r>
    <s v="BNA1072"/>
    <m/>
    <m/>
    <n v="17326"/>
    <s v="Woddow"/>
    <m/>
    <s v="Brandenburg"/>
    <m/>
    <n v="2007"/>
    <n v="2007"/>
    <x v="0"/>
    <x v="0"/>
    <m/>
    <m/>
    <s v="Windenergie (Onshore-Anlage)"/>
    <s v="Ja"/>
    <m/>
    <n v="10"/>
    <m/>
    <s v="Höchstspannung (HöS)"/>
    <s v="50Hertz Transmission GmbH"/>
    <x v="0"/>
    <x v="12"/>
  </r>
  <r>
    <s v="BNA1073"/>
    <s v="WKN Windkraft Nord GmbH &amp; Co. Windpark Wöhrden I KG; _x000a_WKN Windkraft Nord GmbH &amp; Co. Windpark Wöhrden II KG "/>
    <m/>
    <n v="25797"/>
    <s v="Wöhrden"/>
    <m/>
    <s v="Schleswig-Holstein"/>
    <m/>
    <d v="1999-01-14T00:00:00"/>
    <d v="1999-01-14T00:00:00"/>
    <x v="0"/>
    <x v="0"/>
    <m/>
    <m/>
    <s v="Windenergie (Onshore-Anlage)"/>
    <s v="Ja"/>
    <m/>
    <n v="8.9"/>
    <m/>
    <s v="Mittelspannung (MS)"/>
    <s v="Schleswig-Holstein Netz AG "/>
    <x v="0"/>
    <x v="19"/>
  </r>
  <r>
    <s v="BNA1074"/>
    <s v="envia THERM GmbH"/>
    <s v="Spitzenlastkraftwerk Wolfen"/>
    <n v="6766"/>
    <s v="Wolfen"/>
    <m/>
    <s v="Sachsen-Anhalt"/>
    <m/>
    <d v="1997-03-25T00:00:00"/>
    <d v="1997-03-25T00:00:00"/>
    <x v="0"/>
    <x v="1"/>
    <m/>
    <m/>
    <s v="Erdgas"/>
    <s v="Nein"/>
    <s v="Nein"/>
    <n v="40"/>
    <s v="UW Wolfen/Filmfabrik"/>
    <s v="Hochspannung (HS)"/>
    <s v="Mitteldeutsche Netzgesellschaft Strom mbH"/>
    <x v="0"/>
    <x v="14"/>
  </r>
  <r>
    <s v="BNA1075a"/>
    <s v="Volkswagen AG"/>
    <s v="HKW Nord"/>
    <n v="38436"/>
    <s v="Wolfsburg"/>
    <m/>
    <s v="Niedersachsen"/>
    <s v="Generator A"/>
    <d v="2000-05-01T00:00:00"/>
    <d v="2000-05-01T00:00:00"/>
    <x v="0"/>
    <x v="3"/>
    <s v="Steinkohle"/>
    <s v="Erdgas, Mineralöl"/>
    <s v="Steinkohle"/>
    <s v="Nein"/>
    <s v="Ja"/>
    <n v="61.5"/>
    <s v="UW West"/>
    <n v="50"/>
    <s v="VW Kraftwerk GmbH"/>
    <x v="0"/>
    <x v="50"/>
  </r>
  <r>
    <s v="BNA1075b"/>
    <s v="Volkswagen AG"/>
    <s v="HKW Nord"/>
    <n v="38436"/>
    <s v="Wolfsburg"/>
    <m/>
    <s v="Niedersachsen"/>
    <s v="Generator B"/>
    <d v="2000-05-01T00:00:00"/>
    <d v="2000-05-01T00:00:00"/>
    <x v="0"/>
    <x v="3"/>
    <s v="Steinkohle"/>
    <s v="Erdgas, Mineralöl"/>
    <s v="Steinkohle"/>
    <s v="Nein"/>
    <s v="Ja"/>
    <n v="61.5"/>
    <s v="UW Ost"/>
    <n v="50"/>
    <s v="VW Kraftwerk GmbH"/>
    <x v="0"/>
    <x v="50"/>
  </r>
  <r>
    <s v="BNA1076a"/>
    <s v="Volkswagen AG"/>
    <s v="HKW West"/>
    <n v="38436"/>
    <s v="Wolfsburg"/>
    <m/>
    <s v="Niedersachsen"/>
    <s v="Block 1"/>
    <d v="1985-11-01T00:00:00"/>
    <d v="1985-11-01T00:00:00"/>
    <x v="0"/>
    <x v="6"/>
    <m/>
    <m/>
    <s v="Steinkohle"/>
    <s v="Nein"/>
    <s v="Ja"/>
    <n v="138.5"/>
    <s v="UW Wolfsburg"/>
    <s v="Hochspannung (HS)"/>
    <s v="VW Kraftwerk GmbH"/>
    <x v="0"/>
    <x v="18"/>
  </r>
  <r>
    <s v="BNA1076b"/>
    <s v="Volkswagen AG"/>
    <s v="HKW West"/>
    <n v="38436"/>
    <s v="Wolfsburg"/>
    <m/>
    <s v="Niedersachsen"/>
    <s v="Block 2"/>
    <d v="1985-11-01T00:00:00"/>
    <d v="1985-11-01T00:00:00"/>
    <x v="0"/>
    <x v="6"/>
    <m/>
    <m/>
    <s v="Steinkohle"/>
    <s v="Nein"/>
    <s v="Ja"/>
    <n v="138.5"/>
    <s v="UW Wolfsburg"/>
    <s v="Hochspannung (HS)"/>
    <s v="VW Kraftwerk GmbH"/>
    <x v="0"/>
    <x v="18"/>
  </r>
  <r>
    <s v="BNA1077a"/>
    <s v="New Breeze GmbH &amp; Co. Wind Wörrstadt KG"/>
    <s v="Windpark Wörrstadt-Ost"/>
    <n v="55286"/>
    <s v="Wörrstadt"/>
    <m/>
    <s v="Rheinland-Pfalz"/>
    <m/>
    <n v="2011"/>
    <n v="2011"/>
    <x v="0"/>
    <x v="0"/>
    <m/>
    <m/>
    <s v="Windenergie (Onshore-Anlage)"/>
    <s v="Ja"/>
    <s v="Nein"/>
    <n v="11.5"/>
    <s v="Übergabestation Schornsheim 9 Strecke juwi"/>
    <s v="Hochspannung (HS)"/>
    <s v="EWR Netz GmbH"/>
    <x v="0"/>
    <x v="130"/>
  </r>
  <r>
    <s v="BNA1077b"/>
    <s v="New Breeze GmbH &amp; Co. Wind Wörrstadt KG"/>
    <s v="New Breeze GmbH &amp; Co. Wind Wörrstadt KG"/>
    <n v="55286"/>
    <s v="Wörrstadt"/>
    <m/>
    <s v="Rheinland-Pfalz"/>
    <m/>
    <n v="2009"/>
    <n v="2009"/>
    <x v="0"/>
    <x v="0"/>
    <m/>
    <m/>
    <s v="Windenergie (Onshore-Anlage)"/>
    <s v="Ja"/>
    <s v="Nein"/>
    <n v="15.7"/>
    <s v="Übergabestation Wörrstadt 48"/>
    <s v="Mittelspannung (MS)"/>
    <s v="EWR Netz GmbH"/>
    <x v="0"/>
    <x v="7"/>
  </r>
  <r>
    <s v="BNA1078"/>
    <s v="Palm Power GmbH &amp; Co. KG"/>
    <s v="HKW Wörth"/>
    <n v="76744"/>
    <s v="Wörth"/>
    <s v="Am Oberwald 2"/>
    <s v="Rheinland-Pfalz"/>
    <m/>
    <d v="2007-11-30T00:00:00"/>
    <d v="2007-11-30T00:00:00"/>
    <x v="0"/>
    <x v="3"/>
    <s v="Erdgas"/>
    <s v="Reststoffe"/>
    <s v="Erdgas"/>
    <s v="Nein"/>
    <s v="Ja"/>
    <n v="59"/>
    <s v="Übergabestation Palm Wörth"/>
    <s v="Hochspannung (HS)"/>
    <s v="Pfalzwerke Netz AG"/>
    <x v="0"/>
    <x v="81"/>
  </r>
  <r>
    <s v="BNA1079"/>
    <s v="Windkraftwerk Wremen GmbH &amp; Co. KG; _x000a_Energiekontor Windkraft GmbH &amp; Co. WP Wremen-Grauwallkan. KG"/>
    <m/>
    <n v="27638"/>
    <s v="Wremen"/>
    <m/>
    <s v="Niedersachsen"/>
    <m/>
    <n v="1994"/>
    <n v="1994"/>
    <x v="0"/>
    <x v="0"/>
    <m/>
    <m/>
    <s v="Windenergie (Onshore-Anlage)"/>
    <s v="Ja"/>
    <m/>
    <n v="22"/>
    <m/>
    <s v="USp. Hoch- / Mittelspannung (HS/MS)"/>
    <s v="EWE NETZ GmbH"/>
    <x v="0"/>
    <x v="11"/>
  </r>
  <r>
    <s v="BNA1080"/>
    <s v="saferay holding GmbH"/>
    <s v="PVA Wülknitz"/>
    <n v="1609"/>
    <s v="Wülknitz"/>
    <m/>
    <s v="Sachsen"/>
    <m/>
    <n v="2010"/>
    <n v="2010"/>
    <x v="0"/>
    <x v="7"/>
    <m/>
    <m/>
    <s v="Solare Strahlungsenergie"/>
    <s v="Ja"/>
    <s v="Nein"/>
    <n v="11.2"/>
    <s v="UW Zeithain "/>
    <s v="Mittelspannung (MS)"/>
    <s v="ENSO Netz GmbH"/>
    <x v="0"/>
    <x v="54"/>
  </r>
  <r>
    <s v="BNA1081"/>
    <s v="Netzbetrieb Windpark Wülknitz GbR"/>
    <m/>
    <n v="1609"/>
    <s v="Wülknitz"/>
    <m/>
    <s v="Sachsen"/>
    <m/>
    <n v="2001"/>
    <n v="2001"/>
    <x v="0"/>
    <x v="0"/>
    <m/>
    <m/>
    <s v="Windenergie (Onshore-Anlage)"/>
    <s v="Ja"/>
    <m/>
    <n v="10.199999999999999"/>
    <m/>
    <s v="USp. Hoch- / Mittelspannung (HS/MS)"/>
    <s v="ENSO Netz GmbH"/>
    <x v="0"/>
    <x v="22"/>
  </r>
  <r>
    <s v="BNA1082"/>
    <s v="WSW Energie &amp; Wasser AG"/>
    <s v="HKW Barmen"/>
    <n v="42275"/>
    <s v="Wuppertal"/>
    <m/>
    <s v="Nordrhein-Westfalen"/>
    <s v="Block 1"/>
    <d v="2005-12-30T00:00:00"/>
    <d v="2005-12-30T00:00:00"/>
    <x v="0"/>
    <x v="1"/>
    <m/>
    <m/>
    <s v="Erdgas"/>
    <s v="Nein"/>
    <s v="Ja"/>
    <n v="88.019000000000005"/>
    <m/>
    <s v="USp. Hoch- / Mittelspannung (HS/MS)"/>
    <s v="WSW Netz GmbH "/>
    <x v="0"/>
    <x v="36"/>
  </r>
  <r>
    <s v="BNA1083"/>
    <s v="WSW Energie &amp; Wasser AG"/>
    <s v="Spitzenlastanlage Barmen"/>
    <n v="42275"/>
    <s v="Wuppertal"/>
    <m/>
    <s v="Nordrhein-Westfalen"/>
    <s v="Block 2"/>
    <d v="2008-07-09T00:00:00"/>
    <d v="2008-07-09T00:00:00"/>
    <x v="0"/>
    <x v="5"/>
    <m/>
    <m/>
    <s v="Mineralölprodukte"/>
    <s v="Nein"/>
    <s v="Nein"/>
    <n v="60"/>
    <m/>
    <s v="USp. Hoch- / Mittelspannung (HS/MS)"/>
    <s v="WSW Netz GmbH "/>
    <x v="0"/>
    <x v="59"/>
  </r>
  <r>
    <s v="BNA1084"/>
    <s v="WSW Energie &amp; Wasser AG"/>
    <s v="HKW Elberfeld "/>
    <n v="42117"/>
    <s v="Wuppertal"/>
    <m/>
    <s v="Nordrhein-Westfalen"/>
    <s v="Block 3"/>
    <d v="1992-01-01T00:00:00"/>
    <d v="1992-01-01T00:00:00"/>
    <x v="8"/>
    <x v="6"/>
    <m/>
    <m/>
    <s v="Steinkohle"/>
    <s v="Nein"/>
    <s v="Ja"/>
    <n v="85"/>
    <m/>
    <s v="Hochspannung (HS)"/>
    <s v="WSW Netz GmbH "/>
    <x v="8"/>
    <x v="87"/>
  </r>
  <r>
    <s v="BNA1085"/>
    <s v="Heizkraftwerk Würzburg GmbH"/>
    <s v="Heizkraftwerke an der Friedensbrücke"/>
    <n v="97080"/>
    <s v="Würzburg"/>
    <s v="Veitshöchheimer Str. 1"/>
    <s v="Bayern"/>
    <s v="TSIII"/>
    <d v="1971-01-01T00:00:00"/>
    <d v="1971-01-01T00:00:00"/>
    <x v="0"/>
    <x v="1"/>
    <m/>
    <m/>
    <s v="Erdgas"/>
    <s v="Nein"/>
    <s v="Ja"/>
    <n v="23"/>
    <s v="UW HKW, 20 kV-Schaltanlage, Zelle J34"/>
    <s v="Mittelspannung (MS)"/>
    <s v="Mainfranken Netze GmbH"/>
    <x v="0"/>
    <x v="15"/>
  </r>
  <r>
    <s v="BNA1086"/>
    <s v="Heizkraftwerk Würzburg GmbH"/>
    <s v="Heizkraftwerke an der Friedensbrücke"/>
    <n v="97080"/>
    <s v="Würzburg"/>
    <s v="Veitshöchheimer Str. 1"/>
    <s v="Bayern"/>
    <s v="TSII"/>
    <d v="1993-01-01T00:00:00"/>
    <d v="1993-01-01T00:00:00"/>
    <x v="0"/>
    <x v="1"/>
    <m/>
    <m/>
    <s v="Erdgas"/>
    <s v="Nein"/>
    <s v="Ja"/>
    <n v="25"/>
    <s v="UW HKW, 20 kV-Schaltanlage, Zelle J26"/>
    <s v="Mittelspannung (MS)"/>
    <s v="Mainfranken Netze GmbH"/>
    <x v="0"/>
    <x v="21"/>
  </r>
  <r>
    <s v="BNA1087"/>
    <s v="Heizkraftwerk Würzburg GmbH"/>
    <s v="Heizkraftwerke an der Friedensbrücke"/>
    <n v="97080"/>
    <s v="Würzburg"/>
    <s v="Veitshöchheimer Str. 1"/>
    <s v="Bayern"/>
    <s v="GTII"/>
    <d v="2009-01-01T00:00:00"/>
    <d v="2009-01-01T00:00:00"/>
    <x v="0"/>
    <x v="1"/>
    <m/>
    <m/>
    <s v="Erdgas"/>
    <s v="Nein"/>
    <s v="Ja"/>
    <n v="29.5"/>
    <s v="UW HKW, 110 kV-Schaltanlge, Zelle E8"/>
    <s v="Hochspannung (HS)"/>
    <s v="Mainfranken Netze GmbH"/>
    <x v="0"/>
    <x v="6"/>
  </r>
  <r>
    <s v="BNA1088"/>
    <s v="Heizkraftwerk Würzburg GmbH"/>
    <s v="Heizkraftwerke an der Friedensbrücke"/>
    <n v="97080"/>
    <s v="Würzburg"/>
    <s v="Veitshöchheimer Str. 1"/>
    <s v="Bayern"/>
    <s v="GTI"/>
    <d v="2005-01-01T00:00:00"/>
    <d v="2005-01-01T00:00:00"/>
    <x v="0"/>
    <x v="1"/>
    <m/>
    <m/>
    <s v="Erdgas"/>
    <s v="Nein"/>
    <s v="Ja"/>
    <n v="44.5"/>
    <s v="UW HKW, 110 kV-Schaltanlage, Zelle E4"/>
    <s v="Hochspannung (HS)"/>
    <s v="Mainfranken Netze GmbH"/>
    <x v="0"/>
    <x v="36"/>
  </r>
  <r>
    <s v="BNA1089"/>
    <s v="K+S AG"/>
    <s v="Zielitz"/>
    <n v="39326"/>
    <s v="Zielitz"/>
    <m/>
    <s v="Sachsen-Anhalt"/>
    <s v="Zielitz"/>
    <d v="1996-01-01T00:00:00"/>
    <d v="1996-01-01T00:00:00"/>
    <x v="0"/>
    <x v="1"/>
    <m/>
    <m/>
    <s v="Erdgas"/>
    <s v="Nein"/>
    <s v="Ja"/>
    <n v="27"/>
    <s v="UW Barleben"/>
    <s v="Hochspannung (HS)"/>
    <s v="Avacon Netz GmbH"/>
    <x v="0"/>
    <x v="38"/>
  </r>
  <r>
    <s v="BNA1090"/>
    <s v="Breeze Four Energy GmbH &amp; Co. KG"/>
    <s v="Kladrum"/>
    <n v="19374"/>
    <s v="Zölkow / OT Kladrum"/>
    <m/>
    <s v="Mecklenburg-Vorpommern"/>
    <s v="Kladrum"/>
    <n v="1998"/>
    <n v="1998"/>
    <x v="0"/>
    <x v="0"/>
    <m/>
    <m/>
    <s v="Windenergie (Onshore-Anlage)"/>
    <s v="Ja"/>
    <s v="Nein"/>
    <n v="13.8"/>
    <s v="UW Crivitz"/>
    <s v="Hochspannung (HS)"/>
    <s v="WEMAG Netz GmbH"/>
    <x v="0"/>
    <x v="78"/>
  </r>
  <r>
    <s v="BNA1091"/>
    <s v="ENGIE Deutschland AG"/>
    <s v="Zolling"/>
    <n v="85406"/>
    <s v="Zolling"/>
    <s v="Leininger Str. 1"/>
    <s v="Bayern"/>
    <s v="BMHKW"/>
    <d v="2003-01-01T00:00:00"/>
    <d v="2003-01-01T00:00:00"/>
    <x v="0"/>
    <x v="4"/>
    <s v="Altholz"/>
    <s v="HEL"/>
    <s v="Biomasse"/>
    <s v="Ja"/>
    <s v="Ja"/>
    <n v="18.3"/>
    <s v="110-kV-Schaltfeld E05 / LS 173"/>
    <s v="Hochspannung (HS)"/>
    <s v="Bayernwerk AG"/>
    <x v="0"/>
    <x v="8"/>
  </r>
  <r>
    <s v="BNA1092"/>
    <s v="ENGIE Deutschland AG"/>
    <s v="Zolling"/>
    <n v="85406"/>
    <s v="Zolling"/>
    <s v="Leininger Str. 1"/>
    <s v="Bayern"/>
    <s v="GT1 &amp; GT2"/>
    <d v="1976-01-01T00:00:00"/>
    <d v="1976-01-01T00:00:00"/>
    <x v="0"/>
    <x v="5"/>
    <m/>
    <m/>
    <s v="Mineralölprodukte"/>
    <s v="Nein"/>
    <s v="Nein"/>
    <n v="50"/>
    <s v="LS 184"/>
    <s v="Hochspannung (HS)"/>
    <s v="Bayernwerk AG"/>
    <x v="0"/>
    <x v="104"/>
  </r>
  <r>
    <s v="BNA1093"/>
    <s v="ENGIE Deutschland AG"/>
    <s v="Zolling"/>
    <n v="85406"/>
    <s v="Zolling"/>
    <s v="Leininger Str. 1"/>
    <s v="Bayern"/>
    <s v="Zolling Block 5"/>
    <d v="1985-01-01T00:00:00"/>
    <d v="1985-01-01T00:00:00"/>
    <x v="0"/>
    <x v="3"/>
    <s v="Steinkohle"/>
    <s v="Klärschlamm, HSL, HEL"/>
    <s v="Steinkohle"/>
    <s v="Nein"/>
    <s v="Ja"/>
    <n v="472"/>
    <s v="Feld 1 / LS 275"/>
    <s v="Höchstspannung (HöS)"/>
    <s v="TenneT TSO GmbH "/>
    <x v="0"/>
    <x v="18"/>
  </r>
  <r>
    <s v="BNA1094"/>
    <s v="Smurfit Kappa Zülpich Papier GmbH"/>
    <s v="Gaskraftwerk"/>
    <n v="53910"/>
    <s v="Zülpich"/>
    <s v="Bessenicher Weg"/>
    <s v="Nordrhein-Westfalen"/>
    <s v="GKW"/>
    <d v="1996-04-01T00:00:00"/>
    <d v="1996-04-01T00:00:00"/>
    <x v="0"/>
    <x v="1"/>
    <m/>
    <m/>
    <s v="Erdgas"/>
    <s v="Nein"/>
    <s v="Ja"/>
    <n v="15.1"/>
    <s v="Viktor Rolf"/>
    <s v="Mittelspannung (MS)"/>
    <s v="Westnetz GmbH"/>
    <x v="0"/>
    <x v="38"/>
  </r>
  <r>
    <s v="BNA1097"/>
    <s v="Smurfit Kappa Zülpich Papier GmbH"/>
    <s v="Kohlekraftwerk"/>
    <n v="53909"/>
    <s v="Zülpich"/>
    <s v="Bessenicher Weg"/>
    <s v="Nordrhein-Westfalen"/>
    <s v="K06"/>
    <d v="2010-10-22T00:00:00"/>
    <d v="2010-10-22T00:00:00"/>
    <x v="0"/>
    <x v="1"/>
    <s v="Braunkohlebriketts 75%, Sek.Brennstoff 20%, Biogas 5%"/>
    <s v="Rejekt + Biogas"/>
    <s v="Braunkohle"/>
    <s v="Nein"/>
    <s v="Ja"/>
    <n v="19.5"/>
    <s v="Viktor Rolf"/>
    <s v="Mittelspannung (MS)"/>
    <s v="Westnetz GmbH"/>
    <x v="0"/>
    <x v="24"/>
  </r>
  <r>
    <s v="BNA1098"/>
    <s v="Weserkraftwerk Bremen GmbH &amp; Co. KG"/>
    <s v="Weserkraftwerk Bremen"/>
    <n v="28207"/>
    <s v="Bremen (Hastedt)"/>
    <m/>
    <s v="Bremen"/>
    <s v="WKB"/>
    <d v="2011-11-30T00:00:00"/>
    <d v="2011-11-30T00:00:00"/>
    <x v="0"/>
    <x v="2"/>
    <m/>
    <m/>
    <s v="Laufwasser"/>
    <s v="Ja"/>
    <s v="Nein"/>
    <n v="9.9"/>
    <m/>
    <s v="Mittelspannung (MS)"/>
    <s v="Wesernetz Bremen GmbH"/>
    <x v="0"/>
    <x v="33"/>
  </r>
  <r>
    <s v="BNA1099"/>
    <s v="Breloh Windenergie GmbH und Co. KG"/>
    <s v="11 Windkraftanlagen"/>
    <n v="59227"/>
    <s v="Ahlen"/>
    <s v="Halene - Kampen "/>
    <s v="Nordrhein-Westfalen"/>
    <s v="11 Windkraftanlagen 2,3 MW"/>
    <d v="2011-12-06T00:00:00"/>
    <d v="2011-12-06T00:00:00"/>
    <x v="0"/>
    <x v="0"/>
    <m/>
    <m/>
    <s v="Windenergie (Onshore-Anlage)"/>
    <s v="Ja"/>
    <m/>
    <n v="25.3"/>
    <s v="Umspannwerk Rosendahl, Ahlen"/>
    <s v="Hochspannung (HS)"/>
    <s v="Westnetz GmbH"/>
    <x v="0"/>
    <x v="33"/>
  </r>
  <r>
    <s v="BNA1100"/>
    <s v="ENGIE WP Portfolio 2 GmbH"/>
    <s v="Windpark Alterkülz-Spesenroth"/>
    <n v="56288"/>
    <s v="Alterkülz-Spesenroth"/>
    <m/>
    <s v="Rheinland-Pfalz"/>
    <m/>
    <d v="2008-11-07T00:00:00"/>
    <d v="2008-11-07T00:00:00"/>
    <x v="0"/>
    <x v="0"/>
    <m/>
    <m/>
    <s v="Windenergie (Onshore-Anlage)"/>
    <s v="Ja"/>
    <m/>
    <n v="14"/>
    <m/>
    <s v="Mittelspannung (MS)"/>
    <s v="Westnetz GmbH"/>
    <x v="0"/>
    <x v="59"/>
  </r>
  <r>
    <s v="BNA1101"/>
    <s v="ENERTRAG Aktiengesellschaft"/>
    <s v="ÜST Anklam"/>
    <n v="17389"/>
    <s v="Anklam"/>
    <s v="Demminer Landstrasse"/>
    <s v="Mecklenburg-Vorpommern"/>
    <s v="ÜST Anklam"/>
    <n v="1999"/>
    <n v="1999"/>
    <x v="0"/>
    <x v="0"/>
    <m/>
    <m/>
    <s v="Windenergie (Onshore-Anlage)"/>
    <s v="Ja"/>
    <m/>
    <n v="11.6"/>
    <s v="ÜST Anklam"/>
    <s v="Mittelspannung (MS)"/>
    <s v="E.DIS AG"/>
    <x v="0"/>
    <x v="3"/>
  </r>
  <r>
    <s v="BNA1102"/>
    <s v="Bigge Energie GmbH &amp; Co. KG"/>
    <s v="Bigge"/>
    <n v="57439"/>
    <s v="Attendorn"/>
    <s v="In der Stesse 14"/>
    <s v="Nordrhein-Westfalen"/>
    <m/>
    <n v="1965"/>
    <n v="1965"/>
    <x v="0"/>
    <x v="15"/>
    <m/>
    <m/>
    <s v="Speicherwasser (ohne Pumpspeicher)"/>
    <s v="Nein"/>
    <s v="Nein"/>
    <n v="15"/>
    <s v="Biggekraftwerk"/>
    <s v="Mittelspannung (MS)"/>
    <s v="BIGGE ENERGIE GmbH &amp; Co. KG"/>
    <x v="0"/>
    <x v="70"/>
  </r>
  <r>
    <s v="BNA1103"/>
    <s v="UPM GmbH Werk Augsburg"/>
    <s v="UPM Augsburg"/>
    <n v="86153"/>
    <s v="Augsburg"/>
    <s v="Georg-Heindl-Strasse 4"/>
    <s v="Bayern"/>
    <s v="Dampfturbine 3"/>
    <d v="1967-03-04T00:00:00"/>
    <d v="1967-03-04T00:00:00"/>
    <x v="1"/>
    <x v="1"/>
    <m/>
    <m/>
    <s v="Erdgas"/>
    <s v="Nein"/>
    <s v="Ja"/>
    <n v="29"/>
    <m/>
    <n v="10"/>
    <s v="Stadtwerke Augsburg"/>
    <x v="1"/>
    <x v="133"/>
  </r>
  <r>
    <s v="BNA1104"/>
    <s v="Stadtwerke Augsburg Energie GmbH"/>
    <s v="Heizkraftwerk"/>
    <n v="86152"/>
    <s v="Augsburg "/>
    <s v="Franziskanergasse 9"/>
    <s v="Bayern"/>
    <s v="T2"/>
    <d v="1976-12-15T00:00:00"/>
    <d v="1976-12-15T00:00:00"/>
    <x v="0"/>
    <x v="3"/>
    <s v="Erdgas"/>
    <s v="Heizöl"/>
    <s v="Erdgas"/>
    <s v="Nein"/>
    <s v="Ja"/>
    <n v="20.399999999999999"/>
    <s v="Station 316/318"/>
    <s v="Mittelspannung (MS)"/>
    <s v="Netze Augsburg GmbH"/>
    <x v="0"/>
    <x v="104"/>
  </r>
  <r>
    <s v="BNA1105"/>
    <s v="TEAG Thüringer Energie AG"/>
    <s v="HKW Bad Salzungen"/>
    <n v="36433"/>
    <s v="Bad Salzungen"/>
    <m/>
    <s v="Thüringen"/>
    <s v="HKW Bad Salzungen"/>
    <d v="1994-10-01T00:00:00"/>
    <d v="1994-10-01T00:00:00"/>
    <x v="0"/>
    <x v="3"/>
    <s v="EG"/>
    <s v="HEL"/>
    <s v="Erdgas"/>
    <s v="Nein"/>
    <s v="Ja"/>
    <n v="9.6999999999999993"/>
    <s v="UW Bad Salzungen"/>
    <s v="Mittelspannung (MS)"/>
    <s v="TEN Thüringer Energienetze GmbH"/>
    <x v="0"/>
    <x v="29"/>
  </r>
  <r>
    <s v="BNA1106"/>
    <s v="Breeze Four Energy GmbH &amp; Co. KG"/>
    <s v="Beeskow – Hufenfeld"/>
    <n v="15848"/>
    <s v="Beeskow"/>
    <m/>
    <s v="Brandenburg"/>
    <s v="Beeskow – Hufenfeld"/>
    <n v="2003"/>
    <n v="2003"/>
    <x v="0"/>
    <x v="0"/>
    <m/>
    <m/>
    <s v="Windenergie (Onshore-Anlage)"/>
    <s v="Ja"/>
    <s v="Nein"/>
    <n v="14"/>
    <s v="UW Birkholz"/>
    <s v="Hochspannung (HS)"/>
    <s v="E.DIS AG"/>
    <x v="0"/>
    <x v="2"/>
  </r>
  <r>
    <s v="BNA1107"/>
    <s v="Breeze Four Energy GmbH &amp; Co. KG"/>
    <s v="Bergholz"/>
    <n v="17321"/>
    <s v="Bergholz"/>
    <m/>
    <s v="Mecklenburg-Vorpommern"/>
    <s v="Bergholz"/>
    <n v="1999"/>
    <n v="1999"/>
    <x v="0"/>
    <x v="0"/>
    <m/>
    <m/>
    <s v="Windenergie (Onshore-Anlage)"/>
    <s v="Ja"/>
    <s v="Nein"/>
    <n v="12"/>
    <s v="UW Löcknitz"/>
    <s v="Hochspannung (HS)"/>
    <s v="E.DIS AG"/>
    <x v="0"/>
    <x v="3"/>
  </r>
  <r>
    <s v="BNA1108"/>
    <s v="PD energy GmbH"/>
    <s v="PD energy GmbH"/>
    <n v="6749"/>
    <s v="Bitterfeld - Wolfen"/>
    <s v="Ostraße 1"/>
    <s v="Sachsen-Anhalt"/>
    <m/>
    <d v="2010-01-01T00:00:00"/>
    <d v="2010-01-01T00:00:00"/>
    <x v="0"/>
    <x v="10"/>
    <s v="Abfall"/>
    <s v="Heizöl L"/>
    <s v="Abfall"/>
    <s v="Nein"/>
    <s v="Ja"/>
    <n v="9.9"/>
    <s v="Übergabestation"/>
    <s v="Mittelspannung (MS)"/>
    <s v="Mitteldeutsche Netzgesellschaft Strom mbH"/>
    <x v="0"/>
    <x v="24"/>
  </r>
  <r>
    <s v="BNA1109"/>
    <s v="ENERTRAG Aktiengesellschaft"/>
    <s v="UW Raguhn"/>
    <n v="6776"/>
    <s v="Bobbau"/>
    <s v="Gemarkung Bobbau, _x000a_Flur 6, Flurstück 11"/>
    <s v="Sachsen-Anhalt"/>
    <s v="UW Raguhn"/>
    <n v="2005"/>
    <n v="2005"/>
    <x v="0"/>
    <x v="0"/>
    <m/>
    <m/>
    <s v="Windenergie (Onshore-Anlage)"/>
    <s v="Ja"/>
    <m/>
    <n v="16.899999999999999"/>
    <s v="UW Raguhn"/>
    <s v="Hochspannung (HS)"/>
    <s v="Mitteldeutsche Netzgesellschaft Strom mbH"/>
    <x v="0"/>
    <x v="30"/>
  </r>
  <r>
    <s v="BNA1110"/>
    <s v="Zweckverband Restmüllheizkraftwerk Böblingen"/>
    <s v="Restmüllheizkraftwerk Böblingen"/>
    <n v="71032"/>
    <s v="Böblingen"/>
    <s v="Musbergersträßle 11"/>
    <s v="Baden-Württemberg"/>
    <s v="Müllverbrennung"/>
    <d v="1999-05-03T00:00:00"/>
    <d v="1999-05-03T00:00:00"/>
    <x v="0"/>
    <x v="10"/>
    <m/>
    <m/>
    <s v="Abfall"/>
    <s v="Nein"/>
    <s v="Nein"/>
    <n v="9.5"/>
    <m/>
    <n v="10"/>
    <s v="Netze BW GmbH"/>
    <x v="0"/>
    <x v="19"/>
  </r>
  <r>
    <s v="BNA1113"/>
    <s v="ENERTRAG Aktiengesellschaft"/>
    <s v="UW Roitzsch"/>
    <n v="6809"/>
    <s v="Brehna / Roitzsch"/>
    <s v="Gemarkung Brehna / Roitzsch, _x000a_an der Umgehungsstrasse"/>
    <s v="Sachsen-Anhalt"/>
    <s v="UW Roitzsch"/>
    <n v="2003"/>
    <n v="2003"/>
    <x v="0"/>
    <x v="0"/>
    <m/>
    <m/>
    <s v="Windenergie (Onshore-Anlage)"/>
    <s v="Ja"/>
    <m/>
    <n v="21.7"/>
    <s v="UW Roitzsch"/>
    <s v="Mittelspannung (MS)"/>
    <s v="Mitteldeutsche Netzgesellschaft Strom mbH"/>
    <x v="0"/>
    <x v="2"/>
  </r>
  <r>
    <s v="BNA1114"/>
    <s v="swb Entsorgung GmbH &amp; Co. KG"/>
    <s v="MHKW"/>
    <n v="28219"/>
    <s v="Bremen"/>
    <s v="Oken 2"/>
    <s v="Bremen"/>
    <s v="MHKW"/>
    <s v="1969 / 2012"/>
    <s v="1969 / 2012"/>
    <x v="0"/>
    <x v="10"/>
    <m/>
    <m/>
    <s v="Abfall"/>
    <s v="Nein"/>
    <s v="Ja"/>
    <n v="44"/>
    <m/>
    <s v="Hochspannung (HS)"/>
    <s v="Wesernetz Bremen GmbH"/>
    <x v="0"/>
    <x v="82"/>
  </r>
  <r>
    <s v="BNA1115"/>
    <s v="Aktien-Gesellschaft der Dillinger Hüttenwerke, ROGESA Roheisengesellschaft Saar mbH und Zentralkokerei Saar GmbH, als Bruchteilsgemeinschaft"/>
    <s v="Gichtgaskraftwerk Dillingen"/>
    <n v="66763"/>
    <s v="Dillingen/Saar"/>
    <s v="Werkstraße 1"/>
    <s v="Saarland"/>
    <m/>
    <d v="2010-10-20T00:00:00"/>
    <d v="2010-10-20T00:00:00"/>
    <x v="0"/>
    <x v="14"/>
    <s v="Hochofengas"/>
    <s v="Koksgas/ Erdgas"/>
    <s v="Sonstige Energieträger_x000a_(nicht erneuerbar)"/>
    <s v="Nein"/>
    <s v="Ja"/>
    <n v="85"/>
    <m/>
    <s v="Mittelspannung (MS)"/>
    <s v="Amprion GmbH"/>
    <x v="0"/>
    <x v="24"/>
  </r>
  <r>
    <s v="BNA1116"/>
    <s v="Bremerhavener Entsorgungsgesellschaft mbH"/>
    <s v="BEG"/>
    <n v="27570"/>
    <s v="Bremerhaven"/>
    <s v="Zur Hexenbrücke 16"/>
    <s v="Bremen"/>
    <m/>
    <d v="1977-03-18T00:00:00"/>
    <d v="1977-03-18T00:00:00"/>
    <x v="0"/>
    <x v="3"/>
    <s v="Abfall"/>
    <m/>
    <s v="Abfall"/>
    <s v="Nein"/>
    <s v="Ja"/>
    <n v="14"/>
    <s v="MBA"/>
    <s v="Mittelspannung (MS)"/>
    <s v="Wesernetz Bremen GmbH"/>
    <x v="0"/>
    <x v="42"/>
  </r>
  <r>
    <s v="BNA1117"/>
    <s v="Pirelli Deutschland GmbH"/>
    <s v="Industriekraftwerk Breuberg"/>
    <n v="64747"/>
    <s v="Breuberg"/>
    <s v="Höchster Str. 48-60"/>
    <s v="Hessen"/>
    <m/>
    <d v="1999-08-01T00:00:00"/>
    <d v="1999-08-01T00:00:00"/>
    <x v="0"/>
    <x v="1"/>
    <m/>
    <m/>
    <s v="Erdgas"/>
    <s v="Nein"/>
    <s v="Ja"/>
    <n v="11.4"/>
    <s v="UA Sandbach"/>
    <s v="Mittelspannung (MS)"/>
    <s v="e-netz Südhessen GmbH &amp; Co. KG"/>
    <x v="0"/>
    <x v="19"/>
  </r>
  <r>
    <s v="BNA1118"/>
    <s v="Uniper Kraftwerke GmbH "/>
    <s v="Dessau"/>
    <n v="86977"/>
    <s v="Burggen"/>
    <s v="Dessau"/>
    <s v="Bayern"/>
    <s v="Dessau"/>
    <d v="1967-01-01T00:00:00"/>
    <d v="1967-01-01T00:00:00"/>
    <x v="0"/>
    <x v="2"/>
    <m/>
    <m/>
    <s v="Laufwasser"/>
    <s v="Nein"/>
    <s v="Nein"/>
    <n v="10.3"/>
    <s v="Schaltanlage vor Ort"/>
    <s v="Hochspannung (HS)"/>
    <s v="Bayernwerk AG"/>
    <x v="0"/>
    <x v="133"/>
  </r>
  <r>
    <s v="BNA1119"/>
    <s v="Zweckverband Abfallverwertung Südostbayern"/>
    <s v="MHKW Burgkirchen"/>
    <n v="84508"/>
    <s v="Burgkirchen"/>
    <s v="Bruck 110"/>
    <s v="Bayern"/>
    <m/>
    <d v="1994-01-15T00:00:00"/>
    <d v="1994-01-15T00:00:00"/>
    <x v="0"/>
    <x v="10"/>
    <m/>
    <m/>
    <s v="Abfall"/>
    <s v="Nein"/>
    <s v="Nein"/>
    <n v="12.5"/>
    <s v="DE00754884504B007225Z0285XXXXFFFF"/>
    <s v="Mittelspannung (MS)"/>
    <s v="InfraServ GmbH &amp; Co. Gendorf KG"/>
    <x v="0"/>
    <x v="29"/>
  </r>
  <r>
    <s v="BNA1120"/>
    <s v="RÜTGERS Germany GmbH"/>
    <s v="Energiezentrale"/>
    <n v="44579"/>
    <s v="Castrop-Rauxel"/>
    <s v="Kekulestraße 30"/>
    <s v="Nordrhein-Westfalen"/>
    <s v="Gasturbine"/>
    <d v="1991-06-01T00:00:00"/>
    <d v="1991-06-01T00:00:00"/>
    <x v="0"/>
    <x v="3"/>
    <s v="Erdgas"/>
    <s v="Heizöl EL"/>
    <s v="Erdgas"/>
    <s v="Nein"/>
    <s v="Ja"/>
    <n v="10.199999999999999"/>
    <s v="5725"/>
    <s v="Mittelspannung (MS)"/>
    <s v="Westnetz GmbH"/>
    <x v="0"/>
    <x v="60"/>
  </r>
  <r>
    <s v="BNA1121"/>
    <s v="RÜTGERS Germany GmbH"/>
    <s v="Energiezentrale"/>
    <n v="44579"/>
    <s v="Castrop-Rauxel"/>
    <s v="Kekulestraße 30"/>
    <s v="Nordrhein-Westfalen"/>
    <s v="Energiecenter"/>
    <d v="2005-12-09T00:00:00"/>
    <d v="2005-12-09T00:00:00"/>
    <x v="0"/>
    <x v="3"/>
    <s v="Erdgas"/>
    <s v="Heizöl EL"/>
    <s v="Erdgas"/>
    <s v="Nein"/>
    <s v="Ja"/>
    <n v="0.88"/>
    <m/>
    <m/>
    <s v="Westnetz GmbH"/>
    <x v="0"/>
    <x v="36"/>
  </r>
  <r>
    <s v="BNA1122"/>
    <s v="Breeze Four Energy GmbH &amp; Co. KG"/>
    <s v="Christinendorf"/>
    <n v="15806"/>
    <s v="Christinendorf"/>
    <m/>
    <s v="Brandenburg"/>
    <s v="Christinendorf"/>
    <n v="2009"/>
    <n v="2009"/>
    <x v="0"/>
    <x v="0"/>
    <m/>
    <m/>
    <s v="Windenergie (Onshore-Anlage)"/>
    <s v="Ja"/>
    <s v="Nein"/>
    <n v="14"/>
    <s v="UW Christinendorf"/>
    <s v="Hochspannung (HS)"/>
    <s v="E.DIS AG"/>
    <x v="0"/>
    <x v="7"/>
  </r>
  <r>
    <s v="BNA1123"/>
    <s v="Windfarm Weimar GmbH &amp; Co. KG"/>
    <s v="Weimar"/>
    <n v="7751"/>
    <s v="Coppanz"/>
    <m/>
    <s v="Thüringen"/>
    <s v="Weimar"/>
    <n v="2002"/>
    <n v="2002"/>
    <x v="0"/>
    <x v="0"/>
    <m/>
    <m/>
    <s v="Windenergie (Onshore-Anlage)"/>
    <s v="Ja"/>
    <s v="Nein"/>
    <n v="12"/>
    <s v="UW"/>
    <s v="Hochspannung (HS)"/>
    <s v="Mitteldeutsche Netzgesellschaft Strom mbH"/>
    <x v="0"/>
    <x v="1"/>
  </r>
  <r>
    <s v="BNA1124"/>
    <s v="saferay holding GmbH"/>
    <s v="PVA Dallgow-Döberitz"/>
    <n v="14624"/>
    <s v="Dallgow-Döberitz"/>
    <s v="Hamburger Chaussee"/>
    <s v="Brandenburg"/>
    <m/>
    <n v="2011"/>
    <n v="2011"/>
    <x v="0"/>
    <x v="7"/>
    <m/>
    <m/>
    <s v="Solare Strahlungsenergie"/>
    <s v="Ja"/>
    <s v="Nein"/>
    <n v="20.956"/>
    <s v="UW Falkensee J08/J27"/>
    <s v="Hochspannung (HS)"/>
    <s v="E.DIS AG"/>
    <x v="0"/>
    <x v="130"/>
  </r>
  <r>
    <s v="BNA1125"/>
    <s v="Merck KGaA"/>
    <s v="Heizkraftwerk"/>
    <n v="64293"/>
    <s v="Darmstadt "/>
    <s v="Frankfurter Str. 250"/>
    <s v="Hessen"/>
    <s v="GT"/>
    <d v="1999-12-20T00:00:00"/>
    <d v="1999-12-20T00:00:00"/>
    <x v="0"/>
    <x v="3"/>
    <s v="Erdgas"/>
    <s v="leichtes Heizöl"/>
    <s v="Erdgas"/>
    <s v="Nein"/>
    <s v="Ja"/>
    <n v="10"/>
    <s v="UA Nord"/>
    <s v="Mittelspannung (MS)"/>
    <s v="e-netz Südhessen GmbH &amp; Co. KG"/>
    <x v="0"/>
    <x v="19"/>
  </r>
  <r>
    <s v="BNA1126"/>
    <s v="Kernkraftwerk Obrigheim GmbH"/>
    <s v="Dettingen"/>
    <n v="88451"/>
    <s v="Dettingen"/>
    <m/>
    <s v="Baden-Württemberg"/>
    <s v="Dettingen"/>
    <d v="1927-04-01T00:00:00"/>
    <d v="1927-04-01T00:00:00"/>
    <x v="0"/>
    <x v="2"/>
    <m/>
    <m/>
    <s v="Laufwasser"/>
    <s v="Nein"/>
    <s v="Nein"/>
    <n v="11"/>
    <m/>
    <s v="Mittelspannung (MS)"/>
    <s v="Netze BW GmbH"/>
    <x v="0"/>
    <x v="114"/>
  </r>
  <r>
    <s v="BNA1127"/>
    <s v="GHD Bayernwerk Natur GmbH &amp; Co. KG"/>
    <s v="GHD"/>
    <n v="84130"/>
    <s v="Dingolfing"/>
    <s v="Landshuter Straße 56"/>
    <s v="Bayern"/>
    <s v="GT1"/>
    <d v="1997-12-19T00:00:00"/>
    <d v="1997-12-19T00:00:00"/>
    <x v="19"/>
    <x v="1"/>
    <m/>
    <m/>
    <s v="Erdgas"/>
    <s v="Nein"/>
    <s v="Ja"/>
    <n v="6.7"/>
    <s v="-"/>
    <s v="Mittelspannung (MS)"/>
    <s v="Bayernwerk AG"/>
    <x v="12"/>
    <x v="14"/>
  </r>
  <r>
    <s v="BNA1128"/>
    <s v="GHD Bayernwerk Natur GmbH &amp; Co. KG"/>
    <s v="GHD"/>
    <n v="84130"/>
    <s v="Dingolfing"/>
    <s v="Landshuter Straße 56"/>
    <s v="Bayern"/>
    <s v="GT2"/>
    <d v="1997-12-19T00:00:00"/>
    <d v="1997-12-19T00:00:00"/>
    <x v="19"/>
    <x v="1"/>
    <m/>
    <m/>
    <s v="Erdgas"/>
    <s v="Nein"/>
    <s v="Ja"/>
    <n v="6.7"/>
    <s v="-"/>
    <s v="Mittelspannung (MS)"/>
    <s v="Bayernwerk AG"/>
    <x v="12"/>
    <x v="14"/>
  </r>
  <r>
    <s v="BNA1129"/>
    <s v="Uniper Kraftwerke GmbH "/>
    <s v="Dingolfing"/>
    <n v="84130"/>
    <s v="Dingolfing"/>
    <s v="Bayernwerkstraße 55"/>
    <s v="Bayern"/>
    <s v="Dingolfing"/>
    <d v="1957-01-01T00:00:00"/>
    <d v="1957-01-01T00:00:00"/>
    <x v="0"/>
    <x v="2"/>
    <m/>
    <m/>
    <s v="Laufwasser"/>
    <s v="Nein"/>
    <s v="Nein"/>
    <n v="15"/>
    <s v="Schaltanlage vor Ort"/>
    <s v="Hochspannung (HS)"/>
    <s v="Bayernwerk AG"/>
    <x v="0"/>
    <x v="117"/>
  </r>
  <r>
    <s v="BNA1131"/>
    <s v="Metsä Tissue GmbH (Werk Düren)"/>
    <s v="MT, Düren"/>
    <n v="52349"/>
    <s v="Düren"/>
    <s v="Veldener Strasse 121 - 131"/>
    <s v="Nordrhein-Westfalen"/>
    <m/>
    <d v="1940-01-01T00:00:00"/>
    <d v="1940-01-01T00:00:00"/>
    <x v="0"/>
    <x v="1"/>
    <m/>
    <m/>
    <s v="Erdgas"/>
    <s v="Nein"/>
    <s v="Ja"/>
    <n v="14"/>
    <s v="Keine Ausspeisung"/>
    <s v="Mittelspannung (MS)"/>
    <s v="Leitungspartner GmbH "/>
    <x v="0"/>
    <x v="121"/>
  </r>
  <r>
    <s v="BNA1132"/>
    <s v="e.disnatur Erneuerbare Energien GmbH"/>
    <s v="WP Edersleben"/>
    <n v="6528"/>
    <s v="Edersleben"/>
    <m/>
    <s v="Sachsen-Anhalt"/>
    <m/>
    <n v="2002"/>
    <n v="2002"/>
    <x v="0"/>
    <x v="0"/>
    <m/>
    <m/>
    <s v="Windenergie (Onshore-Anlage)"/>
    <s v="Ja"/>
    <m/>
    <n v="12"/>
    <m/>
    <s v="Mittelspannung (MS)"/>
    <s v="Mitteldeutsche Netzgesellschaft Strom mbH"/>
    <x v="0"/>
    <x v="1"/>
  </r>
  <r>
    <s v="BNA1134"/>
    <s v="Uniper Kraftwerke GmbH "/>
    <s v="Eitting"/>
    <n v="85462"/>
    <s v="Eitting"/>
    <s v="Am Moosrain 10"/>
    <s v="Bayern"/>
    <s v="Eitting"/>
    <d v="1925-01-01T00:00:00"/>
    <d v="1925-01-01T00:00:00"/>
    <x v="0"/>
    <x v="2"/>
    <m/>
    <m/>
    <s v="Laufwasser"/>
    <s v="Nein"/>
    <s v="Nein"/>
    <n v="26"/>
    <s v="Schaltanlage vor Ort"/>
    <s v="Hochspannung (HS)"/>
    <s v="Bayernwerk AG/DB Energie GmbH"/>
    <x v="0"/>
    <x v="136"/>
  </r>
  <r>
    <s v="BNA1135"/>
    <s v="innogy SE"/>
    <s v="Fankel"/>
    <n v="56821"/>
    <s v="Ellenz-Poltersdorf"/>
    <m/>
    <s v="Rheinland-Pfalz"/>
    <m/>
    <d v="1963-01-01T00:00:00"/>
    <d v="1963-01-01T00:00:00"/>
    <x v="0"/>
    <x v="2"/>
    <m/>
    <m/>
    <s v="Laufwasser"/>
    <s v="Nein"/>
    <s v="Nein"/>
    <n v="16.399999999999999"/>
    <m/>
    <s v="Mittelspannung (MS)"/>
    <s v="Westnetz GmbH"/>
    <x v="0"/>
    <x v="73"/>
  </r>
  <r>
    <s v="BNA1136"/>
    <s v="Bayerische Elektrizitätswerke GmbH"/>
    <s v="Ellgau"/>
    <n v="86679"/>
    <s v="Ellgau"/>
    <m/>
    <s v="Bayern"/>
    <m/>
    <d v="1952-04-18T00:00:00"/>
    <d v="1952-04-18T00:00:00"/>
    <x v="0"/>
    <x v="2"/>
    <m/>
    <m/>
    <s v="Laufwasser"/>
    <s v="Nein"/>
    <s v="Nein"/>
    <n v="9.6999999999999993"/>
    <s v="UW Ellgau"/>
    <s v="Hochspannung (HS)"/>
    <s v="LEW Verteilnetz GmbH"/>
    <x v="0"/>
    <x v="131"/>
  </r>
  <r>
    <s v="BNA1137"/>
    <s v="innogy SE"/>
    <s v="Enkirch"/>
    <n v="56850"/>
    <s v="Enkirch"/>
    <m/>
    <s v="Rheinland-Pfalz"/>
    <m/>
    <d v="1966-01-01T00:00:00"/>
    <d v="1966-01-01T00:00:00"/>
    <x v="0"/>
    <x v="2"/>
    <m/>
    <m/>
    <s v="Laufwasser"/>
    <s v="Nein"/>
    <s v="Nein"/>
    <n v="18.399999999999999"/>
    <m/>
    <s v="Mittelspannung (MS)"/>
    <s v="Westnetz GmbH"/>
    <x v="0"/>
    <x v="28"/>
  </r>
  <r>
    <s v="BNA1138"/>
    <s v="Stadtwerke Erkrath GmbH"/>
    <s v="BHKW an Klinkerweg"/>
    <n v="40699"/>
    <s v="Erkrath"/>
    <s v="Klinkerweg 4"/>
    <s v="Nordrhein-Westfalen"/>
    <s v="Module 1, 2 und 3"/>
    <d v="2000-04-01T00:00:00"/>
    <d v="2000-04-01T00:00:00"/>
    <x v="0"/>
    <x v="1"/>
    <m/>
    <m/>
    <s v="Erdgas"/>
    <s v="Nein"/>
    <s v="Ja"/>
    <n v="10.199999999999999"/>
    <s v="Schaltanlage BHKW"/>
    <s v="Mittelspannung (MS)"/>
    <s v="Stadtwerke Erkrath GmbH"/>
    <x v="0"/>
    <x v="50"/>
  </r>
  <r>
    <s v="BNA1139"/>
    <s v="EEW Energy from Waste Saarbrücken GmbH"/>
    <s v="TREA Breisgau"/>
    <n v="79427"/>
    <s v="Eschbach"/>
    <s v="Heitersheimer Straße 2"/>
    <s v="Baden-Württemberg"/>
    <m/>
    <d v="2005-07-15T00:00:00"/>
    <d v="2005-07-15T00:00:00"/>
    <x v="0"/>
    <x v="10"/>
    <s v="Abfall, _x000a_biol. abbaubarer Anteil von Abfällen aus Haushalten und Industrie"/>
    <m/>
    <s v="Abfall"/>
    <s v="Nein"/>
    <s v="Ja"/>
    <n v="13.6"/>
    <s v="Eschbach, Heitersheimer Straße"/>
    <s v="Mittelspannung (MS)"/>
    <s v="bnNETZE GmbH"/>
    <x v="0"/>
    <x v="36"/>
  </r>
  <r>
    <s v="BNA1140"/>
    <s v="Uniper Kraftwerke GmbH "/>
    <s v="Altheim"/>
    <n v="84051"/>
    <s v="Essenbach"/>
    <s v="Kraftwerkstraße 22"/>
    <s v="Bayern"/>
    <s v="Altheim"/>
    <d v="1951-01-01T00:00:00"/>
    <d v="1951-01-01T00:00:00"/>
    <x v="0"/>
    <x v="2"/>
    <m/>
    <m/>
    <s v="Laufwasser"/>
    <s v="Nein"/>
    <s v="Nein"/>
    <n v="17.8"/>
    <s v="Schaltanlage vor Ort"/>
    <s v="Hochspannung (HS)"/>
    <s v="Bayernwerk AG"/>
    <x v="0"/>
    <x v="122"/>
  </r>
  <r>
    <s v="BNA1141"/>
    <s v="Pfeifer &amp; Langen GmbH &amp; Co. KG"/>
    <s v="P&amp;L Werk Euskirchen"/>
    <n v="53879"/>
    <s v="Euskirchen"/>
    <s v="Bonner Strasse 2"/>
    <s v="Nordrhein-Westfalen"/>
    <s v="Kessel 4 / 6"/>
    <d v="1979-10-01T00:00:00"/>
    <d v="1979-10-01T00:00:00"/>
    <x v="0"/>
    <x v="3"/>
    <s v="Braunkohlebrikett"/>
    <s v="Erdgas,Heizöl S,Heizöl EL"/>
    <s v="Braunkohle"/>
    <s v="Nein"/>
    <s v="Ja"/>
    <n v="14.5"/>
    <m/>
    <s v="Mittelspannung (MS)"/>
    <s v="Westnetz GmbH"/>
    <x v="0"/>
    <x v="52"/>
  </r>
  <r>
    <s v="BNA1142"/>
    <s v="e.disnatur Erneuerbare Energien GmbH"/>
    <s v="WP Frauenhagen"/>
    <n v="16278"/>
    <s v="Frauenhagen"/>
    <m/>
    <s v="Brandenburg"/>
    <m/>
    <n v="2002"/>
    <n v="2002"/>
    <x v="0"/>
    <x v="0"/>
    <m/>
    <m/>
    <s v="Windenergie (Onshore-Anlage)"/>
    <s v="Ja"/>
    <m/>
    <n v="10.4"/>
    <m/>
    <s v="Mittelspannung (MS)"/>
    <s v="E.DIS AG"/>
    <x v="0"/>
    <x v="1"/>
  </r>
  <r>
    <s v="BNA1143"/>
    <s v="innogy SE"/>
    <s v="Serrig"/>
    <n v="54450"/>
    <s v="Freudenburg"/>
    <m/>
    <s v="Rheinland-Pfalz"/>
    <m/>
    <d v="1985-01-01T00:00:00"/>
    <d v="1985-01-01T00:00:00"/>
    <x v="0"/>
    <x v="2"/>
    <m/>
    <m/>
    <s v="Laufwasser"/>
    <s v="Nein"/>
    <s v="Nein"/>
    <n v="12.1"/>
    <m/>
    <s v="Mittelspannung (MS)"/>
    <s v="Westnetz GmbH"/>
    <x v="0"/>
    <x v="18"/>
  </r>
  <r>
    <s v="BNA1144"/>
    <s v="EEW Energy from Waste Göppingen GmbH"/>
    <s v="EEW Göppingen"/>
    <n v="73037"/>
    <s v="Göppingen"/>
    <m/>
    <s v="Baden-Württemberg"/>
    <s v="Turb. Neu"/>
    <d v="1975-07-01T00:00:00"/>
    <d v="1975-07-01T00:00:00"/>
    <x v="0"/>
    <x v="10"/>
    <s v="Abfall, _x000a_biol. abbaubarer Anteil von Abfällen aus Haushalten und Industrie"/>
    <m/>
    <s v="Abfall"/>
    <s v="Nein"/>
    <s v="Ja"/>
    <n v="11"/>
    <s v="10AHA"/>
    <s v="USp. Mittel- / Niederspannung (MS/NS)"/>
    <s v="Netze BW GmbH"/>
    <x v="0"/>
    <x v="17"/>
  </r>
  <r>
    <s v="BNA1145"/>
    <s v="EnBW Windpark Eisenach II GmbH"/>
    <s v="Windpark Görike"/>
    <n v="16866"/>
    <s v="Görike"/>
    <m/>
    <s v="Brandenburg"/>
    <s v="Görike"/>
    <d v="2010-02-25T00:00:00"/>
    <d v="2010-02-25T00:00:00"/>
    <x v="0"/>
    <x v="0"/>
    <m/>
    <m/>
    <s v="Windenergie (Onshore-Anlage)"/>
    <s v="Ja"/>
    <s v="Nein"/>
    <n v="10"/>
    <s v="Granzow"/>
    <s v="Hochspannung (HS)"/>
    <s v="E.DIS AG"/>
    <x v="0"/>
    <x v="24"/>
  </r>
  <r>
    <s v="BNA1146"/>
    <s v="Windfarm Idesheim GmbH &amp; Co. KG"/>
    <s v="Windpark Schenkendöbern"/>
    <n v="3172"/>
    <s v="Gubin / Schenkendöbern"/>
    <m/>
    <s v="Brandenburg"/>
    <s v="Schenkendöbern"/>
    <n v="2009"/>
    <n v="2009"/>
    <x v="0"/>
    <x v="0"/>
    <m/>
    <m/>
    <s v="Windenergie (Onshore-Anlage)"/>
    <s v="Ja"/>
    <s v="Nein"/>
    <n v="12"/>
    <s v="UW Gubin"/>
    <s v="Mittelspannung (MS)"/>
    <s v="Mitteldeutsche Netzgesellschaft Strom mbH"/>
    <x v="0"/>
    <x v="7"/>
  </r>
  <r>
    <s v="BNA1148"/>
    <s v="MHB Hamm Betriebsführungsgesellschaft mbH"/>
    <s v="MVA Hamm"/>
    <n v="59075"/>
    <s v="Hamm"/>
    <s v="Am Lausbach 2"/>
    <s v="Nordrhein-Westfalen"/>
    <m/>
    <d v="1986-02-13T00:00:00"/>
    <d v="1986-02-13T00:00:00"/>
    <x v="0"/>
    <x v="10"/>
    <s v="Abfall"/>
    <s v="Heizöl EL"/>
    <s v="Abfall"/>
    <s v="Nein"/>
    <s v="Ja"/>
    <n v="14.58"/>
    <s v="UW Bockum-Hövel"/>
    <s v="USp. Hoch- / Mittelspannung (HS/MS)"/>
    <s v="Westnetz GmbH"/>
    <x v="0"/>
    <x v="61"/>
  </r>
  <r>
    <s v="BNA1149"/>
    <s v="EnBW Onshore Portfolio GmbH"/>
    <s v="Windpark Haupersweiler"/>
    <n v="66629"/>
    <s v="Haupersweiler"/>
    <m/>
    <s v="Saarland"/>
    <s v="Haupersweiler"/>
    <d v="2011-03-25T00:00:00"/>
    <d v="2011-03-25T00:00:00"/>
    <x v="0"/>
    <x v="0"/>
    <m/>
    <m/>
    <s v="Windenergie (Onshore-Anlage)"/>
    <s v="Ja"/>
    <s v="Nein"/>
    <n v="15"/>
    <s v="UW Freisen "/>
    <s v="Mittelspannung (MS)"/>
    <s v="energis-Netzgesellschaft mbH"/>
    <x v="0"/>
    <x v="33"/>
  </r>
  <r>
    <s v="BNA1150"/>
    <s v="ENERTRAG Aktiengesellschaft"/>
    <s v="UW Flensburg Wind"/>
    <n v="24983"/>
    <s v="Haurup"/>
    <s v="Gemarkung Haurup, _x000a_Flur 1, Flurstück 17 &amp; 41"/>
    <s v="Schleswig-Holstein"/>
    <s v="UW Flensburg Wind"/>
    <n v="2008"/>
    <n v="2008"/>
    <x v="0"/>
    <x v="0"/>
    <m/>
    <m/>
    <s v="Windenergie (Onshore-Anlage)"/>
    <s v="Ja"/>
    <m/>
    <n v="26.1"/>
    <s v="UW Flensburg Wind"/>
    <s v="Hochspannung (HS)"/>
    <s v="Schleswig-Holstein Netz AG "/>
    <x v="0"/>
    <x v="55"/>
  </r>
  <r>
    <s v="BNA1151"/>
    <s v="innogy SE"/>
    <s v="KWKK Heidelberg"/>
    <n v="69120"/>
    <s v="Heidelberg"/>
    <s v="Neuenheimer Feld 530"/>
    <s v="Baden-Württemberg"/>
    <m/>
    <d v="2001-12-21T00:00:00"/>
    <d v="2001-12-21T00:00:00"/>
    <x v="0"/>
    <x v="1"/>
    <m/>
    <m/>
    <s v="Erdgas"/>
    <s v="Nein"/>
    <s v="Ja"/>
    <n v="13.5"/>
    <s v="DE000277691200000000000021A129569"/>
    <s v="Mittelspannung (MS)"/>
    <s v="Stadtwerke Heidelberg Netze GmbH"/>
    <x v="0"/>
    <x v="27"/>
  </r>
  <r>
    <s v="BNA1152"/>
    <s v="innogy SE"/>
    <s v="Schwammenauel"/>
    <n v="52396"/>
    <s v="Heimbach"/>
    <m/>
    <s v="Nordrhein-Westfalen"/>
    <m/>
    <d v="1938-12-01T00:00:00"/>
    <d v="1938-12-01T00:00:00"/>
    <x v="0"/>
    <x v="2"/>
    <m/>
    <m/>
    <s v="Laufwasser"/>
    <s v="Nein"/>
    <s v="Nein"/>
    <n v="14"/>
    <m/>
    <s v="Mittelspannung (MS)"/>
    <s v="Westnetz GmbH"/>
    <x v="0"/>
    <x v="96"/>
  </r>
  <r>
    <s v="BNA1153"/>
    <s v="innogy SE"/>
    <s v="Heimbach"/>
    <n v="52396"/>
    <s v="Heimbach"/>
    <m/>
    <s v="Nordrhein-Westfalen"/>
    <m/>
    <d v="1905-06-01T00:00:00"/>
    <d v="1905-06-01T00:00:00"/>
    <x v="0"/>
    <x v="2"/>
    <m/>
    <m/>
    <s v="Laufwasser"/>
    <s v="Nein"/>
    <s v="Nein"/>
    <n v="16"/>
    <m/>
    <s v="Mittelspannung (MS)"/>
    <s v="Westnetz GmbH"/>
    <x v="0"/>
    <x v="137"/>
  </r>
  <r>
    <s v="BNA1154"/>
    <s v="AGR Abfallentsorgungsgesellschaft Ruhrgebiet mbH"/>
    <s v="RZR Herten I"/>
    <n v="45699"/>
    <s v="Herten"/>
    <s v="Im Emscherbruch 11"/>
    <s v="Nordrhein-Westfalen"/>
    <s v="RZR I"/>
    <d v="1982-01-09T00:00:00"/>
    <d v="1982-01-09T00:00:00"/>
    <x v="0"/>
    <x v="10"/>
    <s v="Abfall"/>
    <s v="Heizöl EL"/>
    <s v="Abfall"/>
    <s v="Nein"/>
    <s v="Ja"/>
    <n v="15.5"/>
    <s v="RZR Herten MSP"/>
    <s v="Mittelspannung (MS)"/>
    <s v="Hertener Stadtwerke GmbH "/>
    <x v="0"/>
    <x v="85"/>
  </r>
  <r>
    <s v="BNA1155"/>
    <s v="AGR Abfallentsorgungsgesellschaft Ruhrgebiet mbH"/>
    <s v="RZR Herten II"/>
    <n v="45699"/>
    <s v="Herten"/>
    <s v="Im Emscherbruch 11"/>
    <s v="Nordrhein-Westfalen"/>
    <s v="RZR II"/>
    <d v="2009-01-07T00:00:00"/>
    <d v="2009-01-07T00:00:00"/>
    <x v="0"/>
    <x v="10"/>
    <s v="Abfall"/>
    <s v="Heizöl El"/>
    <s v="Abfall"/>
    <s v="Nein"/>
    <s v="Nein"/>
    <n v="11.7"/>
    <s v="UW Wanne MSP"/>
    <s v="Mittelspannung (MS)"/>
    <s v="Hertener Stadtwerke GmbH "/>
    <x v="0"/>
    <x v="6"/>
  </r>
  <r>
    <s v="BNA1156"/>
    <s v="ENERTRAG Aktiengesellschaft"/>
    <s v="UW Hettstedt"/>
    <n v="6333"/>
    <s v="Hettstedt"/>
    <m/>
    <s v="Sachsen-Anhalt"/>
    <s v="UW Hettstedt"/>
    <n v="1999"/>
    <n v="1999"/>
    <x v="0"/>
    <x v="0"/>
    <m/>
    <m/>
    <s v="Windenergie (Onshore-Anlage)"/>
    <s v="Ja"/>
    <m/>
    <n v="12"/>
    <s v="UW Hettstedt"/>
    <s v="Mittelspannung (MS)"/>
    <s v="Mitteldeutsche Netzgesellschaft Strom mbH"/>
    <x v="0"/>
    <x v="3"/>
  </r>
  <r>
    <s v="BNA1157"/>
    <s v="Bayerische Elektrizitätswerke GmbH"/>
    <s v="Höchstädt"/>
    <n v="89420"/>
    <s v="Höchstädt"/>
    <m/>
    <s v="Bayern"/>
    <m/>
    <d v="1982-08-05T00:00:00"/>
    <d v="1982-08-05T00:00:00"/>
    <x v="0"/>
    <x v="2"/>
    <m/>
    <m/>
    <s v="Laufwasser"/>
    <s v="Nein"/>
    <s v="Nein"/>
    <n v="10"/>
    <s v="KW Höchstädt"/>
    <s v="Mittelspannung (MS)"/>
    <s v="LEW Verteilnetz GmbH"/>
    <x v="0"/>
    <x v="85"/>
  </r>
  <r>
    <s v="BNA1159"/>
    <s v="Stadtwerke München GmbH"/>
    <s v="Windpark Holzhausen"/>
    <n v="16845"/>
    <s v="Holzhausen"/>
    <m/>
    <s v="Brandenburg"/>
    <m/>
    <d v="2008-04-01T00:00:00"/>
    <d v="2008-04-01T00:00:00"/>
    <x v="0"/>
    <x v="0"/>
    <m/>
    <m/>
    <s v="Windenergie (Onshore-Anlage)"/>
    <s v="Ja"/>
    <m/>
    <n v="12"/>
    <s v="UW Heinrichsfelde"/>
    <s v="Hochspannung (HS)"/>
    <s v="E.DIS AG"/>
    <x v="0"/>
    <x v="59"/>
  </r>
  <r>
    <s v="BNA1160"/>
    <s v="Donau-Wasserkraft AG"/>
    <s v="Ingolstadt"/>
    <n v="85049"/>
    <s v="Ingolstadt"/>
    <m/>
    <s v="Bayern"/>
    <s v="entfällt"/>
    <d v="1971-07-01T00:00:00"/>
    <d v="1971-07-01T00:00:00"/>
    <x v="0"/>
    <x v="2"/>
    <m/>
    <m/>
    <s v="Laufwasser"/>
    <s v="Nein"/>
    <s v="Nein"/>
    <n v="19.8"/>
    <s v="UW Schönewalde"/>
    <s v="110, 16,7 Hz"/>
    <s v="DB Energie GmbH"/>
    <x v="0"/>
    <x v="15"/>
  </r>
  <r>
    <s v="BNA1161"/>
    <s v="Zweckverband Müllverwertungsanlage Ingolstadt (MVA Ingolstadt)"/>
    <s v="MVA Ingolstadt"/>
    <n v="85055"/>
    <s v="Ingolstadt"/>
    <s v="Am Mailinger Bach 141"/>
    <s v="Bayern"/>
    <s v="Müllheizkraftwerk (MHKW)"/>
    <d v="1984-10-26T00:00:00"/>
    <d v="1984-10-26T00:00:00"/>
    <x v="0"/>
    <x v="10"/>
    <m/>
    <m/>
    <s v="Abfall"/>
    <s v="Nein"/>
    <s v="Ja"/>
    <n v="25.5"/>
    <s v="DE000314850550000102762000000S013"/>
    <s v="Mittelspannung (MS)"/>
    <s v="Stadtwerke Ingolstadt Netze GmbH"/>
    <x v="0"/>
    <x v="57"/>
  </r>
  <r>
    <s v="BNA1162"/>
    <s v="LHI Solar Deutschland V GmbH &amp; Co. KG"/>
    <s v="Jabel FF"/>
    <n v="17194"/>
    <s v="Jabel"/>
    <m/>
    <s v="Mecklenburg-Vorpommern"/>
    <m/>
    <n v="2011"/>
    <n v="2011"/>
    <x v="0"/>
    <x v="7"/>
    <m/>
    <m/>
    <s v="Solare Strahlungsenergie"/>
    <s v="Ja"/>
    <s v="Nein"/>
    <n v="17.3"/>
    <m/>
    <s v="Mittelspannung (MS)"/>
    <s v="E.DIS AG"/>
    <x v="0"/>
    <x v="130"/>
  </r>
  <r>
    <s v="BNA1163"/>
    <s v="Vattenfall Europe Windkraft GmbH"/>
    <s v="Windpark Jänschwalde"/>
    <n v="3052"/>
    <s v="Jänschwalde"/>
    <m/>
    <s v="Brandenburg"/>
    <m/>
    <d v="2004-12-28T00:00:00"/>
    <d v="2004-12-28T00:00:00"/>
    <x v="0"/>
    <x v="0"/>
    <m/>
    <m/>
    <s v="Windenergie (Onshore-Anlage)"/>
    <s v="Ja"/>
    <s v="Nein"/>
    <n v="12"/>
    <s v="DE00108103099V0000000000000049669 _x000a_(Umspannwerk Cottbus Ost)"/>
    <s v="Hochspannung (HS)"/>
    <s v="Envia Mitnetz"/>
    <x v="0"/>
    <x v="23"/>
  </r>
  <r>
    <s v="BNA1164"/>
    <s v="Pfeifer &amp; Langen GmbH &amp; Co. KG"/>
    <s v="P&amp;L Werk Jülich"/>
    <n v="52428"/>
    <s v="Jülich"/>
    <s v="Dürenerstr. 20"/>
    <s v="Nordrhein-Westfalen"/>
    <s v="Kessel 5"/>
    <d v="2004-10-01T00:00:00"/>
    <d v="2004-10-01T00:00:00"/>
    <x v="0"/>
    <x v="11"/>
    <m/>
    <m/>
    <s v="Braunkohle"/>
    <s v="Nein"/>
    <s v="Ja"/>
    <n v="23.22"/>
    <m/>
    <s v="Mittelspannung (MS)"/>
    <s v="Stadtwerke Jülich GmbH"/>
    <x v="0"/>
    <x v="23"/>
  </r>
  <r>
    <s v="BNA1165"/>
    <s v="Pfeifer &amp; Langen GmbH &amp; Co. KG"/>
    <s v="P&amp;L Werk Appeldorn"/>
    <n v="47546"/>
    <s v="Kalkar"/>
    <s v="Reeser Str 280-300"/>
    <s v="Nordrhein-Westfalen"/>
    <s v="Lentjes-Kessel"/>
    <d v="2002-09-23T00:00:00"/>
    <d v="2002-09-23T00:00:00"/>
    <x v="0"/>
    <x v="3"/>
    <s v="Erdgas"/>
    <s v="Biogas, Schweröl, Leichtöl"/>
    <s v="Erdgas"/>
    <s v="Nein"/>
    <s v="Ja"/>
    <n v="11.4"/>
    <m/>
    <s v="Mittelspannung (MS)"/>
    <s v="Westnetz GmbH"/>
    <x v="0"/>
    <x v="31"/>
  </r>
  <r>
    <s v="BNA1166"/>
    <s v="Kreis Weseler Abfallgesellschaft mbH &amp; Co. KG (KWA)"/>
    <s v="Abfallentsorgungszentrum Asdonkshof"/>
    <n v="47475"/>
    <s v="Kamp-Lintfort"/>
    <s v="Graftstr. 25"/>
    <s v="Nordrhein-Westfalen"/>
    <s v="Notstromdiesel"/>
    <d v="1997-04-01T00:00:00"/>
    <d v="1997-04-01T00:00:00"/>
    <x v="0"/>
    <x v="5"/>
    <s v="Heizöl HEL"/>
    <s v="Heizöl EL"/>
    <s v="Mineralölprodukte"/>
    <s v="Nein"/>
    <s v="Nein"/>
    <n v="4.8"/>
    <s v="UA Graft, Zählpunkt DE-000181-50259-Z0000000000000000429"/>
    <s v="Hochspannung (HS)"/>
    <s v="Westnetz GmbH"/>
    <x v="0"/>
    <x v="14"/>
  </r>
  <r>
    <s v="BNA1167"/>
    <s v="Kreis Weseler Abfallgesellschaft mbH &amp; Co. KG (KWA)"/>
    <s v="Abfallentsorgungszentrum Asdonkshof"/>
    <n v="47475"/>
    <s v="Kamp-Lintfort"/>
    <s v="Graftstr. 25"/>
    <s v="Nordrhein-Westfalen"/>
    <s v="MVA"/>
    <d v="1997-04-01T00:00:00"/>
    <d v="1997-04-01T00:00:00"/>
    <x v="0"/>
    <x v="10"/>
    <s v="Abfall"/>
    <s v="Heizöl HEL"/>
    <s v="Abfall"/>
    <s v="Nein"/>
    <s v="Ja"/>
    <n v="16"/>
    <s v="UA Graft, Zählpunkt DE-000181-50259-Z0000000000000000429"/>
    <s v="Hochspannung (HS)"/>
    <s v="Westnetz GmbH"/>
    <x v="0"/>
    <x v="14"/>
  </r>
  <r>
    <s v="BNA1168"/>
    <s v="Müllheizkraftwerk Kassel GmbH"/>
    <s v="Müllheizkraftwerk"/>
    <n v="34123"/>
    <s v="Kassel"/>
    <m/>
    <s v="Hessen"/>
    <m/>
    <d v="1985-12-17T00:00:00"/>
    <d v="1985-12-17T00:00:00"/>
    <x v="0"/>
    <x v="14"/>
    <s v="Abfall"/>
    <s v="Erdgas, HEL"/>
    <s v="Abfall"/>
    <s v="Nein"/>
    <s v="Ja"/>
    <n v="14.7"/>
    <s v="DE0003323412300000000009942006855"/>
    <s v="Hochspannung (HS)"/>
    <s v="Städtische Werke Netz + Service GmbH"/>
    <x v="0"/>
    <x v="18"/>
  </r>
  <r>
    <s v="BNA1169"/>
    <s v="Uniper Kraftwerke GmbH "/>
    <s v="Kaufering"/>
    <n v="86916"/>
    <s v="Kaufering"/>
    <s v="Lechfeldwiesen"/>
    <s v="Bayern"/>
    <s v="Kaufering"/>
    <d v="1975-01-01T00:00:00"/>
    <d v="1975-01-01T00:00:00"/>
    <x v="0"/>
    <x v="2"/>
    <m/>
    <m/>
    <s v="Laufwasser"/>
    <s v="Nein"/>
    <s v="Nein"/>
    <n v="16.7"/>
    <s v="Schaltanlage vor Ort"/>
    <s v="Hochspannung (HS)"/>
    <s v="Bayernwerk AG"/>
    <x v="0"/>
    <x v="17"/>
  </r>
  <r>
    <s v="BNA1170a"/>
    <m/>
    <s v="Windpark Kemberg"/>
    <n v="6901"/>
    <s v="Kemberg "/>
    <m/>
    <s v="Sachsen-Anhalt"/>
    <s v="Kemberg"/>
    <n v="2005"/>
    <n v="2005"/>
    <x v="0"/>
    <x v="0"/>
    <m/>
    <m/>
    <s v="Windenergie (Onshore-Anlage)"/>
    <s v="Ja"/>
    <s v="Nein"/>
    <n v="15"/>
    <m/>
    <m/>
    <s v="Mitteldeutsche Netzgesellschaft Strom mbH"/>
    <x v="0"/>
    <x v="30"/>
  </r>
  <r>
    <s v="BNA1170b"/>
    <s v="EnBW Onshore Portfolio GmbH"/>
    <s v="Windpark Kemberg II"/>
    <s v="06091 bzw. 06905"/>
    <s v="Kemberg bzw. Bad Schmiedeberg"/>
    <m/>
    <s v="Sachsen-Anhalt"/>
    <s v="Kemberg"/>
    <d v="2012-02-16T00:00:00"/>
    <d v="2012-02-16T00:00:00"/>
    <x v="0"/>
    <x v="0"/>
    <m/>
    <m/>
    <s v="Windenergie (Onshore-Anlage)"/>
    <s v="Ja"/>
    <s v="Nein"/>
    <n v="10"/>
    <s v="Bad Schmiedeberg"/>
    <s v="Mittelspannung (MS)"/>
    <s v="Mitteldeutsche Netzgesellschaft Strom mbH"/>
    <x v="0"/>
    <x v="113"/>
  </r>
  <r>
    <s v="BNA1171"/>
    <s v="e.disnatur Erneuerbare Energien GmbH"/>
    <s v="WP Ketzin"/>
    <n v="14669"/>
    <s v="Ketzin"/>
    <m/>
    <s v="Brandenburg"/>
    <m/>
    <n v="2005"/>
    <n v="2005"/>
    <x v="0"/>
    <x v="0"/>
    <m/>
    <m/>
    <s v="Windenergie (Onshore-Anlage)"/>
    <s v="Ja"/>
    <m/>
    <n v="18.399999999999999"/>
    <m/>
    <s v="Mittelspannung (MS)"/>
    <s v="E.DIS AG"/>
    <x v="0"/>
    <x v="30"/>
  </r>
  <r>
    <s v="BNA1174"/>
    <s v="Windpark Kirchberg GmbH &amp; Co. KG"/>
    <s v="Windpark Kirchberg"/>
    <n v="55481"/>
    <s v="Kirchberg"/>
    <m/>
    <s v="Rheinland-Pfalz"/>
    <m/>
    <d v="2011-10-12T00:00:00"/>
    <d v="2011-10-12T00:00:00"/>
    <x v="0"/>
    <x v="0"/>
    <m/>
    <m/>
    <s v="Windenergie (Onshore-Anlage)"/>
    <s v="Ja"/>
    <m/>
    <n v="52.9"/>
    <m/>
    <m/>
    <s v="Westnetz GmbH"/>
    <x v="0"/>
    <x v="33"/>
  </r>
  <r>
    <s v="BNA1175"/>
    <s v="EnBW Energie Baden-Württemberg AG"/>
    <s v="Unteropfingen"/>
    <n v="88457"/>
    <s v="Kirchdorf"/>
    <m/>
    <s v="Baden-Württemberg"/>
    <s v="Unteropfingen"/>
    <d v="1924-04-01T00:00:00"/>
    <d v="1924-04-01T00:00:00"/>
    <x v="0"/>
    <x v="2"/>
    <m/>
    <m/>
    <s v="Laufwasser"/>
    <s v="Nein"/>
    <s v="Nein"/>
    <n v="14.5"/>
    <m/>
    <s v="Mittelspannung (MS)"/>
    <s v="Netze BW GmbH"/>
    <x v="0"/>
    <x v="116"/>
  </r>
  <r>
    <s v="BNA1176a"/>
    <s v="Windpark Kittlitz GmbH &amp; Co. KG"/>
    <m/>
    <n v="2708"/>
    <s v="Kittlitz"/>
    <m/>
    <s v="Brandenburg"/>
    <m/>
    <d v="2006-12-05T00:00:00"/>
    <d v="2006-12-05T00:00:00"/>
    <x v="0"/>
    <x v="0"/>
    <m/>
    <m/>
    <s v="Windenergie (Onshore-Anlage)"/>
    <s v="Ja"/>
    <s v="Nein"/>
    <n v="10"/>
    <s v="DE0010810322200000000000000065432"/>
    <s v="Mittelspannung (MS)"/>
    <s v="Mitteldeutsche Netzgesellschaft Strom mbH"/>
    <x v="0"/>
    <x v="47"/>
  </r>
  <r>
    <s v="BNA1176b"/>
    <s v="Repower Deutschland GmbH"/>
    <s v="Lübbenau"/>
    <n v="3222"/>
    <s v="Kittlitz"/>
    <m/>
    <s v="Brandenburg"/>
    <s v="WIP Kittlitz II"/>
    <n v="2010"/>
    <n v="2010"/>
    <x v="0"/>
    <x v="0"/>
    <m/>
    <m/>
    <s v="Windenergie (Onshore-Anlage)"/>
    <s v="Ja"/>
    <s v="Nein"/>
    <n v="16"/>
    <s v="Lübbenau"/>
    <s v="Mittelspannung (MS)"/>
    <s v="Mitteldeutsche Netzgesellschaft Strom mbH"/>
    <x v="0"/>
    <x v="54"/>
  </r>
  <r>
    <s v="BNA1177"/>
    <s v="Solar Schipkau I GmbH &amp; Co. KG"/>
    <s v="Solar Schipkau I GmbH &amp; Co. KG"/>
    <n v="1998"/>
    <s v="Klettwitz"/>
    <s v="Flurstück 14 Flur 3"/>
    <s v="Brandenburg"/>
    <m/>
    <n v="2011"/>
    <n v="2011"/>
    <x v="0"/>
    <x v="7"/>
    <m/>
    <m/>
    <s v="Solare Strahlungsenergie"/>
    <s v="Ja"/>
    <m/>
    <n v="12.65"/>
    <s v="UW Brieske"/>
    <s v="Hochspannung (HS)"/>
    <s v="Mitteldeutsche Netzgesellschaft Strom mbH"/>
    <x v="0"/>
    <x v="130"/>
  </r>
  <r>
    <s v="BNA1178"/>
    <s v="Solar Meuro I GmbH &amp; Co. KG"/>
    <s v="Solar Meuro I GmbH &amp; Co. KG"/>
    <n v="1998"/>
    <s v="Klettwitz"/>
    <s v="Flurstück 11 Flur 3"/>
    <s v="Brandenburg"/>
    <m/>
    <n v="2011"/>
    <n v="2011"/>
    <x v="0"/>
    <x v="7"/>
    <m/>
    <m/>
    <s v="Solare Strahlungsenergie"/>
    <s v="Ja"/>
    <m/>
    <n v="15.36"/>
    <s v="UW Brieske"/>
    <s v="Hochspannung (HS)"/>
    <s v="Mitteldeutsche Netzgesellschaft Strom mbH"/>
    <x v="0"/>
    <x v="130"/>
  </r>
  <r>
    <s v="BNA1179"/>
    <s v="Solar Schipkau II GmbH &amp; Co. KG"/>
    <s v="Solar Schipkau II GmbH &amp; Co. KG"/>
    <n v="1998"/>
    <s v="Klettwitz"/>
    <s v="Flurstück 14 Flur 3"/>
    <s v="Brandenburg"/>
    <m/>
    <n v="2011"/>
    <n v="2011"/>
    <x v="0"/>
    <x v="7"/>
    <m/>
    <m/>
    <s v="Solare Strahlungsenergie"/>
    <s v="Ja"/>
    <m/>
    <n v="16.12"/>
    <s v="UW Brieske"/>
    <s v="Hochspannung (HS)"/>
    <s v="Mitteldeutsche Netzgesellschaft Strom mbH"/>
    <x v="0"/>
    <x v="130"/>
  </r>
  <r>
    <s v="BNA1180"/>
    <s v="Solar Meuro II GmbH &amp; Co. KG"/>
    <s v="Solar Meuro II GmbH &amp; Co. KG"/>
    <n v="1998"/>
    <s v="Klettwitz"/>
    <s v="Flurstück 12 Flur 3"/>
    <s v="Brandenburg"/>
    <m/>
    <n v="2011"/>
    <n v="2011"/>
    <x v="0"/>
    <x v="7"/>
    <m/>
    <m/>
    <s v="Solare Strahlungsenergie"/>
    <s v="Ja"/>
    <m/>
    <n v="17.28"/>
    <s v="UW Brieske"/>
    <s v="Hochspannung (HS)"/>
    <s v="Mitteldeutsche Netzgesellschaft Strom mbH"/>
    <x v="0"/>
    <x v="130"/>
  </r>
  <r>
    <s v="BNA1181"/>
    <s v="innogy SE"/>
    <s v="Koblenz"/>
    <n v="56073"/>
    <s v="Koblenz"/>
    <m/>
    <s v="Rheinland-Pfalz"/>
    <m/>
    <d v="1951-10-01T00:00:00"/>
    <d v="1951-10-01T00:00:00"/>
    <x v="0"/>
    <x v="2"/>
    <m/>
    <m/>
    <s v="Laufwasser"/>
    <s v="Nein"/>
    <s v="Nein"/>
    <n v="16"/>
    <m/>
    <s v="Mittelspannung (MS)"/>
    <s v="KEVAG Verteilnetz GmbH"/>
    <x v="0"/>
    <x v="122"/>
  </r>
  <r>
    <s v="BNA1182"/>
    <s v="RheinEnergie AG"/>
    <s v="HKW Merkenich"/>
    <n v="50769"/>
    <s v="Köln"/>
    <m/>
    <s v="Nordrhein-Westfalen"/>
    <s v="Block 4"/>
    <d v="2010-10-12T00:00:00"/>
    <d v="2010-10-12T00:00:00"/>
    <x v="0"/>
    <x v="1"/>
    <m/>
    <m/>
    <s v="Erdgas"/>
    <s v="Nein"/>
    <s v="Ja"/>
    <n v="15.5"/>
    <s v="UW Merkenich"/>
    <s v="USp. Hoch- / Mittelspannung (HS/MS)"/>
    <s v="Rheinische NETZGesellschaft mbH "/>
    <x v="0"/>
    <x v="24"/>
  </r>
  <r>
    <s v="BNA1183"/>
    <s v="RheinEnergie AG"/>
    <s v="HKW Merheim"/>
    <n v="51109"/>
    <s v="Köln"/>
    <m/>
    <s v="Nordrhein-Westfalen"/>
    <s v="GuD"/>
    <d v="2001-03-08T00:00:00"/>
    <d v="2001-03-08T00:00:00"/>
    <x v="0"/>
    <x v="1"/>
    <m/>
    <m/>
    <s v="Erdgas"/>
    <s v="Nein"/>
    <s v="Ja"/>
    <n v="15.8"/>
    <s v="UW Merheim"/>
    <s v="Mittelspannung (MS)"/>
    <s v="Rheinische NETZGesellschaft mbH "/>
    <x v="0"/>
    <x v="27"/>
  </r>
  <r>
    <s v="BNA1184"/>
    <s v="AVG Köln mbH"/>
    <s v="RMVA Köln"/>
    <n v="50735"/>
    <s v="Köln"/>
    <s v="Geestemünder Str. 23"/>
    <s v="Nordrhein-Westfalen"/>
    <s v="RMVA Köln"/>
    <d v="1998-02-01T00:00:00"/>
    <d v="1998-02-01T00:00:00"/>
    <x v="0"/>
    <x v="10"/>
    <s v="Abfall"/>
    <s v="keine"/>
    <s v="Abfall"/>
    <s v="Nein"/>
    <s v="Ja"/>
    <n v="45.1"/>
    <s v="UW Merkenich"/>
    <s v="Hochspannung (HS)"/>
    <s v="Rheinische NETZGesellschaft mbH "/>
    <x v="0"/>
    <x v="43"/>
  </r>
  <r>
    <s v="BNA1185"/>
    <s v="Pfeifer &amp; Langen GmbH &amp; Co. KG"/>
    <s v="P&amp;L Werk Könnern"/>
    <n v="6420"/>
    <s v="Könnern"/>
    <s v="An den Sieben Stücken"/>
    <s v="Sachsen-Anhalt"/>
    <s v="Kessel 1 und 2"/>
    <d v="2014-03-31T00:00:00"/>
    <d v="2014-03-31T00:00:00"/>
    <x v="0"/>
    <x v="3"/>
    <s v="Braunkohle"/>
    <s v="Biogas"/>
    <s v="Braunkohle"/>
    <s v="Nein"/>
    <s v="Ja"/>
    <n v="20.3"/>
    <s v="JK Ø 3"/>
    <s v="Mittelspannung (MS)"/>
    <s v="Mitteldeutsche Netzgesellschaft Strom mbH"/>
    <x v="0"/>
    <x v="86"/>
  </r>
  <r>
    <s v="BNA1186a"/>
    <s v="EGK Entsorgungsgesellschaft Krefeld GmbH &amp; Co.KG"/>
    <s v="MKVA Krefeld"/>
    <n v="47829"/>
    <s v="Krefeld"/>
    <s v="Parkstr. 234"/>
    <s v="Nordrhein-Westfalen"/>
    <s v="Turbine 3"/>
    <d v="1982-01-01T00:00:00"/>
    <d v="1982-01-01T00:00:00"/>
    <x v="12"/>
    <x v="10"/>
    <s v="Nein"/>
    <s v="Nein"/>
    <s v="Abfall"/>
    <s v="Nein"/>
    <s v="Ja"/>
    <n v="13.5"/>
    <m/>
    <s v="Mittelspannung (MS)"/>
    <s v="NGN Netzgesellschaft Niederrhein mbH"/>
    <x v="11"/>
    <x v="85"/>
  </r>
  <r>
    <s v="BNA1186b"/>
    <s v="EGK Entsorgungsgesellschaft Krefeld GmbH &amp; Co.KG"/>
    <s v="MKVA Krefeld"/>
    <n v="47829"/>
    <s v="Krefeld"/>
    <s v="Parkstr. 234"/>
    <s v="Nordrhein-Westfalen"/>
    <s v="Turbine 4"/>
    <d v="2002-01-01T00:00:00"/>
    <d v="2002-01-01T00:00:00"/>
    <x v="0"/>
    <x v="10"/>
    <s v="Nein"/>
    <s v="Nein"/>
    <s v="Abfall"/>
    <s v="Nein"/>
    <s v="Nein"/>
    <n v="13.8"/>
    <m/>
    <s v="Mittelspannung (MS)"/>
    <s v="NGN Netzgesellschaft Niederrhein mbH"/>
    <x v="0"/>
    <x v="31"/>
  </r>
  <r>
    <s v="BNA1186c"/>
    <s v="EGK Entsorgungsgesellschaft Krefeld GmbH &amp; Co.KG"/>
    <s v="MKVA Krefeld"/>
    <n v="47829"/>
    <s v="Krefeld"/>
    <s v="Parkstr. 234"/>
    <s v="Nordrhein-Westfalen"/>
    <s v="Turbine 2"/>
    <d v="1976-01-01T00:00:00"/>
    <d v="1976-01-01T00:00:00"/>
    <x v="0"/>
    <x v="10"/>
    <s v="Nein"/>
    <s v="Nein"/>
    <s v="Abfall"/>
    <s v="Nein"/>
    <s v="Ja"/>
    <n v="1.5"/>
    <m/>
    <s v="Mittelspannung (MS)"/>
    <s v="NGN Netzgesellschaft Niederrhein mbH"/>
    <x v="0"/>
    <x v="104"/>
  </r>
  <r>
    <s v="BNA1186d"/>
    <s v="EGK Entsorgungsgesellschaft Krefeld GmbH &amp; Co.KG"/>
    <s v="MKVA Krefeld"/>
    <n v="47829"/>
    <s v="Krefeld"/>
    <s v="Parkstr. 234"/>
    <s v="Nordrhein-Westfalen"/>
    <s v="Turbine 5"/>
    <d v="1997-01-01T00:00:00"/>
    <d v="1997-01-01T00:00:00"/>
    <x v="0"/>
    <x v="10"/>
    <s v="Nein"/>
    <s v="Nein"/>
    <s v="Abfall"/>
    <s v="Nein"/>
    <s v="Ja"/>
    <n v="2.8"/>
    <m/>
    <s v="Mittelspannung (MS)"/>
    <s v="NGN Netzgesellschaft Niederrhein mbH"/>
    <x v="0"/>
    <x v="14"/>
  </r>
  <r>
    <s v="BNA1186e"/>
    <s v="EGK Entsorgungsgesellschaft Krefeld GmbH &amp; Co.KG"/>
    <s v="MKVA Krefeld"/>
    <n v="47829"/>
    <s v="Krefeld"/>
    <s v="Parkstr. 234"/>
    <s v="Nordrhein-Westfalen"/>
    <s v="Turbine 1"/>
    <d v="1976-01-01T00:00:00"/>
    <d v="1976-01-01T00:00:00"/>
    <x v="0"/>
    <x v="10"/>
    <s v="Nein"/>
    <s v="Nein"/>
    <s v="Abfall"/>
    <s v="Nein"/>
    <s v="Ja"/>
    <n v="1.5"/>
    <m/>
    <s v="Mittelspannung (MS)"/>
    <s v="NGN Netzgesellschaft Niederrhein mbH"/>
    <x v="0"/>
    <x v="104"/>
  </r>
  <r>
    <s v="BNA1187"/>
    <s v="Pfeifer &amp; Langen GmbH &amp; Co. KG"/>
    <s v="P&amp;L Werk Lage"/>
    <n v="32791"/>
    <s v="Lage"/>
    <s v="Heidensche Str. 70"/>
    <s v="Nordrhein-Westfalen"/>
    <s v="Kessel 1/2/3"/>
    <d v="2017-09-12T00:00:00"/>
    <d v="2017-09-12T00:00:00"/>
    <x v="0"/>
    <x v="3"/>
    <s v="Erdgas"/>
    <s v="Schweröl"/>
    <s v="Erdgas"/>
    <s v="Nein"/>
    <s v="Ja"/>
    <n v="10.199999999999999"/>
    <m/>
    <s v="Mittelspannung (MS)"/>
    <s v="Westfalen Weser Netz GmbH"/>
    <x v="0"/>
    <x v="100"/>
  </r>
  <r>
    <s v="BNA1188"/>
    <s v="innogy SE"/>
    <s v="RWE Innogy Brise Windparkbetriebsgesellschaft mbH"/>
    <n v="23847"/>
    <s v="Lasbek"/>
    <m/>
    <s v="Schleswig-Holstein"/>
    <s v="Lasbek"/>
    <n v="2004"/>
    <n v="2004"/>
    <x v="0"/>
    <x v="0"/>
    <m/>
    <m/>
    <s v="Windenergie (Onshore-Anlage)"/>
    <s v="Ja"/>
    <s v="Nein"/>
    <n v="10.8"/>
    <s v="UW Bargteheide"/>
    <s v="Mittelspannung (MS)"/>
    <s v="Schleswig-Holstein Netz AG"/>
    <x v="0"/>
    <x v="32"/>
  </r>
  <r>
    <s v="BNA1189"/>
    <s v="Obere Donau Kraftwerke AG"/>
    <s v="Faimingen"/>
    <n v="89415"/>
    <s v="Lauingen"/>
    <m/>
    <s v="Bayern"/>
    <s v="entfällt"/>
    <d v="1965-01-01T00:00:00"/>
    <d v="1965-01-01T00:00:00"/>
    <x v="0"/>
    <x v="2"/>
    <m/>
    <m/>
    <s v="Laufwasser"/>
    <s v="Nein"/>
    <s v="Nein"/>
    <n v="10.1"/>
    <s v="loco Kraftwerk"/>
    <s v="Mittelspannung (MS)"/>
    <s v="Netze BW GmbH"/>
    <x v="0"/>
    <x v="56"/>
  </r>
  <r>
    <s v="BNA1190"/>
    <s v="Steag GmbH"/>
    <s v="Thermische Abfallbehandlung Lauta GmbH &amp; Co. oHG"/>
    <n v="2991"/>
    <s v="Lauta"/>
    <s v="Industrie- und Gewerbegebiet Lauta, _x000a_Straße B Nr. 5"/>
    <s v="Sachsen"/>
    <m/>
    <d v="2004-07-21T00:00:00"/>
    <d v="2004-07-21T00:00:00"/>
    <x v="0"/>
    <x v="10"/>
    <s v="Abfall"/>
    <s v="HEL"/>
    <s v="Abfall"/>
    <s v="Nein"/>
    <s v="Ja"/>
    <n v="15.7"/>
    <s v="UW-Lauta"/>
    <s v="Hochspannung (HS)"/>
    <s v="Mitteldeutsche Netzgesellschaft Strom mbH"/>
    <x v="0"/>
    <x v="23"/>
  </r>
  <r>
    <s v="BNA1191"/>
    <s v="Uniper Kraftwerke GmbH "/>
    <s v="Urspring"/>
    <n v="86983"/>
    <s v="Lechbruck"/>
    <s v="Via Claudia"/>
    <s v="Bayern"/>
    <s v="Urspring"/>
    <d v="1966-01-01T00:00:00"/>
    <d v="1966-01-01T00:00:00"/>
    <x v="0"/>
    <x v="2"/>
    <m/>
    <m/>
    <s v="Laufwasser"/>
    <s v="Nein"/>
    <s v="Nein"/>
    <n v="10.1"/>
    <s v="Schaltanlage vor Ort"/>
    <s v="Hochspannung (HS)"/>
    <s v="Bayernwerk AG"/>
    <x v="0"/>
    <x v="28"/>
  </r>
  <r>
    <s v="BNA1192"/>
    <s v="Uniper Kraftwerke GmbH "/>
    <s v="Prem"/>
    <n v="86983"/>
    <s v="Lechbruck"/>
    <s v="Am Premer Lechsee"/>
    <s v="Bayern"/>
    <s v="Prem"/>
    <d v="1971-01-01T00:00:00"/>
    <d v="1971-01-01T00:00:00"/>
    <x v="0"/>
    <x v="2"/>
    <m/>
    <m/>
    <s v="Laufwasser"/>
    <s v="Nein"/>
    <s v="Nein"/>
    <n v="19.2"/>
    <s v="Schaltanlage vor Ort"/>
    <s v="Hochspannung (HS)"/>
    <s v="Bayernwerk AG"/>
    <x v="0"/>
    <x v="15"/>
  </r>
  <r>
    <s v="BNA1193"/>
    <s v="Stadtwerke Lemgo GmbH"/>
    <s v="HKW-West"/>
    <n v="32657"/>
    <s v="Lemgo "/>
    <s v="Liemer Weg 71"/>
    <s v="Nordrhein-Westfalen"/>
    <m/>
    <d v="2001-10-01T00:00:00"/>
    <d v="2001-10-01T00:00:00"/>
    <x v="0"/>
    <x v="1"/>
    <m/>
    <m/>
    <s v="Erdgas"/>
    <s v="Nein"/>
    <s v="Ja"/>
    <n v="12.6"/>
    <s v="UW-Grevenmarsch"/>
    <s v="Mittelspannung (MS)"/>
    <s v="Stadtwerke Lemgo"/>
    <x v="0"/>
    <x v="27"/>
  </r>
  <r>
    <s v="BNA1194"/>
    <s v="innogy SE"/>
    <s v="RWE Innogy Mistral Windparkbetriebsgesellschaft mbH"/>
    <n v="33165"/>
    <s v="Lichtenau"/>
    <m/>
    <s v="Nordrhein-Westfalen"/>
    <s v="Lichtenau"/>
    <n v="1997"/>
    <n v="1997"/>
    <x v="0"/>
    <x v="0"/>
    <m/>
    <m/>
    <s v="Windenergie (Onshore-Anlage)"/>
    <s v="Ja"/>
    <s v="Nein"/>
    <n v="11.5"/>
    <s v="ÜS Asseln"/>
    <s v="Mittelspannung (MS)"/>
    <s v="Westnetz GmbH"/>
    <x v="0"/>
    <x v="0"/>
  </r>
  <r>
    <s v="BNA1195"/>
    <s v="e.disnatur Erneuerbare Energien GmbH"/>
    <s v="WP Losten"/>
    <n v="23996"/>
    <s v="Losten"/>
    <m/>
    <s v="Mecklenburg-Vorpommern"/>
    <m/>
    <n v="2004"/>
    <n v="2004"/>
    <x v="0"/>
    <x v="0"/>
    <m/>
    <m/>
    <s v="Windenergie (Onshore-Anlage)"/>
    <s v="Ja"/>
    <m/>
    <n v="11.5"/>
    <m/>
    <s v="Mittelspannung (MS)"/>
    <s v="E.DIS AG"/>
    <x v="0"/>
    <x v="32"/>
  </r>
  <r>
    <s v="BNA1196a"/>
    <s v="MVV Energie AG"/>
    <s v="BHKW Ludwigshafen"/>
    <n v="67065"/>
    <s v="Ludwigshafen"/>
    <s v="Giulinistraße 2"/>
    <s v="Rheinland-Pfalz"/>
    <s v="BHKW "/>
    <d v="2008-06-12T00:00:00"/>
    <d v="2008-06-12T00:00:00"/>
    <x v="0"/>
    <x v="1"/>
    <m/>
    <m/>
    <s v="Erdgas"/>
    <s v="Nein"/>
    <s v="Ja"/>
    <n v="12.5"/>
    <s v="20 kV Übergabestationen"/>
    <s v="Mittelspannung (MS)"/>
    <s v="MVV Netze GmbH"/>
    <x v="0"/>
    <x v="59"/>
  </r>
  <r>
    <s v="BNA1196b"/>
    <s v="MVV Energie AG"/>
    <s v="Industriekraftwerk Ludwigshafen"/>
    <n v="67065"/>
    <s v="Ludwigshafen"/>
    <s v="Giulinistr. 2"/>
    <s v="Rheinland-Pfalz"/>
    <s v="GuD"/>
    <d v="2003-03-01T00:00:00"/>
    <d v="2003-03-01T00:00:00"/>
    <x v="0"/>
    <x v="1"/>
    <m/>
    <m/>
    <s v="Erdgas"/>
    <s v="Nein"/>
    <s v="Ja"/>
    <n v="11.96"/>
    <s v="20 kV Übergabestationen"/>
    <s v="Mittelspannung (MS)"/>
    <s v="MVV Netze GmbH"/>
    <x v="0"/>
    <x v="8"/>
  </r>
  <r>
    <s v="BNA1197"/>
    <s v="Technische Werke Ludwigshafen AG"/>
    <s v="FHKW Ludwigshafen"/>
    <n v="67063"/>
    <s v="Ludwigshafen"/>
    <s v="Industriestr. 3 "/>
    <s v="Rheinland-Pfalz"/>
    <s v="FHKW"/>
    <d v="1967-08-01T00:00:00"/>
    <d v="1967-08-01T00:00:00"/>
    <x v="0"/>
    <x v="10"/>
    <s v="Erdgas"/>
    <s v="Heizöl"/>
    <s v="Abfall"/>
    <s v="Nein"/>
    <s v="Ja"/>
    <n v="28"/>
    <s v="DE00039767063VirtuellVZPNETTOEINS_x000a_DE00039767063VirtuellVZPNETTOLAST"/>
    <s v="Mittelspannung (MS)"/>
    <s v="Kommunale Netzgesellschaft Südwest mbH"/>
    <x v="0"/>
    <x v="133"/>
  </r>
  <r>
    <s v="BNA1198"/>
    <s v="SUEZ Energie und Verwertung GmbH"/>
    <s v="SITA Abfallverwertung GmbH "/>
    <n v="6686"/>
    <s v="Lützen OT Zorbau"/>
    <s v="Bayerische Str.20"/>
    <s v="Sachsen-Anhalt"/>
    <m/>
    <d v="2005-06-22T00:00:00"/>
    <d v="2005-06-22T00:00:00"/>
    <x v="0"/>
    <x v="10"/>
    <m/>
    <m/>
    <s v="Abfall"/>
    <s v="Nein"/>
    <s v="Ja"/>
    <n v="23"/>
    <s v="UW Zorbau"/>
    <s v="USp. Hoch- / Mittelspannung (HS/MS)"/>
    <s v="Mitteldeutsche Netzgesellschaft Strom mbH"/>
    <x v="0"/>
    <x v="36"/>
  </r>
  <r>
    <s v="BNA1199"/>
    <s v="Entsorgungsgesellschaft Mainz mbH"/>
    <s v="MHKW Mainz"/>
    <n v="55120"/>
    <s v="Mainz"/>
    <s v="Kraftwerkallee 1"/>
    <s v="Rheinland-Pfalz"/>
    <m/>
    <d v="2009-12-01T00:00:00"/>
    <d v="2009-12-01T00:00:00"/>
    <x v="0"/>
    <x v="10"/>
    <m/>
    <m/>
    <s v="Abfall"/>
    <s v="Nein"/>
    <s v="Ja"/>
    <n v="15.6"/>
    <s v="110-kV-Schaltanlage"/>
    <s v="Hochspannung (HS)"/>
    <s v="Stadtwerke Mainz Netze GmbH"/>
    <x v="0"/>
    <x v="6"/>
  </r>
  <r>
    <s v="BNA1200"/>
    <s v="Energie- und Medienversorgung Sandhofer Straße GmbH &amp; Co. KG"/>
    <s v="GuD-Kraftwerk"/>
    <n v="68305"/>
    <s v="Mannheim"/>
    <m/>
    <s v="Baden-Württemberg"/>
    <m/>
    <d v="2005-12-31T00:00:00"/>
    <d v="2005-12-31T00:00:00"/>
    <x v="9"/>
    <x v="1"/>
    <s v="Erdgas"/>
    <s v="HEL"/>
    <s v="Erdgas"/>
    <s v="Nein"/>
    <s v="Ja"/>
    <n v="17.2"/>
    <s v="DE00746668305MA000000000000009811"/>
    <s v="Mittelspannung (MS)"/>
    <s v="Netrion GmbH"/>
    <x v="3"/>
    <x v="36"/>
  </r>
  <r>
    <s v="BNA1202"/>
    <s v="Windkraftwerk Meckel/Gilzem GmbH &amp; Co. KG"/>
    <m/>
    <n v="54636"/>
    <s v="Meckel"/>
    <m/>
    <s v="Rheinland-Pfalz"/>
    <m/>
    <s v="2001 / 2009"/>
    <s v="2001 / 2009"/>
    <x v="0"/>
    <x v="0"/>
    <m/>
    <m/>
    <s v="Windenergie (Onshore-Anlage)"/>
    <s v="Ja"/>
    <s v="Nein"/>
    <n v="11.6"/>
    <s v="Übergabeschaltanlage"/>
    <s v="Mittelspannung (MS)"/>
    <s v="Westnetz GmbH"/>
    <x v="0"/>
    <x v="7"/>
  </r>
  <r>
    <s v="BNA1209"/>
    <s v="Bayerische Elektrizitätswerke GmbH"/>
    <s v="Meitingen"/>
    <n v="86405"/>
    <s v="Meitingen"/>
    <m/>
    <s v="Bayern"/>
    <m/>
    <d v="1922-07-01T00:00:00"/>
    <d v="1922-07-01T00:00:00"/>
    <x v="0"/>
    <x v="2"/>
    <m/>
    <m/>
    <s v="Laufwasser"/>
    <s v="Nein"/>
    <s v="Nein"/>
    <n v="11.3"/>
    <s v="UW Meitingen"/>
    <s v="Hochspannung (HS)"/>
    <s v="LEW Verteilnetz GmbH"/>
    <x v="0"/>
    <x v="62"/>
  </r>
  <r>
    <s v="BNA1210"/>
    <s v="Uniper Kraftwerke GmbH "/>
    <s v="Merching"/>
    <n v="86504"/>
    <s v="Merching"/>
    <s v="Friedenaustraße"/>
    <s v="Bayern"/>
    <s v="Merching"/>
    <d v="1978-01-01T00:00:00"/>
    <d v="1978-01-01T00:00:00"/>
    <x v="0"/>
    <x v="2"/>
    <m/>
    <m/>
    <s v="Laufwasser"/>
    <s v="Nein"/>
    <s v="Nein"/>
    <n v="12"/>
    <s v="Schaltanlage vor Ort"/>
    <s v="Hochspannung (HS)"/>
    <s v="LEW Verteilnetz GmbH"/>
    <x v="0"/>
    <x v="111"/>
  </r>
  <r>
    <s v="BNA1211"/>
    <s v="e.disnatur Erneuerbare Energien GmbH"/>
    <s v="WP Miltzow"/>
    <n v="18519"/>
    <s v="Miltzow"/>
    <m/>
    <s v="Mecklenburg-Vorpommern"/>
    <m/>
    <s v="2001 / 2013"/>
    <s v="2001 / 2013"/>
    <x v="0"/>
    <x v="0"/>
    <m/>
    <m/>
    <s v="Windenergie (Onshore-Anlage)"/>
    <s v="Ja"/>
    <m/>
    <n v="14"/>
    <m/>
    <s v="Mittelspannung (MS)"/>
    <s v="E.DIS AG"/>
    <x v="0"/>
    <x v="67"/>
  </r>
  <r>
    <s v="BNA1212"/>
    <s v="Vereinigte Wertach-Elektrizitätswerke GmbH"/>
    <s v="DKW Nord"/>
    <n v="87719"/>
    <s v="Mindelheim"/>
    <s v="Mindelmähderweg 10"/>
    <s v="Bayern"/>
    <m/>
    <d v="1988-11-17T00:00:00"/>
    <d v="1988-11-17T00:00:00"/>
    <x v="0"/>
    <x v="5"/>
    <s v="Mineralölprodukte"/>
    <s v="Heizöl"/>
    <s v="Mineralölprodukte"/>
    <s v="Nein"/>
    <s v="Nein"/>
    <n v="11.4"/>
    <s v="SH KW Nord"/>
    <s v="Mittelspannung (MS)"/>
    <s v="Vereinigte Wertach Elektrizitätswerke GmbH"/>
    <x v="0"/>
    <x v="46"/>
  </r>
  <r>
    <s v="BNA1213"/>
    <s v="Uniper Kraftwerke GmbH "/>
    <s v="Pfrombach"/>
    <n v="85368"/>
    <s v="Moosburg-Pfrombach"/>
    <s v="Am Kraftwerk 1"/>
    <s v="Bayern"/>
    <s v="Pfrombach"/>
    <d v="1929-01-01T00:00:00"/>
    <d v="1929-01-01T00:00:00"/>
    <x v="0"/>
    <x v="2"/>
    <m/>
    <m/>
    <s v="Laufwasser"/>
    <s v="Nein"/>
    <s v="Nein"/>
    <n v="22.3"/>
    <s v="Schaltanlage vor Ort"/>
    <s v="Hochspannung (HS)"/>
    <s v="Bayernwerk AG/DB Energie GmbH"/>
    <x v="0"/>
    <x v="138"/>
  </r>
  <r>
    <s v="BNA1214"/>
    <s v="innogy SE"/>
    <s v="Müden"/>
    <n v="56254"/>
    <s v="Müden"/>
    <m/>
    <s v="Rheinland-Pfalz"/>
    <m/>
    <d v="1965-01-01T00:00:00"/>
    <d v="1965-01-01T00:00:00"/>
    <x v="0"/>
    <x v="2"/>
    <m/>
    <m/>
    <s v="Laufwasser"/>
    <s v="Nein"/>
    <s v="Nein"/>
    <n v="16.399999999999999"/>
    <m/>
    <s v="Mittelspannung (MS)"/>
    <s v="Westnetz GmbH"/>
    <x v="0"/>
    <x v="56"/>
  </r>
  <r>
    <s v="BNA1216"/>
    <s v="innogy SE"/>
    <s v="Neef"/>
    <n v="56858"/>
    <s v="Neef"/>
    <m/>
    <s v="Rheinland-Pfalz"/>
    <m/>
    <d v="1966-01-01T00:00:00"/>
    <d v="1966-01-01T00:00:00"/>
    <x v="0"/>
    <x v="2"/>
    <m/>
    <m/>
    <s v="Laufwasser"/>
    <s v="Nein"/>
    <s v="Nein"/>
    <n v="16.399999999999999"/>
    <m/>
    <s v="Mittelspannung (MS)"/>
    <s v="Westnetz GmbH"/>
    <x v="0"/>
    <x v="28"/>
  </r>
  <r>
    <s v="BNA1217"/>
    <s v="Uniper Kraftwerke GmbH "/>
    <s v="Niederaichbach"/>
    <n v="84100"/>
    <s v="Niederaichbach"/>
    <s v="Kraftwerkstraße 26"/>
    <s v="Bayern"/>
    <s v="Niederaichbach"/>
    <d v="1951-01-01T00:00:00"/>
    <d v="1951-01-01T00:00:00"/>
    <x v="0"/>
    <x v="2"/>
    <m/>
    <m/>
    <s v="Laufwasser"/>
    <s v="Nein"/>
    <s v="Nein"/>
    <n v="16.2"/>
    <s v="Schaltanlage vor Ort"/>
    <s v="Hochspannung (HS)"/>
    <s v="Bayernwerk AG"/>
    <x v="0"/>
    <x v="122"/>
  </r>
  <r>
    <s v="BNA1218"/>
    <s v="Stadtwerke München GmbH"/>
    <s v="Windpark Illmersdorf"/>
    <n v="14913"/>
    <s v="Niederer Fläming"/>
    <m/>
    <s v="Brandenburg"/>
    <m/>
    <d v="2009-04-01T00:00:00"/>
    <d v="2009-04-01T00:00:00"/>
    <x v="0"/>
    <x v="0"/>
    <m/>
    <m/>
    <s v="Windenergie (Onshore-Anlage)"/>
    <s v="Ja"/>
    <m/>
    <n v="12"/>
    <s v="UW Charlottenfelde"/>
    <s v="Hochspannung (HS)"/>
    <s v="E.DIS AG"/>
    <x v="0"/>
    <x v="6"/>
  </r>
  <r>
    <s v="BNA1219"/>
    <s v="Uniper Kraftwerke GmbH "/>
    <s v="Gummering"/>
    <n v="84183"/>
    <s v="Niederviehbach"/>
    <s v="Untere Au 60"/>
    <s v="Bayern"/>
    <s v="Gummering"/>
    <d v="1957-01-01T00:00:00"/>
    <d v="1957-01-01T00:00:00"/>
    <x v="0"/>
    <x v="2"/>
    <m/>
    <m/>
    <s v="Laufwasser"/>
    <s v="Nein"/>
    <s v="Nein"/>
    <n v="14.8"/>
    <s v="Schaltanlage vor Ort"/>
    <s v="Hochspannung (HS)"/>
    <s v="Bayernwerk AG"/>
    <x v="0"/>
    <x v="117"/>
  </r>
  <r>
    <s v="BNA1220"/>
    <s v="Uniper Kraftwerke GmbH "/>
    <s v="Aufkirchen"/>
    <n v="85445"/>
    <s v="Oberding"/>
    <s v="Bayernwerkstraße 1"/>
    <s v="Bayern"/>
    <s v="Aufkirchen"/>
    <d v="1924-01-01T00:00:00"/>
    <d v="1924-01-01T00:00:00"/>
    <x v="0"/>
    <x v="2"/>
    <m/>
    <m/>
    <s v="Laufwasser"/>
    <s v="Nein"/>
    <s v="Nein"/>
    <n v="27"/>
    <s v="Schaltanlage vor Ort"/>
    <s v="Hochspannung (HS)"/>
    <s v="Bayernwerk AG/DB Energie GmbH"/>
    <x v="0"/>
    <x v="116"/>
  </r>
  <r>
    <s v="BNA1221"/>
    <s v="Bayerische Elektrizitätswerke GmbH"/>
    <s v="Oberpeiching"/>
    <n v="86698"/>
    <s v="Oberndorf"/>
    <m/>
    <s v="Bayern"/>
    <m/>
    <d v="1954-03-28T00:00:00"/>
    <d v="1954-03-28T00:00:00"/>
    <x v="0"/>
    <x v="2"/>
    <m/>
    <m/>
    <s v="Laufwasser"/>
    <s v="Nein"/>
    <s v="Nein"/>
    <n v="11.9"/>
    <s v="UW Oberpeiching"/>
    <s v="Hochspannung (HS)"/>
    <s v="LEW Verteilnetz GmbH"/>
    <x v="0"/>
    <x v="79"/>
  </r>
  <r>
    <s v="BNA1222"/>
    <s v="Energieversorgung Offenbach AG"/>
    <s v="Müllheizkraftwerk Offenbach"/>
    <n v="63069"/>
    <s v="Offenbach"/>
    <m/>
    <s v="Hessen"/>
    <m/>
    <d v="1972-01-01T00:00:00"/>
    <d v="1972-01-01T00:00:00"/>
    <x v="0"/>
    <x v="10"/>
    <m/>
    <m/>
    <s v="Abfall"/>
    <s v="Nein"/>
    <s v="Ja"/>
    <n v="14.5"/>
    <s v="UW Heusenstamm"/>
    <s v="Mittelspannung (MS)"/>
    <s v="ENO GmbH"/>
    <x v="0"/>
    <x v="39"/>
  </r>
  <r>
    <s v="BNA1223"/>
    <s v="EnBW Onshore Portfolio GmbH"/>
    <s v="Windpark Oldendorf"/>
    <n v="29465"/>
    <s v="Oldendorf/Schnega"/>
    <m/>
    <s v="Niedersachsen"/>
    <s v="Oldendorf"/>
    <d v="2010-09-20T00:00:00"/>
    <d v="2010-09-20T00:00:00"/>
    <x v="0"/>
    <x v="0"/>
    <m/>
    <m/>
    <s v="Windenergie (Onshore-Anlage)"/>
    <s v="Ja"/>
    <s v="Nein"/>
    <n v="12"/>
    <s v="UW Clenze"/>
    <s v="Mittelspannung (MS)"/>
    <s v="Avacon AG"/>
    <x v="0"/>
    <x v="24"/>
  </r>
  <r>
    <s v="BNA1224"/>
    <s v="ENERTRAG Aktiengesellschaft"/>
    <s v="UW Langholt"/>
    <n v="26842"/>
    <s v="Ostrhauderfehn"/>
    <s v="Langholter Str. 10"/>
    <s v="Niedersachsen"/>
    <s v="UW Langholt"/>
    <n v="1999"/>
    <n v="1999"/>
    <x v="0"/>
    <x v="0"/>
    <m/>
    <m/>
    <s v="Windenergie (Onshore-Anlage)"/>
    <s v="Ja"/>
    <m/>
    <n v="12"/>
    <s v="UW Langholt"/>
    <s v="Mittelspannung (MS)"/>
    <s v="EWE NETZ GmbH"/>
    <x v="0"/>
    <x v="3"/>
  </r>
  <r>
    <s v="BNA1225"/>
    <s v="Peißenberger Wärmegesellschaft mbH"/>
    <s v="PWG"/>
    <n v="82380"/>
    <s v="Peißenberg"/>
    <m/>
    <s v="Bayern"/>
    <s v="MHKW 2"/>
    <n v="1989"/>
    <n v="1989"/>
    <x v="14"/>
    <x v="3"/>
    <s v="Erdgas und Heizöl"/>
    <m/>
    <s v="Erdgas"/>
    <s v="Nein"/>
    <s v="Ja"/>
    <n v="5.3"/>
    <s v="UW Peißenberg"/>
    <n v="6"/>
    <s v="Gemeindewerke Peißenberg "/>
    <x v="9"/>
    <x v="139"/>
  </r>
  <r>
    <s v="BNA1226"/>
    <s v="Peißenberger Wärmegesellschaft mbH"/>
    <s v="PWG"/>
    <n v="82380"/>
    <s v="Peißenberg"/>
    <m/>
    <s v="Bayern"/>
    <s v="MHKW 1"/>
    <n v="1987"/>
    <n v="1987"/>
    <x v="14"/>
    <x v="3"/>
    <s v="Erdgas und Heizöl"/>
    <m/>
    <s v="Erdgas"/>
    <s v="Nein"/>
    <s v="Ja"/>
    <n v="5.3"/>
    <s v="UW Peißenberg"/>
    <n v="6"/>
    <s v="Gemeindewerke Peißenberg "/>
    <x v="9"/>
    <x v="140"/>
  </r>
  <r>
    <s v="BNA1227"/>
    <s v="Vereinigte Wertach-Elektrizitätswerke GmbH"/>
    <s v="DKW Leinau"/>
    <n v="87666"/>
    <s v="Pforzen"/>
    <s v="Am Kraftwerk 1"/>
    <s v="Bayern"/>
    <m/>
    <d v="1978-12-05T00:00:00"/>
    <d v="1978-12-05T00:00:00"/>
    <x v="0"/>
    <x v="5"/>
    <s v="Mineralölprodukte"/>
    <s v="Heizöl"/>
    <s v="Mineralölprodukte"/>
    <s v="Nein"/>
    <s v="Nein"/>
    <n v="11.4"/>
    <s v="SH KW Leinau"/>
    <s v="Mittelspannung (MS)"/>
    <s v="Vereinigte Wertach Elektrizitätswerke GmbH"/>
    <x v="0"/>
    <x v="111"/>
  </r>
  <r>
    <s v="BNA1228"/>
    <s v="Uniper Kraftwerke GmbH "/>
    <s v="Landau"/>
    <n v="94431"/>
    <s v="Pilsting-Harburg"/>
    <s v="Stauseestraße 1"/>
    <s v="Bayern"/>
    <s v="Landau"/>
    <d v="1984-01-01T00:00:00"/>
    <d v="1984-01-01T00:00:00"/>
    <x v="0"/>
    <x v="2"/>
    <m/>
    <m/>
    <s v="Laufwasser"/>
    <s v="Nein"/>
    <s v="Nein"/>
    <n v="12.6"/>
    <s v="Schaltanlage vor Ort"/>
    <s v="Mittelspannung (MS)"/>
    <s v="Bayernwerk AG"/>
    <x v="0"/>
    <x v="57"/>
  </r>
  <r>
    <s v="BNA1229"/>
    <s v="EEW Energy from Waste Saarbrücken GmbH"/>
    <s v="MHKW Pirmasens"/>
    <n v="66954"/>
    <s v="Pirmasens"/>
    <s v="Am Staffelberg 2-4"/>
    <s v="Rheinland-Pfalz"/>
    <m/>
    <d v="1999-01-01T00:00:00"/>
    <d v="1999-01-01T00:00:00"/>
    <x v="0"/>
    <x v="10"/>
    <s v="Abfall, biol. abbaubarer Anteil von Abfällen aus Haushalt und Industrie"/>
    <m/>
    <s v="Abfall"/>
    <s v="Nein"/>
    <s v="Ja"/>
    <n v="15"/>
    <s v="Übergabe an 20 KV EB"/>
    <s v="Mittelspannung (MS)"/>
    <s v="Stadtwerke Pirmasens Versorgungs GmbH"/>
    <x v="0"/>
    <x v="19"/>
  </r>
  <r>
    <s v="BNA1230"/>
    <s v="Uniper Kraftwerke GmbH "/>
    <s v="Pielweichs"/>
    <n v="94447"/>
    <s v="Plattling"/>
    <s v="An der Staustufe 1"/>
    <s v="Bayern"/>
    <s v="Pielweichs"/>
    <d v="1994-01-01T00:00:00"/>
    <d v="1994-01-01T00:00:00"/>
    <x v="0"/>
    <x v="2"/>
    <m/>
    <m/>
    <s v="Laufwasser"/>
    <s v="Nein"/>
    <s v="Nein"/>
    <n v="12.6"/>
    <s v="Schaltanlage vor Ort"/>
    <s v="Mittelspannung (MS)"/>
    <s v="Bayernwerk AG"/>
    <x v="0"/>
    <x v="29"/>
  </r>
  <r>
    <s v="BNA1231"/>
    <s v="Repower Deutschland GmbH"/>
    <s v="Prettin"/>
    <n v="6925"/>
    <s v="Plossig"/>
    <m/>
    <s v="Sachsen-Anhalt"/>
    <s v="WIP Prettin III"/>
    <n v="2006"/>
    <n v="2006"/>
    <x v="0"/>
    <x v="0"/>
    <m/>
    <m/>
    <s v="Windenergie (Onshore-Anlage)"/>
    <s v="Ja"/>
    <s v="Nein"/>
    <n v="10"/>
    <s v="Prettin"/>
    <s v="Mittelspannung (MS)"/>
    <s v="Mitteldeutsche Netzgesellschaft Strom mbH"/>
    <x v="0"/>
    <x v="34"/>
  </r>
  <r>
    <s v="BNA1232"/>
    <s v="EEW Energy from Waste Premnitz GmbH"/>
    <s v="ZWSF"/>
    <n v="14727"/>
    <s v="Premnitz"/>
    <s v="Dr. Herbert-Rein-Straße 1"/>
    <s v="Brandenburg"/>
    <s v="ZWSF"/>
    <d v="2004-01-08T00:00:00"/>
    <d v="2004-01-08T00:00:00"/>
    <x v="0"/>
    <x v="10"/>
    <s v="Abfall, biologisch abbaubarer Anteil von Abfällen aus Haushalten und Industrie"/>
    <m/>
    <s v="Abfall"/>
    <s v="Nein"/>
    <s v="Nein"/>
    <n v="2.5"/>
    <s v="20 kV Schaltanlage"/>
    <s v="Mittelspannung (MS)"/>
    <s v="E.DIS AG"/>
    <x v="0"/>
    <x v="23"/>
  </r>
  <r>
    <s v="BNA1233"/>
    <s v="EEW Energy from Waste Premnitz GmbH"/>
    <s v="EVE"/>
    <n v="14727"/>
    <s v="Premnitz"/>
    <s v="Dr. Herbert-Rein-Straße 1"/>
    <s v="Brandenburg"/>
    <s v="EVE"/>
    <d v="2009-06-09T00:00:00"/>
    <d v="2009-06-09T00:00:00"/>
    <x v="0"/>
    <x v="10"/>
    <s v="Abfall, biologisch abbaubarer Anteil von Abfällen aus Haushalten und Industrie"/>
    <m/>
    <s v="Abfall"/>
    <s v="Nein"/>
    <s v="Ja"/>
    <n v="14.5"/>
    <s v="20 kV Schaltanlage"/>
    <s v="Mittelspannung (MS)"/>
    <s v="E.DIS AG"/>
    <x v="0"/>
    <x v="6"/>
  </r>
  <r>
    <s v="BNA1234"/>
    <s v="Uniper Kraftwerke GmbH "/>
    <s v="Prittriching"/>
    <n v="86931"/>
    <s v="Prittriching"/>
    <s v="Lechstraße"/>
    <s v="Bayern"/>
    <s v="Prittriching"/>
    <d v="1984-01-01T00:00:00"/>
    <d v="1984-01-01T00:00:00"/>
    <x v="0"/>
    <x v="2"/>
    <m/>
    <m/>
    <s v="Laufwasser"/>
    <s v="Nein"/>
    <s v="Nein"/>
    <n v="12.1"/>
    <s v="Schaltanlage vor Ort"/>
    <s v="Mittelspannung (MS)"/>
    <s v="Bayernwerk AG"/>
    <x v="0"/>
    <x v="57"/>
  </r>
  <r>
    <s v="BNA1235"/>
    <s v="Bayerische Elektrizitätswerke GmbH"/>
    <s v="Rain"/>
    <n v="86641"/>
    <s v="Rain"/>
    <m/>
    <s v="Bayern"/>
    <m/>
    <d v="1956-02-10T00:00:00"/>
    <d v="1956-02-10T00:00:00"/>
    <x v="0"/>
    <x v="2"/>
    <m/>
    <m/>
    <s v="Laufwasser"/>
    <s v="Nein"/>
    <s v="Nein"/>
    <n v="10.9"/>
    <s v="UW Rain"/>
    <s v="Mittelspannung (MS)"/>
    <s v="LEW Verteilnetz GmbH"/>
    <x v="0"/>
    <x v="112"/>
  </r>
  <r>
    <s v="BNA1236"/>
    <s v="Stadtwerke München GmbH"/>
    <s v="Windpark Lockstedt"/>
    <n v="39359"/>
    <s v="Rätzlingen"/>
    <m/>
    <s v="Sachsen-Anhalt"/>
    <m/>
    <d v="2007-12-01T00:00:00"/>
    <d v="2007-12-01T00:00:00"/>
    <x v="0"/>
    <x v="0"/>
    <m/>
    <m/>
    <s v="Windenergie (Onshore-Anlage)"/>
    <s v="Ja"/>
    <m/>
    <n v="18"/>
    <s v="UW Weferlingen"/>
    <s v="Mittelspannung (MS)"/>
    <s v="Avacon AG"/>
    <x v="0"/>
    <x v="81"/>
  </r>
  <r>
    <s v="BNA1237"/>
    <s v="Windpark Redekin-Genthin GmbH &amp; Co. KG"/>
    <s v="Redekin"/>
    <n v="39319"/>
    <s v="Redekin"/>
    <m/>
    <s v="Sachsen-Anhalt"/>
    <s v="Redekin"/>
    <d v="2009-10-30T00:00:00"/>
    <d v="2009-10-30T00:00:00"/>
    <x v="0"/>
    <x v="0"/>
    <m/>
    <m/>
    <s v="Windenergie (Onshore-Anlage)"/>
    <s v="Ja"/>
    <s v="Nein"/>
    <n v="22"/>
    <s v="UW Genthin"/>
    <s v="Hochspannung (HS)"/>
    <s v="HSN Magdeburg GmbH"/>
    <x v="0"/>
    <x v="6"/>
  </r>
  <r>
    <s v="BNA1238"/>
    <s v="Molkerei MEGGLE Wasserburg GmbH &amp; Co. KG"/>
    <s v="Kraftwerk Meggle"/>
    <n v="83512"/>
    <s v="Reitmehring"/>
    <s v="Megglestraße 6 - 12"/>
    <s v="Bayern"/>
    <m/>
    <d v="2000-06-01T00:00:00"/>
    <d v="2000-06-01T00:00:00"/>
    <x v="0"/>
    <x v="1"/>
    <m/>
    <m/>
    <s v="Erdgas"/>
    <s v="Nein"/>
    <s v="Ja"/>
    <n v="15.1"/>
    <s v="Schalthaus Ost 20 kV"/>
    <s v="Mittelspannung (MS)"/>
    <s v="Bayernwerk Natur"/>
    <x v="0"/>
    <x v="50"/>
  </r>
  <r>
    <s v="BNA1239"/>
    <s v="Donau-Wasserkraft AG"/>
    <s v="Bertoldsheim"/>
    <n v="86643"/>
    <s v="Rennertshofen"/>
    <m/>
    <s v="Bayern"/>
    <s v="entfällt"/>
    <d v="1968-01-01T00:00:00"/>
    <d v="1968-01-01T00:00:00"/>
    <x v="0"/>
    <x v="2"/>
    <m/>
    <m/>
    <s v="Laufwasser"/>
    <s v="Nein"/>
    <s v="Nein"/>
    <n v="18.899999999999999"/>
    <s v="loco Kraftwerk"/>
    <s v="110, 16,7 Hz"/>
    <s v="DB Energie GmbH"/>
    <x v="0"/>
    <x v="74"/>
  </r>
  <r>
    <s v="BNA1240"/>
    <s v="Rheiner Windpark GmbH &amp; Co. KG"/>
    <s v="WP Rheine"/>
    <n v="48432"/>
    <s v="Rheine"/>
    <s v="Kampelweg"/>
    <s v="Nordrhein-Westfalen"/>
    <m/>
    <n v="2002"/>
    <n v="2002"/>
    <x v="0"/>
    <x v="0"/>
    <m/>
    <m/>
    <s v="Windenergie (Onshore-Anlage)"/>
    <s v="Ja"/>
    <s v="Nein"/>
    <n v="10.45"/>
    <s v="DE0001814848500000000000000446685"/>
    <n v="30"/>
    <s v="Westnetz GmbH"/>
    <x v="0"/>
    <x v="1"/>
  </r>
  <r>
    <s v="BNA1241"/>
    <s v="e.disnatur Erneuerbare Energien GmbH"/>
    <s v="WP Riethnordhausen "/>
    <n v="6528"/>
    <s v="Riethnordhausen"/>
    <m/>
    <s v="Sachsen-Anhalt"/>
    <m/>
    <n v="2007"/>
    <n v="2007"/>
    <x v="0"/>
    <x v="0"/>
    <m/>
    <m/>
    <s v="Windenergie (Onshore-Anlage)"/>
    <s v="Ja"/>
    <m/>
    <n v="10"/>
    <m/>
    <s v="Mittelspannung (MS)"/>
    <s v="Mitteldeutsche Netzgesellschaft Strom mbH"/>
    <x v="0"/>
    <x v="12"/>
  </r>
  <r>
    <s v="BNA1242"/>
    <s v="ENERTRAG Aktiengesellschaft"/>
    <s v="ÜST Röbel"/>
    <n v="17207"/>
    <s v="Röbel"/>
    <s v="Gemarkung Röbel, _x000a_Flur 14, Flurstück 335/6"/>
    <s v="Mecklenburg-Vorpommern"/>
    <s v="ÜST Röbel"/>
    <n v="1999"/>
    <n v="1999"/>
    <x v="0"/>
    <x v="0"/>
    <m/>
    <m/>
    <s v="Windenergie (Onshore-Anlage)"/>
    <s v="Ja"/>
    <m/>
    <n v="19.2"/>
    <s v="ÜST Röbel"/>
    <s v="Mittelspannung (MS)"/>
    <s v="E.DIS AG"/>
    <x v="0"/>
    <x v="3"/>
  </r>
  <r>
    <s v="BNA1243"/>
    <s v="Vattenfall Europe New Energy Ecopower GmbH"/>
    <s v="EBS-HKW Rostock"/>
    <n v="18147"/>
    <s v="Rostock"/>
    <s v="Ost-West-Straße 25"/>
    <s v="Mecklenburg-Vorpommern"/>
    <m/>
    <n v="2009"/>
    <n v="2009"/>
    <x v="0"/>
    <x v="10"/>
    <m/>
    <m/>
    <s v="Abfall"/>
    <s v="Nein"/>
    <s v="Ja"/>
    <n v="17"/>
    <s v="Umspannwerk Seehafen"/>
    <s v="Mittelspannung (MS)"/>
    <s v="Stadtwerke Rostock Netzgesellschaft mbH"/>
    <x v="0"/>
    <x v="7"/>
  </r>
  <r>
    <s v="BNA1244"/>
    <s v="AVA Velsen GmbH"/>
    <s v="AVA Velsen"/>
    <n v="66127"/>
    <s v="Saarbrücken-Velsen"/>
    <s v="Alte Grube Velsen 16"/>
    <s v="Saarland"/>
    <m/>
    <d v="1997-08-07T00:00:00"/>
    <d v="1997-08-07T00:00:00"/>
    <x v="0"/>
    <x v="10"/>
    <m/>
    <m/>
    <s v="Abfall"/>
    <s v="Nein"/>
    <s v="Nein"/>
    <n v="16"/>
    <s v="DE00096266115N0000000000000000348"/>
    <s v="USp. Höchst- / Hochspannung (HöS/HS)"/>
    <s v="STEAG GmbH"/>
    <x v="0"/>
    <x v="14"/>
  </r>
  <r>
    <s v="BNA1245"/>
    <s v="Uniper Kraftwerke GmbH "/>
    <s v="Schwabstadl"/>
    <n v="86937"/>
    <s v="Scheuring"/>
    <s v="Zollhaus"/>
    <s v="Bayern"/>
    <s v="Schwabstadl"/>
    <d v="1981-01-01T00:00:00"/>
    <d v="1981-01-01T00:00:00"/>
    <x v="0"/>
    <x v="2"/>
    <m/>
    <m/>
    <s v="Laufwasser"/>
    <s v="Nein"/>
    <s v="Nein"/>
    <n v="12"/>
    <s v="Schaltanlage vor Ort"/>
    <s v="Hochspannung (HS)"/>
    <s v="Bayernwerk AG"/>
    <x v="0"/>
    <x v="37"/>
  </r>
  <r>
    <s v="BNA1246"/>
    <s v="Uniper Kraftwerke GmbH "/>
    <s v="Scheuring"/>
    <n v="86937"/>
    <s v="Scheuring"/>
    <s v="Lechau"/>
    <s v="Bayern"/>
    <s v="Scheuring"/>
    <d v="1980-01-01T00:00:00"/>
    <d v="1980-01-01T00:00:00"/>
    <x v="0"/>
    <x v="2"/>
    <m/>
    <m/>
    <s v="Laufwasser"/>
    <s v="Nein"/>
    <s v="Nein"/>
    <n v="12.2"/>
    <s v="Schaltanlage vor Ort"/>
    <s v="Hochspannung (HS)"/>
    <s v="Bayernwerk AG"/>
    <x v="0"/>
    <x v="53"/>
  </r>
  <r>
    <s v="BNA1247"/>
    <s v="Uniper Kraftwerke GmbH "/>
    <s v="Unterbergen"/>
    <n v="86511"/>
    <s v="Schmiechen-Unterbergen"/>
    <s v="Lechfeldstraße"/>
    <s v="Bayern"/>
    <s v="Unterbergen"/>
    <d v="1983-01-01T00:00:00"/>
    <d v="1983-01-01T00:00:00"/>
    <x v="0"/>
    <x v="2"/>
    <m/>
    <m/>
    <s v="Laufwasser"/>
    <s v="Nein"/>
    <s v="Nein"/>
    <n v="12.3"/>
    <s v="Schaltanlage vor Ort"/>
    <s v="Hochspannung (HS)"/>
    <s v="Bayernwerk AG"/>
    <x v="0"/>
    <x v="48"/>
  </r>
  <r>
    <s v="BNA1248a"/>
    <s v="UPM GmbH"/>
    <s v="UPM Schongau"/>
    <n v="86956"/>
    <s v="Schongau"/>
    <s v="Friedrich-Haindl-Strasse 10"/>
    <s v="Bayern"/>
    <s v="Dampfkraftwerk"/>
    <d v="1954-01-23T00:00:00"/>
    <d v="1954-01-23T00:00:00"/>
    <x v="4"/>
    <x v="1"/>
    <m/>
    <m/>
    <s v="Erdgas"/>
    <s v="Nein"/>
    <s v="Ja"/>
    <n v="64"/>
    <s v="UW UPM/Haindl"/>
    <s v="Hochspannung (HS)"/>
    <s v="LEW Verteilnetz GmbH"/>
    <x v="4"/>
    <x v="79"/>
  </r>
  <r>
    <s v="BNA1248b"/>
    <s v="UPM GmbH"/>
    <s v="HKW3 UPM Schongau"/>
    <n v="86956"/>
    <s v="Schongau"/>
    <s v="Friedrich-Haindl-Strasse 10"/>
    <s v="Bayern"/>
    <s v="HKW 3"/>
    <d v="2014-12-20T00:00:00"/>
    <d v="2014-12-20T00:00:00"/>
    <x v="0"/>
    <x v="1"/>
    <m/>
    <m/>
    <s v="Erdgas"/>
    <s v="Nein"/>
    <s v="Ja"/>
    <n v="76"/>
    <m/>
    <s v="Hochspannung (HS)"/>
    <s v="LEW Verteilnetz GmbH"/>
    <x v="0"/>
    <x v="86"/>
  </r>
  <r>
    <s v="BNA1249"/>
    <s v="UPM GmbH"/>
    <s v="UPM Schongau"/>
    <n v="86956"/>
    <s v="Schongau"/>
    <s v="Friedrich-Haindl-Strasse 10"/>
    <s v="Bayern"/>
    <s v="Heizkraftwerk 2"/>
    <d v="1989-01-21T00:00:00"/>
    <d v="1989-01-21T00:00:00"/>
    <x v="0"/>
    <x v="3"/>
    <s v="Reststoffe aus Altpapieraufbereitung"/>
    <m/>
    <s v="Sonstige Energieträger_x000a_(nicht erneuerbar)"/>
    <s v="Nein"/>
    <s v="Ja"/>
    <n v="6"/>
    <s v="UW UPM/Haindl"/>
    <s v="Hochspannung (HS)"/>
    <s v="LEW Verteilnetz GmbH"/>
    <x v="0"/>
    <x v="20"/>
  </r>
  <r>
    <s v="BNA1250"/>
    <s v="UPM GmbH"/>
    <s v="UPM Schongau"/>
    <n v="86956"/>
    <s v="Schongau"/>
    <s v="Friedrich-Haindl-Strasse 10"/>
    <s v="Bayern"/>
    <s v="Wasserkraft"/>
    <d v="1959-07-01T00:00:00"/>
    <d v="1959-07-01T00:00:00"/>
    <x v="0"/>
    <x v="2"/>
    <m/>
    <m/>
    <s v="Laufwasser"/>
    <s v="Ja"/>
    <s v="Nein"/>
    <n v="10.5"/>
    <s v="UW UPM/Haindl"/>
    <s v="Hochspannung (HS)"/>
    <s v="LEW Verteilnetz GmbH"/>
    <x v="0"/>
    <x v="92"/>
  </r>
  <r>
    <s v="BNA1251"/>
    <s v="Uniper Kraftwerke GmbH "/>
    <s v="Dornau"/>
    <n v="86956"/>
    <s v="Schongau"/>
    <s v="Lechuferstraße 21"/>
    <s v="Bayern"/>
    <s v="Dornau"/>
    <d v="1960-01-01T00:00:00"/>
    <d v="1960-01-01T00:00:00"/>
    <x v="0"/>
    <x v="2"/>
    <m/>
    <m/>
    <s v="Laufwasser"/>
    <s v="Nein"/>
    <s v="Nein"/>
    <n v="16.600000000000001"/>
    <s v="Schaltanlage vor Ort"/>
    <s v="Hochspannung (HS)"/>
    <s v="Bayernwerk AG"/>
    <x v="0"/>
    <x v="128"/>
  </r>
  <r>
    <s v="BNA1252"/>
    <s v="ÜZ Windpark Schonungen GmbH &amp; Co. KG"/>
    <s v="ÜZ-Wind-Schonungen"/>
    <n v="97451"/>
    <s v="Schonungen"/>
    <s v="Außenbereich"/>
    <s v="Bayern"/>
    <m/>
    <n v="2011"/>
    <n v="2011"/>
    <x v="0"/>
    <x v="0"/>
    <m/>
    <m/>
    <s v="Windenergie (Onshore-Anlage)"/>
    <s v="Ja"/>
    <s v="Nein"/>
    <n v="11.5"/>
    <s v="ÜZ-UW Heidenfeld"/>
    <s v="Mittelspannung (MS)"/>
    <s v="Unterfränkische Überlandzentrale eG"/>
    <x v="0"/>
    <x v="130"/>
  </r>
  <r>
    <s v="BNA1253"/>
    <s v="e.disnatur Erneuerbare Energien GmbH"/>
    <s v="WP Schortewitz"/>
    <n v="6369"/>
    <s v="Schortewitz"/>
    <m/>
    <s v="Sachsen-Anhalt"/>
    <m/>
    <n v="2004"/>
    <n v="2004"/>
    <x v="0"/>
    <x v="0"/>
    <m/>
    <m/>
    <s v="Windenergie (Onshore-Anlage)"/>
    <s v="Ja"/>
    <m/>
    <n v="15"/>
    <m/>
    <s v="Mittelspannung (MS)"/>
    <s v="Mitteldeutsche Netzgesellschaft Strom mbH"/>
    <x v="0"/>
    <x v="32"/>
  </r>
  <r>
    <s v="BNA1254"/>
    <s v="Zweckverband Müllverwertung Schwandorf"/>
    <s v="Müllkraftwerk Schwandorf"/>
    <n v="92421"/>
    <s v="Schwandorf"/>
    <s v="Alustraße 7"/>
    <s v="Bayern"/>
    <m/>
    <d v="1982-08-31T00:00:00"/>
    <d v="1982-08-31T00:00:00"/>
    <x v="0"/>
    <x v="10"/>
    <m/>
    <s v="Heizöl "/>
    <s v="Abfall"/>
    <s v="Nein"/>
    <s v="Ja"/>
    <n v="54"/>
    <s v="UW Schwandorf"/>
    <s v="Hochspannung (HS)"/>
    <s v="Bayernwerk AG"/>
    <x v="0"/>
    <x v="85"/>
  </r>
  <r>
    <s v="BNA1255"/>
    <s v="Kraftwerk Schwedt GmbH &amp; Co. KG"/>
    <s v="Kraftwerk Schwedt GmbH &amp; Co.KG"/>
    <n v="16303"/>
    <s v="Schwedt"/>
    <m/>
    <s v="Brandenburg"/>
    <m/>
    <d v="2011-04-01T00:00:00"/>
    <d v="2011-04-01T00:00:00"/>
    <x v="0"/>
    <x v="3"/>
    <s v="EBS"/>
    <s v="Biogas, Erdgas, Heizöl"/>
    <s v="Abfall"/>
    <s v="Nein"/>
    <s v="Ja"/>
    <n v="28.9"/>
    <m/>
    <s v="Hochspannung (HS)"/>
    <s v="E.DIS AG"/>
    <x v="0"/>
    <x v="33"/>
  </r>
  <r>
    <s v="BNA1256"/>
    <s v="LEIPA Georg Leinfelder GmbH"/>
    <s v="Kraftwerk Leipa Georg Leinfelder GmbH Werk Schwedt Nord"/>
    <n v="16306"/>
    <s v="Schwedt"/>
    <s v="Kuhheide 1"/>
    <s v="Brandenburg"/>
    <s v="Dampfturbine"/>
    <d v="1993-09-20T00:00:00"/>
    <d v="1993-09-20T00:00:00"/>
    <x v="16"/>
    <x v="3"/>
    <s v="Faserreststoffe und Spuckstoffe aus der Altpapieraufbereitung, Altholz und Frischholzhackschnitzel"/>
    <s v="HEL, Erdgas, Biogas"/>
    <s v="Biomasse"/>
    <s v="Nein"/>
    <s v="Ja"/>
    <n v="13.3"/>
    <s v="UW Haindl"/>
    <s v="Hochspannung (HS)"/>
    <s v="E.DIS AG"/>
    <x v="1"/>
    <x v="21"/>
  </r>
  <r>
    <s v="BNA1257"/>
    <s v="Breeze Four Energy GmbH &amp; Co. KG"/>
    <s v="Heinersdorf"/>
    <n v="16303"/>
    <s v="Schwedt / OT Heinersdorf"/>
    <m/>
    <s v="Brandenburg"/>
    <s v="Heinersdorf"/>
    <n v="2001"/>
    <n v="2001"/>
    <x v="0"/>
    <x v="0"/>
    <m/>
    <m/>
    <s v="Windenergie (Onshore-Anlage)"/>
    <s v="Ja"/>
    <s v="Nein"/>
    <n v="13.5"/>
    <s v="UW Schwedt"/>
    <s v="Hochspannung (HS)"/>
    <s v="E.DIS AG"/>
    <x v="0"/>
    <x v="22"/>
  </r>
  <r>
    <s v="BNA1258"/>
    <s v="EnBW Onshore Portfolio GmbH"/>
    <s v="Windpark Schwienau II"/>
    <n v="29593"/>
    <s v="Schwienau"/>
    <m/>
    <s v="Niedersachsen"/>
    <s v="Schwienau II"/>
    <d v="2009-02-02T00:00:00"/>
    <d v="2009-02-02T00:00:00"/>
    <x v="0"/>
    <x v="0"/>
    <m/>
    <m/>
    <s v="Windenergie (Onshore-Anlage)"/>
    <s v="Ja"/>
    <s v="Nein"/>
    <n v="10"/>
    <s v="UW Stadorf"/>
    <s v="Mittelspannung (MS)"/>
    <s v="Avacon AG"/>
    <x v="0"/>
    <x v="6"/>
  </r>
  <r>
    <s v="BNA1259"/>
    <s v="GERO Solarpark GmbH"/>
    <s v="Solarpark Amsdorf"/>
    <n v="6317"/>
    <s v="Seegebiet Mansfelder Land OT Amsdorf"/>
    <s v="Chausseestraße 1"/>
    <s v="Sachsen-Anhalt"/>
    <m/>
    <d v="2012-04-20T00:00:00"/>
    <d v="2012-04-20T00:00:00"/>
    <x v="0"/>
    <x v="7"/>
    <m/>
    <m/>
    <s v="Solare Strahlungsenergie"/>
    <s v="Ja"/>
    <s v="Nein"/>
    <n v="28.344000000000001"/>
    <s v="Umspannwerk Amsdorf Solar"/>
    <s v="Hochspannung (HS)"/>
    <s v="Mitteldeutsche Netzgesellschaft Strom mbH"/>
    <x v="0"/>
    <x v="113"/>
  </r>
  <r>
    <s v="BNA1260"/>
    <s v="Daimler AG"/>
    <s v="Heizkraftwerk Sindelfingen"/>
    <n v="71059"/>
    <s v="Sindelfingen"/>
    <m/>
    <s v="Baden-Württemberg"/>
    <s v="Sammelschienen-HKW"/>
    <d v="2013-11-21T00:00:00"/>
    <d v="2013-11-21T00:00:00"/>
    <x v="0"/>
    <x v="1"/>
    <s v="Erdgas"/>
    <s v="Heizöl EL"/>
    <s v="Erdgas"/>
    <s v="Nein"/>
    <s v="Ja"/>
    <n v="95"/>
    <s v="DE00721471063000ZE000000861318VS0"/>
    <s v="USp. Hoch- / Mittelspannung (HS/MS)"/>
    <s v="Netze BW GmbH"/>
    <x v="0"/>
    <x v="25"/>
  </r>
  <r>
    <s v="BNA1261"/>
    <s v="EEW Energy from Waste Stapelfeld GmbH"/>
    <m/>
    <n v="22145"/>
    <s v="Stapelfeld"/>
    <m/>
    <s v="Schleswig-Holstein"/>
    <m/>
    <d v="1979-10-01T00:00:00"/>
    <d v="1979-10-01T00:00:00"/>
    <x v="0"/>
    <x v="10"/>
    <s v="Abfall, biol. abbaubarer Anteil von Abfällen aus Haushalten und Industrie"/>
    <s v="Abfall, biol. abbaubarer Anteil von Abfällen aus Haushalten und Industrie"/>
    <s v="Abfall"/>
    <s v="Nein"/>
    <s v="Ja"/>
    <n v="16.399999999999999"/>
    <s v="SA Stapelfeld MVA"/>
    <n v="30"/>
    <s v="Schleswig-Holstein Netz AG "/>
    <x v="0"/>
    <x v="52"/>
  </r>
  <r>
    <s v="BNA1262"/>
    <s v="REMONDIS Thermische Abfallverwertung GmbH"/>
    <s v="REMONDIS Thermische Abfallverwertung GmbH"/>
    <n v="39418"/>
    <s v="Staßfurt"/>
    <s v="Butterwecker Weg 6"/>
    <s v="Sachsen-Anhalt"/>
    <m/>
    <d v="2008-04-21T00:00:00"/>
    <d v="2008-04-21T00:00:00"/>
    <x v="0"/>
    <x v="10"/>
    <m/>
    <m/>
    <s v="Abfall"/>
    <s v="Nein"/>
    <s v="Ja"/>
    <n v="24"/>
    <s v="Staßfurt"/>
    <s v="Hochspannung (HS)"/>
    <s v="HSN Magdeburg GmbH"/>
    <x v="0"/>
    <x v="59"/>
  </r>
  <r>
    <s v="BNA1263"/>
    <s v="Uniper Kraftwerke GmbH "/>
    <s v="Mühltal"/>
    <n v="82064"/>
    <s v="Straßlach"/>
    <s v="Mühltal 7"/>
    <s v="Bayern"/>
    <s v="Mühltal"/>
    <d v="1924-01-01T00:00:00"/>
    <d v="1924-01-01T00:00:00"/>
    <x v="0"/>
    <x v="2"/>
    <m/>
    <m/>
    <s v="Laufwasser"/>
    <s v="Nein"/>
    <s v="Nein"/>
    <n v="11.2"/>
    <s v="Schaltanlage vor Ort"/>
    <s v="Mittelspannung (MS)"/>
    <s v="Bayernwerk AG"/>
    <x v="0"/>
    <x v="116"/>
  </r>
  <r>
    <s v="BNA1264"/>
    <s v="Stadtwerke Suhl/Zella-Mehlis GmbH"/>
    <s v="HKW Bohrhügel"/>
    <n v="98528"/>
    <s v="Suhl"/>
    <s v="Fröhliche-Mann-Straße 2"/>
    <s v="Thüringen"/>
    <m/>
    <d v="1995-12-02T00:00:00"/>
    <d v="1995-12-02T00:00:00"/>
    <x v="0"/>
    <x v="3"/>
    <s v="Erdgas"/>
    <s v="HEL"/>
    <s v="Erdgas"/>
    <s v="Nein"/>
    <s v="Ja"/>
    <n v="13.5"/>
    <s v="UW II"/>
    <s v="Mittelspannung (MS)"/>
    <s v="Stadtwerke Suhl/Zella-Mehlis Netz GmbH"/>
    <x v="0"/>
    <x v="69"/>
  </r>
  <r>
    <s v="BNA1265"/>
    <s v="EnBW Energie Baden-Württemberg AG"/>
    <s v="Tannheim"/>
    <n v="88459"/>
    <s v="Tannheim"/>
    <m/>
    <s v="Baden-Württemberg"/>
    <s v="Tannheim"/>
    <d v="1920-12-01T00:00:00"/>
    <d v="1920-12-01T00:00:00"/>
    <x v="0"/>
    <x v="2"/>
    <m/>
    <m/>
    <s v="Laufwasser"/>
    <s v="Nein"/>
    <s v="Nein"/>
    <n v="12.3"/>
    <m/>
    <s v="Mittelspannung (MS)"/>
    <s v="Netze BW GmbH"/>
    <x v="0"/>
    <x v="124"/>
  </r>
  <r>
    <s v="BNA1266"/>
    <s v="HSE Solarpark Thüngen GmbH &amp; Co. KG"/>
    <s v="Solarpark Thüngen"/>
    <n v="97289"/>
    <s v="Thüngen"/>
    <s v="Flur 625"/>
    <s v="Bayern"/>
    <s v="Solarpark Thüngen"/>
    <n v="2010"/>
    <n v="2010"/>
    <x v="0"/>
    <x v="7"/>
    <m/>
    <m/>
    <s v="Solare Strahlungsenergie"/>
    <s v="Ja"/>
    <s v="Nein"/>
    <n v="18.7"/>
    <m/>
    <s v="Mittelspannung (MS)"/>
    <s v="Bayernwerk AG"/>
    <x v="0"/>
    <x v="54"/>
  </r>
  <r>
    <s v="BNA1267"/>
    <s v="Stadtwerke München GmbH"/>
    <s v="Uppenborn 2"/>
    <n v="84184"/>
    <s v="Tiefenbach"/>
    <m/>
    <s v="Bayern"/>
    <n v="2"/>
    <d v="1951-08-02T00:00:00"/>
    <d v="1951-08-02T00:00:00"/>
    <x v="0"/>
    <x v="2"/>
    <m/>
    <m/>
    <s v="Laufwasser"/>
    <s v="Nein"/>
    <s v="Nein"/>
    <n v="18"/>
    <s v="Schaltstelle Leitzachwerk"/>
    <s v="Hochspannung (HS)"/>
    <s v="SWM Infrastruktur GmbH"/>
    <x v="0"/>
    <x v="122"/>
  </r>
  <r>
    <s v="BNA1268"/>
    <s v="Breeze Four Energy GmbH &amp; Co. KG"/>
    <s v="Tarnow"/>
    <n v="18249"/>
    <s v="Tranow"/>
    <m/>
    <s v="Mecklenburg-Vorpommern"/>
    <s v="Tranow"/>
    <n v="2000"/>
    <n v="2000"/>
    <x v="0"/>
    <x v="0"/>
    <m/>
    <m/>
    <s v="Windenergie (Onshore-Anlage)"/>
    <s v="Ja"/>
    <s v="Nein"/>
    <n v="13.5"/>
    <s v="UW Tarnow"/>
    <s v="Hochspannung (HS)"/>
    <s v="WEMAG Netz GmbH"/>
    <x v="0"/>
    <x v="51"/>
  </r>
  <r>
    <s v="BNA1269"/>
    <s v="innogy SE"/>
    <s v="Trier"/>
    <n v="54234"/>
    <s v="Trier"/>
    <m/>
    <s v="Rheinland-Pfalz"/>
    <m/>
    <d v="1962-01-11T00:00:00"/>
    <d v="1962-01-11T00:00:00"/>
    <x v="0"/>
    <x v="2"/>
    <m/>
    <m/>
    <s v="Laufwasser"/>
    <s v="Nein"/>
    <s v="Nein"/>
    <n v="18.8"/>
    <m/>
    <s v="Mittelspannung (MS)"/>
    <s v="Westnetz GmbH"/>
    <x v="0"/>
    <x v="105"/>
  </r>
  <r>
    <s v="BNA1270"/>
    <s v="innogy SE"/>
    <s v="RWE Innogy Brise Windparkbetriebsgesellschaft mbH"/>
    <n v="27239"/>
    <s v="Twistringen"/>
    <m/>
    <s v="Niedersachsen"/>
    <s v="Twistringen"/>
    <n v="2007"/>
    <n v="2007"/>
    <x v="0"/>
    <x v="0"/>
    <m/>
    <m/>
    <s v="Windenergie (Onshore-Anlage)"/>
    <s v="Ja"/>
    <s v="Nein"/>
    <n v="12"/>
    <s v="UW Bassum"/>
    <s v="Mittelspannung (MS)"/>
    <s v="Avacon AG"/>
    <x v="0"/>
    <x v="12"/>
  </r>
  <r>
    <s v="BNA1271"/>
    <s v="K+S AG"/>
    <s v="Unterbreizbach"/>
    <n v="36414"/>
    <s v="Unterbreizbach"/>
    <m/>
    <s v="Thüringen"/>
    <s v="Unterbreizbach"/>
    <d v="1995-01-01T00:00:00"/>
    <d v="1995-01-01T00:00:00"/>
    <x v="0"/>
    <x v="1"/>
    <m/>
    <m/>
    <s v="Erdgas"/>
    <s v="Nein"/>
    <s v="Ja"/>
    <n v="20"/>
    <s v="UW Phillippsthal"/>
    <s v="Hochspannung (HS)"/>
    <s v="Avacon Netz GmbH"/>
    <x v="0"/>
    <x v="69"/>
  </r>
  <r>
    <s v="BNA1272"/>
    <s v="KEVAG - Koblenzer Elektrizitätswerk und Verkehrs-AG"/>
    <s v="Windpark Waigandshain/Homberg"/>
    <n v="56477"/>
    <s v="Waigandshain"/>
    <s v="Auf der Höhe 4"/>
    <s v="Rheinland-Pfalz"/>
    <m/>
    <n v="2004"/>
    <n v="2004"/>
    <x v="0"/>
    <x v="0"/>
    <m/>
    <m/>
    <s v="Windenergie (Onshore-Anlage)"/>
    <s v="Ja"/>
    <m/>
    <n v="18"/>
    <s v="UA Höhn"/>
    <s v="Mittelspannung (MS)"/>
    <s v="KEVAG Verteilnetz GmbH "/>
    <x v="0"/>
    <x v="32"/>
  </r>
  <r>
    <s v="BNA1273"/>
    <s v="Uniper Kraftwerke GmbH "/>
    <s v="Obernach"/>
    <n v="82432"/>
    <s v="Walchensee"/>
    <s v="Einsiedl"/>
    <s v="Bayern"/>
    <s v="Obernach"/>
    <d v="1955-01-01T00:00:00"/>
    <d v="1955-01-01T00:00:00"/>
    <x v="0"/>
    <x v="2"/>
    <m/>
    <m/>
    <s v="Laufwasser"/>
    <s v="Nein"/>
    <s v="Nein"/>
    <n v="12.8"/>
    <s v="Schaltanlage vor Ort"/>
    <s v="Mittelspannung (MS)"/>
    <s v="Bayernwerk AG"/>
    <x v="0"/>
    <x v="72"/>
  </r>
  <r>
    <s v="BNA1274"/>
    <s v="Uniper Kraftwerke GmbH "/>
    <s v="Ettling"/>
    <n v="94522"/>
    <s v="Wallersorf/Ettling"/>
    <s v="Kraftwerkstraße 1"/>
    <s v="Bayern"/>
    <s v="Ettling"/>
    <d v="1988-01-01T00:00:00"/>
    <d v="1988-01-01T00:00:00"/>
    <x v="0"/>
    <x v="2"/>
    <m/>
    <m/>
    <s v="Laufwasser"/>
    <s v="Nein"/>
    <s v="Nein"/>
    <n v="12.6"/>
    <s v="Schaltanlage vor Ort"/>
    <s v="Hochspannung (HS)"/>
    <s v="Bayernwerk AG"/>
    <x v="0"/>
    <x v="46"/>
  </r>
  <r>
    <s v="BNA1275"/>
    <m/>
    <m/>
    <n v="69469"/>
    <s v="Weinheim"/>
    <s v="Höhnerweg 2-4"/>
    <s v="Baden-Württemberg"/>
    <n v="2"/>
    <m/>
    <m/>
    <x v="6"/>
    <x v="3"/>
    <s v="Erdgas/ HEL"/>
    <m/>
    <s v="Erdgas"/>
    <s v="Nein"/>
    <s v="Ja"/>
    <n v="21"/>
    <s v="Station 10"/>
    <s v="Mittelspannung (MS)"/>
    <s v="Freudenberg Service KG"/>
    <x v="6"/>
    <x v="24"/>
  </r>
  <r>
    <s v="BNA1276"/>
    <m/>
    <m/>
    <n v="69469"/>
    <s v="Weinheim"/>
    <s v="Höhnerweg 2-4"/>
    <s v="Baden-Württemberg"/>
    <n v="1"/>
    <m/>
    <m/>
    <x v="6"/>
    <x v="3"/>
    <s v="Erdgas/ HEL"/>
    <m/>
    <s v="Erdgas"/>
    <s v="Nein"/>
    <s v="Ja"/>
    <n v="21"/>
    <s v="Station 10"/>
    <s v="Mittelspannung (MS)"/>
    <s v="Freudenberg Service KG"/>
    <x v="6"/>
    <x v="24"/>
  </r>
  <r>
    <s v="BNA1277"/>
    <s v="EnBW Windpark Eisenach II GmbH"/>
    <s v="Windpark Eisenach II"/>
    <n v="54298"/>
    <s v="Welschbillig"/>
    <m/>
    <s v="Rheinland-Pfalz"/>
    <s v="Eisenach II"/>
    <d v="2009-12-18T00:00:00"/>
    <d v="2009-12-18T00:00:00"/>
    <x v="0"/>
    <x v="0"/>
    <m/>
    <m/>
    <s v="Windenergie (Onshore-Anlage)"/>
    <s v="Ja"/>
    <s v="Nein"/>
    <n v="12"/>
    <s v="Welschbillig"/>
    <s v="Mittelspannung (MS)"/>
    <s v="Westnetz GmbH"/>
    <x v="0"/>
    <x v="6"/>
  </r>
  <r>
    <s v="BNA1278"/>
    <s v="LHI Solar Deutschland VI GmbH &amp; Co. KG"/>
    <s v="Welzow II Flughafen"/>
    <n v="3119"/>
    <s v="Welzow"/>
    <m/>
    <s v="Brandenburg"/>
    <m/>
    <n v="2011"/>
    <n v="2011"/>
    <x v="0"/>
    <x v="7"/>
    <m/>
    <m/>
    <s v="Solare Strahlungsenergie"/>
    <s v="Ja"/>
    <s v="Nein"/>
    <n v="18.600000000000001"/>
    <m/>
    <s v="Hochspannung (HS)"/>
    <s v="Mitteldeutsche Netzgesellschaft Strom mbH"/>
    <x v="0"/>
    <x v="130"/>
  </r>
  <r>
    <s v="BNA1279"/>
    <s v="Basell Polyolefine GmbH"/>
    <s v="Gasturbine"/>
    <n v="50389"/>
    <s v="Wesseling"/>
    <m/>
    <s v="Nordrhein-Westfalen"/>
    <s v="D290"/>
    <d v="1996-07-03T00:00:00"/>
    <d v="1996-07-03T00:00:00"/>
    <x v="0"/>
    <x v="3"/>
    <s v="Erdgas"/>
    <s v="Heizöl"/>
    <s v="Erdgas"/>
    <s v="Nein"/>
    <s v="Ja"/>
    <n v="51.9"/>
    <s v="Bollenacker"/>
    <s v="Hochspannung (HS)"/>
    <s v="Westnetz GmbH"/>
    <x v="0"/>
    <x v="38"/>
  </r>
  <r>
    <s v="BNA1280"/>
    <s v="Basell Polyolefine GmbH"/>
    <s v="Kraftwerk"/>
    <n v="50389"/>
    <s v="Wesseling"/>
    <m/>
    <s v="Nordrhein-Westfalen"/>
    <s v="D210"/>
    <d v="1962-07-03T00:00:00"/>
    <d v="1962-07-03T00:00:00"/>
    <x v="0"/>
    <x v="3"/>
    <s v="Mineralölprodukte"/>
    <s v="Braunkohle"/>
    <s v="Mineralölprodukte"/>
    <s v="Nein"/>
    <s v="Ja"/>
    <n v="90"/>
    <m/>
    <s v="Mittelspannung (MS)"/>
    <s v="internes Netz"/>
    <x v="0"/>
    <x v="105"/>
  </r>
  <r>
    <s v="BNA1281"/>
    <s v="Solarpark Ammerland II GmbH &amp; Co. KG"/>
    <s v="Solarpark Ammerland II GmbH &amp; Co. KG"/>
    <n v="26215"/>
    <s v="Wiefelstede"/>
    <s v="Flurstück 31/6 &amp; 58/6"/>
    <s v="Niedersachsen"/>
    <m/>
    <n v="2011"/>
    <n v="2011"/>
    <x v="0"/>
    <x v="7"/>
    <m/>
    <m/>
    <s v="Solare Strahlungsenergie"/>
    <s v="Ja"/>
    <m/>
    <n v="5.76"/>
    <s v="SA Metjendorf"/>
    <s v="Mittelspannung (MS)"/>
    <s v="EWE NETZ GmbH"/>
    <x v="0"/>
    <x v="130"/>
  </r>
  <r>
    <s v="BNA1282"/>
    <s v="Solarpark Ammerland III GmbH &amp; Co. KG"/>
    <s v="Solarpark Ammerland III GmbH &amp; Co. KG"/>
    <n v="26215"/>
    <s v="Wiefelstede"/>
    <s v="Flurstück 58/6"/>
    <s v="Niedersachsen"/>
    <m/>
    <n v="2011"/>
    <n v="2011"/>
    <x v="0"/>
    <x v="7"/>
    <m/>
    <m/>
    <s v="Solare Strahlungsenergie"/>
    <s v="Ja"/>
    <s v="Nein"/>
    <n v="6.3"/>
    <s v="SA Metjendorf"/>
    <s v="Mittelspannung (MS)"/>
    <s v="EWE NETZ GmbH"/>
    <x v="0"/>
    <x v="130"/>
  </r>
  <r>
    <s v="BNA1283"/>
    <s v="Solarpark Ammerland I GmbH &amp; Co. KG"/>
    <s v="Solarpark Ammerland I GmbH &amp; Co. KG"/>
    <n v="26215"/>
    <s v="Wiefelstede"/>
    <s v="Flurstück 31/6"/>
    <s v="Niedersachsen"/>
    <m/>
    <n v="2011"/>
    <n v="2011"/>
    <x v="0"/>
    <x v="7"/>
    <m/>
    <m/>
    <s v="Solare Strahlungsenergie"/>
    <s v="Ja"/>
    <m/>
    <n v="6.72"/>
    <s v="SA Metjendorf"/>
    <s v="Mittelspannung (MS)"/>
    <s v="EWE NETZ GmbH"/>
    <x v="0"/>
    <x v="130"/>
  </r>
  <r>
    <s v="BNA1284"/>
    <s v="Grace GmbH"/>
    <s v="Co-Generation"/>
    <n v="67547"/>
    <s v="Worms"/>
    <s v="In der Hollerhecke 1"/>
    <s v="Rheinland-Pfalz"/>
    <s v="-"/>
    <d v="1991-08-27T00:00:00"/>
    <d v="1991-08-27T00:00:00"/>
    <x v="0"/>
    <x v="1"/>
    <m/>
    <m/>
    <s v="Erdgas"/>
    <s v="Nein"/>
    <s v="Ja"/>
    <n v="11.5"/>
    <s v="Station Hernsheim 59"/>
    <s v="Mittelspannung (MS)"/>
    <s v="EWR Netz GmbH"/>
    <x v="0"/>
    <x v="60"/>
  </r>
  <r>
    <s v="BNA1285"/>
    <s v="K+S AG"/>
    <s v="Sigmundshall"/>
    <n v="31515"/>
    <s v="Wunstorf"/>
    <m/>
    <s v="Niedersachsen"/>
    <s v="Sigmundshall"/>
    <d v="1974-01-01T00:00:00"/>
    <d v="1974-01-01T00:00:00"/>
    <x v="0"/>
    <x v="1"/>
    <m/>
    <m/>
    <s v="Erdgas"/>
    <s v="Nein"/>
    <s v="Ja"/>
    <n v="11"/>
    <s v="UW Wunstorf"/>
    <s v="Hochspannung (HS)"/>
    <s v="Avacon Netz GmbH"/>
    <x v="0"/>
    <x v="40"/>
  </r>
  <r>
    <s v="BNA1286"/>
    <s v="Zweckverband für Abfallwirtschaft Südwestthüringen (ZASt)"/>
    <s v="Restabfallbehandlungsanlage"/>
    <n v="98544"/>
    <s v="Zella-Mehlis"/>
    <m/>
    <s v="Thüringen"/>
    <n v="1"/>
    <d v="2007-11-13T00:00:00"/>
    <d v="2007-11-13T00:00:00"/>
    <x v="0"/>
    <x v="10"/>
    <s v="Abfall"/>
    <s v="Heizöl"/>
    <s v="Abfall"/>
    <s v="Nein"/>
    <s v="Ja"/>
    <n v="12.1"/>
    <s v="Station RABA"/>
    <s v="Mittelspannung (MS)"/>
    <s v="Stadtwerke Suhl/Zella-Mehlis Netz GmbH"/>
    <x v="0"/>
    <x v="81"/>
  </r>
  <r>
    <s v="BNA1287"/>
    <s v="innogy SE"/>
    <s v="Zeltingen"/>
    <n v="54492"/>
    <s v="Zeltingen"/>
    <m/>
    <s v="Rheinland-Pfalz"/>
    <m/>
    <d v="1964-01-01T00:00:00"/>
    <d v="1964-01-01T00:00:00"/>
    <x v="0"/>
    <x v="2"/>
    <m/>
    <m/>
    <s v="Laufwasser"/>
    <s v="Nein"/>
    <s v="Nein"/>
    <n v="13.6"/>
    <m/>
    <s v="Mittelspannung (MS)"/>
    <s v="Westnetz GmbH"/>
    <x v="0"/>
    <x v="118"/>
  </r>
  <r>
    <s v="BNA1288"/>
    <s v="GHF Windpark Chüden-Zerre GmbH &amp; Co. KG"/>
    <s v="Zerre"/>
    <n v="2979"/>
    <s v="Zerre"/>
    <m/>
    <s v="Sachsen"/>
    <s v="Zerre"/>
    <d v="2002-02-22T00:00:00"/>
    <d v="2002-02-22T00:00:00"/>
    <x v="0"/>
    <x v="0"/>
    <m/>
    <m/>
    <s v="Windenergie (Onshore-Anlage)"/>
    <s v="Ja"/>
    <s v="Nein"/>
    <n v="10"/>
    <s v="UW Zerre"/>
    <s v="Hochspannung (HS)"/>
    <s v="Mitteldeutsche Netzgesellschaft Strom mbH"/>
    <x v="0"/>
    <x v="31"/>
  </r>
  <r>
    <s v="BNA1289"/>
    <s v="AMK - Abfallentsorgungsgesellschaft des Märkischen Kreises mbH"/>
    <s v="AMK - Abfallentsorgungsgesellschaft des Märkischen Kreises mbH"/>
    <n v="58636"/>
    <s v="Iserlohn"/>
    <s v="Giesestraße 10"/>
    <s v="Nordrhein-Westfalen"/>
    <m/>
    <d v="1981-04-01T00:00:00"/>
    <d v="1981-04-01T00:00:00"/>
    <x v="0"/>
    <x v="10"/>
    <s v="Abfall"/>
    <s v="Erdgas, Heizöl EL"/>
    <s v="Abfall"/>
    <s v="Nein"/>
    <s v="Ja"/>
    <n v="12.61"/>
    <s v="10 kV Schaltanlage"/>
    <s v="USp. Mittel- / Niederspannung (MS/NS)"/>
    <s v="Stadtwerke Iserlohn GmbH "/>
    <x v="0"/>
    <x v="37"/>
  </r>
  <r>
    <s v="BNA1290a"/>
    <s v="Windpark GmbH &amp; Co. Weserbrise KG"/>
    <s v="Windpark Landesbergen-Nord"/>
    <n v="31628"/>
    <s v="Landesbergen"/>
    <m/>
    <s v="Niedersachsen"/>
    <m/>
    <d v="2005-09-30T00:00:00"/>
    <d v="2005-09-30T00:00:00"/>
    <x v="0"/>
    <x v="0"/>
    <m/>
    <m/>
    <s v="Windenergie (Onshore-Anlage)"/>
    <s v="Ja"/>
    <s v="Nein"/>
    <n v="9.6"/>
    <s v="UW Leese (Feld: 23, Leitung 88) Zappenberg 4, 31633 Leese"/>
    <s v="Mittelspannung (MS)"/>
    <s v="Avacon AG"/>
    <x v="0"/>
    <x v="36"/>
  </r>
  <r>
    <s v="BNA1290b"/>
    <s v="Windpark GmbH &amp; Co. Weserbrise KG"/>
    <s v="Windpark Landesbergen-Süd"/>
    <n v="31628"/>
    <s v="Landesbergen"/>
    <m/>
    <s v="Niedersachsen"/>
    <m/>
    <d v="2006-07-06T00:00:00"/>
    <d v="2006-07-06T00:00:00"/>
    <x v="0"/>
    <x v="0"/>
    <m/>
    <m/>
    <s v="Windenergie (Onshore-Anlage)"/>
    <s v="Ja"/>
    <s v="Nein"/>
    <n v="2"/>
    <s v="UW Leese (Feld: J28, Leitung 66)"/>
    <s v="Mittelspannung (MS)"/>
    <s v="Avacon AG"/>
    <x v="0"/>
    <x v="47"/>
  </r>
  <r>
    <s v="BNA1291"/>
    <s v="IHKW Industrieheizkraftwerk Andernach GmbH"/>
    <s v="IHKW Andernach"/>
    <n v="56626"/>
    <s v="Andernach"/>
    <s v="Koblenzer Straße 141"/>
    <s v="Rheinland-Pfalz"/>
    <m/>
    <d v="2008-01-14T00:00:00"/>
    <d v="2008-01-14T00:00:00"/>
    <x v="0"/>
    <x v="10"/>
    <m/>
    <m/>
    <s v="Abfall"/>
    <s v="Nein"/>
    <s v="Ja"/>
    <n v="12.5"/>
    <m/>
    <s v="Mittelspannung (MS)"/>
    <s v="ThyssenKrupp AG"/>
    <x v="0"/>
    <x v="59"/>
  </r>
  <r>
    <s v="BNA1292b"/>
    <s v="Sales &amp; Solutions GmbH"/>
    <s v="IHKW Heidenheim"/>
    <n v="89522"/>
    <s v="Heidenheim"/>
    <s v="Alexanderstr. 8"/>
    <s v="Baden-Württemberg"/>
    <s v="BHKW-Anlage"/>
    <d v="2014-11-06T00:00:00"/>
    <d v="2014-11-06T00:00:00"/>
    <x v="0"/>
    <x v="1"/>
    <s v="Erdgas"/>
    <s v="HEL"/>
    <s v="Erdgas"/>
    <s v="Nein"/>
    <s v="Ja"/>
    <n v="18.899999999999999"/>
    <s v="DE.00027.88952.201220080080000000001"/>
    <s v="Mittelspannung (MS)"/>
    <s v="Hellenstein-Energie-Logistik GmbH"/>
    <x v="0"/>
    <x v="86"/>
  </r>
  <r>
    <s v="BNA1293a"/>
    <s v="Martinswerk GmbH"/>
    <s v="Kraftwerk"/>
    <n v="50127"/>
    <s v="Bergheim"/>
    <s v="Kölner Straße 110"/>
    <s v="Nordrhein-Westfalen"/>
    <s v="K1/TG1"/>
    <d v="1995-02-01T00:00:00"/>
    <d v="1995-02-01T00:00:00"/>
    <x v="0"/>
    <x v="11"/>
    <m/>
    <m/>
    <s v="Braunkohle"/>
    <s v="Nein"/>
    <s v="Ja"/>
    <n v="10"/>
    <s v="Station Martinswerk"/>
    <s v="Mittelspannung (MS)"/>
    <s v="Westnetz GmbH"/>
    <x v="0"/>
    <x v="69"/>
  </r>
  <r>
    <s v="BNA1293b"/>
    <s v="Martinswerk GmbH"/>
    <s v="Kraftwerk"/>
    <n v="50127"/>
    <s v="Bergheim"/>
    <s v="Kölner Straße 110"/>
    <s v="Nordrhein-Westfalen"/>
    <s v="K2/TG2"/>
    <d v="1995-02-01T00:00:00"/>
    <d v="1995-02-01T00:00:00"/>
    <x v="0"/>
    <x v="11"/>
    <m/>
    <m/>
    <s v="Braunkohle"/>
    <s v="Nein"/>
    <s v="Ja"/>
    <n v="10"/>
    <s v="Station Martinswerk"/>
    <s v="Mittelspannung (MS)"/>
    <s v="Westnetz GmbH"/>
    <x v="0"/>
    <x v="69"/>
  </r>
  <r>
    <s v="BNA1293c"/>
    <s v="Martinswerk GmbH"/>
    <s v="Kraftwerk"/>
    <n v="50127"/>
    <s v="Bergheim"/>
    <s v="Kölner Straße 110"/>
    <s v="Nordrhein-Westfalen"/>
    <s v="K3+4/TG4"/>
    <d v="1995-02-01T00:00:00"/>
    <d v="1995-02-01T00:00:00"/>
    <x v="0"/>
    <x v="1"/>
    <m/>
    <m/>
    <s v="Erdgas"/>
    <s v="Nein"/>
    <s v="Ja"/>
    <n v="3"/>
    <s v="Station Martinswerk"/>
    <s v="Mittelspannung (MS)"/>
    <s v="Westnetz GmbH"/>
    <x v="0"/>
    <x v="69"/>
  </r>
  <r>
    <s v="BNA1293d"/>
    <s v="Martinswerk GmbH"/>
    <s v="Kraftwerk"/>
    <n v="50127"/>
    <s v="Bergheim"/>
    <s v="Kölner Straße 110"/>
    <s v="Nordrhein-Westfalen"/>
    <s v="Diesel/G5"/>
    <d v="1995-02-01T00:00:00"/>
    <d v="1995-02-01T00:00:00"/>
    <x v="0"/>
    <x v="5"/>
    <m/>
    <m/>
    <s v="Mineralölprodukte"/>
    <s v="Nein"/>
    <s v="Nein"/>
    <n v="0.76"/>
    <s v="Station Martinswerk"/>
    <s v="Mittelspannung (MS)"/>
    <s v="Westnetz GmbH"/>
    <x v="0"/>
    <x v="69"/>
  </r>
  <r>
    <s v="BNA1294"/>
    <s v="Nynas GmbH &amp; Co KG "/>
    <s v="EEV"/>
    <n v="21107"/>
    <s v="Hamburg"/>
    <s v="Hohe-Schaar-Straße 34"/>
    <s v="Hamburg"/>
    <s v="EEV"/>
    <d v="1994-06-26T00:00:00"/>
    <d v="1994-06-26T00:00:00"/>
    <x v="3"/>
    <x v="3"/>
    <s v="Butan/Buten"/>
    <s v="Heizöl leicht"/>
    <s v="Mineralölprodukte"/>
    <s v="Nein"/>
    <s v="Ja"/>
    <n v="38"/>
    <s v="KS 89915"/>
    <s v="Hochspannung (HS)"/>
    <s v="Stromnetz Hamburg GmbH"/>
    <x v="3"/>
    <x v="29"/>
  </r>
  <r>
    <s v="BNA1295"/>
    <s v="AVA Abfallverwertung Augsburg GmbH"/>
    <s v="AVA GmbH"/>
    <n v="86167"/>
    <s v="Augsburg"/>
    <s v="Am Mittleren Moos 60"/>
    <s v="Bayern"/>
    <s v="AHKW"/>
    <d v="1994-09-16T00:00:00"/>
    <d v="1994-09-16T00:00:00"/>
    <x v="0"/>
    <x v="10"/>
    <m/>
    <m/>
    <s v="Abfall"/>
    <s v="Nein"/>
    <s v="Ja"/>
    <n v="10"/>
    <s v="V0 BBC06"/>
    <s v="Hochspannung (HS)"/>
    <s v="Netze Augsburg GmbH"/>
    <x v="0"/>
    <x v="29"/>
  </r>
  <r>
    <s v="BNA1296"/>
    <s v="Enercon Windpark GmbH &amp; Co. Bertkow II KG"/>
    <s v="Windpark Bertkow II"/>
    <n v="39596"/>
    <s v="Bertkow"/>
    <m/>
    <s v="Sachsen-Anhalt"/>
    <m/>
    <d v="2004-12-06T00:00:00"/>
    <d v="2004-12-06T00:00:00"/>
    <x v="0"/>
    <x v="0"/>
    <m/>
    <m/>
    <s v="Windenergie (Onshore-Anlage)"/>
    <s v="Ja"/>
    <s v="Nein"/>
    <n v="55.1"/>
    <s v="UW Ellingen"/>
    <s v="Hochspannung (HS)"/>
    <s v="HSN Magdeburg GmbH"/>
    <x v="0"/>
    <x v="23"/>
  </r>
  <r>
    <s v="BNA1297"/>
    <s v="Enercon Windpark GmbH &amp; Co. Bertkow KG"/>
    <s v="Windpark Bertkow"/>
    <n v="39596"/>
    <s v="Bertkow"/>
    <m/>
    <s v="Sachsen-Anhalt"/>
    <m/>
    <d v="2001-12-20T00:00:00"/>
    <d v="2001-12-20T00:00:00"/>
    <x v="0"/>
    <x v="0"/>
    <m/>
    <m/>
    <s v="Windenergie (Onshore-Anlage)"/>
    <s v="Ja"/>
    <s v="Nein"/>
    <n v="21.6"/>
    <s v="UW Arneburg, Schaltfeld J02"/>
    <s v="Mittelspannung (MS)"/>
    <s v="Avacon AG"/>
    <x v="0"/>
    <x v="27"/>
  </r>
  <r>
    <s v="BNA1298"/>
    <s v="Enercon Windpark GmbH &amp; Co. Deblinghausen KG"/>
    <s v="Windpark Deblinghausen"/>
    <n v="31595"/>
    <s v="Steyerberg"/>
    <m/>
    <s v="Niedersachsen"/>
    <m/>
    <d v="2003-10-14T00:00:00"/>
    <d v="2003-10-14T00:00:00"/>
    <x v="0"/>
    <x v="0"/>
    <m/>
    <m/>
    <s v="Windenergie (Onshore-Anlage)"/>
    <s v="Ja"/>
    <s v="Nein"/>
    <n v="16.2"/>
    <s v="UW Mainsche"/>
    <s v="Hochspannung (HS)"/>
    <s v="Avacon AG"/>
    <x v="0"/>
    <x v="8"/>
  </r>
  <r>
    <s v="BNA1299"/>
    <s v="Enercon Windpark GmbH &amp; Co. Frische Brise I KG"/>
    <s v="Windpark Anemolter/Steyerberg"/>
    <n v="31595"/>
    <s v="Steyerberg"/>
    <m/>
    <s v="Niedersachsen"/>
    <m/>
    <d v="2003-11-27T00:00:00"/>
    <d v="2003-11-27T00:00:00"/>
    <x v="0"/>
    <x v="0"/>
    <m/>
    <m/>
    <s v="Windenergie (Onshore-Anlage)"/>
    <s v="Ja"/>
    <s v="Nein"/>
    <n v="26.1"/>
    <s v="UW Mainsche"/>
    <s v="Hochspannung (HS)"/>
    <s v="Avacon AG"/>
    <x v="0"/>
    <x v="8"/>
  </r>
  <r>
    <s v="BNA1300"/>
    <s v="Enercon Windpark GmbH &amp; Co. Kutenholz KG"/>
    <s v="Windpark Kutenholz I"/>
    <n v="27449"/>
    <s v="Kutenholz"/>
    <m/>
    <s v="Niedersachsen"/>
    <m/>
    <d v="2003-12-11T00:00:00"/>
    <d v="2003-12-11T00:00:00"/>
    <x v="0"/>
    <x v="0"/>
    <m/>
    <m/>
    <s v="Windenergie (Onshore-Anlage)"/>
    <s v="Ja"/>
    <s v="Nein"/>
    <n v="12.6"/>
    <s v="UW Bargstedt"/>
    <s v="Hochspannung (HS)"/>
    <s v="Avacon AG"/>
    <x v="0"/>
    <x v="8"/>
  </r>
  <r>
    <s v="BNA1301"/>
    <s v="Enercon Windpark GmbH &amp; Co. Passat III KG"/>
    <s v="Windpark Lammersdorf"/>
    <n v="52152"/>
    <s v="Simmerath"/>
    <m/>
    <s v="Nordrhein-Westfalen"/>
    <m/>
    <d v="2002-12-05T00:00:00"/>
    <d v="2002-12-05T00:00:00"/>
    <x v="0"/>
    <x v="0"/>
    <m/>
    <m/>
    <s v="Windenergie (Onshore-Anlage)"/>
    <s v="Ja"/>
    <s v="Nein"/>
    <n v="10.8"/>
    <s v="UW Lammersdorf"/>
    <s v="Mittelspannung (MS)"/>
    <s v="Westnetz GmbH"/>
    <x v="0"/>
    <x v="31"/>
  </r>
  <r>
    <s v="BNA1302"/>
    <s v="Enercon Windpark GmbH &amp; Co. Passat II KG"/>
    <s v="Windpark Füchtorf"/>
    <n v="48336"/>
    <s v="Sassenberg"/>
    <m/>
    <s v="Nordrhein-Westfalen"/>
    <m/>
    <d v="2002-08-27T00:00:00"/>
    <d v="2002-08-27T00:00:00"/>
    <x v="0"/>
    <x v="0"/>
    <m/>
    <m/>
    <s v="Windenergie (Onshore-Anlage)"/>
    <s v="Ja"/>
    <s v="Nein"/>
    <n v="16.2"/>
    <s v="Gröblingen 900 Z, 48336 Sassenberg"/>
    <n v="30"/>
    <s v="Westnetz GmbH"/>
    <x v="0"/>
    <x v="31"/>
  </r>
  <r>
    <s v="BNA1303"/>
    <s v="Enercon Windpark GmbH &amp; Co. Passat I KG"/>
    <s v="Windpark Monschau"/>
    <n v="52156"/>
    <s v="Monschau"/>
    <m/>
    <s v="Nordrhein-Westfalen"/>
    <m/>
    <d v="2003-10-21T00:00:00"/>
    <d v="2003-10-21T00:00:00"/>
    <x v="0"/>
    <x v="0"/>
    <m/>
    <m/>
    <s v="Windenergie (Onshore-Anlage)"/>
    <s v="Ja"/>
    <s v="Nein"/>
    <n v="23.4"/>
    <m/>
    <s v="Mittelspannung (MS)"/>
    <s v="Westnetz GmbH"/>
    <x v="0"/>
    <x v="8"/>
  </r>
  <r>
    <s v="BNA1304"/>
    <s v="Enercon Windpark GmbH &amp; Co. Scirocco I KG"/>
    <s v="Windpark Niederndodeleben"/>
    <n v="39179"/>
    <s v="Ebendorf"/>
    <m/>
    <s v="Sachsen-Anhalt"/>
    <m/>
    <d v="2001-12-21T00:00:00"/>
    <d v="2001-12-21T00:00:00"/>
    <x v="0"/>
    <x v="0"/>
    <m/>
    <m/>
    <s v="Windenergie (Onshore-Anlage)"/>
    <s v="Ja"/>
    <s v="Nein"/>
    <n v="10.8"/>
    <m/>
    <s v="Mittelspannung (MS)"/>
    <s v="Avacon AG"/>
    <x v="0"/>
    <x v="27"/>
  </r>
  <r>
    <s v="BNA1305"/>
    <s v="Enercon Windpark GmbH &amp; Co. Stößen II KG"/>
    <s v="Windpark Stößen II"/>
    <n v="6667"/>
    <s v="Stößen"/>
    <m/>
    <s v="Sachsen-Anhalt"/>
    <m/>
    <d v="1999-09-15T00:00:00"/>
    <d v="1999-09-15T00:00:00"/>
    <x v="0"/>
    <x v="0"/>
    <m/>
    <m/>
    <s v="Windenergie (Onshore-Anlage)"/>
    <s v="Ja"/>
    <s v="Nein"/>
    <n v="12"/>
    <m/>
    <s v="Hochspannung (HS)"/>
    <s v="Mitteldeutsche Netzgesellschaft Strom mbH"/>
    <x v="0"/>
    <x v="19"/>
  </r>
  <r>
    <s v="BNA1306"/>
    <s v="Enercon Windpark GmbH &amp; Co. Windrose KG"/>
    <s v="Windpark Mehring"/>
    <n v="54346"/>
    <s v="Mehring"/>
    <m/>
    <s v="Rheinland-Pfalz"/>
    <m/>
    <d v="2006-08-25T00:00:00"/>
    <d v="2006-08-25T00:00:00"/>
    <x v="0"/>
    <x v="0"/>
    <m/>
    <m/>
    <s v="Windenergie (Onshore-Anlage)"/>
    <s v="Ja"/>
    <s v="Nein"/>
    <n v="10"/>
    <s v="UW Mehring (Herl)"/>
    <s v="Mittelspannung (MS)"/>
    <s v="Pfalzwerke Netz AG"/>
    <x v="0"/>
    <x v="47"/>
  </r>
  <r>
    <s v="BNA1307"/>
    <s v="REG Regenerative Energien Standortentwicklung GmbH &amp; Co. Beverstedt KG"/>
    <s v="Windpark Lohe"/>
    <n v="27616"/>
    <s v="Lohe"/>
    <m/>
    <s v="Niedersachsen"/>
    <m/>
    <d v="2007-10-10T00:00:00"/>
    <d v="2007-10-10T00:00:00"/>
    <x v="0"/>
    <x v="0"/>
    <m/>
    <m/>
    <s v="Windenergie (Onshore-Anlage)"/>
    <s v="Ja"/>
    <s v="Nein"/>
    <n v="18"/>
    <s v="UW Beverstedt"/>
    <s v="Mittelspannung (MS)"/>
    <s v="EWE NETZ GmbH"/>
    <x v="0"/>
    <x v="81"/>
  </r>
  <r>
    <s v="BNA1308"/>
    <s v="Windpark Fiebing GmbH &amp; Co. KG"/>
    <s v="Windpark Fiebing"/>
    <n v="26629"/>
    <s v="Fiebing"/>
    <m/>
    <s v="Niedersachsen"/>
    <m/>
    <d v="2003-12-08T00:00:00"/>
    <d v="2003-12-08T00:00:00"/>
    <x v="0"/>
    <x v="0"/>
    <m/>
    <m/>
    <s v="Windenergie (Onshore-Anlage)"/>
    <s v="Ja"/>
    <s v="Nein"/>
    <n v="10.8"/>
    <s v="UW Wiesmoor"/>
    <s v="Mittelspannung (MS)"/>
    <s v="EWE NETZ GmbH"/>
    <x v="0"/>
    <x v="8"/>
  </r>
  <r>
    <s v="BNA1309"/>
    <s v="Windpark GmbH &amp; Co. Bröckel-Eicklingen KG"/>
    <s v="Windpark Bröckel-Eicklingen"/>
    <n v="29356"/>
    <s v="Bröckel"/>
    <m/>
    <s v="Niedersachsen"/>
    <m/>
    <d v="2009-12-21T00:00:00"/>
    <d v="2009-12-21T00:00:00"/>
    <x v="0"/>
    <x v="0"/>
    <m/>
    <m/>
    <s v="Windenergie (Onshore-Anlage)"/>
    <s v="Ja"/>
    <s v="Nein"/>
    <n v="10"/>
    <s v="UW Hänigsen"/>
    <s v="Mittelspannung (MS)"/>
    <s v="Avacon AG"/>
    <x v="0"/>
    <x v="6"/>
  </r>
  <r>
    <s v="BNA1310"/>
    <s v="Windpark GmbH &amp; Co. Enningerloh KG"/>
    <s v="Windpark Enningerloh"/>
    <n v="59320"/>
    <s v="Enningerloh"/>
    <m/>
    <s v="Nordrhein-Westfalen"/>
    <m/>
    <d v="2009-08-05T00:00:00"/>
    <d v="2009-08-05T00:00:00"/>
    <x v="0"/>
    <x v="0"/>
    <m/>
    <m/>
    <s v="Windenergie (Onshore-Anlage)"/>
    <s v="Ja"/>
    <s v="Nein"/>
    <n v="18"/>
    <s v="UW Buddenbaum"/>
    <s v="Mittelspannung (MS)"/>
    <s v="Westnetz GmbH"/>
    <x v="0"/>
    <x v="6"/>
  </r>
  <r>
    <s v="BNA1311"/>
    <s v="Windpark Jennelt II GmbH &amp; Co. KG"/>
    <s v="Windpark Jennelt II"/>
    <n v="26736"/>
    <s v="Jennelt"/>
    <m/>
    <s v="Niedersachsen"/>
    <m/>
    <d v="2007-11-14T00:00:00"/>
    <d v="2007-11-14T00:00:00"/>
    <x v="0"/>
    <x v="0"/>
    <m/>
    <m/>
    <s v="Windenergie (Onshore-Anlage)"/>
    <s v="Ja"/>
    <s v="Nein"/>
    <n v="10"/>
    <s v="UW Jennelt"/>
    <s v="Hochspannung (HS)"/>
    <s v="Avacon AG"/>
    <x v="0"/>
    <x v="81"/>
  </r>
  <r>
    <s v="BNA1312"/>
    <s v="Windpark Kutenholz GmbH &amp; Co. KG"/>
    <s v="Windpark Kutenholz II"/>
    <n v="27449"/>
    <s v="Kutenholz"/>
    <m/>
    <s v="Niedersachsen"/>
    <m/>
    <d v="2004-05-19T00:00:00"/>
    <d v="2004-05-19T00:00:00"/>
    <x v="0"/>
    <x v="0"/>
    <m/>
    <m/>
    <s v="Windenergie (Onshore-Anlage)"/>
    <s v="Ja"/>
    <s v="Nein"/>
    <n v="16.2"/>
    <s v="UW Bargstedt"/>
    <s v="Hochspannung (HS)"/>
    <s v="Avacon AG"/>
    <x v="0"/>
    <x v="23"/>
  </r>
  <r>
    <s v="BNA1313"/>
    <s v="Windpark Zwischenbergen GmbH &amp; Co.  KG"/>
    <s v="Windpark Zwischenbergen"/>
    <n v="26639"/>
    <s v="Zwischenbergen"/>
    <m/>
    <s v="Niedersachsen"/>
    <m/>
    <d v="2006-12-22T00:00:00"/>
    <d v="2006-12-22T00:00:00"/>
    <x v="0"/>
    <x v="0"/>
    <m/>
    <m/>
    <s v="Windenergie (Onshore-Anlage)"/>
    <s v="Ja"/>
    <s v="Nein"/>
    <n v="10"/>
    <s v="UW Wiesmoor"/>
    <s v="Mittelspannung (MS)"/>
    <s v="EWE NETZ GmbH"/>
    <x v="0"/>
    <x v="47"/>
  </r>
  <r>
    <s v="BNA1314"/>
    <s v="Windfarm Märkisch Linden GmbH &amp; Co. KG"/>
    <s v="Windpark Märkisch Linden"/>
    <n v="16818"/>
    <s v="Märkisch Linden"/>
    <m/>
    <s v="Brandenburg"/>
    <m/>
    <d v="2008-05-20T00:00:00"/>
    <d v="2008-05-20T00:00:00"/>
    <x v="0"/>
    <x v="0"/>
    <m/>
    <m/>
    <s v="Windenergie (Onshore-Anlage)"/>
    <s v="Ja"/>
    <s v="Nein"/>
    <n v="30"/>
    <s v="UW Kränzlin"/>
    <s v="Hochspannung (HS)"/>
    <s v="E.DIS AG"/>
    <x v="0"/>
    <x v="59"/>
  </r>
  <r>
    <s v="BNA1315"/>
    <s v="Universitätsklinikum Freiburg AdöR"/>
    <s v="HKW"/>
    <n v="79106"/>
    <s v="Freiburg"/>
    <s v="Hartmannstrasse 1"/>
    <s v="Baden-Württemberg"/>
    <s v="HKW"/>
    <d v="2001-01-01T00:00:00"/>
    <d v="2001-01-01T00:00:00"/>
    <x v="0"/>
    <x v="3"/>
    <s v="Erdgas"/>
    <s v="Holzpellets"/>
    <s v="Erdgas"/>
    <s v="Nein"/>
    <s v="Ja"/>
    <n v="27"/>
    <s v="Übergabe"/>
    <s v="Mittelspannung (MS)"/>
    <s v="bnNETZE GmbH"/>
    <x v="0"/>
    <x v="27"/>
  </r>
  <r>
    <s v="BNA1316"/>
    <s v="EKOCity GmbH"/>
    <s v="Müllheizkraftwerk"/>
    <n v="42349"/>
    <s v="Wuppertal"/>
    <s v="Korzert 15"/>
    <s v="Nordrhein-Westfalen"/>
    <m/>
    <d v="1976-01-01T00:00:00"/>
    <d v="1976-01-01T00:00:00"/>
    <x v="0"/>
    <x v="10"/>
    <s v="Abfall"/>
    <s v="Heizöl"/>
    <s v="Abfall"/>
    <s v="Nein"/>
    <s v="Ja"/>
    <n v="30"/>
    <s v="Elberfeld Süd, Ronsdorf"/>
    <s v="Hochspannung (HS)"/>
    <s v="WSW Netz GmbH "/>
    <x v="0"/>
    <x v="104"/>
  </r>
  <r>
    <s v="BNA1317"/>
    <s v="Theolia Naturenergien GmbH"/>
    <s v="Windpark Bornstedt-Holdenstedt"/>
    <n v="6295"/>
    <s v="Bornstedt"/>
    <m/>
    <s v="Sachsen-Anhalt"/>
    <m/>
    <n v="2007"/>
    <n v="2007"/>
    <x v="0"/>
    <x v="0"/>
    <m/>
    <m/>
    <s v="Windenergie (Onshore-Anlage)"/>
    <s v="Ja"/>
    <s v="Nein"/>
    <n v="13.5"/>
    <s v="UW Beyernaumburg"/>
    <s v="Hochspannung (HS)"/>
    <s v="TEN Thüringer Energienetze GmbH"/>
    <x v="0"/>
    <x v="12"/>
  </r>
  <r>
    <s v="BNA1318"/>
    <s v="Theolia Naturenergien GmbH"/>
    <s v="Windpark Großvargula"/>
    <n v="99958"/>
    <s v="Großvargula"/>
    <m/>
    <s v="Thüringen"/>
    <m/>
    <n v="2001"/>
    <n v="2001"/>
    <x v="0"/>
    <x v="0"/>
    <m/>
    <m/>
    <s v="Windenergie (Onshore-Anlage)"/>
    <s v="Ja"/>
    <s v="Nein"/>
    <n v="12"/>
    <s v="UW Gräfentonna"/>
    <s v="Hochspannung (HS)"/>
    <s v="TEN Thüringer Energienetze GmbH"/>
    <x v="0"/>
    <x v="22"/>
  </r>
  <r>
    <s v="BNA1319"/>
    <s v="Theolia Naturenergien GmbH"/>
    <s v="Windpark Kribbe-Premslin"/>
    <n v="19357"/>
    <s v="Karstädt"/>
    <m/>
    <s v="Brandenburg"/>
    <m/>
    <n v="2003"/>
    <n v="2003"/>
    <x v="0"/>
    <x v="0"/>
    <m/>
    <m/>
    <s v="Windenergie (Onshore-Anlage)"/>
    <s v="Ja"/>
    <s v="Nein"/>
    <n v="27"/>
    <s v="UW Quitzow"/>
    <s v="Hochspannung (HS)"/>
    <s v="Wemag Netz GmbH"/>
    <x v="0"/>
    <x v="2"/>
  </r>
  <r>
    <s v="BNA1320"/>
    <s v="Theolia Naturenergien GmbH"/>
    <s v="Windpark Mühlanger"/>
    <n v="6888"/>
    <s v="Mühlanger"/>
    <m/>
    <s v="Sachsen-Anhalt"/>
    <m/>
    <n v="2007"/>
    <n v="2007"/>
    <x v="0"/>
    <x v="0"/>
    <m/>
    <m/>
    <s v="Windenergie (Onshore-Anlage)"/>
    <s v="Ja"/>
    <s v="Nein"/>
    <n v="14"/>
    <s v="UW Wittenberg"/>
    <n v="15"/>
    <s v="Mitteldeutsche Netzgesellschaft Strom mbH"/>
    <x v="0"/>
    <x v="12"/>
  </r>
  <r>
    <s v="BNA1321"/>
    <s v="Theolia Naturenergien GmbH"/>
    <s v="Windpark Perleberg"/>
    <n v="19348"/>
    <s v="Perleberg"/>
    <m/>
    <s v="Brandenburg"/>
    <m/>
    <n v="2002"/>
    <n v="2002"/>
    <x v="0"/>
    <x v="0"/>
    <m/>
    <m/>
    <s v="Windenergie (Onshore-Anlage)"/>
    <s v="Ja"/>
    <s v="Nein"/>
    <n v="19.8"/>
    <s v="UW Kletzke"/>
    <s v="Hochspannung (HS)"/>
    <s v="E.DIS AG"/>
    <x v="0"/>
    <x v="1"/>
  </r>
  <r>
    <s v="BNA1322"/>
    <s v="Theolia Naturenergien GmbH"/>
    <s v="Windpark Wolgast"/>
    <n v="17495"/>
    <s v="Karlsburg"/>
    <m/>
    <s v="Mecklenburg-Vorpommern"/>
    <m/>
    <n v="2001"/>
    <n v="2001"/>
    <x v="0"/>
    <x v="0"/>
    <m/>
    <m/>
    <s v="Windenergie (Onshore-Anlage)"/>
    <s v="Ja"/>
    <s v="Nein"/>
    <n v="24"/>
    <s v="UW Wolgast"/>
    <s v="Mittelspannung (MS)"/>
    <s v="E.DIS AG"/>
    <x v="0"/>
    <x v="22"/>
  </r>
  <r>
    <s v="BNA1323"/>
    <s v="Öko Windpark Bimolten GmbH"/>
    <s v="Windpark Bimolten"/>
    <n v="48527"/>
    <s v="Nordhorn (Bimolten)"/>
    <s v="Barrinkbölt"/>
    <s v="Niedersachsen"/>
    <m/>
    <n v="2002"/>
    <n v="2002"/>
    <x v="0"/>
    <x v="0"/>
    <m/>
    <m/>
    <s v="Windenergie (Onshore-Anlage)"/>
    <s v="Ja"/>
    <s v="Nein"/>
    <n v="29.2"/>
    <s v="UW Bimolten"/>
    <s v="Hochspannung (HS)"/>
    <s v="Westnetz GmbH"/>
    <x v="0"/>
    <x v="1"/>
  </r>
  <r>
    <s v="BNA1324"/>
    <s v="Agrowea GmbH &amp; Co. KG"/>
    <s v="Windpark Bawöste"/>
    <n v="49832"/>
    <s v="Freren"/>
    <s v="Beestener Str. 17"/>
    <s v="Niedersachsen"/>
    <m/>
    <n v="2011"/>
    <n v="2011"/>
    <x v="0"/>
    <x v="0"/>
    <m/>
    <m/>
    <s v="Windenergie (Onshore-Anlage)"/>
    <s v="Ja"/>
    <s v="Nein"/>
    <n v="26"/>
    <s v="Station Bawöste"/>
    <s v="Mittelspannung (MS)"/>
    <s v="Westnetz GmbH"/>
    <x v="0"/>
    <x v="130"/>
  </r>
  <r>
    <s v="BNA1325"/>
    <s v="Öko Windpark Lengerich GmbH"/>
    <s v="Windpark Lengerich"/>
    <n v="49838"/>
    <s v="Lengerich"/>
    <m/>
    <s v="Niedersachsen"/>
    <m/>
    <n v="2000"/>
    <n v="2000"/>
    <x v="0"/>
    <x v="0"/>
    <m/>
    <m/>
    <s v="Windenergie (Onshore-Anlage)"/>
    <s v="Ja"/>
    <s v="Nein"/>
    <n v="14.4"/>
    <s v="Station Lengerich"/>
    <s v="Mittelspannung (MS)"/>
    <s v="Westnetz GmbH"/>
    <x v="0"/>
    <x v="51"/>
  </r>
  <r>
    <s v="BNA1326"/>
    <s v="Bürgerwindpark Esche Verwaltungsgesellschaft mbH"/>
    <s v="Windpark Esche"/>
    <n v="49828"/>
    <s v="Esche"/>
    <m/>
    <s v="Niedersachsen"/>
    <m/>
    <n v="2003"/>
    <n v="2003"/>
    <x v="0"/>
    <x v="0"/>
    <m/>
    <m/>
    <s v="Windenergie (Onshore-Anlage)"/>
    <s v="Ja"/>
    <s v="Nein"/>
    <n v="10"/>
    <s v="UW Esche"/>
    <s v="Mittelspannung (MS)"/>
    <s v="Westnetz GmbH"/>
    <x v="0"/>
    <x v="2"/>
  </r>
  <r>
    <s v="BNA1327a"/>
    <s v="Flughafen München GmbH"/>
    <s v="Energiezentrale 1992"/>
    <n v="85326"/>
    <s v="München"/>
    <s v="nicht öffentlicher Bereich (Btl. 145.01)"/>
    <s v="Bayern"/>
    <s v="AGG1 -  AGG7"/>
    <d v="1992-05-08T00:00:00"/>
    <d v="1992-05-08T00:00:00"/>
    <x v="12"/>
    <x v="1"/>
    <s v="Erdgas"/>
    <s v="Heizöl"/>
    <s v="Erdgas"/>
    <s v="Nein"/>
    <s v="Ja"/>
    <n v="9.5"/>
    <s v="145.01-MSNN-EG.01"/>
    <s v="Mittelspannung (MS)"/>
    <s v="Bayernwerk AG"/>
    <x v="11"/>
    <x v="87"/>
  </r>
  <r>
    <s v="BNA1327b"/>
    <s v="Terminal 2 Gesellschaft mbH &amp; Co oHG"/>
    <s v="Erweiterung Energiezentrale 2003"/>
    <n v="85326"/>
    <s v="München"/>
    <s v="nicht öffentlicher Bereich (Btl. 145.01)"/>
    <s v="Bayern"/>
    <s v="AGG8 - AGG9"/>
    <n v="2003"/>
    <n v="2003"/>
    <x v="0"/>
    <x v="1"/>
    <m/>
    <m/>
    <s v="Erdgas"/>
    <s v="Nein"/>
    <s v="Ja"/>
    <n v="7.44"/>
    <s v="145.01-MSNN-EG.01"/>
    <s v="Mittelspannung (MS)"/>
    <s v="Bayernwerk AG"/>
    <x v="0"/>
    <x v="2"/>
  </r>
  <r>
    <s v="BNA1328"/>
    <s v="HBB Heizkraftwerk Bauernfeind Betreibergesellschaft mbh"/>
    <s v="HBB"/>
    <n v="83064"/>
    <s v="Raubling"/>
    <s v="Rosenheimer Str. 37"/>
    <s v="Bayern"/>
    <s v="GUD"/>
    <d v="2001-02-01T00:00:00"/>
    <d v="2001-02-01T00:00:00"/>
    <x v="0"/>
    <x v="1"/>
    <m/>
    <m/>
    <s v="Erdgas"/>
    <s v="Nein"/>
    <s v="Ja"/>
    <n v="24"/>
    <s v="UW PANG / PWA"/>
    <s v="Mittelspannung (MS)"/>
    <s v="Bayernwerk AG"/>
    <x v="0"/>
    <x v="27"/>
  </r>
  <r>
    <s v="BNA1329"/>
    <s v="Kübler &amp; Niethammer Papierfabrik Kriebstein AG"/>
    <s v="K&amp;N PFK AG EV"/>
    <n v="9648"/>
    <s v="Kriebstein"/>
    <s v="Bauhofstr. 1"/>
    <s v="Sachsen"/>
    <s v="GT / GDT"/>
    <d v="1993-04-02T00:00:00"/>
    <d v="1993-04-02T00:00:00"/>
    <x v="0"/>
    <x v="3"/>
    <s v="Erdgas"/>
    <s v="Heizöl EL"/>
    <s v="Erdgas"/>
    <s v="Nein"/>
    <s v="Ja"/>
    <n v="13.11"/>
    <s v="UW-Rauschenthal"/>
    <n v="6"/>
    <s v="Mitteldeutsche Netzgesellschaft Strom mbH"/>
    <x v="0"/>
    <x v="21"/>
  </r>
  <r>
    <s v="BNA1330"/>
    <s v="Steinbeis Energie GmbH"/>
    <s v="Steinbeis Energie"/>
    <n v="25348"/>
    <s v="Glückstadt"/>
    <s v="Stadtstraße 20"/>
    <s v="Schleswig-Holstein"/>
    <m/>
    <d v="2010-09-27T00:00:00"/>
    <d v="2010-09-27T00:00:00"/>
    <x v="0"/>
    <x v="10"/>
    <s v="EBS"/>
    <s v="HEL, Steinkohle"/>
    <s v="Abfall"/>
    <s v="Nein"/>
    <s v="Ja"/>
    <n v="17"/>
    <s v="UW Glückstadt Feld 20 Kern 1"/>
    <s v="Mittelspannung (MS)"/>
    <s v="Schleswig-Holstein Netz AG"/>
    <x v="0"/>
    <x v="24"/>
  </r>
  <r>
    <s v="BNA1331"/>
    <s v="R.D.M. Arnsberg GmbH"/>
    <s v="Reno De Medici"/>
    <n v="59821"/>
    <s v="Arnsberg"/>
    <s v="Hellefelderstr. 51"/>
    <s v="Nordrhein-Westfalen"/>
    <s v="HD - Kraftwerk"/>
    <d v="1923-01-01T00:00:00"/>
    <d v="1923-01-01T00:00:00"/>
    <x v="0"/>
    <x v="6"/>
    <m/>
    <m/>
    <s v="Steinkohle"/>
    <s v="Nein"/>
    <s v="Ja"/>
    <n v="18.989999999999998"/>
    <s v="DE 00018144139V592849"/>
    <s v="Mittelspannung (MS)"/>
    <s v="Westnetz GmbH"/>
    <x v="0"/>
    <x v="141"/>
  </r>
  <r>
    <s v="BNA1332"/>
    <s v="INEOS Solvents Germany GmbH"/>
    <s v="INEOS Kraftwerk"/>
    <n v="47443"/>
    <s v="Moers"/>
    <s v="Römerstr. 733"/>
    <s v="Nordrhein-Westfalen"/>
    <s v="TG7/8"/>
    <n v="1995"/>
    <n v="1995"/>
    <x v="0"/>
    <x v="3"/>
    <s v="Erdgas"/>
    <s v="Flüssige und gasförmige Produktionsrückstände"/>
    <s v="Erdgas"/>
    <s v="Nein"/>
    <s v="Ja"/>
    <n v="24"/>
    <s v="DE00018147455V0000000753653"/>
    <s v="5/25"/>
    <s v="Westnetz GmbH"/>
    <x v="0"/>
    <x v="91"/>
  </r>
  <r>
    <s v="BNA1333a"/>
    <s v="Universität Stuttgart"/>
    <s v="HKW Pfaffenwald"/>
    <n v="70569"/>
    <s v="Stuttgart"/>
    <s v="Pfaffenwaldring 8"/>
    <s v="Baden-Württemberg"/>
    <s v="Anlage 40"/>
    <d v="1988-07-01T00:00:00"/>
    <d v="1988-07-01T00:00:00"/>
    <x v="0"/>
    <x v="3"/>
    <s v="Erdgas H"/>
    <s v="Heizöl EL"/>
    <s v="Erdgas"/>
    <s v="Nein"/>
    <s v="Ja"/>
    <n v="12.181000000000001"/>
    <s v="UW Allmand"/>
    <s v="Mittelspannung (MS)"/>
    <s v="Netze BW GmbH"/>
    <x v="0"/>
    <x v="46"/>
  </r>
  <r>
    <s v="BNA1333b"/>
    <s v="Universität Stuttgart"/>
    <s v="HKW Pfaffenwald"/>
    <n v="70569"/>
    <s v="Stuttgart"/>
    <s v="Pfaffenwaldring 8"/>
    <s v="Baden-Württemberg"/>
    <s v="Block 50"/>
    <d v="1969-07-01T00:00:00"/>
    <d v="1969-07-01T00:00:00"/>
    <x v="0"/>
    <x v="3"/>
    <s v="Erdgas H"/>
    <s v="Heizöl EL"/>
    <s v="Erdgas"/>
    <s v="Nein"/>
    <s v="Ja"/>
    <n v="11.3377"/>
    <s v="UW Allmand"/>
    <s v="Mittelspannung (MS)"/>
    <s v="Netze BW GmbH"/>
    <x v="0"/>
    <x v="41"/>
  </r>
  <r>
    <s v="BNA1333c"/>
    <s v="Universität Stuttgart"/>
    <s v="HKW Pfaffenwald"/>
    <n v="70569"/>
    <s v="Stuttgart"/>
    <s v="Pfaffenwaldring 8"/>
    <s v="Baden-Württemberg"/>
    <s v="Block 60"/>
    <d v="1968-07-01T00:00:00"/>
    <d v="1968-07-01T00:00:00"/>
    <x v="0"/>
    <x v="3"/>
    <s v="Erdgas H"/>
    <s v="Heizöl EL"/>
    <s v="Erdgas"/>
    <s v="Nein"/>
    <s v="Ja"/>
    <n v="11.6188"/>
    <s v="UW Allmand"/>
    <s v="Mittelspannung (MS)"/>
    <s v="Netze BW GmbH"/>
    <x v="0"/>
    <x v="74"/>
  </r>
  <r>
    <s v="BNA1334"/>
    <s v="CR3-Kaffeeveredelung M. Hermsen GmbH"/>
    <s v="KWK-Anlage"/>
    <n v="28237"/>
    <s v="Bremen"/>
    <s v="Waterbergstraße 14"/>
    <s v="Bremen"/>
    <s v="GT 1-3, DT"/>
    <s v="1993 und 2002"/>
    <s v="1993 und 2002"/>
    <x v="0"/>
    <x v="1"/>
    <m/>
    <m/>
    <s v="Erdgas"/>
    <s v="Nein"/>
    <s v="Ja"/>
    <n v="14.8"/>
    <s v="10kV Schaltanlage CR3 Anschlussfeld Finkenau, Waterbergstr."/>
    <s v="Mittelspannung (MS)"/>
    <s v="Wesernetz Bremen GmbH"/>
    <x v="0"/>
    <x v="1"/>
  </r>
  <r>
    <s v="BNA1335a"/>
    <s v="Papier- u. Kartonfabrik Varel GmbH &amp; Co. KG"/>
    <s v="PKV Kraftwerk"/>
    <n v="26316"/>
    <s v="Varel"/>
    <s v="Dangaster Straße 38"/>
    <s v="Niedersachsen"/>
    <s v="KWK-Blöcke"/>
    <n v="1989"/>
    <n v="1989"/>
    <x v="0"/>
    <x v="1"/>
    <s v="Erdgas L"/>
    <m/>
    <s v="Erdgas"/>
    <s v="Nein"/>
    <s v="Ja"/>
    <n v="58.1"/>
    <m/>
    <s v="Mittelspannung (MS)"/>
    <s v="EWE NETZ GmbH"/>
    <x v="0"/>
    <x v="139"/>
  </r>
  <r>
    <s v="BNA1335b"/>
    <s v="Papier- u. Kartonfabrik Varel GmbH &amp; Co. KG"/>
    <s v="PKV Kraftwerk"/>
    <n v="26316"/>
    <s v="Varel"/>
    <s v="Dangaster Straße 38"/>
    <s v="Niedersachsen"/>
    <s v="Kondensationsturbine"/>
    <n v="1968"/>
    <n v="1968"/>
    <x v="0"/>
    <x v="12"/>
    <s v="Kondensat"/>
    <m/>
    <s v="Erdgas"/>
    <s v="Nein"/>
    <s v="Nein"/>
    <n v="0.48"/>
    <m/>
    <s v="Mittelspannung (MS)"/>
    <s v="EWE NETZ GmbH"/>
    <x v="0"/>
    <x v="58"/>
  </r>
  <r>
    <s v="BNA1335c"/>
    <s v="Papier- u. Kartonfabrik Varel GmbH &amp; Co. KG"/>
    <s v="PKV Kraftwerk"/>
    <n v="26316"/>
    <s v="Varel"/>
    <s v="Dangaster Straße 38"/>
    <s v="Niedersachsen"/>
    <s v="Biogasmotoren"/>
    <n v="2006"/>
    <n v="2006"/>
    <x v="0"/>
    <x v="12"/>
    <s v="Biogas"/>
    <m/>
    <s v="Biomasse"/>
    <s v="Ja"/>
    <s v="Ja"/>
    <n v="1.92"/>
    <m/>
    <s v="Mittelspannung (MS)"/>
    <s v="EWE NETZ GmbH"/>
    <x v="0"/>
    <x v="34"/>
  </r>
  <r>
    <s v="BNA1336"/>
    <s v="Henkel AG &amp; Co. KGaA"/>
    <s v="Holthausen"/>
    <n v="40589"/>
    <s v="Düsseldorf"/>
    <s v="Henkelstr. 67"/>
    <s v="Nordrhein-Westfalen"/>
    <m/>
    <d v="1948-01-01T00:00:00"/>
    <d v="1948-01-01T00:00:00"/>
    <x v="0"/>
    <x v="3"/>
    <s v="Erdgas"/>
    <s v="Flüssige Produktionsrückstände"/>
    <s v="Erdgas"/>
    <s v="Nein"/>
    <s v="Ja"/>
    <n v="84"/>
    <s v="SWD-Netz U47/U60"/>
    <s v="USp. Hoch- / Mittelspannung (HS/MS)"/>
    <s v="Netzgesellschaft Düsseldorf mbH"/>
    <x v="0"/>
    <x v="142"/>
  </r>
  <r>
    <s v="BNA1337a"/>
    <s v="DS Smith Paper Deutschland GmbH"/>
    <s v="Heizkraftwerk"/>
    <n v="63741"/>
    <s v="Aschaffenburg"/>
    <s v="Weichertstr. 7"/>
    <s v="Bayern"/>
    <s v="Heizkraftwerk"/>
    <m/>
    <m/>
    <x v="2"/>
    <x v="1"/>
    <m/>
    <m/>
    <s v="Erdgas"/>
    <s v="Nein"/>
    <s v="Ja"/>
    <n v="27"/>
    <m/>
    <s v="Mittelspannung (MS)"/>
    <s v="Aschaffenburger Versorgungs GmbH "/>
    <x v="2"/>
    <x v="24"/>
  </r>
  <r>
    <s v="BNA1337b"/>
    <s v="DS Smith Paper Deutschland GmbH"/>
    <s v="Blockheizkraftwerk 1"/>
    <n v="63741"/>
    <s v="Aschaffenburg"/>
    <s v="Weichertstr. 7"/>
    <s v="Bayern"/>
    <s v="Blockheizkraftwerk 1"/>
    <d v="2005-12-31T00:00:00"/>
    <d v="2005-12-31T00:00:00"/>
    <x v="0"/>
    <x v="4"/>
    <s v="Biogas"/>
    <m/>
    <s v="Biomasse"/>
    <s v="Ja"/>
    <s v="Ja"/>
    <n v="1.0640000000000001"/>
    <m/>
    <s v="Mittelspannung (MS)"/>
    <s v="Aschaffenburger Versorgungs GmbH "/>
    <x v="0"/>
    <x v="36"/>
  </r>
  <r>
    <s v="BNA1337c"/>
    <s v="DS Smith Paper Deutschland GmbH"/>
    <s v="Blockheizkraftwerk 2"/>
    <n v="63741"/>
    <s v="Aschaffenburg"/>
    <s v="Weichertstr. 7"/>
    <s v="Bayern"/>
    <s v="Blockheizkraftwerk 2"/>
    <d v="2010-12-31T00:00:00"/>
    <d v="2010-12-31T00:00:00"/>
    <x v="0"/>
    <x v="4"/>
    <s v="Biogas"/>
    <m/>
    <s v="Biomasse"/>
    <s v="Ja"/>
    <s v="Ja"/>
    <n v="0.8"/>
    <m/>
    <s v="Mittelspannung (MS)"/>
    <s v="Aschaffenburger Versorgungs GmbH "/>
    <x v="0"/>
    <x v="24"/>
  </r>
  <r>
    <s v="BNA1337d"/>
    <s v="DS Smith Paper Deutschland GmbH"/>
    <s v="Notstromdiesel"/>
    <n v="63741"/>
    <s v="Aschaffenburg"/>
    <s v="Weichertstr. 7"/>
    <s v="Bayern"/>
    <s v="Notstromdiesel"/>
    <n v="1991"/>
    <n v="1991"/>
    <x v="0"/>
    <x v="5"/>
    <s v="Diesel"/>
    <m/>
    <s v="Mineralölprodukte"/>
    <s v="Nein"/>
    <m/>
    <n v="0.52"/>
    <m/>
    <s v="Mittelspannung (MS)"/>
    <s v="Aschaffenburger Versorgungs GmbH "/>
    <x v="0"/>
    <x v="143"/>
  </r>
  <r>
    <s v="BNA1337e"/>
    <s v="DS Smith Paper Deutschland GmbH"/>
    <s v="GuD-Anlage"/>
    <n v="63741"/>
    <s v="Aschaffenburg"/>
    <s v="Weichertstr. 7"/>
    <s v="Bayern"/>
    <s v="GuD-Anlage"/>
    <d v="2013-01-28T00:00:00"/>
    <d v="2013-01-28T00:00:00"/>
    <x v="0"/>
    <x v="3"/>
    <s v="Erdgas"/>
    <s v="Biogas"/>
    <s v="Erdgas"/>
    <s v="Nein"/>
    <s v="Ja"/>
    <n v="47"/>
    <m/>
    <s v="Mittelspannung (MS)"/>
    <s v="Aschaffenburger Versorgungs GmbH "/>
    <x v="0"/>
    <x v="25"/>
  </r>
  <r>
    <s v="BNA1338"/>
    <s v="Eurowatt Spitzenkraft GmbH"/>
    <s v="Spitzenkraftwerk"/>
    <n v="94469"/>
    <s v="Deggendorf"/>
    <s v="Ruselbergstr. 87"/>
    <s v="Bayern"/>
    <s v="MLD"/>
    <m/>
    <m/>
    <x v="23"/>
    <x v="5"/>
    <m/>
    <m/>
    <s v="Mineralölprodukte"/>
    <s v="Nein"/>
    <s v="Ja"/>
    <n v="19"/>
    <s v="Umspannwerk Deggendorf"/>
    <s v="Mittelspannung (MS)"/>
    <s v="Bayernwerk AG"/>
    <x v="13"/>
    <x v="24"/>
  </r>
  <r>
    <s v="BNA1338a"/>
    <s v="WEA Windpark Walchum Verwaltungsgesellschaft mbH"/>
    <s v="Windpark Walchum"/>
    <n v="26906"/>
    <s v="Dersum"/>
    <m/>
    <s v="Niedersachsen"/>
    <m/>
    <n v="2011"/>
    <n v="2011"/>
    <x v="0"/>
    <x v="0"/>
    <m/>
    <m/>
    <s v="Windenergie (Onshore-Anlage)"/>
    <s v="Ja"/>
    <s v="Nein"/>
    <n v="6"/>
    <s v="SA Dersum"/>
    <s v="Mittelspannung (MS)"/>
    <s v="EWE NETZ GmbH"/>
    <x v="0"/>
    <x v="130"/>
  </r>
  <r>
    <s v="BNA1338b"/>
    <s v="WEA Windpark Walchum Verwaltungsgesellschaft mbH"/>
    <s v="Windpark Walchum"/>
    <n v="49779"/>
    <s v="Niederlangen"/>
    <m/>
    <s v="Niedersachsen"/>
    <m/>
    <n v="2011"/>
    <n v="2011"/>
    <x v="0"/>
    <x v="0"/>
    <m/>
    <m/>
    <s v="Windenergie (Onshore-Anlage)"/>
    <s v="Ja"/>
    <s v="Nein"/>
    <n v="6"/>
    <s v="US Niederlangen"/>
    <s v="Mittelspannung (MS)"/>
    <s v="EWE NETZ GmbH"/>
    <x v="0"/>
    <x v="130"/>
  </r>
  <r>
    <s v="BNA1338c"/>
    <s v="WEA Windpark Walchum Verwaltungsgesellschaft mbH"/>
    <s v="Windpark Walchum"/>
    <n v="26907"/>
    <s v="Walchum"/>
    <m/>
    <s v="Niedersachsen"/>
    <m/>
    <n v="2010"/>
    <n v="2010"/>
    <x v="0"/>
    <x v="0"/>
    <m/>
    <m/>
    <s v="Windenergie (Onshore-Anlage)"/>
    <s v="Ja"/>
    <s v="Nein"/>
    <n v="2.2999999999999998"/>
    <s v="SA Hasselbrock"/>
    <s v="Mittelspannung (MS)"/>
    <s v="EWE NETZ GmbH"/>
    <x v="0"/>
    <x v="54"/>
  </r>
  <r>
    <s v="BNA1339a"/>
    <s v="SILVINO GmbH &amp; Co. KG"/>
    <m/>
    <s v="03238"/>
    <s v="Finsterwalde"/>
    <s v="Flur 50, Fl-St. 191 u. Flur 52, Fl-St. 107"/>
    <s v="Brandenburg"/>
    <m/>
    <n v="2009"/>
    <n v="2009"/>
    <x v="0"/>
    <x v="7"/>
    <m/>
    <m/>
    <s v="Solare Strahlungsenergie"/>
    <s v="Ja"/>
    <m/>
    <n v="21.6"/>
    <m/>
    <s v="Hochspannung (HS)"/>
    <s v="Mitteldeutsche Netzgesellschaft Strom mbH"/>
    <x v="0"/>
    <x v="7"/>
  </r>
  <r>
    <s v="BNA1339b"/>
    <s v="MITAB GmbH &amp; Co. KG"/>
    <m/>
    <s v="03238"/>
    <s v="Finsterwalde"/>
    <s v="Flur 50, Fl-St. 191 u. Flur 52, Fl-St. 107"/>
    <s v="Brandenburg"/>
    <m/>
    <n v="2009"/>
    <n v="2009"/>
    <x v="0"/>
    <x v="7"/>
    <m/>
    <m/>
    <s v="Solare Strahlungsenergie"/>
    <s v="Ja"/>
    <m/>
    <n v="20.386200000000002"/>
    <m/>
    <s v="Hochspannung (HS)"/>
    <s v="Mitteldeutsche Netzgesellschaft Strom mbH"/>
    <x v="0"/>
    <x v="7"/>
  </r>
  <r>
    <s v="BNA1340"/>
    <m/>
    <m/>
    <s v="97256"/>
    <s v="Geroldshausen"/>
    <s v="Flurstücke 600,503,644,642,978"/>
    <s v="Bayern"/>
    <m/>
    <n v="2010"/>
    <n v="2010"/>
    <x v="0"/>
    <x v="7"/>
    <m/>
    <m/>
    <s v="Solare Strahlungsenergie"/>
    <s v="Ja"/>
    <m/>
    <n v="15.827360000000001"/>
    <m/>
    <m/>
    <s v="Mainfranken Netze GmbH"/>
    <x v="0"/>
    <x v="54"/>
  </r>
  <r>
    <s v="BNA1341"/>
    <m/>
    <m/>
    <s v="97753"/>
    <s v="Karlstadt"/>
    <s v="Duttenbrunner Weg"/>
    <s v="Bayern"/>
    <m/>
    <n v="2010"/>
    <n v="2010"/>
    <x v="0"/>
    <x v="7"/>
    <m/>
    <m/>
    <s v="Solare Strahlungsenergie"/>
    <s v="Ja"/>
    <m/>
    <n v="11.147040000000001"/>
    <m/>
    <m/>
    <s v="Energieversorgung Lohr-Karlstadt und Umgebung GmbH &amp; Co. KG"/>
    <x v="0"/>
    <x v="54"/>
  </r>
  <r>
    <s v="BNA1342"/>
    <m/>
    <m/>
    <s v="97289"/>
    <s v="Thüngen"/>
    <s v="Flurstück 625"/>
    <s v="Bayern"/>
    <m/>
    <n v="2010"/>
    <n v="2010"/>
    <x v="0"/>
    <x v="7"/>
    <m/>
    <m/>
    <s v="Solare Strahlungsenergie"/>
    <s v="Ja"/>
    <m/>
    <n v="18.73695"/>
    <m/>
    <m/>
    <s v="Markt Thüngen Gemeindewerke - Stromversorgung"/>
    <x v="0"/>
    <x v="54"/>
  </r>
  <r>
    <s v="BNA1343"/>
    <m/>
    <m/>
    <s v="03205"/>
    <s v="Calau"/>
    <s v="Laasower Weg"/>
    <s v="Brandenburg"/>
    <m/>
    <n v="2010"/>
    <n v="2010"/>
    <x v="0"/>
    <x v="7"/>
    <m/>
    <m/>
    <s v="Solare Strahlungsenergie"/>
    <s v="Ja"/>
    <m/>
    <n v="10.051500000000001"/>
    <m/>
    <m/>
    <s v="Mitteldeutsche Netzgesellschaft Strom mbH"/>
    <x v="0"/>
    <x v="54"/>
  </r>
  <r>
    <s v="BNA1344"/>
    <m/>
    <m/>
    <s v="16356"/>
    <s v="Ahrensfelde"/>
    <m/>
    <s v="Brandenburg"/>
    <m/>
    <n v="2010"/>
    <n v="2010"/>
    <x v="0"/>
    <x v="7"/>
    <m/>
    <m/>
    <s v="Solare Strahlungsenergie"/>
    <s v="Ja"/>
    <m/>
    <n v="10.917399999999999"/>
    <m/>
    <m/>
    <s v="E.DIS AG"/>
    <x v="0"/>
    <x v="54"/>
  </r>
  <r>
    <s v="BNA1345"/>
    <m/>
    <m/>
    <s v="01968"/>
    <s v="Senftenberg"/>
    <s v="Flur 24 Flurstück 14"/>
    <s v="Brandenburg"/>
    <m/>
    <n v="2011"/>
    <n v="2011"/>
    <x v="0"/>
    <x v="7"/>
    <m/>
    <m/>
    <s v="Solare Strahlungsenergie"/>
    <s v="Ja"/>
    <m/>
    <n v="23.597000000000001"/>
    <m/>
    <m/>
    <s v="Stadtwerke Senftenberg GmbH"/>
    <x v="0"/>
    <x v="130"/>
  </r>
  <r>
    <s v="BNA1346"/>
    <m/>
    <m/>
    <s v="01968"/>
    <s v="Senftenberg"/>
    <s v="Flur 24 Flurstück 14"/>
    <s v="Brandenburg"/>
    <m/>
    <n v="2011"/>
    <n v="2011"/>
    <x v="0"/>
    <x v="7"/>
    <m/>
    <m/>
    <s v="Solare Strahlungsenergie"/>
    <s v="Ja"/>
    <m/>
    <n v="15.734"/>
    <m/>
    <m/>
    <s v="Stadtwerke Senftenberg GmbH"/>
    <x v="0"/>
    <x v="130"/>
  </r>
  <r>
    <s v="BNA1347"/>
    <m/>
    <m/>
    <s v="01968"/>
    <s v="Senftenberg"/>
    <s v="Flur 24 Flurstück 14"/>
    <s v="Brandenburg"/>
    <m/>
    <n v="2011"/>
    <n v="2011"/>
    <x v="0"/>
    <x v="7"/>
    <m/>
    <m/>
    <s v="Solare Strahlungsenergie"/>
    <s v="Ja"/>
    <m/>
    <n v="15.689"/>
    <m/>
    <m/>
    <s v="Stadtwerke Senftenberg GmbH"/>
    <x v="0"/>
    <x v="130"/>
  </r>
  <r>
    <s v="BNA1348"/>
    <m/>
    <m/>
    <s v="01998"/>
    <s v="Klettwitz"/>
    <s v="Flurstück 12, Flur 3, Gemarkung Meuro"/>
    <s v="Brandenburg"/>
    <m/>
    <n v="2011"/>
    <n v="2011"/>
    <x v="0"/>
    <x v="7"/>
    <m/>
    <m/>
    <s v="Solare Strahlungsenergie"/>
    <s v="Ja"/>
    <m/>
    <n v="13.464"/>
    <m/>
    <m/>
    <s v="Mitteldeutsche Netzgesellschaft Strom mbH"/>
    <x v="0"/>
    <x v="130"/>
  </r>
  <r>
    <s v="BNA1349"/>
    <m/>
    <m/>
    <s v="01998"/>
    <s v="Klettwitz"/>
    <s v="Flurstück 14, Flur 3, Gemarkung Meuro"/>
    <s v="Brandenburg"/>
    <m/>
    <n v="2011"/>
    <n v="2011"/>
    <x v="0"/>
    <x v="7"/>
    <m/>
    <m/>
    <s v="Solare Strahlungsenergie"/>
    <s v="Ja"/>
    <m/>
    <n v="12.731159999999999"/>
    <m/>
    <m/>
    <s v="Mitteldeutsche Netzgesellschaft Strom mbH"/>
    <x v="0"/>
    <x v="130"/>
  </r>
  <r>
    <s v="BNA1350"/>
    <m/>
    <m/>
    <s v="06388"/>
    <s v="Baasdorf"/>
    <m/>
    <s v="Sachsen-Anhalt"/>
    <m/>
    <n v="2010"/>
    <n v="2010"/>
    <x v="0"/>
    <x v="7"/>
    <m/>
    <m/>
    <s v="Solare Strahlungsenergie"/>
    <s v="Ja"/>
    <m/>
    <n v="12.70439"/>
    <m/>
    <m/>
    <s v="Mitteldeutsche Netzgesellschaft Strom mbH"/>
    <x v="0"/>
    <x v="54"/>
  </r>
  <r>
    <s v="BNA1351"/>
    <m/>
    <m/>
    <s v="97340"/>
    <s v="Martinsheim"/>
    <s v="Flurstück 416 u.a."/>
    <s v="Bayern"/>
    <m/>
    <n v="2011"/>
    <n v="2011"/>
    <x v="0"/>
    <x v="7"/>
    <m/>
    <m/>
    <s v="Solare Strahlungsenergie"/>
    <s v="Ja"/>
    <m/>
    <n v="10.170999999999999"/>
    <m/>
    <m/>
    <s v="N-ERGIE Netz GmbH"/>
    <x v="0"/>
    <x v="130"/>
  </r>
  <r>
    <s v="BNA1352"/>
    <m/>
    <m/>
    <s v="17153"/>
    <s v="Stavenhagen"/>
    <s v="Hubschrauberlandeplatz Basepohl"/>
    <s v="Mecklenburg-Vorpommern"/>
    <m/>
    <n v="2011"/>
    <n v="2011"/>
    <x v="0"/>
    <x v="7"/>
    <m/>
    <m/>
    <s v="Solare Strahlungsenergie"/>
    <s v="Ja"/>
    <m/>
    <n v="11.162879999999999"/>
    <m/>
    <m/>
    <s v="E.DIS AG"/>
    <x v="0"/>
    <x v="130"/>
  </r>
  <r>
    <s v="BNA1353"/>
    <s v="LHI Solar Georgsdorf GmbH &amp; Co. KG"/>
    <m/>
    <s v="49828"/>
    <s v="Georgsdorf"/>
    <s v="Georgsdorf 14/10; 1/41; 1/39; 2/7; 1/42; 11/4; 11/5; u.a."/>
    <s v="Niedersachsen"/>
    <m/>
    <n v="2011"/>
    <n v="2011"/>
    <x v="0"/>
    <x v="7"/>
    <m/>
    <m/>
    <s v="Solare Strahlungsenergie"/>
    <s v="Ja"/>
    <m/>
    <n v="24.71546"/>
    <m/>
    <n v="10"/>
    <s v="Westnetz GmbH"/>
    <x v="0"/>
    <x v="130"/>
  </r>
  <r>
    <s v="BNA1354"/>
    <m/>
    <m/>
    <s v="02991"/>
    <s v="Lauta"/>
    <s v="Industrie strasse B"/>
    <s v="Sachsen"/>
    <m/>
    <n v="2011"/>
    <n v="2011"/>
    <x v="0"/>
    <x v="7"/>
    <m/>
    <m/>
    <s v="Solare Strahlungsenergie"/>
    <s v="Ja"/>
    <m/>
    <n v="23.548580000000001"/>
    <m/>
    <m/>
    <s v="Mitteldeutsche Netzgesellschaft Strom mbH"/>
    <x v="0"/>
    <x v="130"/>
  </r>
  <r>
    <s v="BNA1355"/>
    <s v="LHI Solar Prenzlau GmbH &amp; Co. KG"/>
    <m/>
    <s v="17291"/>
    <s v="Prenzlau"/>
    <s v="Flur 6 (Flst.418), Flur 7 (Flst.241,244,247,158/14,139/2)"/>
    <s v="Brandenburg"/>
    <m/>
    <n v="2011"/>
    <n v="2011"/>
    <x v="0"/>
    <x v="7"/>
    <m/>
    <m/>
    <s v="Solare Strahlungsenergie"/>
    <s v="Ja"/>
    <m/>
    <n v="15.704700000000001"/>
    <m/>
    <s v="Hochspannung (HS)"/>
    <s v="E.DIS AG"/>
    <x v="0"/>
    <x v="130"/>
  </r>
  <r>
    <s v="BNA1356"/>
    <s v="STAWAG Energie GmbH"/>
    <m/>
    <n v="97232"/>
    <s v="Giebelstadt"/>
    <s v="Flurnummer 452 (Süd)"/>
    <s v="Bayern"/>
    <m/>
    <n v="2011"/>
    <n v="2011"/>
    <x v="0"/>
    <x v="7"/>
    <m/>
    <m/>
    <s v="Solare Strahlungsenergie"/>
    <s v="Ja"/>
    <m/>
    <n v="14.888999999999999"/>
    <m/>
    <m/>
    <s v="N-ERGIE Netz GmbH"/>
    <x v="0"/>
    <x v="130"/>
  </r>
  <r>
    <s v="BNA1357"/>
    <m/>
    <m/>
    <s v="47652"/>
    <s v="Weeze"/>
    <s v="Flughafenring 60 Flurstück 12 Flur 17"/>
    <s v="Nordrhein-Westfalen"/>
    <m/>
    <n v="2011"/>
    <n v="2011"/>
    <x v="0"/>
    <x v="7"/>
    <m/>
    <m/>
    <s v="Solare Strahlungsenergie"/>
    <s v="Ja"/>
    <m/>
    <n v="14.0624"/>
    <m/>
    <m/>
    <s v="Westnetz GmbH"/>
    <x v="0"/>
    <x v="130"/>
  </r>
  <r>
    <s v="BNA1358"/>
    <m/>
    <m/>
    <s v="26127"/>
    <s v="Oldenburg"/>
    <m/>
    <s v="Niedersachsen"/>
    <m/>
    <n v="2011"/>
    <n v="2011"/>
    <x v="0"/>
    <x v="7"/>
    <m/>
    <m/>
    <s v="Solare Strahlungsenergie"/>
    <s v="Ja"/>
    <m/>
    <n v="13.89696"/>
    <m/>
    <m/>
    <s v="EWE NETZ GmbH"/>
    <x v="0"/>
    <x v="130"/>
  </r>
  <r>
    <s v="BNA1359"/>
    <m/>
    <m/>
    <s v="97232"/>
    <s v="Giebelstadt"/>
    <s v="Flurnummer 452 (Nord)"/>
    <s v="Bayern"/>
    <m/>
    <n v="2011"/>
    <n v="2011"/>
    <x v="0"/>
    <x v="7"/>
    <m/>
    <m/>
    <s v="Solare Strahlungsenergie"/>
    <s v="Ja"/>
    <m/>
    <n v="13.396000000000001"/>
    <m/>
    <m/>
    <s v="N-ERGIE Netz GmbH"/>
    <x v="0"/>
    <x v="130"/>
  </r>
  <r>
    <s v="BNA1360"/>
    <m/>
    <m/>
    <s v="99867"/>
    <s v="Gotha"/>
    <s v="Güldene Aue; Gotha; Flur15; Sundhausen; Flur 2"/>
    <s v="Thüringen"/>
    <m/>
    <n v="2011"/>
    <n v="2011"/>
    <x v="0"/>
    <x v="7"/>
    <m/>
    <m/>
    <s v="Solare Strahlungsenergie"/>
    <s v="Ja"/>
    <m/>
    <n v="11.744999999999999"/>
    <m/>
    <m/>
    <s v="TEN Thüringer Energienetze GmbH"/>
    <x v="0"/>
    <x v="130"/>
  </r>
  <r>
    <s v="BNA1361"/>
    <m/>
    <m/>
    <s v="03058"/>
    <s v="Neuhausen"/>
    <s v="Flur 1, Flurstück 466"/>
    <s v="Brandenburg"/>
    <m/>
    <n v="2011"/>
    <n v="2011"/>
    <x v="0"/>
    <x v="7"/>
    <m/>
    <m/>
    <s v="Solare Strahlungsenergie"/>
    <s v="Ja"/>
    <m/>
    <n v="10.6005"/>
    <m/>
    <m/>
    <s v="Mitteldeutsche Netzgesellschaft Strom mbH"/>
    <x v="0"/>
    <x v="130"/>
  </r>
  <r>
    <s v="BNA1362"/>
    <m/>
    <m/>
    <s v="19079"/>
    <s v="Sukow"/>
    <s v="85-86,146-153,160-165,175-180,284,305-309,325-330,z.T.84,87/"/>
    <s v="Mecklenburg-Vorpommern"/>
    <m/>
    <n v="2011"/>
    <n v="2011"/>
    <x v="0"/>
    <x v="7"/>
    <m/>
    <m/>
    <s v="Solare Strahlungsenergie"/>
    <s v="Ja"/>
    <m/>
    <n v="10.283520000000001"/>
    <m/>
    <m/>
    <s v="WEMAG Netz GmbH"/>
    <x v="0"/>
    <x v="130"/>
  </r>
  <r>
    <s v="BNA1363"/>
    <m/>
    <m/>
    <s v="02979"/>
    <s v="Burg"/>
    <s v="Burg, Flur 1 Flst. 56 u. Seidenwinkel, Flur 15 Flst. 116,117,118"/>
    <s v="Sachsen"/>
    <m/>
    <n v="2011"/>
    <n v="2011"/>
    <x v="0"/>
    <x v="7"/>
    <m/>
    <m/>
    <s v="Solare Strahlungsenergie"/>
    <s v="Ja"/>
    <m/>
    <n v="20.0044"/>
    <m/>
    <m/>
    <s v="Mitteldeutsche Netzgesellschaft Strom mbH"/>
    <x v="0"/>
    <x v="130"/>
  </r>
  <r>
    <s v="BNA1364"/>
    <m/>
    <m/>
    <s v="56751"/>
    <s v="Polch"/>
    <s v="Im Gohl 2"/>
    <s v="Rheinland-Pfalz"/>
    <m/>
    <n v="2011"/>
    <n v="2011"/>
    <x v="0"/>
    <x v="7"/>
    <m/>
    <m/>
    <s v="Solare Strahlungsenergie"/>
    <s v="Ja"/>
    <m/>
    <n v="12.8"/>
    <m/>
    <m/>
    <s v="Westnetz GmbH"/>
    <x v="0"/>
    <x v="130"/>
  </r>
  <r>
    <s v="BNA1365"/>
    <s v="Solarpark Bronkow Luckaitztal GmbH"/>
    <m/>
    <s v="03229"/>
    <s v="Luckaitztal"/>
    <s v="Flugplatzstraße"/>
    <s v="Brandenburg"/>
    <m/>
    <d v="2012-05-15T00:00:00"/>
    <d v="2012-05-15T00:00:00"/>
    <x v="0"/>
    <x v="7"/>
    <m/>
    <m/>
    <s v="Solare Strahlungsenergie"/>
    <s v="Ja"/>
    <s v="Nein"/>
    <n v="11.425000000000001"/>
    <m/>
    <m/>
    <s v="Mitteldeutsche Netzgesellschaft Strom mbH"/>
    <x v="0"/>
    <x v="113"/>
  </r>
  <r>
    <s v="BNA1366"/>
    <m/>
    <m/>
    <s v="04720"/>
    <s v="Großweitzschen"/>
    <s v="Heiterer Blick"/>
    <s v="Sachsen"/>
    <m/>
    <n v="2012"/>
    <n v="2012"/>
    <x v="0"/>
    <x v="7"/>
    <m/>
    <m/>
    <s v="Solare Strahlungsenergie"/>
    <s v="Ja"/>
    <m/>
    <n v="10.791040000000001"/>
    <m/>
    <m/>
    <s v="Mitteldeutsche Netzgesellschaft Strom mbH"/>
    <x v="0"/>
    <x v="82"/>
  </r>
  <r>
    <s v="BNA1367"/>
    <m/>
    <m/>
    <s v="06317"/>
    <s v="Seegebiet Mansfelder Land"/>
    <s v="Chausseestraße"/>
    <s v="Sachsen-Anhalt"/>
    <m/>
    <n v="2012"/>
    <n v="2012"/>
    <x v="0"/>
    <x v="7"/>
    <m/>
    <m/>
    <s v="Solare Strahlungsenergie"/>
    <s v="Ja"/>
    <m/>
    <n v="28.34412"/>
    <m/>
    <m/>
    <s v="Mitteldeutsche Netzgesellschaft Strom mbH"/>
    <x v="0"/>
    <x v="82"/>
  </r>
  <r>
    <s v="BNA1368"/>
    <m/>
    <m/>
    <s v="06667"/>
    <s v="Tagewerben"/>
    <s v="Lindenstraße"/>
    <s v="Sachsen-Anhalt"/>
    <m/>
    <n v="2012"/>
    <n v="2012"/>
    <x v="0"/>
    <x v="7"/>
    <m/>
    <m/>
    <s v="Solare Strahlungsenergie"/>
    <s v="Ja"/>
    <m/>
    <n v="10.7448"/>
    <m/>
    <m/>
    <s v="Mitteldeutsche Netzgesellschaft Strom mbH"/>
    <x v="0"/>
    <x v="82"/>
  </r>
  <r>
    <s v="BNA1369"/>
    <m/>
    <m/>
    <s v="16945"/>
    <s v="Marienfließ"/>
    <m/>
    <s v="Brandenburg"/>
    <m/>
    <n v="2012"/>
    <n v="2012"/>
    <x v="0"/>
    <x v="7"/>
    <m/>
    <m/>
    <s v="Solare Strahlungsenergie"/>
    <s v="Ja"/>
    <m/>
    <n v="25.559139999999999"/>
    <m/>
    <m/>
    <s v="E.DIS AG"/>
    <x v="0"/>
    <x v="82"/>
  </r>
  <r>
    <s v="BNA1370"/>
    <s v="Solarpark Elmenhorst GmbH &amp; Co. KG"/>
    <m/>
    <s v="21493"/>
    <s v="Elmenhorst"/>
    <s v="FS 1/4 und 13; Flur 6; FS 91; Flur 7 (Lanken)"/>
    <s v="Schleswig-Holstein"/>
    <m/>
    <n v="2012"/>
    <n v="2012"/>
    <x v="0"/>
    <x v="7"/>
    <m/>
    <m/>
    <s v="Solare Strahlungsenergie"/>
    <s v="Ja"/>
    <s v="Nein"/>
    <n v="24.361039999999999"/>
    <m/>
    <m/>
    <s v="Schleswig-Holstein Netz AG"/>
    <x v="0"/>
    <x v="82"/>
  </r>
  <r>
    <s v="BNA1371"/>
    <m/>
    <m/>
    <s v="18273"/>
    <s v="Güstrow"/>
    <s v="Glasewitzer Chausee"/>
    <s v="Mecklenburg-Vorpommern"/>
    <m/>
    <n v="2012"/>
    <n v="2012"/>
    <x v="0"/>
    <x v="7"/>
    <m/>
    <m/>
    <s v="Solare Strahlungsenergie"/>
    <s v="Ja"/>
    <m/>
    <n v="20.908799999999999"/>
    <m/>
    <m/>
    <s v="Stadtwerke Güstrow GmbH"/>
    <x v="0"/>
    <x v="82"/>
  </r>
  <r>
    <s v="BNA1372"/>
    <s v="STAWAG Energie GmbH"/>
    <m/>
    <s v="07580"/>
    <s v="Ronneburg"/>
    <s v="Schmirchau Flst.90/9+Ronnebg. Flst.852/6+852/15+Flst.1730/22"/>
    <s v="Thüringen"/>
    <m/>
    <n v="2012"/>
    <n v="2012"/>
    <x v="0"/>
    <x v="7"/>
    <m/>
    <m/>
    <s v="Solare Strahlungsenergie"/>
    <s v="Ja"/>
    <m/>
    <n v="19.921919999999997"/>
    <m/>
    <m/>
    <s v="Mitteldeutsche Netzgesellschaft Strom mbH"/>
    <x v="0"/>
    <x v="82"/>
  </r>
  <r>
    <s v="BNA1373"/>
    <m/>
    <m/>
    <s v="19348"/>
    <s v="Perleberg"/>
    <s v="Gem.Perleb. Fl. 19 Flst. 74&amp;765;Fl. 20 Flst. 73&amp;763"/>
    <s v="Brandenburg"/>
    <m/>
    <n v="2012"/>
    <n v="2012"/>
    <x v="0"/>
    <x v="7"/>
    <m/>
    <m/>
    <s v="Solare Strahlungsenergie"/>
    <s v="Ja"/>
    <m/>
    <n v="18.978840000000002"/>
    <m/>
    <m/>
    <s v="E.DIS AG"/>
    <x v="0"/>
    <x v="82"/>
  </r>
  <r>
    <s v="BNA1374"/>
    <m/>
    <m/>
    <s v="24988"/>
    <s v="Oeversee"/>
    <s v="A 7"/>
    <s v="Schleswig-Holstein"/>
    <m/>
    <n v="2012"/>
    <n v="2012"/>
    <x v="0"/>
    <x v="7"/>
    <m/>
    <m/>
    <s v="Solare Strahlungsenergie"/>
    <s v="Ja"/>
    <m/>
    <n v="18.853999999999999"/>
    <m/>
    <m/>
    <s v="Schleswig-Holstein Netz AG"/>
    <x v="0"/>
    <x v="82"/>
  </r>
  <r>
    <s v="BNA1375"/>
    <s v="Solarparc AG"/>
    <s v="Flugplatz Mahlwinkel"/>
    <s v="39517"/>
    <s v="Mahlwinkel"/>
    <s v="ehemaliger Militärflughafen"/>
    <s v="Sachsen-Anhalt"/>
    <m/>
    <n v="2012"/>
    <n v="2012"/>
    <x v="0"/>
    <x v="7"/>
    <m/>
    <m/>
    <s v="Solare Strahlungsenergie"/>
    <s v="Ja"/>
    <m/>
    <n v="18.783360000000002"/>
    <m/>
    <m/>
    <s v="Avacon AG"/>
    <x v="0"/>
    <x v="82"/>
  </r>
  <r>
    <s v="BNA1376"/>
    <m/>
    <m/>
    <s v="04509"/>
    <s v="Delitzsch"/>
    <s v="Carl-Friedrich-Benz-Straße"/>
    <s v="Sachsen"/>
    <m/>
    <n v="2012"/>
    <n v="2012"/>
    <x v="0"/>
    <x v="7"/>
    <m/>
    <m/>
    <s v="Solare Strahlungsenergie"/>
    <s v="Ja"/>
    <m/>
    <n v="17.559360000000002"/>
    <m/>
    <m/>
    <s v="Technische Werke Delitzsch GmbH"/>
    <x v="0"/>
    <x v="82"/>
  </r>
  <r>
    <s v="BNA1377"/>
    <m/>
    <m/>
    <s v="92649"/>
    <s v="Grafenwöhr"/>
    <s v="Gemarkung Grafenwöhr Flst. 124,125,127,128 u.a."/>
    <s v="Bayern"/>
    <m/>
    <n v="2012"/>
    <n v="2012"/>
    <x v="0"/>
    <x v="7"/>
    <m/>
    <m/>
    <s v="Solare Strahlungsenergie"/>
    <s v="Ja"/>
    <m/>
    <n v="15.6816"/>
    <m/>
    <m/>
    <s v="Bayernwerk AG"/>
    <x v="0"/>
    <x v="82"/>
  </r>
  <r>
    <s v="BNA1378"/>
    <m/>
    <m/>
    <s v="19348"/>
    <s v="Sükow"/>
    <s v="Gem. Sükow, Flur 4, Flst. 54"/>
    <s v="Brandenburg"/>
    <m/>
    <n v="2012"/>
    <n v="2012"/>
    <x v="0"/>
    <x v="7"/>
    <m/>
    <m/>
    <s v="Solare Strahlungsenergie"/>
    <s v="Ja"/>
    <m/>
    <n v="15.377040000000001"/>
    <m/>
    <m/>
    <s v="WEMAG Netz GmbH"/>
    <x v="0"/>
    <x v="82"/>
  </r>
  <r>
    <s v="BNA1379"/>
    <m/>
    <m/>
    <s v="16945"/>
    <s v="Marienfließ"/>
    <m/>
    <s v="Brandenburg"/>
    <m/>
    <n v="2012"/>
    <n v="2012"/>
    <x v="0"/>
    <x v="7"/>
    <m/>
    <m/>
    <s v="Solare Strahlungsenergie"/>
    <s v="Ja"/>
    <m/>
    <n v="14.903945"/>
    <m/>
    <m/>
    <s v="E.DIS AG"/>
    <x v="0"/>
    <x v="82"/>
  </r>
  <r>
    <s v="BNA1380"/>
    <m/>
    <m/>
    <s v="26197"/>
    <s v="Großenkneten"/>
    <m/>
    <s v="Niedersachsen"/>
    <m/>
    <n v="2012"/>
    <n v="2012"/>
    <x v="0"/>
    <x v="7"/>
    <m/>
    <m/>
    <s v="Solare Strahlungsenergie"/>
    <s v="Ja"/>
    <m/>
    <n v="13.55856"/>
    <m/>
    <m/>
    <s v="EWE NETZ GmbH"/>
    <x v="0"/>
    <x v="82"/>
  </r>
  <r>
    <s v="BNA1381"/>
    <m/>
    <m/>
    <s v="26197"/>
    <s v="Großenkneten"/>
    <m/>
    <s v="Niedersachsen"/>
    <m/>
    <n v="2012"/>
    <n v="2012"/>
    <x v="0"/>
    <x v="7"/>
    <m/>
    <m/>
    <s v="Solare Strahlungsenergie"/>
    <s v="Ja"/>
    <m/>
    <n v="12.90096"/>
    <m/>
    <m/>
    <s v="EWE NETZ GmbH"/>
    <x v="0"/>
    <x v="82"/>
  </r>
  <r>
    <s v="BNA1382"/>
    <m/>
    <m/>
    <s v="06198"/>
    <s v="Salzatal"/>
    <s v="Neutz-Lettewitz 2/14 2/15 2/16 2/17 2/18 2/19 2/20 2/21 2/22"/>
    <s v="Sachsen-Anhalt"/>
    <m/>
    <n v="2012"/>
    <n v="2012"/>
    <x v="0"/>
    <x v="7"/>
    <m/>
    <m/>
    <s v="Solare Strahlungsenergie"/>
    <s v="Ja"/>
    <m/>
    <n v="12.596879999999999"/>
    <m/>
    <m/>
    <s v="Mitteldeutsche Netzgesellschaft Strom mbH"/>
    <x v="0"/>
    <x v="82"/>
  </r>
  <r>
    <s v="BNA1383"/>
    <m/>
    <m/>
    <s v="04603"/>
    <s v="Nobitz"/>
    <s v="Am Flughafen 1"/>
    <s v="Thüringen"/>
    <m/>
    <n v="2012"/>
    <n v="2012"/>
    <x v="0"/>
    <x v="7"/>
    <m/>
    <m/>
    <s v="Solare Strahlungsenergie"/>
    <s v="Ja"/>
    <m/>
    <n v="12.1464"/>
    <m/>
    <m/>
    <s v="Mitteldeutsche Netzgesellschaft Strom mbH"/>
    <x v="0"/>
    <x v="82"/>
  </r>
  <r>
    <s v="BNA1384"/>
    <m/>
    <m/>
    <s v="18246"/>
    <s v="Baumgarten"/>
    <s v="Gemarkung Wendorf, Flur 1, Flurstücke 39/2 &amp; 45/3 &amp; 47"/>
    <s v="Mecklenburg-Vorpommern"/>
    <m/>
    <n v="2012"/>
    <n v="2012"/>
    <x v="0"/>
    <x v="7"/>
    <m/>
    <m/>
    <s v="Solare Strahlungsenergie"/>
    <s v="Ja"/>
    <m/>
    <n v="11.304040000000001"/>
    <m/>
    <m/>
    <s v="WEMAG Netz GmbH"/>
    <x v="0"/>
    <x v="82"/>
  </r>
  <r>
    <s v="BNA1385"/>
    <m/>
    <m/>
    <s v="94522"/>
    <s v="Wallersdorf"/>
    <s v="1982+1982/2+1983+1984+2604+2607+2615+2615/1+2615/3+2616"/>
    <s v="Bayern"/>
    <m/>
    <n v="2012"/>
    <n v="2012"/>
    <x v="0"/>
    <x v="7"/>
    <m/>
    <m/>
    <s v="Solare Strahlungsenergie"/>
    <s v="Ja"/>
    <m/>
    <n v="11.232959999999999"/>
    <m/>
    <m/>
    <s v="Bayernwerk AG"/>
    <x v="0"/>
    <x v="82"/>
  </r>
  <r>
    <s v="BNA1386"/>
    <m/>
    <m/>
    <s v="07907"/>
    <s v="Schleiz"/>
    <m/>
    <s v="Thüringen"/>
    <m/>
    <n v="2012"/>
    <n v="2012"/>
    <x v="0"/>
    <x v="7"/>
    <m/>
    <m/>
    <s v="Solare Strahlungsenergie"/>
    <s v="Ja"/>
    <m/>
    <n v="11.06784"/>
    <m/>
    <m/>
    <s v="TEN Thüringer Energienetze GmbH"/>
    <x v="0"/>
    <x v="82"/>
  </r>
  <r>
    <s v="BNA1387"/>
    <m/>
    <m/>
    <s v="94569"/>
    <s v="Stephansposching"/>
    <s v="1123 -24 -26 -26/1 -20 -22 -41 -42 -44 -45 48 1714"/>
    <s v="Bayern"/>
    <m/>
    <n v="2012"/>
    <n v="2012"/>
    <x v="0"/>
    <x v="7"/>
    <m/>
    <m/>
    <s v="Solare Strahlungsenergie"/>
    <s v="Ja"/>
    <m/>
    <n v="10.59552"/>
    <m/>
    <m/>
    <s v="Bayernwerk AG"/>
    <x v="0"/>
    <x v="82"/>
  </r>
  <r>
    <s v="BNA1388"/>
    <m/>
    <m/>
    <s v="52134"/>
    <s v="Herzogenrath"/>
    <m/>
    <s v="Nordrhein-Westfalen"/>
    <m/>
    <n v="2012"/>
    <n v="2012"/>
    <x v="0"/>
    <x v="7"/>
    <m/>
    <m/>
    <s v="Solare Strahlungsenergie"/>
    <s v="Ja"/>
    <m/>
    <n v="10.5"/>
    <m/>
    <m/>
    <s v="enwor - energie &amp; wasser vor ort GmbH"/>
    <x v="0"/>
    <x v="82"/>
  </r>
  <r>
    <s v="BNA1389"/>
    <m/>
    <m/>
    <s v="66802"/>
    <s v="Überherrn"/>
    <s v="Flst. 119/5, 137/20, 137/24, 137/30 und 396/133"/>
    <s v="Saarland"/>
    <m/>
    <n v="2012"/>
    <n v="2012"/>
    <x v="0"/>
    <x v="7"/>
    <m/>
    <m/>
    <s v="Solare Strahlungsenergie"/>
    <s v="Ja"/>
    <m/>
    <n v="10.421860000000001"/>
    <m/>
    <m/>
    <s v="energis-Netzgesellschaft mbH"/>
    <x v="0"/>
    <x v="82"/>
  </r>
  <r>
    <s v="BNA1390"/>
    <s v="Solarparc AG"/>
    <s v="Barth"/>
    <s v="18356"/>
    <s v="Barth"/>
    <s v="Flur 24, Flurstücke NN 61, NN 62, NN 63"/>
    <s v="Mecklenburg-Vorpommern"/>
    <m/>
    <n v="2012"/>
    <n v="2012"/>
    <x v="0"/>
    <x v="7"/>
    <m/>
    <m/>
    <s v="Solare Strahlungsenergie"/>
    <s v="Ja"/>
    <m/>
    <n v="10.3"/>
    <m/>
    <m/>
    <s v="E.DIS AG"/>
    <x v="0"/>
    <x v="82"/>
  </r>
  <r>
    <s v="BNA1391"/>
    <m/>
    <m/>
    <s v="03159"/>
    <s v="Neiße-Malxetal"/>
    <m/>
    <s v="Brandenburg"/>
    <m/>
    <n v="2012"/>
    <n v="2012"/>
    <x v="0"/>
    <x v="7"/>
    <m/>
    <m/>
    <s v="Solare Strahlungsenergie"/>
    <s v="Ja"/>
    <m/>
    <n v="22.124669999999998"/>
    <m/>
    <m/>
    <s v="Mitteldeutsche Netzgesellschaft Strom mbH"/>
    <x v="0"/>
    <x v="82"/>
  </r>
  <r>
    <s v="BNA1392"/>
    <m/>
    <m/>
    <s v="15926"/>
    <s v="Heideblick"/>
    <s v="Pilzheide"/>
    <s v="Brandenburg"/>
    <m/>
    <n v="2012"/>
    <n v="2012"/>
    <x v="0"/>
    <x v="7"/>
    <m/>
    <m/>
    <s v="Solare Strahlungsenergie"/>
    <s v="Ja"/>
    <m/>
    <n v="15.995520000000001"/>
    <m/>
    <m/>
    <s v="Mitteldeutsche Netzgesellschaft Strom mbH"/>
    <x v="0"/>
    <x v="82"/>
  </r>
  <r>
    <s v="BNA1393"/>
    <m/>
    <m/>
    <s v="15926"/>
    <s v="Heideblick"/>
    <s v="Pilzheide"/>
    <s v="Brandenburg"/>
    <m/>
    <n v="2012"/>
    <n v="2012"/>
    <x v="0"/>
    <x v="7"/>
    <m/>
    <m/>
    <s v="Solare Strahlungsenergie"/>
    <s v="Ja"/>
    <m/>
    <n v="14.85744"/>
    <m/>
    <m/>
    <s v="Mitteldeutsche Netzgesellschaft Strom mbH"/>
    <x v="0"/>
    <x v="82"/>
  </r>
  <r>
    <s v="BNA1394"/>
    <m/>
    <m/>
    <s v="04509"/>
    <s v="Delitzsch"/>
    <s v="Carl-Friedrich-Benz-Str."/>
    <s v="Sachsen"/>
    <m/>
    <n v="2012"/>
    <n v="2012"/>
    <x v="0"/>
    <x v="7"/>
    <m/>
    <m/>
    <s v="Solare Strahlungsenergie"/>
    <s v="Ja"/>
    <m/>
    <n v="14.53248"/>
    <m/>
    <m/>
    <s v="Delitzsch Netz GmbH"/>
    <x v="0"/>
    <x v="82"/>
  </r>
  <r>
    <s v="BNA1395"/>
    <m/>
    <m/>
    <s v="15926"/>
    <s v="Heideblick"/>
    <s v="Pilzheide"/>
    <s v="Brandenburg"/>
    <m/>
    <n v="2012"/>
    <n v="2012"/>
    <x v="0"/>
    <x v="7"/>
    <m/>
    <m/>
    <s v="Solare Strahlungsenergie"/>
    <s v="Ja"/>
    <m/>
    <n v="14.3712"/>
    <m/>
    <m/>
    <s v="Mitteldeutsche Netzgesellschaft Strom mbH"/>
    <x v="0"/>
    <x v="82"/>
  </r>
  <r>
    <s v="BNA1396"/>
    <s v="Energieversorgungscenter Dresden-Wilschdorf GmbH &amp; Co. KG"/>
    <s v="EVC / GLOBALFOUNDRIES"/>
    <n v="1468"/>
    <s v="Moritzburg"/>
    <s v="Boxdorf, Ringstr. 3"/>
    <s v="Sachsen"/>
    <s v="EVC I"/>
    <d v="1998-10-01T00:00:00"/>
    <d v="1998-10-01T00:00:00"/>
    <x v="0"/>
    <x v="1"/>
    <m/>
    <m/>
    <s v="Erdgas"/>
    <s v="Nein"/>
    <s v="Ja"/>
    <n v="34.299999999999997"/>
    <m/>
    <s v="Mittelspannung (MS)"/>
    <s v="DREWAG NETZ GmbH "/>
    <x v="0"/>
    <x v="43"/>
  </r>
  <r>
    <s v="BNA1397a"/>
    <s v="Ineos Manufacturing Deutschland GmbH"/>
    <s v="O10"/>
    <n v="50769"/>
    <s v="Köln"/>
    <s v="Alte Strasse 201"/>
    <s v="Nordrhein-Westfalen"/>
    <s v="T21"/>
    <d v="1964-01-15T00:00:00"/>
    <d v="1964-01-15T00:00:00"/>
    <x v="0"/>
    <x v="3"/>
    <s v="Reststoffe aus Produkt."/>
    <s v="HD-Heizgas"/>
    <s v="Sonstige Energieträger_x000a_(nicht erneuerbar)"/>
    <s v="Nein"/>
    <s v="Ja"/>
    <n v="15.5"/>
    <s v="Kundenanlage Ineos"/>
    <s v="USp. Hoch- / Mittelspannung (HS/MS)"/>
    <s v="Kundenanlage Ineos"/>
    <x v="0"/>
    <x v="118"/>
  </r>
  <r>
    <s v="BNA1397b"/>
    <s v="Ineos Manufacturing Deutschland GmbH"/>
    <s v="O10"/>
    <n v="50769"/>
    <s v="Köln"/>
    <s v="Alte Strasse 201"/>
    <s v="Nordrhein-Westfalen"/>
    <s v="T22"/>
    <d v="1964-04-14T00:00:00"/>
    <d v="1964-04-14T00:00:00"/>
    <x v="0"/>
    <x v="3"/>
    <s v="Reststoffe aus Produkt."/>
    <s v="HD-Heizgas"/>
    <s v="Sonstige Energieträger_x000a_(nicht erneuerbar)"/>
    <s v="Nein"/>
    <s v="Ja"/>
    <n v="19.2"/>
    <s v="Kundenanlage Ineos"/>
    <s v="USp. Hoch- / Mittelspannung (HS/MS)"/>
    <s v="Kundenanlage Ineos"/>
    <x v="0"/>
    <x v="118"/>
  </r>
  <r>
    <s v="BNA1397c"/>
    <s v="Ineos Manufacturing Deutschland GmbH"/>
    <s v="O10"/>
    <n v="50769"/>
    <s v="Köln"/>
    <s v="Alte Strasse 201"/>
    <s v="Nordrhein-Westfalen"/>
    <s v="T23"/>
    <d v="1963-10-30T00:00:00"/>
    <d v="1963-10-30T00:00:00"/>
    <x v="0"/>
    <x v="3"/>
    <s v="Reststoffe aus Produkt."/>
    <s v="HD-Heizgas"/>
    <s v="Sonstige Energieträger_x000a_(nicht erneuerbar)"/>
    <s v="Nein"/>
    <s v="Ja"/>
    <n v="15.5"/>
    <s v="Kundenanlage Ineos"/>
    <s v="USp. Hoch- / Mittelspannung (HS/MS)"/>
    <s v="Kundenanlage Ineos"/>
    <x v="0"/>
    <x v="73"/>
  </r>
  <r>
    <s v="BNA1397d"/>
    <s v="Ineos Manufacturing Deutschland GmbH"/>
    <s v="O10"/>
    <n v="50769"/>
    <s v="Köln"/>
    <s v="Alte Strasse 201"/>
    <s v="Nordrhein-Westfalen"/>
    <s v="T24"/>
    <d v="1966-06-15T00:00:00"/>
    <d v="1966-06-15T00:00:00"/>
    <x v="0"/>
    <x v="3"/>
    <s v="Reststoffe aus Produkt."/>
    <s v="HD-Heizgas"/>
    <s v="Sonstige Energieträger_x000a_(nicht erneuerbar)"/>
    <s v="Nein"/>
    <s v="Nein"/>
    <n v="10.4"/>
    <s v="Kundenanlage Ineos"/>
    <s v="USp. Hoch- / Mittelspannung (HS/MS)"/>
    <s v="Kundenanlage Ineos"/>
    <x v="0"/>
    <x v="28"/>
  </r>
  <r>
    <s v="BNA1397e"/>
    <s v="Ineos Manufacturing Deutschland GmbH"/>
    <s v="O10"/>
    <n v="50769"/>
    <s v="Köln"/>
    <s v="Alte Strasse 201"/>
    <s v="Nordrhein-Westfalen"/>
    <s v="T31"/>
    <d v="1967-03-21T00:00:00"/>
    <d v="1967-03-21T00:00:00"/>
    <x v="0"/>
    <x v="3"/>
    <s v="Reststoffe aus Produkt."/>
    <s v="HD-Heizgas"/>
    <s v="Sonstige Energieträger_x000a_(nicht erneuerbar)"/>
    <s v="Nein"/>
    <s v="Ja"/>
    <n v="33.6"/>
    <s v="Kundenanlage Ineos"/>
    <s v="USp. Hoch- / Mittelspannung (HS/MS)"/>
    <s v="Kundenanlage Ineos"/>
    <x v="0"/>
    <x v="133"/>
  </r>
  <r>
    <s v="BNA1398"/>
    <s v="SWISS KRONO GmbH"/>
    <s v="Energieanlage 3"/>
    <n v="16909"/>
    <s v="Heiligengrabe"/>
    <s v="Wittstocker Chaussee 1"/>
    <s v="Brandenburg"/>
    <m/>
    <d v="2002-10-10T00:00:00"/>
    <d v="2002-10-10T00:00:00"/>
    <x v="0"/>
    <x v="4"/>
    <s v="Biomasse (Holz)"/>
    <m/>
    <s v="Biomasse"/>
    <s v="Ja"/>
    <s v="Ja"/>
    <n v="18.600000000000001"/>
    <s v="UW Heiligengrabe"/>
    <s v="USp. Hoch- / Mittelspannung (HS/MS)"/>
    <s v="E.DIS AG"/>
    <x v="0"/>
    <x v="31"/>
  </r>
  <r>
    <s v="BNA1399"/>
    <s v="OXEA Produktion GmbH &amp; Co.KG"/>
    <s v="Oxea GmbH"/>
    <n v="46147"/>
    <s v="Oberhausen"/>
    <s v="Otto-Roelen-Str.3"/>
    <s v="Nordrhein-Westfalen"/>
    <m/>
    <d v="1929-01-01T00:00:00"/>
    <d v="1929-01-01T00:00:00"/>
    <x v="0"/>
    <x v="3"/>
    <s v="flüssige, gasförmige Nebenprodukte"/>
    <s v="Erdgas, Heizöl"/>
    <s v="Sonstige Energieträger_x000a_(nicht erneuerbar)"/>
    <s v="Nein"/>
    <s v="Ja"/>
    <n v="38"/>
    <s v="Holten, Handbach"/>
    <s v="Hochspannung (HS)"/>
    <s v="Westnetz GmbH"/>
    <x v="0"/>
    <x v="138"/>
  </r>
  <r>
    <s v="BNA1400a"/>
    <s v="Südzucker AG, Werk Zeitz"/>
    <s v="EZ1"/>
    <n v="6712"/>
    <s v="Zeitz"/>
    <s v="Albrechtstr. 54"/>
    <s v="Sachsen-Anhalt"/>
    <s v="WSK"/>
    <d v="1993-09-01T00:00:00"/>
    <d v="1993-09-01T00:00:00"/>
    <x v="0"/>
    <x v="3"/>
    <s v="Braunkohle"/>
    <s v="HEL"/>
    <s v="Braunkohle"/>
    <s v="Nein"/>
    <s v="Ja"/>
    <n v="23.3"/>
    <s v="MCk0268/144756"/>
    <s v="Hochspannung (HS)"/>
    <s v="MitNetz"/>
    <x v="0"/>
    <x v="21"/>
  </r>
  <r>
    <s v="BNA1400b"/>
    <s v="Südzucker AG, Werk Zeitz"/>
    <s v="EZ1"/>
    <n v="6712"/>
    <s v="Zeitz"/>
    <s v="Albrechtstr. 54"/>
    <s v="Sachsen-Anhalt"/>
    <s v="DTI"/>
    <d v="1993-09-01T00:00:00"/>
    <d v="1993-09-01T00:00:00"/>
    <x v="0"/>
    <x v="3"/>
    <s v="Erdgas"/>
    <s v="HEL"/>
    <s v="Erdgas"/>
    <s v="Nein"/>
    <s v="Nein"/>
    <n v="23.3"/>
    <s v="MCk0268/144756"/>
    <s v="Hochspannung (HS)"/>
    <s v="MitNetz"/>
    <x v="0"/>
    <x v="21"/>
  </r>
  <r>
    <s v="BNA1401a"/>
    <s v="RWE Power AG"/>
    <s v="BoA 2"/>
    <n v="41517"/>
    <s v="Grevenbroich"/>
    <s v="Energiestraße 101"/>
    <s v="Nordrhein-Westfalen"/>
    <s v="Neurath F"/>
    <d v="2012-07-08T00:00:00"/>
    <d v="2012-07-08T00:00:00"/>
    <x v="0"/>
    <x v="11"/>
    <m/>
    <m/>
    <s v="Braunkohle"/>
    <s v="Nein"/>
    <s v="Nein"/>
    <n v="1060"/>
    <s v="Rommerskirchen"/>
    <s v="Höchstspannung (HöS)"/>
    <s v="Amprion GmbH"/>
    <x v="0"/>
    <x v="113"/>
  </r>
  <r>
    <s v="BNA1401b"/>
    <s v="RWE Power AG"/>
    <s v="BoA 3"/>
    <n v="41517"/>
    <s v="Grevenbroich"/>
    <s v="Energiestraße 101"/>
    <s v="Nordrhein-Westfalen"/>
    <s v="Neurath G"/>
    <d v="2012-08-03T00:00:00"/>
    <d v="2012-08-03T00:00:00"/>
    <x v="0"/>
    <x v="11"/>
    <m/>
    <m/>
    <s v="Braunkohle"/>
    <s v="Nein"/>
    <s v="Nein"/>
    <n v="1060"/>
    <s v="Rommerskirchen"/>
    <s v="Höchstspannung (HöS)"/>
    <s v="Amprion GmbH"/>
    <x v="0"/>
    <x v="113"/>
  </r>
  <r>
    <s v="BNA1402"/>
    <s v="Delkeskamp Verpackungswerke GmbH"/>
    <s v="Heizkraftwerk zur Papierfabrik"/>
    <n v="49638"/>
    <s v="Nortrup"/>
    <s v="Hauptstrasse 15"/>
    <s v="Niedersachsen"/>
    <m/>
    <d v="1996-01-24T00:00:00"/>
    <d v="1996-01-24T00:00:00"/>
    <x v="0"/>
    <x v="1"/>
    <m/>
    <m/>
    <s v="Erdgas"/>
    <s v="Nein"/>
    <s v="Ja"/>
    <n v="18.100000000000001"/>
    <m/>
    <m/>
    <s v="Westnetz GmbH"/>
    <x v="0"/>
    <x v="38"/>
  </r>
  <r>
    <s v="BNA1403"/>
    <s v="Neptune Energy Deutschland GmbH"/>
    <s v="Steinitz"/>
    <n v="29416"/>
    <s v="Steinitz"/>
    <s v="Bobbenmärsche 11 "/>
    <s v="Sachsen-Anhalt"/>
    <s v="GUD"/>
    <d v="1999-01-01T00:00:00"/>
    <d v="1999-01-01T00:00:00"/>
    <x v="0"/>
    <x v="1"/>
    <s v="Erdgaseigenproduktion"/>
    <m/>
    <s v="Erdgas"/>
    <s v="Nein"/>
    <s v="Ja"/>
    <n v="11.4"/>
    <s v="ZPDE0071372941600000E00000000139917"/>
    <n v="6"/>
    <s v="Avacon AG"/>
    <x v="0"/>
    <x v="19"/>
  </r>
  <r>
    <s v="BNA1404"/>
    <s v="Lausitz Energie Kraftwerke AG"/>
    <s v="Boxberg"/>
    <n v="2943"/>
    <s v="Boxberg"/>
    <s v="Am Kraftwerk 1"/>
    <s v="Sachsen"/>
    <s v="R"/>
    <d v="2012-11-06T00:00:00"/>
    <d v="2012-11-06T00:00:00"/>
    <x v="0"/>
    <x v="11"/>
    <m/>
    <m/>
    <s v="Braunkohle"/>
    <s v="Nein"/>
    <s v="Nein"/>
    <n v="640"/>
    <s v="UW Bärwalde"/>
    <s v="Höchstspannung (HöS)"/>
    <s v="50Hertz Transmission GmbH"/>
    <x v="0"/>
    <x v="113"/>
  </r>
  <r>
    <s v="BNA1405a"/>
    <s v="Fernwärme Ulm GmbH"/>
    <s v="Heizkraftwerk Magirusstraße"/>
    <n v="89077"/>
    <s v="Ulm"/>
    <s v="Magirusstr. 21"/>
    <s v="Baden-Württemberg"/>
    <m/>
    <d v="1992-11-17T00:00:00"/>
    <d v="1992-11-17T00:00:00"/>
    <x v="0"/>
    <x v="3"/>
    <s v="Steinkohle"/>
    <s v="Erdgas, HEL"/>
    <s v="Steinkohle"/>
    <s v="Nein"/>
    <s v="Ja"/>
    <n v="20.7"/>
    <s v="SWU 1, SWU 2"/>
    <s v="Mittelspannung (MS)"/>
    <s v="Stadtwerke Ulm/Neu-Ulm Netze GmbH "/>
    <x v="0"/>
    <x v="87"/>
  </r>
  <r>
    <s v="BNA1405b"/>
    <s v="Fernwärme Ulm GmbH"/>
    <s v="BioHKW I"/>
    <n v="89077"/>
    <s v="Ulm"/>
    <s v="Magirusstr. 21"/>
    <s v="Baden-Württemberg"/>
    <m/>
    <d v="2004-03-18T00:00:00"/>
    <d v="2004-03-18T00:00:00"/>
    <x v="0"/>
    <x v="4"/>
    <s v="Biomasse_x000a_min. 50 % Frischholz, max. 50% Altholz"/>
    <m/>
    <s v="Biomasse"/>
    <s v="Ja"/>
    <s v="Ja"/>
    <n v="8.6999999999999993"/>
    <s v="SWU 4"/>
    <s v="Mittelspannung (MS)"/>
    <s v="Stadtwerke Ulm/Neu-Ulm Netze GmbH "/>
    <x v="0"/>
    <x v="23"/>
  </r>
  <r>
    <s v="BNA1405c"/>
    <s v="Fernwärme Ulm GmbH"/>
    <s v="BioHKW II"/>
    <n v="89077"/>
    <s v="Ulm"/>
    <s v="Magirusstr. 21"/>
    <s v="Baden-Württemberg"/>
    <m/>
    <d v="2012-07-23T00:00:00"/>
    <d v="2012-07-23T00:00:00"/>
    <x v="0"/>
    <x v="4"/>
    <m/>
    <m/>
    <s v="Biomasse"/>
    <s v="Ja"/>
    <s v="Ja"/>
    <n v="4.5"/>
    <s v="SWU 5"/>
    <s v="Mittelspannung (MS)"/>
    <s v="Stadtwerke Ulm/Neu-Ulm Netze GmbH "/>
    <x v="0"/>
    <x v="113"/>
  </r>
  <r>
    <s v="BNA1406"/>
    <s v="FS-Karton GmbH"/>
    <s v="FS-Karton"/>
    <n v="41460"/>
    <s v="Neuss"/>
    <s v="Düsseldorfer Str. 182-184"/>
    <s v="Nordrhein-Westfalen"/>
    <m/>
    <n v="1992"/>
    <n v="1992"/>
    <x v="0"/>
    <x v="1"/>
    <m/>
    <m/>
    <s v="Erdgas"/>
    <s v="Nein"/>
    <s v="Ja"/>
    <n v="18.879000000000001"/>
    <m/>
    <s v="Hochspannung (HS)"/>
    <s v="Westnetz GmbH"/>
    <x v="0"/>
    <x v="144"/>
  </r>
  <r>
    <s v="BNA1407"/>
    <s v="Schoeller Technocell GmbH &amp; Co. KG"/>
    <s v="STW"/>
    <n v="9600"/>
    <s v="Weißenborn"/>
    <s v="Fabrikstraße 1"/>
    <s v="Sachsen"/>
    <m/>
    <d v="1997-05-14T00:00:00"/>
    <d v="1997-05-14T00:00:00"/>
    <x v="0"/>
    <x v="1"/>
    <m/>
    <m/>
    <s v="Erdgas"/>
    <s v="Nein"/>
    <s v="Ja"/>
    <n v="18.72"/>
    <s v="140844-3710"/>
    <s v="Mittelspannung (MS)"/>
    <s v="Mitteldeutsche Netzgesellschaft Strom mbH"/>
    <x v="0"/>
    <x v="14"/>
  </r>
  <r>
    <s v="BNA1408"/>
    <s v="Evonik Degussa GmbH"/>
    <s v="Heizkraftwerk Evonik Rheinfelden"/>
    <n v="79618"/>
    <s v="Rheinfelden"/>
    <s v="Untere Kanalstraße 3"/>
    <s v="Baden-Württemberg"/>
    <m/>
    <d v="1979-08-13T00:00:00"/>
    <d v="1979-08-13T00:00:00"/>
    <x v="0"/>
    <x v="1"/>
    <s v="Erdgas"/>
    <s v="Wasserstoff (Restgas eines Produktions-betriebes)"/>
    <s v="Erdgas"/>
    <s v="Nein"/>
    <s v="Ja"/>
    <n v="15.68"/>
    <s v="Degussa Süd 1"/>
    <s v="Hochspannung (HS)"/>
    <s v="ED Netze GmbH "/>
    <x v="0"/>
    <x v="52"/>
  </r>
  <r>
    <s v="BNA1409"/>
    <s v="DK Recycling und Roheisen GmbH"/>
    <s v="DK Kraftwerk"/>
    <n v="47053"/>
    <s v="Duisburg"/>
    <s v="Wörthstraße 175"/>
    <s v="Nordrhein-Westfalen"/>
    <m/>
    <d v="2010-12-31T00:00:00"/>
    <d v="2010-12-31T00:00:00"/>
    <x v="7"/>
    <x v="3"/>
    <s v="Hochofen-Gichtgas"/>
    <s v="Erdgas"/>
    <s v="Sonstige Energieträger_x000a_(nicht erneuerbar)"/>
    <s v="Nein"/>
    <s v="Ja"/>
    <n v="21"/>
    <s v="374"/>
    <s v="Mittelspannung (MS)"/>
    <s v="Westnetz GmbH"/>
    <x v="7"/>
    <x v="24"/>
  </r>
  <r>
    <s v="BNA1410"/>
    <s v="Photovoltaikkraftwerk Groß Dölln 1 GmbH &amp; Co. KG"/>
    <m/>
    <s v="17268"/>
    <s v="Templin"/>
    <s v="Gemarkung Vietmannsdorf,Flur 4, Flurstück 10,11,18"/>
    <s v="Brandenburg"/>
    <m/>
    <n v="2012"/>
    <n v="2012"/>
    <x v="0"/>
    <x v="7"/>
    <m/>
    <m/>
    <s v="Solare Strahlungsenergie"/>
    <s v="Ja"/>
    <m/>
    <n v="15.778124999999999"/>
    <m/>
    <m/>
    <s v="E.DIS AG"/>
    <x v="0"/>
    <x v="82"/>
  </r>
  <r>
    <s v="BNA1411"/>
    <s v="Photovoltaikkraftwerk Groß Dölln 2 GmbH &amp; Co. KG"/>
    <m/>
    <s v="17268"/>
    <s v="Templin"/>
    <s v="Gemarkung Vietmannsdorf,Flur4,Flurst.2,10,11,12/2,13,16,17"/>
    <s v="Brandenburg"/>
    <m/>
    <n v="2012"/>
    <n v="2012"/>
    <x v="0"/>
    <x v="7"/>
    <m/>
    <m/>
    <s v="Solare Strahlungsenergie"/>
    <s v="Ja"/>
    <m/>
    <n v="17.837250000000001"/>
    <m/>
    <m/>
    <s v="E.DIS AG"/>
    <x v="0"/>
    <x v="82"/>
  </r>
  <r>
    <s v="BNA1412"/>
    <s v="Photovoltaikkraftwerk Groß Dölln 7 GmbH &amp; Co. KG"/>
    <m/>
    <s v="17268"/>
    <s v="Templin"/>
    <s v="Groß Väter,Fl.1,Fls.55,56,57,88,175,176/3,178,195bis198"/>
    <s v="Brandenburg"/>
    <m/>
    <n v="2012"/>
    <n v="2012"/>
    <x v="0"/>
    <x v="7"/>
    <m/>
    <m/>
    <s v="Solare Strahlungsenergie"/>
    <s v="Ja"/>
    <m/>
    <n v="13.157999999999999"/>
    <m/>
    <m/>
    <s v="E.DIS AG"/>
    <x v="0"/>
    <x v="82"/>
  </r>
  <r>
    <s v="BNA1413"/>
    <s v="Photovoltaikkraftwerk Groß Dölln 8 GmbH &amp; Co. KG"/>
    <m/>
    <s v="17268"/>
    <s v="Templin"/>
    <s v="Gemarkung Groß Väter,Flur1,Flurstück 9/1,10/1,69,86,87,88"/>
    <s v="Brandenburg"/>
    <m/>
    <n v="2012"/>
    <n v="2012"/>
    <x v="0"/>
    <x v="7"/>
    <m/>
    <m/>
    <s v="Solare Strahlungsenergie"/>
    <s v="Ja"/>
    <m/>
    <n v="13.209"/>
    <m/>
    <m/>
    <s v="E.DIS AG"/>
    <x v="0"/>
    <x v="82"/>
  </r>
  <r>
    <s v="BNA1414"/>
    <m/>
    <m/>
    <s v="38805"/>
    <s v="Halberstadt"/>
    <s v="1/3;2/4;8/1;11/2;11/3;11/4;12/3;12/4;29/1;29/2;2/5;72 etc."/>
    <s v="Sachsen-Anhalt"/>
    <m/>
    <n v="2012"/>
    <n v="2012"/>
    <x v="0"/>
    <x v="7"/>
    <m/>
    <m/>
    <s v="Solare Strahlungsenergie"/>
    <s v="Ja"/>
    <m/>
    <n v="18.193919999999999"/>
    <m/>
    <m/>
    <s v="Halberstadtwerke GmbH"/>
    <x v="0"/>
    <x v="82"/>
  </r>
  <r>
    <s v="BNA1415"/>
    <s v="Photovoltaikkraftwerk Groß Dölln 3 GmbH &amp; Co. KG"/>
    <m/>
    <s v="17268"/>
    <s v="Templin"/>
    <s v="Gem.Vietmannsd.,Flur4,Fls.2,16,17/Gem.Grunew.,Flur4,Fls.5/1"/>
    <s v="Brandenburg"/>
    <m/>
    <n v="2012"/>
    <n v="2012"/>
    <x v="0"/>
    <x v="7"/>
    <m/>
    <m/>
    <s v="Solare Strahlungsenergie"/>
    <s v="Ja"/>
    <m/>
    <n v="16.014749999999999"/>
    <m/>
    <m/>
    <s v="E.DIS AG"/>
    <x v="0"/>
    <x v="82"/>
  </r>
  <r>
    <s v="BNA1416"/>
    <s v="Photovoltaikkraftwerk Groß Dölln 5 GmbH &amp; Co. KG"/>
    <m/>
    <s v="17268"/>
    <s v="Templin"/>
    <s v="Gem.Groß Dölln,Flur1,Flst.90/2,91/2,98,99,100,103,104/2,201,"/>
    <s v="Brandenburg"/>
    <m/>
    <n v="2012"/>
    <n v="2012"/>
    <x v="0"/>
    <x v="7"/>
    <m/>
    <m/>
    <s v="Solare Strahlungsenergie"/>
    <s v="Ja"/>
    <m/>
    <n v="18.117750000000001"/>
    <m/>
    <m/>
    <s v="E.DIS AG"/>
    <x v="0"/>
    <x v="82"/>
  </r>
  <r>
    <s v="BNA1417"/>
    <m/>
    <m/>
    <s v="15374"/>
    <s v="Müncheberg"/>
    <s v="62,63,64,110"/>
    <s v="Brandenburg"/>
    <m/>
    <n v="2012"/>
    <n v="2012"/>
    <x v="0"/>
    <x v="7"/>
    <m/>
    <m/>
    <s v="Solare Strahlungsenergie"/>
    <s v="Ja"/>
    <m/>
    <n v="20.032319999999999"/>
    <m/>
    <m/>
    <s v="E.DIS AG"/>
    <x v="0"/>
    <x v="82"/>
  </r>
  <r>
    <s v="BNA1418"/>
    <m/>
    <m/>
    <s v="18356"/>
    <s v="Barth"/>
    <s v="an der L23 Flur:2/1,44,46/1,41/4,1/17,36/1"/>
    <s v="Mecklenburg-Vorpommern"/>
    <m/>
    <n v="2012"/>
    <n v="2012"/>
    <x v="0"/>
    <x v="7"/>
    <m/>
    <m/>
    <s v="Solare Strahlungsenergie"/>
    <s v="Ja"/>
    <m/>
    <n v="31.553259999999998"/>
    <m/>
    <m/>
    <s v="Stadtwerke Barth GmbH"/>
    <x v="0"/>
    <x v="82"/>
  </r>
  <r>
    <s v="BNA1419"/>
    <s v="Solarparc AG"/>
    <s v="Pütnitz"/>
    <s v="18311"/>
    <s v="Ribnitz-Damgarten"/>
    <s v="Militärflughafen Pütnitz"/>
    <s v="Mecklenburg-Vorpommern"/>
    <m/>
    <n v="2012"/>
    <n v="2012"/>
    <x v="0"/>
    <x v="7"/>
    <m/>
    <m/>
    <s v="Solare Strahlungsenergie"/>
    <s v="Ja"/>
    <m/>
    <n v="21.339055000000002"/>
    <m/>
    <m/>
    <s v="E.DIS AG"/>
    <x v="0"/>
    <x v="82"/>
  </r>
  <r>
    <s v="BNA1420"/>
    <m/>
    <m/>
    <s v="01936"/>
    <s v="Königsbrück"/>
    <s v="Hoyerswerdaerstrasse"/>
    <s v="Sachsen"/>
    <m/>
    <n v="2012"/>
    <n v="2012"/>
    <x v="0"/>
    <x v="7"/>
    <m/>
    <m/>
    <s v="Solare Strahlungsenergie"/>
    <s v="Ja"/>
    <m/>
    <n v="11.928000000000001"/>
    <m/>
    <m/>
    <s v="ENSO Netz GmbH"/>
    <x v="0"/>
    <x v="82"/>
  </r>
  <r>
    <s v="BNA1421"/>
    <m/>
    <m/>
    <s v="02627"/>
    <s v="Kubschütz"/>
    <s v="Gemarkung Litten 52/13 Gemarkung Purschwitz 241/6"/>
    <s v="Sachsen"/>
    <m/>
    <n v="2012"/>
    <n v="2012"/>
    <x v="0"/>
    <x v="7"/>
    <m/>
    <m/>
    <s v="Solare Strahlungsenergie"/>
    <s v="Ja"/>
    <m/>
    <n v="19.451040000000003"/>
    <m/>
    <m/>
    <s v="ENSO Netz GmbH"/>
    <x v="0"/>
    <x v="82"/>
  </r>
  <r>
    <s v="BNA1422"/>
    <m/>
    <m/>
    <s v="02627"/>
    <s v="Kubschütz"/>
    <s v="Gemarkung Litten 52/13 Gemarkung Purschwitz 241/6"/>
    <s v="Sachsen"/>
    <m/>
    <n v="2012"/>
    <n v="2012"/>
    <x v="0"/>
    <x v="7"/>
    <m/>
    <m/>
    <s v="Solare Strahlungsenergie"/>
    <s v="Ja"/>
    <m/>
    <n v="18.879720000000002"/>
    <m/>
    <m/>
    <s v="ENSO Netz GmbH"/>
    <x v="0"/>
    <x v="82"/>
  </r>
  <r>
    <s v="BNA1423"/>
    <m/>
    <m/>
    <s v="39576"/>
    <s v="Stendal"/>
    <s v="71/1;71/5;135;137;206/44;265/4;285/44;287/45;289/71-2;+div."/>
    <s v="Sachsen-Anhalt"/>
    <m/>
    <n v="2012"/>
    <n v="2012"/>
    <x v="0"/>
    <x v="7"/>
    <m/>
    <m/>
    <s v="Solare Strahlungsenergie"/>
    <s v="Ja"/>
    <m/>
    <n v="13.543200000000001"/>
    <m/>
    <m/>
    <s v="Avacon AG"/>
    <x v="0"/>
    <x v="82"/>
  </r>
  <r>
    <s v="BNA1424"/>
    <m/>
    <m/>
    <s v="14913"/>
    <s v="Jüterbog"/>
    <s v="Flur 41 Flst. 193,198,326,328,220,221,328,415,416,419,420"/>
    <s v="Brandenburg"/>
    <m/>
    <n v="2012"/>
    <n v="2012"/>
    <x v="0"/>
    <x v="7"/>
    <m/>
    <m/>
    <s v="Solare Strahlungsenergie"/>
    <s v="Ja"/>
    <m/>
    <n v="10.348799999999999"/>
    <m/>
    <m/>
    <s v="E.DIS AG"/>
    <x v="0"/>
    <x v="82"/>
  </r>
  <r>
    <s v="BNA1425"/>
    <m/>
    <m/>
    <s v="15320"/>
    <s v="Neuhardenberg"/>
    <m/>
    <s v="Brandenburg"/>
    <m/>
    <n v="2012"/>
    <n v="2012"/>
    <x v="0"/>
    <x v="7"/>
    <m/>
    <m/>
    <s v="Solare Strahlungsenergie"/>
    <s v="Ja"/>
    <m/>
    <n v="22.5258"/>
    <m/>
    <m/>
    <s v="E.DIS AG"/>
    <x v="0"/>
    <x v="82"/>
  </r>
  <r>
    <s v="BNA1426"/>
    <m/>
    <m/>
    <s v="02929"/>
    <s v="Rothenburg"/>
    <s v="G. Lodenau Fl.9 Fls.254/2, G. Rothenburg Fl.3 Fls.7/60"/>
    <s v="Sachsen"/>
    <m/>
    <n v="2012"/>
    <n v="2012"/>
    <x v="0"/>
    <x v="7"/>
    <m/>
    <m/>
    <s v="Solare Strahlungsenergie"/>
    <s v="Ja"/>
    <m/>
    <n v="15.2064"/>
    <m/>
    <m/>
    <s v="ENSO Netz GmbH"/>
    <x v="0"/>
    <x v="82"/>
  </r>
  <r>
    <s v="BNA1427"/>
    <s v="Photovoltaikkraftwerk Groß Dölln 6 GmbH &amp; Co. KG"/>
    <m/>
    <s v="17268"/>
    <s v="Templin"/>
    <s v="Gem.Groß Väter,Fl.1,Fls.69,111/Gem.Vietmanns.,Fl.4,Fls.10,18"/>
    <s v="Brandenburg"/>
    <m/>
    <n v="2012"/>
    <n v="2012"/>
    <x v="0"/>
    <x v="7"/>
    <m/>
    <m/>
    <s v="Solare Strahlungsenergie"/>
    <s v="Ja"/>
    <m/>
    <n v="16.090499999999999"/>
    <m/>
    <m/>
    <s v="E.DIS AG"/>
    <x v="0"/>
    <x v="82"/>
  </r>
  <r>
    <s v="BNA1428"/>
    <s v="Photovoltaikkraftwerk Groß Dölln 4 GmbH &amp; Co. KG"/>
    <m/>
    <s v="17268"/>
    <s v="Templin"/>
    <s v="Vietmannsd.Fl.4,Fls.2,13,17/Groß Dölln Fl.4,Fls.233,224,242"/>
    <s v="Brandenburg"/>
    <m/>
    <n v="2012"/>
    <n v="2012"/>
    <x v="0"/>
    <x v="7"/>
    <m/>
    <m/>
    <s v="Solare Strahlungsenergie"/>
    <s v="Ja"/>
    <m/>
    <n v="18.217500000000001"/>
    <m/>
    <m/>
    <s v="E.DIS AG"/>
    <x v="0"/>
    <x v="82"/>
  </r>
  <r>
    <s v="BNA1429"/>
    <m/>
    <m/>
    <s v="15320"/>
    <s v="Neuhardenberg"/>
    <m/>
    <s v="Brandenburg"/>
    <m/>
    <n v="2012"/>
    <n v="2012"/>
    <x v="0"/>
    <x v="7"/>
    <m/>
    <m/>
    <s v="Solare Strahlungsenergie"/>
    <s v="Ja"/>
    <m/>
    <n v="11.353719999999999"/>
    <m/>
    <m/>
    <s v="E.DIS AG"/>
    <x v="0"/>
    <x v="82"/>
  </r>
  <r>
    <s v="BNA1430"/>
    <m/>
    <m/>
    <s v="16945"/>
    <s v="Marienfließ"/>
    <s v="Gemarkung Krempendorf, Flur 5 und Flur 6"/>
    <s v="Brandenburg"/>
    <m/>
    <n v="2012"/>
    <n v="2012"/>
    <x v="0"/>
    <x v="7"/>
    <m/>
    <m/>
    <s v="Solare Strahlungsenergie"/>
    <s v="Ja"/>
    <m/>
    <n v="24.336400000000001"/>
    <m/>
    <m/>
    <s v="E.DIS AG"/>
    <x v="0"/>
    <x v="82"/>
  </r>
  <r>
    <s v="BNA1431"/>
    <m/>
    <m/>
    <s v="06295"/>
    <s v="Lutherstadt Eisleben"/>
    <s v="Kassler Straße 46( Eisleben/13,12/43,320,313,107,101/4,...)"/>
    <s v="Sachsen-Anhalt"/>
    <m/>
    <n v="2012"/>
    <n v="2012"/>
    <x v="0"/>
    <x v="7"/>
    <m/>
    <m/>
    <s v="Solare Strahlungsenergie"/>
    <s v="Ja"/>
    <m/>
    <n v="19.688869999999998"/>
    <m/>
    <m/>
    <s v="Mitteldeutsche Netzgesellschaft Strom mbH"/>
    <x v="0"/>
    <x v="82"/>
  </r>
  <r>
    <s v="BNA1432"/>
    <m/>
    <m/>
    <s v="15320"/>
    <s v="Neuhardenberg"/>
    <m/>
    <s v="Brandenburg"/>
    <m/>
    <n v="2012"/>
    <n v="2012"/>
    <x v="0"/>
    <x v="7"/>
    <m/>
    <m/>
    <s v="Solare Strahlungsenergie"/>
    <s v="Ja"/>
    <m/>
    <n v="22.050240000000002"/>
    <m/>
    <m/>
    <s v="E.DIS AG"/>
    <x v="0"/>
    <x v="82"/>
  </r>
  <r>
    <s v="BNA1433"/>
    <m/>
    <m/>
    <s v="15320"/>
    <s v="Neuhardenberg"/>
    <m/>
    <s v="Brandenburg"/>
    <m/>
    <n v="2012"/>
    <n v="2012"/>
    <x v="0"/>
    <x v="7"/>
    <m/>
    <m/>
    <s v="Solare Strahlungsenergie"/>
    <s v="Ja"/>
    <m/>
    <n v="20.07132"/>
    <m/>
    <m/>
    <s v="E.DIS AG"/>
    <x v="0"/>
    <x v="82"/>
  </r>
  <r>
    <s v="BNA1434"/>
    <m/>
    <m/>
    <s v="15320"/>
    <s v="Neuhardenberg"/>
    <m/>
    <s v="Brandenburg"/>
    <m/>
    <n v="2012"/>
    <n v="2012"/>
    <x v="0"/>
    <x v="7"/>
    <m/>
    <m/>
    <s v="Solare Strahlungsenergie"/>
    <s v="Ja"/>
    <m/>
    <n v="19.88064"/>
    <m/>
    <m/>
    <s v="E.DIS AG"/>
    <x v="0"/>
    <x v="82"/>
  </r>
  <r>
    <s v="BNA1435"/>
    <s v="LHI Green Infrastructure Solar Deutschland I GmbH &amp; Co. KG"/>
    <m/>
    <s v="15320"/>
    <s v="Neuhardenberg"/>
    <s v="Oderbruchstraße"/>
    <s v="Brandenburg"/>
    <m/>
    <n v="2012"/>
    <n v="2012"/>
    <x v="0"/>
    <x v="7"/>
    <m/>
    <m/>
    <s v="Solare Strahlungsenergie"/>
    <s v="Ja"/>
    <m/>
    <n v="19.688639999999999"/>
    <m/>
    <s v="Hochspannung (HS)"/>
    <s v="E.DIS AG"/>
    <x v="0"/>
    <x v="82"/>
  </r>
  <r>
    <s v="BNA1436"/>
    <s v="Trasse Münchberg GmbH &amp; Co. KG, c/o BW Partner"/>
    <s v="Windpark Hof"/>
    <n v="95176"/>
    <s v="Konradsreuth"/>
    <m/>
    <s v="Bayern"/>
    <m/>
    <n v="2012"/>
    <n v="2012"/>
    <x v="0"/>
    <x v="0"/>
    <m/>
    <m/>
    <s v="Windenergie (Onshore-Anlage)"/>
    <s v="Ja"/>
    <s v="Nein"/>
    <n v="18.399999999999999"/>
    <s v="UW Gottersdorf"/>
    <s v="Hochspannung (HS)"/>
    <s v="Bayernwerk AG"/>
    <x v="0"/>
    <x v="82"/>
  </r>
  <r>
    <s v="BNA1437"/>
    <s v="Aluminium Oxid Stade GmbH"/>
    <s v="KWK AOS GmbH"/>
    <n v="21683"/>
    <s v="Stade- Bützfleth"/>
    <s v="Johann- Rathje- Köser- Straße"/>
    <s v="Niedersachsen"/>
    <s v="GT 1/2"/>
    <d v="2012-05-01T00:00:00"/>
    <d v="2012-05-01T00:00:00"/>
    <x v="0"/>
    <x v="1"/>
    <m/>
    <m/>
    <s v="Erdgas"/>
    <s v="Nein"/>
    <s v="Ja"/>
    <n v="30.72"/>
    <s v="SA Abbenfleth"/>
    <s v="Hochspannung (HS)"/>
    <s v="Avacon AG"/>
    <x v="0"/>
    <x v="113"/>
  </r>
  <r>
    <s v="BNA1438"/>
    <s v="ENGIE Deutschland AG"/>
    <s v="Helmstadt"/>
    <n v="97264"/>
    <s v="Helmstadt"/>
    <m/>
    <s v="Bayern"/>
    <s v="WP Helmstadt"/>
    <d v="2012-05-11T00:00:00"/>
    <d v="2012-05-11T00:00:00"/>
    <x v="0"/>
    <x v="0"/>
    <m/>
    <m/>
    <s v="Windenergie (Onshore-Anlage)"/>
    <s v="Ja"/>
    <s v="Nein"/>
    <n v="12.5"/>
    <m/>
    <m/>
    <s v="Bayernwerk AG"/>
    <x v="0"/>
    <x v="113"/>
  </r>
  <r>
    <s v="BNA1439"/>
    <s v="innogy SE"/>
    <s v="Titz"/>
    <n v="52445"/>
    <s v="Titz"/>
    <m/>
    <s v="Nordrhein-Westfalen"/>
    <m/>
    <n v="2012"/>
    <n v="2012"/>
    <x v="0"/>
    <x v="0"/>
    <m/>
    <m/>
    <s v="Windenergie (Onshore-Anlage)"/>
    <s v="Ja"/>
    <s v="Nein"/>
    <n v="20.5"/>
    <s v="HSA Jackerath_x000a_DE 007332 52445 00000000000000195668"/>
    <s v="USp. Hoch- / Mittelspannung (HS/MS)"/>
    <s v="Westnetz GmbH"/>
    <x v="0"/>
    <x v="82"/>
  </r>
  <r>
    <s v="BNA1441"/>
    <s v="MVV Energie AG"/>
    <s v="Windpark Wirfus"/>
    <n v="56761"/>
    <s v="Zettingen"/>
    <m/>
    <s v="Rheinland-Pfalz"/>
    <m/>
    <d v="2006-12-29T00:00:00"/>
    <d v="2006-12-29T00:00:00"/>
    <x v="0"/>
    <x v="0"/>
    <m/>
    <m/>
    <s v="Windenergie (Onshore-Anlage)"/>
    <s v="Ja"/>
    <s v="Nein"/>
    <n v="10"/>
    <s v="Hauptstraße, 56761 Zettingen"/>
    <s v="Mittelspannung (MS)"/>
    <s v="Westnetz GmbH"/>
    <x v="0"/>
    <x v="47"/>
  </r>
  <r>
    <s v="BNA1442"/>
    <s v="MVV Energie AG"/>
    <s v="Windpark Holdenstedt-Bornstedt"/>
    <n v="6526"/>
    <s v="Sangerhausen"/>
    <s v="Handelsweg 901R"/>
    <s v="Sachsen-Anhalt"/>
    <m/>
    <d v="2006-07-20T00:00:00"/>
    <d v="2006-07-20T00:00:00"/>
    <x v="0"/>
    <x v="0"/>
    <m/>
    <m/>
    <s v="Windenergie (Onshore-Anlage)"/>
    <s v="Ja"/>
    <s v="Nein"/>
    <n v="12"/>
    <s v="Handelsweg 901R, 06526 Sangerhausen"/>
    <s v="Mittelspannung (MS)"/>
    <s v="Mitteldeutsche Netzgesellschaft Strom mbH"/>
    <x v="0"/>
    <x v="47"/>
  </r>
  <r>
    <s v="BNA1443"/>
    <s v="MVV Energie AG"/>
    <s v="Windpark Rastenberg"/>
    <n v="99636"/>
    <s v="Rastenberg"/>
    <m/>
    <s v="Thüringen"/>
    <m/>
    <d v="2007-02-04T00:00:00"/>
    <d v="2007-02-04T00:00:00"/>
    <x v="0"/>
    <x v="0"/>
    <m/>
    <m/>
    <s v="Windenergie (Onshore-Anlage)"/>
    <s v="Ja"/>
    <s v="Nein"/>
    <n v="12"/>
    <s v="UW Kölleda Stadt Kölleda, Gewerbegebiet &quot;Kölledakleblitzhöhe&quot;"/>
    <s v="Mittelspannung (MS)"/>
    <s v="TEN Thüringer Energienetze GmbH"/>
    <x v="0"/>
    <x v="81"/>
  </r>
  <r>
    <s v="BNA1444a"/>
    <s v="Prinovis GmbH &amp; Co. KG"/>
    <s v="GT1 "/>
    <n v="90471"/>
    <s v="Nürnberg"/>
    <s v="Breslauer Str. 300"/>
    <s v="Bayern"/>
    <m/>
    <d v="1993-01-01T00:00:00"/>
    <d v="1993-01-01T00:00:00"/>
    <x v="0"/>
    <x v="1"/>
    <m/>
    <m/>
    <s v="Erdgas"/>
    <s v="Nein"/>
    <s v="Ja"/>
    <n v="4.2"/>
    <s v="U7"/>
    <s v="Mittelspannung (MS)"/>
    <s v="N-ERGIE Netz GmbH"/>
    <x v="0"/>
    <x v="21"/>
  </r>
  <r>
    <s v="BNA1444b"/>
    <s v="Prinovis GmbH &amp; Co. KG"/>
    <s v="GT2 "/>
    <n v="90471"/>
    <s v="Nürnberg"/>
    <s v="Breslauer Str. 300"/>
    <s v="Bayern"/>
    <m/>
    <d v="1993-01-01T00:00:00"/>
    <d v="1993-01-01T00:00:00"/>
    <x v="0"/>
    <x v="1"/>
    <m/>
    <m/>
    <s v="Erdgas"/>
    <s v="Nein"/>
    <s v="Ja"/>
    <n v="4.2"/>
    <s v="U7"/>
    <s v="Mittelspannung (MS)"/>
    <s v="N-ERGIE Netz GmbH"/>
    <x v="0"/>
    <x v="21"/>
  </r>
  <r>
    <s v="BNA1444c"/>
    <s v="Prinovis GmbH &amp; Co. KG"/>
    <s v="GT3 "/>
    <n v="90471"/>
    <s v="Nürnberg"/>
    <s v="Breslauer Str. 300"/>
    <s v="Bayern"/>
    <m/>
    <d v="1994-01-01T00:00:00"/>
    <d v="1994-01-01T00:00:00"/>
    <x v="0"/>
    <x v="1"/>
    <m/>
    <m/>
    <s v="Erdgas"/>
    <s v="Nein"/>
    <s v="Ja"/>
    <n v="5.0999999999999996"/>
    <s v="U7"/>
    <s v="Mittelspannung (MS)"/>
    <s v="N-ERGIE Netz GmbH"/>
    <x v="0"/>
    <x v="29"/>
  </r>
  <r>
    <s v="BNA1444d"/>
    <s v="Prinovis GmbH &amp; Co. KG"/>
    <s v="GT4 "/>
    <n v="90471"/>
    <s v="Nürnberg"/>
    <s v="Breslauer Str. 300"/>
    <s v="Bayern"/>
    <m/>
    <d v="1995-01-01T00:00:00"/>
    <d v="1995-01-01T00:00:00"/>
    <x v="0"/>
    <x v="1"/>
    <m/>
    <m/>
    <s v="Erdgas"/>
    <s v="Nein"/>
    <s v="Ja"/>
    <n v="5.0999999999999996"/>
    <s v="U7"/>
    <s v="Mittelspannung (MS)"/>
    <s v="N-ERGIE Netz GmbH"/>
    <x v="0"/>
    <x v="69"/>
  </r>
  <r>
    <s v="BNA1445"/>
    <s v="Windpark GmbH &amp; Co. Külz II KG"/>
    <s v="WP Külz II"/>
    <n v="55471"/>
    <s v="Külz"/>
    <m/>
    <s v="Rheinland-Pfalz"/>
    <m/>
    <d v="2012-06-01T00:00:00"/>
    <d v="2012-06-01T00:00:00"/>
    <x v="0"/>
    <x v="0"/>
    <m/>
    <m/>
    <s v="Windenergie (Onshore-Anlage)"/>
    <s v="Ja"/>
    <m/>
    <n v="13.8"/>
    <s v="UW Simmern"/>
    <s v="Mittelspannung (MS)"/>
    <s v="Westnetz GmbH"/>
    <x v="0"/>
    <x v="113"/>
  </r>
  <r>
    <s v="BNA1446"/>
    <s v="Windpark GmbH &amp; Co. Trebbichau KG"/>
    <s v="WP Trebbichau"/>
    <n v="6369"/>
    <s v="Trebbichau"/>
    <m/>
    <s v="Sachsen-Anhalt"/>
    <m/>
    <d v="2012-12-19T00:00:00"/>
    <d v="2012-12-19T00:00:00"/>
    <x v="0"/>
    <x v="0"/>
    <m/>
    <m/>
    <s v="Windenergie (Onshore-Anlage)"/>
    <s v="Ja"/>
    <m/>
    <n v="16.100000000000001"/>
    <s v="Dorfstr. 999 U 06388 Piethen"/>
    <s v="Hochspannung (HS)"/>
    <s v="Mitteldeutsche Netzgesellschaft Strom mbH"/>
    <x v="0"/>
    <x v="113"/>
  </r>
  <r>
    <s v="BNA1447a"/>
    <s v="Evonik Röhm GmbH"/>
    <m/>
    <n v="67547"/>
    <s v="Worms"/>
    <s v="Im Pfaffenwinkel 6"/>
    <s v="Rheinland-Pfalz"/>
    <s v="G2"/>
    <d v="1990-11-20T00:00:00"/>
    <d v="1990-11-20T00:00:00"/>
    <x v="0"/>
    <x v="10"/>
    <m/>
    <m/>
    <s v="Abfall"/>
    <s v="Nein"/>
    <s v="Ja"/>
    <n v="11.9"/>
    <s v="5J"/>
    <s v="Mittelspannung (MS)"/>
    <s v="EWR Netz GmbH"/>
    <x v="0"/>
    <x v="44"/>
  </r>
  <r>
    <s v="BNA1447b"/>
    <s v="Evonik Röhm GmbH"/>
    <m/>
    <n v="67547"/>
    <s v="Worms"/>
    <s v="Im Pfaffenwinkel 6"/>
    <s v="Rheinland-Pfalz"/>
    <s v="G3/Kontu"/>
    <d v="2012-03-12T00:00:00"/>
    <d v="2012-03-12T00:00:00"/>
    <x v="0"/>
    <x v="10"/>
    <m/>
    <m/>
    <s v="Abfall"/>
    <s v="Nein"/>
    <s v="Nein"/>
    <n v="6.9"/>
    <s v="5J"/>
    <s v="Mittelspannung (MS)"/>
    <s v="EWR Netz GmbH"/>
    <x v="0"/>
    <x v="113"/>
  </r>
  <r>
    <s v="BNA1448"/>
    <s v="EEW Energy from Waste Saarbrücken GmbH"/>
    <s v="AHKW Neunkirchen"/>
    <n v="66538"/>
    <s v="Neunkirchen"/>
    <s v="Am Blücherflöz 12"/>
    <s v="Saarland"/>
    <s v="Linie 3 + 4"/>
    <d v="1977-06-02T00:00:00"/>
    <d v="1977-06-02T00:00:00"/>
    <x v="0"/>
    <x v="10"/>
    <s v="Abfall, biol. Abbaubarer Anteil von Abfällen aus haushalten und Industrie"/>
    <m/>
    <s v="Abfall"/>
    <s v="Nein"/>
    <s v="Ja"/>
    <n v="11.6"/>
    <s v="Schaltanlage Gneisenauflöz"/>
    <n v="10"/>
    <s v="KEW Kommunale Energie- und Wasserversorgung AG"/>
    <x v="0"/>
    <x v="42"/>
  </r>
  <r>
    <s v="BNA1449a"/>
    <s v="Zweckverband Abfallwirtschaft Raum Würzburg"/>
    <s v="Turbosatz 1"/>
    <n v="97076"/>
    <s v="Würzburg"/>
    <s v="Gattingerstr. 31"/>
    <s v="Bayern"/>
    <m/>
    <d v="1984-06-04T00:00:00"/>
    <d v="1984-06-04T00:00:00"/>
    <x v="0"/>
    <x v="10"/>
    <m/>
    <m/>
    <s v="Abfall"/>
    <s v="Nein"/>
    <s v="Ja"/>
    <n v="8.6999999999999993"/>
    <s v="SH 399 MHKW"/>
    <s v="Mittelspannung (MS)"/>
    <s v="Mainfranken Netze GmbH"/>
    <x v="0"/>
    <x v="57"/>
  </r>
  <r>
    <s v="BNA1449b"/>
    <s v="Zweckverband Abfallwirtschaft Raum Würzburg"/>
    <s v="Turbosatz 2"/>
    <n v="97076"/>
    <s v="Würzburg"/>
    <s v="Gattingerstr. 31"/>
    <s v="Bayern"/>
    <m/>
    <d v="1998-11-09T00:00:00"/>
    <d v="1998-11-09T00:00:00"/>
    <x v="0"/>
    <x v="10"/>
    <m/>
    <m/>
    <s v="Abfall"/>
    <s v="Nein"/>
    <s v="Ja"/>
    <n v="12"/>
    <s v="SH 399 MHKW"/>
    <s v="Mittelspannung (MS)"/>
    <s v="Mainfranken Netze GmbH"/>
    <x v="0"/>
    <x v="43"/>
  </r>
  <r>
    <s v="BNA1450"/>
    <s v="DREWSEN SPEZIALPAPIERE GmbH &amp; Co. KG"/>
    <s v="GUD-Anlage DREWSEN"/>
    <n v="29331"/>
    <s v="Lachendorf"/>
    <s v="Georg-Drewsen-Weg 2"/>
    <s v="Niedersachsen"/>
    <m/>
    <d v="2000-09-01T00:00:00"/>
    <d v="2000-09-01T00:00:00"/>
    <x v="0"/>
    <x v="1"/>
    <m/>
    <m/>
    <s v="Erdgas"/>
    <s v="Nein"/>
    <s v="Ja"/>
    <n v="13"/>
    <m/>
    <s v="Hochspannung (HS)"/>
    <s v="Avacon AG"/>
    <x v="0"/>
    <x v="50"/>
  </r>
  <r>
    <s v="BNA1451"/>
    <s v="Venator Germany GmbH"/>
    <s v="HKW Sachtleben"/>
    <n v="47198"/>
    <s v="Duisburg"/>
    <m/>
    <s v="Nordrhein-Westfalen"/>
    <m/>
    <d v="1964-06-30T00:00:00"/>
    <d v="1964-06-30T00:00:00"/>
    <x v="0"/>
    <x v="3"/>
    <s v="Braunkohle"/>
    <s v="Erdgas"/>
    <s v="Braunkohle"/>
    <s v="Nein"/>
    <s v="Ja"/>
    <n v="27.5"/>
    <s v="Homberg"/>
    <s v="10, 25"/>
    <s v="Netze Duisburg GmbH"/>
    <x v="0"/>
    <x v="118"/>
  </r>
  <r>
    <s v="BNA1452"/>
    <s v="EBLD Windpark Möthlitz GmbH"/>
    <s v="Windpark Möthlitz"/>
    <n v="14715"/>
    <s v="Möthlitz"/>
    <m/>
    <s v="Sachsen-Anhalt"/>
    <m/>
    <d v="2012-05-11T00:00:00"/>
    <d v="2012-05-11T00:00:00"/>
    <x v="0"/>
    <x v="0"/>
    <m/>
    <m/>
    <s v="Windenergie (Onshore-Anlage)"/>
    <s v="Ja"/>
    <s v="Nein"/>
    <n v="10"/>
    <s v="UW Möthlitz"/>
    <s v="Hochspannung (HS)"/>
    <s v="E.DIS AG"/>
    <x v="0"/>
    <x v="113"/>
  </r>
  <r>
    <s v="BNA1453"/>
    <s v="Klettwitz Green Energy GmbH &amp; Co. KG"/>
    <s v="Windpark Klettwitz"/>
    <s v="01998"/>
    <s v="Klettwitz"/>
    <m/>
    <s v="Brandenburg"/>
    <m/>
    <n v="2000"/>
    <n v="2000"/>
    <x v="0"/>
    <x v="0"/>
    <m/>
    <m/>
    <s v="Windenergie (Onshore-Anlage)"/>
    <s v="Ja"/>
    <s v="Nein"/>
    <n v="4"/>
    <s v="UW Kostebrau "/>
    <s v="Hochspannung (HS)"/>
    <s v="Mitteldeutsche Netzgesellschaft Strom mbH"/>
    <x v="0"/>
    <x v="51"/>
  </r>
  <r>
    <s v="BNA1454"/>
    <s v="Klettwitz Green Energy GmbH &amp; Co. KG"/>
    <s v="Windpark Kostebrau"/>
    <n v="1998"/>
    <s v="Klettwitz"/>
    <m/>
    <s v="Brandenburg"/>
    <m/>
    <n v="2000"/>
    <n v="2000"/>
    <x v="0"/>
    <x v="0"/>
    <m/>
    <m/>
    <s v="Windenergie (Onshore-Anlage)"/>
    <s v="Ja"/>
    <s v="Nein"/>
    <n v="9.9"/>
    <s v="UW Kostebrau "/>
    <s v="Hochspannung (HS)"/>
    <s v="Mitteldeutsche Netzgesellschaft Strom mbH"/>
    <x v="0"/>
    <x v="51"/>
  </r>
  <r>
    <s v="BNA1455"/>
    <s v="Momentum Gruppen A/S_x000a_ K/S Windpartner 26 /_x000a_Itec International"/>
    <s v="Windpark Sitten"/>
    <n v="1999"/>
    <s v="Blockwitz / OT Sitten"/>
    <m/>
    <s v="Brandenburg"/>
    <m/>
    <n v="1999"/>
    <n v="1999"/>
    <x v="0"/>
    <x v="0"/>
    <m/>
    <m/>
    <s v="Windenergie (Onshore-Anlage)"/>
    <s v="Ja"/>
    <s v="Nein"/>
    <n v="10.5"/>
    <s v="UW Blockwitz"/>
    <s v="Hochspannung (HS)"/>
    <s v="Mitteldeutsche Netzgesellschaft Strom mbH"/>
    <x v="0"/>
    <x v="3"/>
  </r>
  <r>
    <s v="BNA1456"/>
    <s v="Mainova AG"/>
    <s v="Windpark Remlingen"/>
    <n v="97280"/>
    <s v="Remlingen"/>
    <m/>
    <s v="Bayern"/>
    <m/>
    <d v="2013-01-01T00:00:00"/>
    <d v="2013-01-01T00:00:00"/>
    <x v="0"/>
    <x v="0"/>
    <m/>
    <m/>
    <s v="Windenergie (Onshore-Anlage)"/>
    <s v="Ja"/>
    <s v="Nein"/>
    <n v="16.8"/>
    <s v="UW Aßlar"/>
    <n v="30"/>
    <s v="EnergieNetz Mitte GmbH "/>
    <x v="0"/>
    <x v="25"/>
  </r>
  <r>
    <s v="BNA1457"/>
    <s v="Mainova AG"/>
    <s v="Windpark Hohenahr"/>
    <n v="35644"/>
    <s v="Hohenahr"/>
    <m/>
    <s v="Hessen"/>
    <m/>
    <s v="2012 / 2013"/>
    <s v="2012 / 2013"/>
    <x v="0"/>
    <x v="0"/>
    <m/>
    <m/>
    <s v="Windenergie (Onshore-Anlage)"/>
    <s v="Ja"/>
    <s v="Nein"/>
    <n v="14.4"/>
    <s v="ABO Wind UW Uettingen GmbH &amp; Co. KG"/>
    <s v="Hochspannung (HS)"/>
    <s v="Avacon AG"/>
    <x v="0"/>
    <x v="67"/>
  </r>
  <r>
    <s v="BNA1458"/>
    <m/>
    <m/>
    <n v="76855"/>
    <s v="Annweiler"/>
    <m/>
    <s v="Rheinland-Pfalz"/>
    <m/>
    <d v="1976-01-15T00:00:00"/>
    <d v="1976-01-15T00:00:00"/>
    <x v="0"/>
    <x v="3"/>
    <s v="Erdgas"/>
    <s v="Schweröl"/>
    <s v="Erdgas"/>
    <s v="Nein"/>
    <s v="Ja"/>
    <n v="27.95"/>
    <s v="50292873"/>
    <s v="Mittelspannung (MS)"/>
    <s v="Pfalzwerke Netz AG"/>
    <x v="0"/>
    <x v="104"/>
  </r>
  <r>
    <s v="BNA1459"/>
    <s v="BKW Deutschland GmbH"/>
    <s v="BKW Holleben Wind GmbH"/>
    <n v="6179"/>
    <s v="Holleben"/>
    <m/>
    <s v="Sachsen-Anhalt"/>
    <m/>
    <d v="2005-02-11T00:00:00"/>
    <d v="2005-02-11T00:00:00"/>
    <x v="0"/>
    <x v="0"/>
    <m/>
    <m/>
    <s v="Windenergie (Onshore-Anlage)"/>
    <s v="Ja"/>
    <s v="Nein"/>
    <n v="25.5"/>
    <s v="DE0010810617900000000000000000001"/>
    <m/>
    <s v="Mitteldeutsche Netzgesellschaft Strom mbH"/>
    <x v="0"/>
    <x v="36"/>
  </r>
  <r>
    <s v="BNA1460"/>
    <s v="BKW Deutschland GmbH"/>
    <s v="BKW Bippen Wind GmbH"/>
    <n v="49626"/>
    <s v="Bippen"/>
    <m/>
    <s v="Niedersachsen"/>
    <m/>
    <d v="2005-01-06T00:00:00"/>
    <d v="2005-01-06T00:00:00"/>
    <x v="0"/>
    <x v="0"/>
    <m/>
    <m/>
    <s v="Windenergie (Onshore-Anlage)"/>
    <s v="Ja"/>
    <s v="Nein"/>
    <n v="27.6"/>
    <s v="DE 000181 49584 00000000000000592034"/>
    <m/>
    <s v="Westnetz GmbH"/>
    <x v="0"/>
    <x v="36"/>
  </r>
  <r>
    <s v="BNA1461"/>
    <s v="CropEnergies Bioethanol GmbH Zeitz"/>
    <m/>
    <n v="6712"/>
    <s v="Zeitz"/>
    <s v="Albrechtstr. 54"/>
    <s v="Sachsen-Anhalt"/>
    <m/>
    <d v="2005-01-15T00:00:00"/>
    <d v="2005-01-15T00:00:00"/>
    <x v="0"/>
    <x v="3"/>
    <s v="Rohbraunkohle"/>
    <s v="Heizöl EL"/>
    <s v="Braunkohle"/>
    <s v="Nein"/>
    <s v="Ja"/>
    <n v="17.5"/>
    <s v="MCk0268144756"/>
    <s v="Mittelspannung (MS)"/>
    <s v="SZ Zeitz"/>
    <x v="0"/>
    <x v="36"/>
  </r>
  <r>
    <s v="BNA1462"/>
    <s v="pfalzwind GmbH"/>
    <s v="Windpark Polch"/>
    <n v="56751"/>
    <s v="Polch"/>
    <m/>
    <s v="Rheinland-Pfalz"/>
    <m/>
    <n v="2012"/>
    <n v="2012"/>
    <x v="0"/>
    <x v="0"/>
    <m/>
    <m/>
    <s v="Windenergie (Onshore-Anlage)"/>
    <s v="Ja"/>
    <m/>
    <n v="10.25"/>
    <s v="ÜGS UW Mayen"/>
    <s v="USp. Hoch- / Mittelspannung (HS/MS)"/>
    <s v="Westnetz GmbH"/>
    <x v="0"/>
    <x v="82"/>
  </r>
  <r>
    <s v="BNA1463"/>
    <s v="Smurfit Kappa Herzberger Papierfabrik GmbH"/>
    <m/>
    <n v="37412"/>
    <s v="Herzberg"/>
    <s v="Andreasberger Str. 1"/>
    <s v="Niedersachsen"/>
    <m/>
    <d v="1978-01-01T00:00:00"/>
    <d v="1978-01-01T00:00:00"/>
    <x v="0"/>
    <x v="1"/>
    <m/>
    <m/>
    <s v="Erdgas"/>
    <s v="Nein"/>
    <s v="Ja"/>
    <n v="19.5"/>
    <m/>
    <s v="Mittelspannung (MS)"/>
    <s v="EWE / Harzenergie"/>
    <x v="0"/>
    <x v="111"/>
  </r>
  <r>
    <s v="BNA1464"/>
    <s v="ZF Friedrichshafen AG"/>
    <s v="Gas- u. Dampfturbinenanlage Südraum"/>
    <n v="66117"/>
    <s v="Saarbrücken"/>
    <s v="Untertürkheimer Straße 5"/>
    <s v="Saarland"/>
    <m/>
    <d v="2012-04-01T00:00:00"/>
    <d v="2012-04-01T00:00:00"/>
    <x v="0"/>
    <x v="1"/>
    <m/>
    <m/>
    <s v="Erdgas"/>
    <s v="Nein"/>
    <s v="Ja"/>
    <n v="38.61"/>
    <s v="UW Südraum"/>
    <s v="Mittelspannung (MS)"/>
    <s v="Stadtwerke Saarbrücken AG"/>
    <x v="0"/>
    <x v="113"/>
  </r>
  <r>
    <s v="BNA1465a"/>
    <s v="B+T Energie GmbH"/>
    <s v="EBS-Kraftwerk Witzenhausen"/>
    <n v="37213"/>
    <s v="Witzenhausen"/>
    <s v="Kasseler Landstr. 23"/>
    <s v="Hessen"/>
    <m/>
    <d v="2009-06-24T00:00:00"/>
    <d v="2009-06-24T00:00:00"/>
    <x v="0"/>
    <x v="14"/>
    <s v="Ersatzbrennstoff aus Abfall"/>
    <s v="Heizöl"/>
    <s v="Sonstige Energieträger_x000a_(nicht erneuerbar)"/>
    <s v="Nein"/>
    <s v="Ja"/>
    <n v="28"/>
    <s v="Am Stieg"/>
    <s v="Mittelspannung (MS)"/>
    <s v="Stadtwerke Witzenhausen GmbH "/>
    <x v="0"/>
    <x v="6"/>
  </r>
  <r>
    <s v="BNA1465d"/>
    <s v="DS Smith Paper Deutschland GmbH"/>
    <s v="Gaskraftwerk"/>
    <n v="37213"/>
    <s v="Witzenhausen"/>
    <s v="Kasseler Landstr. 23"/>
    <s v="Hessen"/>
    <m/>
    <d v="1990-01-01T00:00:00"/>
    <d v="1990-01-01T00:00:00"/>
    <x v="12"/>
    <x v="1"/>
    <s v="Erdgas"/>
    <s v="Biogas"/>
    <s v="Erdgas"/>
    <s v="Nein"/>
    <s v="Ja"/>
    <n v="13.2"/>
    <s v="Am Stieg"/>
    <s v="Mittelspannung (MS)"/>
    <s v="Stadtwerke Witzenhausen GmbH "/>
    <x v="11"/>
    <x v="44"/>
  </r>
  <r>
    <s v="BNA1466"/>
    <s v="Alzkraftwerke Heider GmbH"/>
    <s v="Kraftwerk 3"/>
    <n v="84579"/>
    <s v="Unterneukirchen"/>
    <s v="Mühlthal 1"/>
    <s v="Bayern"/>
    <m/>
    <d v="1920-01-01T00:00:00"/>
    <d v="1920-01-01T00:00:00"/>
    <x v="0"/>
    <x v="2"/>
    <m/>
    <m/>
    <s v="Laufwasser"/>
    <s v="Nein"/>
    <s v="Nein"/>
    <n v="18.95"/>
    <s v="Hart 2"/>
    <s v="USp. Hoch- / Mittelspannung (HS/MS)"/>
    <s v="AlzChem AG"/>
    <x v="0"/>
    <x v="124"/>
  </r>
  <r>
    <s v="BNA1467"/>
    <s v="Koehler SE"/>
    <m/>
    <n v="77704"/>
    <s v="Oberkirch"/>
    <s v="Hauptstraße 2-4"/>
    <s v="Baden-Württemberg"/>
    <m/>
    <d v="1986-12-01T00:00:00"/>
    <d v="1986-12-01T00:00:00"/>
    <x v="0"/>
    <x v="6"/>
    <s v="Steinkohle"/>
    <s v="ERB, kom. KS"/>
    <s v="Steinkohle"/>
    <s v="Nein"/>
    <s v="Ja"/>
    <n v="18.5"/>
    <m/>
    <s v="Mittelspannung (MS)"/>
    <s v="Stadtwerke Oberkirch GmbH"/>
    <x v="0"/>
    <x v="61"/>
  </r>
  <r>
    <s v="BNA1468"/>
    <s v="PROKON Regenerative Energien eG"/>
    <s v="WP Buckow"/>
    <n v="15848"/>
    <s v="Rietz-Neuendorf"/>
    <m/>
    <s v="Brandenburg"/>
    <m/>
    <n v="2002"/>
    <n v="2002"/>
    <x v="0"/>
    <x v="0"/>
    <m/>
    <m/>
    <s v="Windenergie (Onshore-Anlage)"/>
    <s v="Ja"/>
    <s v="Nein"/>
    <n v="21"/>
    <s v="UW Tauche"/>
    <s v="Hochspannung (HS)"/>
    <s v="E.DIS AG"/>
    <x v="0"/>
    <x v="1"/>
  </r>
  <r>
    <s v="BNA1469"/>
    <s v="PROKON Regenerative Energien eG"/>
    <s v="WP Glienicke"/>
    <n v="15848"/>
    <s v="Rietz-Neuendorf"/>
    <m/>
    <s v="Brandenburg"/>
    <m/>
    <n v="2001"/>
    <n v="2001"/>
    <x v="0"/>
    <x v="0"/>
    <m/>
    <m/>
    <s v="Windenergie (Onshore-Anlage)"/>
    <s v="Ja"/>
    <s v="Nein"/>
    <n v="15"/>
    <s v="UW Tauche"/>
    <s v="Hochspannung (HS)"/>
    <s v="E.DIS AG"/>
    <x v="0"/>
    <x v="22"/>
  </r>
  <r>
    <s v="BNA1470"/>
    <s v="PROKON Regenerative Energien eG"/>
    <s v="WP Eilsleben I"/>
    <n v="39343"/>
    <s v="Hakenstedt"/>
    <s v="Lehmberg"/>
    <s v="Sachsen-Anhalt"/>
    <m/>
    <n v="2000"/>
    <n v="2000"/>
    <x v="0"/>
    <x v="0"/>
    <m/>
    <m/>
    <s v="Windenergie (Onshore-Anlage)"/>
    <s v="Ja"/>
    <s v="Nein"/>
    <n v="16.899999999999999"/>
    <s v="UW Hakenstedt I"/>
    <s v="Hochspannung (HS)"/>
    <s v="Avacon AG"/>
    <x v="0"/>
    <x v="51"/>
  </r>
  <r>
    <s v="BNA1471"/>
    <s v="PROKON Regenerative Energien eG"/>
    <s v="WP Eilsleben II"/>
    <n v="39343"/>
    <s v="Hakenstedt"/>
    <s v="Lehmberg"/>
    <s v="Sachsen-Anhalt"/>
    <m/>
    <n v="2006"/>
    <n v="2006"/>
    <x v="0"/>
    <x v="0"/>
    <m/>
    <m/>
    <s v="Windenergie (Onshore-Anlage)"/>
    <s v="Ja"/>
    <s v="Nein"/>
    <n v="20"/>
    <s v="UW Hakenstedt II"/>
    <s v="Hochspannung (HS)"/>
    <s v="Avacon AG"/>
    <x v="0"/>
    <x v="34"/>
  </r>
  <r>
    <s v="BNA1472"/>
    <s v="PROKON Regenerative Energien eG"/>
    <s v="WP Hakenstedt II"/>
    <n v="39343"/>
    <s v="Hakenstedt"/>
    <s v="Lehmberg"/>
    <s v="Sachsen-Anhalt"/>
    <m/>
    <n v="2006"/>
    <n v="2006"/>
    <x v="0"/>
    <x v="0"/>
    <m/>
    <m/>
    <s v="Windenergie (Onshore-Anlage)"/>
    <s v="Ja"/>
    <s v="Nein"/>
    <n v="20"/>
    <s v="UW Hakenstedt II"/>
    <s v="Hochspannung (HS)"/>
    <s v="Avacon AG"/>
    <x v="0"/>
    <x v="34"/>
  </r>
  <r>
    <s v="BNA1473"/>
    <s v="PROKON Regenerative Energien eG"/>
    <s v="WP Hakenstedt III"/>
    <n v="39343"/>
    <s v="Hakenstedt"/>
    <s v="Lehmberg"/>
    <s v="Sachsen-Anhalt"/>
    <m/>
    <n v="2008"/>
    <n v="2008"/>
    <x v="0"/>
    <x v="0"/>
    <m/>
    <m/>
    <s v="Windenergie (Onshore-Anlage)"/>
    <s v="Ja"/>
    <s v="Nein"/>
    <n v="10"/>
    <s v="UW Hakenstedt I"/>
    <s v="Hochspannung (HS)"/>
    <s v="Avacon AG"/>
    <x v="0"/>
    <x v="55"/>
  </r>
  <r>
    <s v="BNA1474"/>
    <s v="PROKON Regenerative Energien eG"/>
    <s v="WP Fleetmark"/>
    <n v="39624"/>
    <s v="Kalbe"/>
    <s v="Thüritz"/>
    <s v="Sachsen-Anhalt"/>
    <m/>
    <n v="2002"/>
    <n v="2002"/>
    <x v="0"/>
    <x v="0"/>
    <m/>
    <m/>
    <s v="Windenergie (Onshore-Anlage)"/>
    <s v="Ja"/>
    <s v="Nein"/>
    <n v="16.5"/>
    <s v="UW Badel"/>
    <s v="Hochspannung (HS)"/>
    <s v="HSN Magdeburg GmbH"/>
    <x v="0"/>
    <x v="1"/>
  </r>
  <r>
    <s v="BNA1475"/>
    <s v="PROKON Regenerative Energien eG"/>
    <s v="WP Hohe Wuhne II"/>
    <n v="39443"/>
    <s v="Förderstedt"/>
    <s v="Umspannwerk 0 c"/>
    <s v="Sachsen-Anhalt"/>
    <m/>
    <n v="2007"/>
    <n v="2007"/>
    <x v="0"/>
    <x v="0"/>
    <m/>
    <m/>
    <s v="Windenergie (Onshore-Anlage)"/>
    <s v="Ja"/>
    <s v="Nein"/>
    <n v="14"/>
    <s v="UW Förderstedt"/>
    <s v="Mittelspannung (MS)"/>
    <s v="Avacon AG"/>
    <x v="0"/>
    <x v="12"/>
  </r>
  <r>
    <s v="BNA1476"/>
    <s v="PROKON Regenerative Energien eG"/>
    <s v="WP Hohe Wuhne III"/>
    <n v="39443"/>
    <s v="Förderstedt"/>
    <s v="Umspannwerk 0 c"/>
    <s v="Sachsen-Anhalt"/>
    <m/>
    <n v="2011"/>
    <n v="2011"/>
    <x v="0"/>
    <x v="0"/>
    <m/>
    <m/>
    <s v="Windenergie (Onshore-Anlage)"/>
    <s v="Ja"/>
    <s v="Nein"/>
    <n v="12.5"/>
    <s v="UW Förderstedt"/>
    <s v="Mittelspannung (MS)"/>
    <s v="Avacon AG"/>
    <x v="0"/>
    <x v="130"/>
  </r>
  <r>
    <s v="BNA1477"/>
    <s v="PROKON Regenerative Energien GmbH"/>
    <s v="WP Koßdorf"/>
    <n v="4886"/>
    <s v="Arzberg"/>
    <m/>
    <s v="Sachsen"/>
    <m/>
    <n v="2004"/>
    <n v="2004"/>
    <x v="0"/>
    <x v="0"/>
    <m/>
    <m/>
    <s v="Windenergie (Onshore-Anlage)"/>
    <s v="Ja"/>
    <s v="Nein"/>
    <n v="16.5"/>
    <s v="UW Arzberg"/>
    <s v="Hochspannung (HS)"/>
    <s v="Mitteldeutsche Netzgesellschaft Strom mbH"/>
    <x v="0"/>
    <x v="32"/>
  </r>
  <r>
    <s v="BNA1478"/>
    <s v="PROKON Regenerative Energien eG"/>
    <s v="WP Könnern II"/>
    <n v="6420"/>
    <s v="Könnern"/>
    <m/>
    <s v="Sachsen-Anhalt"/>
    <m/>
    <n v="2003"/>
    <n v="2003"/>
    <x v="0"/>
    <x v="0"/>
    <m/>
    <m/>
    <s v="Windenergie (Onshore-Anlage)"/>
    <s v="Ja"/>
    <s v="Nein"/>
    <n v="23"/>
    <s v="UW Könnern Süd"/>
    <s v="Hochspannung (HS)"/>
    <s v="Mitteldeutsche Netzgesellschaft Strom mbH"/>
    <x v="0"/>
    <x v="2"/>
  </r>
  <r>
    <s v="BNA1479"/>
    <s v="PROKON Regenerative Energien eG"/>
    <s v="WP Podelzig"/>
    <n v="15306"/>
    <s v="Seelow"/>
    <m/>
    <s v="Brandenburg"/>
    <m/>
    <n v="2002"/>
    <n v="2002"/>
    <x v="0"/>
    <x v="0"/>
    <m/>
    <m/>
    <s v="Windenergie (Onshore-Anlage)"/>
    <s v="Ja"/>
    <s v="Nein"/>
    <n v="18.2"/>
    <s v="UW Seelow"/>
    <s v="Mittelspannung (MS)"/>
    <s v="E.DIS AG"/>
    <x v="0"/>
    <x v="1"/>
  </r>
  <r>
    <s v="BNA1480"/>
    <s v="PROKON Regenerative Energien eG"/>
    <s v="WP Quarnstedt II"/>
    <n v="25548"/>
    <s v="Störkathen"/>
    <m/>
    <s v="Schleswig-Holstein"/>
    <m/>
    <n v="2011"/>
    <n v="2011"/>
    <x v="0"/>
    <x v="0"/>
    <m/>
    <m/>
    <s v="Windenergie (Onshore-Anlage)"/>
    <s v="Ja"/>
    <s v="Nein"/>
    <n v="10"/>
    <s v="Übergabestation Störkathen"/>
    <s v="Mittelspannung (MS)"/>
    <s v="Schleswig-Holstein Netz AG"/>
    <x v="0"/>
    <x v="130"/>
  </r>
  <r>
    <s v="BNA1481"/>
    <s v="PROKON Regenerative Energien eG"/>
    <s v="WP Sembten"/>
    <n v="3172"/>
    <s v="Guben"/>
    <m/>
    <s v="Brandenburg"/>
    <m/>
    <n v="2002"/>
    <n v="2002"/>
    <x v="0"/>
    <x v="0"/>
    <m/>
    <m/>
    <s v="Windenergie (Onshore-Anlage)"/>
    <s v="Ja"/>
    <s v="Nein"/>
    <n v="12"/>
    <s v="UW Guben"/>
    <s v="Mittelspannung (MS)"/>
    <s v="Mitteldeutsche Netzgesellschaft Strom mbH"/>
    <x v="0"/>
    <x v="1"/>
  </r>
  <r>
    <s v="BNA1482"/>
    <s v="PROKON Regenerative Energien eG"/>
    <s v="WP Straach"/>
    <n v="6895"/>
    <s v="Zahna-Elster"/>
    <m/>
    <s v="Sachsen-Anhalt"/>
    <m/>
    <n v="2007"/>
    <n v="2007"/>
    <x v="0"/>
    <x v="0"/>
    <m/>
    <m/>
    <s v="Windenergie (Onshore-Anlage)"/>
    <s v="Ja"/>
    <s v="Nein"/>
    <n v="15"/>
    <s v="Übergabestation Zahna"/>
    <s v="Mittelspannung (MS)"/>
    <s v="Mitteldeutsche Netzgesellschaft Strom mbH"/>
    <x v="0"/>
    <x v="12"/>
  </r>
  <r>
    <s v="BNA1483"/>
    <s v="EEV Erneuerbare Energien Verwaltungs GmbH Dresden"/>
    <s v="UW Burg"/>
    <n v="39291"/>
    <s v="Schermen"/>
    <m/>
    <s v="Sachsen-Anhalt"/>
    <m/>
    <d v="2007-03-06T00:00:00"/>
    <d v="2007-03-06T00:00:00"/>
    <x v="0"/>
    <x v="0"/>
    <m/>
    <m/>
    <s v="Windenergie (Onshore-Anlage)"/>
    <s v="Ja"/>
    <s v="Nein"/>
    <n v="16"/>
    <s v="UW Burg"/>
    <s v="Hochspannung (HS)"/>
    <s v="Avacon AG"/>
    <x v="0"/>
    <x v="81"/>
  </r>
  <r>
    <s v="BNA1484"/>
    <s v="EEV Erneuerbare Energien Verwaltungs GmbH Dresden"/>
    <s v="UW Langensalza II"/>
    <n v="99947"/>
    <s v="Bad Langensalza"/>
    <m/>
    <s v="Thüringen"/>
    <m/>
    <d v="2012-03-13T00:00:00"/>
    <d v="2012-03-13T00:00:00"/>
    <x v="0"/>
    <x v="0"/>
    <m/>
    <m/>
    <s v="Windenergie (Onshore-Anlage)"/>
    <s v="Ja"/>
    <s v="Nein"/>
    <n v="60.524999999999999"/>
    <s v="UW Bad Langensalza Trafo 105"/>
    <s v="Hochspannung (HS)"/>
    <s v="TEN Thüringer Energienetze GmbH"/>
    <x v="0"/>
    <x v="113"/>
  </r>
  <r>
    <s v="BNA1485"/>
    <s v="EEV Erneuerbare Energien Verwaltungs GmbH Dresden"/>
    <s v="UW Buttstädt Wind"/>
    <n v="99628"/>
    <s v="Buttstädt"/>
    <m/>
    <s v="Thüringen"/>
    <m/>
    <d v="2012-12-18T00:00:00"/>
    <d v="2012-12-18T00:00:00"/>
    <x v="0"/>
    <x v="0"/>
    <m/>
    <m/>
    <s v="Windenergie (Onshore-Anlage)"/>
    <s v="Ja"/>
    <s v="Nein"/>
    <n v="43.875"/>
    <s v="UW Buttstädt Wind"/>
    <s v="Hochspannung (HS)"/>
    <s v="TEN Thüringer Energienetze GmbH"/>
    <x v="0"/>
    <x v="113"/>
  </r>
  <r>
    <s v="BNA1486"/>
    <s v="ROMONTA GmbH"/>
    <s v="Grubenheizkraftwerk"/>
    <n v="6317"/>
    <s v="Seegebiet Mansfelder Land"/>
    <s v="Chausseestraße 1"/>
    <s v="Sachsen-Anhalt"/>
    <m/>
    <d v="1979-07-01T00:00:00"/>
    <d v="1979-07-01T00:00:00"/>
    <x v="0"/>
    <x v="11"/>
    <m/>
    <m/>
    <s v="Braunkohle"/>
    <s v="Nein"/>
    <s v="Ja"/>
    <n v="45"/>
    <s v="Braunkohle Amsdorf"/>
    <s v="Hochspannung (HS)"/>
    <s v="Mitteldeutsche Netzgesellschaft Strom mbH"/>
    <x v="0"/>
    <x v="52"/>
  </r>
  <r>
    <s v="BNA1487"/>
    <s v="Entega AG"/>
    <s v="GTKW Darmstadt"/>
    <n v="64293"/>
    <s v="Darmstadt"/>
    <s v="Frankfurter Str. 100"/>
    <s v="Hessen"/>
    <m/>
    <n v="2013"/>
    <n v="2013"/>
    <x v="4"/>
    <x v="1"/>
    <m/>
    <m/>
    <s v="Erdgas"/>
    <s v="Nein"/>
    <s v="Nein"/>
    <n v="94.6"/>
    <s v="UA Nord Darmstadt"/>
    <s v="Hochspannung (HS)"/>
    <s v="e-netz Südhessen GmbH &amp; Co. KG"/>
    <x v="4"/>
    <x v="67"/>
  </r>
  <r>
    <s v="BNA1488"/>
    <s v="KG Deutsche Gasrußwerke GmbH &amp; Co."/>
    <m/>
    <n v="44147"/>
    <s v="Dortmund"/>
    <s v="Weidenstr. 70-72"/>
    <s v="Nordrhein-Westfalen"/>
    <m/>
    <s v="1984 / 1989"/>
    <s v="1984 / 1989"/>
    <x v="0"/>
    <x v="14"/>
    <s v="Restgas mit H2 und CO-Gehalt"/>
    <m/>
    <s v="Sonstige Energieträger_x000a_(nicht erneuerbar)"/>
    <s v="Nein"/>
    <s v="Ja"/>
    <n v="16"/>
    <s v="Werksinternes Schalthaus 3"/>
    <s v="Mittelspannung (MS)"/>
    <s v="Dortmunder Netz GmbH"/>
    <x v="0"/>
    <x v="139"/>
  </r>
  <r>
    <s v="BNA1489"/>
    <s v="Stadtwerke - Altmärkische Gas-, Wasser- u. E-Werke Stendal GmbH"/>
    <s v="Heizkraftwerk Stendal"/>
    <n v="39576"/>
    <s v="Stendal"/>
    <s v="Schillerstraße"/>
    <s v="Sachsen-Anhalt"/>
    <m/>
    <d v="1994-10-04T00:00:00"/>
    <d v="1994-10-04T00:00:00"/>
    <x v="0"/>
    <x v="1"/>
    <m/>
    <m/>
    <s v="Erdgas"/>
    <s v="Nein"/>
    <s v="Ja"/>
    <n v="13.2"/>
    <s v="Umspannwerk MHKW Schillerstraße"/>
    <s v="Mittelspannung (MS)"/>
    <s v="Stadtwerke Stendal"/>
    <x v="0"/>
    <x v="29"/>
  </r>
  <r>
    <s v="BNA1490"/>
    <s v="EBS - Kraftwerk GmbH"/>
    <s v="EBKW Knapsack"/>
    <n v="50354"/>
    <s v="Hürth"/>
    <s v="Industriestr. 300"/>
    <s v="Nordrhein-Westfalen"/>
    <m/>
    <d v="2009-01-01T00:00:00"/>
    <d v="2009-01-01T00:00:00"/>
    <x v="0"/>
    <x v="3"/>
    <s v="Abfall"/>
    <s v="Heizöl"/>
    <s v="Abfall"/>
    <s v="Nein"/>
    <s v="Ja"/>
    <n v="33.4"/>
    <m/>
    <n v="10"/>
    <s v="InfraServ GmbH &amp; Co. Knapsack KG "/>
    <x v="0"/>
    <x v="6"/>
  </r>
  <r>
    <s v="BNA1491"/>
    <s v="SachsenFonds Windpark IX GmbH &amp; Co. KG"/>
    <s v="Windpark Meyenburg"/>
    <n v="16945"/>
    <s v="Meyenburg"/>
    <m/>
    <s v="Brandenburg"/>
    <m/>
    <n v="2004"/>
    <n v="2004"/>
    <x v="0"/>
    <x v="0"/>
    <m/>
    <m/>
    <s v="Windenergie (Onshore-Anlage)"/>
    <s v="Ja"/>
    <m/>
    <n v="14.4"/>
    <s v="UW Putlitz"/>
    <n v="33"/>
    <s v="50Hertz Transmission GmbH"/>
    <x v="0"/>
    <x v="32"/>
  </r>
  <r>
    <s v="BNA1492a"/>
    <s v="Papierfabrik Adolf Jass GmbH &amp; Co. KG"/>
    <s v="Kraftwerk 3"/>
    <n v="36039"/>
    <s v="Fulda"/>
    <s v="Hermann-Muth-Str. 6"/>
    <s v="Hessen"/>
    <m/>
    <d v="2012-09-01T00:00:00"/>
    <d v="2012-09-01T00:00:00"/>
    <x v="0"/>
    <x v="1"/>
    <m/>
    <m/>
    <s v="Erdgas"/>
    <s v="Nein"/>
    <s v="Ja"/>
    <n v="26.2"/>
    <s v="4848 Fulda Hermann Muth Straße 6"/>
    <s v="Mittelspannung (MS)"/>
    <s v="OsthessenNetz GmbH"/>
    <x v="0"/>
    <x v="113"/>
  </r>
  <r>
    <s v="BNA1492b"/>
    <s v="Papierfabrik Adolf Jass GmbH &amp; Co. KG"/>
    <s v="Kraftwerk 2"/>
    <n v="36039"/>
    <s v="Fulda"/>
    <s v="Hermann-Muth-Str. 6"/>
    <s v="Hessen"/>
    <m/>
    <d v="1982-03-30T00:00:00"/>
    <d v="1982-03-30T00:00:00"/>
    <x v="0"/>
    <x v="1"/>
    <m/>
    <m/>
    <s v="Erdgas"/>
    <s v="Nein"/>
    <s v="Ja"/>
    <n v="7.48"/>
    <s v="4848 Fulda Hermann Muth Straße 6"/>
    <s v="Mittelspannung (MS)"/>
    <s v="OsthessenNetz GmbH"/>
    <x v="0"/>
    <x v="85"/>
  </r>
  <r>
    <s v="BNA1493"/>
    <s v="ENGIE Windpark Schkortleben GmbH &amp; Co. KG"/>
    <s v="Windpark Schkortleben"/>
    <n v="6688"/>
    <s v="Schkortleben"/>
    <m/>
    <s v="Sachsen-Anhalt"/>
    <m/>
    <d v="2006-12-28T00:00:00"/>
    <d v="2006-12-28T00:00:00"/>
    <x v="0"/>
    <x v="0"/>
    <m/>
    <m/>
    <s v="Windenergie (Onshore-Anlage)"/>
    <s v="Ja"/>
    <s v="Nein"/>
    <n v="28"/>
    <m/>
    <s v="Hochspannung (HS)"/>
    <s v="Mitteldeutsche Netzgesellschaft Strom mbH"/>
    <x v="0"/>
    <x v="47"/>
  </r>
  <r>
    <s v="BNA1494"/>
    <s v="ENGIE WP Portfolio 1 GmbH"/>
    <s v="Windpark Karstädt/Blüthen"/>
    <n v="19357"/>
    <s v="Karstädt/Blüthen"/>
    <m/>
    <s v="Brandenburg"/>
    <m/>
    <d v="2001-08-28T00:00:00"/>
    <d v="2001-08-28T00:00:00"/>
    <x v="0"/>
    <x v="0"/>
    <m/>
    <m/>
    <s v="Windenergie (Onshore-Anlage)"/>
    <s v="Ja"/>
    <s v="Nein"/>
    <n v="42"/>
    <m/>
    <s v="Hochspannung (HS)"/>
    <s v="Wemag Netz GmbH"/>
    <x v="0"/>
    <x v="27"/>
  </r>
  <r>
    <s v="BNA1495"/>
    <s v="ENGIE WP Lövenich GmbH"/>
    <s v="Windpark Lövenich"/>
    <n v="41812"/>
    <s v="Lövenich"/>
    <m/>
    <s v="Nordrhein-Westfalen"/>
    <m/>
    <d v="2001-08-23T00:00:00"/>
    <d v="2001-08-23T00:00:00"/>
    <x v="0"/>
    <x v="0"/>
    <m/>
    <m/>
    <s v="Windenergie (Onshore-Anlage)"/>
    <s v="Ja"/>
    <s v="Nein"/>
    <n v="10"/>
    <m/>
    <s v="Mittelspannung (MS)"/>
    <s v="EWV Energie- und Wasser-Versorgung GmbH"/>
    <x v="0"/>
    <x v="27"/>
  </r>
  <r>
    <s v="BNA1496"/>
    <s v="ENGIE WP Portfolio 1 GmbH"/>
    <s v="Windpark Querstedt"/>
    <n v="39579"/>
    <s v="Querstedt"/>
    <m/>
    <s v="Sachsen-Anhalt"/>
    <m/>
    <d v="2002-04-15T00:00:00"/>
    <d v="2002-04-15T00:00:00"/>
    <x v="0"/>
    <x v="0"/>
    <m/>
    <m/>
    <s v="Windenergie (Onshore-Anlage)"/>
    <s v="Ja"/>
    <s v="Nein"/>
    <n v="14"/>
    <m/>
    <s v="Mittelspannung (MS)"/>
    <s v="Avacon AG"/>
    <x v="0"/>
    <x v="31"/>
  </r>
  <r>
    <s v="BNA1497"/>
    <s v="SachsenFonds Windpark VII GmbH &amp; Co. KG"/>
    <s v="Windpark Reinsfeld/Hinzert-Pölert"/>
    <n v="54421"/>
    <s v="Reinsfeld"/>
    <m/>
    <s v="Rheinland-Pfalz"/>
    <m/>
    <n v="2002"/>
    <n v="2002"/>
    <x v="0"/>
    <x v="0"/>
    <m/>
    <m/>
    <s v="Windenergie (Onshore-Anlage)"/>
    <s v="Ja"/>
    <s v="Nein"/>
    <n v="13.5"/>
    <s v="NST-54421-A-S0445238;_x000a_NST-54421-A-S0448725"/>
    <s v="20/110"/>
    <s v="Westnetz GmbH"/>
    <x v="0"/>
    <x v="1"/>
  </r>
  <r>
    <s v="BNA1498"/>
    <s v="Nordzucker AG, Werk Nordstemmen"/>
    <s v="Werk Nordstemmen"/>
    <n v="31171"/>
    <s v="Nordstemmen"/>
    <s v="Calenberger Str. 36"/>
    <s v="Niedersachsen"/>
    <m/>
    <s v="1945_x000a_letzte Änderung 1953"/>
    <s v="1945_x000a_letzte Änderung 1953"/>
    <x v="12"/>
    <x v="1"/>
    <s v="Steinkohle"/>
    <s v="Steinkohle, Mineralölprodukte"/>
    <s v="Erdgas"/>
    <s v="Nein"/>
    <s v="Ja"/>
    <n v="30.6"/>
    <m/>
    <s v="Mittelspannung (MS)"/>
    <s v="Avacon AG"/>
    <x v="11"/>
    <x v="145"/>
  </r>
  <r>
    <s v="BNA1499"/>
    <s v="Nordzucker AG, Werk Clauen"/>
    <s v="Werk Clauen"/>
    <n v="31249"/>
    <s v="Hohenhameln"/>
    <s v="Zuckerfabrik 3"/>
    <s v="Niedersachsen"/>
    <m/>
    <d v="2003-09-15T00:00:00"/>
    <d v="2003-09-15T00:00:00"/>
    <x v="12"/>
    <x v="1"/>
    <s v="Erdgas"/>
    <s v="Biogas"/>
    <s v="Erdgas"/>
    <s v="Nein"/>
    <s v="Ja"/>
    <n v="17.11"/>
    <s v="Übergabetrafo"/>
    <s v="Hochspannung (HS)"/>
    <s v="Avacon AG"/>
    <x v="11"/>
    <x v="8"/>
  </r>
  <r>
    <s v="BNA1500"/>
    <s v="Nordzucker AG"/>
    <s v="Werk Uelzen"/>
    <n v="29525"/>
    <s v="Uelzen"/>
    <s v="An der Zuckerfabrik 1"/>
    <s v="Niedersachsen"/>
    <m/>
    <d v="1965-09-20T00:00:00"/>
    <d v="1965-09-20T00:00:00"/>
    <x v="12"/>
    <x v="6"/>
    <s v="Erdgas"/>
    <s v="Biogas, Mineralölprodukte"/>
    <s v="Steinkohle"/>
    <s v="Nein"/>
    <s v="Ja"/>
    <n v="40"/>
    <s v="Trafo 1/2"/>
    <s v="USp. Mittel- / Niederspannung (MS/NS)"/>
    <s v="SVO Vertrieb GmbH"/>
    <x v="11"/>
    <x v="56"/>
  </r>
  <r>
    <s v="BNA1501"/>
    <s v="Biomasse-Heizkraftwerk-Herbrechtingen GmbH"/>
    <s v="Bio HKW Herbrechtingen"/>
    <n v="89542"/>
    <s v="Herbrechtingen"/>
    <s v="Oskar-von-Miller-Weg 1"/>
    <s v="Baden-Württemberg"/>
    <m/>
    <d v="2004-10-01T00:00:00"/>
    <d v="2004-10-01T00:00:00"/>
    <x v="0"/>
    <x v="4"/>
    <m/>
    <m/>
    <s v="Biomasse"/>
    <s v="Ja"/>
    <s v="Ja"/>
    <n v="14"/>
    <s v="Umspannwerk Giengen"/>
    <s v="Hochspannung (HS)"/>
    <s v="Netze BW GmbH"/>
    <x v="0"/>
    <x v="23"/>
  </r>
  <r>
    <s v="BNA1502"/>
    <s v="SWK ENERGIE GmbH"/>
    <s v="Heizkraftwerk Krefeld"/>
    <n v="47804"/>
    <s v="Krefeld"/>
    <m/>
    <s v="Nordrhein-Westfalen"/>
    <m/>
    <d v="2011-03-01T00:00:00"/>
    <d v="2011-03-01T00:00:00"/>
    <x v="0"/>
    <x v="1"/>
    <m/>
    <m/>
    <s v="Erdgas"/>
    <s v="Nein"/>
    <s v="Ja"/>
    <n v="12.6"/>
    <s v="UA Frankenring"/>
    <s v="Mittelspannung (MS)"/>
    <s v="SWK NETZE GmbH "/>
    <x v="0"/>
    <x v="33"/>
  </r>
  <r>
    <s v="BNA1503"/>
    <s v="Daimler AG"/>
    <s v="BHKW H.120"/>
    <n v="40476"/>
    <s v="Düsseldorf"/>
    <s v="Rather Str. 51"/>
    <s v="Nordrhein-Westfalen"/>
    <m/>
    <d v="2012-11-01T00:00:00"/>
    <d v="2012-11-01T00:00:00"/>
    <x v="0"/>
    <x v="1"/>
    <m/>
    <m/>
    <s v="Erdgas"/>
    <s v="Nein"/>
    <s v="Ja"/>
    <n v="21.1"/>
    <s v="U14"/>
    <s v="USp. Mittel- / Niederspannung (MS/NS)"/>
    <s v="Netzgesellschaft Düsseldorf mbH"/>
    <x v="0"/>
    <x v="113"/>
  </r>
  <r>
    <s v="BNA1504"/>
    <s v="Daimler AG"/>
    <s v="BHKW"/>
    <n v="76742"/>
    <s v="Woerth"/>
    <s v="Daimler Str. 1"/>
    <s v="Rheinland-Pfalz"/>
    <m/>
    <d v="2013-02-20T00:00:00"/>
    <d v="2013-02-20T00:00:00"/>
    <x v="0"/>
    <x v="1"/>
    <m/>
    <m/>
    <s v="Erdgas"/>
    <s v="Nein"/>
    <s v="Ja"/>
    <n v="13.04"/>
    <s v="UW Daimler Wörth"/>
    <s v="Hochspannung (HS)"/>
    <s v="Pfalzwerke Netz AG"/>
    <x v="0"/>
    <x v="25"/>
  </r>
  <r>
    <s v="BNA1505"/>
    <s v="Opel Automobile GmbH"/>
    <s v="HKW Wiesengrund"/>
    <n v="99817"/>
    <s v="Eisenach"/>
    <s v="Adam-Opel-Str."/>
    <s v="Thüringen"/>
    <m/>
    <d v="1993-10-12T00:00:00"/>
    <d v="1993-10-12T00:00:00"/>
    <x v="0"/>
    <x v="3"/>
    <s v="Erdgas"/>
    <s v="Heizöl EL"/>
    <s v="Erdgas"/>
    <s v="Nein"/>
    <s v="Ja"/>
    <n v="22.1"/>
    <s v="UW Eisenach West"/>
    <s v="Hochspannung (HS)"/>
    <s v="TEN Thüringer Energienetze GmbH "/>
    <x v="0"/>
    <x v="21"/>
  </r>
  <r>
    <s v="BNA1506"/>
    <s v="Nordzucker AG"/>
    <s v="Werk Klein Wanzleben"/>
    <n v="39164"/>
    <s v="Klein Wanzleben"/>
    <s v="Magdeburger Landstraße 1 bis 5"/>
    <s v="Sachsen-Anhalt"/>
    <m/>
    <d v="1994-09-01T00:00:00"/>
    <d v="1994-09-01T00:00:00"/>
    <x v="12"/>
    <x v="1"/>
    <s v="Biogas"/>
    <s v="Biogas "/>
    <s v="Erdgas"/>
    <s v="Nein"/>
    <s v="Nein"/>
    <n v="23.4"/>
    <m/>
    <s v="Mittelspannung (MS)"/>
    <s v="Avacon AG"/>
    <x v="11"/>
    <x v="29"/>
  </r>
  <r>
    <s v="BNA1507"/>
    <s v="Michelin Reifenwerke AG &amp; Co. KGaA _x000a_Standort Bad Kreuznach"/>
    <m/>
    <n v="55543"/>
    <s v="Bad Kreuznach"/>
    <s v="Michelinstr. 1"/>
    <s v="Rheinland-Pfalz"/>
    <m/>
    <n v="2006"/>
    <n v="2006"/>
    <x v="0"/>
    <x v="1"/>
    <m/>
    <m/>
    <s v="Erdgas"/>
    <s v="Nein"/>
    <s v="Ja"/>
    <n v="10.7"/>
    <m/>
    <s v="Mittelspannung (MS)"/>
    <s v="Westnetz GmbH"/>
    <x v="0"/>
    <x v="34"/>
  </r>
  <r>
    <s v="BNA1508"/>
    <s v="Trianel Kohlekraftwerk Lünen GmbH &amp; Co. KG"/>
    <s v="Trianel Kohlekraftwerk Lünen"/>
    <n v="44536"/>
    <s v="Lünen"/>
    <s v="Frydagstr. 40"/>
    <s v="Nordrhein-Westfalen"/>
    <m/>
    <d v="2013-07-20T00:00:00"/>
    <d v="2013-07-20T00:00:00"/>
    <x v="0"/>
    <x v="6"/>
    <s v="Steinkohle"/>
    <m/>
    <s v="Steinkohle"/>
    <s v="Nein"/>
    <s v="Ja"/>
    <n v="735"/>
    <s v="UA Lippe"/>
    <s v="Höchstspannung (HöS)"/>
    <s v="Amprion GmbH"/>
    <x v="0"/>
    <x v="25"/>
  </r>
  <r>
    <s v="BNA1509"/>
    <s v="BP Europa SE"/>
    <s v="BP Werk Lingen"/>
    <n v="49808"/>
    <s v="Lingen"/>
    <s v="Raffineriestrasse"/>
    <s v="Niedersachsen"/>
    <m/>
    <d v="1996-01-01T00:00:00"/>
    <d v="1996-01-01T00:00:00"/>
    <x v="0"/>
    <x v="1"/>
    <m/>
    <m/>
    <s v="Erdgas"/>
    <s v="Nein"/>
    <s v="Ja"/>
    <n v="66"/>
    <s v="Stattion Holthausen"/>
    <s v="Hochspannung (HS)"/>
    <s v="Westnetz GmbH"/>
    <x v="0"/>
    <x v="38"/>
  </r>
  <r>
    <s v="BNA1510"/>
    <s v="Spreestromerzeugungs GmbH"/>
    <s v="Hamburger Rieger"/>
    <n v="3130"/>
    <s v="Spremberg"/>
    <s v="An der Heide B5"/>
    <s v="Brandenburg"/>
    <m/>
    <d v="2013-01-01T00:00:00"/>
    <d v="2013-01-01T00:00:00"/>
    <x v="0"/>
    <x v="10"/>
    <m/>
    <m/>
    <s v="Abfall"/>
    <s v="Nein"/>
    <s v="Ja"/>
    <n v="18.7"/>
    <m/>
    <s v="Hochspannung (HS)"/>
    <s v="Mitteldeutsche Netzgesellschaft Strom mbH"/>
    <x v="0"/>
    <x v="25"/>
  </r>
  <r>
    <s v="BNA1511a"/>
    <s v="Papierfabrik Schoellershammer H. A. Schoeller Söhne GmbH &amp; Co KG"/>
    <s v="Kessel 4"/>
    <n v="52355"/>
    <s v="Düren"/>
    <s v="Kreuzauer Str. 18"/>
    <s v="Nordrhein-Westfalen"/>
    <m/>
    <d v="1983-03-25T00:00:00"/>
    <d v="1983-03-25T00:00:00"/>
    <x v="0"/>
    <x v="11"/>
    <s v="Briketts"/>
    <s v="Kurzfaserreststoffe"/>
    <s v="Braunkohle"/>
    <s v="Nein"/>
    <s v="Ja"/>
    <n v="9.3000000000000007"/>
    <s v="DE0001495235500000000000001001638"/>
    <s v="Mittelspannung (MS)"/>
    <s v="Leitungspartner GmbH "/>
    <x v="0"/>
    <x v="48"/>
  </r>
  <r>
    <s v="BNA1512"/>
    <s v="FLEMMA W.1 Energie GmbH &amp; Co. KG"/>
    <s v="Windpark Illschwang"/>
    <n v="92278"/>
    <s v="Illschwang"/>
    <m/>
    <s v="Bayern"/>
    <m/>
    <n v="2013"/>
    <n v="2013"/>
    <x v="0"/>
    <x v="0"/>
    <m/>
    <m/>
    <s v="Windenergie (Onshore-Anlage)"/>
    <s v="Ja"/>
    <s v="Nein"/>
    <n v="12"/>
    <s v="UW Lauterhofen"/>
    <s v="Mittelspannung (MS)"/>
    <s v="Bayernwerk AG"/>
    <x v="0"/>
    <x v="67"/>
  </r>
  <r>
    <s v="BNA1513"/>
    <s v="HSE Windpark Haiger GmbH &amp; Co. KG"/>
    <s v="Windpark Haiger"/>
    <n v="35708"/>
    <s v="Haiger"/>
    <m/>
    <s v="Hessen"/>
    <m/>
    <n v="2013"/>
    <n v="2013"/>
    <x v="0"/>
    <x v="0"/>
    <m/>
    <m/>
    <s v="Windenergie (Onshore-Anlage)"/>
    <s v="Ja"/>
    <s v="Nein"/>
    <n v="13.8"/>
    <s v="UW Kalteiche"/>
    <s v="Mittelspannung (MS)"/>
    <s v="Westnetz GmbH"/>
    <x v="0"/>
    <x v="67"/>
  </r>
  <r>
    <s v="BNA1514"/>
    <s v="Trianel Windkraftwerk Eisleben GmbH &amp; Co. KG"/>
    <s v="Windpark Eisleben"/>
    <n v="6295"/>
    <s v="Eisleben"/>
    <s v="Heizhausweg 6a"/>
    <s v="Sachsen-Anhalt"/>
    <m/>
    <n v="2013"/>
    <n v="2013"/>
    <x v="0"/>
    <x v="0"/>
    <m/>
    <m/>
    <s v="Windenergie (Onshore-Anlage)"/>
    <s v="Ja"/>
    <s v="Nein"/>
    <n v="26.6"/>
    <s v="UW Polleben / Reidewitz"/>
    <m/>
    <s v="Mitteldeutsche Netzgesellschaft Strom mbH"/>
    <x v="0"/>
    <x v="67"/>
  </r>
  <r>
    <s v="BNA1515"/>
    <s v="Mainova AG"/>
    <s v="Windpark Niederhambach"/>
    <n v="55767"/>
    <s v="Niederhambach"/>
    <m/>
    <s v="Rheinland-Pfalz"/>
    <m/>
    <n v="2013"/>
    <n v="2013"/>
    <x v="0"/>
    <x v="0"/>
    <m/>
    <m/>
    <s v="Windenergie (Onshore-Anlage)"/>
    <s v="Ja"/>
    <s v="Nein"/>
    <n v="16.899999999999999"/>
    <s v="UW Algenrodt"/>
    <s v="Mittelspannung (MS)"/>
    <s v="Westnetz GmbH"/>
    <x v="0"/>
    <x v="67"/>
  </r>
  <r>
    <s v="BNA1516"/>
    <s v="Südzucker AG Mannheim"/>
    <s v="HKW 1 Werk Offstein"/>
    <n v="67283"/>
    <s v="Obrigheim"/>
    <s v="Wormser Straße 11"/>
    <s v="Rheinland-Pfalz"/>
    <m/>
    <d v="1961-08-01T00:00:00"/>
    <d v="1961-08-01T00:00:00"/>
    <x v="0"/>
    <x v="1"/>
    <m/>
    <s v="Heizöl schwer"/>
    <s v="Erdgas"/>
    <s v="Nein"/>
    <s v="Ja"/>
    <n v="30"/>
    <s v="UW Grünstadt"/>
    <s v="Mittelspannung (MS)"/>
    <s v="Pfalzwerke Netzgesellschaft mbH "/>
    <x v="0"/>
    <x v="77"/>
  </r>
  <r>
    <s v="BNA1517a"/>
    <s v="Windpark Everswinkel GmbH &amp; Co KG"/>
    <s v="Windpark Everswinkel"/>
    <n v="48351"/>
    <s v="Everswinkel"/>
    <m/>
    <s v="Nordrhein-Westfalen"/>
    <m/>
    <n v="2010"/>
    <n v="2010"/>
    <x v="0"/>
    <x v="0"/>
    <m/>
    <m/>
    <s v="Windenergie (Onshore-Anlage)"/>
    <s v="Ja"/>
    <m/>
    <n v="5.9"/>
    <s v="Natrap I"/>
    <n v="30"/>
    <s v="Westnetz GmbH"/>
    <x v="0"/>
    <x v="54"/>
  </r>
  <r>
    <s v="BNA1517b"/>
    <s v="Windpark Everswinkel GmbH &amp; Co KG"/>
    <s v="Windpark Everswinkel"/>
    <n v="48351"/>
    <s v="Everswinkel"/>
    <m/>
    <s v="Nordrhein-Westfalen"/>
    <m/>
    <n v="2013"/>
    <n v="2013"/>
    <x v="0"/>
    <x v="0"/>
    <m/>
    <m/>
    <s v="Windenergie (Onshore-Anlage)"/>
    <s v="Ja"/>
    <m/>
    <n v="9.8000000000000007"/>
    <s v="Natrap II"/>
    <n v="30"/>
    <s v="Westnetz GmbH"/>
    <x v="0"/>
    <x v="67"/>
  </r>
  <r>
    <s v="BNA1518"/>
    <s v="Windpark Emmendorf GmbH &amp; Co. KG"/>
    <s v="Windpark Emmendorf"/>
    <n v="29579"/>
    <s v="Emmendorf"/>
    <m/>
    <s v="Niedersachsen"/>
    <m/>
    <d v="2003-06-01T00:00:00"/>
    <d v="2003-06-01T00:00:00"/>
    <x v="0"/>
    <x v="0"/>
    <m/>
    <m/>
    <s v="Windenergie (Onshore-Anlage)"/>
    <s v="Ja"/>
    <s v="Nein"/>
    <n v="16"/>
    <m/>
    <s v="Mittelspannung (MS)"/>
    <s v="Avacon AG"/>
    <x v="0"/>
    <x v="8"/>
  </r>
  <r>
    <s v="BNA1519"/>
    <s v="Offshore-Windpark RIFFGAT GmbH &amp; Co. KG/EWE ERNEUERBARE ENERGIEN GmbH"/>
    <s v="Offshore Windpark Riffgat"/>
    <m/>
    <s v="Nordsee"/>
    <s v="15 Kilometer vor der Nordseeinsel Borkum"/>
    <s v="AWZ"/>
    <m/>
    <n v="2014"/>
    <n v="2014"/>
    <x v="0"/>
    <x v="8"/>
    <m/>
    <m/>
    <s v="Windenergie (Offshore-Anlage)"/>
    <s v="Ja"/>
    <s v="Nein"/>
    <n v="113.4"/>
    <s v="Umspannwerk"/>
    <s v="USp. Höchst- / Hochspannung (HöS/HS)"/>
    <s v="TenneT TSO GmbH"/>
    <x v="0"/>
    <x v="83"/>
  </r>
  <r>
    <s v="BNA1520"/>
    <s v="ESWE BioEnergie GmbH"/>
    <s v="Biomasseheizkraftwerk Wiesbaden"/>
    <n v="65205"/>
    <s v="Wiesbaden"/>
    <s v="Deponiestraße 14"/>
    <s v="Hessen"/>
    <m/>
    <d v="2014-01-01T00:00:00"/>
    <d v="2014-01-01T00:00:00"/>
    <x v="0"/>
    <x v="10"/>
    <s v="Altholz"/>
    <s v="Zünd- und Stützbrenner Heizöl EL"/>
    <s v="Abfall"/>
    <s v="Nein"/>
    <s v="Ja"/>
    <n v="10.5"/>
    <m/>
    <s v="Mittelspannung (MS)"/>
    <s v="Stadtwerke Wiesbaden Netz GmbH"/>
    <x v="0"/>
    <x v="86"/>
  </r>
  <r>
    <s v="BNA1521"/>
    <s v="Technische Werke Ludwigshafen AG"/>
    <s v="Solarkraftwerk Barderup"/>
    <n v="24988"/>
    <s v="Barderup"/>
    <m/>
    <s v="Schleswig-Holstein"/>
    <m/>
    <n v="2012"/>
    <n v="2012"/>
    <x v="0"/>
    <x v="7"/>
    <m/>
    <m/>
    <s v="Solare Strahlungsenergie"/>
    <s v="Ja"/>
    <s v="Nein"/>
    <n v="22.8"/>
    <s v="UW Barderup Schaltfeld E01 am Mast 14 im Stromkreis Flensburg - Weding grün"/>
    <s v="Hochspannung (HS)"/>
    <s v="Schleswig-Holstein Netz AG"/>
    <x v="0"/>
    <x v="82"/>
  </r>
  <r>
    <s v="BNA1522"/>
    <s v="Geno Bioenergie Leasingfonds Erste GmbH &amp; Co. KG"/>
    <s v="BioEnergie Park Klarsee"/>
    <n v="17329"/>
    <s v="Krackow"/>
    <s v="Ernst-Röwer-Ring 2"/>
    <s v="Mecklenburg-Vorpommern"/>
    <m/>
    <d v="2006-11-29T00:00:00"/>
    <d v="2006-11-29T00:00:00"/>
    <x v="0"/>
    <x v="4"/>
    <m/>
    <m/>
    <s v="Biomasse"/>
    <s v="Ja"/>
    <s v="Ja"/>
    <n v="17.8"/>
    <s v="UW Bertikow"/>
    <s v="Höchstspannung (HöS)"/>
    <s v="50Hertz Transmission GmbH"/>
    <x v="0"/>
    <x v="47"/>
  </r>
  <r>
    <s v="BNA1523a"/>
    <s v="Moritz J. Weig GmbH &amp; Co KG"/>
    <s v="Gemeinschaftskraftwerk Weig"/>
    <n v="56727"/>
    <s v="Mayen"/>
    <s v="Polcher Str. 113"/>
    <s v="Rheinland-Pfalz"/>
    <s v="Block 1 (Kessel2, GT 1, DT 2)"/>
    <d v="1992-01-01T00:00:00"/>
    <d v="1992-01-01T00:00:00"/>
    <x v="0"/>
    <x v="1"/>
    <m/>
    <m/>
    <s v="Erdgas"/>
    <s v="Nein"/>
    <s v="Ja"/>
    <n v="11.4"/>
    <s v="DE 0001810 56727 V000000000000000723894"/>
    <s v="Mittelspannung (MS)"/>
    <s v="Westnetz GmbH"/>
    <x v="0"/>
    <x v="87"/>
  </r>
  <r>
    <s v="BNA1523b"/>
    <s v="Moritz J. Weig GmbH &amp; Co KG"/>
    <s v="Gemeinschaftskraftwerk Weig"/>
    <n v="56727"/>
    <s v="Mayen"/>
    <s v="Polcher Str. 113"/>
    <s v="Rheinland-Pfalz"/>
    <s v="Block 2 (Kessel 6, GT 2, DT 3)"/>
    <d v="2013-01-01T00:00:00"/>
    <d v="2013-01-01T00:00:00"/>
    <x v="0"/>
    <x v="1"/>
    <m/>
    <m/>
    <s v="Erdgas"/>
    <s v="Nein"/>
    <s v="Ja"/>
    <n v="27.4"/>
    <s v="DE 0001810 56727 V000000000000000723894"/>
    <s v="Mittelspannung (MS)"/>
    <s v="Westnetz GmbH"/>
    <x v="0"/>
    <x v="25"/>
  </r>
  <r>
    <s v="BNA1523c"/>
    <s v="Moritz J. Weig GmbH &amp; Co KG"/>
    <s v="Gemeinschaftskraftwerk Weig"/>
    <n v="56727"/>
    <s v="Mayen"/>
    <s v="Polcher Str. 113"/>
    <s v="Rheinland-Pfalz"/>
    <s v="Block 3 (Kessel 3 und 4, DT 2 und 3 anteilig)"/>
    <d v="1992-01-01T00:00:00"/>
    <d v="1992-01-01T00:00:00"/>
    <x v="0"/>
    <x v="14"/>
    <s v="Fangstoff aus Altpapieraufbereitung"/>
    <m/>
    <s v="Sonstige Energieträger_x000a_(nicht erneuerbar)"/>
    <s v="Nein"/>
    <s v="Ja"/>
    <n v="10.3"/>
    <s v="DE 0001810 56727 V000000000000000723894"/>
    <s v="Mittelspannung (MS)"/>
    <s v="Westnetz GmbH"/>
    <x v="0"/>
    <x v="87"/>
  </r>
  <r>
    <s v="BNA1523d"/>
    <s v="Moritz J. Weig GmbH &amp; Co KG"/>
    <s v="Gemeinschaftskraftwerk Weig"/>
    <n v="56727"/>
    <s v="Mayen"/>
    <s v="Polcher Str. 113"/>
    <s v="Rheinland-Pfalz"/>
    <s v="Block 4 (Kessel 1, DT 2 und 3 anteilig)"/>
    <d v="1971-01-01T00:00:00"/>
    <d v="1971-01-01T00:00:00"/>
    <x v="16"/>
    <x v="1"/>
    <m/>
    <m/>
    <s v="Erdgas"/>
    <s v="Nein"/>
    <s v="Ja"/>
    <n v="8.4"/>
    <s v="DE 0001810 56727 V000000000000000723894"/>
    <s v="Mittelspannung (MS)"/>
    <s v="Westnetz GmbH"/>
    <x v="1"/>
    <x v="15"/>
  </r>
  <r>
    <s v="BNA1524"/>
    <s v="Sales &amp; Solutions GmbH"/>
    <s v="Heizkraftwerk Bomlitz"/>
    <n v="29699"/>
    <s v="Bomlitz"/>
    <s v="Industriepark Walsrode, _x000a_August-Wolff-Str. 13"/>
    <s v="Niedersachsen"/>
    <m/>
    <d v="1969-06-01T00:00:00"/>
    <d v="1969-06-01T00:00:00"/>
    <x v="0"/>
    <x v="1"/>
    <m/>
    <m/>
    <s v="Erdgas"/>
    <s v="Nein"/>
    <s v="Ja"/>
    <n v="12.75"/>
    <s v="UW Bomlitz Westerharler Straße"/>
    <s v="Mittelspannung (MS)"/>
    <s v="Avacon AG"/>
    <x v="0"/>
    <x v="41"/>
  </r>
  <r>
    <s v="BNA1525"/>
    <s v="Windpark Geisberg GmbH &amp; Co. KG"/>
    <m/>
    <n v="68519"/>
    <s v="Viernheim"/>
    <s v="Industriestraße 2"/>
    <s v="Hessen"/>
    <m/>
    <d v="2013-12-20T00:00:00"/>
    <d v="2013-12-20T00:00:00"/>
    <x v="0"/>
    <x v="0"/>
    <m/>
    <m/>
    <s v="Windenergie (Onshore-Anlage)"/>
    <s v="Ja"/>
    <s v="Nein"/>
    <n v="12"/>
    <m/>
    <s v="Mittelspannung (MS)"/>
    <m/>
    <x v="0"/>
    <x v="25"/>
  </r>
  <r>
    <s v="BNA1526"/>
    <s v="Raffinerie Heide GmbH"/>
    <s v="Kraftwerk Raffinerie Heide"/>
    <n v="25770"/>
    <s v="Hemminstedt"/>
    <s v="Meldorfer Str. 43"/>
    <s v="Schleswig-Holstein"/>
    <m/>
    <d v="1961-01-01T00:00:00"/>
    <d v="1961-01-01T00:00:00"/>
    <x v="0"/>
    <x v="3"/>
    <s v="Raffineriegas; Heizöl, Erdgas"/>
    <s v="Rückstandsgase aus Produktion, Rückstandsöl aus der Produktion"/>
    <s v="Sonstige Energieträger_x000a_(nicht erneuerbar)"/>
    <s v="Nein"/>
    <s v="Ja"/>
    <n v="44.5"/>
    <s v="Umspannwerk Heide"/>
    <s v="Mittelspannung (MS)"/>
    <s v="Werksnetz, Schleswig-Holstein Netz AG"/>
    <x v="0"/>
    <x v="77"/>
  </r>
  <r>
    <s v="BNA1527"/>
    <s v="Windparkbetriebsgesellschaft Adorf/Diemelsee mbH_x000a_c/o LENPower GmbH"/>
    <s v="Windpark Adorf"/>
    <n v="34519"/>
    <s v="Diemelsee"/>
    <m/>
    <s v="Hessen"/>
    <m/>
    <n v="2012"/>
    <n v="2012"/>
    <x v="0"/>
    <x v="0"/>
    <m/>
    <m/>
    <s v="Windenergie (Onshore-Anlage)"/>
    <s v="Ja"/>
    <m/>
    <n v="23"/>
    <s v="DE0073303443100000000000000124642"/>
    <s v="Hochspannung (HS)"/>
    <s v="Westnetz GmbH"/>
    <x v="0"/>
    <x v="82"/>
  </r>
  <r>
    <s v="BNA1528"/>
    <s v="Stadtwerke Kempen GmbH"/>
    <m/>
    <n v="47906"/>
    <s v="Kempen"/>
    <m/>
    <s v="Nordrhein-Westfalen"/>
    <m/>
    <d v="1990-01-01T00:00:00"/>
    <d v="1990-01-01T00:00:00"/>
    <x v="0"/>
    <x v="1"/>
    <s v="Gas"/>
    <s v="Biomethan"/>
    <s v="Erdgas"/>
    <s v="Nein"/>
    <s v="Ja"/>
    <n v="13.2"/>
    <s v="BHKW Otto-Schott-Straße"/>
    <s v="Mittelspannung (MS)"/>
    <s v="Stadtwerke Kempen GmbH"/>
    <x v="0"/>
    <x v="44"/>
  </r>
  <r>
    <s v="BNA1529a"/>
    <s v="Photovoltaikkraftwerk Alt Daber 1 GmbH &amp; Co. KG"/>
    <m/>
    <n v="16909"/>
    <s v="Wittstock / Dosse"/>
    <m/>
    <s v="Brandenburg"/>
    <m/>
    <n v="2011"/>
    <n v="2011"/>
    <x v="0"/>
    <x v="7"/>
    <m/>
    <m/>
    <s v="Solare Strahlungsenergie"/>
    <s v="Ja"/>
    <m/>
    <n v="5.6"/>
    <m/>
    <m/>
    <m/>
    <x v="0"/>
    <x v="130"/>
  </r>
  <r>
    <s v="BNA1529b"/>
    <s v="Photovoltaikkraftwerk Alt Daber 2 GmbH &amp; Co. KG"/>
    <m/>
    <n v="16909"/>
    <s v="Wittstock / Dosse"/>
    <m/>
    <s v="Brandenburg"/>
    <m/>
    <n v="2011"/>
    <n v="2011"/>
    <x v="0"/>
    <x v="7"/>
    <m/>
    <m/>
    <s v="Solare Strahlungsenergie"/>
    <s v="Ja"/>
    <m/>
    <n v="7.5"/>
    <m/>
    <m/>
    <m/>
    <x v="0"/>
    <x v="130"/>
  </r>
  <r>
    <s v="BNA1529c"/>
    <s v="Photovoltaikkraftwerk Alt Daber 3 GmbH &amp; Co. KG"/>
    <m/>
    <n v="16909"/>
    <s v="Wittstock / Dosse"/>
    <m/>
    <s v="Brandenburg"/>
    <m/>
    <n v="2011"/>
    <n v="2011"/>
    <x v="0"/>
    <x v="7"/>
    <m/>
    <m/>
    <s v="Solare Strahlungsenergie"/>
    <s v="Ja"/>
    <m/>
    <n v="7.6"/>
    <m/>
    <m/>
    <m/>
    <x v="0"/>
    <x v="130"/>
  </r>
  <r>
    <s v="BNA1529d"/>
    <s v="Photovoltaikkraftwerk Alt Daber 4 GmbH &amp; Co. KG"/>
    <m/>
    <n v="16909"/>
    <s v="Wittstock / Dosse"/>
    <m/>
    <s v="Brandenburg"/>
    <m/>
    <n v="2011"/>
    <n v="2011"/>
    <x v="0"/>
    <x v="7"/>
    <m/>
    <m/>
    <s v="Solare Strahlungsenergie"/>
    <s v="Ja"/>
    <m/>
    <n v="5.4"/>
    <m/>
    <m/>
    <m/>
    <x v="0"/>
    <x v="130"/>
  </r>
  <r>
    <s v="BNA1529e"/>
    <s v="Photovoltaikkraftwerk Alt Daber 5 GmbH &amp; Co. KG"/>
    <m/>
    <n v="16909"/>
    <s v="Wittstock / Dosse"/>
    <m/>
    <s v="Brandenburg"/>
    <m/>
    <n v="2011"/>
    <n v="2011"/>
    <x v="0"/>
    <x v="7"/>
    <m/>
    <m/>
    <s v="Solare Strahlungsenergie"/>
    <s v="Ja"/>
    <m/>
    <n v="6"/>
    <m/>
    <m/>
    <m/>
    <x v="0"/>
    <x v="130"/>
  </r>
  <r>
    <s v="BNA1529f"/>
    <s v="Photovoltaikkraftwerk Alt Daber 6 GmbH &amp; Co. KG"/>
    <m/>
    <n v="16909"/>
    <s v="Wittstock / Dosse"/>
    <m/>
    <s v="Brandenburg"/>
    <m/>
    <n v="2011"/>
    <n v="2011"/>
    <x v="0"/>
    <x v="7"/>
    <m/>
    <m/>
    <s v="Solare Strahlungsenergie"/>
    <s v="Ja"/>
    <m/>
    <n v="7.4"/>
    <m/>
    <m/>
    <m/>
    <x v="0"/>
    <x v="130"/>
  </r>
  <r>
    <s v="BNA1529g"/>
    <s v="Photovoltaikkraftwerk Alt Daber 6 GmbH &amp; Co. KG"/>
    <m/>
    <n v="16909"/>
    <s v="Wittstock / Dosse"/>
    <m/>
    <s v="Brandenburg"/>
    <m/>
    <n v="2011"/>
    <n v="2011"/>
    <x v="0"/>
    <x v="7"/>
    <m/>
    <m/>
    <s v="Solare Strahlungsenergie"/>
    <s v="Ja"/>
    <m/>
    <n v="7.6"/>
    <m/>
    <m/>
    <m/>
    <x v="0"/>
    <x v="130"/>
  </r>
  <r>
    <s v="BNA1529h"/>
    <s v="Photovoltaikkraftwerk Alt Daber 8 GmbH &amp; Co. KG"/>
    <m/>
    <n v="16909"/>
    <s v="Wittstock / Dosse"/>
    <m/>
    <s v="Brandenburg"/>
    <m/>
    <n v="2011"/>
    <n v="2011"/>
    <x v="0"/>
    <x v="7"/>
    <m/>
    <m/>
    <s v="Solare Strahlungsenergie"/>
    <s v="Ja"/>
    <m/>
    <n v="7.6"/>
    <m/>
    <m/>
    <m/>
    <x v="0"/>
    <x v="130"/>
  </r>
  <r>
    <s v="BNA1529i"/>
    <s v="Photovoltaikkraftwerk Alt Daber 9 GmbH &amp; Co. KG"/>
    <m/>
    <n v="16909"/>
    <s v="Wittstock / Dosse"/>
    <m/>
    <s v="Brandenburg"/>
    <m/>
    <n v="2011"/>
    <n v="2011"/>
    <x v="0"/>
    <x v="7"/>
    <m/>
    <m/>
    <s v="Solare Strahlungsenergie"/>
    <s v="Ja"/>
    <m/>
    <n v="7.6"/>
    <m/>
    <m/>
    <m/>
    <x v="0"/>
    <x v="130"/>
  </r>
  <r>
    <s v="BNA1529j"/>
    <s v="Photovoltaikkraftwerk Alt Daber 10 GmbH &amp; Co. KG"/>
    <m/>
    <n v="16909"/>
    <s v="Wittstock / Dosse"/>
    <m/>
    <s v="Brandenburg"/>
    <m/>
    <n v="2011"/>
    <n v="2011"/>
    <x v="0"/>
    <x v="7"/>
    <m/>
    <m/>
    <s v="Solare Strahlungsenergie"/>
    <s v="Ja"/>
    <m/>
    <n v="5.5"/>
    <m/>
    <m/>
    <m/>
    <x v="0"/>
    <x v="130"/>
  </r>
  <r>
    <s v="BNA1530a"/>
    <s v="Photovoltaikkraftwerk Bochow 1 GmbH &amp; Co. KG"/>
    <m/>
    <n v="14550"/>
    <s v="Groß Kreutz (Havel)"/>
    <m/>
    <s v="Brandenburg"/>
    <m/>
    <n v="2012"/>
    <n v="2012"/>
    <x v="0"/>
    <x v="7"/>
    <m/>
    <m/>
    <s v="Solare Strahlungsenergie"/>
    <s v="Ja"/>
    <m/>
    <n v="3.8"/>
    <m/>
    <m/>
    <m/>
    <x v="0"/>
    <x v="82"/>
  </r>
  <r>
    <s v="BNA1530b"/>
    <s v="Photovoltaikkraftwerk Bochow 2 GmbH &amp; Co. KG"/>
    <m/>
    <n v="14550"/>
    <s v="Groß Kreutz (Havel)"/>
    <m/>
    <s v="Brandenburg"/>
    <m/>
    <n v="2012"/>
    <n v="2012"/>
    <x v="0"/>
    <x v="7"/>
    <m/>
    <m/>
    <s v="Solare Strahlungsenergie"/>
    <s v="Ja"/>
    <m/>
    <n v="6"/>
    <m/>
    <m/>
    <m/>
    <x v="0"/>
    <x v="82"/>
  </r>
  <r>
    <s v="BNA1530c"/>
    <s v="Photovoltaikkraftwerk Bochow 3 GmbH &amp; Co. KG"/>
    <m/>
    <n v="14550"/>
    <s v="Groß Kreutz (Havel)"/>
    <m/>
    <s v="Brandenburg"/>
    <m/>
    <n v="2012"/>
    <n v="2012"/>
    <x v="0"/>
    <x v="7"/>
    <m/>
    <m/>
    <s v="Solare Strahlungsenergie"/>
    <s v="Ja"/>
    <m/>
    <n v="3"/>
    <m/>
    <m/>
    <m/>
    <x v="0"/>
    <x v="82"/>
  </r>
  <r>
    <s v="BNA1530d"/>
    <s v="Photovoltaikkraftwerk Bochow 4 GmbH &amp; Co. KG"/>
    <m/>
    <n v="14550"/>
    <s v="Groß Kreutz (Havel)"/>
    <m/>
    <s v="Brandenburg"/>
    <m/>
    <n v="2012"/>
    <n v="2012"/>
    <x v="0"/>
    <x v="7"/>
    <m/>
    <m/>
    <s v="Solare Strahlungsenergie"/>
    <s v="Ja"/>
    <m/>
    <n v="4.5"/>
    <m/>
    <m/>
    <m/>
    <x v="0"/>
    <x v="82"/>
  </r>
  <r>
    <s v="BNA1530e"/>
    <s v="Photovoltaikkraftwerk Bochow 5 GmbH &amp; Co. KG"/>
    <m/>
    <n v="14550"/>
    <s v="Groß Kreutz (Havel)"/>
    <m/>
    <s v="Brandenburg"/>
    <m/>
    <n v="2012"/>
    <n v="2012"/>
    <x v="0"/>
    <x v="7"/>
    <m/>
    <m/>
    <s v="Solare Strahlungsenergie"/>
    <s v="Ja"/>
    <m/>
    <n v="5.6"/>
    <m/>
    <m/>
    <m/>
    <x v="0"/>
    <x v="82"/>
  </r>
  <r>
    <s v="BNA1530f"/>
    <s v="Photovoltaikkraftwerk Bochow 6 GmbH &amp; Co. KG"/>
    <m/>
    <n v="14550"/>
    <s v="Groß Kreutz (Havel)"/>
    <m/>
    <s v="Brandenburg"/>
    <m/>
    <n v="2012"/>
    <n v="2012"/>
    <x v="0"/>
    <x v="7"/>
    <m/>
    <m/>
    <s v="Solare Strahlungsenergie"/>
    <s v="Ja"/>
    <m/>
    <n v="5.9"/>
    <m/>
    <m/>
    <m/>
    <x v="0"/>
    <x v="82"/>
  </r>
  <r>
    <s v="BNA1531"/>
    <s v="Industriekraftwerk Greifswald GmbH"/>
    <s v="Industriekraftwerk Greifswald"/>
    <n v="17509"/>
    <s v="Lubmin"/>
    <m/>
    <s v="Mecklenburg-Vorpommern"/>
    <m/>
    <d v="2013-12-01T00:00:00"/>
    <d v="2013-12-01T00:00:00"/>
    <x v="0"/>
    <x v="1"/>
    <m/>
    <m/>
    <s v="Erdgas"/>
    <s v="Nein"/>
    <s v="Ja"/>
    <n v="38"/>
    <s v="UW Lubmin"/>
    <s v="Hochspannung (HS)"/>
    <s v="E.DIS AG"/>
    <x v="0"/>
    <x v="25"/>
  </r>
  <r>
    <s v="BNA1532"/>
    <s v="enercity AG"/>
    <s v="WP Fischbeck"/>
    <n v="39524"/>
    <s v="Wust-Fischbeck"/>
    <m/>
    <s v="Sachsen-Anhalt"/>
    <m/>
    <d v="2013-12-19T00:00:00"/>
    <d v="2013-12-19T00:00:00"/>
    <x v="0"/>
    <x v="0"/>
    <m/>
    <m/>
    <s v="Windenergie (Onshore-Anlage)"/>
    <s v="Ja"/>
    <s v="Nein"/>
    <n v="11.5"/>
    <s v="UW Tangermünde"/>
    <s v="Mittelspannung (MS)"/>
    <s v="Avacon AG"/>
    <x v="0"/>
    <x v="25"/>
  </r>
  <r>
    <s v="BNA1533"/>
    <s v="WINDPARK COTTBUSSER SEE GmbH &amp; Co KG"/>
    <s v="WP Cottbus"/>
    <n v="3185"/>
    <s v="Teichland"/>
    <m/>
    <s v="Brandenburg"/>
    <m/>
    <n v="2005"/>
    <n v="2005"/>
    <x v="0"/>
    <x v="0"/>
    <m/>
    <m/>
    <s v="Windenergie (Onshore-Anlage)"/>
    <s v="Ja"/>
    <s v="Nein"/>
    <n v="24"/>
    <s v="03185 Teichland, Mast 113, 110 kV"/>
    <s v="Hochspannung (HS)"/>
    <s v="Mitteldeutsche Netzgesellschaft Strom mbH"/>
    <x v="0"/>
    <x v="30"/>
  </r>
  <r>
    <s v="BNA1534"/>
    <s v="Windpark Aller-Leine-Tal GmbH &amp; Co. KG"/>
    <m/>
    <n v="29690"/>
    <s v="Suderbruch"/>
    <s v="Nienhagener Weg"/>
    <s v="Niedersachsen"/>
    <m/>
    <d v="2012-01-07T00:00:00"/>
    <d v="2012-01-07T00:00:00"/>
    <x v="0"/>
    <x v="0"/>
    <m/>
    <m/>
    <s v="Windenergie (Onshore-Anlage)"/>
    <s v="Ja"/>
    <s v="Nein"/>
    <n v="16"/>
    <s v="DE00713729693S1200000000000213401"/>
    <s v="Mittelspannung (MS)"/>
    <s v="Avacon AG"/>
    <x v="0"/>
    <x v="113"/>
  </r>
  <r>
    <s v="BNA1535"/>
    <s v="Windpark Schönwalde GmbH &amp; Co. KG"/>
    <m/>
    <n v="24814"/>
    <s v="Sehestedt"/>
    <m/>
    <s v="Schleswig-Holstein"/>
    <m/>
    <d v="2007-12-07T00:00:00"/>
    <d v="2007-12-07T00:00:00"/>
    <x v="0"/>
    <x v="0"/>
    <m/>
    <m/>
    <s v="Windenergie (Onshore-Anlage)"/>
    <s v="Ja"/>
    <s v="Nein"/>
    <n v="22"/>
    <s v="DE0010811590700000000000000078489"/>
    <s v="Mittelspannung (MS)"/>
    <s v="Mitteldeutsche Netzgesellschaft Strom mbH"/>
    <x v="0"/>
    <x v="81"/>
  </r>
  <r>
    <s v="BNA1536"/>
    <s v="innogy SE"/>
    <m/>
    <n v="48624"/>
    <s v="Schöppingen"/>
    <s v="Haverbeck"/>
    <s v="Nordrhein-Westfalen"/>
    <m/>
    <n v="2012"/>
    <n v="2012"/>
    <x v="0"/>
    <x v="0"/>
    <m/>
    <m/>
    <s v="Windenergie (Onshore-Anlage)"/>
    <s v="Ja"/>
    <s v="Nein"/>
    <n v="10"/>
    <s v="DE00014548624S0000000000000030048"/>
    <n v="30"/>
    <s v="Westnetz GmbH"/>
    <x v="0"/>
    <x v="82"/>
  </r>
  <r>
    <s v="BNA1537"/>
    <s v="innogy SE"/>
    <m/>
    <n v="46359"/>
    <s v="Heiden"/>
    <s v="Heidener Str. 141"/>
    <s v="Nordrhein-Westfalen"/>
    <m/>
    <n v="2012"/>
    <n v="2012"/>
    <x v="0"/>
    <x v="0"/>
    <m/>
    <m/>
    <s v="Windenergie (Onshore-Anlage)"/>
    <s v="Ja"/>
    <s v="Nein"/>
    <n v="12"/>
    <s v="DE0001814632500000000000000596467"/>
    <n v="30"/>
    <s v="Westnetz GmbH"/>
    <x v="0"/>
    <x v="82"/>
  </r>
  <r>
    <s v="BNA1538"/>
    <s v="RWE Vertrieb AG"/>
    <m/>
    <n v="48739"/>
    <s v="Legden"/>
    <s v="Schöppingerstr. "/>
    <s v="Nordrhein-Westfalen"/>
    <m/>
    <n v="2012"/>
    <n v="2012"/>
    <x v="0"/>
    <x v="0"/>
    <m/>
    <m/>
    <s v="Windenergie (Onshore-Anlage)"/>
    <s v="Ja"/>
    <s v="Nein"/>
    <n v="29.5"/>
    <s v="DE00014548624E00708478N5207925L01"/>
    <s v="Hochspannung (HS)"/>
    <s v="Westnetz GmbH"/>
    <x v="0"/>
    <x v="82"/>
  </r>
  <r>
    <s v="BNA1539"/>
    <s v="Windpark GmbH &amp; Co. Kisselsheide KG"/>
    <s v="WP Kisselsheide"/>
    <n v="55471"/>
    <s v="Kisselsheide"/>
    <m/>
    <s v="Rheinland-Pfalz"/>
    <m/>
    <d v="2013-11-20T00:00:00"/>
    <d v="2013-11-20T00:00:00"/>
    <x v="0"/>
    <x v="0"/>
    <m/>
    <m/>
    <s v="Windenergie (Onshore-Anlage)"/>
    <s v="Ja"/>
    <s v="Nein"/>
    <n v="11.5"/>
    <s v="UW Kümbdchen"/>
    <s v="Hochspannung (HS)"/>
    <s v="Westnetz GmbH"/>
    <x v="0"/>
    <x v="25"/>
  </r>
  <r>
    <s v="BNA1540a"/>
    <s v="Windpark Kassieck-Lindstedt GmbH &amp; Co. KG"/>
    <s v="WP Kassiek-Lindstedt (I)"/>
    <n v="39638"/>
    <s v="Lindstedt"/>
    <m/>
    <s v="Sachsen-Anhalt"/>
    <m/>
    <d v="2011-08-30T00:00:00"/>
    <d v="2011-08-30T00:00:00"/>
    <x v="0"/>
    <x v="0"/>
    <m/>
    <m/>
    <s v="Windenergie (Onshore-Anlage)"/>
    <s v="Ja"/>
    <s v="Nein"/>
    <n v="13.8"/>
    <s v="UW Hottendorf"/>
    <s v="Hochspannung (HS)"/>
    <s v="Avacon AG"/>
    <x v="0"/>
    <x v="33"/>
  </r>
  <r>
    <s v="BNA1540b"/>
    <s v="Windpark Kassieck-Lindstedt II GmbH &amp; Co. KG"/>
    <s v="WP Kassiek-Lindstedt (II)"/>
    <n v="39638"/>
    <s v="Lindstedt"/>
    <m/>
    <s v="Sachsen-Anhalt"/>
    <m/>
    <d v="2011-09-29T00:00:00"/>
    <d v="2011-09-29T00:00:00"/>
    <x v="0"/>
    <x v="0"/>
    <m/>
    <m/>
    <s v="Windenergie (Onshore-Anlage)"/>
    <s v="Ja"/>
    <s v="Nein"/>
    <n v="13.8"/>
    <s v="UW Hottendorf"/>
    <s v="Hochspannung (HS)"/>
    <s v="Avacon AG"/>
    <x v="0"/>
    <x v="33"/>
  </r>
  <r>
    <s v="BNA1540c"/>
    <s v="Windpark Kassieck-Lindstedt III GmbH &amp; Co. KG"/>
    <s v="WP Kassiek-Lindstedt (III)"/>
    <n v="39638"/>
    <s v="Lindstedt"/>
    <m/>
    <s v="Sachsen-Anhalt"/>
    <m/>
    <d v="2012-08-02T00:00:00"/>
    <d v="2012-08-02T00:00:00"/>
    <x v="0"/>
    <x v="0"/>
    <m/>
    <m/>
    <s v="Windenergie (Onshore-Anlage)"/>
    <s v="Ja"/>
    <s v="Nein"/>
    <n v="13.8"/>
    <s v="UW Hottendorf"/>
    <s v="Hochspannung (HS)"/>
    <s v="Avacon AG"/>
    <x v="0"/>
    <x v="113"/>
  </r>
  <r>
    <s v="BNA1541"/>
    <s v="Freiberger Erdgas GmbH"/>
    <s v="HKW Freiberg"/>
    <n v="9599"/>
    <s v="Freiberg"/>
    <m/>
    <s v="Sachsen"/>
    <m/>
    <d v="2013-09-25T00:00:00"/>
    <d v="2013-09-25T00:00:00"/>
    <x v="0"/>
    <x v="1"/>
    <m/>
    <m/>
    <s v="Erdgas"/>
    <s v="Nein"/>
    <s v="Ja"/>
    <n v="13.382999999999999"/>
    <s v="DE0009990959900000E10001587000001"/>
    <s v="Mittelspannung (MS)"/>
    <s v="Mitteldeutsche Netzgesellschaft Strom mbH"/>
    <x v="0"/>
    <x v="25"/>
  </r>
  <r>
    <s v="BNA1542"/>
    <s v="EnBW Wind Onshore 2 GmbH"/>
    <s v="Windpark Neuruppin"/>
    <n v="16816"/>
    <s v="Neuruppin"/>
    <m/>
    <s v="Brandenburg"/>
    <m/>
    <d v="2013-12-31T00:00:00"/>
    <d v="2013-12-31T00:00:00"/>
    <x v="0"/>
    <x v="0"/>
    <m/>
    <m/>
    <s v="Windenergie (Onshore-Anlage)"/>
    <s v="Ja"/>
    <s v="Nein"/>
    <n v="16"/>
    <s v="UW Kränzlin (An den Eichen)"/>
    <s v="Hochspannung (HS)"/>
    <s v="E.DIS AG"/>
    <x v="0"/>
    <x v="25"/>
  </r>
  <r>
    <s v="BNA1543"/>
    <s v="STAWAG Energie GmbH"/>
    <s v="Windpark Riegenroth"/>
    <n v="55469"/>
    <s v="Riegenroth"/>
    <m/>
    <s v="Rheinland-Pfalz"/>
    <m/>
    <n v="2013"/>
    <n v="2013"/>
    <x v="0"/>
    <x v="0"/>
    <m/>
    <m/>
    <s v="Windenergie (Onshore-Anlage)"/>
    <s v="Ja"/>
    <m/>
    <n v="15.8"/>
    <s v="Umspannwerk Hunsrück"/>
    <s v="USp. Hoch- / Mittelspannung (HS/MS)"/>
    <s v="Westnetz GmbH"/>
    <x v="0"/>
    <x v="67"/>
  </r>
  <r>
    <s v="BNA1544"/>
    <s v="STAWAG Energie GmbH"/>
    <s v="Windpark Oberwesel II"/>
    <n v="55430"/>
    <s v="Oberwesel"/>
    <m/>
    <s v="Rheinland-Pfalz"/>
    <m/>
    <n v="2013"/>
    <n v="2013"/>
    <x v="0"/>
    <x v="0"/>
    <m/>
    <m/>
    <s v="Windenergie (Onshore-Anlage)"/>
    <s v="Ja"/>
    <m/>
    <n v="10.199999999999999"/>
    <s v="Lingerhahn"/>
    <s v="USp. Hoch- / Mittelspannung (HS/MS)"/>
    <s v="Westnetz GmbH"/>
    <x v="0"/>
    <x v="67"/>
  </r>
  <r>
    <s v="BNA1545"/>
    <s v="STAWAG Energie GmbH"/>
    <s v="Windpark Oberwesel III"/>
    <n v="55430"/>
    <s v="Oberwesel"/>
    <m/>
    <s v="Rheinland-Pfalz"/>
    <m/>
    <n v="2013"/>
    <n v="2013"/>
    <x v="0"/>
    <x v="0"/>
    <m/>
    <m/>
    <s v="Windenergie (Onshore-Anlage)"/>
    <s v="Ja"/>
    <m/>
    <n v="10.199999999999999"/>
    <s v="Lingerhahn"/>
    <s v="USp. Hoch- / Mittelspannung (HS/MS)"/>
    <s v="Westnetz GmbH"/>
    <x v="0"/>
    <x v="67"/>
  </r>
  <r>
    <s v="BNA1546"/>
    <s v="STAWAG Energie GmbH"/>
    <s v="Windpark Beltheim II"/>
    <n v="56920"/>
    <s v="Beltheim"/>
    <m/>
    <s v="Rheinland-Pfalz"/>
    <m/>
    <n v="2013"/>
    <n v="2013"/>
    <x v="0"/>
    <x v="0"/>
    <m/>
    <m/>
    <s v="Windenergie (Onshore-Anlage)"/>
    <s v="Ja"/>
    <m/>
    <n v="16"/>
    <s v="Lingerhahn"/>
    <s v="USp. Hoch- / Mittelspannung (HS/MS)"/>
    <s v="Westnetz GmbH"/>
    <x v="0"/>
    <x v="67"/>
  </r>
  <r>
    <s v="BNA1547"/>
    <s v="Denker &amp; Wulf AG"/>
    <s v="Windpark Büttel"/>
    <n v="25572"/>
    <s v="Büttel"/>
    <m/>
    <s v="Schleswig-Holstein"/>
    <m/>
    <n v="2007"/>
    <n v="2007"/>
    <x v="0"/>
    <x v="0"/>
    <m/>
    <m/>
    <s v="Windenergie (Onshore-Anlage)"/>
    <s v="Ja"/>
    <m/>
    <n v="25"/>
    <s v="UW Büttel"/>
    <s v="Hochspannung (HS)"/>
    <s v="Schleswig-Holstein Netz AG"/>
    <x v="0"/>
    <x v="12"/>
  </r>
  <r>
    <s v="BNA1548"/>
    <s v="Denker &amp; Wulf AG"/>
    <s v="Windpark Dahme"/>
    <n v="15926"/>
    <s v="Kemlitz"/>
    <m/>
    <s v="Brandenburg"/>
    <m/>
    <n v="2003"/>
    <n v="2003"/>
    <x v="0"/>
    <x v="0"/>
    <m/>
    <m/>
    <s v="Windenergie (Onshore-Anlage)"/>
    <s v="Ja"/>
    <m/>
    <n v="76.5"/>
    <s v="UW Kemlitz"/>
    <s v="Hochspannung (HS)"/>
    <s v="Mitteldeutsche Netzgesellschaft Strom mbH"/>
    <x v="0"/>
    <x v="2"/>
  </r>
  <r>
    <s v="BNA1549"/>
    <s v="Denker &amp; Wulf AG"/>
    <s v="Windpark Pröttlin"/>
    <n v="19357"/>
    <s v="Pröttlin"/>
    <m/>
    <s v="Brandenburg"/>
    <m/>
    <n v="2009"/>
    <n v="2009"/>
    <x v="0"/>
    <x v="0"/>
    <m/>
    <m/>
    <s v="Windenergie (Onshore-Anlage)"/>
    <s v="Ja"/>
    <m/>
    <n v="24"/>
    <s v="UW Pröttlin"/>
    <s v="Hochspannung (HS)"/>
    <s v="Wemag Netz GmbH"/>
    <x v="0"/>
    <x v="7"/>
  </r>
  <r>
    <s v="BNA1550"/>
    <s v="Denker &amp; Wulf AG"/>
    <s v="Windpark Quitzow"/>
    <n v="19348"/>
    <s v="Perleberg"/>
    <m/>
    <s v="Brandenburg"/>
    <m/>
    <n v="2009"/>
    <n v="2009"/>
    <x v="0"/>
    <x v="0"/>
    <m/>
    <m/>
    <s v="Windenergie (Onshore-Anlage)"/>
    <s v="Ja"/>
    <m/>
    <n v="24"/>
    <s v="UW Quitzow"/>
    <s v="Hochspannung (HS)"/>
    <s v="Wemag Netz GmbH"/>
    <x v="0"/>
    <x v="7"/>
  </r>
  <r>
    <s v="BNA1551"/>
    <s v="Denker &amp; Wulf AG"/>
    <s v="Windpark Werder Zinndorf"/>
    <n v="15345"/>
    <s v="Rehfelde"/>
    <m/>
    <s v="Brandenburg"/>
    <m/>
    <n v="2009"/>
    <n v="2009"/>
    <x v="0"/>
    <x v="0"/>
    <m/>
    <m/>
    <s v="Windenergie (Onshore-Anlage)"/>
    <s v="Ja"/>
    <m/>
    <n v="30"/>
    <s v="UW Kagel"/>
    <s v="Hochspannung (HS)"/>
    <s v="E.DIS AG"/>
    <x v="0"/>
    <x v="7"/>
  </r>
  <r>
    <s v="BNA1552"/>
    <s v="Windpark Hangen-Weisheim GmbH &amp; Co. KG"/>
    <m/>
    <n v="55234"/>
    <s v="Hangen-Weisheim"/>
    <m/>
    <s v="Rheinland-Pfalz"/>
    <m/>
    <n v="2013"/>
    <n v="2013"/>
    <x v="0"/>
    <x v="0"/>
    <m/>
    <m/>
    <s v="Windenergie (Onshore-Anlage)"/>
    <s v="Ja"/>
    <m/>
    <n v="10"/>
    <s v="UA Gundersheim"/>
    <s v="Mittelspannung (MS)"/>
    <s v="EWR Netz GmbH"/>
    <x v="0"/>
    <x v="67"/>
  </r>
  <r>
    <s v="BNA1553"/>
    <s v="Gunvor Raffinerie Ingolstadt GmbH"/>
    <m/>
    <n v="85092"/>
    <s v="Kösching"/>
    <m/>
    <s v="Bayern"/>
    <m/>
    <d v="1964-01-01T00:00:00"/>
    <d v="1964-01-01T00:00:00"/>
    <x v="0"/>
    <x v="3"/>
    <s v="Raffineriegas"/>
    <s v="Erdgas"/>
    <s v="Sonstige Energieträger_x000a_(nicht erneuerbar)"/>
    <s v="Nein"/>
    <s v="Ja"/>
    <n v="23.3"/>
    <s v="DE0072285092EBY00000000000009017"/>
    <s v="Hochspannung (HS)"/>
    <s v="Bayernwerk AG"/>
    <x v="0"/>
    <x v="118"/>
  </r>
  <r>
    <s v="BNA1554"/>
    <s v="Windpark Söhrewald / Niestetal GmbH &amp; Co. KG"/>
    <s v="Windpark Söhrewald"/>
    <n v="34320"/>
    <s v="Söhrewald"/>
    <s v="Gemarkung Wellerode"/>
    <s v="Hessen"/>
    <m/>
    <d v="2013-12-04T00:00:00"/>
    <d v="2013-12-04T00:00:00"/>
    <x v="0"/>
    <x v="0"/>
    <m/>
    <m/>
    <s v="Windenergie (Onshore-Anlage)"/>
    <s v="Ja"/>
    <s v="Nein"/>
    <n v="15.375"/>
    <s v="Umspannwerk Kraftwerk Kassel, Dennhäuser Str. 122, 34134 Kassel"/>
    <s v="USp. Hoch- / Mittelspannung (HS/MS)"/>
    <s v="Städtische Werke Netz plus Service GmbH"/>
    <x v="0"/>
    <x v="25"/>
  </r>
  <r>
    <s v="BNA1555"/>
    <s v="Trianel Onshore Windkraftwerk Wendorfer Berg GmbH &amp; Co. KG"/>
    <s v="Windpark Badeleben"/>
    <n v="39393"/>
    <s v="Völpke"/>
    <m/>
    <s v="Sachsen-Anhalt"/>
    <m/>
    <n v="2013"/>
    <n v="2013"/>
    <x v="0"/>
    <x v="0"/>
    <m/>
    <m/>
    <s v="Windenergie (Onshore-Anlage)"/>
    <s v="Ja"/>
    <s v="Nein"/>
    <n v="10.7"/>
    <s v="UW Badeleben"/>
    <s v="Mittelspannung (MS)"/>
    <s v="Avacon AG"/>
    <x v="0"/>
    <x v="67"/>
  </r>
  <r>
    <s v="BNA1556"/>
    <s v="Sachsenmilch Leppersdorf GmbH"/>
    <m/>
    <n v="1454"/>
    <s v="Leppersdorf"/>
    <s v="An den Breiten"/>
    <s v="Sachsen"/>
    <m/>
    <d v="2014-05-09T00:00:00"/>
    <d v="2014-05-09T00:00:00"/>
    <x v="0"/>
    <x v="1"/>
    <s v="Erdgas"/>
    <s v="Klärgas"/>
    <s v="Erdgas"/>
    <s v="Nein"/>
    <s v="Ja"/>
    <n v="36"/>
    <s v="An den Breiten 01454 Leppersdorf_x000a_Vorgangs.Nr.1273640067"/>
    <s v="Hochspannung (HS)"/>
    <s v="ENSO Netz GmbH"/>
    <x v="0"/>
    <x v="86"/>
  </r>
  <r>
    <s v="BNA1557"/>
    <s v="Volkswagen Sachsen GmbH "/>
    <m/>
    <n v="8056"/>
    <s v="Zwickau"/>
    <s v="Glauchauer Str. 40"/>
    <s v="Sachsen"/>
    <m/>
    <d v="2014-02-13T00:00:00"/>
    <d v="2014-02-13T00:00:00"/>
    <x v="0"/>
    <x v="1"/>
    <m/>
    <m/>
    <s v="Erdgas"/>
    <s v="Nein"/>
    <s v="Ja"/>
    <n v="12.9"/>
    <s v="VW Schlunzig"/>
    <s v="Mittelspannung (MS)"/>
    <s v="VW Sachsen GmbH"/>
    <x v="0"/>
    <x v="86"/>
  </r>
  <r>
    <s v="BNA1558"/>
    <s v="Vattenfall Heizkraftwerk Moorburg GmbH"/>
    <s v="Moorburg B"/>
    <n v="21079"/>
    <s v="Hamburg"/>
    <s v="Moorburger Schanze 2"/>
    <s v="Hamburg"/>
    <s v="B"/>
    <d v="2015-02-28T00:00:00"/>
    <d v="2015-02-28T00:00:00"/>
    <x v="0"/>
    <x v="6"/>
    <s v="Steinkohle"/>
    <s v="Heizöl, leicht"/>
    <s v="Steinkohle"/>
    <s v="Nein"/>
    <s v="Ja"/>
    <n v="800"/>
    <m/>
    <s v="Höchstspannung (HöS)"/>
    <s v="50Hertz Transmission GmbH"/>
    <x v="0"/>
    <x v="120"/>
  </r>
  <r>
    <s v="BNA1559"/>
    <s v="Borkum Riffgrund I Offshore Windpark A/S GmbH &amp; Co. oHG"/>
    <s v="Borkum Riffgrund 1"/>
    <m/>
    <s v="Nordsee"/>
    <m/>
    <s v="AWZ"/>
    <m/>
    <d v="2015-02-16T00:00:00"/>
    <d v="2015-02-16T00:00:00"/>
    <x v="0"/>
    <x v="8"/>
    <m/>
    <m/>
    <s v="Windenergie (Offshore-Anlage)"/>
    <s v="Ja"/>
    <s v="Nein"/>
    <n v="312"/>
    <m/>
    <s v="Höchstspannung (HöS)"/>
    <s v="Tennet TSO GmbH"/>
    <x v="0"/>
    <x v="120"/>
  </r>
  <r>
    <s v="BNA1560"/>
    <s v="DanTysk Offshore Wind GmbH &amp; Co. KG"/>
    <s v="DanTysk Sanbank"/>
    <m/>
    <s v="Nordsee"/>
    <s v="Deutsche Bucht, 70 km vor Sylt"/>
    <s v="AWZ"/>
    <m/>
    <d v="2014-12-02T00:00:00"/>
    <d v="2014-12-02T00:00:00"/>
    <x v="0"/>
    <x v="8"/>
    <m/>
    <m/>
    <s v="Windenergie (Offshore-Anlage)"/>
    <s v="Ja"/>
    <s v="Nein"/>
    <n v="604.79999999999995"/>
    <m/>
    <s v="Hochspannung (HS)"/>
    <s v="TenneT TSO GmbH"/>
    <x v="0"/>
    <x v="86"/>
  </r>
  <r>
    <s v="BNA1561"/>
    <s v="WindMW GmbH"/>
    <s v="Meerwind Süd I Ost"/>
    <m/>
    <s v="Nordsee"/>
    <s v="vor Helgoland"/>
    <s v="AWZ"/>
    <m/>
    <d v="2014-09-01T00:00:00"/>
    <d v="2014-09-01T00:00:00"/>
    <x v="0"/>
    <x v="8"/>
    <m/>
    <m/>
    <s v="Windenergie (Offshore-Anlage)"/>
    <s v="Ja"/>
    <s v="Nein"/>
    <n v="288"/>
    <s v="Helwin 1"/>
    <n v="155"/>
    <s v="TenneT TSO GmbH"/>
    <x v="0"/>
    <x v="86"/>
  </r>
  <r>
    <s v="BNA1562"/>
    <s v="Global Tech I Offshore Wind GmbH "/>
    <s v="Global Tech I"/>
    <m/>
    <s v="Nordsee"/>
    <m/>
    <s v="AWZ"/>
    <m/>
    <d v="2014-09-01T00:00:00"/>
    <d v="2014-09-01T00:00:00"/>
    <x v="0"/>
    <x v="8"/>
    <m/>
    <m/>
    <s v="Windenergie (Offshore-Anlage)"/>
    <s v="Ja"/>
    <s v="Nein"/>
    <n v="400"/>
    <m/>
    <s v="Hochspannung (HS)"/>
    <s v="TenneT TSO GmbH"/>
    <x v="0"/>
    <x v="86"/>
  </r>
  <r>
    <s v="BNA1563"/>
    <s v="innogy SE"/>
    <s v="OWP Nordsee Ost"/>
    <m/>
    <s v="Nordsee"/>
    <s v="AWZ, 33 km nördlich Helgoland"/>
    <s v="AWZ"/>
    <m/>
    <d v="2015-01-01T00:00:00"/>
    <d v="2015-01-01T00:00:00"/>
    <x v="0"/>
    <x v="8"/>
    <m/>
    <m/>
    <s v="Windenergie (Offshore-Anlage)"/>
    <s v="Ja"/>
    <s v="Nein"/>
    <n v="295.2"/>
    <m/>
    <s v="USp. Hoch- / Mittelspannung (HS/MS)"/>
    <s v="TenneT TSO GmbH"/>
    <x v="0"/>
    <x v="120"/>
  </r>
  <r>
    <s v="BNA1564"/>
    <s v="OWP Butendiek GmbH &amp; Co. KG"/>
    <s v="Butendiek"/>
    <m/>
    <s v="Nordsee"/>
    <s v="SylWin-Cluster (5)"/>
    <s v="AWZ"/>
    <m/>
    <d v="2015-02-04T00:00:00"/>
    <d v="2015-02-04T00:00:00"/>
    <x v="0"/>
    <x v="8"/>
    <m/>
    <m/>
    <s v="Windenergie (Offshore-Anlage)"/>
    <s v="Ja"/>
    <s v="Nein"/>
    <n v="288"/>
    <m/>
    <s v="Hochspannung (HS)"/>
    <s v="TenneT TSO GmbH"/>
    <x v="0"/>
    <x v="120"/>
  </r>
  <r>
    <s v="BNA1565"/>
    <s v="Trianel Windkraftwerk Borkum GmbH &amp; Co. KG"/>
    <s v="Trianel Windpark Borkum"/>
    <m/>
    <s v="Nordsee"/>
    <m/>
    <s v="AWZ"/>
    <m/>
    <d v="2015-02-01T00:00:00"/>
    <d v="2015-02-01T00:00:00"/>
    <x v="0"/>
    <x v="8"/>
    <m/>
    <m/>
    <s v="Windenergie (Offshore-Anlage)"/>
    <s v="Ja"/>
    <s v="Nein"/>
    <n v="200"/>
    <s v="OWP Trianel Windpark Borkum BOWZ-E01 bzw. DE00755526548HRA0000000BOWZE00001 (Messlokation)"/>
    <s v="USp. Höchst- / Hochspannung (HöS/HS)"/>
    <s v="TenneT TSO GmbH"/>
    <x v="0"/>
    <x v="120"/>
  </r>
  <r>
    <s v="BNA1566"/>
    <m/>
    <s v="Anzetel Wehlens"/>
    <s v="26388"/>
    <s v="Wilhelmshaven"/>
    <m/>
    <s v="Niedersachsen"/>
    <m/>
    <n v="2014"/>
    <n v="2014"/>
    <x v="0"/>
    <x v="0"/>
    <m/>
    <m/>
    <s v="Windenergie (Onshore-Anlage)"/>
    <s v="Ja"/>
    <s v="Nein"/>
    <n v="12"/>
    <m/>
    <s v="Mittelspannung (MS)"/>
    <s v="GEW Wilhelmshaven GmbH"/>
    <x v="0"/>
    <x v="83"/>
  </r>
  <r>
    <s v="BNA1567"/>
    <m/>
    <m/>
    <s v="85235"/>
    <s v="Odelzhausen"/>
    <m/>
    <s v="Bayern"/>
    <m/>
    <n v="2014"/>
    <n v="2014"/>
    <x v="0"/>
    <x v="0"/>
    <m/>
    <m/>
    <s v="Windenergie (Onshore-Anlage)"/>
    <s v="Ja"/>
    <s v="Nein"/>
    <n v="12"/>
    <m/>
    <s v="Mittelspannung (MS)"/>
    <s v="Bayernwerk AG"/>
    <x v="0"/>
    <x v="83"/>
  </r>
  <r>
    <s v="BNA1568"/>
    <m/>
    <s v="Bürgerwindpark &quot;Wrohm - Osterrade&quot;"/>
    <s v="25799"/>
    <s v="Wrohm"/>
    <s v="Gemeinde/Gemarkung: Osterrade, Flur:14; Fl.st.36"/>
    <s v="Schleswig-Holstein"/>
    <m/>
    <n v="2014"/>
    <n v="2014"/>
    <x v="0"/>
    <x v="0"/>
    <m/>
    <m/>
    <s v="Windenergie (Onshore-Anlage)"/>
    <s v="Ja"/>
    <s v="Nein"/>
    <n v="21.524999999999999"/>
    <m/>
    <s v="Mittelspannung (MS)"/>
    <s v="Schleswig-Holstein Netz AG"/>
    <x v="0"/>
    <x v="83"/>
  </r>
  <r>
    <s v="BNA1569"/>
    <m/>
    <s v="Bürgerwindpark Eider"/>
    <s v="25782"/>
    <s v="Tellingstedt"/>
    <m/>
    <s v="Schleswig-Holstein"/>
    <m/>
    <n v="2014"/>
    <n v="2014"/>
    <x v="0"/>
    <x v="0"/>
    <m/>
    <m/>
    <s v="Windenergie (Onshore-Anlage)"/>
    <s v="Ja"/>
    <s v="Nein"/>
    <n v="46.2"/>
    <m/>
    <s v="Mittelspannung (MS)"/>
    <s v="Schleswig-Holstein Netz AG"/>
    <x v="0"/>
    <x v="83"/>
  </r>
  <r>
    <s v="BNA1570"/>
    <m/>
    <s v="Bürgerwindpark Emmelsbüll-Horsbüll GmbH &amp; Co. KG"/>
    <s v="25924"/>
    <s v="Emmelsbüll-Hostbüll"/>
    <m/>
    <s v="Schleswig-Holstein"/>
    <m/>
    <n v="2014"/>
    <n v="2014"/>
    <x v="0"/>
    <x v="0"/>
    <m/>
    <m/>
    <s v="Windenergie (Onshore-Anlage)"/>
    <s v="Ja"/>
    <s v="Nein"/>
    <n v="23.42"/>
    <m/>
    <s v="USp. Hoch- / Mittelspannung (HS/MS)"/>
    <s v="Schleswig-Holstein Netz AG"/>
    <x v="0"/>
    <x v="83"/>
  </r>
  <r>
    <s v="BNA1571"/>
    <m/>
    <s v="Bürgerwindpark Hollich Sellen, Bereich Hollich"/>
    <s v="48565"/>
    <s v="Steinfurt"/>
    <m/>
    <s v="Nordrhein-Westfalen"/>
    <m/>
    <n v="2015"/>
    <n v="2015"/>
    <x v="0"/>
    <x v="0"/>
    <m/>
    <m/>
    <s v="Windenergie (Onshore-Anlage)"/>
    <s v="Ja"/>
    <s v="Nein"/>
    <n v="24"/>
    <m/>
    <s v="USp. Hoch- / Mittelspannung (HS/MS)"/>
    <s v="Westnetz GmbH"/>
    <x v="0"/>
    <x v="146"/>
  </r>
  <r>
    <s v="BNA1572"/>
    <m/>
    <s v="Bürger-Windpark Holzacker-Knorburg"/>
    <s v="25917"/>
    <s v="Stadum"/>
    <s v="Flurstück 31, Flur 22, Gemarkung Stadum"/>
    <s v="Schleswig-Holstein"/>
    <m/>
    <n v="2014"/>
    <n v="2014"/>
    <x v="0"/>
    <x v="0"/>
    <m/>
    <m/>
    <s v="Windenergie (Onshore-Anlage)"/>
    <s v="Ja"/>
    <s v="Nein"/>
    <n v="12"/>
    <m/>
    <s v="USp. Hoch- / Mittelspannung (HS/MS)"/>
    <s v="Schleswig-Holstein Netz AG"/>
    <x v="0"/>
    <x v="83"/>
  </r>
  <r>
    <s v="BNA1573"/>
    <m/>
    <s v="Bürgerwindpark im Kirchspiel Medelby"/>
    <s v="24994"/>
    <s v="Jardelund"/>
    <s v="Gemarkung 1171, Flur 1, Flurstück 17"/>
    <s v="Schleswig-Holstein"/>
    <m/>
    <n v="2014"/>
    <n v="2014"/>
    <x v="0"/>
    <x v="0"/>
    <m/>
    <m/>
    <s v="Windenergie (Onshore-Anlage)"/>
    <s v="Ja"/>
    <s v="Nein"/>
    <n v="82.23"/>
    <m/>
    <s v="Höchstspannung (HöS)"/>
    <s v="TenneT TSO GmbH"/>
    <x v="0"/>
    <x v="83"/>
  </r>
  <r>
    <s v="BNA1574"/>
    <m/>
    <s v="Bürgerwindpark Norderhof II GmbH &amp; Co KG"/>
    <s v="25899"/>
    <s v="Galmsbüll"/>
    <s v="Flur 12 Flurstück 70"/>
    <s v="Schleswig-Holstein"/>
    <m/>
    <n v="2014"/>
    <n v="2014"/>
    <x v="0"/>
    <x v="0"/>
    <m/>
    <m/>
    <s v="Windenergie (Onshore-Anlage)"/>
    <s v="Ja"/>
    <s v="Nein"/>
    <n v="21.6"/>
    <m/>
    <s v="Mittelspannung (MS)"/>
    <s v="Schleswig-Holstein Netz AG"/>
    <x v="0"/>
    <x v="83"/>
  </r>
  <r>
    <s v="BNA1575"/>
    <m/>
    <s v="Bürgerwindpark Retzstadt"/>
    <s v="97282"/>
    <s v="Retzstadt"/>
    <m/>
    <s v="Bayern"/>
    <m/>
    <n v="2014"/>
    <n v="2014"/>
    <x v="0"/>
    <x v="0"/>
    <m/>
    <m/>
    <s v="Windenergie (Onshore-Anlage)"/>
    <s v="Ja"/>
    <s v="Nein"/>
    <n v="15.375"/>
    <m/>
    <s v="Hochspannung (HS)"/>
    <s v="Bayernwerk AG"/>
    <x v="0"/>
    <x v="83"/>
  </r>
  <r>
    <s v="BNA1576"/>
    <m/>
    <s v="Bürgerwindpark Schafflund GmbH &amp; Co.KG"/>
    <s v="24980"/>
    <s v="Schafflund"/>
    <s v="Flur: 2   Flurstück: 33/3"/>
    <s v="Schleswig-Holstein"/>
    <m/>
    <n v="2014"/>
    <n v="2014"/>
    <x v="0"/>
    <x v="0"/>
    <m/>
    <m/>
    <s v="Windenergie (Onshore-Anlage)"/>
    <s v="Ja"/>
    <s v="Nein"/>
    <n v="16"/>
    <m/>
    <s v="Mittelspannung (MS)"/>
    <s v="Schleswig-Holstein Netz AG"/>
    <x v="0"/>
    <x v="83"/>
  </r>
  <r>
    <s v="BNA1577"/>
    <m/>
    <s v="Bürgerwindpark Schleiden"/>
    <s v="53937"/>
    <s v="Schleiden"/>
    <m/>
    <s v="Nordrhein-Westfalen"/>
    <m/>
    <n v="2014"/>
    <n v="2014"/>
    <x v="0"/>
    <x v="0"/>
    <m/>
    <m/>
    <s v="Windenergie (Onshore-Anlage)"/>
    <s v="Ja"/>
    <s v="Nein"/>
    <n v="18.3"/>
    <m/>
    <s v="Mittelspannung (MS)"/>
    <s v="Westnetz GmbH"/>
    <x v="0"/>
    <x v="83"/>
  </r>
  <r>
    <s v="BNA1578"/>
    <m/>
    <s v="Bürgerwindpark Süderlügum"/>
    <s v="25923"/>
    <s v="Süderlügum"/>
    <s v="Flur 2, Flurstück 9/2, Gemarkung Süderlügum"/>
    <s v="Schleswig-Holstein"/>
    <m/>
    <n v="2014"/>
    <n v="2014"/>
    <x v="0"/>
    <x v="0"/>
    <m/>
    <m/>
    <s v="Windenergie (Onshore-Anlage)"/>
    <s v="Ja"/>
    <s v="Nein"/>
    <n v="36"/>
    <m/>
    <s v="Mittelspannung (MS)"/>
    <s v="Schleswig-Holstein Netz AG"/>
    <x v="0"/>
    <x v="83"/>
  </r>
  <r>
    <s v="BNA1579"/>
    <m/>
    <s v="Bürgerwindpark Wanderup GmbH &amp; Co. KG"/>
    <s v="24997"/>
    <s v="Wanderup"/>
    <s v="Flur 20, Flurstück 7"/>
    <s v="Schleswig-Holstein"/>
    <m/>
    <n v="2015"/>
    <n v="2015"/>
    <x v="0"/>
    <x v="0"/>
    <m/>
    <m/>
    <s v="Windenergie (Onshore-Anlage)"/>
    <s v="Ja"/>
    <s v="Nein"/>
    <n v="25.36"/>
    <m/>
    <s v="Hochspannung (HS)"/>
    <s v="Schleswig-Holstein Netz AG"/>
    <x v="0"/>
    <x v="146"/>
  </r>
  <r>
    <s v="BNA1580"/>
    <m/>
    <s v="Bürgerwindpark Wesselburener Deichhausen"/>
    <s v="25764"/>
    <s v="Wesselburener Deichhausen"/>
    <s v="Gemarkung Hassenbüttel, Flur 2, Flurstück 4/1"/>
    <s v="Schleswig-Holstein"/>
    <m/>
    <n v="2014"/>
    <n v="2014"/>
    <x v="0"/>
    <x v="0"/>
    <m/>
    <m/>
    <s v="Windenergie (Onshore-Anlage)"/>
    <s v="Ja"/>
    <s v="Nein"/>
    <n v="11.5"/>
    <m/>
    <s v="USp. Hoch- / Mittelspannung (HS/MS)"/>
    <s v="Schleswig-Holstein Netz AG"/>
    <x v="0"/>
    <x v="83"/>
  </r>
  <r>
    <s v="BNA1581"/>
    <m/>
    <s v="BWP BB Wind"/>
    <s v="24994"/>
    <s v="Weesby"/>
    <s v="Flur 3; Stk. 8"/>
    <s v="Schleswig-Holstein"/>
    <m/>
    <n v="2014"/>
    <n v="2014"/>
    <x v="0"/>
    <x v="0"/>
    <m/>
    <m/>
    <s v="Windenergie (Onshore-Anlage)"/>
    <s v="Ja"/>
    <s v="Nein"/>
    <n v="19.02"/>
    <m/>
    <s v="USp. Hoch- / Mittelspannung (HS/MS)"/>
    <s v="Schleswig-Holstein Netz AG"/>
    <x v="0"/>
    <x v="83"/>
  </r>
  <r>
    <s v="BNA1582"/>
    <m/>
    <s v="Eggstedt/Süderhastedt III"/>
    <s v="25727"/>
    <s v="Süderhastedt"/>
    <m/>
    <s v="Schleswig-Holstein"/>
    <m/>
    <n v="2014"/>
    <n v="2014"/>
    <x v="0"/>
    <x v="0"/>
    <m/>
    <m/>
    <s v="Windenergie (Onshore-Anlage)"/>
    <s v="Ja"/>
    <s v="Nein"/>
    <n v="28.99"/>
    <m/>
    <s v="Mittelspannung (MS)"/>
    <s v="Schleswig-Holstein Netz AG"/>
    <x v="0"/>
    <x v="83"/>
  </r>
  <r>
    <s v="BNA1583"/>
    <s v="Bürgerwindpark Esche Verwaltungsgesellschaft mbH"/>
    <s v="Esche Nord"/>
    <n v="49828"/>
    <s v="Esche"/>
    <m/>
    <s v="Niedersachsen"/>
    <m/>
    <n v="2014"/>
    <n v="2014"/>
    <x v="0"/>
    <x v="0"/>
    <m/>
    <m/>
    <s v="Windenergie (Onshore-Anlage)"/>
    <s v="Ja"/>
    <s v="Nein"/>
    <n v="13.75"/>
    <m/>
    <s v="Mittelspannung (MS)"/>
    <s v="Westnetz GmbH"/>
    <x v="0"/>
    <x v="83"/>
  </r>
  <r>
    <s v="BNA1584"/>
    <m/>
    <s v="Green City Energy Windpark Maßbach"/>
    <s v="97711"/>
    <s v="Maßbach"/>
    <m/>
    <s v="Bayern"/>
    <m/>
    <n v="2014"/>
    <n v="2014"/>
    <x v="0"/>
    <x v="0"/>
    <m/>
    <m/>
    <s v="Windenergie (Onshore-Anlage)"/>
    <s v="Ja"/>
    <s v="Nein"/>
    <n v="12"/>
    <m/>
    <s v="USp. Hoch- / Mittelspannung (HS/MS)"/>
    <s v="Bayernwerk AG"/>
    <x v="0"/>
    <x v="83"/>
  </r>
  <r>
    <s v="BNA1585"/>
    <m/>
    <s v="Holtriem III"/>
    <s v="26556"/>
    <s v="Westerholt"/>
    <m/>
    <s v="Niedersachsen"/>
    <m/>
    <n v="2014"/>
    <n v="2014"/>
    <x v="0"/>
    <x v="0"/>
    <m/>
    <m/>
    <s v="Windenergie (Onshore-Anlage)"/>
    <s v="Ja"/>
    <s v="Nein"/>
    <n v="34.5"/>
    <m/>
    <s v="Hochspannung (HS)"/>
    <s v="Avacon AG"/>
    <x v="0"/>
    <x v="83"/>
  </r>
  <r>
    <s v="BNA1586"/>
    <m/>
    <s v="Lindtorf"/>
    <m/>
    <m/>
    <m/>
    <s v="Sachsen-Anhalt"/>
    <m/>
    <n v="2014"/>
    <n v="2014"/>
    <x v="0"/>
    <x v="0"/>
    <m/>
    <m/>
    <s v="Windenergie (Onshore-Anlage)"/>
    <s v="Ja"/>
    <s v="Nein"/>
    <n v="15.375"/>
    <m/>
    <s v="Hochspannung (HS)"/>
    <s v="HSN Magdeburg GmbH"/>
    <x v="0"/>
    <x v="83"/>
  </r>
  <r>
    <s v="BNA1587"/>
    <m/>
    <s v="Niederhausen an der Appel"/>
    <s v="67822"/>
    <s v="Niederhausen an der Appel"/>
    <m/>
    <s v="Rheinland-Pfalz"/>
    <m/>
    <n v="2014"/>
    <n v="2014"/>
    <x v="0"/>
    <x v="0"/>
    <m/>
    <m/>
    <s v="Windenergie (Onshore-Anlage)"/>
    <s v="Ja"/>
    <s v="Nein"/>
    <n v="18.45"/>
    <m/>
    <s v="Hochspannung (HS)"/>
    <s v="Pfalzwerke Netz AG"/>
    <x v="0"/>
    <x v="83"/>
  </r>
  <r>
    <s v="BNA1588"/>
    <m/>
    <s v="Offenbach an der Queich II"/>
    <s v="76877"/>
    <s v="Offenbach an der Queich"/>
    <s v="Gewanne im Birkenbüschel; Flurstücke 7245, 7244"/>
    <s v="Rheinland-Pfalz"/>
    <m/>
    <n v="2014"/>
    <n v="2014"/>
    <x v="0"/>
    <x v="0"/>
    <m/>
    <m/>
    <s v="Windenergie (Onshore-Anlage)"/>
    <s v="Ja"/>
    <s v="Nein"/>
    <n v="15.18"/>
    <m/>
    <s v="Mittelspannung (MS)"/>
    <s v="Pfalzwerke Netz AG"/>
    <x v="0"/>
    <x v="83"/>
  </r>
  <r>
    <s v="BNA1589"/>
    <m/>
    <s v="Rietz 1"/>
    <s v="14929"/>
    <s v="Treuenbrietzen OT Rietz"/>
    <m/>
    <s v="Brandenburg"/>
    <m/>
    <n v="2015"/>
    <n v="2015"/>
    <x v="0"/>
    <x v="0"/>
    <m/>
    <m/>
    <s v="Windenergie (Onshore-Anlage)"/>
    <s v="Ja"/>
    <s v="Nein"/>
    <n v="15.18"/>
    <m/>
    <s v="Hochspannung (HS)"/>
    <s v="E.DIS AG"/>
    <x v="0"/>
    <x v="146"/>
  </r>
  <r>
    <s v="BNA1590"/>
    <m/>
    <s v="Veer Dörper Fläche 51"/>
    <s v="25862"/>
    <s v="Joldelund"/>
    <m/>
    <s v="Schleswig-Holstein"/>
    <m/>
    <n v="2014"/>
    <n v="2014"/>
    <x v="0"/>
    <x v="0"/>
    <m/>
    <m/>
    <s v="Windenergie (Onshore-Anlage)"/>
    <s v="Ja"/>
    <s v="Nein"/>
    <n v="25.3"/>
    <m/>
    <s v="Hochspannung (HS)"/>
    <s v="Schleswig-Holstein Netz AG"/>
    <x v="0"/>
    <x v="83"/>
  </r>
  <r>
    <s v="BNA1591"/>
    <m/>
    <s v="Weidehof"/>
    <s v="25764"/>
    <s v="Reinsbüttel"/>
    <s v="Flur 6 Flurstück 28"/>
    <s v="Schleswig-Holstein"/>
    <m/>
    <n v="2014"/>
    <n v="2014"/>
    <x v="0"/>
    <x v="0"/>
    <m/>
    <m/>
    <s v="Windenergie (Onshore-Anlage)"/>
    <s v="Ja"/>
    <s v="Nein"/>
    <n v="18.399999999999999"/>
    <m/>
    <s v="USp. Hoch- / Mittelspannung (HS/MS)"/>
    <s v="Schleswig-Holstein Netz AG"/>
    <x v="0"/>
    <x v="83"/>
  </r>
  <r>
    <s v="BNA1592"/>
    <m/>
    <s v="Windenergiepark Heidenrod GmbH"/>
    <s v="65321"/>
    <s v="Heidenrod"/>
    <m/>
    <s v="Hessen"/>
    <m/>
    <n v="2014"/>
    <n v="2014"/>
    <x v="0"/>
    <x v="0"/>
    <m/>
    <m/>
    <s v="Windenergie (Onshore-Anlage)"/>
    <s v="Ja"/>
    <s v="Nein"/>
    <n v="30.06"/>
    <m/>
    <s v="Hochspannung (HS)"/>
    <s v="Westnetz GmbH"/>
    <x v="0"/>
    <x v="83"/>
  </r>
  <r>
    <s v="BNA1593"/>
    <m/>
    <s v="Windpark Bad Hersfeld Wehneberg"/>
    <s v="36251"/>
    <s v="Bad Hersfeld"/>
    <m/>
    <s v="Hessen"/>
    <m/>
    <n v="2014"/>
    <n v="2014"/>
    <x v="0"/>
    <x v="0"/>
    <m/>
    <m/>
    <s v="Windenergie (Onshore-Anlage)"/>
    <s v="Ja"/>
    <s v="Nein"/>
    <n v="15.18"/>
    <m/>
    <s v="Mittelspannung (MS)"/>
    <s v="EnergieNetz Mitte GmbH"/>
    <x v="0"/>
    <x v="83"/>
  </r>
  <r>
    <s v="BNA1594"/>
    <m/>
    <s v="Windpark Badow"/>
    <s v="19209"/>
    <s v="Schildetal Badow"/>
    <m/>
    <s v="Mecklenburg-Vorpommern"/>
    <m/>
    <n v="2015"/>
    <n v="2015"/>
    <x v="0"/>
    <x v="0"/>
    <m/>
    <m/>
    <s v="Windenergie (Onshore-Anlage)"/>
    <s v="Ja"/>
    <s v="Nein"/>
    <n v="32.200000000000003"/>
    <m/>
    <s v="Hochspannung (HS)"/>
    <s v="WEMAG Netz GmbH"/>
    <x v="0"/>
    <x v="146"/>
  </r>
  <r>
    <s v="BNA1595"/>
    <m/>
    <s v="Windpark Bagband"/>
    <s v="26629"/>
    <s v="Großefehn"/>
    <m/>
    <s v="Niedersachsen"/>
    <m/>
    <n v="2014"/>
    <n v="2014"/>
    <x v="0"/>
    <x v="0"/>
    <m/>
    <m/>
    <s v="Windenergie (Onshore-Anlage)"/>
    <s v="Ja"/>
    <s v="Nein"/>
    <n v="39.65"/>
    <m/>
    <s v="Hochspannung (HS)"/>
    <s v="Avacon AG"/>
    <x v="0"/>
    <x v="83"/>
  </r>
  <r>
    <s v="BNA1596"/>
    <m/>
    <s v="Windpark Beiersdorf-Freudenberg"/>
    <s v="16259"/>
    <s v="Beiersdorf-Freudenberg"/>
    <m/>
    <s v="Brandenburg"/>
    <m/>
    <n v="2014"/>
    <n v="2014"/>
    <x v="0"/>
    <x v="0"/>
    <m/>
    <m/>
    <s v="Windenergie (Onshore-Anlage)"/>
    <s v="Ja"/>
    <s v="Nein"/>
    <n v="16"/>
    <m/>
    <s v="Hochspannung (HS)"/>
    <s v="E.DIS AG"/>
    <x v="0"/>
    <x v="83"/>
  </r>
  <r>
    <s v="BNA1597"/>
    <s v="Trianel Onshore Windkraftwerk Bendorf-Oersdorf GmbH &amp; Co. KG"/>
    <s v="Windpark Bendorf-Oersdorf"/>
    <s v="25557"/>
    <s v="Bendorf-Oersdorf"/>
    <s v="Fl. 6; FlSt. 80/1"/>
    <s v="Schleswig-Holstein"/>
    <m/>
    <n v="2014"/>
    <n v="2014"/>
    <x v="0"/>
    <x v="0"/>
    <m/>
    <m/>
    <s v="Windenergie (Onshore-Anlage)"/>
    <s v="Ja"/>
    <s v="Nein"/>
    <n v="27.45"/>
    <m/>
    <s v="USp. Hoch- / Mittelspannung (HS/MS)"/>
    <s v="Schleswig-Holstein Netz AG"/>
    <x v="0"/>
    <x v="83"/>
  </r>
  <r>
    <s v="BNA1598"/>
    <m/>
    <s v="Windpark Berngerode"/>
    <s v="36110"/>
    <s v="Schlitz, OT Rimbach"/>
    <m/>
    <s v="Hessen"/>
    <m/>
    <n v="2014"/>
    <n v="2014"/>
    <x v="0"/>
    <x v="0"/>
    <m/>
    <m/>
    <s v="Windenergie (Onshore-Anlage)"/>
    <s v="Ja"/>
    <s v="Nein"/>
    <n v="30.36"/>
    <m/>
    <s v="Hochspannung (HS)"/>
    <s v="Avacon AG"/>
    <x v="0"/>
    <x v="83"/>
  </r>
  <r>
    <s v="BNA1599"/>
    <m/>
    <s v="Windpark Bernitt"/>
    <s v="18249"/>
    <s v="Bernitt"/>
    <m/>
    <s v="Mecklenburg-Vorpommern"/>
    <m/>
    <n v="2014"/>
    <n v="2014"/>
    <x v="0"/>
    <x v="0"/>
    <m/>
    <m/>
    <s v="Windenergie (Onshore-Anlage)"/>
    <s v="Ja"/>
    <s v="Nein"/>
    <n v="15.25"/>
    <m/>
    <s v="Mittelspannung (MS)"/>
    <s v="WEMAG Netz GmbH"/>
    <x v="0"/>
    <x v="83"/>
  </r>
  <r>
    <s v="BNA1600"/>
    <m/>
    <s v="Windpark Bohmstedt GmbH &amp; Co. KG"/>
    <s v="25853"/>
    <s v="Bohmstedt"/>
    <s v="Neuacker, Flur 3, Flurstück 92"/>
    <s v="Schleswig-Holstein"/>
    <m/>
    <n v="2014"/>
    <n v="2014"/>
    <x v="0"/>
    <x v="0"/>
    <m/>
    <m/>
    <s v="Windenergie (Onshore-Anlage)"/>
    <s v="Ja"/>
    <s v="Nein"/>
    <n v="20.7"/>
    <m/>
    <s v="USp. Mittel- / Niederspannung (MS/NS)"/>
    <s v="Schleswig-Holstein Netz AG"/>
    <x v="0"/>
    <x v="83"/>
  </r>
  <r>
    <s v="BNA1601"/>
    <m/>
    <s v="Windpark Buchhainer Heide"/>
    <s v="03253"/>
    <s v="Doberlug-Kirchhain OT Buchhain"/>
    <m/>
    <s v="Brandenburg"/>
    <m/>
    <n v="2014"/>
    <n v="2014"/>
    <x v="0"/>
    <x v="0"/>
    <m/>
    <m/>
    <s v="Windenergie (Onshore-Anlage)"/>
    <s v="Ja"/>
    <s v="Nein"/>
    <n v="20"/>
    <m/>
    <s v="USp. Hoch- / Mittelspannung (HS/MS)"/>
    <s v="Mitteldeutsche Netzgesellschaft Strom mbH"/>
    <x v="0"/>
    <x v="83"/>
  </r>
  <r>
    <s v="BNA1602"/>
    <m/>
    <s v="Windpark Büttler Balje"/>
    <s v="25764"/>
    <s v="Friedrichsgabekoog"/>
    <s v="Gemarkung Friedrichsgabekoog, Flur 3, Flurstück 27"/>
    <s v="Schleswig-Holstein"/>
    <m/>
    <n v="2014"/>
    <n v="2014"/>
    <x v="0"/>
    <x v="0"/>
    <m/>
    <m/>
    <s v="Windenergie (Onshore-Anlage)"/>
    <s v="Ja"/>
    <s v="Nein"/>
    <n v="11.5"/>
    <m/>
    <s v="Mittelspannung (MS)"/>
    <s v="Schleswig-Holstein Netz AG"/>
    <x v="0"/>
    <x v="83"/>
  </r>
  <r>
    <s v="BNA1603"/>
    <s v="CEE Windpark Calau GmbH &amp; Co. KG"/>
    <s v="Windpark Calau II D"/>
    <s v="03205"/>
    <s v="Calau"/>
    <m/>
    <s v="Brandenburg"/>
    <m/>
    <d v="2013-12-20T00:00:00"/>
    <d v="2013-12-20T00:00:00"/>
    <x v="0"/>
    <x v="0"/>
    <m/>
    <m/>
    <s v="Windenergie (Onshore-Anlage)"/>
    <s v="Ja"/>
    <s v="Nein"/>
    <n v="15.375"/>
    <s v="UW Sassleben "/>
    <s v="Hochspannung (HS)"/>
    <s v="Mitteldeutsche Netzgesellschaft Strom mbH"/>
    <x v="0"/>
    <x v="25"/>
  </r>
  <r>
    <s v="BNA1604"/>
    <m/>
    <s v="Windpark Dammfleth-Hochfeld"/>
    <s v="25554"/>
    <s v="Dammfleth"/>
    <s v="Gemarkung Dammfleth, Flur 12, Flurstück 17/1"/>
    <s v="Schleswig-Holstein"/>
    <m/>
    <n v="2014"/>
    <n v="2014"/>
    <x v="0"/>
    <x v="0"/>
    <m/>
    <m/>
    <s v="Windenergie (Onshore-Anlage)"/>
    <s v="Ja"/>
    <s v="Nein"/>
    <n v="11.5"/>
    <m/>
    <s v="Mittelspannung (MS)"/>
    <s v="Schleswig-Holstein Netz AG"/>
    <x v="0"/>
    <x v="83"/>
  </r>
  <r>
    <s v="BNA1605"/>
    <m/>
    <s v="Windpark der H &amp; N Bürgerwind GmbH &amp; Co. KG"/>
    <s v="24980"/>
    <s v="Nordhackstedt"/>
    <s v="Flur 9"/>
    <s v="Schleswig-Holstein"/>
    <m/>
    <n v="2014"/>
    <n v="2014"/>
    <x v="0"/>
    <x v="0"/>
    <m/>
    <m/>
    <s v="Windenergie (Onshore-Anlage)"/>
    <s v="Ja"/>
    <s v="Nein"/>
    <n v="27"/>
    <m/>
    <s v="USp. Hoch- / Mittelspannung (HS/MS)"/>
    <s v="Schleswig-Holstein Netz AG"/>
    <x v="0"/>
    <x v="83"/>
  </r>
  <r>
    <s v="BNA1606"/>
    <m/>
    <s v="Windpark Englmannsberg"/>
    <s v="86558"/>
    <s v="Hohenwart"/>
    <m/>
    <s v="Bayern"/>
    <m/>
    <n v="2014"/>
    <n v="2014"/>
    <x v="0"/>
    <x v="0"/>
    <m/>
    <m/>
    <s v="Windenergie (Onshore-Anlage)"/>
    <s v="Ja"/>
    <s v="Nein"/>
    <n v="12.2"/>
    <m/>
    <s v="Mittelspannung (MS)"/>
    <s v="Bayernwerk AG"/>
    <x v="0"/>
    <x v="83"/>
  </r>
  <r>
    <s v="BNA1607"/>
    <m/>
    <s v="Windpark Galgenberg"/>
    <s v="67753"/>
    <s v="Rothselberg"/>
    <m/>
    <s v="Rheinland-Pfalz"/>
    <m/>
    <n v="2014"/>
    <n v="2014"/>
    <x v="0"/>
    <x v="0"/>
    <m/>
    <m/>
    <s v="Windenergie (Onshore-Anlage)"/>
    <s v="Ja"/>
    <s v="Nein"/>
    <n v="12.2"/>
    <m/>
    <s v="Mittelspannung (MS)"/>
    <s v="Pfalzwerke Netz AG"/>
    <x v="0"/>
    <x v="83"/>
  </r>
  <r>
    <s v="BNA1608"/>
    <m/>
    <s v="Windpark Grebbin Süd"/>
    <s v="19374"/>
    <s v="Grebbin"/>
    <m/>
    <s v="Mecklenburg-Vorpommern"/>
    <m/>
    <d v="2014-11-14T00:00:00"/>
    <d v="2014-11-14T00:00:00"/>
    <x v="0"/>
    <x v="0"/>
    <m/>
    <m/>
    <s v="Windenergie (Onshore-Anlage)"/>
    <s v="Ja"/>
    <s v="Nein"/>
    <n v="11.5"/>
    <s v="Wessin"/>
    <s v="Höchstspannung (HöS)"/>
    <s v="50 Hertz Transmission GmbH"/>
    <x v="0"/>
    <x v="86"/>
  </r>
  <r>
    <s v="BNA1609"/>
    <m/>
    <s v="Windpark Hamwiede"/>
    <s v="29664"/>
    <s v="Idsingen"/>
    <m/>
    <s v="Niedersachsen"/>
    <m/>
    <n v="2015"/>
    <n v="2015"/>
    <x v="0"/>
    <x v="0"/>
    <m/>
    <m/>
    <s v="Windenergie (Onshore-Anlage)"/>
    <s v="Ja"/>
    <s v="Nein"/>
    <n v="16.8"/>
    <m/>
    <s v="Mittelspannung (MS)"/>
    <s v="Avacon AG"/>
    <x v="0"/>
    <x v="146"/>
  </r>
  <r>
    <s v="BNA1610"/>
    <m/>
    <s v="Windpark Hilsberg"/>
    <s v="35080"/>
    <s v="Bad Endbach  - Bottenhorn"/>
    <m/>
    <s v="Hessen"/>
    <m/>
    <n v="2014"/>
    <n v="2014"/>
    <x v="0"/>
    <x v="0"/>
    <m/>
    <m/>
    <s v="Windenergie (Onshore-Anlage)"/>
    <s v="Ja"/>
    <s v="Nein"/>
    <n v="15.25"/>
    <m/>
    <s v="Mittelspannung (MS)"/>
    <s v="EnergieNetz Mitte GmbH"/>
    <x v="0"/>
    <x v="83"/>
  </r>
  <r>
    <s v="BNA1611"/>
    <m/>
    <s v="Windpark Hochfranken"/>
    <s v="95236"/>
    <s v="Markt Stammbach"/>
    <m/>
    <s v="Bayern"/>
    <m/>
    <n v="2014"/>
    <n v="2014"/>
    <x v="0"/>
    <x v="0"/>
    <m/>
    <m/>
    <s v="Windenergie (Onshore-Anlage)"/>
    <s v="Ja"/>
    <s v="Nein"/>
    <n v="16.45"/>
    <m/>
    <s v="Mittelspannung (MS)"/>
    <s v="Bayernwerk AG"/>
    <x v="0"/>
    <x v="83"/>
  </r>
  <r>
    <s v="BNA1612"/>
    <m/>
    <s v="Windpark Hohenseefeld II"/>
    <s v="14913"/>
    <s v="Hohenseefeld"/>
    <m/>
    <s v="Brandenburg"/>
    <m/>
    <n v="2014"/>
    <n v="2014"/>
    <x v="0"/>
    <x v="0"/>
    <m/>
    <m/>
    <s v="Windenergie (Onshore-Anlage)"/>
    <s v="Ja"/>
    <s v="Nein"/>
    <n v="10"/>
    <m/>
    <s v="Hochspannung (HS)"/>
    <s v="E.DIS AG"/>
    <x v="0"/>
    <x v="83"/>
  </r>
  <r>
    <s v="BNA1613"/>
    <s v="Windpark Jalm Pool GmbH &amp; Co. KG"/>
    <s v="Windpark Jalm"/>
    <s v="24885"/>
    <s v="Sieverstedt"/>
    <s v="Flurstück 4/1, Flur 1, Gemarkung Sieverstedt"/>
    <s v="Schleswig-Holstein"/>
    <m/>
    <d v="2014-12-05T00:00:00"/>
    <d v="2014-12-05T00:00:00"/>
    <x v="0"/>
    <x v="0"/>
    <m/>
    <m/>
    <s v="Windenergie (Onshore-Anlage)"/>
    <s v="Ja"/>
    <s v="Nein"/>
    <n v="19.8"/>
    <m/>
    <s v="Mittelspannung (MS)"/>
    <s v="Schleswig-Holstein Netz AG"/>
    <x v="0"/>
    <x v="86"/>
  </r>
  <r>
    <s v="BNA1614"/>
    <m/>
    <s v="Windpark Karlsburg"/>
    <s v="48282"/>
    <s v="Emsdetten"/>
    <m/>
    <s v="Nordrhein-Westfalen"/>
    <m/>
    <n v="2014"/>
    <n v="2014"/>
    <x v="0"/>
    <x v="0"/>
    <m/>
    <m/>
    <s v="Windenergie (Onshore-Anlage)"/>
    <s v="Ja"/>
    <s v="Nein"/>
    <n v="20.239999999999998"/>
    <m/>
    <s v="Mittelspannung (MS)"/>
    <s v="Westnetz GmbH"/>
    <x v="0"/>
    <x v="83"/>
  </r>
  <r>
    <s v="BNA1615"/>
    <m/>
    <s v="Windpark Kasendorf-Weismain"/>
    <s v="95359"/>
    <s v="Kasendorf"/>
    <m/>
    <s v="Bayern"/>
    <m/>
    <n v="2014"/>
    <n v="2014"/>
    <x v="0"/>
    <x v="0"/>
    <m/>
    <m/>
    <s v="Windenergie (Onshore-Anlage)"/>
    <s v="Ja"/>
    <s v="Nein"/>
    <n v="17.5"/>
    <m/>
    <s v="USp. Hoch- / Mittelspannung (HS/MS)"/>
    <s v="Bayernwerk AG"/>
    <x v="0"/>
    <x v="83"/>
  </r>
  <r>
    <s v="BNA1616"/>
    <m/>
    <s v="Windpark Kastorf"/>
    <s v="23847"/>
    <s v="Kastorf"/>
    <s v="Flur 2, Flurstück 19 (vorher Flurstück 17)"/>
    <s v="Schleswig-Holstein"/>
    <m/>
    <n v="2014"/>
    <n v="2014"/>
    <x v="0"/>
    <x v="0"/>
    <m/>
    <m/>
    <s v="Windenergie (Onshore-Anlage)"/>
    <s v="Ja"/>
    <s v="Nein"/>
    <n v="21.53"/>
    <m/>
    <s v="Hochspannung (HS)"/>
    <s v="Schleswig-Holstein Netz AG"/>
    <x v="0"/>
    <x v="83"/>
  </r>
  <r>
    <s v="BNA1617"/>
    <m/>
    <s v="Windpark Klein Leine"/>
    <s v="15913"/>
    <s v="Schwielochsee OT Siegadel"/>
    <m/>
    <s v="Brandenburg"/>
    <m/>
    <n v="2014"/>
    <n v="2014"/>
    <x v="0"/>
    <x v="0"/>
    <m/>
    <m/>
    <s v="Windenergie (Onshore-Anlage)"/>
    <s v="Ja"/>
    <s v="Nein"/>
    <n v="62.7"/>
    <m/>
    <s v="Hochspannung (HS)"/>
    <s v="Mitteldeutsche Netzgesellschaft Strom mbH"/>
    <x v="0"/>
    <x v="83"/>
  </r>
  <r>
    <s v="BNA1618"/>
    <s v="KGE Windpark Schipkau-Nord GmbH &amp; Co. KG"/>
    <s v="Windpark Klettwitz"/>
    <s v="01998"/>
    <s v="Schipkau"/>
    <m/>
    <s v="Brandenburg"/>
    <m/>
    <n v="2015"/>
    <n v="2015"/>
    <x v="0"/>
    <x v="0"/>
    <m/>
    <m/>
    <s v="Windenergie (Onshore-Anlage)"/>
    <s v="Ja"/>
    <s v="Nein"/>
    <n v="89.1"/>
    <m/>
    <s v="USp. Hoch- / Mittelspannung (HS/MS)"/>
    <s v="Mitteldeutsche Netzgesellschaft Strom mbH"/>
    <x v="0"/>
    <x v="146"/>
  </r>
  <r>
    <s v="BNA1619"/>
    <m/>
    <s v="Windpark Kletzin"/>
    <s v="17111"/>
    <s v="Kletzin"/>
    <m/>
    <s v="Mecklenburg-Vorpommern"/>
    <m/>
    <n v="2014"/>
    <n v="2014"/>
    <x v="0"/>
    <x v="0"/>
    <m/>
    <m/>
    <s v="Windenergie (Onshore-Anlage)"/>
    <s v="Ja"/>
    <s v="Nein"/>
    <n v="15"/>
    <m/>
    <s v="USp. Hoch- / Mittelspannung (HS/MS)"/>
    <s v="E.DIS AG"/>
    <x v="0"/>
    <x v="83"/>
  </r>
  <r>
    <s v="BNA1620"/>
    <m/>
    <s v="Windpark Kniphagen"/>
    <s v="23744"/>
    <s v="Kniphagen"/>
    <m/>
    <s v="Schleswig-Holstein"/>
    <m/>
    <n v="2014"/>
    <n v="2014"/>
    <x v="0"/>
    <x v="0"/>
    <m/>
    <m/>
    <s v="Windenergie (Onshore-Anlage)"/>
    <s v="Ja"/>
    <s v="Nein"/>
    <n v="15"/>
    <m/>
    <s v="Hochspannung (HS)"/>
    <s v="Schleswig-Holstein Netz AG"/>
    <x v="0"/>
    <x v="83"/>
  </r>
  <r>
    <s v="BNA1621"/>
    <m/>
    <s v="Windpark Kohldamm GmbH &amp; Co. KG"/>
    <s v="25920"/>
    <s v="Risum-Lindholm"/>
    <m/>
    <s v="Schleswig-Holstein"/>
    <m/>
    <n v="2014"/>
    <n v="2014"/>
    <x v="0"/>
    <x v="0"/>
    <m/>
    <m/>
    <s v="Windenergie (Onshore-Anlage)"/>
    <s v="Ja"/>
    <s v="Nein"/>
    <n v="33"/>
    <m/>
    <s v="Hochspannung (HS)"/>
    <s v="Schleswig-Holstein Netz AG"/>
    <x v="0"/>
    <x v="83"/>
  </r>
  <r>
    <s v="BNA1622"/>
    <m/>
    <s v="Windpark Kohlenbek"/>
    <s v="25596"/>
    <s v="Bokelrehm"/>
    <m/>
    <s v="Schleswig-Holstein"/>
    <m/>
    <n v="2014"/>
    <n v="2014"/>
    <x v="0"/>
    <x v="0"/>
    <m/>
    <m/>
    <s v="Windenergie (Onshore-Anlage)"/>
    <s v="Ja"/>
    <s v="Nein"/>
    <n v="12.268000000000001"/>
    <m/>
    <s v="Mittelspannung (MS)"/>
    <s v="Schleswig-Holstein Netz AG"/>
    <x v="0"/>
    <x v="83"/>
  </r>
  <r>
    <s v="BNA1623"/>
    <s v="innogy SE"/>
    <s v="Windpark Königshovener Höhe"/>
    <s v="50181"/>
    <s v="Bedburg/Königshofen"/>
    <m/>
    <s v="Nordrhein-Westfalen"/>
    <m/>
    <n v="2014"/>
    <n v="2014"/>
    <x v="0"/>
    <x v="0"/>
    <m/>
    <m/>
    <s v="Windenergie (Onshore-Anlage)"/>
    <s v="Ja"/>
    <s v="Nein"/>
    <n v="66.599999999999994"/>
    <m/>
    <s v="Höchstspannung (HöS)"/>
    <s v="Amprion GmbH"/>
    <x v="0"/>
    <x v="83"/>
  </r>
  <r>
    <s v="BNA1624"/>
    <m/>
    <s v="Windpark Kräft"/>
    <s v="92318"/>
    <s v="Neumarkt"/>
    <m/>
    <s v="Bayern"/>
    <m/>
    <n v="2014"/>
    <n v="2014"/>
    <x v="0"/>
    <x v="0"/>
    <m/>
    <m/>
    <s v="Windenergie (Onshore-Anlage)"/>
    <s v="Ja"/>
    <s v="Nein"/>
    <n v="12.5"/>
    <m/>
    <s v="Mittelspannung (MS)"/>
    <s v="Stadtwerke Neumarkt i.d.OPf."/>
    <x v="0"/>
    <x v="83"/>
  </r>
  <r>
    <s v="BNA1625"/>
    <m/>
    <s v="Windpark Kündelmoor"/>
    <s v="26219"/>
    <s v="Bösel"/>
    <m/>
    <s v="Niedersachsen"/>
    <m/>
    <n v="2014"/>
    <n v="2014"/>
    <x v="0"/>
    <x v="0"/>
    <m/>
    <m/>
    <s v="Windenergie (Onshore-Anlage)"/>
    <s v="Ja"/>
    <s v="Nein"/>
    <n v="45.75"/>
    <m/>
    <s v="Hochspannung (HS)"/>
    <s v="Avacon AG"/>
    <x v="0"/>
    <x v="83"/>
  </r>
  <r>
    <s v="BNA1626"/>
    <m/>
    <s v="Windpark Langenzenn"/>
    <s v="90579"/>
    <s v="Langenzenn"/>
    <s v="Gemarkung Labendorf; Flurstück: 849"/>
    <s v="Bayern"/>
    <m/>
    <n v="2014"/>
    <n v="2014"/>
    <x v="0"/>
    <x v="0"/>
    <m/>
    <m/>
    <s v="Windenergie (Onshore-Anlage)"/>
    <s v="Ja"/>
    <s v="Nein"/>
    <n v="18.45"/>
    <m/>
    <s v="Hochspannung (HS)"/>
    <s v="N-ERGIE Netz GmbH"/>
    <x v="0"/>
    <x v="83"/>
  </r>
  <r>
    <s v="BNA1627"/>
    <s v="LHI SolarWind Pritzwalk GmbH &amp; Co. KG"/>
    <s v="Windpark Pritzwalk"/>
    <s v="16928"/>
    <s v="Pritzwalk"/>
    <m/>
    <s v="Brandenburg"/>
    <m/>
    <n v="2014"/>
    <n v="2014"/>
    <x v="0"/>
    <x v="0"/>
    <m/>
    <m/>
    <s v="Windenergie (Onshore-Anlage)"/>
    <s v="Ja"/>
    <s v="Nein"/>
    <n v="10"/>
    <m/>
    <s v="USp. Hoch- / Mittelspannung (HS/MS)"/>
    <s v="E.DIS AG"/>
    <x v="0"/>
    <x v="83"/>
  </r>
  <r>
    <s v="BNA1628"/>
    <m/>
    <s v="Windpark Rödeser Berg"/>
    <s v="34466"/>
    <s v="Wolfhagen"/>
    <m/>
    <s v="Hessen"/>
    <m/>
    <n v="2014"/>
    <n v="2014"/>
    <x v="0"/>
    <x v="0"/>
    <m/>
    <m/>
    <s v="Windenergie (Onshore-Anlage)"/>
    <s v="Ja"/>
    <s v="Nein"/>
    <n v="12.2"/>
    <m/>
    <s v="Mittelspannung (MS)"/>
    <s v="Stadtwerke Wolfhagen GmbH"/>
    <x v="0"/>
    <x v="83"/>
  </r>
  <r>
    <s v="BNA1629"/>
    <m/>
    <s v="Windpark Storbeck"/>
    <s v="39606"/>
    <s v="Hansestadt Osterburg"/>
    <s v="Gemarkung Storbeck, Flur 2, Flurstück 13/5"/>
    <s v="Sachsen-Anhalt"/>
    <m/>
    <n v="2014"/>
    <n v="2014"/>
    <x v="0"/>
    <x v="0"/>
    <m/>
    <m/>
    <s v="Windenergie (Onshore-Anlage)"/>
    <s v="Ja"/>
    <s v="Nein"/>
    <n v="22.95"/>
    <m/>
    <s v="Hochspannung (HS)"/>
    <s v="HSN Magdeburg GmbH"/>
    <x v="0"/>
    <x v="83"/>
  </r>
  <r>
    <s v="BNA1630"/>
    <s v="STEAG New Energies GmbH"/>
    <s v="Windpark Ullersdorf"/>
    <s v="15868"/>
    <s v="Ullersdorf"/>
    <m/>
    <s v="Brandenburg"/>
    <m/>
    <n v="2014"/>
    <n v="2014"/>
    <x v="0"/>
    <x v="0"/>
    <m/>
    <m/>
    <s v="Windenergie (Onshore-Anlage)"/>
    <s v="Ja"/>
    <s v="Nein"/>
    <n v="41.7"/>
    <m/>
    <s v="Hochspannung (HS)"/>
    <s v="E.DIS AG"/>
    <x v="0"/>
    <x v="83"/>
  </r>
  <r>
    <s v="BNA1631"/>
    <m/>
    <s v="Windpark Uthlede Süd"/>
    <s v="27628"/>
    <s v="Uthlede"/>
    <m/>
    <s v="Niedersachsen"/>
    <m/>
    <n v="2014"/>
    <n v="2014"/>
    <x v="0"/>
    <x v="0"/>
    <m/>
    <m/>
    <s v="Windenergie (Onshore-Anlage)"/>
    <s v="Ja"/>
    <s v="Nein"/>
    <n v="33"/>
    <m/>
    <s v="USp. Hoch- / Mittelspannung (HS/MS)"/>
    <s v="Avacon AG"/>
    <x v="0"/>
    <x v="83"/>
  </r>
  <r>
    <s v="BNA1632"/>
    <m/>
    <s v="Windpark Völschow"/>
    <s v="17129"/>
    <s v="Völschow"/>
    <m/>
    <s v="Mecklenburg-Vorpommern"/>
    <m/>
    <n v="2014"/>
    <n v="2014"/>
    <x v="0"/>
    <x v="0"/>
    <m/>
    <m/>
    <s v="Windenergie (Onshore-Anlage)"/>
    <s v="Ja"/>
    <s v="Nein"/>
    <n v="11"/>
    <m/>
    <s v="USp. Höchst- / Hochspannung (HöS/HS)"/>
    <s v="E.DIS AG"/>
    <x v="0"/>
    <x v="83"/>
  </r>
  <r>
    <s v="BNA1633"/>
    <m/>
    <s v="Windpark Walsleben Goldbeck"/>
    <s v="39596"/>
    <s v="Goldbeck"/>
    <m/>
    <s v="Sachsen-Anhalt"/>
    <m/>
    <n v="2014"/>
    <n v="2014"/>
    <x v="0"/>
    <x v="0"/>
    <m/>
    <m/>
    <s v="Windenergie (Onshore-Anlage)"/>
    <s v="Ja"/>
    <s v="Nein"/>
    <n v="18.3"/>
    <m/>
    <s v="Hochspannung (HS)"/>
    <s v="HSN Magdeburg GmbH"/>
    <x v="0"/>
    <x v="83"/>
  </r>
  <r>
    <s v="BNA1634"/>
    <m/>
    <s v="Windpark Wanderup"/>
    <s v="24997"/>
    <s v="Wanderup"/>
    <s v="Gemarkung Wanderup, Flur 14, Flurstück 21"/>
    <s v="Schleswig-Holstein"/>
    <m/>
    <n v="2014"/>
    <n v="2014"/>
    <x v="0"/>
    <x v="0"/>
    <m/>
    <m/>
    <s v="Windenergie (Onshore-Anlage)"/>
    <s v="Ja"/>
    <s v="Nein"/>
    <n v="34.520000000000003"/>
    <m/>
    <s v="Hochspannung (HS)"/>
    <s v="Schleswig-Holstein Netz AG"/>
    <x v="0"/>
    <x v="83"/>
  </r>
  <r>
    <s v="BNA1635"/>
    <m/>
    <s v="Windpark Wanderup West GmbH &amp; Co. KG"/>
    <s v="24997"/>
    <s v="Wanderup"/>
    <s v="Flur 20, Flurstück 2"/>
    <s v="Schleswig-Holstein"/>
    <m/>
    <n v="2015"/>
    <n v="2015"/>
    <x v="0"/>
    <x v="0"/>
    <m/>
    <m/>
    <s v="Windenergie (Onshore-Anlage)"/>
    <s v="Ja"/>
    <s v="Nein"/>
    <n v="15.85"/>
    <m/>
    <s v="Mittelspannung (MS)"/>
    <s v="Schleswig-Holstein Netz AG"/>
    <x v="0"/>
    <x v="146"/>
  </r>
  <r>
    <s v="BNA1636"/>
    <m/>
    <s v="Windpark Wangelau"/>
    <s v="21483"/>
    <s v="Wangelau"/>
    <s v="Gemarkung Wangelau, Flur: 4, Flurstück: 4/1"/>
    <s v="Schleswig-Holstein"/>
    <m/>
    <n v="2014"/>
    <n v="2014"/>
    <x v="0"/>
    <x v="0"/>
    <m/>
    <m/>
    <s v="Windenergie (Onshore-Anlage)"/>
    <s v="Ja"/>
    <s v="Nein"/>
    <n v="14.4"/>
    <m/>
    <s v="Hochspannung (HS)"/>
    <s v="Schleswig-Holstein Netz AG"/>
    <x v="0"/>
    <x v="83"/>
  </r>
  <r>
    <s v="BNA1637"/>
    <m/>
    <s v="Windpark Weilrod"/>
    <s v="61276"/>
    <s v="Weilrod"/>
    <m/>
    <s v="Hessen"/>
    <m/>
    <n v="2014"/>
    <n v="2014"/>
    <x v="0"/>
    <x v="0"/>
    <m/>
    <m/>
    <s v="Windenergie (Onshore-Anlage)"/>
    <s v="Ja"/>
    <s v="Nein"/>
    <n v="16.8"/>
    <m/>
    <s v="Mittelspannung (MS)"/>
    <s v="Syna GmbH"/>
    <x v="0"/>
    <x v="83"/>
  </r>
  <r>
    <s v="BNA1638"/>
    <m/>
    <s v="Windpark Zedtwitz"/>
    <s v="95183"/>
    <s v="Gemeinde Feilitzsch"/>
    <m/>
    <s v="Bayern"/>
    <m/>
    <n v="2014"/>
    <n v="2014"/>
    <x v="0"/>
    <x v="0"/>
    <m/>
    <m/>
    <s v="Windenergie (Onshore-Anlage)"/>
    <s v="Ja"/>
    <s v="Nein"/>
    <n v="12.2"/>
    <m/>
    <s v="Hochspannung (HS)"/>
    <s v="Bayernwerk AG"/>
    <x v="0"/>
    <x v="83"/>
  </r>
  <r>
    <s v="BNA1639"/>
    <s v="CHORUS Wind Freiensteinau GmbH &amp; Co. KG"/>
    <s v="Windwald Blaues Eck"/>
    <s v="36399"/>
    <s v="Freiensteinau"/>
    <m/>
    <s v="Hessen"/>
    <m/>
    <n v="2014"/>
    <n v="2014"/>
    <x v="0"/>
    <x v="0"/>
    <m/>
    <m/>
    <s v="Windenergie (Onshore-Anlage)"/>
    <s v="Ja"/>
    <s v="Nein"/>
    <n v="21.35"/>
    <m/>
    <s v="Hochspannung (HS)"/>
    <s v="Avacon AG"/>
    <x v="0"/>
    <x v="83"/>
  </r>
  <r>
    <s v="BNA1640"/>
    <m/>
    <s v="WP Bredstedt-Land"/>
    <s v="25821"/>
    <s v="Breklum"/>
    <m/>
    <s v="Schleswig-Holstein"/>
    <m/>
    <n v="2014"/>
    <n v="2014"/>
    <x v="0"/>
    <x v="0"/>
    <m/>
    <m/>
    <s v="Windenergie (Onshore-Anlage)"/>
    <s v="Ja"/>
    <s v="Nein"/>
    <n v="13.8"/>
    <m/>
    <s v="Hochspannung (HS)"/>
    <s v="Schleswig-Holstein Netz AG"/>
    <x v="0"/>
    <x v="83"/>
  </r>
  <r>
    <s v="BNA1641"/>
    <m/>
    <s v="WP Dornum"/>
    <s v="26553"/>
    <s v="Dornum"/>
    <m/>
    <s v="Niedersachsen"/>
    <m/>
    <n v="2014"/>
    <n v="2014"/>
    <x v="0"/>
    <x v="0"/>
    <m/>
    <m/>
    <s v="Windenergie (Onshore-Anlage)"/>
    <s v="Ja"/>
    <s v="Nein"/>
    <n v="30.05"/>
    <m/>
    <s v="Hochspannung (HS)"/>
    <s v="Avacon AG"/>
    <x v="0"/>
    <x v="83"/>
  </r>
  <r>
    <s v="BNA1642"/>
    <m/>
    <s v="WP Eimsheim II"/>
    <s v="67583"/>
    <s v="Guntersblum"/>
    <s v="Gemarkung Eimsheim, Flur 6, Flurstück 2"/>
    <s v="Rheinland-Pfalz"/>
    <m/>
    <n v="2014"/>
    <n v="2014"/>
    <x v="0"/>
    <x v="0"/>
    <m/>
    <m/>
    <s v="Windenergie (Onshore-Anlage)"/>
    <s v="Ja"/>
    <s v="Nein"/>
    <n v="15.25"/>
    <m/>
    <s v="Mittelspannung (MS)"/>
    <s v="EWR Netz GmbH"/>
    <x v="0"/>
    <x v="83"/>
  </r>
  <r>
    <s v="BNA1643"/>
    <m/>
    <s v="WP Göllheim"/>
    <s v="67307"/>
    <s v="Göllheim"/>
    <m/>
    <s v="Rheinland-Pfalz"/>
    <m/>
    <n v="2014"/>
    <n v="2014"/>
    <x v="0"/>
    <x v="0"/>
    <m/>
    <m/>
    <s v="Windenergie (Onshore-Anlage)"/>
    <s v="Ja"/>
    <s v="Nein"/>
    <n v="12.65"/>
    <m/>
    <s v="Mittelspannung (MS)"/>
    <s v="Pfalzwerke Netz AG"/>
    <x v="0"/>
    <x v="83"/>
  </r>
  <r>
    <s v="BNA1644"/>
    <m/>
    <s v="WP Hamer-Steenfeld / Projektnummer: 43787"/>
    <s v="25557"/>
    <s v="Steenfeld"/>
    <s v="Gemarkung Hademarschen, Flur 2, Flurstück 24"/>
    <s v="Schleswig-Holstein"/>
    <m/>
    <n v="2015"/>
    <n v="2015"/>
    <x v="0"/>
    <x v="0"/>
    <m/>
    <m/>
    <s v="Windenergie (Onshore-Anlage)"/>
    <s v="Ja"/>
    <s v="Nein"/>
    <n v="19.193999999999999"/>
    <m/>
    <s v="Mittelspannung (MS)"/>
    <s v="Schleswig-Holstein Netz AG"/>
    <x v="0"/>
    <x v="146"/>
  </r>
  <r>
    <s v="BNA1645"/>
    <s v="e.n.o. energy finance GmbH &amp; Co. KG"/>
    <s v="WP Hohenmölsen"/>
    <s v="06679"/>
    <s v="Hohenmölsen"/>
    <s v="Werschen, Flur 5, Flurstück 8"/>
    <s v="Sachsen-Anhalt"/>
    <m/>
    <n v="2014"/>
    <n v="2014"/>
    <x v="0"/>
    <x v="0"/>
    <m/>
    <m/>
    <s v="Windenergie (Onshore-Anlage)"/>
    <s v="Ja"/>
    <s v="Nein"/>
    <n v="26.4"/>
    <s v="UW Nessa Nord"/>
    <s v="Hochspannung (HS)"/>
    <s v="Mitteldeutsche Netzgesellschaft Strom mbH"/>
    <x v="0"/>
    <x v="83"/>
  </r>
  <r>
    <s v="BNA1646"/>
    <m/>
    <s v="WP Holtsee-Altenhof"/>
    <s v="24340"/>
    <s v="Altenhof"/>
    <s v="Gemarkung Altenhof, Flur 7, Flurstück 4/1"/>
    <s v="Schleswig-Holstein"/>
    <m/>
    <n v="2014"/>
    <n v="2014"/>
    <x v="0"/>
    <x v="0"/>
    <m/>
    <m/>
    <s v="Windenergie (Onshore-Anlage)"/>
    <s v="Ja"/>
    <s v="Nein"/>
    <n v="12.795999999999999"/>
    <m/>
    <s v="Hochspannung (HS)"/>
    <s v="Schleswig-Holstein Netz AG"/>
    <x v="0"/>
    <x v="83"/>
  </r>
  <r>
    <s v="BNA1647"/>
    <s v="Windpark Hoppenrade GmbH &amp; Co. KG"/>
    <s v="WP Hoppenrade"/>
    <s v="14641"/>
    <s v="Hoppenrade"/>
    <m/>
    <s v="Brandenburg"/>
    <m/>
    <d v="2014-12-05T00:00:00"/>
    <d v="2014-12-05T00:00:00"/>
    <x v="0"/>
    <x v="0"/>
    <m/>
    <m/>
    <s v="Windenergie (Onshore-Anlage)"/>
    <s v="Ja"/>
    <s v="Nein"/>
    <n v="27.6"/>
    <s v="Brandenburger Str. , 14641 Wustermark"/>
    <s v="Hochspannung (HS)"/>
    <s v="E.DIS AG"/>
    <x v="0"/>
    <x v="80"/>
  </r>
  <r>
    <s v="BNA1648"/>
    <s v="LHI SolarWind Kusey GmbH &amp; Co. KG"/>
    <s v="WP Kusey"/>
    <s v="38486"/>
    <s v="Klötze"/>
    <m/>
    <s v="Sachsen-Anhalt"/>
    <m/>
    <n v="2014"/>
    <n v="2014"/>
    <x v="0"/>
    <x v="0"/>
    <m/>
    <m/>
    <s v="Windenergie (Onshore-Anlage)"/>
    <s v="Ja"/>
    <s v="Nein"/>
    <n v="30.5"/>
    <s v="UW Neuferchau Wind"/>
    <s v="Hochspannung (HS)"/>
    <s v="HSN Magdeburg GmbH"/>
    <x v="0"/>
    <x v="83"/>
  </r>
  <r>
    <s v="BNA1649"/>
    <m/>
    <s v="WP Lindenberg"/>
    <s v="34270"/>
    <s v="Schauenburg"/>
    <m/>
    <s v="Hessen"/>
    <m/>
    <n v="2014"/>
    <n v="2014"/>
    <x v="0"/>
    <x v="0"/>
    <m/>
    <m/>
    <s v="Windenergie (Onshore-Anlage)"/>
    <s v="Ja"/>
    <s v="Nein"/>
    <n v="12"/>
    <m/>
    <s v="Mittelspannung (MS)"/>
    <s v="EnergieNetz Mitte GmbH"/>
    <x v="0"/>
    <x v="83"/>
  </r>
  <r>
    <s v="BNA1650"/>
    <m/>
    <s v="WP Mörsdorf Nord GmbH &amp; Co. KG"/>
    <s v="56290"/>
    <s v="Mörsdorf"/>
    <m/>
    <s v="Rheinland-Pfalz"/>
    <m/>
    <n v="2014"/>
    <n v="2014"/>
    <x v="0"/>
    <x v="0"/>
    <m/>
    <m/>
    <s v="Windenergie (Onshore-Anlage)"/>
    <s v="Ja"/>
    <s v="Nein"/>
    <n v="19.2"/>
    <m/>
    <s v="Mittelspannung (MS)"/>
    <s v="Westnetz GmbH"/>
    <x v="0"/>
    <x v="83"/>
  </r>
  <r>
    <s v="BNA1651"/>
    <s v="Windpark Eckolstädt GmbH &amp; Co. KG "/>
    <s v="WP Sehestedt"/>
    <s v="24814"/>
    <s v="Sehestedt"/>
    <s v="Gemarkung Sehestedt, Flur 3, Flurstück 64/10"/>
    <s v="Schleswig-Holstein"/>
    <m/>
    <n v="2014"/>
    <n v="2014"/>
    <x v="0"/>
    <x v="0"/>
    <m/>
    <m/>
    <s v="Windenergie (Onshore-Anlage)"/>
    <s v="Ja"/>
    <s v="Nein"/>
    <n v="26"/>
    <m/>
    <s v="Hochspannung (HS)"/>
    <s v="Schleswig-Holstein Netz AG"/>
    <x v="0"/>
    <x v="83"/>
  </r>
  <r>
    <s v="BNA1652"/>
    <s v="CHORUS Wind Sontra GmbH &amp; Co. KG"/>
    <s v="WP Sontra"/>
    <s v="36205"/>
    <s v="Sontra"/>
    <m/>
    <s v="Hessen"/>
    <m/>
    <d v="2014-12-05T00:00:00"/>
    <d v="2014-12-05T00:00:00"/>
    <x v="0"/>
    <x v="0"/>
    <m/>
    <m/>
    <s v="Windenergie (Onshore-Anlage)"/>
    <s v="Ja"/>
    <s v="Nein"/>
    <n v="12"/>
    <m/>
    <s v="Mittelspannung (MS)"/>
    <s v="EnergieNetz Mitte GmbH"/>
    <x v="0"/>
    <x v="86"/>
  </r>
  <r>
    <s v="BNA1653"/>
    <m/>
    <s v="WP Wildberg NST/2010/3906678/RW"/>
    <s v="16845"/>
    <s v="Wildberg"/>
    <m/>
    <s v="Brandenburg"/>
    <m/>
    <n v="2014"/>
    <n v="2014"/>
    <x v="0"/>
    <x v="0"/>
    <m/>
    <m/>
    <s v="Windenergie (Onshore-Anlage)"/>
    <s v="Ja"/>
    <s v="Nein"/>
    <n v="13.8"/>
    <m/>
    <s v="Hochspannung (HS)"/>
    <s v="E.DIS AG"/>
    <x v="0"/>
    <x v="83"/>
  </r>
  <r>
    <s v="BNA1654"/>
    <m/>
    <s v="WPB"/>
    <s v="25821"/>
    <s v="Breklum"/>
    <m/>
    <s v="Schleswig-Holstein"/>
    <m/>
    <n v="2014"/>
    <n v="2014"/>
    <x v="0"/>
    <x v="0"/>
    <m/>
    <m/>
    <s v="Windenergie (Onshore-Anlage)"/>
    <s v="Ja"/>
    <s v="Nein"/>
    <n v="16.100000000000001"/>
    <m/>
    <s v="Hochspannung (HS)"/>
    <s v="Schleswig-Holstein Netz AG"/>
    <x v="0"/>
    <x v="83"/>
  </r>
  <r>
    <s v="BNA1655"/>
    <m/>
    <s v="WPB II"/>
    <s v="25821"/>
    <s v="Breklum"/>
    <m/>
    <s v="Schleswig-Holstein"/>
    <m/>
    <n v="2014"/>
    <n v="2014"/>
    <x v="0"/>
    <x v="0"/>
    <m/>
    <m/>
    <s v="Windenergie (Onshore-Anlage)"/>
    <s v="Ja"/>
    <s v="Nein"/>
    <n v="16.100000000000001"/>
    <m/>
    <s v="Hochspannung (HS)"/>
    <s v="Schleswig-Holstein Netz AG"/>
    <x v="0"/>
    <x v="83"/>
  </r>
  <r>
    <s v="BNA1656"/>
    <m/>
    <s v="WP-Münnerstadt"/>
    <s v="97702"/>
    <s v="Münnerstadt"/>
    <m/>
    <s v="Bayern"/>
    <m/>
    <n v="2014"/>
    <n v="2014"/>
    <x v="0"/>
    <x v="0"/>
    <m/>
    <m/>
    <s v="Windenergie (Onshore-Anlage)"/>
    <s v="Ja"/>
    <s v="Nein"/>
    <n v="12.5"/>
    <m/>
    <s v="USp. Hoch- / Mittelspannung (HS/MS)"/>
    <s v="Bayernwerk AG"/>
    <x v="0"/>
    <x v="83"/>
  </r>
  <r>
    <s v="BNA1657"/>
    <m/>
    <s v="Zweite Klixbüll Energie GmbH &amp; Co KG"/>
    <s v="25899"/>
    <s v="Klixbüll"/>
    <s v="Flurstück 69"/>
    <s v="Schleswig-Holstein"/>
    <m/>
    <n v="2014"/>
    <n v="2014"/>
    <x v="0"/>
    <x v="0"/>
    <m/>
    <m/>
    <s v="Windenergie (Onshore-Anlage)"/>
    <s v="Ja"/>
    <s v="Nein"/>
    <n v="24"/>
    <m/>
    <s v="Hochspannung (HS)"/>
    <s v="Schleswig-Holstein Netz AG"/>
    <x v="0"/>
    <x v="83"/>
  </r>
  <r>
    <s v="BNA1658"/>
    <s v="Stadtwerke Lemgo GmbH"/>
    <s v="HKW-Mitte"/>
    <n v="32657"/>
    <s v="Lemgo"/>
    <s v="Bruchweg 24"/>
    <s v="Nordrhein-Westfalen"/>
    <m/>
    <d v="1980-04-01T00:00:00"/>
    <d v="1980-04-01T00:00:00"/>
    <x v="0"/>
    <x v="1"/>
    <m/>
    <m/>
    <s v="Erdgas"/>
    <s v="Nein"/>
    <s v="Ja"/>
    <n v="10.1"/>
    <s v="UW-Mitte (Bruchweg)"/>
    <s v="Mittelspannung (MS)"/>
    <s v="Stadtwerke Lemgo"/>
    <x v="0"/>
    <x v="53"/>
  </r>
  <r>
    <s v="BNA1659"/>
    <s v="Amrum-Offshore West GmbH"/>
    <s v="Amrumbank West"/>
    <m/>
    <s v="Nordsee"/>
    <m/>
    <s v="AWZ"/>
    <m/>
    <d v="2015-10-03T00:00:00"/>
    <d v="2015-10-03T00:00:00"/>
    <x v="0"/>
    <x v="8"/>
    <m/>
    <m/>
    <s v="Windenergie (Offshore-Anlage)"/>
    <s v="Ja"/>
    <s v="Nein"/>
    <n v="302.39999999999998"/>
    <s v="DE00768225761HRA0000000AMRWE00001_x000a_DE00768225761HRA0000000AMRWE00002_x000a_(HelWin2)"/>
    <s v="Höchstspannung (HöS)"/>
    <s v="TenneT TSO GmbH"/>
    <x v="0"/>
    <x v="120"/>
  </r>
  <r>
    <s v="BNA1660"/>
    <s v="EnBW Baltic 2 S.C.S."/>
    <s v="Baltic 2"/>
    <m/>
    <s v="Ostsee"/>
    <m/>
    <s v="AWZ"/>
    <m/>
    <d v="2015-04-24T00:00:00"/>
    <d v="2015-04-24T00:00:00"/>
    <x v="0"/>
    <x v="8"/>
    <m/>
    <m/>
    <s v="Windenergie (Offshore-Anlage)"/>
    <s v="Ja"/>
    <s v="Nein"/>
    <n v="288"/>
    <m/>
    <s v="Höchstspannung (HöS)"/>
    <s v="50Hertz Transmission GmbH"/>
    <x v="0"/>
    <x v="120"/>
  </r>
  <r>
    <s v="BNA1661"/>
    <m/>
    <s v="Bürgerwindpark Barlt Ost"/>
    <s v="25719"/>
    <s v="Barlt"/>
    <s v="Flur 8 Flurstück 45/1"/>
    <s v="Schleswig-Holstein"/>
    <m/>
    <n v="2015"/>
    <n v="2015"/>
    <x v="0"/>
    <x v="0"/>
    <m/>
    <m/>
    <s v="Windenergie (Onshore-Anlage)"/>
    <s v="Ja"/>
    <m/>
    <n v="22.22"/>
    <m/>
    <s v="USp. Hoch- / Mittelspannung (HS/MS)"/>
    <s v="Schleswig-Holstein Netz AG"/>
    <x v="0"/>
    <x v="146"/>
  </r>
  <r>
    <s v="BNA1662"/>
    <s v="PNE Wind AG"/>
    <s v="Chransdorf-West"/>
    <s v="03229"/>
    <s v="Chransdorf"/>
    <m/>
    <s v="Brandenburg"/>
    <m/>
    <n v="2015"/>
    <n v="2015"/>
    <x v="0"/>
    <x v="0"/>
    <m/>
    <m/>
    <s v="Windenergie (Onshore-Anlage)"/>
    <s v="Ja"/>
    <m/>
    <n v="57.6"/>
    <m/>
    <s v="Hochspannung (HS)"/>
    <s v="Mitteldeutsche Netzgesellschaft Strom mbH"/>
    <x v="0"/>
    <x v="146"/>
  </r>
  <r>
    <s v="BNA1663"/>
    <m/>
    <s v="Coppenbrügge Hohnsen"/>
    <n v="31863"/>
    <s v="Coppenbrügge"/>
    <m/>
    <s v="Niedersachsen"/>
    <m/>
    <n v="2015"/>
    <n v="2015"/>
    <x v="0"/>
    <x v="0"/>
    <m/>
    <m/>
    <s v="Windenergie (Onshore-Anlage)"/>
    <s v="Ja"/>
    <m/>
    <n v="21.35"/>
    <m/>
    <s v="Mittelspannung (MS)"/>
    <s v="Westfalen Weser Netz GmbH"/>
    <x v="0"/>
    <x v="146"/>
  </r>
  <r>
    <s v="BNA1664"/>
    <s v="EEV Erneuerbare Energien Verwaltungs GmbH Dresden"/>
    <s v="Kutzleben"/>
    <s v="99955"/>
    <s v="Kutzleben"/>
    <m/>
    <s v="Thüringen"/>
    <m/>
    <d v="2014-12-05T00:00:00"/>
    <d v="2014-12-05T00:00:00"/>
    <x v="0"/>
    <x v="0"/>
    <m/>
    <m/>
    <s v="Windenergie (Onshore-Anlage)"/>
    <s v="Ja"/>
    <s v="Nein"/>
    <n v="41.1"/>
    <s v="UW Großenehrich Wind"/>
    <s v="Hochspannung (HS)"/>
    <s v="TEN Thüringer Energienetze GmbH"/>
    <x v="0"/>
    <x v="80"/>
  </r>
  <r>
    <s v="BNA1665"/>
    <m/>
    <s v="Windpark Barg-Schwensby GmbH &amp; Co. KG"/>
    <s v="24966"/>
    <s v="Sörup"/>
    <s v="Flur 38, Flurstück 14"/>
    <s v="Schleswig-Holstein"/>
    <m/>
    <n v="2015"/>
    <n v="2015"/>
    <x v="0"/>
    <x v="0"/>
    <m/>
    <m/>
    <s v="Windenergie (Onshore-Anlage)"/>
    <s v="Ja"/>
    <m/>
    <n v="10.25"/>
    <m/>
    <s v="Mittelspannung (MS)"/>
    <s v="Schleswig-Holstein Netz AG"/>
    <x v="0"/>
    <x v="146"/>
  </r>
  <r>
    <s v="BNA1666"/>
    <m/>
    <s v="Windpark Kolbenstein"/>
    <s v="56283"/>
    <s v="Kratzenburg"/>
    <s v="Flur 1, Flurstück 48/26"/>
    <s v="Rheinland-Pfalz"/>
    <m/>
    <n v="2015"/>
    <n v="2015"/>
    <x v="0"/>
    <x v="0"/>
    <m/>
    <m/>
    <s v="Windenergie (Onshore-Anlage)"/>
    <s v="Ja"/>
    <m/>
    <n v="16"/>
    <m/>
    <s v="Hochspannung (HS)"/>
    <s v="Westnetz GmbH"/>
    <x v="0"/>
    <x v="146"/>
  </r>
  <r>
    <s v="BNA1667"/>
    <m/>
    <s v="Windpark Looft II"/>
    <s v="25582"/>
    <s v="Looft"/>
    <s v="Gemarkung Looft, Flur 5, Flurstück 30/4"/>
    <s v="Schleswig-Holstein"/>
    <m/>
    <n v="2015"/>
    <n v="2015"/>
    <x v="0"/>
    <x v="0"/>
    <m/>
    <m/>
    <s v="Windenergie (Onshore-Anlage)"/>
    <s v="Ja"/>
    <m/>
    <n v="10.15"/>
    <m/>
    <s v="Mittelspannung (MS)"/>
    <s v="Schleswig-Holstein Netz AG"/>
    <x v="0"/>
    <x v="146"/>
  </r>
  <r>
    <s v="BNA1668"/>
    <m/>
    <s v="Windpark Mahlwinkel Süd"/>
    <s v="39517"/>
    <s v="Mahlwinkel"/>
    <s v="Flur 7, Flurstück 42"/>
    <s v="Sachsen-Anhalt"/>
    <m/>
    <n v="2015"/>
    <n v="2015"/>
    <x v="0"/>
    <x v="0"/>
    <m/>
    <m/>
    <s v="Windenergie (Onshore-Anlage)"/>
    <s v="Ja"/>
    <m/>
    <n v="46"/>
    <m/>
    <s v="Hochspannung (HS)"/>
    <s v="HSN Magdeburg GmbH"/>
    <x v="0"/>
    <x v="146"/>
  </r>
  <r>
    <s v="BNA1669"/>
    <m/>
    <s v="Windpark Osterrade"/>
    <s v="24796"/>
    <s v="Bovenau"/>
    <m/>
    <s v="Schleswig-Holstein"/>
    <m/>
    <n v="2015"/>
    <n v="2015"/>
    <x v="0"/>
    <x v="0"/>
    <m/>
    <m/>
    <s v="Windenergie (Onshore-Anlage)"/>
    <s v="Ja"/>
    <m/>
    <n v="20"/>
    <m/>
    <s v="Mittelspannung (MS)"/>
    <s v="Schleswig-Holstein Netz AG"/>
    <x v="0"/>
    <x v="146"/>
  </r>
  <r>
    <s v="BNA1670"/>
    <m/>
    <s v="Bürgerwindpark Neuenkirchen"/>
    <s v="25792"/>
    <s v="Neuenkirchen"/>
    <m/>
    <s v="Schleswig-Holstein"/>
    <m/>
    <n v="2015"/>
    <n v="2015"/>
    <x v="0"/>
    <x v="0"/>
    <m/>
    <m/>
    <s v="Windenergie (Onshore-Anlage)"/>
    <s v="Ja"/>
    <m/>
    <n v="34.9"/>
    <m/>
    <s v="Mittelspannung (MS)"/>
    <s v="Schleswig-Holstein Netz AG"/>
    <x v="0"/>
    <x v="146"/>
  </r>
  <r>
    <s v="BNA1671"/>
    <s v="Kronos Titan GmbH"/>
    <m/>
    <n v="26954"/>
    <s v="Bremerhaven"/>
    <m/>
    <s v="Niedersachsen"/>
    <m/>
    <d v="2014-03-03T00:00:00"/>
    <d v="2014-03-03T00:00:00"/>
    <x v="0"/>
    <x v="1"/>
    <m/>
    <m/>
    <s v="Erdgas"/>
    <s v="Nein"/>
    <s v="Ja"/>
    <n v="17.100000000000001"/>
    <s v="Uspannwerk Blexen"/>
    <s v="110/6"/>
    <s v="EWE NETZ GmbH"/>
    <x v="0"/>
    <x v="86"/>
  </r>
  <r>
    <s v="BNA1672"/>
    <s v="EnBW Energie Baden-Württemberg AG"/>
    <s v="Walgauwerk"/>
    <s v="A-06710"/>
    <s v="Nenzing"/>
    <s v="Eichholz 1"/>
    <s v="Österreich"/>
    <m/>
    <d v="1984-09-01T00:00:00"/>
    <d v="1984-09-01T00:00:00"/>
    <x v="5"/>
    <x v="15"/>
    <m/>
    <m/>
    <s v="Speicherwasser (ohne Pumpspeicher)"/>
    <s v="Nein"/>
    <s v="Nein"/>
    <n v="86"/>
    <s v="Bürs / Werben"/>
    <s v="Höchstspannung (HöS)"/>
    <s v="Transnet BW GmbH"/>
    <x v="5"/>
    <x v="57"/>
  </r>
  <r>
    <s v="BNA1673"/>
    <s v="Vattenfall Heizkraftwerk Moorburg GmbH"/>
    <s v="Moorburg A"/>
    <n v="21079"/>
    <s v="Hamburg"/>
    <s v="Moorburger Schanze 2"/>
    <s v="Hamburg"/>
    <s v="A"/>
    <d v="2015-08-31T00:00:00"/>
    <d v="2015-08-31T00:00:00"/>
    <x v="0"/>
    <x v="6"/>
    <s v="Steinkohle"/>
    <s v="Heizöl, leicht"/>
    <s v="Steinkohle"/>
    <s v="Nein"/>
    <s v="Ja"/>
    <n v="800"/>
    <m/>
    <s v="Höchstspannung (HöS)"/>
    <s v="50Hertz Transmission GmbH"/>
    <x v="0"/>
    <x v="120"/>
  </r>
  <r>
    <s v="BNA1674"/>
    <s v="ENGIE Deutschland AG"/>
    <s v="Kraftwerk Wilhelmshaven"/>
    <n v="26386"/>
    <s v="Wilhelmshaven"/>
    <s v="Niedersachsendamm"/>
    <s v="Niedersachsen"/>
    <s v="Kraftwerk Wilhelmshaven"/>
    <d v="2015-10-30T00:00:00"/>
    <d v="2015-10-30T00:00:00"/>
    <x v="0"/>
    <x v="6"/>
    <s v="Steinkohle"/>
    <s v="Heizöl, leicht"/>
    <s v="Steinkohle"/>
    <s v="Nein"/>
    <s v="Nein"/>
    <n v="731"/>
    <s v="Maade"/>
    <n v="380"/>
    <s v="TenneT TSO GmbH"/>
    <x v="0"/>
    <x v="120"/>
  </r>
  <r>
    <s v="BNA1675"/>
    <s v="Société Electrique de l'Our S.A."/>
    <s v="PSW Vianden"/>
    <s v="L -9401"/>
    <s v="Vianden"/>
    <s v="B.P. 2"/>
    <s v="Luxemburg"/>
    <s v="Maschine 11"/>
    <d v="2015-07-31T00:00:00"/>
    <d v="2015-07-31T00:00:00"/>
    <x v="0"/>
    <x v="9"/>
    <m/>
    <m/>
    <s v="Pumpspeicher"/>
    <s v="Nein"/>
    <s v="Nein"/>
    <n v="195"/>
    <s v="Niederstedem"/>
    <s v="Höchstspannung (HöS)"/>
    <s v="Amprion GmbH"/>
    <x v="0"/>
    <x v="120"/>
  </r>
  <r>
    <s v="BNA1676"/>
    <s v="Evonik Degussa GmbH"/>
    <s v="Kraftwerk IV"/>
    <n v="45772"/>
    <s v="Marl"/>
    <s v="Paul-Baumann-Str. 1"/>
    <s v="Nordrhein-Westfalen"/>
    <n v="1"/>
    <d v="2016-02-13T00:00:00"/>
    <d v="2016-02-13T00:00:00"/>
    <x v="0"/>
    <x v="1"/>
    <m/>
    <m/>
    <s v="Erdgas"/>
    <s v="Nein"/>
    <s v="Ja"/>
    <n v="60.76"/>
    <s v="DE007586457720000000S097220018F01"/>
    <s v="Hochspannung (HS)"/>
    <s v="CPM Netz GmbH"/>
    <x v="0"/>
    <x v="13"/>
  </r>
  <r>
    <s v="BNA1677"/>
    <s v="Volkswagen AG"/>
    <s v="BHKW Braunschweig"/>
    <n v="38436"/>
    <s v="Wolfsburg"/>
    <s v="Berliner Ring"/>
    <s v="Niedersachsen"/>
    <m/>
    <d v="2014-07-27T00:00:00"/>
    <d v="2014-07-27T00:00:00"/>
    <x v="0"/>
    <x v="1"/>
    <m/>
    <m/>
    <s v="Erdgas"/>
    <s v="Nein"/>
    <s v="Ja"/>
    <n v="10.4"/>
    <m/>
    <s v="Hochspannung (HS)"/>
    <s v="Braunschweiger Netz GmbH"/>
    <x v="0"/>
    <x v="86"/>
  </r>
  <r>
    <s v="BNA1678"/>
    <s v="Flughafen München GmbH"/>
    <s v="Energiezentrale 2016"/>
    <n v="85326"/>
    <s v="München"/>
    <m/>
    <s v="Bayern"/>
    <m/>
    <d v="2014-12-09T00:00:00"/>
    <d v="2014-12-09T00:00:00"/>
    <x v="0"/>
    <x v="1"/>
    <m/>
    <m/>
    <s v="Erdgas"/>
    <s v="Nein"/>
    <s v="Ja"/>
    <n v="16.8"/>
    <m/>
    <s v="Mittelspannung (MS)"/>
    <s v="Energienetze Bayern GmbH"/>
    <x v="0"/>
    <x v="86"/>
  </r>
  <r>
    <s v="BNA1679"/>
    <m/>
    <s v="PV Wertachtal-Augsburg"/>
    <n v="86854"/>
    <s v="Amberg"/>
    <s v="Gemarkung Amberg, Flurstück 1550"/>
    <s v="Bayern"/>
    <m/>
    <n v="2015"/>
    <n v="2015"/>
    <x v="0"/>
    <x v="7"/>
    <m/>
    <m/>
    <s v="Solare Strahlungsenergie"/>
    <s v="Ja"/>
    <m/>
    <n v="10"/>
    <s v="UW Gennach"/>
    <s v="Mittelspannung (MS)"/>
    <s v="LEW Verteilnetz GmbH"/>
    <x v="0"/>
    <x v="146"/>
  </r>
  <r>
    <s v="BNA1680"/>
    <m/>
    <s v="Windpark Lobendorfer Forsten Vetschau"/>
    <n v="3226"/>
    <s v="Vetschau/Spreewald"/>
    <s v="Flur 2, Flurstück 117/1 Gemarkung Tornitz"/>
    <s v="Brandenburg"/>
    <m/>
    <n v="2015"/>
    <n v="2015"/>
    <x v="0"/>
    <x v="0"/>
    <m/>
    <m/>
    <s v="Windenergie (Onshore-Anlage)"/>
    <s v="Ja"/>
    <m/>
    <n v="14.4"/>
    <m/>
    <m/>
    <m/>
    <x v="0"/>
    <x v="146"/>
  </r>
  <r>
    <s v="BNA1681"/>
    <m/>
    <s v="Windpark Rehain"/>
    <n v="3238"/>
    <s v="Lichterfeld-Schacksdorf"/>
    <s v="Gem. Lieskau Flur 1 FS 129"/>
    <s v="Brandenburg"/>
    <m/>
    <n v="2015"/>
    <n v="2015"/>
    <x v="0"/>
    <x v="0"/>
    <m/>
    <m/>
    <s v="Windenergie (Onshore-Anlage)"/>
    <s v="Ja"/>
    <m/>
    <n v="16.5"/>
    <m/>
    <m/>
    <m/>
    <x v="0"/>
    <x v="146"/>
  </r>
  <r>
    <s v="BNA1682"/>
    <m/>
    <s v="Windpark Wahlsdorf"/>
    <n v="14913"/>
    <s v="Wahlsdorf"/>
    <n v="77"/>
    <s v="Brandenburg"/>
    <m/>
    <n v="2016"/>
    <n v="2016"/>
    <x v="0"/>
    <x v="0"/>
    <m/>
    <m/>
    <s v="Windenergie (Onshore-Anlage)"/>
    <s v="Ja"/>
    <m/>
    <n v="12.59"/>
    <m/>
    <m/>
    <m/>
    <x v="0"/>
    <x v="147"/>
  </r>
  <r>
    <s v="BNA1683"/>
    <m/>
    <s v="Windpark Feldheim V"/>
    <n v="14979"/>
    <s v="Treuenbrietzen OT Feldheim"/>
    <s v="Gemarkung Feldheim, Flur 6, Flst. 114"/>
    <s v="Brandenburg"/>
    <m/>
    <n v="2015"/>
    <n v="2015"/>
    <x v="0"/>
    <x v="0"/>
    <m/>
    <m/>
    <s v="Windenergie (Onshore-Anlage)"/>
    <s v="Ja"/>
    <m/>
    <n v="21"/>
    <m/>
    <m/>
    <m/>
    <x v="0"/>
    <x v="146"/>
  </r>
  <r>
    <s v="BNA1684"/>
    <m/>
    <s v="Windpark Duben II"/>
    <n v="15926"/>
    <s v="Luckau OT Duben"/>
    <s v="Gem. Karche Flur 2 FS 53"/>
    <s v="Brandenburg"/>
    <m/>
    <n v="2015"/>
    <n v="2015"/>
    <x v="0"/>
    <x v="0"/>
    <m/>
    <m/>
    <s v="Windenergie (Onshore-Anlage)"/>
    <s v="Ja"/>
    <m/>
    <n v="24.75"/>
    <m/>
    <m/>
    <m/>
    <x v="0"/>
    <x v="146"/>
  </r>
  <r>
    <s v="BNA1685"/>
    <m/>
    <s v="Windpark Luckow-Petershagen"/>
    <n v="16306"/>
    <s v="Luckow-Petershagen"/>
    <s v="Gemarkung Luckow-Petershagen , Flur 2, Flurstück 255"/>
    <s v="Brandenburg"/>
    <m/>
    <n v="2015"/>
    <n v="2015"/>
    <x v="0"/>
    <x v="0"/>
    <m/>
    <m/>
    <s v="Windenergie (Onshore-Anlage)"/>
    <s v="Ja"/>
    <m/>
    <n v="50.98"/>
    <m/>
    <m/>
    <m/>
    <x v="0"/>
    <x v="146"/>
  </r>
  <r>
    <s v="BNA1686"/>
    <m/>
    <s v="Groß Welle"/>
    <n v="16866"/>
    <s v="Gumtow"/>
    <s v="Flurstück 184, Flur 1"/>
    <s v="Brandenburg"/>
    <m/>
    <n v="2010"/>
    <n v="2010"/>
    <x v="0"/>
    <x v="0"/>
    <m/>
    <m/>
    <s v="Windenergie (Onshore-Anlage)"/>
    <s v="Ja"/>
    <m/>
    <n v="12"/>
    <m/>
    <m/>
    <m/>
    <x v="0"/>
    <x v="54"/>
  </r>
  <r>
    <s v="BNA1687"/>
    <m/>
    <s v="GR Grünberg"/>
    <n v="17291"/>
    <s v="Gemarkung: Wallmow"/>
    <s v="Flur:6, Flurstück: 43"/>
    <s v="Brandenburg"/>
    <m/>
    <n v="2010"/>
    <n v="2010"/>
    <x v="0"/>
    <x v="0"/>
    <m/>
    <m/>
    <s v="Windenergie (Onshore-Anlage)"/>
    <s v="Ja"/>
    <m/>
    <n v="20.7"/>
    <m/>
    <m/>
    <m/>
    <x v="0"/>
    <x v="54"/>
  </r>
  <r>
    <s v="BNA1688"/>
    <s v="Bürgerwindpark Löningen GmbH &amp; Co. KG"/>
    <s v="Bürgerwindpark Löningen"/>
    <n v="49624"/>
    <s v="Wachtum"/>
    <s v="Flur 5, Flurstück 19/3"/>
    <s v="Niedersachsen"/>
    <m/>
    <d v="2010-06-30T00:00:00"/>
    <d v="2010-06-30T00:00:00"/>
    <x v="0"/>
    <x v="0"/>
    <m/>
    <m/>
    <s v="Windenergie (Onshore-Anlage)"/>
    <s v="Ja"/>
    <m/>
    <n v="14"/>
    <m/>
    <m/>
    <m/>
    <x v="0"/>
    <x v="24"/>
  </r>
  <r>
    <s v="BNA1689"/>
    <m/>
    <s v="Menslage 01 - Herberger Feld"/>
    <n v="49637"/>
    <s v="Menslage"/>
    <s v="Letzte Lage, Gemarkung Herbergen, Flur 2, Flurstück 4"/>
    <s v="Niedersachsen"/>
    <m/>
    <n v="2015"/>
    <n v="2015"/>
    <x v="0"/>
    <x v="0"/>
    <m/>
    <m/>
    <s v="Windenergie (Onshore-Anlage)"/>
    <s v="Ja"/>
    <m/>
    <n v="12"/>
    <m/>
    <m/>
    <m/>
    <x v="0"/>
    <x v="146"/>
  </r>
  <r>
    <s v="BNA1690"/>
    <m/>
    <s v="Repowering Windpark Egglingen"/>
    <n v="26409"/>
    <s v="Wittmund"/>
    <s v="Flurstück 12/5 u. 12/6 der Flur 13, Gemarkung Eggelingen"/>
    <s v="Niedersachsen"/>
    <m/>
    <n v="2015"/>
    <n v="2015"/>
    <x v="0"/>
    <x v="0"/>
    <m/>
    <m/>
    <s v="Windenergie (Onshore-Anlage)"/>
    <s v="Ja"/>
    <m/>
    <n v="12.2"/>
    <m/>
    <m/>
    <m/>
    <x v="0"/>
    <x v="146"/>
  </r>
  <r>
    <s v="BNA1691"/>
    <m/>
    <s v="Windpark Abens Blersum GmbH &amp; Co. KG"/>
    <n v="26409"/>
    <s v="Wittmund"/>
    <s v="(WEA 18) Flurstück 32/1 der Flur 8 Gemarkung Uttel"/>
    <s v="Niedersachsen"/>
    <m/>
    <n v="2015"/>
    <n v="2015"/>
    <x v="0"/>
    <x v="0"/>
    <m/>
    <m/>
    <s v="Windenergie (Onshore-Anlage)"/>
    <s v="Ja"/>
    <m/>
    <n v="15.25"/>
    <m/>
    <m/>
    <m/>
    <x v="0"/>
    <x v="146"/>
  </r>
  <r>
    <s v="BNA1692"/>
    <m/>
    <s v="Windpark Abens Nord GmbH &amp; Co. KG"/>
    <n v="26409"/>
    <s v="Wittmund"/>
    <s v="(WEA 11) Flurstück 39/1 der Flur 2 Gemarkung Burhafe"/>
    <s v="Niedersachsen"/>
    <m/>
    <n v="2015"/>
    <n v="2015"/>
    <x v="0"/>
    <x v="0"/>
    <m/>
    <m/>
    <s v="Windenergie (Onshore-Anlage)"/>
    <s v="Ja"/>
    <m/>
    <n v="24.4"/>
    <m/>
    <m/>
    <m/>
    <x v="0"/>
    <x v="146"/>
  </r>
  <r>
    <s v="BNA1693"/>
    <m/>
    <s v="Windpark Appeln"/>
    <n v="27616"/>
    <s v="Beverstedt"/>
    <n v="17"/>
    <s v="Niedersachsen"/>
    <m/>
    <n v="2015"/>
    <n v="2015"/>
    <x v="0"/>
    <x v="0"/>
    <m/>
    <m/>
    <s v="Windenergie (Onshore-Anlage)"/>
    <s v="Ja"/>
    <m/>
    <n v="11.4"/>
    <m/>
    <m/>
    <m/>
    <x v="0"/>
    <x v="146"/>
  </r>
  <r>
    <s v="BNA1694"/>
    <m/>
    <s v="Windpark Coppenbrügge"/>
    <n v="31863"/>
    <s v="Coppenbrügge"/>
    <s v="Coppenbrügge, Flur 14, Flurstück 17"/>
    <s v="Niedersachsen"/>
    <m/>
    <n v="2015"/>
    <n v="2015"/>
    <x v="0"/>
    <x v="0"/>
    <m/>
    <m/>
    <s v="Windenergie (Onshore-Anlage)"/>
    <s v="Ja"/>
    <m/>
    <n v="19.2"/>
    <m/>
    <m/>
    <m/>
    <x v="0"/>
    <x v="146"/>
  </r>
  <r>
    <s v="BNA1695"/>
    <m/>
    <s v="Windpark Gehrde &quot;Groß Drehle&quot;"/>
    <n v="49596"/>
    <s v="Gehrde"/>
    <s v="Gemarkung Groß Drehle, Flur 1, Flurstück 3"/>
    <s v="Niedersachsen"/>
    <m/>
    <n v="2015"/>
    <n v="2015"/>
    <x v="0"/>
    <x v="0"/>
    <m/>
    <m/>
    <s v="Windenergie (Onshore-Anlage)"/>
    <s v="Ja"/>
    <m/>
    <n v="12"/>
    <m/>
    <m/>
    <m/>
    <x v="0"/>
    <x v="146"/>
  </r>
  <r>
    <s v="BNA1696"/>
    <s v="Dortmunder Energie- und Wasserversorgung GmbH"/>
    <s v="Windpark Horst"/>
    <n v="29640"/>
    <s v="Schneverdingen/Horst"/>
    <s v="Gemarkung Wesseloh; Flur 1; Flurstück 127/50"/>
    <s v="Niedersachsen"/>
    <m/>
    <d v="2016-03-30T00:00:00"/>
    <d v="2016-03-30T00:00:00"/>
    <x v="0"/>
    <x v="0"/>
    <m/>
    <m/>
    <s v="Windenergie (Onshore-Anlage)"/>
    <s v="Ja"/>
    <m/>
    <n v="12"/>
    <m/>
    <m/>
    <m/>
    <x v="0"/>
    <x v="13"/>
  </r>
  <r>
    <s v="BNA1697"/>
    <m/>
    <s v="Windpark Klingenberg"/>
    <n v="28790"/>
    <s v="Schwanewede"/>
    <m/>
    <s v="Niedersachsen"/>
    <m/>
    <n v="2015"/>
    <n v="2015"/>
    <x v="0"/>
    <x v="0"/>
    <m/>
    <m/>
    <s v="Windenergie (Onshore-Anlage)"/>
    <s v="Ja"/>
    <m/>
    <n v="18.3"/>
    <m/>
    <m/>
    <m/>
    <x v="0"/>
    <x v="146"/>
  </r>
  <r>
    <s v="BNA1698"/>
    <m/>
    <s v="Windpark Lesse II"/>
    <n v="38228"/>
    <s v="Lesse"/>
    <s v="Gemarkung Lesse, Flur 11"/>
    <s v="Niedersachsen"/>
    <m/>
    <n v="2010"/>
    <n v="2010"/>
    <x v="0"/>
    <x v="0"/>
    <m/>
    <m/>
    <s v="Windenergie (Onshore-Anlage)"/>
    <s v="Ja"/>
    <m/>
    <n v="10"/>
    <m/>
    <m/>
    <m/>
    <x v="0"/>
    <x v="54"/>
  </r>
  <r>
    <s v="BNA1699"/>
    <m/>
    <s v="Windpark Lorup"/>
    <n v="26901"/>
    <s v="Lorup"/>
    <m/>
    <s v="Niedersachsen"/>
    <m/>
    <n v="2010"/>
    <n v="2010"/>
    <x v="0"/>
    <x v="0"/>
    <m/>
    <m/>
    <s v="Windenergie (Onshore-Anlage)"/>
    <s v="Ja"/>
    <m/>
    <n v="11.5"/>
    <m/>
    <m/>
    <m/>
    <x v="0"/>
    <x v="54"/>
  </r>
  <r>
    <s v="BNA1700"/>
    <m/>
    <s v="Windpark Lunestedt-Heerstedt"/>
    <n v="27616"/>
    <s v="Beverstedt"/>
    <s v="45 und 46"/>
    <s v="Niedersachsen"/>
    <m/>
    <n v="2015"/>
    <n v="2015"/>
    <x v="0"/>
    <x v="0"/>
    <m/>
    <m/>
    <s v="Windenergie (Onshore-Anlage)"/>
    <s v="Ja"/>
    <m/>
    <n v="38.5"/>
    <m/>
    <m/>
    <m/>
    <x v="0"/>
    <x v="146"/>
  </r>
  <r>
    <s v="BNA1701"/>
    <m/>
    <s v="Windpark Merzen"/>
    <n v="49586"/>
    <s v="Merzen"/>
    <s v="Gemarkung Lechtrup, Flur 11, Flurstück 16/1"/>
    <s v="Niedersachsen"/>
    <m/>
    <n v="2016"/>
    <n v="2016"/>
    <x v="0"/>
    <x v="0"/>
    <m/>
    <m/>
    <s v="Windenergie (Onshore-Anlage)"/>
    <s v="Ja"/>
    <m/>
    <n v="10"/>
    <m/>
    <m/>
    <m/>
    <x v="0"/>
    <x v="147"/>
  </r>
  <r>
    <s v="BNA1702"/>
    <m/>
    <s v="Windpark Moosmoor"/>
    <m/>
    <m/>
    <s v="Gem. Wittstedt, Flur 8, Flurstück 24/1"/>
    <s v="Niedersachsen"/>
    <m/>
    <n v="2015"/>
    <n v="2015"/>
    <x v="0"/>
    <x v="0"/>
    <m/>
    <m/>
    <s v="Windenergie (Onshore-Anlage)"/>
    <s v="Ja"/>
    <m/>
    <n v="12.2"/>
    <m/>
    <m/>
    <m/>
    <x v="0"/>
    <x v="146"/>
  </r>
  <r>
    <s v="BNA1703"/>
    <m/>
    <s v="Windpark Neudersum"/>
    <n v="26906"/>
    <s v="Dersum"/>
    <s v="Gemarkung Neudersum, Flur 001, Flurstück 57"/>
    <s v="Niedersachsen"/>
    <m/>
    <n v="2015"/>
    <n v="2015"/>
    <x v="0"/>
    <x v="0"/>
    <m/>
    <m/>
    <s v="Windenergie (Onshore-Anlage)"/>
    <s v="Ja"/>
    <m/>
    <n v="12.2"/>
    <m/>
    <m/>
    <m/>
    <x v="0"/>
    <x v="146"/>
  </r>
  <r>
    <s v="BNA1704"/>
    <m/>
    <s v="Windpark Neusustrum"/>
    <n v="49762"/>
    <s v="Sustrum"/>
    <s v="Gemarkung Neusustrum, Flur 3, Flurstück 7/2"/>
    <s v="Niedersachsen"/>
    <m/>
    <n v="2016"/>
    <n v="2016"/>
    <x v="0"/>
    <x v="0"/>
    <m/>
    <m/>
    <s v="Windenergie (Onshore-Anlage)"/>
    <s v="Ja"/>
    <m/>
    <n v="24"/>
    <m/>
    <m/>
    <m/>
    <x v="0"/>
    <x v="147"/>
  </r>
  <r>
    <s v="BNA1705"/>
    <m/>
    <s v="Windpark Sandbostel"/>
    <n v="27446"/>
    <s v="Sandbostel"/>
    <s v="Gemarkung Sandbostel, Flur 5"/>
    <s v="Niedersachsen"/>
    <m/>
    <n v="2015"/>
    <n v="2015"/>
    <x v="0"/>
    <x v="0"/>
    <m/>
    <m/>
    <s v="Windenergie (Onshore-Anlage)"/>
    <s v="Ja"/>
    <m/>
    <n v="11.75"/>
    <m/>
    <m/>
    <m/>
    <x v="0"/>
    <x v="146"/>
  </r>
  <r>
    <s v="BNA1706"/>
    <m/>
    <s v="Windpark Schwarme"/>
    <n v="27327"/>
    <s v="Schwarme"/>
    <n v="42378"/>
    <s v="Niedersachsen"/>
    <m/>
    <n v="2010"/>
    <n v="2010"/>
    <x v="0"/>
    <x v="0"/>
    <m/>
    <m/>
    <s v="Windenergie (Onshore-Anlage)"/>
    <s v="Ja"/>
    <m/>
    <n v="10"/>
    <m/>
    <m/>
    <m/>
    <x v="0"/>
    <x v="54"/>
  </r>
  <r>
    <s v="BNA1707"/>
    <m/>
    <s v="WP Barnstorf"/>
    <n v="49406"/>
    <s v="Drentwede"/>
    <s v="Flur 3 Stk. 52/2 Gem. Aldorf"/>
    <s v="Niedersachsen"/>
    <m/>
    <n v="2016"/>
    <n v="2016"/>
    <x v="0"/>
    <x v="0"/>
    <m/>
    <m/>
    <s v="Windenergie (Onshore-Anlage)"/>
    <s v="Ja"/>
    <m/>
    <n v="11.7"/>
    <m/>
    <m/>
    <m/>
    <x v="0"/>
    <x v="147"/>
  </r>
  <r>
    <s v="BNA1708"/>
    <s v="IFE Windpark Berne GmbH &amp; Co. Betriebs-KG"/>
    <s v="WP Berne"/>
    <n v="27804"/>
    <s v="Gemarkung Neuenhuntorf, Berne"/>
    <s v="Flurstück 339, Flur 6"/>
    <s v="Niedersachsen"/>
    <m/>
    <d v="2015-03-18T00:00:00"/>
    <d v="2015-03-18T00:00:00"/>
    <x v="0"/>
    <x v="0"/>
    <m/>
    <m/>
    <s v="Windenergie (Onshore-Anlage)"/>
    <s v="Ja"/>
    <m/>
    <n v="11.5"/>
    <s v="Berne-Neuenhuntorfermoor, Hoher Weg (Flur 6 und 7)"/>
    <m/>
    <m/>
    <x v="0"/>
    <x v="120"/>
  </r>
  <r>
    <s v="BNA1709"/>
    <m/>
    <s v="WP Martfeld"/>
    <n v="27327"/>
    <s v="Martfeld"/>
    <s v="Gemarkung Martfeld, Flur 10, Flurstück 38"/>
    <s v="Niedersachsen"/>
    <m/>
    <n v="2010"/>
    <n v="2010"/>
    <x v="0"/>
    <x v="0"/>
    <m/>
    <m/>
    <s v="Windenergie (Onshore-Anlage)"/>
    <s v="Ja"/>
    <m/>
    <n v="10"/>
    <m/>
    <m/>
    <m/>
    <x v="0"/>
    <x v="54"/>
  </r>
  <r>
    <s v="BNA1710"/>
    <m/>
    <s v="Windpark Lahn-Dill-Bergland-Mitte"/>
    <n v="35080"/>
    <s v="Bad Endbach"/>
    <s v="Gemarkung Günterod, Flur 28, Flurstück 465/329"/>
    <s v="Hessen"/>
    <m/>
    <n v="2015"/>
    <n v="2015"/>
    <x v="0"/>
    <x v="0"/>
    <m/>
    <m/>
    <s v="Windenergie (Onshore-Anlage)"/>
    <s v="Ja"/>
    <m/>
    <n v="21.35"/>
    <m/>
    <m/>
    <m/>
    <x v="0"/>
    <x v="146"/>
  </r>
  <r>
    <s v="BNA1712"/>
    <s v="Trianel Onshore Windkraftwerk Rabenau GmbH &amp; Co. KG"/>
    <s v="Energie- und Ressourcenpark Rabenau"/>
    <n v="35466"/>
    <s v="Rabenau"/>
    <s v="Zum Noll (Weitershain, Fl. 14, Flst. 5/2)"/>
    <s v="Hessen"/>
    <m/>
    <n v="2015"/>
    <n v="2015"/>
    <x v="0"/>
    <x v="0"/>
    <m/>
    <m/>
    <s v="Windenergie (Onshore-Anlage)"/>
    <s v="Ja"/>
    <s v="Nein"/>
    <n v="15.18"/>
    <m/>
    <m/>
    <m/>
    <x v="0"/>
    <x v="146"/>
  </r>
  <r>
    <s v="BNA1713"/>
    <m/>
    <s v="Windpark Ludwigsau"/>
    <n v="36251"/>
    <s v="Gemarkung Ersrode"/>
    <s v="Flur 6, Flurstück 1"/>
    <s v="Hessen"/>
    <m/>
    <n v="2016"/>
    <n v="2016"/>
    <x v="0"/>
    <x v="0"/>
    <m/>
    <m/>
    <s v="Windenergie (Onshore-Anlage)"/>
    <s v="Ja"/>
    <m/>
    <n v="23.1"/>
    <m/>
    <m/>
    <m/>
    <x v="0"/>
    <x v="147"/>
  </r>
  <r>
    <s v="BNA1714"/>
    <m/>
    <s v="Windpark Buchonia"/>
    <n v="36391"/>
    <s v="Sinntal"/>
    <s v="Gemarkung Sterbfritz, Flur 1, Flurstück 1"/>
    <s v="Hessen"/>
    <m/>
    <n v="2015"/>
    <n v="2015"/>
    <x v="0"/>
    <x v="0"/>
    <m/>
    <m/>
    <s v="Windenergie (Onshore-Anlage)"/>
    <s v="Ja"/>
    <m/>
    <n v="19.02"/>
    <m/>
    <m/>
    <m/>
    <x v="0"/>
    <x v="146"/>
  </r>
  <r>
    <s v="BNA1715"/>
    <s v="Windpark Rohrberg GmbH &amp; Co. KG"/>
    <s v="Windpark Rohrberg"/>
    <n v="37235"/>
    <s v="Hessisch Lichtenau"/>
    <s v="Flur 3, Flurstück 2/12"/>
    <s v="Hessen"/>
    <m/>
    <d v="2015-11-01T00:00:00"/>
    <d v="2015-11-01T00:00:00"/>
    <x v="0"/>
    <x v="0"/>
    <m/>
    <m/>
    <s v="Windenergie (Onshore-Anlage)"/>
    <s v="Ja"/>
    <s v="Nein"/>
    <n v="15"/>
    <s v="UW Bergshausen"/>
    <s v="USp. Hoch- / Mittelspannung (HS/MS)"/>
    <s v="Städtische Werke Netz plus Service GmbH"/>
    <x v="0"/>
    <x v="120"/>
  </r>
  <r>
    <s v="BNA1716"/>
    <m/>
    <s v="Windpark Galgenberg"/>
    <n v="61137"/>
    <s v="Schöneck-Kilianstädten"/>
    <s v="Gemarkung Kilianstädten, Flur 29, Flurstück 18"/>
    <s v="Hessen"/>
    <m/>
    <n v="2010"/>
    <n v="2010"/>
    <x v="0"/>
    <x v="0"/>
    <m/>
    <m/>
    <s v="Windenergie (Onshore-Anlage)"/>
    <s v="Ja"/>
    <m/>
    <n v="30.4"/>
    <m/>
    <m/>
    <m/>
    <x v="0"/>
    <x v="54"/>
  </r>
  <r>
    <s v="BNA1717"/>
    <m/>
    <s v="Windpark Harthäuser Wald"/>
    <n v="74259"/>
    <s v="Widdern"/>
    <s v="Flurstück 4041/1"/>
    <s v="Baden-Württemberg"/>
    <m/>
    <n v="2015"/>
    <n v="2015"/>
    <x v="0"/>
    <x v="0"/>
    <m/>
    <m/>
    <s v="Windenergie (Onshore-Anlage)"/>
    <s v="Ja"/>
    <m/>
    <n v="42"/>
    <m/>
    <m/>
    <m/>
    <x v="0"/>
    <x v="146"/>
  </r>
  <r>
    <s v="BNA1718"/>
    <m/>
    <s v="Windpark Kohlenstraße"/>
    <n v="74544"/>
    <s v="Michelbach an der Bilz"/>
    <s v="770/1 Gemarkung Michelbach"/>
    <s v="Baden-Württemberg"/>
    <m/>
    <n v="2015"/>
    <n v="2015"/>
    <x v="0"/>
    <x v="0"/>
    <m/>
    <m/>
    <s v="Windenergie (Onshore-Anlage)"/>
    <s v="Ja"/>
    <m/>
    <n v="23.1"/>
    <m/>
    <m/>
    <m/>
    <x v="0"/>
    <x v="146"/>
  </r>
  <r>
    <s v="BNA1719"/>
    <m/>
    <s v="Windpark Ravenstein"/>
    <n v="74747"/>
    <s v="Ravenstein"/>
    <s v="2277 Gemarkung Merchingen"/>
    <s v="Baden-Württemberg"/>
    <m/>
    <n v="2015"/>
    <n v="2015"/>
    <x v="0"/>
    <x v="0"/>
    <m/>
    <m/>
    <s v="Windenergie (Onshore-Anlage)"/>
    <s v="Ja"/>
    <m/>
    <n v="10.119999999999999"/>
    <m/>
    <m/>
    <m/>
    <x v="0"/>
    <x v="146"/>
  </r>
  <r>
    <s v="BNA1720"/>
    <m/>
    <s v="Windpark Berg"/>
    <n v="82335"/>
    <s v="Berg"/>
    <n v="19"/>
    <s v="Bayern"/>
    <m/>
    <n v="2015"/>
    <n v="2015"/>
    <x v="0"/>
    <x v="0"/>
    <m/>
    <m/>
    <s v="Windenergie (Onshore-Anlage)"/>
    <s v="Ja"/>
    <m/>
    <n v="12"/>
    <m/>
    <m/>
    <m/>
    <x v="0"/>
    <x v="146"/>
  </r>
  <r>
    <s v="BNA1721"/>
    <m/>
    <s v="WP Titting"/>
    <n v="85135"/>
    <s v="Titting"/>
    <s v="Flurstücke 235 &amp; 236, Gemarkung Großnottersdorf"/>
    <s v="Bayern"/>
    <m/>
    <n v="2015"/>
    <n v="2015"/>
    <x v="0"/>
    <x v="0"/>
    <m/>
    <m/>
    <s v="Windenergie (Onshore-Anlage)"/>
    <s v="Ja"/>
    <m/>
    <n v="21.51"/>
    <m/>
    <m/>
    <m/>
    <x v="0"/>
    <x v="146"/>
  </r>
  <r>
    <s v="BNA1722"/>
    <m/>
    <s v="Windpark Thalmässing"/>
    <n v="91177"/>
    <s v="Thalmässing"/>
    <s v="Gemarkung Landersdorf, Fl-Nr. 238"/>
    <s v="Bayern"/>
    <m/>
    <n v="2015"/>
    <n v="2015"/>
    <x v="0"/>
    <x v="0"/>
    <m/>
    <m/>
    <s v="Windenergie (Onshore-Anlage)"/>
    <s v="Ja"/>
    <m/>
    <n v="15.38"/>
    <m/>
    <m/>
    <m/>
    <x v="0"/>
    <x v="146"/>
  </r>
  <r>
    <s v="BNA1723"/>
    <m/>
    <s v="Windpark Lonnerstadt"/>
    <n v="91475"/>
    <s v="Lonnerstadt"/>
    <s v="Flurstücknummer: 1727 Gemarkung Lonnerstadt"/>
    <s v="Bayern"/>
    <m/>
    <d v="2015-12-01T00:00:00"/>
    <d v="2015-12-01T00:00:00"/>
    <x v="0"/>
    <x v="0"/>
    <m/>
    <m/>
    <s v="Windenergie (Onshore-Anlage)"/>
    <s v="Ja"/>
    <m/>
    <n v="12"/>
    <s v="Schalthaus Höchstadt"/>
    <s v="Mittelspannung (MS)"/>
    <s v="Bayernwerk AG"/>
    <x v="0"/>
    <x v="120"/>
  </r>
  <r>
    <s v="BNA1724"/>
    <m/>
    <s v="WP Dinkelsbühl-Wilburgstetten (ehemals WP Eichelberg)"/>
    <n v="91550"/>
    <s v="Dinkelsbühl"/>
    <s v="Flurstück 205, Gemarkung Sinbronn"/>
    <s v="Bayern"/>
    <m/>
    <n v="2015"/>
    <n v="2015"/>
    <x v="0"/>
    <x v="0"/>
    <m/>
    <m/>
    <s v="Windenergie (Onshore-Anlage)"/>
    <s v="Ja"/>
    <m/>
    <n v="13.2"/>
    <m/>
    <m/>
    <m/>
    <x v="0"/>
    <x v="146"/>
  </r>
  <r>
    <s v="BNA1725"/>
    <s v="Onshore Wind Gesater Wald GmbH &amp; Co. KG"/>
    <s v="WP Gesater Wald"/>
    <n v="91564"/>
    <s v="Neuendettelsau"/>
    <s v="Flur 663 Gemarkung Haag"/>
    <s v="Bayern"/>
    <m/>
    <n v="2015"/>
    <n v="2015"/>
    <x v="0"/>
    <x v="0"/>
    <m/>
    <m/>
    <s v="Windenergie (Onshore-Anlage)"/>
    <s v="Ja"/>
    <m/>
    <n v="12"/>
    <m/>
    <m/>
    <m/>
    <x v="0"/>
    <x v="146"/>
  </r>
  <r>
    <s v="BNA1726"/>
    <m/>
    <s v="Windpark Birkenfels"/>
    <n v="91604"/>
    <s v="Flachslanden"/>
    <s v="382 Gemarkung Kettenhöfstetten"/>
    <s v="Bayern"/>
    <m/>
    <n v="2015"/>
    <n v="2015"/>
    <x v="0"/>
    <x v="0"/>
    <m/>
    <m/>
    <s v="Windenergie (Onshore-Anlage)"/>
    <s v="Ja"/>
    <m/>
    <n v="10"/>
    <m/>
    <m/>
    <m/>
    <x v="0"/>
    <x v="146"/>
  </r>
  <r>
    <s v="BNA1727"/>
    <s v="LHI Green Infrastructure Wind Deutschland III GmbH &amp; Co. KG"/>
    <s v="Windpark Velburg"/>
    <n v="92355"/>
    <s v="Velburg"/>
    <s v="149, Gemarkung Mantlach"/>
    <s v="Bayern"/>
    <m/>
    <n v="2015"/>
    <n v="2015"/>
    <x v="0"/>
    <x v="0"/>
    <m/>
    <m/>
    <s v="Windenergie (Onshore-Anlage)"/>
    <s v="Ja"/>
    <m/>
    <n v="12"/>
    <m/>
    <m/>
    <m/>
    <x v="0"/>
    <x v="146"/>
  </r>
  <r>
    <s v="BNA1728"/>
    <m/>
    <s v="Windpark Hohenzellig"/>
    <n v="95176"/>
    <s v="Gemeinde Konradsreuth"/>
    <s v="FlNr. 185 Gemarkung Gottfriedsreuth"/>
    <s v="Bayern"/>
    <m/>
    <n v="2015"/>
    <n v="2015"/>
    <x v="0"/>
    <x v="0"/>
    <m/>
    <m/>
    <s v="Windenergie (Onshore-Anlage)"/>
    <s v="Ja"/>
    <m/>
    <n v="19.2"/>
    <m/>
    <m/>
    <m/>
    <x v="0"/>
    <x v="146"/>
  </r>
  <r>
    <s v="BNA1729"/>
    <m/>
    <s v="Windpark Fasanerie"/>
    <n v="95194"/>
    <s v="Regnitzlosau"/>
    <n v="498"/>
    <s v="Bayern"/>
    <m/>
    <n v="2010"/>
    <n v="2010"/>
    <x v="0"/>
    <x v="0"/>
    <m/>
    <m/>
    <s v="Windenergie (Onshore-Anlage)"/>
    <s v="Ja"/>
    <m/>
    <n v="10"/>
    <m/>
    <m/>
    <m/>
    <x v="0"/>
    <x v="54"/>
  </r>
  <r>
    <s v="BNA1730"/>
    <m/>
    <s v="VR Windpark Thurnau GmbH &amp; Co. KG"/>
    <n v="95349"/>
    <s v="Thurnau"/>
    <n v="449"/>
    <s v="Bayern"/>
    <m/>
    <n v="2015"/>
    <n v="2015"/>
    <x v="0"/>
    <x v="0"/>
    <m/>
    <m/>
    <s v="Windenergie (Onshore-Anlage)"/>
    <s v="Ja"/>
    <m/>
    <n v="24"/>
    <m/>
    <m/>
    <m/>
    <x v="0"/>
    <x v="146"/>
  </r>
  <r>
    <s v="BNA1731"/>
    <m/>
    <s v="OSTWINDpark Rotmainquelle"/>
    <n v="95503"/>
    <s v="Hummental"/>
    <s v="Fl.-Nr. 28/8 Lindenhardter Forst-Nordwest"/>
    <s v="Bayern"/>
    <m/>
    <n v="2015"/>
    <n v="2015"/>
    <x v="0"/>
    <x v="0"/>
    <m/>
    <m/>
    <s v="Windenergie (Onshore-Anlage)"/>
    <s v="Ja"/>
    <m/>
    <n v="12"/>
    <m/>
    <m/>
    <m/>
    <x v="0"/>
    <x v="146"/>
  </r>
  <r>
    <s v="BNA1732"/>
    <m/>
    <s v="Windpark Korbersdorf-Seußen"/>
    <n v="95659"/>
    <s v="Arzberg"/>
    <s v="FlSt. 519, Gemarkung Korbersdorf-Seußen"/>
    <s v="Bayern"/>
    <m/>
    <n v="2015"/>
    <n v="2015"/>
    <x v="0"/>
    <x v="0"/>
    <m/>
    <m/>
    <s v="Windenergie (Onshore-Anlage)"/>
    <s v="Ja"/>
    <m/>
    <n v="12"/>
    <m/>
    <m/>
    <m/>
    <x v="0"/>
    <x v="146"/>
  </r>
  <r>
    <s v="BNA1733"/>
    <m/>
    <s v="Bürgerwindpark Sailershäuser Wald GmbH &amp; Co. KG"/>
    <n v="97437"/>
    <s v="Haßfurt"/>
    <s v="Gemarkung Holzhausen Fl.Nr. 3766"/>
    <s v="Bayern"/>
    <m/>
    <n v="2015"/>
    <n v="2015"/>
    <x v="0"/>
    <x v="0"/>
    <m/>
    <m/>
    <s v="Windenergie (Onshore-Anlage)"/>
    <s v="Ja"/>
    <m/>
    <n v="24"/>
    <m/>
    <m/>
    <m/>
    <x v="0"/>
    <x v="146"/>
  </r>
  <r>
    <s v="BNA1734"/>
    <m/>
    <s v="Windpark Werneck-Eßleben"/>
    <n v="97440"/>
    <s v="Werneck-Eßleben"/>
    <n v="2674"/>
    <s v="Bayern"/>
    <m/>
    <n v="2015"/>
    <n v="2015"/>
    <x v="0"/>
    <x v="0"/>
    <m/>
    <m/>
    <s v="Windenergie (Onshore-Anlage)"/>
    <s v="Ja"/>
    <m/>
    <n v="12"/>
    <m/>
    <m/>
    <m/>
    <x v="0"/>
    <x v="146"/>
  </r>
  <r>
    <s v="BNA1735"/>
    <s v="Windpark Obbach GmbH &amp; Co. KG"/>
    <s v="Windpark Obbach"/>
    <n v="97502"/>
    <s v="Obbach"/>
    <n v="1102"/>
    <s v="Bayern"/>
    <m/>
    <n v="2015"/>
    <n v="2015"/>
    <x v="0"/>
    <x v="0"/>
    <m/>
    <m/>
    <s v="Windenergie (Onshore-Anlage)"/>
    <s v="Ja"/>
    <m/>
    <n v="12.5"/>
    <m/>
    <m/>
    <m/>
    <x v="0"/>
    <x v="146"/>
  </r>
  <r>
    <s v="BNA1736"/>
    <m/>
    <s v="Großbardorf-Sulzfeld"/>
    <n v="97633"/>
    <s v="Großbardorf"/>
    <s v="Gemarkung Großbardorf, Fl-Nr. 15808, 15796"/>
    <s v="Bayern"/>
    <m/>
    <n v="2016"/>
    <n v="2016"/>
    <x v="0"/>
    <x v="0"/>
    <m/>
    <m/>
    <s v="Windenergie (Onshore-Anlage)"/>
    <s v="Ja"/>
    <m/>
    <n v="13.2"/>
    <m/>
    <m/>
    <m/>
    <x v="0"/>
    <x v="147"/>
  </r>
  <r>
    <s v="BNA1737"/>
    <m/>
    <s v="Windpark Creglingen-Klosterwald"/>
    <n v="97993"/>
    <s v="Creglingen"/>
    <s v="Flurstück 152 (Freudenbach)"/>
    <s v="Baden-Württemberg"/>
    <m/>
    <n v="2015"/>
    <n v="2015"/>
    <x v="0"/>
    <x v="0"/>
    <m/>
    <m/>
    <s v="Windenergie (Onshore-Anlage)"/>
    <s v="Ja"/>
    <m/>
    <n v="22.77"/>
    <m/>
    <m/>
    <m/>
    <x v="0"/>
    <x v="146"/>
  </r>
  <r>
    <s v="BNA1738"/>
    <m/>
    <s v="Windpark Krackow-Glasow"/>
    <n v="17322"/>
    <s v="Glasow"/>
    <s v="Gemarkung Glasow Fl 105 Flst 17"/>
    <s v="Mecklenburg-Vorpommern"/>
    <m/>
    <n v="2015"/>
    <n v="2015"/>
    <x v="0"/>
    <x v="0"/>
    <m/>
    <m/>
    <s v="Windenergie (Onshore-Anlage)"/>
    <s v="Ja"/>
    <m/>
    <n v="46.13"/>
    <m/>
    <m/>
    <m/>
    <x v="0"/>
    <x v="146"/>
  </r>
  <r>
    <s v="BNA1739"/>
    <m/>
    <s v="Windpark Kublank III"/>
    <n v="17349"/>
    <s v="Groß Miltzow"/>
    <s v="Gemarkung Golm Flur 6, Flurstück 16"/>
    <s v="Mecklenburg-Vorpommern"/>
    <m/>
    <n v="2015"/>
    <n v="2015"/>
    <x v="0"/>
    <x v="0"/>
    <m/>
    <m/>
    <s v="Windenergie (Onshore-Anlage)"/>
    <s v="Ja"/>
    <m/>
    <n v="13.75"/>
    <m/>
    <m/>
    <m/>
    <x v="0"/>
    <x v="146"/>
  </r>
  <r>
    <s v="BNA1740"/>
    <m/>
    <s v="Repowering WP Helmshagen"/>
    <n v="17498"/>
    <s v="Gemarkung Hohenmühl"/>
    <s v="Flur 1, Flst. 9/1"/>
    <s v="Mecklenburg-Vorpommern"/>
    <m/>
    <n v="2015"/>
    <n v="2015"/>
    <x v="0"/>
    <x v="0"/>
    <m/>
    <m/>
    <s v="Windenergie (Onshore-Anlage)"/>
    <s v="Ja"/>
    <m/>
    <n v="18.45"/>
    <m/>
    <m/>
    <m/>
    <x v="0"/>
    <x v="146"/>
  </r>
  <r>
    <s v="BNA1741"/>
    <m/>
    <s v="Windpark Hohen Luckow Erweiterung"/>
    <n v="18239"/>
    <s v="Satow OT Hohen Luckow"/>
    <s v="Gemarkung Hohen Luckow, Flur 2, Flurstück 1"/>
    <s v="Mecklenburg-Vorpommern"/>
    <m/>
    <n v="2015"/>
    <n v="2015"/>
    <x v="0"/>
    <x v="0"/>
    <m/>
    <m/>
    <s v="Windenergie (Onshore-Anlage)"/>
    <s v="Ja"/>
    <m/>
    <n v="22.39"/>
    <m/>
    <m/>
    <m/>
    <x v="0"/>
    <x v="146"/>
  </r>
  <r>
    <s v="BNA1742"/>
    <s v="WP Kurzen Trechow GmbH"/>
    <s v="Windpark Kurzen Trechow / Bernitt"/>
    <n v="18246"/>
    <s v="Kurzen Trechow"/>
    <s v="Trechower Weg, KNE5: FlSt:126/1, Fl 1"/>
    <s v="Mecklenburg-Vorpommern"/>
    <m/>
    <n v="2014"/>
    <n v="2014"/>
    <x v="0"/>
    <x v="0"/>
    <m/>
    <m/>
    <s v="Windenergie (Onshore-Anlage)"/>
    <s v="Ja"/>
    <m/>
    <n v="15.25"/>
    <m/>
    <m/>
    <m/>
    <x v="0"/>
    <x v="83"/>
  </r>
  <r>
    <s v="BNA1743"/>
    <m/>
    <s v="WP Kambs NBK/2014/3924948/IW"/>
    <n v="18258"/>
    <s v="Vorbeck"/>
    <s v="Gemarkung Kambs, Flur 1, Flurstück 18"/>
    <s v="Mecklenburg-Vorpommern"/>
    <m/>
    <n v="2015"/>
    <n v="2015"/>
    <x v="0"/>
    <x v="0"/>
    <m/>
    <m/>
    <s v="Windenergie (Onshore-Anlage)"/>
    <s v="Ja"/>
    <m/>
    <n v="22.5"/>
    <m/>
    <m/>
    <m/>
    <x v="0"/>
    <x v="146"/>
  </r>
  <r>
    <s v="BNA1744"/>
    <m/>
    <s v="Windpark Glasewitz"/>
    <n v="18276"/>
    <s v="Glasewitz"/>
    <s v="Flurstück 65/2"/>
    <s v="Mecklenburg-Vorpommern"/>
    <m/>
    <n v="2014"/>
    <n v="2014"/>
    <x v="0"/>
    <x v="0"/>
    <m/>
    <m/>
    <s v="Windenergie (Onshore-Anlage)"/>
    <s v="Ja"/>
    <m/>
    <n v="15.25"/>
    <m/>
    <m/>
    <m/>
    <x v="0"/>
    <x v="83"/>
  </r>
  <r>
    <s v="BNA1745"/>
    <m/>
    <s v="Windpark Tribsees"/>
    <n v="18465"/>
    <s v="Tribsees"/>
    <s v="Flurstück 61, Flur 13, Gemarkung Tribsees"/>
    <s v="Mecklenburg-Vorpommern"/>
    <m/>
    <n v="2015"/>
    <n v="2015"/>
    <x v="0"/>
    <x v="0"/>
    <m/>
    <m/>
    <s v="Windenergie (Onshore-Anlage)"/>
    <s v="Ja"/>
    <m/>
    <n v="18.3"/>
    <m/>
    <m/>
    <m/>
    <x v="0"/>
    <x v="146"/>
  </r>
  <r>
    <s v="BNA1746"/>
    <m/>
    <s v="Windpark Kurzen Trechow"/>
    <n v="18246"/>
    <s v="Kurzen Trechow"/>
    <s v="Gemarkung Langen Trechow, Flur 1, Flurstück 23"/>
    <s v="Mecklenburg-Vorpommern"/>
    <m/>
    <n v="2014"/>
    <n v="2014"/>
    <x v="0"/>
    <x v="0"/>
    <m/>
    <m/>
    <s v="Windenergie (Onshore-Anlage)"/>
    <s v="Ja"/>
    <m/>
    <n v="18.3"/>
    <m/>
    <m/>
    <m/>
    <x v="0"/>
    <x v="83"/>
  </r>
  <r>
    <s v="BNA1747"/>
    <m/>
    <s v="GLS Windpark Schleiden"/>
    <n v="53937"/>
    <s v="Schleiden Schöneseiffen"/>
    <s v="Flur 5 Flurstück 67"/>
    <s v="Nordrhein-Westfalen"/>
    <m/>
    <n v="2015"/>
    <n v="2015"/>
    <x v="0"/>
    <x v="0"/>
    <m/>
    <m/>
    <s v="Windenergie (Onshore-Anlage)"/>
    <s v="Ja"/>
    <m/>
    <n v="39.65"/>
    <s v="Station Blumenthal, Station Wollenberg, Station Oberhausen"/>
    <s v="Mittelspannung (MS)"/>
    <s v="Westnetz GmbH"/>
    <x v="0"/>
    <x v="146"/>
  </r>
  <r>
    <s v="BNA1748"/>
    <m/>
    <s v="Asselner Windpark"/>
    <n v="33165"/>
    <s v="Lichtenau"/>
    <s v="Gemarkung Asseln, Flur 3, Flurstück 17"/>
    <s v="Nordrhein-Westfalen"/>
    <m/>
    <n v="2015"/>
    <n v="2015"/>
    <x v="0"/>
    <x v="0"/>
    <m/>
    <m/>
    <s v="Windenergie (Onshore-Anlage)"/>
    <s v="Ja"/>
    <m/>
    <n v="26.5"/>
    <m/>
    <m/>
    <m/>
    <x v="0"/>
    <x v="146"/>
  </r>
  <r>
    <s v="BNA1749"/>
    <m/>
    <s v="Bürgerwindpark Hollich Sellen"/>
    <n v="48565"/>
    <s v="Steinfurt"/>
    <s v="Gemarkung Burgsteinfurt, Flur 35, Flurstück 127"/>
    <s v="Nordrhein-Westfalen"/>
    <m/>
    <n v="2015"/>
    <n v="2015"/>
    <x v="0"/>
    <x v="0"/>
    <m/>
    <m/>
    <s v="Windenergie (Onshore-Anlage)"/>
    <s v="Ja"/>
    <m/>
    <n v="24"/>
    <m/>
    <m/>
    <m/>
    <x v="0"/>
    <x v="146"/>
  </r>
  <r>
    <s v="BNA1750"/>
    <m/>
    <s v="Bürgerwindpark Lichtenau - Westernfeld-Buchgarten"/>
    <n v="33165"/>
    <s v="Lichtenau"/>
    <s v="Gemarkung Lichtenau, Flur 2, Flurstück 246"/>
    <s v="Nordrhein-Westfalen"/>
    <m/>
    <n v="2015"/>
    <n v="2015"/>
    <x v="0"/>
    <x v="0"/>
    <m/>
    <m/>
    <s v="Windenergie (Onshore-Anlage)"/>
    <s v="Ja"/>
    <m/>
    <n v="20.55"/>
    <m/>
    <m/>
    <m/>
    <x v="0"/>
    <x v="146"/>
  </r>
  <r>
    <s v="BNA1751"/>
    <m/>
    <s v="Windpark Huser Klee"/>
    <n v="33165"/>
    <s v="Lichtenau"/>
    <s v="Gemarkung: Husen; Flur: 5; Flurstück: 40,41,42"/>
    <s v="Nordrhein-Westfalen"/>
    <m/>
    <n v="2015"/>
    <n v="2015"/>
    <x v="0"/>
    <x v="0"/>
    <m/>
    <m/>
    <s v="Windenergie (Onshore-Anlage)"/>
    <s v="Ja"/>
    <m/>
    <n v="15.2"/>
    <m/>
    <m/>
    <m/>
    <x v="0"/>
    <x v="146"/>
  </r>
  <r>
    <s v="BNA1752"/>
    <m/>
    <s v="Windpark Hassel"/>
    <n v="33165"/>
    <s v="Lichtenau"/>
    <s v="Gemarkung Grundsteinheim, Flur 1, Flurstück 138"/>
    <s v="Nordrhein-Westfalen"/>
    <m/>
    <n v="2015"/>
    <n v="2015"/>
    <x v="0"/>
    <x v="0"/>
    <m/>
    <m/>
    <s v="Windenergie (Onshore-Anlage)"/>
    <s v="Ja"/>
    <m/>
    <n v="12.4"/>
    <m/>
    <m/>
    <m/>
    <x v="0"/>
    <x v="146"/>
  </r>
  <r>
    <s v="BNA1753"/>
    <m/>
    <s v="WP Huser Klee"/>
    <n v="33165"/>
    <s v="Lichtenau"/>
    <s v="Gemarkung: Husen; Flur: 8; Flurstück: 19;"/>
    <s v="Nordrhein-Westfalen"/>
    <m/>
    <n v="2015"/>
    <n v="2015"/>
    <x v="0"/>
    <x v="0"/>
    <m/>
    <m/>
    <s v="Windenergie (Onshore-Anlage)"/>
    <s v="Ja"/>
    <m/>
    <n v="12.2"/>
    <m/>
    <m/>
    <m/>
    <x v="0"/>
    <x v="146"/>
  </r>
  <r>
    <s v="BNA1754"/>
    <m/>
    <s v="Bürgerwindpark Wettringen Strönfeld"/>
    <n v="48493"/>
    <s v="Wettringen"/>
    <s v="Flur 30, Flurstück 61"/>
    <s v="Nordrhein-Westfalen"/>
    <m/>
    <n v="2016"/>
    <n v="2016"/>
    <x v="0"/>
    <x v="0"/>
    <m/>
    <m/>
    <s v="Windenergie (Onshore-Anlage)"/>
    <s v="Ja"/>
    <m/>
    <n v="12"/>
    <m/>
    <m/>
    <m/>
    <x v="0"/>
    <x v="147"/>
  </r>
  <r>
    <s v="BNA1755"/>
    <m/>
    <s v="Windpark Kittelbusch"/>
    <n v="33181"/>
    <s v="Bad Wünnenberg"/>
    <s v="Gemarkung:Helmern; Flur 6; Flurstück: 1"/>
    <s v="Nordrhein-Westfalen"/>
    <m/>
    <n v="2015"/>
    <n v="2015"/>
    <x v="0"/>
    <x v="0"/>
    <m/>
    <m/>
    <s v="Windenergie (Onshore-Anlage)"/>
    <s v="Ja"/>
    <m/>
    <n v="12"/>
    <m/>
    <m/>
    <m/>
    <x v="0"/>
    <x v="146"/>
  </r>
  <r>
    <s v="BNA1756"/>
    <m/>
    <s v="Windpark Haaren-Leiberg IV (Erweiterung)"/>
    <n v="33181"/>
    <s v="Bad Wünnenberg"/>
    <s v="Gemarkung: Leiberg; Flur: 5; Flurstück: 147"/>
    <s v="Nordrhein-Westfalen"/>
    <m/>
    <n v="2015"/>
    <n v="2015"/>
    <x v="0"/>
    <x v="0"/>
    <m/>
    <m/>
    <s v="Windenergie (Onshore-Anlage)"/>
    <s v="Ja"/>
    <m/>
    <n v="10.7"/>
    <m/>
    <m/>
    <m/>
    <x v="0"/>
    <x v="146"/>
  </r>
  <r>
    <s v="BNA1757"/>
    <m/>
    <s v="Windpark Galgenberg"/>
    <n v="61137"/>
    <s v="Schöneck-Kilianstädten"/>
    <s v="Gemarkung Kilianstädten, Flur 29, Flurstück 18"/>
    <s v="Hessen"/>
    <m/>
    <n v="2010"/>
    <n v="2010"/>
    <x v="0"/>
    <x v="0"/>
    <m/>
    <m/>
    <s v="Windenergie (Onshore-Anlage)"/>
    <s v="Ja"/>
    <m/>
    <n v="30.4"/>
    <m/>
    <m/>
    <m/>
    <x v="0"/>
    <x v="54"/>
  </r>
  <r>
    <s v="BNA1758"/>
    <m/>
    <s v="Veldenz-Gornhausen-Monzelfeld"/>
    <n v="54472"/>
    <s v="Gemarkung Veldenz"/>
    <s v="Flur 12, Flurstück 1/18   (alt 1/16)"/>
    <s v="Rheinland-Pfalz"/>
    <m/>
    <n v="2015"/>
    <n v="2015"/>
    <x v="0"/>
    <x v="0"/>
    <m/>
    <m/>
    <s v="Windenergie (Onshore-Anlage)"/>
    <s v="Ja"/>
    <m/>
    <n v="18.3"/>
    <m/>
    <m/>
    <m/>
    <x v="0"/>
    <x v="146"/>
  </r>
  <r>
    <s v="BNA1759"/>
    <m/>
    <s v="Windpark Kürrenberg GmbH &amp; Co.KG"/>
    <n v="56727"/>
    <s v="Kürrenberg"/>
    <s v="Flur 32 Flurstk.110"/>
    <s v="Rheinland-Pfalz"/>
    <m/>
    <n v="2015"/>
    <n v="2015"/>
    <x v="0"/>
    <x v="0"/>
    <m/>
    <m/>
    <s v="Windenergie (Onshore-Anlage)"/>
    <s v="Ja"/>
    <m/>
    <n v="15.25"/>
    <m/>
    <m/>
    <m/>
    <x v="0"/>
    <x v="146"/>
  </r>
  <r>
    <s v="BNA1760"/>
    <m/>
    <s v="Hartenfelser Kopf"/>
    <n v="57629"/>
    <s v="Höchstenbach, VG Hachenburg"/>
    <s v="Höchstenbach, Flur 26, Parzelle:  2534/6"/>
    <s v="Rheinland-Pfalz"/>
    <m/>
    <n v="2015"/>
    <n v="2015"/>
    <x v="0"/>
    <x v="0"/>
    <m/>
    <m/>
    <s v="Windenergie (Onshore-Anlage)"/>
    <s v="Ja"/>
    <m/>
    <n v="12.8"/>
    <m/>
    <m/>
    <m/>
    <x v="0"/>
    <x v="146"/>
  </r>
  <r>
    <s v="BNA1761"/>
    <m/>
    <s v="Windpark Dittelsheim-Heßloch II"/>
    <n v="67596"/>
    <s v="Dittelsheim-Heßloch"/>
    <s v="Gemarkung Heßloch, Flur 10, Flurstück 53/1"/>
    <s v="Rheinland-Pfalz"/>
    <m/>
    <n v="2014"/>
    <n v="2014"/>
    <x v="0"/>
    <x v="0"/>
    <m/>
    <m/>
    <s v="Windenergie (Onshore-Anlage)"/>
    <s v="Ja"/>
    <m/>
    <n v="10.11"/>
    <m/>
    <m/>
    <m/>
    <x v="0"/>
    <x v="83"/>
  </r>
  <r>
    <s v="BNA1762"/>
    <m/>
    <s v="WP Alpenrod"/>
    <n v="57642"/>
    <s v="Alpenrod"/>
    <s v="Flur 95 / Flurstück 7608/1"/>
    <s v="Rheinland-Pfalz"/>
    <m/>
    <n v="2010"/>
    <n v="2010"/>
    <x v="0"/>
    <x v="0"/>
    <m/>
    <m/>
    <s v="Windenergie (Onshore-Anlage)"/>
    <s v="Ja"/>
    <m/>
    <n v="10"/>
    <m/>
    <m/>
    <m/>
    <x v="0"/>
    <x v="54"/>
  </r>
  <r>
    <s v="BNA1763"/>
    <m/>
    <s v="WP Wawern"/>
    <n v="54612"/>
    <s v="Wawern"/>
    <s v="Flur 4 Flurstück 50"/>
    <s v="Rheinland-Pfalz"/>
    <m/>
    <n v="2010"/>
    <n v="2010"/>
    <x v="0"/>
    <x v="0"/>
    <m/>
    <m/>
    <s v="Windenergie (Onshore-Anlage)"/>
    <s v="Ja"/>
    <m/>
    <n v="14"/>
    <m/>
    <m/>
    <m/>
    <x v="0"/>
    <x v="54"/>
  </r>
  <r>
    <s v="BNA1764"/>
    <m/>
    <s v="WP Himmelwald"/>
    <n v="66564"/>
    <s v="Ottweiler"/>
    <s v="Gemarkung Wetschhausen, Flur 1, Flurstück 1"/>
    <s v="Saarland"/>
    <m/>
    <n v="2015"/>
    <n v="2015"/>
    <x v="0"/>
    <x v="0"/>
    <m/>
    <m/>
    <s v="Windenergie (Onshore-Anlage)"/>
    <s v="Ja"/>
    <m/>
    <n v="13.9"/>
    <m/>
    <m/>
    <m/>
    <x v="0"/>
    <x v="146"/>
  </r>
  <r>
    <s v="BNA1765"/>
    <m/>
    <s v="Windpark Schiffweiler"/>
    <n v="66538"/>
    <s v="Neunkirchen"/>
    <s v="Flur 11, Flurstück 2/1"/>
    <s v="Saarland"/>
    <m/>
    <n v="2014"/>
    <n v="2014"/>
    <x v="0"/>
    <x v="0"/>
    <m/>
    <m/>
    <s v="Windenergie (Onshore-Anlage)"/>
    <s v="Ja"/>
    <m/>
    <n v="12.5"/>
    <m/>
    <m/>
    <m/>
    <x v="0"/>
    <x v="83"/>
  </r>
  <r>
    <s v="BNA1766"/>
    <m/>
    <s v="Weiskirchen-Schimmelkopf"/>
    <n v="66709"/>
    <s v="Weiskirchen"/>
    <s v="Gemarkung Weiskirchen, Flur 9, Flurstück 1"/>
    <s v="Saarland"/>
    <m/>
    <n v="2015"/>
    <n v="2015"/>
    <x v="0"/>
    <x v="0"/>
    <m/>
    <m/>
    <s v="Windenergie (Onshore-Anlage)"/>
    <s v="Ja"/>
    <m/>
    <n v="12.2"/>
    <m/>
    <m/>
    <m/>
    <x v="0"/>
    <x v="146"/>
  </r>
  <r>
    <s v="BNA1767"/>
    <m/>
    <s v="Windpark Naundorf"/>
    <n v="4769"/>
    <s v="Casabra"/>
    <s v="Gemarkung Rochzahn, Flurstücknr. 123"/>
    <s v="Sachsen"/>
    <m/>
    <n v="2015"/>
    <n v="2015"/>
    <x v="0"/>
    <x v="0"/>
    <m/>
    <m/>
    <s v="Windenergie (Onshore-Anlage)"/>
    <s v="Ja"/>
    <m/>
    <n v="14.3"/>
    <m/>
    <m/>
    <m/>
    <x v="0"/>
    <x v="146"/>
  </r>
  <r>
    <s v="BNA1768"/>
    <m/>
    <s v="Windpark Hüselitz"/>
    <n v="39579"/>
    <s v="Hüselitz"/>
    <s v="Gemarkung Windberge, Flur 2, Flurstück 78/5"/>
    <s v="Sachsen-Anhalt"/>
    <m/>
    <n v="2015"/>
    <n v="2015"/>
    <x v="0"/>
    <x v="0"/>
    <m/>
    <m/>
    <s v="Windenergie (Onshore-Anlage)"/>
    <s v="Ja"/>
    <m/>
    <n v="92.4"/>
    <m/>
    <m/>
    <m/>
    <x v="0"/>
    <x v="146"/>
  </r>
  <r>
    <s v="BNA1769"/>
    <m/>
    <s v="Windpark Garlipp III"/>
    <n v="39579"/>
    <s v="Garlipp"/>
    <s v="Gemarkung Garlipp, Flur 2, Flurstück 33/1"/>
    <s v="Sachsen-Anhalt"/>
    <m/>
    <n v="2014"/>
    <n v="2014"/>
    <x v="0"/>
    <x v="0"/>
    <m/>
    <m/>
    <s v="Windenergie (Onshore-Anlage)"/>
    <s v="Ja"/>
    <m/>
    <n v="12.98"/>
    <m/>
    <m/>
    <m/>
    <x v="0"/>
    <x v="83"/>
  </r>
  <r>
    <s v="BNA1770"/>
    <m/>
    <s v="WP Hüselitz 1 GmbH &amp; Co. KG"/>
    <n v="39517"/>
    <s v="Lüderitz"/>
    <s v="Gem. Groß Schwarzl. Grundb. Lüderitz, Flur 1 Flurstück 9/8"/>
    <s v="Sachsen-Anhalt"/>
    <m/>
    <n v="2015"/>
    <n v="2015"/>
    <x v="0"/>
    <x v="0"/>
    <m/>
    <m/>
    <s v="Windenergie (Onshore-Anlage)"/>
    <s v="Ja"/>
    <m/>
    <n v="13.2"/>
    <m/>
    <m/>
    <m/>
    <x v="0"/>
    <x v="146"/>
  </r>
  <r>
    <s v="BNA1771"/>
    <m/>
    <s v="Windpark Zerbst"/>
    <n v="39264"/>
    <s v="Zerbst"/>
    <s v="Gemarkung Zerbst Flur 18 Flurstück 20"/>
    <s v="Sachsen-Anhalt"/>
    <m/>
    <n v="2015"/>
    <n v="2015"/>
    <x v="0"/>
    <x v="0"/>
    <m/>
    <m/>
    <s v="Windenergie (Onshore-Anlage)"/>
    <s v="Ja"/>
    <m/>
    <n v="30"/>
    <m/>
    <m/>
    <m/>
    <x v="0"/>
    <x v="146"/>
  </r>
  <r>
    <s v="BNA1772"/>
    <m/>
    <s v="Windpark Walsleben Goldbeck"/>
    <n v="39606"/>
    <s v="Hansestadt Osterburg"/>
    <s v="Gemarkung Walsleben, Flur 4, Flurstück 3/5"/>
    <s v="Sachsen-Anhalt"/>
    <m/>
    <n v="2014"/>
    <n v="2014"/>
    <x v="0"/>
    <x v="0"/>
    <m/>
    <m/>
    <s v="Windenergie (Onshore-Anlage)"/>
    <s v="Ja"/>
    <m/>
    <n v="21.3"/>
    <m/>
    <m/>
    <m/>
    <x v="0"/>
    <x v="83"/>
  </r>
  <r>
    <s v="BNA1773"/>
    <m/>
    <s v="Windpark Dobberkau II"/>
    <n v="39606"/>
    <s v="Bismark (Altmark)"/>
    <s v="Gemarkung Dobberkau, Flur 2, Flurstück 52/1"/>
    <s v="Sachsen-Anhalt"/>
    <m/>
    <n v="2015"/>
    <n v="2015"/>
    <x v="0"/>
    <x v="0"/>
    <m/>
    <m/>
    <s v="Windenergie (Onshore-Anlage)"/>
    <s v="Ja"/>
    <m/>
    <n v="12.5"/>
    <m/>
    <m/>
    <m/>
    <x v="0"/>
    <x v="146"/>
  </r>
  <r>
    <s v="BNA1774"/>
    <m/>
    <s v="WP Stößen"/>
    <n v="6667"/>
    <s v="Stößen"/>
    <s v="Flurstück 61, Flur 4, Gemarkung Stößen"/>
    <s v="Sachsen-Anhalt"/>
    <m/>
    <n v="2010"/>
    <n v="2010"/>
    <x v="0"/>
    <x v="0"/>
    <m/>
    <m/>
    <s v="Windenergie (Onshore-Anlage)"/>
    <s v="Ja"/>
    <m/>
    <n v="18"/>
    <m/>
    <m/>
    <m/>
    <x v="0"/>
    <x v="54"/>
  </r>
  <r>
    <s v="BNA1775"/>
    <s v="Voltwerk WP Beesenstedt GmbH &amp; Co. KG"/>
    <s v="Windpark Beesenstedt (Ost)"/>
    <n v="6198"/>
    <s v="Salzatal Ortsteil Beesenstedt"/>
    <s v="Gemarkung Beesenstedt, Flur 1, Flurstück 2/15"/>
    <s v="Sachsen-Anhalt"/>
    <m/>
    <n v="2010"/>
    <n v="2010"/>
    <x v="0"/>
    <x v="0"/>
    <m/>
    <m/>
    <s v="Windenergie (Onshore-Anlage)"/>
    <s v="Ja"/>
    <m/>
    <n v="13.8"/>
    <m/>
    <m/>
    <m/>
    <x v="0"/>
    <x v="54"/>
  </r>
  <r>
    <s v="BNA1776"/>
    <m/>
    <s v="WP Hüselitz 2 GmbH &amp; Co. KG"/>
    <n v="39576"/>
    <s v="Tangermünde OT Hüselitz"/>
    <s v="Gemark. Hüselitz Grundb. Hüselitz, Flur 1 Flurstück 248/16"/>
    <s v="Sachsen-Anhalt"/>
    <m/>
    <n v="2015"/>
    <n v="2015"/>
    <x v="0"/>
    <x v="0"/>
    <m/>
    <m/>
    <s v="Windenergie (Onshore-Anlage)"/>
    <s v="Ja"/>
    <m/>
    <n v="13.2"/>
    <m/>
    <m/>
    <m/>
    <x v="0"/>
    <x v="146"/>
  </r>
  <r>
    <s v="BNA1777"/>
    <m/>
    <s v="Mittelhausen"/>
    <n v="6542"/>
    <s v="Mittelhausen"/>
    <s v="Flur:  Flurstück:"/>
    <s v="Sachsen-Anhalt"/>
    <m/>
    <n v="2010"/>
    <n v="2010"/>
    <x v="0"/>
    <x v="0"/>
    <m/>
    <m/>
    <s v="Windenergie (Onshore-Anlage)"/>
    <s v="Ja"/>
    <m/>
    <n v="12"/>
    <m/>
    <m/>
    <m/>
    <x v="0"/>
    <x v="54"/>
  </r>
  <r>
    <s v="BNA1778"/>
    <m/>
    <s v="Reinstedt"/>
    <s v="-"/>
    <s v="Reinstedt"/>
    <s v="Gemarkung Reinstedt Flur 4 Flurstücke 173, 176, 179"/>
    <s v="Sachsen-Anhalt"/>
    <m/>
    <n v="2010"/>
    <n v="2010"/>
    <x v="0"/>
    <x v="0"/>
    <m/>
    <m/>
    <s v="Windenergie (Onshore-Anlage)"/>
    <s v="Ja"/>
    <m/>
    <n v="12"/>
    <m/>
    <m/>
    <m/>
    <x v="0"/>
    <x v="54"/>
  </r>
  <r>
    <s v="BNA1779"/>
    <m/>
    <s v="WP Löbitz-Görschen"/>
    <n v="6618"/>
    <s v="Mertendorf OT Löbitz"/>
    <n v="42401"/>
    <s v="Sachsen-Anhalt"/>
    <m/>
    <n v="2010"/>
    <n v="2010"/>
    <x v="0"/>
    <x v="0"/>
    <m/>
    <m/>
    <s v="Windenergie (Onshore-Anlage)"/>
    <s v="Ja"/>
    <m/>
    <n v="10"/>
    <m/>
    <m/>
    <m/>
    <x v="0"/>
    <x v="54"/>
  </r>
  <r>
    <s v="BNA1780"/>
    <m/>
    <s v="WP Molau II"/>
    <n v="6618"/>
    <s v="Molau"/>
    <s v="Gemarkung Sieglitz, Flur 1, Flurstück 384"/>
    <s v="Sachsen-Anhalt"/>
    <m/>
    <n v="2010"/>
    <n v="2010"/>
    <x v="0"/>
    <x v="0"/>
    <m/>
    <m/>
    <s v="Windenergie (Onshore-Anlage)"/>
    <s v="Ja"/>
    <m/>
    <n v="10"/>
    <m/>
    <m/>
    <m/>
    <x v="0"/>
    <x v="54"/>
  </r>
  <r>
    <s v="BNA1781"/>
    <m/>
    <s v="Bürgerwindpark Eider"/>
    <n v="25779"/>
    <s v="Norderheistedt"/>
    <s v="Flur 2 Flurstück 3"/>
    <s v="Schleswig-Holstein"/>
    <m/>
    <n v="2014"/>
    <n v="2014"/>
    <x v="0"/>
    <x v="0"/>
    <m/>
    <m/>
    <s v="Windenergie (Onshore-Anlage)"/>
    <s v="Ja"/>
    <m/>
    <n v="69.3"/>
    <m/>
    <m/>
    <m/>
    <x v="0"/>
    <x v="83"/>
  </r>
  <r>
    <s v="BNA1782"/>
    <m/>
    <s v="Brunsbüttel West Repowering"/>
    <n v="25541"/>
    <s v="Brunsbüttel"/>
    <s v="Gemarkung Brunsbüttel, Flur 13, Flurstück 9"/>
    <s v="Schleswig-Holstein"/>
    <m/>
    <n v="2010"/>
    <n v="2010"/>
    <x v="0"/>
    <x v="0"/>
    <m/>
    <m/>
    <s v="Windenergie (Onshore-Anlage)"/>
    <s v="Ja"/>
    <m/>
    <n v="36"/>
    <m/>
    <m/>
    <m/>
    <x v="0"/>
    <x v="54"/>
  </r>
  <r>
    <s v="BNA1783"/>
    <s v="Bürgerwindpark Reußenköge GmbH &amp; Co. KG"/>
    <s v="Bürgerwindpark Reußenköge GmbH &amp; Co. KG"/>
    <n v="25821"/>
    <s v="Reußenköge"/>
    <s v="Gemarkung Reußenköge, Flur 1, Flurstück 5"/>
    <s v="Schleswig-Holstein"/>
    <m/>
    <d v="2003-11-25T00:00:00"/>
    <d v="2003-11-25T00:00:00"/>
    <x v="0"/>
    <x v="0"/>
    <m/>
    <m/>
    <s v="Windenergie (Onshore-Anlage)"/>
    <s v="Ja"/>
    <m/>
    <n v="208.8"/>
    <m/>
    <m/>
    <s v="SH Netz AG"/>
    <x v="0"/>
    <x v="8"/>
  </r>
  <r>
    <s v="BNA1784"/>
    <m/>
    <s v="Bökingharder Windpark GmbH &amp; Co KG"/>
    <n v="25920"/>
    <s v="Risum-Lindholm"/>
    <s v="Flur 28 Flurstück 99 Gem. Risum-Lindholm"/>
    <s v="Schleswig-Holstein"/>
    <m/>
    <n v="2015"/>
    <n v="2015"/>
    <x v="0"/>
    <x v="0"/>
    <m/>
    <m/>
    <s v="Windenergie (Onshore-Anlage)"/>
    <s v="Ja"/>
    <m/>
    <n v="19.8"/>
    <m/>
    <m/>
    <m/>
    <x v="0"/>
    <x v="146"/>
  </r>
  <r>
    <s v="BNA1785"/>
    <m/>
    <s v="Eggstedt/Süderhastedt III"/>
    <n v="25721"/>
    <s v="Eggstedt"/>
    <s v="Gem.3025 Fl.10- 8"/>
    <s v="Schleswig-Holstein"/>
    <m/>
    <n v="2014"/>
    <n v="2014"/>
    <x v="0"/>
    <x v="0"/>
    <m/>
    <m/>
    <s v="Windenergie (Onshore-Anlage)"/>
    <s v="Ja"/>
    <m/>
    <n v="28.99"/>
    <m/>
    <m/>
    <m/>
    <x v="0"/>
    <x v="83"/>
  </r>
  <r>
    <s v="BNA1786"/>
    <m/>
    <s v="WP Hamer-Steenfeld / Projektnummer: 44666"/>
    <n v="25557"/>
    <s v="Hanerau-Hademarschen"/>
    <s v="Gemarkung Hademarschen, Flur 1, Flurstück 18"/>
    <s v="Schleswig-Holstein"/>
    <m/>
    <n v="2015"/>
    <n v="2015"/>
    <x v="0"/>
    <x v="0"/>
    <m/>
    <m/>
    <s v="Windenergie (Onshore-Anlage)"/>
    <s v="Ja"/>
    <m/>
    <n v="19.190000000000001"/>
    <m/>
    <m/>
    <m/>
    <x v="0"/>
    <x v="146"/>
  </r>
  <r>
    <s v="BNA1787"/>
    <m/>
    <s v="Windpark Blye Repowering"/>
    <n v="24969"/>
    <s v="Lindewitt"/>
    <s v="Gemarkung Sillerup, Flur 1, Flurstück 42"/>
    <s v="Schleswig-Holstein"/>
    <m/>
    <n v="2015"/>
    <n v="2015"/>
    <x v="0"/>
    <x v="0"/>
    <m/>
    <m/>
    <s v="Windenergie (Onshore-Anlage)"/>
    <s v="Ja"/>
    <m/>
    <n v="25.6"/>
    <m/>
    <m/>
    <m/>
    <x v="0"/>
    <x v="146"/>
  </r>
  <r>
    <s v="BNA1788"/>
    <m/>
    <s v="WP Sillerup Repowering"/>
    <n v="24969"/>
    <s v="Lindewitt"/>
    <s v="Gemarkung Sillerup, Flur 15, Flurstück 10/2"/>
    <s v="Schleswig-Holstein"/>
    <m/>
    <n v="2015"/>
    <n v="2015"/>
    <x v="0"/>
    <x v="0"/>
    <m/>
    <m/>
    <s v="Windenergie (Onshore-Anlage)"/>
    <s v="Ja"/>
    <m/>
    <n v="12.74"/>
    <m/>
    <m/>
    <m/>
    <x v="0"/>
    <x v="146"/>
  </r>
  <r>
    <s v="BNA1789"/>
    <m/>
    <s v="Bürgerwindpark Dagebüll GmbH &amp; Co. KG"/>
    <n v="25899"/>
    <s v="Dagebüll"/>
    <s v="Gemarkung Dagebüll, Flur 4, Flurstück 20,21"/>
    <s v="Schleswig-Holstein"/>
    <m/>
    <n v="2015"/>
    <n v="2015"/>
    <x v="0"/>
    <x v="0"/>
    <m/>
    <m/>
    <s v="Windenergie (Onshore-Anlage)"/>
    <s v="Ja"/>
    <m/>
    <n v="17"/>
    <m/>
    <m/>
    <m/>
    <x v="0"/>
    <x v="146"/>
  </r>
  <r>
    <s v="BNA1790"/>
    <m/>
    <s v="BBE Windpark GmbH &amp;Co. KG"/>
    <n v="25719"/>
    <s v="Barlt"/>
    <s v="Gemarkung Barlt ,Flur 10, Flurstück14"/>
    <s v="Schleswig-Holstein"/>
    <m/>
    <n v="2015"/>
    <n v="2015"/>
    <x v="0"/>
    <x v="0"/>
    <m/>
    <m/>
    <s v="Windenergie (Onshore-Anlage)"/>
    <s v="Ja"/>
    <m/>
    <n v="15.34"/>
    <m/>
    <m/>
    <m/>
    <x v="0"/>
    <x v="146"/>
  </r>
  <r>
    <s v="BNA1791"/>
    <m/>
    <s v="Alt- Bennebek"/>
    <n v="24848"/>
    <s v="Alt Bennebek"/>
    <s v="Gem. Alt Bennebek, Fl. 3, Flst. 32"/>
    <s v="Schleswig-Holstein"/>
    <m/>
    <n v="2015"/>
    <n v="2015"/>
    <x v="0"/>
    <x v="0"/>
    <m/>
    <m/>
    <s v="Windenergie (Onshore-Anlage)"/>
    <s v="Ja"/>
    <m/>
    <n v="15.25"/>
    <m/>
    <m/>
    <m/>
    <x v="0"/>
    <x v="146"/>
  </r>
  <r>
    <s v="BNA1792"/>
    <m/>
    <s v="Bürgerwindpark Brebek GmbH &amp; Co.KG"/>
    <n v="25926"/>
    <s v="Ladelund"/>
    <s v="Flur 10, Flurstück 17/1, Gemarkung Ladelund"/>
    <s v="Schleswig-Holstein"/>
    <m/>
    <n v="2015"/>
    <n v="2015"/>
    <x v="0"/>
    <x v="0"/>
    <m/>
    <m/>
    <s v="Windenergie (Onshore-Anlage)"/>
    <s v="Ja"/>
    <m/>
    <n v="15"/>
    <m/>
    <m/>
    <m/>
    <x v="0"/>
    <x v="146"/>
  </r>
  <r>
    <s v="BNA1793"/>
    <m/>
    <s v="Windpark Wiesental"/>
    <n v="24649"/>
    <s v="Wiemersdorf"/>
    <s v="Gemarkung Wiemersdorf Flur 3, Flurstück 5"/>
    <s v="Schleswig-Holstein"/>
    <m/>
    <n v="2010"/>
    <n v="2010"/>
    <x v="0"/>
    <x v="0"/>
    <m/>
    <m/>
    <s v="Windenergie (Onshore-Anlage)"/>
    <s v="Ja"/>
    <m/>
    <n v="17.5"/>
    <m/>
    <m/>
    <m/>
    <x v="0"/>
    <x v="54"/>
  </r>
  <r>
    <s v="BNA1794"/>
    <m/>
    <s v="BWP3 Behrendorf"/>
    <n v="25850"/>
    <s v="Behrendorf"/>
    <n v="9"/>
    <s v="Schleswig-Holstein"/>
    <m/>
    <n v="2015"/>
    <n v="2015"/>
    <x v="0"/>
    <x v="0"/>
    <m/>
    <m/>
    <s v="Windenergie (Onshore-Anlage)"/>
    <s v="Ja"/>
    <m/>
    <n v="16.05"/>
    <m/>
    <m/>
    <m/>
    <x v="0"/>
    <x v="146"/>
  </r>
  <r>
    <s v="BNA1795"/>
    <m/>
    <s v="Kattrepel/Westerbelmhusen Erweiterung"/>
    <n v="25742"/>
    <s v="Neufeld"/>
    <s v="Gemarkung Auenbüttel, Flur 1, Flurstück 42/2"/>
    <s v="Schleswig-Holstein"/>
    <m/>
    <n v="2015"/>
    <n v="2015"/>
    <x v="0"/>
    <x v="0"/>
    <m/>
    <m/>
    <s v="Windenergie (Onshore-Anlage)"/>
    <s v="Ja"/>
    <m/>
    <n v="13.6"/>
    <m/>
    <m/>
    <m/>
    <x v="0"/>
    <x v="146"/>
  </r>
  <r>
    <s v="BNA1796"/>
    <m/>
    <s v="BürgerWindpark Wittbek GmbH &amp;Co.KG"/>
    <n v="25872"/>
    <s v="Wittbek"/>
    <s v="Gemarkung Wittbek, Flur 2, Flurstück 1"/>
    <s v="Schleswig-Holstein"/>
    <m/>
    <n v="2015"/>
    <n v="2015"/>
    <x v="0"/>
    <x v="0"/>
    <m/>
    <m/>
    <s v="Windenergie (Onshore-Anlage)"/>
    <s v="Ja"/>
    <m/>
    <n v="13.2"/>
    <m/>
    <m/>
    <m/>
    <x v="0"/>
    <x v="146"/>
  </r>
  <r>
    <s v="BNA1797"/>
    <m/>
    <s v="Windpark Grevenkop"/>
    <n v="25361"/>
    <s v="Grevenkop"/>
    <s v="Flurstück 40/5"/>
    <s v="Schleswig-Holstein"/>
    <m/>
    <n v="2015"/>
    <n v="2015"/>
    <x v="0"/>
    <x v="0"/>
    <m/>
    <m/>
    <s v="Windenergie (Onshore-Anlage)"/>
    <s v="Ja"/>
    <m/>
    <n v="12.8"/>
    <m/>
    <m/>
    <m/>
    <x v="0"/>
    <x v="146"/>
  </r>
  <r>
    <s v="BNA1798"/>
    <m/>
    <s v="BWP Rantrum III GmbH &amp; Co. KG"/>
    <n v="25873"/>
    <s v="Rantrum"/>
    <s v="Flurstück 13"/>
    <s v="Schleswig-Holstein"/>
    <m/>
    <n v="2015"/>
    <n v="2015"/>
    <x v="0"/>
    <x v="0"/>
    <m/>
    <m/>
    <s v="Windenergie (Onshore-Anlage)"/>
    <s v="Ja"/>
    <m/>
    <n v="12.68"/>
    <m/>
    <m/>
    <m/>
    <x v="0"/>
    <x v="146"/>
  </r>
  <r>
    <s v="BNA1799"/>
    <m/>
    <s v="WP Beidenfleth"/>
    <n v="25573"/>
    <s v="Beidenfleth"/>
    <n v="57"/>
    <s v="Schleswig-Holstein"/>
    <m/>
    <n v="2015"/>
    <n v="2015"/>
    <x v="0"/>
    <x v="0"/>
    <m/>
    <m/>
    <s v="Windenergie (Onshore-Anlage)"/>
    <s v="Ja"/>
    <m/>
    <n v="12.2"/>
    <m/>
    <m/>
    <m/>
    <x v="0"/>
    <x v="146"/>
  </r>
  <r>
    <s v="BNA1800"/>
    <m/>
    <s v="Bürgerwindpark Osterstedt GmbH &amp; Co. KG"/>
    <n v="25590"/>
    <s v="Osterstedt"/>
    <s v="Flur 4, Flurstück 15/1"/>
    <s v="Schleswig-Holstein"/>
    <m/>
    <n v="2015"/>
    <n v="2015"/>
    <x v="0"/>
    <x v="0"/>
    <m/>
    <m/>
    <s v="Windenergie (Onshore-Anlage)"/>
    <s v="Ja"/>
    <m/>
    <n v="12"/>
    <m/>
    <m/>
    <m/>
    <x v="0"/>
    <x v="146"/>
  </r>
  <r>
    <s v="BNA1801"/>
    <m/>
    <s v="Bürgerwindpark Janneby eG"/>
    <n v="24992"/>
    <s v="Janneby"/>
    <s v="Eggebeker Weg / K87 bzw. Flur 7 / Flurstück 52"/>
    <s v="Schleswig-Holstein"/>
    <m/>
    <n v="2015"/>
    <n v="2015"/>
    <x v="0"/>
    <x v="0"/>
    <m/>
    <m/>
    <s v="Windenergie (Onshore-Anlage)"/>
    <s v="Ja"/>
    <m/>
    <n v="11.87"/>
    <m/>
    <m/>
    <m/>
    <x v="0"/>
    <x v="146"/>
  </r>
  <r>
    <s v="BNA1802"/>
    <m/>
    <s v="WP Marner Neuenkoogsdeich Repowering"/>
    <n v="25724"/>
    <s v="Neufeld"/>
    <s v="Gemarkung Diekhusen, Flur 3, Flurstück 77"/>
    <s v="Schleswig-Holstein"/>
    <m/>
    <n v="2015"/>
    <n v="2015"/>
    <x v="0"/>
    <x v="0"/>
    <m/>
    <m/>
    <s v="Windenergie (Onshore-Anlage)"/>
    <s v="Ja"/>
    <m/>
    <n v="11.7"/>
    <m/>
    <m/>
    <m/>
    <x v="0"/>
    <x v="146"/>
  </r>
  <r>
    <s v="BNA1803"/>
    <m/>
    <s v="Windpark Norddahl"/>
    <n v="25885"/>
    <s v="Oster-Ohrstedt"/>
    <s v="Flur 7 Flurstück 90"/>
    <s v="Schleswig-Holstein"/>
    <m/>
    <n v="2016"/>
    <n v="2016"/>
    <x v="0"/>
    <x v="0"/>
    <m/>
    <m/>
    <s v="Windenergie (Onshore-Anlage)"/>
    <s v="Ja"/>
    <m/>
    <n v="11.5"/>
    <m/>
    <m/>
    <m/>
    <x v="0"/>
    <x v="147"/>
  </r>
  <r>
    <s v="BNA1804"/>
    <m/>
    <s v="Steife Brise"/>
    <n v="25885"/>
    <s v="Ahrenviöl"/>
    <s v="91/2"/>
    <s v="Schleswig-Holstein"/>
    <m/>
    <n v="2015"/>
    <n v="2015"/>
    <x v="0"/>
    <x v="0"/>
    <m/>
    <m/>
    <s v="Windenergie (Onshore-Anlage)"/>
    <s v="Ja"/>
    <m/>
    <n v="10.11"/>
    <m/>
    <m/>
    <m/>
    <x v="0"/>
    <x v="146"/>
  </r>
  <r>
    <s v="BNA1805"/>
    <m/>
    <s v="Windpark Oldenswort"/>
    <n v="25870"/>
    <s v="Oldenswort"/>
    <s v="Flur 37 Flurstück 17/1"/>
    <s v="Schleswig-Holstein"/>
    <m/>
    <n v="2015"/>
    <n v="2015"/>
    <x v="0"/>
    <x v="0"/>
    <m/>
    <m/>
    <s v="Windenergie (Onshore-Anlage)"/>
    <s v="Ja"/>
    <m/>
    <n v="11.5"/>
    <m/>
    <m/>
    <m/>
    <x v="0"/>
    <x v="146"/>
  </r>
  <r>
    <s v="BNA1806"/>
    <m/>
    <s v="Bürgerwindpark Schwesing"/>
    <n v="25813"/>
    <s v="Schwesing"/>
    <s v="Peerkoppelweg/Osternweg Gem.Schwesing; Flur 8"/>
    <s v="Schleswig-Holstein"/>
    <m/>
    <n v="2015"/>
    <n v="2015"/>
    <x v="0"/>
    <x v="0"/>
    <m/>
    <m/>
    <s v="Windenergie (Onshore-Anlage)"/>
    <s v="Ja"/>
    <m/>
    <n v="10.199999999999999"/>
    <m/>
    <m/>
    <m/>
    <x v="0"/>
    <x v="146"/>
  </r>
  <r>
    <s v="BNA1807"/>
    <m/>
    <s v="Kronprinzenkoog LEP"/>
    <n v="25709"/>
    <s v="Kronprinzenkoog"/>
    <s v="Flur 14 Flurstück 18/1"/>
    <s v="Schleswig-Holstein"/>
    <m/>
    <n v="2014"/>
    <n v="2014"/>
    <x v="0"/>
    <x v="0"/>
    <m/>
    <m/>
    <s v="Windenergie (Onshore-Anlage)"/>
    <s v="Ja"/>
    <m/>
    <n v="10.11"/>
    <m/>
    <m/>
    <m/>
    <x v="0"/>
    <x v="83"/>
  </r>
  <r>
    <s v="BNA1808"/>
    <m/>
    <s v="Windpark Schülp bei Nortorf"/>
    <n v="24589"/>
    <s v="Schülp bei Nortorf"/>
    <s v="Gemarkung Schülp, Flur 10, Flurstück 23"/>
    <s v="Schleswig-Holstein"/>
    <m/>
    <n v="2015"/>
    <n v="2015"/>
    <x v="0"/>
    <x v="0"/>
    <m/>
    <m/>
    <s v="Windenergie (Onshore-Anlage)"/>
    <s v="Ja"/>
    <m/>
    <n v="10"/>
    <m/>
    <m/>
    <m/>
    <x v="0"/>
    <x v="146"/>
  </r>
  <r>
    <s v="BNA1809"/>
    <m/>
    <s v="Windpark Mihla"/>
    <n v="99826"/>
    <s v="Mihla"/>
    <s v="Flur 19, Flurstück 1891"/>
    <s v="Thüringen"/>
    <m/>
    <n v="2015"/>
    <n v="2015"/>
    <x v="0"/>
    <x v="0"/>
    <m/>
    <m/>
    <s v="Windenergie (Onshore-Anlage)"/>
    <s v="Ja"/>
    <m/>
    <n v="15.25"/>
    <m/>
    <m/>
    <m/>
    <x v="0"/>
    <x v="146"/>
  </r>
  <r>
    <s v="BNA1810"/>
    <s v="Exxon Mobil Production Deutschland GmbH"/>
    <m/>
    <n v="30659"/>
    <s v="Hannover"/>
    <s v="Riethorst 12"/>
    <s v="Niedersachsen"/>
    <m/>
    <d v="2014-07-31T00:00:00"/>
    <d v="2014-07-31T00:00:00"/>
    <x v="0"/>
    <x v="1"/>
    <m/>
    <m/>
    <s v="Erdgas"/>
    <s v="Nein"/>
    <s v="Ja"/>
    <n v="30.2"/>
    <s v="UW Sage"/>
    <s v="Mittelspannung (MS)"/>
    <s v="EWE Netz GmbH"/>
    <x v="0"/>
    <x v="86"/>
  </r>
  <r>
    <s v="BNA1811"/>
    <s v="STEAG Battery System GmbH"/>
    <s v="Großbatteriesystem (GBS)-Lünen"/>
    <n v="44536"/>
    <s v="Lünen"/>
    <s v="Moltkestr. 15"/>
    <s v="Nordrhein-Westfalen"/>
    <s v="GBS-LN"/>
    <d v="2016-08-08T00:00:00"/>
    <d v="2016-08-08T00:00:00"/>
    <x v="0"/>
    <x v="18"/>
    <m/>
    <m/>
    <s v="Sonstige Energieträger_x000a_(nicht erneuerbar)"/>
    <s v="Nein"/>
    <s v="Nein"/>
    <n v="15"/>
    <s v="UA Lünen"/>
    <s v="Hochspannung (HS)"/>
    <s v="Westnetz GmbH"/>
    <x v="0"/>
    <x v="13"/>
  </r>
  <r>
    <s v="BNA1812"/>
    <s v="STEAG Battery System GmbH"/>
    <s v="Großbatteriesystem (GBS)-Weiher"/>
    <n v="66287"/>
    <s v="Quierschied"/>
    <s v="Holzer Str."/>
    <s v="Saarland"/>
    <s v="GBS-WE"/>
    <d v="2016-08-28T00:00:00"/>
    <d v="2016-08-28T00:00:00"/>
    <x v="0"/>
    <x v="18"/>
    <m/>
    <m/>
    <s v="Sonstige Energieträger_x000a_(nicht erneuerbar)"/>
    <s v="Nein"/>
    <s v="Nein"/>
    <n v="15"/>
    <s v="SA Quierschied"/>
    <s v="Mittelspannung (MS)"/>
    <s v="Creos Deutschland"/>
    <x v="0"/>
    <x v="13"/>
  </r>
  <r>
    <s v="BNA1813"/>
    <s v="STEAG Battery System GmbH"/>
    <s v="Großbatteriesystem (GBS)-Herne"/>
    <n v="44653"/>
    <s v="Herne"/>
    <s v="Hertener Str. 16"/>
    <s v="Nordrhein-Westfalen"/>
    <s v="GBS-HE"/>
    <d v="2016-08-28T00:00:00"/>
    <d v="2016-08-28T00:00:00"/>
    <x v="0"/>
    <x v="18"/>
    <m/>
    <m/>
    <s v="Sonstige Energieträger_x000a_(nicht erneuerbar)"/>
    <s v="Nein"/>
    <s v="Nein"/>
    <n v="15"/>
    <s v="SA Bochum"/>
    <s v="Höchstspannung (HöS)"/>
    <s v="Amprion GmbH"/>
    <x v="0"/>
    <x v="13"/>
  </r>
  <r>
    <s v="BNA1814"/>
    <s v="STEAG Battery System GmbH"/>
    <s v="Großbatteriesystem (GBS)-Fenne"/>
    <n v="66333"/>
    <s v="Völklingen"/>
    <s v="Saarbrücker Str. 135-137"/>
    <s v="Saarland"/>
    <s v="GBS-FN"/>
    <d v="2016-10-09T00:00:00"/>
    <d v="2016-10-09T00:00:00"/>
    <x v="0"/>
    <x v="18"/>
    <m/>
    <m/>
    <s v="Sonstige Energieträger_x000a_(nicht erneuerbar)"/>
    <s v="Nein"/>
    <s v="Nein"/>
    <n v="15"/>
    <s v="SA Fenne"/>
    <s v="Hochspannung (HS)"/>
    <s v="Creos Deutschland"/>
    <x v="0"/>
    <x v="13"/>
  </r>
  <r>
    <s v="BNA1815"/>
    <s v="STEAG Battery System GmbH"/>
    <s v="Großbatteriesystem (GBS)-Walsum"/>
    <n v="47179"/>
    <s v="Duisburg-Walsum"/>
    <s v="Dr.-Wilhelm-Roelen Str. 129"/>
    <s v="Nordrhein-Westfalen"/>
    <s v="GBS-WA"/>
    <d v="2016-09-30T00:00:00"/>
    <d v="2016-09-30T00:00:00"/>
    <x v="0"/>
    <x v="18"/>
    <m/>
    <m/>
    <s v="Sonstige Energieträger_x000a_(nicht erneuerbar)"/>
    <s v="Nein"/>
    <s v="Nein"/>
    <n v="15"/>
    <s v="SA Walsum"/>
    <s v="Höchstspannung (HöS)"/>
    <s v="Amprion GmbH"/>
    <x v="0"/>
    <x v="13"/>
  </r>
  <r>
    <s v="BNA1816"/>
    <s v="STEAG Battery System GmbH"/>
    <s v="Großbatteriesystem (GBS)-Bexbach"/>
    <n v="66450"/>
    <s v="Bexbach"/>
    <s v="Grubenstr."/>
    <s v="Saarland"/>
    <s v="GBS-BB"/>
    <d v="2016-09-25T00:00:00"/>
    <d v="2016-09-25T00:00:00"/>
    <x v="0"/>
    <x v="18"/>
    <m/>
    <m/>
    <s v="Sonstige Energieträger_x000a_(nicht erneuerbar)"/>
    <s v="Nein"/>
    <s v="Nein"/>
    <n v="15"/>
    <s v="SA Mittelbexbach"/>
    <s v="Höchstspannung (HöS)"/>
    <s v="Amprion GmbH"/>
    <x v="0"/>
    <x v="13"/>
  </r>
  <r>
    <s v="BNA1817"/>
    <s v="Stadtwerke Düsseldorf AG"/>
    <s v="GuD"/>
    <n v="40221"/>
    <s v="Düsseldorf"/>
    <s v="Auf der Lausward 75"/>
    <s v="Nordrhein-Westfalen"/>
    <s v="GuD F"/>
    <d v="2016-01-22T00:00:00"/>
    <d v="2016-01-22T00:00:00"/>
    <x v="0"/>
    <x v="1"/>
    <m/>
    <m/>
    <s v="Erdgas"/>
    <s v="Nein"/>
    <s v="Ja"/>
    <n v="595"/>
    <s v="DE00056266802AO6G56M11SN51G21M24S"/>
    <s v="Hochspannung (HS)"/>
    <s v="Netzgesellschaft Düssseldorf mbH"/>
    <x v="0"/>
    <x v="13"/>
  </r>
  <r>
    <s v="BNA1818"/>
    <s v="RheinEnergie AG"/>
    <s v="Niehl 3"/>
    <n v="50735"/>
    <s v="Köln"/>
    <m/>
    <s v="Nordrhein-Westfalen"/>
    <s v="Niehl 31"/>
    <d v="2016-04-29T00:00:00"/>
    <d v="2016-04-29T00:00:00"/>
    <x v="0"/>
    <x v="1"/>
    <m/>
    <m/>
    <s v="Erdgas"/>
    <s v="Nein"/>
    <s v="Ja"/>
    <n v="459.9"/>
    <s v="UW Opladen / UW Köln-Kalk"/>
    <s v="Höchstspannung (HöS)"/>
    <s v="Amprion GmbH / Rheinische Netzgesellschaft"/>
    <x v="0"/>
    <x v="13"/>
  </r>
  <r>
    <s v="BNA1819"/>
    <s v="Stadtwerke Flensburg GmbH"/>
    <s v="Heizkraftwerk FL"/>
    <n v="24939"/>
    <s v="Flensburg"/>
    <s v="Batteriestr. 48"/>
    <s v="Schleswig-Holstein"/>
    <s v="Block 12"/>
    <d v="2016-10-01T00:00:00"/>
    <d v="2016-10-01T00:00:00"/>
    <x v="0"/>
    <x v="1"/>
    <m/>
    <m/>
    <s v="Erdgas"/>
    <s v="Nein"/>
    <s v="Ja"/>
    <n v="78"/>
    <m/>
    <s v="Mittelspannung (MS)"/>
    <s v="Stadtwerke Flensburg GmbH "/>
    <x v="0"/>
    <x v="13"/>
  </r>
  <r>
    <s v="BNA1820"/>
    <s v="Gemeinschaftskraftwerk Bremen GmbH und Co. KG"/>
    <s v="KW Mittelsbüren"/>
    <n v="28237"/>
    <s v="Bremen"/>
    <m/>
    <s v="Bremen"/>
    <s v="GuD MiBÜ"/>
    <d v="2016-10-01T00:00:00"/>
    <d v="2016-10-01T00:00:00"/>
    <x v="0"/>
    <x v="1"/>
    <m/>
    <m/>
    <s v="Erdgas"/>
    <s v="Nein"/>
    <s v="Nein"/>
    <n v="444.5"/>
    <s v="GIS"/>
    <s v="Hochspannung (HS)"/>
    <s v="Wesernetz"/>
    <x v="0"/>
    <x v="13"/>
  </r>
  <r>
    <s v="BNA1821"/>
    <s v="Bayer AG"/>
    <s v="Energieversogung Wedding"/>
    <n v="13353"/>
    <s v="Berlin"/>
    <s v="Fennstr. 22"/>
    <s v="Berlin"/>
    <m/>
    <d v="1972-05-25T00:00:00"/>
    <d v="1972-05-25T00:00:00"/>
    <x v="0"/>
    <x v="3"/>
    <s v="Erdgas"/>
    <s v="leichtes Heizöl EL"/>
    <s v="Erdgas"/>
    <s v="Nein"/>
    <s v="Ja"/>
    <n v="15"/>
    <m/>
    <s v="Hochspannung (HS)"/>
    <s v="Stromnetz Berlin GmbH"/>
    <x v="0"/>
    <x v="39"/>
  </r>
  <r>
    <s v="BNA1822"/>
    <s v="HelveticWind Deutschland GmbH"/>
    <s v="HW Windpark Groß Welle"/>
    <n v="16866"/>
    <s v="Gumtow"/>
    <m/>
    <s v="Brandenburg"/>
    <m/>
    <d v="2006-06-16T00:00:00"/>
    <d v="2006-06-16T00:00:00"/>
    <x v="0"/>
    <x v="0"/>
    <m/>
    <m/>
    <s v="Windenergie (Onshore-Anlage)"/>
    <s v="Ja"/>
    <s v="Nein"/>
    <n v="20"/>
    <s v="UW Kletzke"/>
    <s v="Hochspannung (HS)"/>
    <s v="E-DIS AG"/>
    <x v="0"/>
    <x v="47"/>
  </r>
  <r>
    <s v="BNA1823"/>
    <s v="HelveticWind Deutschland GmbH"/>
    <s v="HW Windpark Prötzel"/>
    <n v="15345"/>
    <s v="Prötzel"/>
    <m/>
    <s v="Brandenburg"/>
    <m/>
    <d v="2006-08-21T00:00:00"/>
    <d v="2006-08-21T00:00:00"/>
    <x v="0"/>
    <x v="0"/>
    <m/>
    <m/>
    <s v="Windenergie (Onshore-Anlage)"/>
    <s v="Ja"/>
    <s v="Nein"/>
    <n v="18"/>
    <s v="UW Möglin"/>
    <s v="Hochspannung (HS)"/>
    <s v="E-DIS AG"/>
    <x v="0"/>
    <x v="47"/>
  </r>
  <r>
    <s v="BNA1824"/>
    <s v="HelveticWind Deutschland GmbH"/>
    <s v="HW Windpark Wulkow"/>
    <n v="15326"/>
    <s v="Wulkow"/>
    <m/>
    <s v="Brandenburg"/>
    <m/>
    <d v="2007-03-20T00:00:00"/>
    <d v="2007-03-20T00:00:00"/>
    <x v="0"/>
    <x v="0"/>
    <m/>
    <m/>
    <s v="Windenergie (Onshore-Anlage)"/>
    <s v="Ja"/>
    <s v="Nein"/>
    <n v="10"/>
    <s v="UW Pillgram"/>
    <s v="Hochspannung (HS)"/>
    <s v="E-DIS AG"/>
    <x v="0"/>
    <x v="81"/>
  </r>
  <r>
    <s v="BNA1825"/>
    <s v="Gode Wind 1 Offshore Wind Farm GmbH &amp; Co. OHG"/>
    <s v="Gode Wind 1"/>
    <m/>
    <s v="Nordsee"/>
    <m/>
    <s v="AWZ"/>
    <m/>
    <d v="2016-05-28T00:00:00"/>
    <d v="2016-05-28T00:00:00"/>
    <x v="0"/>
    <x v="8"/>
    <m/>
    <m/>
    <s v="Windenergie (Offshore-Anlage)"/>
    <s v="Ja"/>
    <s v="Nein"/>
    <n v="344.52"/>
    <s v="DolWin Beta"/>
    <s v="Höchstspannung (HöS)"/>
    <s v="TenneT TSO GmbH "/>
    <x v="0"/>
    <x v="13"/>
  </r>
  <r>
    <s v="BNA1826"/>
    <s v="Gode Wind 2 Offshore Wind Farm P/S GmbH &amp; Co. OHG"/>
    <s v="Gode Wind 2"/>
    <m/>
    <s v="Nordsee"/>
    <m/>
    <s v="AWZ"/>
    <m/>
    <d v="2016-02-16T00:00:00"/>
    <d v="2016-02-16T00:00:00"/>
    <x v="0"/>
    <x v="8"/>
    <m/>
    <m/>
    <s v="Windenergie (Offshore-Anlage)"/>
    <s v="Ja"/>
    <s v="Nein"/>
    <n v="263.08800000000002"/>
    <s v="DolWin Beta"/>
    <s v="Höchstspannung (HöS)"/>
    <s v="TenneT TSO GmbH "/>
    <x v="0"/>
    <x v="13"/>
  </r>
  <r>
    <s v="BNA1827"/>
    <s v="Batteriespeicher Schwerin GmbH &amp; Co. KG"/>
    <s v="BSKW-SN"/>
    <n v="19053"/>
    <s v="Schwerin"/>
    <s v="Obotritenring 40"/>
    <s v="Mecklenburg-Vorpommern"/>
    <n v="1"/>
    <d v="2014-09-16T00:00:00"/>
    <d v="2014-09-16T00:00:00"/>
    <x v="0"/>
    <x v="18"/>
    <m/>
    <m/>
    <s v="Sonstige Energieträger_x000a_(nicht erneuerbar)"/>
    <s v="Nein"/>
    <s v="Nein"/>
    <n v="12.5"/>
    <s v="UW Schwerin-Lankow"/>
    <s v="USp. Hoch- / Mittelspannung (HS/MS)"/>
    <s v="WEMAG Netz GmbH"/>
    <x v="0"/>
    <x v="86"/>
  </r>
  <r>
    <s v="BNA1828"/>
    <s v="STAWAG Energie GmbH"/>
    <s v="Windpark Simmerath"/>
    <n v="52152"/>
    <s v="Simmerath"/>
    <m/>
    <s v="Nordrhein-Westfalen"/>
    <m/>
    <n v="2016"/>
    <n v="2016"/>
    <x v="0"/>
    <x v="0"/>
    <m/>
    <m/>
    <s v="Windenergie (Onshore-Anlage)"/>
    <s v="Ja"/>
    <m/>
    <n v="23.1"/>
    <s v="Umspannanlage Lamersdorf"/>
    <s v="Mittelspannung (MS)"/>
    <s v="Westnetz"/>
    <x v="0"/>
    <x v="147"/>
  </r>
  <r>
    <s v="BNA1829"/>
    <s v="STAWAG Solar GmbH"/>
    <s v="Windpark Aldenhoven"/>
    <n v="52457"/>
    <s v="Aldenhoven"/>
    <m/>
    <s v="Nordrhein-Westfalen"/>
    <m/>
    <n v="2014"/>
    <n v="2014"/>
    <x v="0"/>
    <x v="0"/>
    <m/>
    <m/>
    <s v="Windenergie (Onshore-Anlage)"/>
    <s v="Ja"/>
    <m/>
    <n v="15.4"/>
    <s v="Umspannwerk Schaufenberg"/>
    <s v="Mittelspannung (MS)"/>
    <s v="RegioNetz"/>
    <x v="0"/>
    <x v="83"/>
  </r>
  <r>
    <s v="BNA1830"/>
    <s v="STAWAG Solar GmbH"/>
    <s v="Windpark Linnich"/>
    <n v="52441"/>
    <s v="Linnich"/>
    <m/>
    <s v="Nordrhein-Westfalen"/>
    <m/>
    <n v="2016"/>
    <n v="2016"/>
    <x v="0"/>
    <x v="0"/>
    <m/>
    <m/>
    <s v="Windenergie (Onshore-Anlage)"/>
    <s v="Ja"/>
    <m/>
    <n v="25.6"/>
    <s v="UW Linnich-Körrenzig"/>
    <s v="Mittelspannung (MS)"/>
    <s v="Westnetz"/>
    <x v="0"/>
    <x v="147"/>
  </r>
  <r>
    <s v="BNA1832"/>
    <s v="EEV Erneuerbare Energien Verwaltungs GmbH Dresden"/>
    <s v="UWBehringenWind"/>
    <m/>
    <m/>
    <m/>
    <s v="Thüringen"/>
    <m/>
    <d v="2015-12-26T00:00:00"/>
    <d v="2015-12-26T00:00:00"/>
    <x v="0"/>
    <x v="0"/>
    <m/>
    <m/>
    <s v="Windenergie (Onshore-Anlage)"/>
    <s v="Ja"/>
    <s v="Nein"/>
    <n v="21.8"/>
    <s v="UW Behringen Wind"/>
    <s v="Hochspannung (HS)"/>
    <s v="TEN Thüringer Energienetze GmbH &amp; Co. KG"/>
    <x v="0"/>
    <x v="120"/>
  </r>
  <r>
    <s v="BNA1833"/>
    <s v="EWE ERNEUERBARE ENERGIEN GmbH"/>
    <s v="WEPNeuenwalde_x000a_"/>
    <n v="27607"/>
    <s v="Gestland"/>
    <s v="Claus-Immen-Weg"/>
    <s v="Niedersachsen"/>
    <m/>
    <d v="2005-12-29T00:00:00"/>
    <d v="2005-12-29T00:00:00"/>
    <x v="0"/>
    <x v="0"/>
    <m/>
    <m/>
    <s v="Windenergie (Onshore-Anlage)"/>
    <s v="Ja"/>
    <s v="Nein"/>
    <n v="25.15"/>
    <s v="Umspannwerk"/>
    <s v="USp. Hoch- / Mittelspannung (HS/MS)"/>
    <s v="Avacon NETZ GmbH"/>
    <x v="0"/>
    <x v="36"/>
  </r>
  <r>
    <s v="BNA1834"/>
    <s v="EWE ERNEUERBARE ENERGIEN GmbH"/>
    <s v="WEPRysumerNacken"/>
    <m/>
    <m/>
    <m/>
    <s v="Niedersachsen"/>
    <m/>
    <m/>
    <m/>
    <x v="0"/>
    <x v="0"/>
    <m/>
    <m/>
    <s v="Windenergie (Onshore-Anlage)"/>
    <s v="Ja"/>
    <s v="Nein"/>
    <n v="26.4"/>
    <m/>
    <m/>
    <m/>
    <x v="0"/>
    <x v="24"/>
  </r>
  <r>
    <s v="BNA1837"/>
    <s v="HSW Windpark Groß Niendorf GmbH &amp; Co. KG"/>
    <s v="HSW Windpark Groß Niendorf "/>
    <n v="89522"/>
    <s v="Groß Niendorf"/>
    <s v="Meeboldstr. 1"/>
    <s v="Schleswig-Holstein"/>
    <m/>
    <d v="2014-06-28T00:00:00"/>
    <d v="2014-06-28T00:00:00"/>
    <x v="0"/>
    <x v="0"/>
    <m/>
    <m/>
    <s v="Windenergie (Onshore-Anlage)"/>
    <s v="Ja"/>
    <s v="Nein"/>
    <n v="12.3"/>
    <s v="UW Brühl"/>
    <s v="Mittelspannung (MS)"/>
    <s v="WEMAG Netz GmbH"/>
    <x v="0"/>
    <x v="86"/>
  </r>
  <r>
    <s v="BNA1838"/>
    <s v="Stadtwerke Osnabrück AG"/>
    <s v="Windenergie Rieste GmbH &amp; Co. KG"/>
    <n v="49597"/>
    <s v="Rieste"/>
    <m/>
    <s v="Niedersachsen"/>
    <m/>
    <n v="2016"/>
    <n v="2016"/>
    <x v="0"/>
    <x v="0"/>
    <m/>
    <m/>
    <s v="Windenergie (Onshore-Anlage)"/>
    <s v="Ja"/>
    <s v="Nein"/>
    <n v="12.9"/>
    <s v="UA Hörsten"/>
    <n v="10"/>
    <s v="Westnetz GmbH"/>
    <x v="0"/>
    <x v="147"/>
  </r>
  <r>
    <s v="BNA1839"/>
    <s v="Windpark Oberthal GmbH"/>
    <s v="Windpark Oberthal GmbH"/>
    <m/>
    <m/>
    <m/>
    <s v="Saarland"/>
    <m/>
    <d v="2013-12-16T00:00:00"/>
    <d v="2013-12-16T00:00:00"/>
    <x v="0"/>
    <x v="0"/>
    <m/>
    <m/>
    <s v="Windenergie (Onshore-Anlage)"/>
    <s v="Ja"/>
    <s v="Nein"/>
    <n v="12.3"/>
    <s v="UA Walhausen"/>
    <s v="Mittelspannung (MS)"/>
    <s v="energis-Netzgesellschaft mbH"/>
    <x v="0"/>
    <x v="25"/>
  </r>
  <r>
    <s v="BNA1840"/>
    <s v="Windpark Perl GmbH"/>
    <s v="Windpark Perl GmbH"/>
    <m/>
    <m/>
    <m/>
    <s v="Saarland"/>
    <m/>
    <d v="2013-12-16T00:00:00"/>
    <d v="2013-12-16T00:00:00"/>
    <x v="0"/>
    <x v="0"/>
    <m/>
    <m/>
    <s v="Windenergie (Onshore-Anlage)"/>
    <s v="Ja"/>
    <s v="Nein"/>
    <n v="21.5"/>
    <s v="UA Borg"/>
    <s v="Mittelspannung (MS)"/>
    <s v="energis-Netzgesellschaft mbH"/>
    <x v="0"/>
    <x v="25"/>
  </r>
  <r>
    <s v="BNA1841"/>
    <s v="Windpark Zölkow GmbH &amp; Co. KG"/>
    <s v="Windpark Zölkow GmbH &amp; Co. KG"/>
    <m/>
    <m/>
    <m/>
    <s v="Mecklenburg-Vorpommern"/>
    <m/>
    <d v="2007-03-30T00:00:00"/>
    <d v="2007-03-30T00:00:00"/>
    <x v="0"/>
    <x v="0"/>
    <m/>
    <m/>
    <s v="Windenergie (Onshore-Anlage)"/>
    <s v="Ja"/>
    <m/>
    <n v="40"/>
    <s v="UW Wessin, Zölkow I"/>
    <s v="USp. Hoch- / Mittelspannung (HS/MS)"/>
    <s v="50Hertz Transmission GmbH"/>
    <x v="0"/>
    <x v="81"/>
  </r>
  <r>
    <s v="BNA1842"/>
    <s v="ABO Wind UW Uckley GmbH &amp; Co. KG"/>
    <s v="15712 Königs Wusterhaussen"/>
    <n v="15712"/>
    <s v="Königs Wusterhausen"/>
    <m/>
    <s v="Brandenburg"/>
    <m/>
    <n v="2017"/>
    <n v="2017"/>
    <x v="0"/>
    <x v="0"/>
    <m/>
    <m/>
    <s v="Windenergie (Onshore-Anlage)"/>
    <s v="Ja"/>
    <s v="Nein"/>
    <n v="33"/>
    <s v="UW Uckely, 15712 Königs Wusterhaussen, OT Zernsdorf"/>
    <s v="Hochspannung (HS)"/>
    <s v="e.dis"/>
    <x v="0"/>
    <x v="148"/>
  </r>
  <r>
    <s v="BNA1843"/>
    <s v="innogy SE"/>
    <s v="Düshorner Heide"/>
    <n v="29664"/>
    <s v="Walsrode (Düshorn)"/>
    <s v="Fallinbosteler Straße 20"/>
    <s v="Niedersachsen"/>
    <m/>
    <d v="2014-02-11T00:00:00"/>
    <d v="2014-02-11T00:00:00"/>
    <x v="0"/>
    <x v="0"/>
    <m/>
    <m/>
    <s v="Windenergie (Onshore-Anlage)"/>
    <s v="Ja"/>
    <m/>
    <n v="26"/>
    <s v="UW Düshorn"/>
    <s v="Mittelspannung (MS)"/>
    <s v="Avacon"/>
    <x v="0"/>
    <x v="86"/>
  </r>
  <r>
    <s v="BNA1844"/>
    <s v="Trianel Windpark Buchenau GmbH &amp; Co. KG"/>
    <s v="36132 Eiterfeld"/>
    <n v="36132"/>
    <s v="Eiterfeld"/>
    <m/>
    <s v="Hessen"/>
    <m/>
    <n v="2016"/>
    <n v="2016"/>
    <x v="0"/>
    <x v="0"/>
    <m/>
    <m/>
    <s v="Windenergie (Onshore-Anlage)"/>
    <s v="Ja"/>
    <m/>
    <n v="17.3"/>
    <s v="ÜST Marktstr. 44, 36132 Eiterfeld („ÜST 7772 Arzell Marktstraße WEA“)"/>
    <s v="Mittelspannung (MS)"/>
    <s v="Avacon"/>
    <x v="0"/>
    <x v="147"/>
  </r>
  <r>
    <s v="BNA1845"/>
    <s v="Windpark Lähden GbR"/>
    <s v="Windpark Lähden GbR"/>
    <n v="49774"/>
    <s v="Lähden"/>
    <m/>
    <s v="Niedersachsen"/>
    <m/>
    <n v="2013"/>
    <n v="2013"/>
    <x v="0"/>
    <x v="0"/>
    <m/>
    <m/>
    <s v="Windenergie (Onshore-Anlage)"/>
    <s v="Ja"/>
    <s v="Nein"/>
    <n v="10.9"/>
    <m/>
    <m/>
    <m/>
    <x v="0"/>
    <x v="67"/>
  </r>
  <r>
    <s v="BNA1846"/>
    <s v="Windpark Ostwestfalen GmbH &amp; Co. KG"/>
    <s v="Windpark Ostwestfalen"/>
    <n v="33378"/>
    <s v="Rheda-Wiedenbrück"/>
    <m/>
    <s v="Nordrhein-Westfalen"/>
    <m/>
    <d v="2016-03-16T00:00:00"/>
    <d v="2016-03-16T00:00:00"/>
    <x v="0"/>
    <x v="0"/>
    <m/>
    <m/>
    <s v="Windenergie (Onshore-Anlage)"/>
    <s v="Ja"/>
    <s v="Nein"/>
    <n v="15"/>
    <s v="UW Herzebrock"/>
    <s v="Mittelspannung (MS)"/>
    <s v="Westnetz"/>
    <x v="0"/>
    <x v="13"/>
  </r>
  <r>
    <s v="BNA1847"/>
    <s v="GeFa Windkraft GmbH  Co. KG"/>
    <s v="2000-7317"/>
    <m/>
    <m/>
    <m/>
    <s v="Schleswig-Holstein"/>
    <m/>
    <d v="2014-02-18T00:00:00"/>
    <d v="2014-02-18T00:00:00"/>
    <x v="0"/>
    <x v="0"/>
    <m/>
    <m/>
    <s v="Windenergie (Onshore-Anlage)"/>
    <s v="Ja"/>
    <s v="Nein"/>
    <n v="16.8"/>
    <s v="50439365129"/>
    <s v="Mittelspannung (MS)"/>
    <s v="Schleswig Holstein Netz AG"/>
    <x v="0"/>
    <x v="86"/>
  </r>
  <r>
    <s v="BNA1848"/>
    <s v="Windenergie Bütow GmbH &amp; Co. KG"/>
    <s v="WPBütow,17209Bütow"/>
    <m/>
    <m/>
    <m/>
    <s v="Mecklenburg-Vorpommern"/>
    <m/>
    <d v="2016-07-01T00:00:00"/>
    <d v="2016-07-01T00:00:00"/>
    <x v="0"/>
    <x v="0"/>
    <m/>
    <m/>
    <s v="Windenergie (Onshore-Anlage)"/>
    <s v="Ja"/>
    <m/>
    <n v="15.25"/>
    <s v="UW Röbel"/>
    <s v="Hochspannung (HS)"/>
    <s v="E.DIS AG"/>
    <x v="0"/>
    <x v="13"/>
  </r>
  <r>
    <s v="BNA1849"/>
    <s v="Windpark GmbH &amp; Co. Heidehof III KG"/>
    <s v="WPHeidehofIII, 14913Markendorf"/>
    <n v="14913"/>
    <s v="Markendorf"/>
    <m/>
    <s v="Brandenburg"/>
    <m/>
    <d v="2016-05-13T00:00:00"/>
    <d v="2016-05-13T00:00:00"/>
    <x v="0"/>
    <x v="0"/>
    <m/>
    <m/>
    <s v="Windenergie (Onshore-Anlage)"/>
    <s v="Ja"/>
    <m/>
    <n v="18.399999999999999"/>
    <s v="UW Schönewalde"/>
    <s v="Höchstspannung (HöS)"/>
    <s v="50Hertz Transmission GmbH"/>
    <x v="0"/>
    <x v="13"/>
  </r>
  <r>
    <s v="BNA1850"/>
    <s v="Windpark Kassieck-Lindstedt IV GmbH &amp; Co. KG"/>
    <s v="WP Kassieck-LindstedtI V"/>
    <n v="39638"/>
    <s v="Kassieck/Lindstedt"/>
    <m/>
    <s v="Sachsen-Anhalt"/>
    <m/>
    <d v="2014-04-28T00:00:00"/>
    <d v="2014-04-28T00:00:00"/>
    <x v="0"/>
    <x v="0"/>
    <m/>
    <m/>
    <s v="Windenergie (Onshore-Anlage)"/>
    <s v="Ja"/>
    <m/>
    <n v="2.2999999999999998"/>
    <s v="UW Hottendorf"/>
    <s v="Hochspannung (HS)"/>
    <s v="Avacon AG"/>
    <x v="0"/>
    <x v="86"/>
  </r>
  <r>
    <s v="BNA1851"/>
    <s v="Windpark Twerberg GmbH &amp; Co. KG"/>
    <s v="zum Eggeberg, 37688"/>
    <m/>
    <m/>
    <m/>
    <s v="Nordrhein-Westfalen"/>
    <m/>
    <n v="2017"/>
    <n v="2017"/>
    <x v="0"/>
    <x v="0"/>
    <m/>
    <m/>
    <s v="Windenergie (Onshore-Anlage)"/>
    <s v="Ja"/>
    <s v="Nein"/>
    <n v="13.2"/>
    <m/>
    <s v="Mittelspannung (MS)"/>
    <s v="BeSte Stadtwerke"/>
    <x v="0"/>
    <x v="148"/>
  </r>
  <r>
    <s v="BNA1852"/>
    <s v="Windpark Stiftswald GmbH &amp; Co. KG"/>
    <s v="-"/>
    <m/>
    <m/>
    <m/>
    <s v="Hessen"/>
    <m/>
    <d v="2016-06-28T00:00:00"/>
    <d v="2016-06-28T00:00:00"/>
    <x v="0"/>
    <x v="0"/>
    <m/>
    <m/>
    <s v="Windenergie (Onshore-Anlage)"/>
    <s v="Ja"/>
    <s v="Nein"/>
    <n v="27"/>
    <s v="UW Bergshausen"/>
    <s v="USp. Hoch- / Mittelspannung (HS/MS)"/>
    <s v="Städtische Werke Netz plus Service GmbH"/>
    <x v="0"/>
    <x v="13"/>
  </r>
  <r>
    <s v="BNA1853"/>
    <s v="Windpark Waldow OHG"/>
    <s v="WindparkWaldow"/>
    <n v="15910"/>
    <s v="Waldow"/>
    <m/>
    <s v="Brandenburg"/>
    <m/>
    <d v="2003-02-01T00:00:00"/>
    <d v="2003-02-01T00:00:00"/>
    <x v="0"/>
    <x v="0"/>
    <m/>
    <m/>
    <s v="Windenergie (Onshore-Anlage)"/>
    <s v="Ja"/>
    <m/>
    <n v="28"/>
    <n v="50472053210"/>
    <s v="Mittelspannung (MS)"/>
    <s v="E.DIS Netz GmbH"/>
    <x v="0"/>
    <x v="8"/>
  </r>
  <r>
    <s v="BNA1854"/>
    <s v="innogy SE"/>
    <s v="Krusemark 2"/>
    <m/>
    <m/>
    <m/>
    <s v="Sachsen-Anhalt"/>
    <m/>
    <n v="2001"/>
    <n v="2001"/>
    <x v="0"/>
    <x v="0"/>
    <m/>
    <m/>
    <s v="Windenergie (Onshore-Anlage)"/>
    <s v="Ja"/>
    <s v="Nein"/>
    <n v="11.3"/>
    <s v="UW Arneburg"/>
    <s v="Mittelspannung (MS)"/>
    <s v="Avacon"/>
    <x v="0"/>
    <x v="22"/>
  </r>
  <r>
    <s v="BNA1855"/>
    <s v="ENERTRAG Aktiengesellschaft"/>
    <s v="UWOettelin"/>
    <n v="184246"/>
    <s v="Groß Schwiesow"/>
    <m/>
    <s v="Mecklenburg-Vorpommern"/>
    <m/>
    <n v="2013"/>
    <n v="2013"/>
    <x v="0"/>
    <x v="0"/>
    <m/>
    <m/>
    <s v="Windenergie (Onshore-Anlage)"/>
    <s v="Ja"/>
    <m/>
    <n v="35"/>
    <s v="UW Oettelin"/>
    <s v="Hochspannung (HS)"/>
    <s v="E-DIS"/>
    <x v="0"/>
    <x v="67"/>
  </r>
  <r>
    <s v="BNA1856"/>
    <s v="ENERTRAG Aktiengesellschaft"/>
    <s v="UWNeuRietzOst"/>
    <n v="14949"/>
    <s v="Treuenbrietzen"/>
    <m/>
    <s v="Brandenburg"/>
    <m/>
    <n v="2014"/>
    <n v="2014"/>
    <x v="0"/>
    <x v="0"/>
    <m/>
    <m/>
    <s v="Windenergie (Onshore-Anlage)"/>
    <s v="Ja"/>
    <m/>
    <n v="26"/>
    <s v="UW Neu Rietz Ost"/>
    <s v="Hochspannung (HS)"/>
    <s v="E-DIS"/>
    <x v="0"/>
    <x v="83"/>
  </r>
  <r>
    <s v="BNA1857"/>
    <s v="ENERTRAG Aktiengesellschaft"/>
    <s v="UWWoltersdorf"/>
    <n v="16306"/>
    <s v="Groß Pinnow"/>
    <m/>
    <s v="Brandenburg"/>
    <m/>
    <n v="2015"/>
    <n v="2015"/>
    <x v="0"/>
    <x v="0"/>
    <m/>
    <m/>
    <s v="Windenergie (Onshore-Anlage)"/>
    <s v="Ja"/>
    <m/>
    <n v="57"/>
    <s v="UW Woltersdorf"/>
    <s v="Hochspannung (HS)"/>
    <s v="E-DIS"/>
    <x v="0"/>
    <x v="146"/>
  </r>
  <r>
    <s v="BNA1858"/>
    <s v="Mainova AG"/>
    <s v="Eggebek"/>
    <n v="24852"/>
    <s v="Eggebek"/>
    <s v="Bäckerweg (Nato Flugplatz)"/>
    <s v="Schleswig-Holstein"/>
    <m/>
    <n v="2011"/>
    <n v="2011"/>
    <x v="0"/>
    <x v="7"/>
    <m/>
    <m/>
    <s v="Solare Strahlungsenergie"/>
    <s v="Ja"/>
    <s v="Nein"/>
    <n v="83.9"/>
    <s v="UW Sieverstedt (Mast 41 110 kV-Freileitung Schuby-Weding)"/>
    <s v="Hochspannung (HS)"/>
    <s v="Schleswig-Holstein Netz AG"/>
    <x v="0"/>
    <x v="130"/>
  </r>
  <r>
    <s v="BNA1859"/>
    <s v="Ford-Werke GmbH"/>
    <s v="Ford Saarlouis"/>
    <n v="66740"/>
    <s v="Saarlouis"/>
    <m/>
    <s v="Saarland"/>
    <m/>
    <n v="2016"/>
    <n v="2016"/>
    <x v="0"/>
    <x v="1"/>
    <m/>
    <m/>
    <s v="Erdgas"/>
    <s v="Nein"/>
    <s v="Ja"/>
    <n v="22"/>
    <m/>
    <m/>
    <m/>
    <x v="0"/>
    <x v="147"/>
  </r>
  <r>
    <s v="BNA1861"/>
    <s v="BMW AG"/>
    <s v="Regensburg"/>
    <n v="93055"/>
    <s v="Regensburg"/>
    <s v="Herbert-Quandt-Allee"/>
    <s v="Bayern"/>
    <m/>
    <d v="2012-10-29T00:00:00"/>
    <d v="2012-10-29T00:00:00"/>
    <x v="0"/>
    <x v="1"/>
    <m/>
    <m/>
    <s v="Erdgas"/>
    <s v="Nein"/>
    <s v="Ja"/>
    <n v="10.6"/>
    <s v="DE00106893055HMESS100000000844587_x000a_DE00106893055HMESS200000000844587_x000a_DE00106893055HMESS300000000844587_x000a_DE00106893055HMESS400000000844587"/>
    <s v="Mittelspannung (MS)"/>
    <s v="Bayernwerke Netz GmbH"/>
    <x v="0"/>
    <x v="113"/>
  </r>
  <r>
    <s v="BNA1862"/>
    <s v="BMW AG"/>
    <s v="Regensburg"/>
    <n v="93055"/>
    <s v="Regensburg"/>
    <s v="Herbert-Quandt-Allee"/>
    <s v="Bayern"/>
    <m/>
    <d v="2016-08-20T00:00:00"/>
    <d v="2016-08-20T00:00:00"/>
    <x v="0"/>
    <x v="1"/>
    <m/>
    <m/>
    <s v="Erdgas"/>
    <s v="Nein"/>
    <s v="Ja"/>
    <n v="2.65"/>
    <s v="DE00106893055HMESS500000000842098"/>
    <s v="Mittelspannung (MS)"/>
    <s v="Bayernwerke Netz GmbH"/>
    <x v="0"/>
    <x v="13"/>
  </r>
  <r>
    <s v="BNA1863"/>
    <s v="Fresenius Medical Care Deutschland GmbH"/>
    <s v="Gasturbinen-HKW St. Wendel"/>
    <n v="66606"/>
    <s v="St. Wendel"/>
    <s v="Frankfurter Straße 6-8"/>
    <s v="Saarland"/>
    <m/>
    <d v="2014-01-21T00:00:00"/>
    <d v="2014-01-21T00:00:00"/>
    <x v="0"/>
    <x v="1"/>
    <m/>
    <m/>
    <s v="Erdgas"/>
    <s v="Nein"/>
    <s v="Ja"/>
    <n v="19.5"/>
    <s v="DE00093966606EEA00000000000000001 und DE00093966606EEA00000000000000002 und DE00093966606EEA00000000000000004"/>
    <s v="USp. Mittel- / Niederspannung (MS/NS)"/>
    <s v="SSW Netz GmbH"/>
    <x v="0"/>
    <x v="86"/>
  </r>
  <r>
    <s v="BNA1864"/>
    <s v="KÄMMERER Energie GmbH"/>
    <s v="Turbine 4"/>
    <n v="49084"/>
    <s v="Osnabrück"/>
    <s v="Römereschstrasse 33"/>
    <s v="Niedersachsen"/>
    <m/>
    <n v="1962"/>
    <n v="1962"/>
    <x v="0"/>
    <x v="3"/>
    <s v="Braunkohle, Steinkohle, Heizöl S, Heizöl EL"/>
    <s v="Ersatzbrennstoffe, Papierschlamm"/>
    <s v="Mehrere Energieträger_x000a_(nicht erneuerbar)"/>
    <s v="Nein"/>
    <s v="Ja"/>
    <n v="9.5"/>
    <s v="DE0005004909000000000000000215798"/>
    <n v="10"/>
    <s v="SWO Netz GmbH"/>
    <x v="0"/>
    <x v="95"/>
  </r>
  <r>
    <s v="BNA1865"/>
    <s v="KÄMMERER Energie GmbH"/>
    <s v="Turbine 5"/>
    <n v="49084"/>
    <s v="Osnabrück"/>
    <s v="Römereschstrasse 33"/>
    <s v="Niedersachsen"/>
    <m/>
    <n v="1972"/>
    <n v="1972"/>
    <x v="0"/>
    <x v="3"/>
    <s v="Braunkohle, Steinkohle, Heizöl S, Heizöl EL"/>
    <s v="Ersatzbrennstoffe, Papierschlamm"/>
    <s v="Mehrere Energieträger_x000a_(nicht erneuerbar)"/>
    <s v="Nein"/>
    <s v="Ja"/>
    <n v="9.8000000000000007"/>
    <s v="DE0005004909000000000000000215798"/>
    <n v="10"/>
    <s v="SWO Netz GmbH"/>
    <x v="0"/>
    <x v="134"/>
  </r>
  <r>
    <s v="BNA1866"/>
    <s v="Zweite Energieversorgungscenter Dresden-Wilschdorf GmbH &amp; Co. KG"/>
    <m/>
    <n v="1468"/>
    <s v="Moritzburg"/>
    <m/>
    <s v="Sachsen"/>
    <m/>
    <d v="2005-04-01T00:00:00"/>
    <d v="2005-04-01T00:00:00"/>
    <x v="0"/>
    <x v="1"/>
    <m/>
    <m/>
    <s v="Erdgas"/>
    <s v="Nein"/>
    <s v="Ja"/>
    <n v="33.9"/>
    <m/>
    <m/>
    <m/>
    <x v="0"/>
    <x v="36"/>
  </r>
  <r>
    <s v="BNA1867"/>
    <s v="AVG Köln mbH"/>
    <s v="AVG Köln"/>
    <n v="50735"/>
    <s v="Köln"/>
    <s v="Geestemünder Straße 23"/>
    <s v="Nordrhein-Westfalen"/>
    <s v="Turbosatz 2"/>
    <d v="2017-05-01T00:00:00"/>
    <d v="2017-05-01T00:00:00"/>
    <x v="0"/>
    <x v="10"/>
    <s v="Abfall"/>
    <s v="keine"/>
    <s v="Abfall"/>
    <s v="Nein"/>
    <s v="Nein"/>
    <n v="18"/>
    <s v="UW Merkenich"/>
    <n v="25"/>
    <s v="Rheinische Netzgesellschaft"/>
    <x v="0"/>
    <x v="100"/>
  </r>
  <r>
    <s v="BNA1868"/>
    <s v="Mainova AG"/>
    <s v="HKW West M5"/>
    <n v="60327"/>
    <s v="Frankfurt am Main"/>
    <s v="Gutleutstraße 231"/>
    <s v="Hessen"/>
    <s v="M5"/>
    <d v="2018-01-01T00:00:00"/>
    <d v="2018-01-01T00:00:00"/>
    <x v="0"/>
    <x v="3"/>
    <s v="Erdgas"/>
    <s v="Steinkohle"/>
    <s v="Erdgas"/>
    <s v="Nein"/>
    <s v="Ja"/>
    <n v="38.700000000000003"/>
    <s v="Feld 0AEA02"/>
    <s v="Hochspannung (HS)"/>
    <s v="NRM Netzdienste GmbH"/>
    <x v="0"/>
    <x v="149"/>
  </r>
  <r>
    <s v="BNA1869"/>
    <s v="EnBW Energie Baden-Württemberg AG"/>
    <s v="Vorarlberger Illwerke AG &quot;Rellswerk&quot;"/>
    <s v="A-6773"/>
    <s v="Vandans"/>
    <m/>
    <s v="Österreich"/>
    <s v="REW"/>
    <d v="2017-07-01T00:00:00"/>
    <d v="2017-07-01T00:00:00"/>
    <x v="0"/>
    <x v="9"/>
    <m/>
    <m/>
    <s v="Pumpspeicher"/>
    <s v="Nein"/>
    <s v="Nein"/>
    <n v="12"/>
    <m/>
    <s v="Höchstspannung (HöS)"/>
    <m/>
    <x v="0"/>
    <x v="100"/>
  </r>
  <r>
    <s v="BNA1870"/>
    <s v="Orion Engineered Carbons GmbH"/>
    <s v="Werk Kalscheuren"/>
    <n v="50997"/>
    <s v="Köln"/>
    <s v="Harry-Kloepfer-Straße 1"/>
    <s v="Nordrhein-Westfalen"/>
    <m/>
    <d v="1967-01-01T00:00:00"/>
    <d v="1967-01-01T00:00:00"/>
    <x v="0"/>
    <x v="14"/>
    <s v="Restgas aus Rußproduktion"/>
    <m/>
    <s v="Sonstige Energieträger_x000a_(nicht erneuerbar)"/>
    <s v="Nein"/>
    <s v="Nein"/>
    <n v="26.5"/>
    <n v="50514057287"/>
    <n v="11"/>
    <s v="Westnetz GmbH"/>
    <x v="0"/>
    <x v="133"/>
  </r>
  <r>
    <s v="BNA1871"/>
    <s v="MVV Energie AG"/>
    <s v="Windpark Freudenberg"/>
    <n v="97896"/>
    <s v="Freudenberg/Main"/>
    <m/>
    <s v="Baden-Württemberg"/>
    <m/>
    <d v="2016-09-21T00:00:00"/>
    <d v="2016-09-21T00:00:00"/>
    <x v="0"/>
    <x v="0"/>
    <m/>
    <m/>
    <s v="Windenergie (Onshore-Anlage)"/>
    <s v="Ja"/>
    <s v="Nein"/>
    <n v="16.8"/>
    <m/>
    <s v="Hochspannung (HS)"/>
    <m/>
    <x v="0"/>
    <x v="13"/>
  </r>
  <r>
    <s v="BNA1872"/>
    <m/>
    <s v="Windpark Hain Ost"/>
    <n v="96328"/>
    <s v="Markt Küps"/>
    <m/>
    <s v="Bayern"/>
    <m/>
    <n v="2016"/>
    <n v="2016"/>
    <x v="12"/>
    <x v="0"/>
    <m/>
    <m/>
    <s v="Windenergie (Onshore-Anlage)"/>
    <s v="Ja"/>
    <s v="Nein"/>
    <n v="13.8"/>
    <m/>
    <s v="Hochspannung (HS)"/>
    <m/>
    <x v="11"/>
    <x v="147"/>
  </r>
  <r>
    <s v="BNA1873"/>
    <s v="BMW AG"/>
    <s v="KWK Dingolfing BA 1"/>
    <n v="84130"/>
    <s v="Dingolfing"/>
    <s v="Landshuter Strasse 56"/>
    <s v="Bayern"/>
    <s v="KWK Dingolfing BA1"/>
    <d v="2017-11-15T00:00:00"/>
    <d v="2017-11-15T00:00:00"/>
    <x v="0"/>
    <x v="1"/>
    <m/>
    <m/>
    <s v="Erdgas"/>
    <s v="Nein"/>
    <s v="Ja"/>
    <n v="16"/>
    <s v="UW Grüblhof"/>
    <s v="Hochspannung (HS)"/>
    <s v="Bayernwerk AG"/>
    <x v="0"/>
    <x v="100"/>
  </r>
  <r>
    <s v="BNA1874"/>
    <s v="BMW AG"/>
    <s v="Speicherfarm Leipzig"/>
    <n v="4349"/>
    <s v="Leipzig"/>
    <m/>
    <s v="Bayern"/>
    <s v="Speicherfarm Leipzig"/>
    <d v="2018-01-01T00:00:00"/>
    <d v="2018-01-01T00:00:00"/>
    <x v="0"/>
    <x v="18"/>
    <m/>
    <m/>
    <s v="Sonstige Energieträger_x000a_(nicht erneuerbar)"/>
    <s v="Nein"/>
    <s v="Nein"/>
    <n v="12.5"/>
    <s v="UW Plaußig"/>
    <s v="Hochspannung (HS)"/>
    <s v="Mitnetz"/>
    <x v="0"/>
    <x v="149"/>
  </r>
  <r>
    <s v="BNA1875"/>
    <s v="OWP Nordergründe GmbH &amp; Co. KG"/>
    <s v="Offshore Windpark Nordergründe"/>
    <m/>
    <s v="Nordsee"/>
    <m/>
    <s v="AWZ"/>
    <m/>
    <d v="2017-11-03T00:00:00"/>
    <d v="2017-11-03T00:00:00"/>
    <x v="0"/>
    <x v="8"/>
    <m/>
    <m/>
    <s v="Windenergie (Offshore-Anlage)"/>
    <s v="Ja"/>
    <s v="Nein"/>
    <n v="110.7"/>
    <s v="DE00755526388HRA0000000NORGE00001"/>
    <s v="Höchstspannung (HöS)"/>
    <s v="TenneT TSO GmbH"/>
    <x v="0"/>
    <x v="100"/>
  </r>
  <r>
    <s v="BNA1876"/>
    <s v="Iberdrola Renovables Offshore Deutschland GmbH"/>
    <s v="Wikinger"/>
    <m/>
    <s v="Ostsee"/>
    <m/>
    <s v="AWZ"/>
    <s v="Wikinger"/>
    <d v="2017-12-27T00:00:00"/>
    <d v="2017-12-27T00:00:00"/>
    <x v="0"/>
    <x v="8"/>
    <m/>
    <m/>
    <s v="Windenergie (Offshore-Anlage)"/>
    <s v="Ja"/>
    <s v="Nein"/>
    <n v="353.5"/>
    <s v="OSS Wikinger"/>
    <s v="Höchstspannung (HöS)"/>
    <s v="50 Hertz Transmission GmbH"/>
    <x v="0"/>
    <x v="100"/>
  </r>
  <r>
    <s v="BNA1877"/>
    <s v="PROKON Regenerative Energien eG"/>
    <s v="WP Fleetmark II"/>
    <n v="55494"/>
    <s v="Brenzweiler"/>
    <m/>
    <s v="Rheinland-Pfalz"/>
    <s v="WP Fleetmark II"/>
    <n v="2017"/>
    <n v="2017"/>
    <x v="0"/>
    <x v="0"/>
    <m/>
    <m/>
    <s v="Windenergie (Onshore-Anlage)"/>
    <s v="Ja"/>
    <s v="Nein"/>
    <n v="13.2"/>
    <m/>
    <m/>
    <m/>
    <x v="0"/>
    <x v="148"/>
  </r>
  <r>
    <s v="BNA1878"/>
    <s v="PROKON Regenerative Energien eG"/>
    <s v="WP Schönwalde-Altenkrempe"/>
    <n v="29416"/>
    <s v="Fleemark"/>
    <m/>
    <s v="Sachsen-Anhalt"/>
    <m/>
    <n v="2017"/>
    <n v="2017"/>
    <x v="0"/>
    <x v="0"/>
    <m/>
    <m/>
    <s v="Windenergie (Onshore-Anlage)"/>
    <s v="Ja"/>
    <s v="Nein"/>
    <n v="19.8"/>
    <m/>
    <m/>
    <m/>
    <x v="0"/>
    <x v="148"/>
  </r>
  <r>
    <s v="BNA1879"/>
    <s v="Windpark Wadern-Felsenberg GmbH"/>
    <s v="Windpark Wadern-Felsenberg GmbH"/>
    <n v="66687"/>
    <s v="Wadern-Felsenberg"/>
    <m/>
    <s v="Saarland"/>
    <m/>
    <d v="2017-09-19T00:00:00"/>
    <d v="2017-09-19T00:00:00"/>
    <x v="0"/>
    <x v="0"/>
    <m/>
    <m/>
    <s v="Windenergie (Onshore-Anlage)"/>
    <s v="Ja"/>
    <s v="Nein"/>
    <n v="10.35"/>
    <s v="UA Wadern"/>
    <s v="Mittelspannung (MS)"/>
    <s v="Netzwerke Wadern GmbH"/>
    <x v="0"/>
    <x v="100"/>
  </r>
  <r>
    <s v="BNA1880"/>
    <s v="Trianel Windpark Creußen GmbH &amp; Co. KG"/>
    <s v="Windpark Creußen"/>
    <n v="95473"/>
    <s v="Creußen"/>
    <s v="2974, Gemarkung Neuhof"/>
    <s v="Bayern"/>
    <m/>
    <d v="2017-03-29T00:00:00"/>
    <d v="2017-03-29T00:00:00"/>
    <x v="0"/>
    <x v="0"/>
    <m/>
    <m/>
    <s v="Windenergie (Onshore-Anlage)"/>
    <s v="Ja"/>
    <m/>
    <n v="14.4"/>
    <m/>
    <m/>
    <m/>
    <x v="0"/>
    <x v="100"/>
  </r>
  <r>
    <s v="BNA1881"/>
    <s v="Felsberg Green Energy GmbH &amp; Co. KG"/>
    <s v="WP Felsberg Green Energy"/>
    <n v="34587"/>
    <s v="Felsberg OT Beuern"/>
    <m/>
    <s v="Hessen"/>
    <m/>
    <d v="2017-05-18T00:00:00"/>
    <d v="2017-05-18T00:00:00"/>
    <x v="0"/>
    <x v="0"/>
    <m/>
    <m/>
    <s v="Windenergie (Onshore-Anlage)"/>
    <s v="Ja"/>
    <m/>
    <n v="15"/>
    <m/>
    <m/>
    <m/>
    <x v="0"/>
    <x v="100"/>
  </r>
  <r>
    <s v="BNA1882"/>
    <s v="Trianel Windpark Gebersreuth GmbH &amp; Co. KG"/>
    <s v="Windpark Gebersreuth"/>
    <n v="7926"/>
    <s v="Gefell"/>
    <s v="349, 355 Gemarkung Gebersreuth"/>
    <s v="Thüringen"/>
    <m/>
    <d v="2017-04-25T00:00:00"/>
    <d v="2017-04-25T00:00:00"/>
    <x v="0"/>
    <x v="0"/>
    <m/>
    <m/>
    <s v="Windenergie (Onshore-Anlage)"/>
    <s v="Ja"/>
    <m/>
    <n v="24"/>
    <m/>
    <m/>
    <m/>
    <x v="0"/>
    <x v="100"/>
  </r>
  <r>
    <s v="BNA1883"/>
    <s v="PNE WIND AG"/>
    <s v="Windpark Gerdau-Schwienau"/>
    <n v="29581"/>
    <s v="Gerdau"/>
    <m/>
    <s v="Niedersachsen"/>
    <m/>
    <d v="2017-12-31T00:00:00"/>
    <d v="2017-12-31T00:00:00"/>
    <x v="0"/>
    <x v="0"/>
    <m/>
    <m/>
    <s v="Windenergie (Onshore-Anlage)"/>
    <s v="Ja"/>
    <m/>
    <n v="16.25"/>
    <m/>
    <m/>
    <m/>
    <x v="0"/>
    <x v="100"/>
  </r>
  <r>
    <s v="BNA1884"/>
    <s v="LHI SolarWind Grebenau GmbH &amp; Co. KG"/>
    <s v="WP Grebenau"/>
    <n v="36323"/>
    <s v="Grebenau"/>
    <m/>
    <s v="Hessen"/>
    <m/>
    <d v="2017-10-26T00:00:00"/>
    <d v="2017-10-26T00:00:00"/>
    <x v="0"/>
    <x v="0"/>
    <m/>
    <m/>
    <s v="Windenergie (Onshore-Anlage)"/>
    <s v="Ja"/>
    <m/>
    <n v="13.2"/>
    <m/>
    <m/>
    <m/>
    <x v="0"/>
    <x v="100"/>
  </r>
  <r>
    <s v="BNA1885"/>
    <s v="Trianel Windpark Vogelherd GmbH &amp; Co. KG"/>
    <s v="Trianel Windpark Vogelherd"/>
    <n v="95349"/>
    <s v="Thurnau"/>
    <s v="2391, Gemarkung Alladorf"/>
    <s v="Bayern"/>
    <m/>
    <d v="2017-02-20T00:00:00"/>
    <d v="2017-02-20T00:00:00"/>
    <x v="0"/>
    <x v="0"/>
    <m/>
    <m/>
    <s v="Windenergie (Onshore-Anlage)"/>
    <s v="Ja"/>
    <m/>
    <n v="19.2"/>
    <m/>
    <m/>
    <m/>
    <x v="0"/>
    <x v="100"/>
  </r>
  <r>
    <s v="BNA1886"/>
    <s v="Neuenkrug Beteiligungspool GmbH"/>
    <m/>
    <n v="25797"/>
    <s v="Wöhrden"/>
    <m/>
    <s v="Schleswig-Holstein"/>
    <m/>
    <d v="2012-11-28T00:00:00"/>
    <d v="2012-11-28T00:00:00"/>
    <x v="0"/>
    <x v="0"/>
    <m/>
    <m/>
    <s v="Windenergie (Onshore-Anlage)"/>
    <s v="Ja"/>
    <m/>
    <n v="21.524999999999999"/>
    <m/>
    <m/>
    <m/>
    <x v="0"/>
    <x v="113"/>
  </r>
  <r>
    <s v="BNA1887"/>
    <s v="PROKON Regenerative Energien eG"/>
    <s v="WP Benzweiler"/>
    <m/>
    <m/>
    <m/>
    <s v="Rheinland-Pfalz"/>
    <m/>
    <d v="2017-07-31T00:00:00"/>
    <d v="2017-07-31T00:00:00"/>
    <x v="0"/>
    <x v="0"/>
    <m/>
    <m/>
    <s v="Windenergie (Onshore-Anlage)"/>
    <s v="Ja"/>
    <m/>
    <n v="13.2"/>
    <s v="Umspannwerk"/>
    <s v="USp. Hoch- / Mittelspannung (HS/MS)"/>
    <s v="Westnetz GmbH"/>
    <x v="0"/>
    <x v="100"/>
  </r>
  <r>
    <s v="BNA1888"/>
    <s v="STAWAG Energie GmbH"/>
    <s v="Windpark Aachen Nord GmbH &amp; Co. KG"/>
    <m/>
    <s v="Aachen"/>
    <m/>
    <s v="Nordrhein-Westfalen"/>
    <m/>
    <d v="2017-06-08T00:00:00"/>
    <d v="2017-06-08T00:00:00"/>
    <x v="0"/>
    <x v="0"/>
    <m/>
    <m/>
    <s v="Windenergie (Onshore-Anlage)"/>
    <s v="Ja"/>
    <m/>
    <n v="12.1"/>
    <m/>
    <m/>
    <m/>
    <x v="0"/>
    <x v="100"/>
  </r>
  <r>
    <s v="BNA1889"/>
    <s v="enercity AG"/>
    <s v="Windpark Groß Eilstorf"/>
    <n v="29664"/>
    <s v="Walsrode"/>
    <s v=" Quintusstraße 57"/>
    <s v="Niedersachsen"/>
    <m/>
    <d v="2011-10-05T00:00:00"/>
    <d v="2011-10-05T00:00:00"/>
    <x v="0"/>
    <x v="0"/>
    <m/>
    <m/>
    <s v="Windenergie (Onshore-Anlage)"/>
    <s v="Ja"/>
    <s v="Nein"/>
    <n v="52.3"/>
    <s v="DE00722529664HV03000000KAMNE00001"/>
    <s v="Hochspannung (HS)"/>
    <s v="AVACON"/>
    <x v="0"/>
    <x v="33"/>
  </r>
  <r>
    <s v="BNA1890"/>
    <s v="ENERTRAG Aktiengeselschaft"/>
    <s v="UW Uckerthal"/>
    <n v="17291"/>
    <s v="Dauer"/>
    <m/>
    <s v="Brandenburg"/>
    <m/>
    <d v="2017-07-23T00:00:00"/>
    <d v="2017-07-23T00:00:00"/>
    <x v="0"/>
    <x v="0"/>
    <m/>
    <m/>
    <s v="Windenergie (Onshore-Anlage)"/>
    <s v="Ja"/>
    <m/>
    <n v="20.7"/>
    <s v="WUW Uckerthal 110 kV"/>
    <s v="Hochspannung (HS)"/>
    <s v="E.DIS Netz GmbH"/>
    <x v="0"/>
    <x v="100"/>
  </r>
  <r>
    <s v="BNA1891"/>
    <s v="EWE ERNEUERBARE ENERGIEN GmbH"/>
    <s v="EWE Windpark Hatten"/>
    <n v="26209"/>
    <s v="Hatten"/>
    <m/>
    <s v="Niedersachsen"/>
    <m/>
    <d v="2016-05-12T00:00:00"/>
    <d v="2016-05-12T00:00:00"/>
    <x v="0"/>
    <x v="0"/>
    <m/>
    <m/>
    <s v="Windenergie (Onshore-Anlage)"/>
    <s v="Ja"/>
    <m/>
    <n v="19.8"/>
    <s v="Umspannwerk"/>
    <s v="Mittelspannung (MS)"/>
    <s v="EWE NETZ GmbH"/>
    <x v="0"/>
    <x v="13"/>
  </r>
  <r>
    <s v="BNA1892"/>
    <s v="HSW Windpark Ahorn-Buch GmbH &amp; Co. KG"/>
    <s v="HSW Windpark Ahorn-Buch"/>
    <n v="74744"/>
    <s v="Ahorn"/>
    <m/>
    <s v="Baden-Württemberg"/>
    <m/>
    <d v="2017-05-30T00:00:00"/>
    <d v="2017-05-30T00:00:00"/>
    <x v="0"/>
    <x v="0"/>
    <m/>
    <m/>
    <s v="Windenergie (Onshore-Anlage)"/>
    <s v="Ja"/>
    <m/>
    <n v="11.12"/>
    <m/>
    <m/>
    <m/>
    <x v="0"/>
    <x v="100"/>
  </r>
  <r>
    <s v="BNA1893"/>
    <s v="Windpark Kreuzstein GmbH &amp; Co. KG"/>
    <s v="Windpark Kreuzstein"/>
    <n v="37247"/>
    <s v="Großalmerode"/>
    <s v="Forstgutsbezirk Kaufunger Wald Gemarkung Großalmerode"/>
    <s v="Hessen"/>
    <m/>
    <d v="2017-05-23T00:00:00"/>
    <d v="2017-05-23T00:00:00"/>
    <x v="0"/>
    <x v="0"/>
    <m/>
    <m/>
    <s v="Windenergie (Onshore-Anlage)"/>
    <s v="Ja"/>
    <m/>
    <n v="24"/>
    <m/>
    <m/>
    <m/>
    <x v="0"/>
    <x v="100"/>
  </r>
  <r>
    <s v="BNA1894"/>
    <s v="Holcim (Süddeutschland) GmbH"/>
    <m/>
    <n v="72359"/>
    <s v="Dotternhausen"/>
    <s v="Dormettingerstrasse 23"/>
    <s v="Baden-Württemberg"/>
    <m/>
    <d v="2007-03-20T00:00:00"/>
    <d v="2007-03-20T00:00:00"/>
    <x v="0"/>
    <x v="14"/>
    <s v="Ölschiefer "/>
    <m/>
    <s v="Sonstige Energieträger_x000a_(nicht erneuerbar)"/>
    <s v="Nein"/>
    <s v="Nein"/>
    <n v="10.119999999999999"/>
    <s v="DE0000657235900000DOTTERN00000001_x000a_DE0000657235900000DOTTERN00000002"/>
    <s v="Mittelspannung (MS)"/>
    <s v="Überlandwerk Eppler "/>
    <x v="0"/>
    <x v="81"/>
  </r>
  <r>
    <s v="BNA1895"/>
    <s v="KGE Schipkau Süd 1 GmbH &amp; Co. KG"/>
    <s v="WP Schipkau Süd"/>
    <n v="1993"/>
    <s v="Schipkau"/>
    <s v="Pößnitzstr. 999 U"/>
    <s v="Brandenburg"/>
    <m/>
    <d v="2017-05-18T00:00:00"/>
    <d v="2017-05-18T00:00:00"/>
    <x v="0"/>
    <x v="0"/>
    <m/>
    <m/>
    <s v="Windenergie (Onshore-Anlage)"/>
    <s v="Ja"/>
    <m/>
    <n v="16.5"/>
    <m/>
    <m/>
    <m/>
    <x v="0"/>
    <x v="100"/>
  </r>
  <r>
    <s v="BNA1896"/>
    <s v="innogy SE"/>
    <s v="Wiedenfelder Höhe A+B"/>
    <n v="50126"/>
    <s v="Bergheim"/>
    <m/>
    <s v="Nordrhein-Westfalen"/>
    <m/>
    <d v="2017-09-15T00:00:00"/>
    <d v="2017-09-15T00:00:00"/>
    <x v="0"/>
    <x v="0"/>
    <m/>
    <m/>
    <s v="Windenergie (Onshore-Anlage)"/>
    <s v="Ja"/>
    <m/>
    <n v="13.2"/>
    <s v="Wiedenfelder Höhe A+B, 50126 Bergheim"/>
    <s v="Mittelspannung (MS)"/>
    <s v="Westnetz"/>
    <x v="0"/>
    <x v="100"/>
  </r>
  <r>
    <s v="BNA1897"/>
    <s v="innogy SE"/>
    <s v="Eschweiler-Nord A"/>
    <n v="52457"/>
    <s v="Aldenhoven"/>
    <m/>
    <s v="Nordrhein-Westfalen"/>
    <m/>
    <d v="2017-04-20T00:00:00"/>
    <d v="2017-04-20T00:00:00"/>
    <x v="0"/>
    <x v="0"/>
    <m/>
    <m/>
    <s v="Windenergie (Onshore-Anlage)"/>
    <s v="Ja"/>
    <m/>
    <n v="12.8"/>
    <s v="UA Schaufenberg"/>
    <s v="Mittelspannung (MS)"/>
    <s v="regionetz GmbH"/>
    <x v="0"/>
    <x v="100"/>
  </r>
  <r>
    <s v="BNA1898"/>
    <s v="innogy SE"/>
    <s v="Eschweiler-Fronhoven A"/>
    <n v="52249"/>
    <s v="Eschweiler"/>
    <m/>
    <s v="Nordrhein-Westfalen"/>
    <m/>
    <d v="2017-08-31T00:00:00"/>
    <d v="2017-08-31T00:00:00"/>
    <x v="0"/>
    <x v="0"/>
    <m/>
    <m/>
    <s v="Windenergie (Onshore-Anlage)"/>
    <s v="Ja"/>
    <m/>
    <n v="28.53"/>
    <s v="HSA Inden Feld 123"/>
    <s v="Mittelspannung (MS)"/>
    <s v="Westnetz"/>
    <x v="0"/>
    <x v="100"/>
  </r>
  <r>
    <s v="BNA1899"/>
    <s v="innogy SE"/>
    <s v="Umspannwerk Lonsheim"/>
    <n v="55232"/>
    <s v="Alzey-Heimersheim"/>
    <s v="Flurstück 3"/>
    <s v="Rheinland-Pfalz"/>
    <m/>
    <d v="2012-02-11T00:00:00"/>
    <d v="2012-02-11T00:00:00"/>
    <x v="0"/>
    <x v="0"/>
    <m/>
    <m/>
    <s v="Windenergie (Onshore-Anlage)"/>
    <s v="Ja"/>
    <m/>
    <n v="17"/>
    <m/>
    <s v="Mittelspannung (MS)"/>
    <s v="Westnetz GmbH"/>
    <x v="0"/>
    <x v="113"/>
  </r>
  <r>
    <s v="BNA1900"/>
    <s v="innogy SE"/>
    <s v="Windpark Rheinhessen I"/>
    <n v="55425"/>
    <s v="Waldalgesheim"/>
    <s v="Flurstück 18"/>
    <s v="Rheinland-Pfalz"/>
    <m/>
    <d v="2002-11-12T00:00:00"/>
    <d v="2002-11-12T00:00:00"/>
    <x v="0"/>
    <x v="0"/>
    <m/>
    <m/>
    <s v="Windenergie (Onshore-Anlage)"/>
    <s v="Ja"/>
    <m/>
    <n v="12.2"/>
    <m/>
    <m/>
    <s v="Westnetz GmbH"/>
    <x v="0"/>
    <x v="31"/>
  </r>
  <r>
    <s v="BNA1901"/>
    <s v="innogy SE"/>
    <s v="Windpark Rhede"/>
    <n v="46414"/>
    <s v="Rhede"/>
    <s v="Burloer Diek"/>
    <s v="Nordrhein-Westfalen"/>
    <m/>
    <d v="2010-11-05T00:00:00"/>
    <d v="2010-11-05T00:00:00"/>
    <x v="0"/>
    <x v="0"/>
    <m/>
    <m/>
    <s v="Windenergie (Onshore-Anlage)"/>
    <s v="Ja"/>
    <m/>
    <n v="14.3"/>
    <m/>
    <m/>
    <s v="Westnetz GmbH"/>
    <x v="0"/>
    <x v="24"/>
  </r>
  <r>
    <s v="BNA1902"/>
    <s v="innogy SE"/>
    <s v="Umspannwerk WP S"/>
    <n v="48624"/>
    <s v="Schöppingen"/>
    <s v="Gemen 10"/>
    <s v="Nordrhein-Westfalen"/>
    <m/>
    <d v="2002-10-04T00:00:00"/>
    <d v="2002-10-04T00:00:00"/>
    <x v="0"/>
    <x v="0"/>
    <m/>
    <m/>
    <s v="Windenergie (Onshore-Anlage)"/>
    <s v="Ja"/>
    <m/>
    <n v="29"/>
    <m/>
    <m/>
    <s v="Westnetz GmbH"/>
    <x v="0"/>
    <x v="31"/>
  </r>
  <r>
    <s v="BNA1903"/>
    <s v="innogy SE"/>
    <s v="WPD Windpark"/>
    <n v="49401"/>
    <s v="Damme"/>
    <s v="Lembrucher Straße"/>
    <s v="Nordrhein-Westfalen"/>
    <m/>
    <d v="2016-11-21T00:00:00"/>
    <d v="2016-11-21T00:00:00"/>
    <x v="0"/>
    <x v="0"/>
    <m/>
    <m/>
    <s v="Windenergie (Onshore-Anlage)"/>
    <s v="Ja"/>
    <s v="Nein"/>
    <n v="19.600000000000001"/>
    <s v="733249401000000000000000451650"/>
    <s v="Mittelspannung (MS)"/>
    <s v="Westnetz"/>
    <x v="0"/>
    <x v="13"/>
  </r>
  <r>
    <s v="BNA1904"/>
    <s v="Stadtwerke Flensburg GmbH"/>
    <s v="K5/T7"/>
    <n v="24939"/>
    <s v="Flensburg"/>
    <s v="Batteriestr. 48"/>
    <s v="Schleswig-Holstein"/>
    <m/>
    <d v="2016-10-01T00:00:00"/>
    <d v="2016-10-01T00:00:00"/>
    <x v="0"/>
    <x v="3"/>
    <s v="Erdgas"/>
    <s v="leichtes Heizöl"/>
    <s v="Erdgas"/>
    <s v="Nein"/>
    <s v="Ja"/>
    <n v="29"/>
    <s v="UW195-Kraftwerk"/>
    <s v="Mittelspannung (MS)"/>
    <s v="Stadtwerke Flensburg GmbH "/>
    <x v="0"/>
    <x v="13"/>
  </r>
  <r>
    <s v="BNA1905"/>
    <s v="innogy SE"/>
    <s v="WPD Windpark"/>
    <n v="49401"/>
    <s v="Damme"/>
    <s v="Alter Wall"/>
    <s v="Nordrhein-Westfalen"/>
    <m/>
    <d v="2017-08-09T00:00:00"/>
    <d v="2017-08-09T00:00:00"/>
    <x v="0"/>
    <x v="0"/>
    <m/>
    <m/>
    <s v="Windenergie (Onshore-Anlage)"/>
    <s v="Ja"/>
    <s v="Nein"/>
    <n v="19.8"/>
    <s v="DE0001814940100000000000000389471"/>
    <s v="Mittelspannung (MS)"/>
    <s v="Westnetz"/>
    <x v="0"/>
    <x v="100"/>
  </r>
  <r>
    <s v="BNA1906"/>
    <s v="STEAG New Energies GmbH"/>
    <s v="ENNI RMI Windpark Kohlenhuck Projektgesellschaft mbH"/>
    <n v="47441"/>
    <s v="Moers"/>
    <m/>
    <s v="Nordrhein-Westfalen"/>
    <m/>
    <d v="2017-03-27T00:00:00"/>
    <d v="2017-03-27T00:00:00"/>
    <x v="0"/>
    <x v="0"/>
    <m/>
    <m/>
    <s v="Windenergie (Onshore-Anlage)"/>
    <s v="Ja"/>
    <s v="Nein"/>
    <n v="12"/>
    <s v="Friedrichstraße 99, Kamp-Lintfort"/>
    <s v="Mittelspannung (MS)"/>
    <s v="Westnetz"/>
    <x v="0"/>
    <x v="100"/>
  </r>
  <r>
    <s v="BNA1907"/>
    <s v="Nordsee One GmbH"/>
    <s v="Nordsee One"/>
    <m/>
    <s v="Nordsee"/>
    <m/>
    <s v="AWZ"/>
    <m/>
    <d v="2017-03-30T00:00:00"/>
    <d v="2017-03-30T00:00:00"/>
    <x v="0"/>
    <x v="8"/>
    <m/>
    <m/>
    <s v="Windenergie (Offshore-Anlage)"/>
    <s v="Ja"/>
    <s v="Nein"/>
    <n v="332.1"/>
    <s v="DE00768226548HRA0000000NOONE00001, DE00768226548HRA0000000NOONE00002"/>
    <s v="Höchstspannung (HöS)"/>
    <s v="TenneT TSO GmbH"/>
    <x v="0"/>
    <x v="100"/>
  </r>
  <r>
    <s v="BNA1908"/>
    <s v="Veja Mate Offshore Project GmbH"/>
    <s v="OWP Veja Mate"/>
    <m/>
    <s v="Nordsee"/>
    <m/>
    <s v="AWZ"/>
    <m/>
    <m/>
    <m/>
    <x v="0"/>
    <x v="8"/>
    <m/>
    <m/>
    <s v="Windenergie (Offshore-Anlage)"/>
    <s v="Ja"/>
    <s v="Nein"/>
    <n v="402"/>
    <m/>
    <m/>
    <m/>
    <x v="0"/>
    <x v="24"/>
  </r>
  <r>
    <s v="BNA1909"/>
    <s v="EnBW Energie Baden-Württemberg AG"/>
    <s v="HKW 3 Stuttgart-Gaisburg"/>
    <n v="70188"/>
    <s v="Stuttgart"/>
    <m/>
    <s v="Baden-Württemberg"/>
    <s v="HKW3"/>
    <d v="2018-08-29T00:00:00"/>
    <d v="2018-08-29T00:00:00"/>
    <x v="0"/>
    <x v="1"/>
    <s v="Erdgas/ Heizöl EL"/>
    <m/>
    <s v="Erdgas"/>
    <s v="Nein"/>
    <s v="Ja"/>
    <n v="29.151"/>
    <m/>
    <s v="Hochspannung (HS)"/>
    <m/>
    <x v="0"/>
    <x v="149"/>
  </r>
  <r>
    <s v="BNA1910"/>
    <s v="EnBW Energie Baden-Württemberg AG"/>
    <s v="Vorarlberger Illwerke AG &quot;Obervermuntwerk II&quot;"/>
    <s v="AT-6794"/>
    <s v="Partenen"/>
    <m/>
    <s v="Österreich"/>
    <s v="OVW II"/>
    <d v="2018-07-02T00:00:00"/>
    <d v="2018-07-02T00:00:00"/>
    <x v="0"/>
    <x v="9"/>
    <m/>
    <m/>
    <s v="Pumpspeicher"/>
    <s v="Nein"/>
    <s v="Nein"/>
    <n v="360"/>
    <m/>
    <s v="Höchstspannung (HöS)"/>
    <m/>
    <x v="0"/>
    <x v="149"/>
  </r>
  <r>
    <s v="BNA1911"/>
    <s v="DREWAG Stadtwerke Dresden GmbH"/>
    <s v="HKW Dresden-Nord"/>
    <n v="1099"/>
    <s v="Dresden "/>
    <s v="Hermann-Mende-Straße, 2"/>
    <s v="Sachsen"/>
    <s v="HKW Dresden-Nord"/>
    <d v="2018-12-07T00:00:00"/>
    <d v="2018-12-07T00:00:00"/>
    <x v="0"/>
    <x v="1"/>
    <m/>
    <m/>
    <s v="Erdgas"/>
    <s v="Nein"/>
    <s v="Ja"/>
    <n v="11.5"/>
    <s v="SSt. 9112, HKW DD-Nord"/>
    <s v="Mittelspannung (MS)"/>
    <s v="DREWAG Netz GmbH"/>
    <x v="0"/>
    <x v="149"/>
  </r>
  <r>
    <s v="BNA1912"/>
    <s v="Wind Wipperdorf GmbH &amp; Co. KG"/>
    <s v="Wind Wipperdorf"/>
    <n v="99752"/>
    <s v="Wipperdorf"/>
    <s v="Wechsunger Weg"/>
    <s v="Thüringen"/>
    <m/>
    <d v="2017-05-04T00:00:00"/>
    <d v="2017-05-04T00:00:00"/>
    <x v="0"/>
    <x v="0"/>
    <m/>
    <m/>
    <s v="Windenergie (Onshore-Anlage)"/>
    <s v="Ja"/>
    <s v="Nein"/>
    <n v="14.4"/>
    <m/>
    <s v="Mittelspannung (MS)"/>
    <s v="Ten GmbH"/>
    <x v="0"/>
    <x v="100"/>
  </r>
  <r>
    <s v="BNA1913"/>
    <s v="CHORUS Wind Kappel GmbH &amp; Co. KG"/>
    <s v="CHORUS Wind Kappel"/>
    <n v="55483"/>
    <s v="Kappel"/>
    <m/>
    <s v="Rheinland-Pfalz"/>
    <m/>
    <d v="2015-09-02T00:00:00"/>
    <d v="2015-09-02T00:00:00"/>
    <x v="0"/>
    <x v="0"/>
    <m/>
    <m/>
    <s v="Windenergie (Onshore-Anlage)"/>
    <s v="Ja"/>
    <m/>
    <n v="16.100000000000001"/>
    <s v="UW Mastershausen"/>
    <s v="Mittelspannung (MS)"/>
    <s v="RWE Westnetz"/>
    <x v="0"/>
    <x v="120"/>
  </r>
  <r>
    <s v="BNA1914"/>
    <s v="Windpark Haren Verwaltungsgesellschaft mbH"/>
    <s v="WP Haren - UW Niederlangen"/>
    <n v="49733"/>
    <s v="Haren"/>
    <m/>
    <s v="Niedersachsen"/>
    <m/>
    <m/>
    <m/>
    <x v="0"/>
    <x v="0"/>
    <m/>
    <m/>
    <s v="Windenergie (Onshore-Anlage)"/>
    <s v="Ja"/>
    <m/>
    <n v="50.7"/>
    <s v="UW Niederlangen"/>
    <s v="Hochspannung (HS)"/>
    <s v="Avacon Netz"/>
    <x v="0"/>
    <x v="24"/>
  </r>
  <r>
    <s v="BNA1915"/>
    <s v="EWE ERNEUERBARE ENERGIEN GmbH"/>
    <s v="EWE Windpark Köhlen"/>
    <n v="27432"/>
    <s v="Ebersdorf"/>
    <s v="Ebersdorfer Str.2a"/>
    <s v="Niedersachsen"/>
    <m/>
    <d v="2016-06-20T00:00:00"/>
    <d v="2016-06-20T00:00:00"/>
    <x v="0"/>
    <x v="0"/>
    <m/>
    <m/>
    <s v="Windenergie (Onshore-Anlage)"/>
    <s v="Ja"/>
    <m/>
    <n v="27.45"/>
    <s v="Umspannwerk"/>
    <s v="USp. Hoch- / Mittelspannung (HS/MS)"/>
    <s v="Avacon NETZ GmbH"/>
    <x v="0"/>
    <x v="13"/>
  </r>
  <r>
    <s v="BNA1916"/>
    <s v="Windpark Haren Verwaltungsgesellschaft mbH"/>
    <s v="Windpark Haren - NAP Röchlingstraße"/>
    <n v="49733"/>
    <s v="Haren"/>
    <m/>
    <s v="Niedersachsen"/>
    <m/>
    <m/>
    <m/>
    <x v="0"/>
    <x v="0"/>
    <m/>
    <m/>
    <s v="Windenergie (Onshore-Anlage)"/>
    <s v="Ja"/>
    <m/>
    <n v="22.1"/>
    <s v="NAP Röchlingstraße"/>
    <s v="Mittelspannung (MS)"/>
    <s v="Westnetz"/>
    <x v="0"/>
    <x v="24"/>
  </r>
  <r>
    <s v="BNA1917"/>
    <s v="Windpark Hinte GmbH &amp; Co. Ost KG"/>
    <s v="UW Hinte"/>
    <n v="26736"/>
    <s v="Krummhörn"/>
    <s v="Sielmönker Kreisstr."/>
    <s v="Niedersachsen"/>
    <m/>
    <m/>
    <m/>
    <x v="0"/>
    <x v="0"/>
    <m/>
    <m/>
    <s v="Windenergie (Onshore-Anlage)"/>
    <s v="Ja"/>
    <m/>
    <n v="36.799999999999997"/>
    <m/>
    <s v="Hochspannung (HS)"/>
    <s v="Avacon Netz"/>
    <x v="0"/>
    <x v="24"/>
  </r>
  <r>
    <s v="BNA1918"/>
    <s v="Solarkraftwerk Reckahn II GmbH &amp; Co. KG"/>
    <m/>
    <n v="14797"/>
    <s v="Kloster Lehnin"/>
    <s v="Reckahner Dorfstraße"/>
    <s v="Brandenburg"/>
    <s v="Reckahn II"/>
    <m/>
    <m/>
    <x v="0"/>
    <x v="7"/>
    <m/>
    <m/>
    <s v="Solare Strahlungsenergie"/>
    <s v="Ja"/>
    <m/>
    <n v="13.31"/>
    <m/>
    <s v="Hochspannung (HS)"/>
    <s v="E.DIS Netz GmbH"/>
    <x v="0"/>
    <x v="24"/>
  </r>
  <r>
    <s v="BNA1919"/>
    <s v="VW Kraftwerk GmbH"/>
    <s v="Windpark Emden"/>
    <n v="26723"/>
    <s v="Emden"/>
    <s v="Niedersachsenstraße 3"/>
    <s v="Niedersachsen"/>
    <m/>
    <d v="2014-12-18T00:00:00"/>
    <d v="2014-12-18T00:00:00"/>
    <x v="0"/>
    <x v="0"/>
    <m/>
    <m/>
    <s v="Windenergie (Onshore-Anlage)"/>
    <s v="Ja"/>
    <m/>
    <n v="11.45"/>
    <m/>
    <s v="Hochspannung (HS)"/>
    <s v="Avacon AG"/>
    <x v="0"/>
    <x v="143"/>
  </r>
  <r>
    <s v="BNA1920"/>
    <s v="EEV Erneuerbare Energien Verwaltungs GmbH Dresden"/>
    <s v="UW Genthin Ost"/>
    <n v="39319"/>
    <s v="Genthin"/>
    <s v="An der B 107"/>
    <s v="Sachsen-Anhalt"/>
    <m/>
    <d v="2014-12-15T00:00:00"/>
    <d v="2014-12-15T00:00:00"/>
    <x v="0"/>
    <x v="0"/>
    <m/>
    <m/>
    <s v="Windenergie (Onshore-Anlage)"/>
    <s v="Ja"/>
    <m/>
    <n v="26.6"/>
    <m/>
    <s v="Hochspannung (HS)"/>
    <s v="HSN Magdeburg GmbH"/>
    <x v="0"/>
    <x v="86"/>
  </r>
  <r>
    <s v="BNA1921"/>
    <s v="EEV Erneuerbare Energien Verwaltungs GmbH Dresden"/>
    <s v="UW Hermersberg"/>
    <n v="66929"/>
    <s v="Hermersberg"/>
    <m/>
    <s v="Rheinland-Pfalz"/>
    <m/>
    <d v="2016-09-29T00:00:00"/>
    <d v="2016-09-29T00:00:00"/>
    <x v="0"/>
    <x v="0"/>
    <m/>
    <m/>
    <s v="Windenergie (Onshore-Anlage)"/>
    <s v="Ja"/>
    <m/>
    <n v="16.649999999999999"/>
    <s v="UW Hermersberg"/>
    <s v="Hochspannung (HS)"/>
    <s v="Pfalzwerke Netz AG"/>
    <x v="0"/>
    <x v="13"/>
  </r>
  <r>
    <s v="BNA1922"/>
    <s v="EEV Erneuerbare Energien Verwaltungs GmbH Dresden"/>
    <s v="UW Schloßvippach West"/>
    <n v="99195"/>
    <s v="Schloßvippach"/>
    <m/>
    <s v="Thüringen"/>
    <m/>
    <d v="2017-09-29T00:00:00"/>
    <d v="2017-09-29T00:00:00"/>
    <x v="0"/>
    <x v="0"/>
    <m/>
    <m/>
    <s v="Windenergie (Onshore-Anlage)"/>
    <s v="Ja"/>
    <m/>
    <n v="26.7"/>
    <m/>
    <s v="Hochspannung (HS)"/>
    <s v="TEN Thüringer Energienetze GmbH &amp; Co. KG"/>
    <x v="0"/>
    <x v="100"/>
  </r>
  <r>
    <s v="BNA1923"/>
    <s v="Windpark Hungerberg I GmbH &amp; Co. KG"/>
    <s v="Windpark Hungerberg I"/>
    <n v="63067"/>
    <s v="Offenbach"/>
    <s v="Andréstraße 71"/>
    <s v="Hessen"/>
    <m/>
    <d v="2013-11-18T00:00:00"/>
    <d v="2013-11-18T00:00:00"/>
    <x v="0"/>
    <x v="0"/>
    <m/>
    <m/>
    <s v="Windenergie (Onshore-Anlage)"/>
    <s v="Ja"/>
    <m/>
    <n v="12.2"/>
    <m/>
    <s v="Hochspannung (HS)"/>
    <s v="Pfalzwerke Netz AG"/>
    <x v="0"/>
    <x v="25"/>
  </r>
  <r>
    <s v="BNA1924"/>
    <s v="Windpark Hungerberg II GmbH &amp; Co. KG"/>
    <s v="Windpark Hungerberg II"/>
    <n v="63067"/>
    <s v="Offenbach"/>
    <s v="Andréstraße 71"/>
    <s v="Hessen"/>
    <m/>
    <d v="2013-11-18T00:00:00"/>
    <d v="2013-11-18T00:00:00"/>
    <x v="0"/>
    <x v="0"/>
    <m/>
    <m/>
    <s v="Windenergie (Onshore-Anlage)"/>
    <s v="Ja"/>
    <m/>
    <n v="12.2"/>
    <m/>
    <s v="Hochspannung (HS)"/>
    <s v="Pfalzwerke Netz AG"/>
    <x v="0"/>
    <x v="25"/>
  </r>
  <r>
    <s v="BNA1925"/>
    <s v="ENGIE Deutschland GmbH"/>
    <s v="HKW Lusan"/>
    <n v="7546"/>
    <s v="Gera"/>
    <m/>
    <s v="Thüringen"/>
    <m/>
    <d v="2018-12-18T00:00:00"/>
    <d v="2018-12-18T00:00:00"/>
    <x v="0"/>
    <x v="1"/>
    <m/>
    <m/>
    <s v="Erdgas"/>
    <s v="Nein"/>
    <s v="Ja"/>
    <n v="17.3"/>
    <m/>
    <s v="Mittelspannung (MS)"/>
    <s v="Gera Netz GmbH"/>
    <x v="0"/>
    <x v="149"/>
  </r>
  <r>
    <s v="BNA1926"/>
    <s v="ENGIE Deutschland GmbH"/>
    <s v="HKW Tinz"/>
    <n v="7549"/>
    <s v="Gera"/>
    <m/>
    <s v="Thüringen"/>
    <m/>
    <d v="2018-12-18T00:00:00"/>
    <d v="2018-12-18T00:00:00"/>
    <x v="0"/>
    <x v="1"/>
    <m/>
    <m/>
    <s v="Erdgas"/>
    <s v="Nein"/>
    <s v="Ja"/>
    <n v="22.05"/>
    <m/>
    <s v="Mittelspannung (MS)"/>
    <s v="Gera Netz GmbH"/>
    <x v="0"/>
    <x v="149"/>
  </r>
  <r>
    <s v="BNA1927"/>
    <s v="TEAG Thüringer Energie AG"/>
    <s v="GM"/>
    <n v="36433"/>
    <s v="Bad Salzungen"/>
    <m/>
    <s v="Thüringen"/>
    <s v="GM"/>
    <d v="2018-12-04T00:00:00"/>
    <d v="2018-12-04T00:00:00"/>
    <x v="0"/>
    <x v="1"/>
    <m/>
    <m/>
    <s v="Erdgas"/>
    <s v="Nein"/>
    <s v="Ja"/>
    <n v="10"/>
    <s v="UW Bad Salzungen"/>
    <s v="Mittelspannung (MS)"/>
    <s v="TEN Thüringer Energienetze GmbH &amp; Co. KG"/>
    <x v="0"/>
    <x v="149"/>
  </r>
  <r>
    <s v="BNA1928"/>
    <s v="Bürgerwindpark Bordelum III GmbH &amp; Co. KG"/>
    <s v="Bürgerwindpark Bordelum III"/>
    <n v="25852"/>
    <s v="Bordelum"/>
    <s v="Sandweg 5"/>
    <s v="Schleswig-Holstein"/>
    <m/>
    <d v="2013-12-03T00:00:00"/>
    <d v="2013-12-03T00:00:00"/>
    <x v="0"/>
    <x v="0"/>
    <m/>
    <m/>
    <s v="Windenergie (Onshore-Anlage)"/>
    <s v="Ja"/>
    <m/>
    <n v="56.3"/>
    <m/>
    <s v="USp. Hoch- / Mittelspannung (HS/MS)"/>
    <s v="SH-Netz"/>
    <x v="0"/>
    <x v="25"/>
  </r>
  <r>
    <s v="BNA1929"/>
    <s v="Windpark GmbH &amp; Co. Grabow-Reesen KG"/>
    <s v="WP Grabow-Reesen"/>
    <n v="39291"/>
    <s v="Reesen"/>
    <m/>
    <s v="Sachsen-Anhalt"/>
    <m/>
    <d v="2014-04-10T00:00:00"/>
    <d v="2014-04-10T00:00:00"/>
    <x v="0"/>
    <x v="0"/>
    <m/>
    <m/>
    <s v="Windenergie (Onshore-Anlage)"/>
    <s v="Ja"/>
    <s v="Nein"/>
    <n v="18.399999999999999"/>
    <s v="UW Burg"/>
    <s v="Mittelspannung (MS)"/>
    <s v="Avacon Netz GmbH"/>
    <x v="0"/>
    <x v="86"/>
  </r>
  <r>
    <s v="BNA1930"/>
    <s v="Windpark Neutz GmbH &amp; Co. KG"/>
    <s v="Windpark Neutz"/>
    <n v="6193"/>
    <s v="Domnitz"/>
    <s v="Flur 3"/>
    <s v="Sachsen-Anhalt"/>
    <m/>
    <d v="2012-08-23T00:00:00"/>
    <d v="2012-08-23T00:00:00"/>
    <x v="0"/>
    <x v="0"/>
    <m/>
    <m/>
    <s v="Windenergie (Onshore-Anlage)"/>
    <s v="Ja"/>
    <m/>
    <n v="21.999999999999996"/>
    <s v="50080607277"/>
    <s v="USp. Hoch- / Mittelspannung (HS/MS)"/>
    <s v="Mitteldeutsche Netzgesellschaft Strom mbH"/>
    <x v="0"/>
    <x v="113"/>
  </r>
  <r>
    <s v="BNA1931"/>
    <s v="Windpark Zieger GmbH &amp; Co. KG"/>
    <s v="Windpark Zieger"/>
    <n v="92355"/>
    <s v="Vehlburg"/>
    <s v="Gemarkung Lengenfeld, Flurnummer 1657"/>
    <s v="Bayern"/>
    <m/>
    <d v="2011-08-22T00:00:00"/>
    <d v="2011-08-22T00:00:00"/>
    <x v="0"/>
    <x v="0"/>
    <m/>
    <m/>
    <s v="Windenergie (Onshore-Anlage)"/>
    <s v="Ja"/>
    <m/>
    <n v="11.5"/>
    <n v="50310139338"/>
    <s v="Mittelspannung (MS)"/>
    <s v="Bayernwerk Netz GmbH"/>
    <x v="0"/>
    <x v="33"/>
  </r>
  <r>
    <s v="BNA1932"/>
    <s v="Windpark Domnitz GmbH &amp; Co. KG"/>
    <s v="Windpark Domnitz"/>
    <n v="6193"/>
    <s v="Domnitz"/>
    <s v="Flur 115, 126"/>
    <s v="Sachsen-Anhalt"/>
    <m/>
    <d v="2009-04-14T00:00:00"/>
    <d v="2009-04-14T00:00:00"/>
    <x v="0"/>
    <x v="0"/>
    <m/>
    <m/>
    <s v="Windenergie (Onshore-Anlage)"/>
    <s v="Ja"/>
    <m/>
    <n v="12"/>
    <s v="50081125616"/>
    <s v="USp. Hoch- / Mittelspannung (HS/MS)"/>
    <s v="Mitteldeutsche Netzgesellschaft Strom mbH"/>
    <x v="0"/>
    <x v="6"/>
  </r>
  <r>
    <s v="BNA1933"/>
    <s v="swb Windpark Essel GmbH &amp; Co. KG"/>
    <s v="swb Windpark Essel"/>
    <n v="27449"/>
    <s v="Kutenholz-Essel"/>
    <s v="Dorfstr."/>
    <s v="Niedersachsen"/>
    <m/>
    <d v="2017-09-29T00:00:00"/>
    <d v="2017-09-29T00:00:00"/>
    <x v="0"/>
    <x v="0"/>
    <m/>
    <m/>
    <s v="Windenergie (Onshore-Anlage)"/>
    <s v="Ja"/>
    <m/>
    <n v="13.2"/>
    <s v="DE00713727446EA011200000000915032"/>
    <s v="Hochspannung (HS)"/>
    <s v="Avacon AG"/>
    <x v="0"/>
    <x v="100"/>
  </r>
  <r>
    <s v="BNA1934"/>
    <s v="BMW AG"/>
    <s v="KWK Landshut"/>
    <n v="84030"/>
    <s v="Landshut"/>
    <s v="Ohmstraße 2"/>
    <s v="Bayern"/>
    <s v="KWK Landshut"/>
    <d v="2019-01-09T00:00:00"/>
    <d v="2019-01-09T00:00:00"/>
    <x v="0"/>
    <x v="1"/>
    <m/>
    <m/>
    <s v="Erdgas"/>
    <s v="Nein"/>
    <s v="Ja"/>
    <n v="17.600000000000001"/>
    <m/>
    <s v="Mittelspannung (MS)"/>
    <s v="Stadtwerke Landshut"/>
    <x v="0"/>
    <x v="150"/>
  </r>
  <r>
    <s v="BNA1935"/>
    <s v="Vattenfall Wärme Berlin AG"/>
    <s v="Lichterfelde"/>
    <n v="12207"/>
    <s v="Berlin"/>
    <m/>
    <s v="Berlin"/>
    <m/>
    <d v="2019-04-11T00:00:00"/>
    <d v="2019-04-11T00:00:00"/>
    <x v="0"/>
    <x v="1"/>
    <m/>
    <m/>
    <s v="Erdgas"/>
    <s v="Nein"/>
    <s v="Ja"/>
    <n v="289"/>
    <m/>
    <s v="Hochspannung (HS)"/>
    <m/>
    <x v="0"/>
    <x v="150"/>
  </r>
  <r>
    <s v="BNA1936"/>
    <s v="swb Erzeugung GmbH &amp; Co. KG"/>
    <s v="Hybridregelkraftwerk"/>
    <n v="28207"/>
    <s v="Bremen"/>
    <m/>
    <s v="Bremen"/>
    <s v="HyReK"/>
    <d v="2019-07-01T00:00:00"/>
    <d v="2019-07-01T00:00:00"/>
    <x v="0"/>
    <x v="18"/>
    <m/>
    <m/>
    <s v="Sonstige Energieträger_x000a_(nicht erneuerbar)"/>
    <s v="Nein"/>
    <s v="Ja"/>
    <n v="18"/>
    <m/>
    <s v="Mittelspannung (MS)"/>
    <m/>
    <x v="0"/>
    <x v="150"/>
  </r>
  <r>
    <s v="BNA1937"/>
    <s v="Mainova AG"/>
    <s v="Dampfturbine 5"/>
    <n v="60327"/>
    <s v="Frankfurt am Main"/>
    <s v="Gutleutstraße 231"/>
    <s v="Hessen"/>
    <s v="DT 5"/>
    <d v="2018-01-01T00:00:00"/>
    <d v="2018-01-01T00:00:00"/>
    <x v="0"/>
    <x v="3"/>
    <s v="Erdgas"/>
    <s v="Kohle"/>
    <s v="Erdgas"/>
    <s v="Nein"/>
    <s v="Ja"/>
    <n v="38.700000000000003"/>
    <s v="Feld 0AEA02"/>
    <s v="Hochspannung (HS)"/>
    <s v="NRM Netzdienste Rhein-Main GmbH"/>
    <x v="0"/>
    <x v="149"/>
  </r>
  <r>
    <s v="BNA1938"/>
    <s v="Papierfabrik Palm GmbH &amp; Co. KG"/>
    <s v="KWK-Anlage Neukochen"/>
    <n v="73432"/>
    <s v="Aalen"/>
    <m/>
    <s v="Baden-Württemberg"/>
    <s v="Neukochen 10"/>
    <d v="1960-01-01T00:00:00"/>
    <d v="1960-01-01T00:00:00"/>
    <x v="0"/>
    <x v="1"/>
    <m/>
    <m/>
    <s v="Erdgas"/>
    <s v="Nein"/>
    <s v="Ja"/>
    <n v="15"/>
    <s v="UW Erlau"/>
    <s v="Mittelspannung (MS)"/>
    <s v="Stadtwerke Aalen"/>
    <x v="0"/>
    <x v="128"/>
  </r>
  <r>
    <s v="BNA1939"/>
    <s v="Allgäuer Überlandwerk GmbH"/>
    <s v="Speicherkraftwerk"/>
    <n v="87477"/>
    <s v="Sulzberg-Graben / AU 5"/>
    <m/>
    <s v="Bayern"/>
    <m/>
    <d v="2018-07-31T00:00:00"/>
    <d v="2018-07-31T00:00:00"/>
    <x v="0"/>
    <x v="18"/>
    <m/>
    <m/>
    <s v="Sonstige Energieträger_x000a_(nicht erneuerbar)"/>
    <s v="Nein"/>
    <s v="Nein"/>
    <n v="16"/>
    <s v="MaLo - Einspeisung 51126057532"/>
    <s v="Mittelspannung (MS)"/>
    <s v="Allgäu Netz GmbH &amp; Co. KG"/>
    <x v="0"/>
    <x v="149"/>
  </r>
  <r>
    <s v="BNA1940"/>
    <s v="AWE-Arkona-Windpark EntwicklungsGmbH"/>
    <s v="Arkona Becken Süd-Ost"/>
    <m/>
    <s v="Ostsee"/>
    <m/>
    <s v="AWZ"/>
    <m/>
    <d v="2018-09-15T00:00:00"/>
    <d v="2018-09-15T00:00:00"/>
    <x v="0"/>
    <x v="8"/>
    <m/>
    <m/>
    <s v="Windenergie (Offshore-Anlage)"/>
    <s v="Ja"/>
    <s v="Nein"/>
    <n v="378"/>
    <m/>
    <s v="Höchstspannung (HöS)"/>
    <s v="50Hertz Transmission GmbH"/>
    <x v="0"/>
    <x v="149"/>
  </r>
  <r>
    <s v="BNA1941"/>
    <s v="Borkum Riffgrund 2 Offshore Wind Farm GmbH &amp; Co. oHG"/>
    <s v="Borkum Riffgrund 2"/>
    <m/>
    <s v="Nordsee"/>
    <m/>
    <s v="AWZ"/>
    <m/>
    <d v="2018-08-04T00:00:00"/>
    <d v="2018-08-04T00:00:00"/>
    <x v="0"/>
    <x v="8"/>
    <m/>
    <m/>
    <s v="Windenergie (Offshore-Anlage)"/>
    <s v="Ja"/>
    <s v="Nein"/>
    <n v="464.8"/>
    <s v="DolWin Gamma"/>
    <s v="Höchstspannung (HöS)"/>
    <s v="TenneT TSO GmbH"/>
    <x v="0"/>
    <x v="149"/>
  </r>
  <r>
    <s v="BNA1942"/>
    <s v="EnspireME GmbH"/>
    <s v="Batteriespseicher Jordelund"/>
    <m/>
    <m/>
    <m/>
    <s v="Schleswig-Holstein"/>
    <m/>
    <d v="2018-04-01T00:00:00"/>
    <d v="2018-04-01T00:00:00"/>
    <x v="0"/>
    <x v="18"/>
    <m/>
    <m/>
    <s v="Sonstige Energieträger_x000a_(nicht erneuerbar)"/>
    <s v="Ja"/>
    <s v="Nein"/>
    <n v="48"/>
    <s v="Anschlussbereich des Feldes H12 Tennet  Jardelund Grenzstr."/>
    <s v="Hochspannung (HS)"/>
    <s v="TenneT TSO GmbH"/>
    <x v="0"/>
    <x v="149"/>
  </r>
  <r>
    <s v="BNA1943"/>
    <s v="Naturstromspeicher Gaildorf GmbH &amp; Co. KG"/>
    <s v="Naturstromspeicher Gaildorf"/>
    <n v="74405"/>
    <s v="Gaildorf"/>
    <s v="Fl.Nr. Münster/992, 910, 905/1, 10, 13Gmkg Unterrot"/>
    <s v="Baden-Württemberg"/>
    <m/>
    <d v="2017-11-28T00:00:00"/>
    <d v="2017-11-28T00:00:00"/>
    <x v="0"/>
    <x v="0"/>
    <m/>
    <m/>
    <s v="Windenergie (Onshore-Anlage)"/>
    <s v="Ja"/>
    <s v="Nein"/>
    <n v="13.4"/>
    <s v="E01 UW GDORF"/>
    <s v="Hochspannung (HS)"/>
    <s v="Netze BW GmbH"/>
    <x v="0"/>
    <x v="100"/>
  </r>
  <r>
    <s v="BNA1944"/>
    <s v="BMW AG"/>
    <s v="Dingolfing BA2"/>
    <n v="84130"/>
    <s v="Dingolfing"/>
    <s v="Landshuter Straße 56"/>
    <s v="Bayern"/>
    <s v="BA2"/>
    <d v="2019-03-31T00:00:00"/>
    <d v="2019-03-31T00:00:00"/>
    <x v="0"/>
    <x v="1"/>
    <m/>
    <m/>
    <s v="Erdgas"/>
    <s v="Nein"/>
    <s v="Ja"/>
    <n v="13.5"/>
    <m/>
    <s v="Hochspannung (HS)"/>
    <s v="Energienetze Bayern"/>
    <x v="0"/>
    <x v="150"/>
  </r>
  <r>
    <s v="BNA1945"/>
    <s v="Stadtwerke Kiel AG"/>
    <s v="Küstenkraftwerk K.I.E.L."/>
    <n v="24149"/>
    <s v="Kiel"/>
    <s v="Hasselfelde 30"/>
    <s v="Schleswig-Holstein"/>
    <s v="BHKW Modul 1-20"/>
    <d v="2019-11-28T00:00:00"/>
    <d v="2019-11-28T00:00:00"/>
    <x v="0"/>
    <x v="1"/>
    <m/>
    <m/>
    <s v="Erdgas"/>
    <s v="Nein"/>
    <s v="Ja"/>
    <n v="188"/>
    <s v="UW Hasselfelde"/>
    <s v="Hochspannung (HS)"/>
    <s v="SW Kiel Netz GmbH"/>
    <x v="0"/>
    <x v="150"/>
  </r>
  <r>
    <s v="BNA1946"/>
    <s v="BMW AG"/>
    <s v="Werk 1.1"/>
    <n v="80809"/>
    <s v="München"/>
    <s v="Lerchennauerstraße 76"/>
    <s v="Bayern"/>
    <s v="KWK 1-3"/>
    <d v="2019-10-01T00:00:00"/>
    <d v="2019-10-01T00:00:00"/>
    <x v="0"/>
    <x v="1"/>
    <m/>
    <m/>
    <s v="Erdgas"/>
    <s v="Nein"/>
    <s v="Ja"/>
    <n v="13.5"/>
    <m/>
    <s v="Mittelspannung (MS)"/>
    <s v="SWM Infrastruktur GmbH &amp; Co. KG"/>
    <x v="0"/>
    <x v="150"/>
  </r>
  <r>
    <s v="BNa1947"/>
    <s v="BMW AG"/>
    <s v="Werk 1.5"/>
    <n v="80937"/>
    <s v="München"/>
    <s v="Knorrstraße 147"/>
    <s v="Bayern"/>
    <s v="KWK 1-4"/>
    <d v="2019-10-01T00:00:00"/>
    <d v="2019-10-01T00:00:00"/>
    <x v="0"/>
    <x v="1"/>
    <m/>
    <m/>
    <s v="Erdgas"/>
    <s v="Nein"/>
    <s v="Ja"/>
    <n v="13.6"/>
    <m/>
    <s v="Mittelspannung (MS)"/>
    <s v="SWM Infrastruktur GmbH &amp; Co. KG"/>
    <x v="0"/>
    <x v="150"/>
  </r>
  <r>
    <m/>
    <s v="EEG-Anlagen &lt; 10 MW"/>
    <m/>
    <m/>
    <m/>
    <m/>
    <s v="Baden-Württemberg"/>
    <m/>
    <m/>
    <m/>
    <x v="0"/>
    <x v="4"/>
    <m/>
    <m/>
    <s v="Biomasse"/>
    <s v="Ja"/>
    <m/>
    <n v="764.2"/>
    <m/>
    <m/>
    <m/>
    <x v="0"/>
    <x v="24"/>
  </r>
  <r>
    <m/>
    <s v="EEG-Anlagen &lt; 10 MW"/>
    <m/>
    <m/>
    <m/>
    <m/>
    <s v="Bayern"/>
    <m/>
    <m/>
    <m/>
    <x v="0"/>
    <x v="4"/>
    <m/>
    <m/>
    <s v="Biomasse"/>
    <s v="Ja"/>
    <m/>
    <n v="1727.4"/>
    <m/>
    <m/>
    <m/>
    <x v="0"/>
    <x v="24"/>
  </r>
  <r>
    <m/>
    <s v="EEG-Anlagen &lt; 10 MW"/>
    <m/>
    <m/>
    <m/>
    <m/>
    <s v="Berlin"/>
    <m/>
    <m/>
    <m/>
    <x v="0"/>
    <x v="4"/>
    <m/>
    <m/>
    <s v="Biomasse"/>
    <s v="Ja"/>
    <m/>
    <n v="26.4"/>
    <m/>
    <m/>
    <m/>
    <x v="0"/>
    <x v="24"/>
  </r>
  <r>
    <m/>
    <s v="EEG-Anlagen &lt; 10 MW"/>
    <m/>
    <m/>
    <m/>
    <m/>
    <s v="Brandenburg"/>
    <m/>
    <m/>
    <m/>
    <x v="0"/>
    <x v="4"/>
    <m/>
    <m/>
    <s v="Biomasse"/>
    <s v="Ja"/>
    <m/>
    <n v="335.3"/>
    <m/>
    <m/>
    <m/>
    <x v="0"/>
    <x v="24"/>
  </r>
  <r>
    <m/>
    <s v="EEG-Anlagen &lt; 10 MW"/>
    <m/>
    <m/>
    <m/>
    <m/>
    <s v="Bremen"/>
    <m/>
    <m/>
    <m/>
    <x v="0"/>
    <x v="4"/>
    <m/>
    <m/>
    <s v="Biomasse"/>
    <s v="Ja"/>
    <m/>
    <n v="12.402240000000001"/>
    <m/>
    <m/>
    <m/>
    <x v="0"/>
    <x v="24"/>
  </r>
  <r>
    <m/>
    <s v="EEG-Anlagen &lt; 10 MW"/>
    <m/>
    <m/>
    <m/>
    <m/>
    <s v="Hamburg"/>
    <m/>
    <m/>
    <m/>
    <x v="0"/>
    <x v="4"/>
    <m/>
    <m/>
    <s v="Biomasse"/>
    <s v="Ja"/>
    <m/>
    <n v="19.820350000000001"/>
    <m/>
    <m/>
    <m/>
    <x v="0"/>
    <x v="24"/>
  </r>
  <r>
    <m/>
    <s v="EEG-Anlagen &lt; 10 MW"/>
    <m/>
    <m/>
    <m/>
    <m/>
    <s v="Hessen"/>
    <m/>
    <m/>
    <m/>
    <x v="0"/>
    <x v="4"/>
    <m/>
    <m/>
    <s v="Biomasse"/>
    <s v="Ja"/>
    <m/>
    <n v="242.8"/>
    <m/>
    <m/>
    <m/>
    <x v="0"/>
    <x v="24"/>
  </r>
  <r>
    <m/>
    <s v="EEG-Anlagen &lt; 10 MW"/>
    <m/>
    <m/>
    <m/>
    <m/>
    <s v="Mecklenburg-Vorpommern"/>
    <m/>
    <m/>
    <m/>
    <x v="0"/>
    <x v="4"/>
    <m/>
    <m/>
    <s v="Biomasse"/>
    <s v="Ja"/>
    <m/>
    <n v="324.60000000000002"/>
    <m/>
    <m/>
    <m/>
    <x v="0"/>
    <x v="24"/>
  </r>
  <r>
    <m/>
    <s v="EEG-Anlagen &lt; 10 MW"/>
    <m/>
    <m/>
    <m/>
    <m/>
    <s v="Niedersachsen"/>
    <m/>
    <m/>
    <m/>
    <x v="0"/>
    <x v="4"/>
    <m/>
    <m/>
    <s v="Biomasse"/>
    <s v="Ja"/>
    <m/>
    <n v="1529.1"/>
    <m/>
    <m/>
    <m/>
    <x v="0"/>
    <x v="24"/>
  </r>
  <r>
    <m/>
    <s v="EEG-Anlagen &lt; 10 MW"/>
    <m/>
    <m/>
    <m/>
    <m/>
    <s v="Nordrhein-Westfalen"/>
    <m/>
    <m/>
    <m/>
    <x v="0"/>
    <x v="4"/>
    <m/>
    <m/>
    <s v="Biomasse"/>
    <s v="Ja"/>
    <m/>
    <n v="756.4"/>
    <m/>
    <m/>
    <m/>
    <x v="0"/>
    <x v="24"/>
  </r>
  <r>
    <m/>
    <s v="EEG-Anlagen &lt; 10 MW"/>
    <m/>
    <m/>
    <m/>
    <m/>
    <s v="Rheinland-Pfalz"/>
    <m/>
    <m/>
    <m/>
    <x v="0"/>
    <x v="4"/>
    <m/>
    <m/>
    <s v="Biomasse"/>
    <s v="Ja"/>
    <m/>
    <n v="150.4"/>
    <m/>
    <m/>
    <m/>
    <x v="0"/>
    <x v="24"/>
  </r>
  <r>
    <m/>
    <s v="EEG-Anlagen &lt; 10 MW"/>
    <m/>
    <m/>
    <m/>
    <m/>
    <s v="Saarland"/>
    <m/>
    <m/>
    <m/>
    <x v="0"/>
    <x v="4"/>
    <m/>
    <m/>
    <s v="Biomasse"/>
    <s v="Ja"/>
    <m/>
    <n v="20.055199999999999"/>
    <m/>
    <m/>
    <m/>
    <x v="0"/>
    <x v="24"/>
  </r>
  <r>
    <m/>
    <s v="EEG-Anlagen &lt; 10 MW"/>
    <m/>
    <m/>
    <m/>
    <m/>
    <s v="Sachsen"/>
    <m/>
    <m/>
    <m/>
    <x v="0"/>
    <x v="4"/>
    <m/>
    <m/>
    <s v="Biomasse"/>
    <s v="Ja"/>
    <m/>
    <n v="251.3"/>
    <m/>
    <m/>
    <m/>
    <x v="0"/>
    <x v="24"/>
  </r>
  <r>
    <m/>
    <s v="EEG-Anlagen &lt; 10 MW"/>
    <m/>
    <m/>
    <m/>
    <m/>
    <s v="Sachsen-Anhalt"/>
    <m/>
    <m/>
    <m/>
    <x v="0"/>
    <x v="4"/>
    <m/>
    <m/>
    <s v="Biomasse"/>
    <s v="Ja"/>
    <m/>
    <n v="297.3"/>
    <m/>
    <m/>
    <m/>
    <x v="0"/>
    <x v="24"/>
  </r>
  <r>
    <m/>
    <s v="EEG-Anlagen &lt; 10 MW"/>
    <m/>
    <m/>
    <m/>
    <m/>
    <s v="Schleswig-Holstein"/>
    <m/>
    <m/>
    <m/>
    <x v="0"/>
    <x v="4"/>
    <m/>
    <m/>
    <s v="Biomasse"/>
    <s v="Ja"/>
    <m/>
    <n v="552.5"/>
    <m/>
    <m/>
    <m/>
    <x v="0"/>
    <x v="24"/>
  </r>
  <r>
    <m/>
    <s v="EEG-Anlagen &lt; 10 MW"/>
    <m/>
    <m/>
    <m/>
    <m/>
    <s v="Thüringen"/>
    <m/>
    <m/>
    <m/>
    <x v="0"/>
    <x v="4"/>
    <m/>
    <m/>
    <s v="Biomasse"/>
    <s v="Ja"/>
    <m/>
    <n v="166.4"/>
    <m/>
    <m/>
    <m/>
    <x v="0"/>
    <x v="24"/>
  </r>
  <r>
    <m/>
    <s v="EEG-Anlagen &lt; 10 MW"/>
    <m/>
    <m/>
    <m/>
    <m/>
    <s v="Baden-Württemberg"/>
    <m/>
    <m/>
    <m/>
    <x v="0"/>
    <x v="19"/>
    <m/>
    <m/>
    <s v="Deponiegas"/>
    <s v="Ja"/>
    <m/>
    <n v="14.9902"/>
    <m/>
    <m/>
    <m/>
    <x v="0"/>
    <x v="24"/>
  </r>
  <r>
    <m/>
    <s v="EEG-Anlagen &lt; 10 MW"/>
    <m/>
    <m/>
    <m/>
    <m/>
    <s v="Bayern"/>
    <m/>
    <m/>
    <m/>
    <x v="0"/>
    <x v="19"/>
    <m/>
    <m/>
    <s v="Deponiegas"/>
    <s v="Ja"/>
    <m/>
    <n v="10.500119999999999"/>
    <m/>
    <m/>
    <m/>
    <x v="0"/>
    <x v="24"/>
  </r>
  <r>
    <m/>
    <s v="EEG-Anlagen &lt; 10 MW"/>
    <m/>
    <m/>
    <m/>
    <m/>
    <s v="Berlin"/>
    <m/>
    <m/>
    <m/>
    <x v="0"/>
    <x v="19"/>
    <m/>
    <m/>
    <s v="Deponiegas"/>
    <s v="Ja"/>
    <m/>
    <n v="0"/>
    <m/>
    <m/>
    <m/>
    <x v="0"/>
    <x v="24"/>
  </r>
  <r>
    <m/>
    <s v="EEG-Anlagen &lt; 10 MW"/>
    <m/>
    <m/>
    <m/>
    <m/>
    <s v="Brandenburg"/>
    <m/>
    <m/>
    <m/>
    <x v="0"/>
    <x v="19"/>
    <m/>
    <m/>
    <s v="Deponiegas"/>
    <s v="Ja"/>
    <m/>
    <n v="23.558400000000002"/>
    <m/>
    <m/>
    <m/>
    <x v="0"/>
    <x v="24"/>
  </r>
  <r>
    <m/>
    <s v="EEG-Anlagen &lt; 10 MW"/>
    <m/>
    <m/>
    <m/>
    <m/>
    <s v="Bremen"/>
    <m/>
    <m/>
    <m/>
    <x v="0"/>
    <x v="19"/>
    <m/>
    <m/>
    <s v="Deponiegas"/>
    <s v="Ja"/>
    <m/>
    <n v="2.1"/>
    <m/>
    <m/>
    <m/>
    <x v="0"/>
    <x v="24"/>
  </r>
  <r>
    <m/>
    <s v="EEG-Anlagen &lt; 10 MW"/>
    <m/>
    <m/>
    <m/>
    <m/>
    <s v="Hamburg"/>
    <m/>
    <m/>
    <m/>
    <x v="0"/>
    <x v="19"/>
    <m/>
    <m/>
    <s v="Deponiegas"/>
    <s v="Ja"/>
    <m/>
    <n v="0.15"/>
    <m/>
    <m/>
    <m/>
    <x v="0"/>
    <x v="24"/>
  </r>
  <r>
    <m/>
    <s v="EEG-Anlagen &lt; 10 MW"/>
    <m/>
    <m/>
    <m/>
    <m/>
    <s v="Hessen"/>
    <m/>
    <m/>
    <m/>
    <x v="0"/>
    <x v="19"/>
    <m/>
    <m/>
    <s v="Deponiegas"/>
    <s v="Ja"/>
    <m/>
    <n v="18.666"/>
    <m/>
    <m/>
    <m/>
    <x v="0"/>
    <x v="24"/>
  </r>
  <r>
    <m/>
    <s v="EEG-Anlagen &lt; 10 MW"/>
    <m/>
    <m/>
    <m/>
    <m/>
    <s v="Mecklenburg-Vorpommern"/>
    <m/>
    <m/>
    <m/>
    <x v="0"/>
    <x v="19"/>
    <m/>
    <m/>
    <s v="Deponiegas"/>
    <s v="Ja"/>
    <m/>
    <n v="9.0050000000000008"/>
    <m/>
    <m/>
    <m/>
    <x v="0"/>
    <x v="24"/>
  </r>
  <r>
    <m/>
    <s v="EEG-Anlagen &lt; 10 MW"/>
    <m/>
    <m/>
    <m/>
    <m/>
    <s v="Niedersachsen"/>
    <m/>
    <m/>
    <m/>
    <x v="0"/>
    <x v="19"/>
    <m/>
    <m/>
    <s v="Deponiegas"/>
    <s v="Ja"/>
    <m/>
    <n v="12.907"/>
    <m/>
    <m/>
    <m/>
    <x v="0"/>
    <x v="24"/>
  </r>
  <r>
    <m/>
    <s v="EEG-Anlagen &lt; 10 MW"/>
    <m/>
    <m/>
    <m/>
    <m/>
    <s v="Nordrhein-Westfalen"/>
    <m/>
    <m/>
    <m/>
    <x v="0"/>
    <x v="19"/>
    <m/>
    <m/>
    <s v="Deponiegas"/>
    <s v="Ja"/>
    <m/>
    <n v="35.5"/>
    <m/>
    <m/>
    <m/>
    <x v="0"/>
    <x v="24"/>
  </r>
  <r>
    <m/>
    <s v="EEG-Anlagen &lt; 10 MW"/>
    <m/>
    <m/>
    <m/>
    <m/>
    <s v="Rheinland-Pfalz"/>
    <m/>
    <m/>
    <m/>
    <x v="0"/>
    <x v="19"/>
    <m/>
    <m/>
    <s v="Deponiegas"/>
    <s v="Ja"/>
    <m/>
    <n v="7.9630000000000001"/>
    <m/>
    <m/>
    <m/>
    <x v="0"/>
    <x v="24"/>
  </r>
  <r>
    <m/>
    <s v="EEG-Anlagen &lt; 10 MW"/>
    <m/>
    <m/>
    <m/>
    <m/>
    <s v="Saarland"/>
    <m/>
    <m/>
    <m/>
    <x v="0"/>
    <x v="19"/>
    <m/>
    <m/>
    <s v="Deponiegas"/>
    <s v="Ja"/>
    <m/>
    <n v="0"/>
    <m/>
    <m/>
    <m/>
    <x v="0"/>
    <x v="24"/>
  </r>
  <r>
    <m/>
    <s v="EEG-Anlagen &lt; 10 MW"/>
    <m/>
    <m/>
    <m/>
    <m/>
    <s v="Sachsen"/>
    <m/>
    <m/>
    <m/>
    <x v="0"/>
    <x v="19"/>
    <m/>
    <m/>
    <s v="Deponiegas"/>
    <s v="Ja"/>
    <m/>
    <n v="7.3949999999999996"/>
    <m/>
    <m/>
    <m/>
    <x v="0"/>
    <x v="24"/>
  </r>
  <r>
    <m/>
    <s v="EEG-Anlagen &lt; 10 MW"/>
    <m/>
    <m/>
    <m/>
    <m/>
    <s v="Sachsen-Anhalt"/>
    <m/>
    <m/>
    <m/>
    <x v="0"/>
    <x v="19"/>
    <m/>
    <m/>
    <s v="Deponiegas"/>
    <s v="Ja"/>
    <m/>
    <n v="11.039"/>
    <m/>
    <m/>
    <m/>
    <x v="0"/>
    <x v="24"/>
  </r>
  <r>
    <m/>
    <s v="EEG-Anlagen &lt; 10 MW"/>
    <m/>
    <m/>
    <m/>
    <m/>
    <s v="Schleswig-Holstein"/>
    <m/>
    <m/>
    <m/>
    <x v="0"/>
    <x v="19"/>
    <m/>
    <m/>
    <s v="Deponiegas"/>
    <s v="Ja"/>
    <m/>
    <n v="7.1890000000000001"/>
    <m/>
    <m/>
    <m/>
    <x v="0"/>
    <x v="24"/>
  </r>
  <r>
    <m/>
    <s v="EEG-Anlagen &lt; 10 MW"/>
    <m/>
    <m/>
    <m/>
    <m/>
    <s v="Thüringen"/>
    <m/>
    <m/>
    <m/>
    <x v="0"/>
    <x v="19"/>
    <m/>
    <m/>
    <s v="Deponiegas"/>
    <s v="Ja"/>
    <m/>
    <n v="3.7250000000000001"/>
    <m/>
    <m/>
    <m/>
    <x v="0"/>
    <x v="24"/>
  </r>
  <r>
    <m/>
    <s v="EEG-Anlagen &lt; 10 MW"/>
    <m/>
    <m/>
    <m/>
    <m/>
    <s v="Baden-Württemberg"/>
    <m/>
    <m/>
    <m/>
    <x v="0"/>
    <x v="20"/>
    <m/>
    <m/>
    <s v="Geothermie"/>
    <s v="Ja"/>
    <m/>
    <n v="0.55000000000000004"/>
    <m/>
    <m/>
    <m/>
    <x v="0"/>
    <x v="24"/>
  </r>
  <r>
    <m/>
    <s v="EEG-Anlagen &lt; 10 MW"/>
    <m/>
    <m/>
    <m/>
    <m/>
    <s v="Bayern"/>
    <m/>
    <m/>
    <m/>
    <x v="0"/>
    <x v="20"/>
    <m/>
    <m/>
    <s v="Geothermie"/>
    <s v="Ja"/>
    <m/>
    <n v="33.212000000000003"/>
    <m/>
    <m/>
    <m/>
    <x v="0"/>
    <x v="24"/>
  </r>
  <r>
    <m/>
    <s v="EEG-Anlagen &lt; 10 MW"/>
    <m/>
    <m/>
    <m/>
    <m/>
    <s v="Berlin"/>
    <m/>
    <m/>
    <m/>
    <x v="0"/>
    <x v="20"/>
    <m/>
    <m/>
    <s v="Geothermie"/>
    <s v="Ja"/>
    <m/>
    <n v="0"/>
    <m/>
    <m/>
    <m/>
    <x v="0"/>
    <x v="24"/>
  </r>
  <r>
    <m/>
    <s v="EEG-Anlagen &lt; 10 MW"/>
    <m/>
    <m/>
    <m/>
    <m/>
    <s v="Brandenburg"/>
    <m/>
    <m/>
    <m/>
    <x v="0"/>
    <x v="20"/>
    <m/>
    <m/>
    <s v="Geothermie"/>
    <s v="Ja"/>
    <m/>
    <n v="0"/>
    <m/>
    <m/>
    <m/>
    <x v="0"/>
    <x v="24"/>
  </r>
  <r>
    <m/>
    <s v="EEG-Anlagen &lt; 10 MW"/>
    <m/>
    <m/>
    <m/>
    <m/>
    <s v="Bremen"/>
    <m/>
    <m/>
    <m/>
    <x v="0"/>
    <x v="20"/>
    <m/>
    <m/>
    <s v="Geothermie"/>
    <s v="Ja"/>
    <m/>
    <n v="0"/>
    <m/>
    <m/>
    <m/>
    <x v="0"/>
    <x v="24"/>
  </r>
  <r>
    <m/>
    <s v="EEG-Anlagen &lt; 10 MW"/>
    <m/>
    <m/>
    <m/>
    <m/>
    <s v="Hamburg"/>
    <m/>
    <m/>
    <m/>
    <x v="0"/>
    <x v="20"/>
    <m/>
    <m/>
    <s v="Geothermie"/>
    <s v="Ja"/>
    <m/>
    <n v="0"/>
    <m/>
    <m/>
    <m/>
    <x v="0"/>
    <x v="24"/>
  </r>
  <r>
    <m/>
    <s v="EEG-Anlagen &lt; 10 MW"/>
    <m/>
    <m/>
    <m/>
    <m/>
    <s v="Hessen"/>
    <m/>
    <m/>
    <m/>
    <x v="0"/>
    <x v="20"/>
    <m/>
    <m/>
    <s v="Geothermie"/>
    <s v="Ja"/>
    <m/>
    <n v="0"/>
    <m/>
    <m/>
    <m/>
    <x v="0"/>
    <x v="24"/>
  </r>
  <r>
    <m/>
    <s v="EEG-Anlagen &lt; 10 MW"/>
    <m/>
    <m/>
    <m/>
    <m/>
    <s v="Mecklenburg-Vorpommern"/>
    <m/>
    <m/>
    <m/>
    <x v="0"/>
    <x v="20"/>
    <m/>
    <m/>
    <s v="Geothermie"/>
    <s v="Ja"/>
    <m/>
    <n v="0"/>
    <m/>
    <m/>
    <m/>
    <x v="0"/>
    <x v="24"/>
  </r>
  <r>
    <m/>
    <s v="EEG-Anlagen &lt; 10 MW"/>
    <m/>
    <m/>
    <m/>
    <m/>
    <s v="Niedersachsen"/>
    <m/>
    <m/>
    <m/>
    <x v="0"/>
    <x v="20"/>
    <m/>
    <m/>
    <s v="Geothermie"/>
    <s v="Ja"/>
    <m/>
    <n v="0"/>
    <m/>
    <m/>
    <m/>
    <x v="0"/>
    <x v="24"/>
  </r>
  <r>
    <m/>
    <s v="EEG-Anlagen &lt; 10 MW"/>
    <m/>
    <m/>
    <m/>
    <m/>
    <s v="Nordrhein-Westfalen"/>
    <m/>
    <m/>
    <m/>
    <x v="0"/>
    <x v="20"/>
    <m/>
    <m/>
    <s v="Geothermie"/>
    <s v="Ja"/>
    <m/>
    <n v="0"/>
    <m/>
    <m/>
    <m/>
    <x v="0"/>
    <x v="24"/>
  </r>
  <r>
    <m/>
    <s v="EEG-Anlagen &lt; 10 MW"/>
    <m/>
    <m/>
    <m/>
    <m/>
    <s v="Rheinland-Pfalz"/>
    <m/>
    <m/>
    <m/>
    <x v="0"/>
    <x v="20"/>
    <m/>
    <m/>
    <s v="Geothermie"/>
    <s v="Ja"/>
    <m/>
    <n v="7.8"/>
    <m/>
    <m/>
    <m/>
    <x v="0"/>
    <x v="24"/>
  </r>
  <r>
    <m/>
    <s v="EEG-Anlagen &lt; 10 MW"/>
    <m/>
    <m/>
    <m/>
    <m/>
    <s v="Saarland"/>
    <m/>
    <m/>
    <m/>
    <x v="0"/>
    <x v="20"/>
    <m/>
    <m/>
    <s v="Geothermie"/>
    <s v="Ja"/>
    <m/>
    <n v="0"/>
    <m/>
    <m/>
    <m/>
    <x v="0"/>
    <x v="24"/>
  </r>
  <r>
    <m/>
    <s v="EEG-Anlagen &lt; 10 MW"/>
    <m/>
    <m/>
    <m/>
    <m/>
    <s v="Sachsen"/>
    <m/>
    <m/>
    <m/>
    <x v="0"/>
    <x v="20"/>
    <m/>
    <m/>
    <s v="Geothermie"/>
    <s v="Ja"/>
    <m/>
    <n v="0"/>
    <m/>
    <m/>
    <m/>
    <x v="0"/>
    <x v="24"/>
  </r>
  <r>
    <m/>
    <s v="EEG-Anlagen &lt; 10 MW"/>
    <m/>
    <m/>
    <m/>
    <m/>
    <s v="Sachsen-Anhalt"/>
    <m/>
    <m/>
    <m/>
    <x v="0"/>
    <x v="20"/>
    <m/>
    <m/>
    <s v="Geothermie"/>
    <s v="Ja"/>
    <m/>
    <n v="0"/>
    <m/>
    <m/>
    <m/>
    <x v="0"/>
    <x v="24"/>
  </r>
  <r>
    <m/>
    <s v="EEG-Anlagen &lt; 10 MW"/>
    <m/>
    <m/>
    <m/>
    <m/>
    <s v="Schleswig-Holstein"/>
    <m/>
    <m/>
    <m/>
    <x v="0"/>
    <x v="20"/>
    <m/>
    <m/>
    <s v="Geothermie"/>
    <s v="Ja"/>
    <m/>
    <n v="0"/>
    <m/>
    <m/>
    <m/>
    <x v="0"/>
    <x v="24"/>
  </r>
  <r>
    <m/>
    <s v="EEG-Anlagen &lt; 10 MW"/>
    <m/>
    <m/>
    <m/>
    <m/>
    <s v="Thüringen"/>
    <m/>
    <m/>
    <m/>
    <x v="0"/>
    <x v="20"/>
    <m/>
    <m/>
    <s v="Geothermie"/>
    <s v="Ja"/>
    <m/>
    <n v="0"/>
    <m/>
    <m/>
    <m/>
    <x v="0"/>
    <x v="24"/>
  </r>
  <r>
    <m/>
    <s v="EEG-Anlagen &lt; 10 MW"/>
    <m/>
    <m/>
    <m/>
    <m/>
    <s v="Baden-Württemberg"/>
    <m/>
    <m/>
    <m/>
    <x v="0"/>
    <x v="16"/>
    <m/>
    <m/>
    <s v="Grubengas"/>
    <s v="Ja"/>
    <m/>
    <n v="0"/>
    <m/>
    <m/>
    <m/>
    <x v="0"/>
    <x v="24"/>
  </r>
  <r>
    <m/>
    <s v="EEG-Anlagen &lt; 10 MW"/>
    <m/>
    <m/>
    <m/>
    <m/>
    <s v="Bayern"/>
    <m/>
    <m/>
    <m/>
    <x v="0"/>
    <x v="16"/>
    <m/>
    <m/>
    <s v="Grubengas"/>
    <s v="Ja"/>
    <m/>
    <n v="0"/>
    <m/>
    <m/>
    <m/>
    <x v="0"/>
    <x v="24"/>
  </r>
  <r>
    <m/>
    <s v="EEG-Anlagen &lt; 10 MW"/>
    <m/>
    <m/>
    <m/>
    <m/>
    <s v="Berlin"/>
    <m/>
    <m/>
    <m/>
    <x v="0"/>
    <x v="16"/>
    <m/>
    <m/>
    <s v="Grubengas"/>
    <s v="Ja"/>
    <m/>
    <n v="0"/>
    <m/>
    <m/>
    <m/>
    <x v="0"/>
    <x v="24"/>
  </r>
  <r>
    <m/>
    <s v="EEG-Anlagen &lt; 10 MW"/>
    <m/>
    <m/>
    <m/>
    <m/>
    <s v="Brandenburg"/>
    <m/>
    <m/>
    <m/>
    <x v="0"/>
    <x v="16"/>
    <m/>
    <m/>
    <s v="Grubengas"/>
    <s v="Ja"/>
    <m/>
    <n v="0"/>
    <m/>
    <m/>
    <m/>
    <x v="0"/>
    <x v="24"/>
  </r>
  <r>
    <m/>
    <s v="EEG-Anlagen &lt; 10 MW"/>
    <m/>
    <m/>
    <m/>
    <m/>
    <s v="Bremen"/>
    <m/>
    <m/>
    <m/>
    <x v="0"/>
    <x v="16"/>
    <m/>
    <m/>
    <s v="Grubengas"/>
    <s v="Ja"/>
    <m/>
    <n v="0"/>
    <m/>
    <m/>
    <m/>
    <x v="0"/>
    <x v="24"/>
  </r>
  <r>
    <m/>
    <s v="EEG-Anlagen &lt; 10 MW"/>
    <m/>
    <m/>
    <m/>
    <m/>
    <s v="Hamburg"/>
    <m/>
    <m/>
    <m/>
    <x v="0"/>
    <x v="16"/>
    <m/>
    <m/>
    <s v="Grubengas"/>
    <s v="Ja"/>
    <m/>
    <n v="0"/>
    <m/>
    <m/>
    <m/>
    <x v="0"/>
    <x v="24"/>
  </r>
  <r>
    <m/>
    <s v="EEG-Anlagen &lt; 10 MW"/>
    <m/>
    <m/>
    <m/>
    <m/>
    <s v="Hessen"/>
    <m/>
    <m/>
    <m/>
    <x v="0"/>
    <x v="16"/>
    <m/>
    <m/>
    <s v="Grubengas"/>
    <s v="Ja"/>
    <m/>
    <n v="0"/>
    <m/>
    <m/>
    <m/>
    <x v="0"/>
    <x v="24"/>
  </r>
  <r>
    <m/>
    <s v="EEG-Anlagen &lt; 10 MW"/>
    <m/>
    <m/>
    <m/>
    <m/>
    <s v="Mecklenburg-Vorpommern"/>
    <m/>
    <m/>
    <m/>
    <x v="0"/>
    <x v="16"/>
    <m/>
    <m/>
    <s v="Grubengas"/>
    <s v="Ja"/>
    <m/>
    <n v="0"/>
    <m/>
    <m/>
    <m/>
    <x v="0"/>
    <x v="24"/>
  </r>
  <r>
    <m/>
    <s v="EEG-Anlagen &lt; 10 MW"/>
    <m/>
    <m/>
    <m/>
    <m/>
    <s v="Niedersachsen"/>
    <m/>
    <m/>
    <m/>
    <x v="0"/>
    <x v="16"/>
    <m/>
    <m/>
    <s v="Grubengas"/>
    <s v="Ja"/>
    <m/>
    <n v="0"/>
    <m/>
    <m/>
    <m/>
    <x v="0"/>
    <x v="24"/>
  </r>
  <r>
    <m/>
    <s v="EEG-Anlagen &lt; 10 MW"/>
    <m/>
    <m/>
    <m/>
    <m/>
    <s v="Nordrhein-Westfalen"/>
    <m/>
    <m/>
    <m/>
    <x v="0"/>
    <x v="16"/>
    <m/>
    <m/>
    <s v="Grubengas"/>
    <s v="Ja"/>
    <m/>
    <n v="97.009365000000003"/>
    <m/>
    <m/>
    <m/>
    <x v="0"/>
    <x v="24"/>
  </r>
  <r>
    <m/>
    <s v="EEG-Anlagen &lt; 10 MW"/>
    <m/>
    <m/>
    <m/>
    <m/>
    <s v="Rheinland-Pfalz"/>
    <m/>
    <m/>
    <m/>
    <x v="0"/>
    <x v="16"/>
    <m/>
    <m/>
    <s v="Grubengas"/>
    <s v="Ja"/>
    <m/>
    <n v="0"/>
    <m/>
    <m/>
    <m/>
    <x v="0"/>
    <x v="24"/>
  </r>
  <r>
    <m/>
    <s v="EEG-Anlagen &lt; 10 MW"/>
    <m/>
    <m/>
    <m/>
    <m/>
    <s v="Saarland"/>
    <m/>
    <m/>
    <m/>
    <x v="0"/>
    <x v="16"/>
    <m/>
    <m/>
    <s v="Grubengas"/>
    <s v="Ja"/>
    <m/>
    <n v="13.8"/>
    <m/>
    <m/>
    <m/>
    <x v="0"/>
    <x v="24"/>
  </r>
  <r>
    <m/>
    <s v="EEG-Anlagen &lt; 10 MW"/>
    <m/>
    <m/>
    <m/>
    <m/>
    <s v="Sachsen"/>
    <m/>
    <m/>
    <m/>
    <x v="0"/>
    <x v="16"/>
    <m/>
    <m/>
    <s v="Grubengas"/>
    <s v="Ja"/>
    <m/>
    <n v="0"/>
    <m/>
    <m/>
    <m/>
    <x v="0"/>
    <x v="24"/>
  </r>
  <r>
    <m/>
    <s v="EEG-Anlagen &lt; 10 MW"/>
    <m/>
    <m/>
    <m/>
    <m/>
    <s v="Sachsen-Anhalt"/>
    <m/>
    <m/>
    <m/>
    <x v="0"/>
    <x v="16"/>
    <m/>
    <m/>
    <s v="Grubengas"/>
    <s v="Ja"/>
    <m/>
    <n v="0"/>
    <m/>
    <m/>
    <m/>
    <x v="0"/>
    <x v="24"/>
  </r>
  <r>
    <m/>
    <s v="EEG-Anlagen &lt; 10 MW"/>
    <m/>
    <m/>
    <m/>
    <m/>
    <s v="Schleswig-Holstein"/>
    <m/>
    <m/>
    <m/>
    <x v="0"/>
    <x v="16"/>
    <m/>
    <m/>
    <s v="Grubengas"/>
    <s v="Ja"/>
    <m/>
    <n v="0"/>
    <m/>
    <m/>
    <m/>
    <x v="0"/>
    <x v="24"/>
  </r>
  <r>
    <m/>
    <s v="EEG-Anlagen &lt; 10 MW"/>
    <m/>
    <m/>
    <m/>
    <m/>
    <s v="Thüringen"/>
    <m/>
    <m/>
    <m/>
    <x v="0"/>
    <x v="16"/>
    <m/>
    <m/>
    <s v="Grubengas"/>
    <s v="Ja"/>
    <m/>
    <n v="0"/>
    <m/>
    <m/>
    <m/>
    <x v="0"/>
    <x v="24"/>
  </r>
  <r>
    <m/>
    <s v="EEG-Anlagen &lt; 10 MW"/>
    <m/>
    <m/>
    <m/>
    <m/>
    <s v="Baden-Württemberg"/>
    <m/>
    <m/>
    <m/>
    <x v="0"/>
    <x v="21"/>
    <m/>
    <m/>
    <s v="Klärgas"/>
    <s v="Ja"/>
    <m/>
    <n v="19"/>
    <m/>
    <m/>
    <m/>
    <x v="0"/>
    <x v="24"/>
  </r>
  <r>
    <m/>
    <s v="EEG-Anlagen &lt; 10 MW"/>
    <m/>
    <m/>
    <m/>
    <m/>
    <s v="Bayern"/>
    <m/>
    <m/>
    <m/>
    <x v="0"/>
    <x v="21"/>
    <m/>
    <m/>
    <s v="Klärgas"/>
    <s v="Ja"/>
    <m/>
    <n v="15.7812"/>
    <m/>
    <m/>
    <m/>
    <x v="0"/>
    <x v="24"/>
  </r>
  <r>
    <m/>
    <s v="EEG-Anlagen &lt; 10 MW"/>
    <m/>
    <m/>
    <m/>
    <m/>
    <s v="Berlin"/>
    <m/>
    <m/>
    <m/>
    <x v="0"/>
    <x v="21"/>
    <m/>
    <m/>
    <s v="Klärgas"/>
    <s v="Ja"/>
    <m/>
    <n v="0"/>
    <m/>
    <m/>
    <m/>
    <x v="0"/>
    <x v="24"/>
  </r>
  <r>
    <m/>
    <s v="EEG-Anlagen &lt; 10 MW"/>
    <m/>
    <m/>
    <m/>
    <m/>
    <s v="Brandenburg"/>
    <m/>
    <m/>
    <m/>
    <x v="0"/>
    <x v="21"/>
    <m/>
    <m/>
    <s v="Klärgas"/>
    <s v="Ja"/>
    <m/>
    <n v="1.659"/>
    <m/>
    <m/>
    <m/>
    <x v="0"/>
    <x v="24"/>
  </r>
  <r>
    <m/>
    <s v="EEG-Anlagen &lt; 10 MW"/>
    <m/>
    <m/>
    <m/>
    <m/>
    <s v="Bremen"/>
    <m/>
    <m/>
    <m/>
    <x v="0"/>
    <x v="21"/>
    <m/>
    <m/>
    <s v="Klärgas"/>
    <s v="Ja"/>
    <m/>
    <n v="0"/>
    <m/>
    <m/>
    <m/>
    <x v="0"/>
    <x v="24"/>
  </r>
  <r>
    <m/>
    <s v="EEG-Anlagen &lt; 10 MW"/>
    <m/>
    <m/>
    <m/>
    <m/>
    <s v="Hamburg"/>
    <m/>
    <m/>
    <m/>
    <x v="0"/>
    <x v="21"/>
    <m/>
    <m/>
    <s v="Klärgas"/>
    <s v="Ja"/>
    <m/>
    <n v="0"/>
    <m/>
    <m/>
    <m/>
    <x v="0"/>
    <x v="24"/>
  </r>
  <r>
    <m/>
    <s v="EEG-Anlagen &lt; 10 MW"/>
    <m/>
    <m/>
    <m/>
    <m/>
    <s v="Hessen"/>
    <m/>
    <m/>
    <m/>
    <x v="0"/>
    <x v="21"/>
    <m/>
    <m/>
    <s v="Klärgas"/>
    <s v="Ja"/>
    <m/>
    <n v="10.005000000000001"/>
    <m/>
    <m/>
    <m/>
    <x v="0"/>
    <x v="24"/>
  </r>
  <r>
    <m/>
    <s v="EEG-Anlagen &lt; 10 MW"/>
    <m/>
    <m/>
    <m/>
    <m/>
    <s v="Mecklenburg-Vorpommern"/>
    <m/>
    <m/>
    <m/>
    <x v="0"/>
    <x v="21"/>
    <m/>
    <m/>
    <s v="Klärgas"/>
    <s v="Ja"/>
    <m/>
    <n v="2.444"/>
    <m/>
    <m/>
    <m/>
    <x v="0"/>
    <x v="24"/>
  </r>
  <r>
    <m/>
    <s v="EEG-Anlagen &lt; 10 MW"/>
    <m/>
    <m/>
    <m/>
    <m/>
    <s v="Niedersachsen"/>
    <m/>
    <m/>
    <m/>
    <x v="0"/>
    <x v="21"/>
    <m/>
    <m/>
    <s v="Klärgas"/>
    <s v="Ja"/>
    <m/>
    <n v="8.2129999999999992"/>
    <m/>
    <m/>
    <m/>
    <x v="0"/>
    <x v="24"/>
  </r>
  <r>
    <m/>
    <s v="EEG-Anlagen &lt; 10 MW"/>
    <m/>
    <m/>
    <m/>
    <m/>
    <s v="Nordrhein-Westfalen"/>
    <m/>
    <m/>
    <m/>
    <x v="0"/>
    <x v="21"/>
    <m/>
    <m/>
    <s v="Klärgas"/>
    <s v="Ja"/>
    <m/>
    <n v="20.782"/>
    <m/>
    <m/>
    <m/>
    <x v="0"/>
    <x v="24"/>
  </r>
  <r>
    <m/>
    <s v="EEG-Anlagen &lt; 10 MW"/>
    <m/>
    <m/>
    <m/>
    <m/>
    <s v="Rheinland-Pfalz"/>
    <m/>
    <m/>
    <m/>
    <x v="0"/>
    <x v="21"/>
    <m/>
    <m/>
    <s v="Klärgas"/>
    <s v="Ja"/>
    <m/>
    <n v="0.59899999999999998"/>
    <m/>
    <m/>
    <m/>
    <x v="0"/>
    <x v="24"/>
  </r>
  <r>
    <m/>
    <s v="EEG-Anlagen &lt; 10 MW"/>
    <m/>
    <m/>
    <m/>
    <m/>
    <s v="Saarland"/>
    <m/>
    <m/>
    <m/>
    <x v="0"/>
    <x v="21"/>
    <m/>
    <m/>
    <s v="Klärgas"/>
    <s v="Ja"/>
    <m/>
    <n v="0"/>
    <m/>
    <m/>
    <m/>
    <x v="0"/>
    <x v="24"/>
  </r>
  <r>
    <m/>
    <s v="EEG-Anlagen &lt; 10 MW"/>
    <m/>
    <m/>
    <m/>
    <m/>
    <s v="Sachsen"/>
    <m/>
    <m/>
    <m/>
    <x v="0"/>
    <x v="21"/>
    <m/>
    <m/>
    <s v="Klärgas"/>
    <s v="Ja"/>
    <m/>
    <n v="0.24399999999999999"/>
    <m/>
    <m/>
    <m/>
    <x v="0"/>
    <x v="24"/>
  </r>
  <r>
    <m/>
    <s v="EEG-Anlagen &lt; 10 MW"/>
    <m/>
    <m/>
    <m/>
    <m/>
    <s v="Sachsen-Anhalt"/>
    <m/>
    <m/>
    <m/>
    <x v="0"/>
    <x v="21"/>
    <m/>
    <m/>
    <s v="Klärgas"/>
    <s v="Ja"/>
    <m/>
    <n v="1.4"/>
    <m/>
    <m/>
    <m/>
    <x v="0"/>
    <x v="24"/>
  </r>
  <r>
    <m/>
    <s v="EEG-Anlagen &lt; 10 MW"/>
    <m/>
    <m/>
    <m/>
    <m/>
    <s v="Schleswig-Holstein"/>
    <m/>
    <m/>
    <m/>
    <x v="0"/>
    <x v="21"/>
    <m/>
    <m/>
    <s v="Klärgas"/>
    <s v="Ja"/>
    <m/>
    <n v="3.109"/>
    <m/>
    <m/>
    <m/>
    <x v="0"/>
    <x v="24"/>
  </r>
  <r>
    <m/>
    <s v="EEG-Anlagen &lt; 10 MW"/>
    <m/>
    <m/>
    <m/>
    <m/>
    <s v="Thüringen"/>
    <m/>
    <m/>
    <m/>
    <x v="0"/>
    <x v="21"/>
    <m/>
    <m/>
    <s v="Klärgas"/>
    <s v="Ja"/>
    <m/>
    <n v="1.0680000000000001"/>
    <m/>
    <m/>
    <m/>
    <x v="0"/>
    <x v="24"/>
  </r>
  <r>
    <m/>
    <s v="EEG-Anlagen &lt; 10 MW"/>
    <m/>
    <m/>
    <m/>
    <m/>
    <s v="Baden-Württemberg"/>
    <m/>
    <m/>
    <m/>
    <x v="0"/>
    <x v="2"/>
    <m/>
    <m/>
    <s v="Laufwasser"/>
    <s v="Ja"/>
    <m/>
    <n v="174.2"/>
    <m/>
    <m/>
    <m/>
    <x v="0"/>
    <x v="24"/>
  </r>
  <r>
    <m/>
    <s v="EEG-Anlagen &lt; 10 MW"/>
    <m/>
    <m/>
    <m/>
    <m/>
    <s v="Bayern"/>
    <m/>
    <m/>
    <m/>
    <x v="0"/>
    <x v="2"/>
    <m/>
    <m/>
    <s v="Laufwasser"/>
    <s v="Ja"/>
    <m/>
    <n v="588.1"/>
    <m/>
    <m/>
    <m/>
    <x v="0"/>
    <x v="24"/>
  </r>
  <r>
    <m/>
    <s v="EEG-Anlagen &lt; 10 MW"/>
    <m/>
    <m/>
    <m/>
    <m/>
    <s v="Berlin"/>
    <m/>
    <m/>
    <m/>
    <x v="0"/>
    <x v="2"/>
    <m/>
    <m/>
    <s v="Laufwasser"/>
    <s v="Ja"/>
    <m/>
    <n v="0"/>
    <m/>
    <m/>
    <m/>
    <x v="0"/>
    <x v="24"/>
  </r>
  <r>
    <m/>
    <s v="EEG-Anlagen &lt; 10 MW"/>
    <m/>
    <m/>
    <m/>
    <m/>
    <s v="Brandenburg"/>
    <m/>
    <m/>
    <m/>
    <x v="0"/>
    <x v="2"/>
    <m/>
    <m/>
    <s v="Laufwasser"/>
    <s v="Ja"/>
    <m/>
    <n v="4.8024399999999998"/>
    <m/>
    <m/>
    <m/>
    <x v="0"/>
    <x v="24"/>
  </r>
  <r>
    <m/>
    <s v="EEG-Anlagen &lt; 10 MW"/>
    <m/>
    <m/>
    <m/>
    <m/>
    <s v="Bremen"/>
    <m/>
    <m/>
    <m/>
    <x v="0"/>
    <x v="2"/>
    <m/>
    <m/>
    <s v="Laufwasser"/>
    <s v="Ja"/>
    <m/>
    <n v="0.1"/>
    <m/>
    <m/>
    <m/>
    <x v="0"/>
    <x v="24"/>
  </r>
  <r>
    <m/>
    <s v="EEG-Anlagen &lt; 10 MW"/>
    <m/>
    <m/>
    <m/>
    <m/>
    <s v="Hamburg"/>
    <m/>
    <m/>
    <m/>
    <x v="0"/>
    <x v="2"/>
    <m/>
    <m/>
    <s v="Laufwasser"/>
    <s v="Ja"/>
    <m/>
    <n v="0.11"/>
    <m/>
    <m/>
    <m/>
    <x v="0"/>
    <x v="24"/>
  </r>
  <r>
    <m/>
    <s v="EEG-Anlagen &lt; 10 MW"/>
    <m/>
    <m/>
    <m/>
    <m/>
    <s v="Hessen"/>
    <m/>
    <m/>
    <m/>
    <x v="0"/>
    <x v="2"/>
    <m/>
    <m/>
    <s v="Laufwasser"/>
    <s v="Ja"/>
    <m/>
    <n v="62.455359999999999"/>
    <m/>
    <m/>
    <m/>
    <x v="0"/>
    <x v="24"/>
  </r>
  <r>
    <m/>
    <s v="EEG-Anlagen &lt; 10 MW"/>
    <m/>
    <m/>
    <m/>
    <m/>
    <s v="Mecklenburg-Vorpommern"/>
    <m/>
    <m/>
    <m/>
    <x v="0"/>
    <x v="2"/>
    <m/>
    <m/>
    <s v="Laufwasser"/>
    <s v="Ja"/>
    <m/>
    <n v="2.8151999999999999"/>
    <m/>
    <m/>
    <m/>
    <x v="0"/>
    <x v="24"/>
  </r>
  <r>
    <m/>
    <s v="EEG-Anlagen &lt; 10 MW"/>
    <m/>
    <m/>
    <m/>
    <m/>
    <s v="Niedersachsen"/>
    <m/>
    <m/>
    <m/>
    <x v="0"/>
    <x v="2"/>
    <m/>
    <m/>
    <s v="Laufwasser"/>
    <s v="Ja"/>
    <m/>
    <n v="54.5"/>
    <m/>
    <m/>
    <m/>
    <x v="0"/>
    <x v="24"/>
  </r>
  <r>
    <m/>
    <s v="EEG-Anlagen &lt; 10 MW"/>
    <m/>
    <m/>
    <m/>
    <m/>
    <s v="Nordrhein-Westfalen"/>
    <m/>
    <m/>
    <m/>
    <x v="0"/>
    <x v="2"/>
    <m/>
    <m/>
    <s v="Laufwasser"/>
    <s v="Ja"/>
    <m/>
    <n v="126.2"/>
    <m/>
    <m/>
    <m/>
    <x v="0"/>
    <x v="24"/>
  </r>
  <r>
    <m/>
    <s v="EEG-Anlagen &lt; 10 MW"/>
    <m/>
    <m/>
    <m/>
    <m/>
    <s v="Rheinland-Pfalz"/>
    <m/>
    <m/>
    <m/>
    <x v="0"/>
    <x v="2"/>
    <m/>
    <m/>
    <s v="Laufwasser"/>
    <s v="Ja"/>
    <m/>
    <n v="39.799999999999997"/>
    <m/>
    <m/>
    <m/>
    <x v="0"/>
    <x v="24"/>
  </r>
  <r>
    <m/>
    <s v="EEG-Anlagen &lt; 10 MW"/>
    <m/>
    <m/>
    <m/>
    <m/>
    <s v="Saarland"/>
    <m/>
    <m/>
    <m/>
    <x v="0"/>
    <x v="2"/>
    <m/>
    <m/>
    <s v="Laufwasser"/>
    <s v="Ja"/>
    <m/>
    <n v="11.15485"/>
    <m/>
    <m/>
    <m/>
    <x v="0"/>
    <x v="24"/>
  </r>
  <r>
    <m/>
    <s v="EEG-Anlagen &lt; 10 MW"/>
    <m/>
    <m/>
    <m/>
    <m/>
    <s v="Sachsen"/>
    <m/>
    <m/>
    <m/>
    <x v="0"/>
    <x v="2"/>
    <m/>
    <m/>
    <s v="Laufwasser"/>
    <s v="Ja"/>
    <m/>
    <n v="210.2"/>
    <m/>
    <m/>
    <m/>
    <x v="0"/>
    <x v="24"/>
  </r>
  <r>
    <m/>
    <s v="EEG-Anlagen &lt; 10 MW"/>
    <m/>
    <m/>
    <m/>
    <m/>
    <s v="Sachsen-Anhalt"/>
    <m/>
    <m/>
    <m/>
    <x v="0"/>
    <x v="2"/>
    <m/>
    <m/>
    <s v="Laufwasser"/>
    <s v="Ja"/>
    <m/>
    <n v="27.661750000000001"/>
    <m/>
    <m/>
    <m/>
    <x v="0"/>
    <x v="24"/>
  </r>
  <r>
    <m/>
    <s v="EEG-Anlagen &lt; 10 MW"/>
    <m/>
    <m/>
    <m/>
    <m/>
    <s v="Schleswig-Holstein"/>
    <m/>
    <m/>
    <m/>
    <x v="0"/>
    <x v="2"/>
    <m/>
    <m/>
    <s v="Laufwasser"/>
    <s v="Ja"/>
    <m/>
    <n v="4.7216399999999998"/>
    <m/>
    <m/>
    <m/>
    <x v="0"/>
    <x v="24"/>
  </r>
  <r>
    <m/>
    <s v="EEG-Anlagen &lt; 10 MW"/>
    <m/>
    <m/>
    <m/>
    <m/>
    <s v="Thüringen"/>
    <m/>
    <m/>
    <m/>
    <x v="0"/>
    <x v="2"/>
    <m/>
    <m/>
    <s v="Laufwasser"/>
    <s v="Ja"/>
    <m/>
    <n v="31.988520000000001"/>
    <m/>
    <m/>
    <m/>
    <x v="0"/>
    <x v="24"/>
  </r>
  <r>
    <m/>
    <s v="EEG-Anlagen &lt; 10 MW"/>
    <m/>
    <m/>
    <m/>
    <m/>
    <s v="Baden-Württemberg"/>
    <m/>
    <m/>
    <m/>
    <x v="0"/>
    <x v="7"/>
    <m/>
    <m/>
    <s v="Solare Strahlungsenergie"/>
    <s v="Ja"/>
    <m/>
    <n v="6029.6"/>
    <m/>
    <m/>
    <m/>
    <x v="0"/>
    <x v="24"/>
  </r>
  <r>
    <m/>
    <s v="EEG-Anlagen &lt; 10 MW"/>
    <m/>
    <m/>
    <m/>
    <m/>
    <s v="Bayern"/>
    <m/>
    <m/>
    <m/>
    <x v="0"/>
    <x v="7"/>
    <m/>
    <m/>
    <s v="Solare Strahlungsenergie"/>
    <s v="Ja"/>
    <m/>
    <n v="12718.7"/>
    <m/>
    <m/>
    <m/>
    <x v="0"/>
    <x v="24"/>
  </r>
  <r>
    <m/>
    <s v="EEG-Anlagen &lt; 10 MW"/>
    <m/>
    <m/>
    <m/>
    <m/>
    <s v="Berlin"/>
    <m/>
    <m/>
    <m/>
    <x v="0"/>
    <x v="7"/>
    <m/>
    <m/>
    <s v="Solare Strahlungsenergie"/>
    <s v="Ja"/>
    <m/>
    <n v="108.2"/>
    <m/>
    <m/>
    <m/>
    <x v="0"/>
    <x v="24"/>
  </r>
  <r>
    <m/>
    <s v="EEG-Anlagen &lt; 10 MW"/>
    <m/>
    <m/>
    <m/>
    <m/>
    <s v="Brandenburg"/>
    <m/>
    <m/>
    <m/>
    <x v="0"/>
    <x v="7"/>
    <m/>
    <m/>
    <s v="Solare Strahlungsenergie"/>
    <s v="Ja"/>
    <m/>
    <n v="2792.9"/>
    <m/>
    <m/>
    <m/>
    <x v="0"/>
    <x v="24"/>
  </r>
  <r>
    <m/>
    <s v="EEG-Anlagen &lt; 10 MW"/>
    <m/>
    <m/>
    <m/>
    <m/>
    <s v="Bremen"/>
    <m/>
    <m/>
    <m/>
    <x v="0"/>
    <x v="7"/>
    <m/>
    <m/>
    <s v="Solare Strahlungsenergie"/>
    <s v="Ja"/>
    <m/>
    <n v="44.9"/>
    <m/>
    <m/>
    <m/>
    <x v="0"/>
    <x v="24"/>
  </r>
  <r>
    <m/>
    <s v="EEG-Anlagen &lt; 10 MW"/>
    <m/>
    <m/>
    <m/>
    <m/>
    <s v="Hamburg"/>
    <m/>
    <m/>
    <m/>
    <x v="0"/>
    <x v="7"/>
    <m/>
    <m/>
    <s v="Solare Strahlungsenergie"/>
    <s v="Ja"/>
    <m/>
    <n v="45.9"/>
    <m/>
    <m/>
    <m/>
    <x v="0"/>
    <x v="24"/>
  </r>
  <r>
    <m/>
    <s v="EEG-Anlagen &lt; 10 MW"/>
    <m/>
    <m/>
    <m/>
    <m/>
    <s v="Hessen"/>
    <m/>
    <m/>
    <m/>
    <x v="0"/>
    <x v="7"/>
    <m/>
    <m/>
    <s v="Solare Strahlungsenergie"/>
    <s v="Ja"/>
    <m/>
    <n v="2129.4"/>
    <m/>
    <m/>
    <m/>
    <x v="0"/>
    <x v="24"/>
  </r>
  <r>
    <m/>
    <s v="EEG-Anlagen &lt; 10 MW"/>
    <m/>
    <m/>
    <m/>
    <m/>
    <s v="Mecklenburg-Vorpommern"/>
    <m/>
    <m/>
    <m/>
    <x v="0"/>
    <x v="7"/>
    <m/>
    <m/>
    <s v="Solare Strahlungsenergie"/>
    <s v="Ja"/>
    <m/>
    <n v="1818.8"/>
    <m/>
    <m/>
    <m/>
    <x v="0"/>
    <x v="24"/>
  </r>
  <r>
    <m/>
    <s v="EEG-Anlagen &lt; 10 MW"/>
    <m/>
    <m/>
    <m/>
    <m/>
    <s v="Niedersachsen"/>
    <m/>
    <m/>
    <m/>
    <x v="0"/>
    <x v="7"/>
    <m/>
    <m/>
    <s v="Solare Strahlungsenergie"/>
    <s v="Ja"/>
    <m/>
    <n v="4024.6"/>
    <m/>
    <m/>
    <m/>
    <x v="0"/>
    <x v="24"/>
  </r>
  <r>
    <m/>
    <s v="EEG-Anlagen &lt; 10 MW"/>
    <m/>
    <m/>
    <m/>
    <m/>
    <s v="Nordrhein-Westfalen"/>
    <m/>
    <m/>
    <m/>
    <x v="0"/>
    <x v="7"/>
    <m/>
    <m/>
    <s v="Solare Strahlungsenergie"/>
    <s v="Ja"/>
    <m/>
    <n v="5204.8999999999996"/>
    <m/>
    <m/>
    <m/>
    <x v="0"/>
    <x v="24"/>
  </r>
  <r>
    <m/>
    <s v="EEG-Anlagen &lt; 10 MW"/>
    <m/>
    <m/>
    <m/>
    <m/>
    <s v="Rheinland-Pfalz"/>
    <m/>
    <m/>
    <m/>
    <x v="0"/>
    <x v="7"/>
    <m/>
    <m/>
    <s v="Solare Strahlungsenergie"/>
    <s v="Ja"/>
    <m/>
    <n v="2254.6999999999998"/>
    <m/>
    <m/>
    <m/>
    <x v="0"/>
    <x v="24"/>
  </r>
  <r>
    <m/>
    <s v="EEG-Anlagen &lt; 10 MW"/>
    <m/>
    <m/>
    <m/>
    <m/>
    <s v="Saarland"/>
    <m/>
    <m/>
    <m/>
    <x v="0"/>
    <x v="7"/>
    <m/>
    <m/>
    <s v="Solare Strahlungsenergie"/>
    <s v="Ja"/>
    <m/>
    <n v="462.7"/>
    <m/>
    <m/>
    <m/>
    <x v="0"/>
    <x v="24"/>
  </r>
  <r>
    <m/>
    <s v="EEG-Anlagen &lt; 10 MW"/>
    <m/>
    <m/>
    <m/>
    <m/>
    <s v="Sachsen"/>
    <m/>
    <m/>
    <m/>
    <x v="0"/>
    <x v="7"/>
    <m/>
    <m/>
    <s v="Solare Strahlungsenergie"/>
    <s v="Ja"/>
    <m/>
    <n v="1786.5"/>
    <m/>
    <m/>
    <m/>
    <x v="0"/>
    <x v="24"/>
  </r>
  <r>
    <m/>
    <s v="EEG-Anlagen &lt; 10 MW"/>
    <m/>
    <m/>
    <m/>
    <m/>
    <s v="Sachsen-Anhalt"/>
    <m/>
    <m/>
    <m/>
    <x v="0"/>
    <x v="7"/>
    <m/>
    <m/>
    <s v="Solare Strahlungsenergie"/>
    <s v="Ja"/>
    <m/>
    <n v="2498.1999999999998"/>
    <m/>
    <m/>
    <m/>
    <x v="0"/>
    <x v="24"/>
  </r>
  <r>
    <m/>
    <s v="EEG-Anlagen &lt; 10 MW"/>
    <m/>
    <m/>
    <m/>
    <m/>
    <s v="Schleswig-Holstein"/>
    <m/>
    <m/>
    <m/>
    <x v="0"/>
    <x v="7"/>
    <m/>
    <m/>
    <s v="Solare Strahlungsenergie"/>
    <s v="Ja"/>
    <m/>
    <n v="1580.7"/>
    <m/>
    <m/>
    <m/>
    <x v="0"/>
    <x v="24"/>
  </r>
  <r>
    <m/>
    <s v="EEG-Anlagen &lt; 10 MW"/>
    <m/>
    <m/>
    <m/>
    <m/>
    <s v="Thüringen"/>
    <m/>
    <m/>
    <m/>
    <x v="0"/>
    <x v="7"/>
    <m/>
    <m/>
    <s v="Solare Strahlungsenergie"/>
    <s v="Ja"/>
    <m/>
    <n v="1512.6"/>
    <m/>
    <m/>
    <m/>
    <x v="0"/>
    <x v="24"/>
  </r>
  <r>
    <m/>
    <s v="EEG-Anlagen &lt; 10 MW"/>
    <m/>
    <m/>
    <m/>
    <m/>
    <s v="Dänemark"/>
    <m/>
    <m/>
    <m/>
    <x v="0"/>
    <x v="7"/>
    <m/>
    <m/>
    <s v="Solare Strahlungsenergie"/>
    <s v="Ja"/>
    <m/>
    <n v="49.680999999999997"/>
    <m/>
    <m/>
    <m/>
    <x v="0"/>
    <x v="24"/>
  </r>
  <r>
    <m/>
    <s v="EEG-Anlagen &lt; 10 MW"/>
    <m/>
    <m/>
    <m/>
    <m/>
    <s v="Baden-Württemberg"/>
    <m/>
    <m/>
    <m/>
    <x v="0"/>
    <x v="0"/>
    <m/>
    <m/>
    <s v="Windenergie (Onshore-Anlage)"/>
    <s v="Ja"/>
    <m/>
    <n v="1368.6"/>
    <m/>
    <m/>
    <m/>
    <x v="0"/>
    <x v="24"/>
  </r>
  <r>
    <m/>
    <s v="EEG-Anlagen &lt; 10 MW"/>
    <m/>
    <m/>
    <m/>
    <m/>
    <s v="Bayern"/>
    <m/>
    <m/>
    <m/>
    <x v="0"/>
    <x v="0"/>
    <m/>
    <m/>
    <s v="Windenergie (Onshore-Anlage)"/>
    <s v="Ja"/>
    <m/>
    <n v="1995.1"/>
    <m/>
    <m/>
    <m/>
    <x v="0"/>
    <x v="24"/>
  </r>
  <r>
    <m/>
    <s v="EEG-Anlagen &lt; 10 MW"/>
    <m/>
    <m/>
    <m/>
    <m/>
    <s v="Berlin"/>
    <m/>
    <m/>
    <m/>
    <x v="0"/>
    <x v="0"/>
    <m/>
    <m/>
    <s v="Windenergie (Onshore-Anlage)"/>
    <s v="Ja"/>
    <m/>
    <n v="12.401400000000001"/>
    <m/>
    <m/>
    <m/>
    <x v="0"/>
    <x v="24"/>
  </r>
  <r>
    <m/>
    <s v="EEG-Anlagen &lt; 10 MW"/>
    <m/>
    <m/>
    <m/>
    <m/>
    <s v="Brandenburg"/>
    <m/>
    <m/>
    <m/>
    <x v="0"/>
    <x v="0"/>
    <m/>
    <m/>
    <s v="Windenergie (Onshore-Anlage)"/>
    <s v="Ja"/>
    <m/>
    <n v="4275.8999999999996"/>
    <m/>
    <m/>
    <m/>
    <x v="0"/>
    <x v="24"/>
  </r>
  <r>
    <m/>
    <s v="EEG-Anlagen &lt; 10 MW"/>
    <m/>
    <m/>
    <m/>
    <m/>
    <s v="Bremen"/>
    <m/>
    <m/>
    <m/>
    <x v="0"/>
    <x v="0"/>
    <m/>
    <m/>
    <s v="Windenergie (Onshore-Anlage)"/>
    <s v="Ja"/>
    <m/>
    <n v="147.994"/>
    <m/>
    <m/>
    <m/>
    <x v="0"/>
    <x v="24"/>
  </r>
  <r>
    <m/>
    <s v="EEG-Anlagen &lt; 10 MW"/>
    <m/>
    <m/>
    <m/>
    <m/>
    <s v="Hamburg"/>
    <m/>
    <m/>
    <m/>
    <x v="0"/>
    <x v="0"/>
    <m/>
    <m/>
    <s v="Windenergie (Onshore-Anlage)"/>
    <s v="Ja"/>
    <m/>
    <n v="94.741200000000006"/>
    <m/>
    <m/>
    <m/>
    <x v="0"/>
    <x v="24"/>
  </r>
  <r>
    <m/>
    <s v="EEG-Anlagen &lt; 10 MW"/>
    <m/>
    <m/>
    <m/>
    <m/>
    <s v="Hessen"/>
    <m/>
    <m/>
    <m/>
    <x v="0"/>
    <x v="0"/>
    <m/>
    <m/>
    <s v="Windenergie (Onshore-Anlage)"/>
    <s v="Ja"/>
    <m/>
    <n v="1442.1"/>
    <m/>
    <m/>
    <m/>
    <x v="0"/>
    <x v="24"/>
  </r>
  <r>
    <m/>
    <s v="EEG-Anlagen &lt; 10 MW"/>
    <m/>
    <m/>
    <m/>
    <m/>
    <s v="Mecklenburg-Vorpommern"/>
    <m/>
    <m/>
    <m/>
    <x v="0"/>
    <x v="0"/>
    <m/>
    <m/>
    <s v="Windenergie (Onshore-Anlage)"/>
    <s v="Ja"/>
    <m/>
    <n v="2673.8"/>
    <m/>
    <m/>
    <m/>
    <x v="0"/>
    <x v="24"/>
  </r>
  <r>
    <m/>
    <s v="EEG-Anlagen &lt; 10 MW"/>
    <m/>
    <m/>
    <m/>
    <m/>
    <s v="Niedersachsen"/>
    <m/>
    <m/>
    <m/>
    <x v="0"/>
    <x v="0"/>
    <m/>
    <m/>
    <s v="Windenergie (Onshore-Anlage)"/>
    <s v="Ja"/>
    <m/>
    <n v="7389.8"/>
    <m/>
    <m/>
    <m/>
    <x v="0"/>
    <x v="24"/>
  </r>
  <r>
    <m/>
    <s v="EEG-Anlagen &lt; 10 MW"/>
    <m/>
    <m/>
    <m/>
    <m/>
    <s v="Nordrhein-Westfalen"/>
    <m/>
    <m/>
    <m/>
    <x v="0"/>
    <x v="0"/>
    <m/>
    <m/>
    <s v="Windenergie (Onshore-Anlage)"/>
    <s v="Ja"/>
    <m/>
    <n v="4588.8"/>
    <m/>
    <m/>
    <m/>
    <x v="0"/>
    <x v="24"/>
  </r>
  <r>
    <m/>
    <s v="EEG-Anlagen &lt; 10 MW"/>
    <m/>
    <m/>
    <m/>
    <m/>
    <s v="Rheinland-Pfalz"/>
    <m/>
    <m/>
    <m/>
    <x v="0"/>
    <x v="0"/>
    <m/>
    <m/>
    <s v="Windenergie (Onshore-Anlage)"/>
    <s v="Ja"/>
    <m/>
    <n v="2774.6"/>
    <m/>
    <m/>
    <m/>
    <x v="0"/>
    <x v="24"/>
  </r>
  <r>
    <m/>
    <s v="EEG-Anlagen &lt; 10 MW"/>
    <m/>
    <m/>
    <m/>
    <m/>
    <s v="Saarland"/>
    <m/>
    <m/>
    <m/>
    <x v="0"/>
    <x v="0"/>
    <m/>
    <m/>
    <s v="Windenergie (Onshore-Anlage)"/>
    <s v="Ja"/>
    <m/>
    <n v="339.72739999999999"/>
    <m/>
    <m/>
    <m/>
    <x v="0"/>
    <x v="24"/>
  </r>
  <r>
    <m/>
    <s v="EEG-Anlagen &lt; 10 MW"/>
    <m/>
    <m/>
    <m/>
    <m/>
    <s v="Sachsen"/>
    <m/>
    <m/>
    <m/>
    <x v="0"/>
    <x v="0"/>
    <m/>
    <m/>
    <s v="Windenergie (Onshore-Anlage)"/>
    <s v="Ja"/>
    <m/>
    <n v="881.5"/>
    <m/>
    <m/>
    <m/>
    <x v="0"/>
    <x v="24"/>
  </r>
  <r>
    <m/>
    <s v="EEG-Anlagen &lt; 10 MW"/>
    <m/>
    <m/>
    <m/>
    <m/>
    <s v="Sachsen-Anhalt"/>
    <m/>
    <m/>
    <m/>
    <x v="0"/>
    <x v="0"/>
    <m/>
    <m/>
    <s v="Windenergie (Onshore-Anlage)"/>
    <s v="Ja"/>
    <m/>
    <n v="2211.6999999999998"/>
    <m/>
    <m/>
    <m/>
    <x v="0"/>
    <x v="24"/>
  </r>
  <r>
    <m/>
    <s v="EEG-Anlagen &lt; 10 MW"/>
    <m/>
    <m/>
    <m/>
    <m/>
    <s v="Schleswig-Holstein"/>
    <m/>
    <m/>
    <m/>
    <x v="0"/>
    <x v="0"/>
    <m/>
    <m/>
    <s v="Windenergie (Onshore-Anlage)"/>
    <s v="Ja"/>
    <m/>
    <n v="4150.3"/>
    <m/>
    <m/>
    <m/>
    <x v="0"/>
    <x v="24"/>
  </r>
  <r>
    <m/>
    <s v="EEG-Anlagen &lt; 10 MW"/>
    <m/>
    <m/>
    <m/>
    <m/>
    <s v="Thüringen"/>
    <m/>
    <m/>
    <m/>
    <x v="0"/>
    <x v="0"/>
    <m/>
    <m/>
    <s v="Windenergie (Onshore-Anlage)"/>
    <s v="Ja"/>
    <m/>
    <n v="808.3"/>
    <m/>
    <m/>
    <m/>
    <x v="0"/>
    <x v="24"/>
  </r>
  <r>
    <m/>
    <s v="EEG-Anlagen &lt; 10 MW"/>
    <m/>
    <m/>
    <m/>
    <m/>
    <s v="AWZ"/>
    <m/>
    <m/>
    <m/>
    <x v="0"/>
    <x v="8"/>
    <m/>
    <m/>
    <s v="Windenergie (Offshore-Anlage)"/>
    <s v="Ja"/>
    <m/>
    <n v="399.6"/>
    <m/>
    <m/>
    <m/>
    <x v="0"/>
    <x v="24"/>
  </r>
  <r>
    <m/>
    <s v="Nicht-EEG-Anlagen &lt; 10 MW"/>
    <m/>
    <m/>
    <m/>
    <m/>
    <s v="ohne Zuordnung"/>
    <m/>
    <m/>
    <m/>
    <x v="0"/>
    <x v="10"/>
    <m/>
    <m/>
    <s v="Abfall"/>
    <m/>
    <s v="Nein"/>
    <n v="141.44049999999999"/>
    <m/>
    <m/>
    <m/>
    <x v="0"/>
    <x v="24"/>
  </r>
  <r>
    <m/>
    <s v="Nicht-EEG-Anlagen &lt; 10 MW"/>
    <m/>
    <m/>
    <m/>
    <m/>
    <s v="ohne Zuordnung"/>
    <m/>
    <m/>
    <m/>
    <x v="0"/>
    <x v="4"/>
    <m/>
    <m/>
    <s v="Biomasse"/>
    <m/>
    <s v="Nein"/>
    <n v="30.0946"/>
    <m/>
    <m/>
    <m/>
    <x v="0"/>
    <x v="24"/>
  </r>
  <r>
    <m/>
    <s v="Nicht-EEG-Anlagen &lt; 10 MW"/>
    <m/>
    <m/>
    <m/>
    <m/>
    <s v="ohne Zuordnung"/>
    <m/>
    <m/>
    <m/>
    <x v="0"/>
    <x v="11"/>
    <m/>
    <m/>
    <s v="Braunkohle"/>
    <m/>
    <s v="Nein"/>
    <n v="22.234000000000002"/>
    <m/>
    <m/>
    <m/>
    <x v="0"/>
    <x v="24"/>
  </r>
  <r>
    <m/>
    <s v="Nicht-EEG-Anlagen &lt; 10 MW"/>
    <m/>
    <m/>
    <m/>
    <m/>
    <s v="ohne Zuordnung"/>
    <m/>
    <m/>
    <m/>
    <x v="0"/>
    <x v="19"/>
    <m/>
    <m/>
    <s v="Deponiegas"/>
    <m/>
    <s v="Nein"/>
    <n v="5.6554000000000002"/>
    <m/>
    <m/>
    <m/>
    <x v="0"/>
    <x v="24"/>
  </r>
  <r>
    <m/>
    <s v="Nicht-EEG-Anlagen &lt; 10 MW"/>
    <m/>
    <m/>
    <m/>
    <m/>
    <s v="ohne Zuordnung"/>
    <m/>
    <m/>
    <m/>
    <x v="0"/>
    <x v="1"/>
    <m/>
    <m/>
    <s v="Erdgas"/>
    <m/>
    <s v="Nein"/>
    <n v="3569.626650854399"/>
    <m/>
    <m/>
    <m/>
    <x v="0"/>
    <x v="24"/>
  </r>
  <r>
    <m/>
    <s v="Nicht-EEG-Anlagen &lt; 10 MW"/>
    <m/>
    <m/>
    <m/>
    <m/>
    <s v="ohne Zuordnung"/>
    <m/>
    <m/>
    <m/>
    <x v="0"/>
    <x v="21"/>
    <m/>
    <m/>
    <s v="Klärgas"/>
    <m/>
    <s v="Nein"/>
    <n v="79.464200000000005"/>
    <m/>
    <m/>
    <m/>
    <x v="0"/>
    <x v="24"/>
  </r>
  <r>
    <m/>
    <s v="Nicht-EEG-Anlagen &lt; 10 MW"/>
    <m/>
    <m/>
    <m/>
    <m/>
    <s v="ohne Zuordnung"/>
    <m/>
    <m/>
    <m/>
    <x v="0"/>
    <x v="2"/>
    <m/>
    <m/>
    <s v="Laufwasser"/>
    <m/>
    <s v="Nein"/>
    <n v="258.12657999999999"/>
    <m/>
    <m/>
    <m/>
    <x v="0"/>
    <x v="24"/>
  </r>
  <r>
    <m/>
    <s v="Nicht-EEG-Anlagen &lt; 10 MW"/>
    <m/>
    <m/>
    <m/>
    <m/>
    <s v="ohne Zuordnung"/>
    <m/>
    <m/>
    <m/>
    <x v="0"/>
    <x v="3"/>
    <m/>
    <m/>
    <s v="Mehrere Energieträger_x000a_(nicht erneuerbar)"/>
    <m/>
    <s v="Nein"/>
    <n v="0"/>
    <m/>
    <m/>
    <m/>
    <x v="0"/>
    <x v="24"/>
  </r>
  <r>
    <m/>
    <s v="Nicht-EEG-Anlagen &lt; 10 MW"/>
    <m/>
    <m/>
    <m/>
    <m/>
    <s v="ohne Zuordnung"/>
    <m/>
    <m/>
    <m/>
    <x v="0"/>
    <x v="5"/>
    <m/>
    <m/>
    <s v="Mineralölprodukte"/>
    <m/>
    <s v="Nein"/>
    <n v="502.32882714560208"/>
    <m/>
    <m/>
    <m/>
    <x v="0"/>
    <x v="24"/>
  </r>
  <r>
    <m/>
    <s v="Nicht-EEG-Anlagen &lt; 10 MW"/>
    <m/>
    <m/>
    <m/>
    <m/>
    <s v="ohne Zuordnung"/>
    <m/>
    <m/>
    <m/>
    <x v="0"/>
    <x v="9"/>
    <m/>
    <m/>
    <s v="Pumpspeicher"/>
    <m/>
    <s v="Nein"/>
    <n v="1.673"/>
    <m/>
    <m/>
    <m/>
    <x v="0"/>
    <x v="24"/>
  </r>
  <r>
    <m/>
    <s v="Nicht-EEG-Anlagen &lt; 10 MW"/>
    <m/>
    <m/>
    <m/>
    <m/>
    <s v="ohne Zuordnung"/>
    <m/>
    <m/>
    <m/>
    <x v="0"/>
    <x v="22"/>
    <m/>
    <m/>
    <s v="Sonstige Energieträger_x000a_(nicht erneuerbar)"/>
    <m/>
    <s v="Nein"/>
    <n v="561.28760999999997"/>
    <m/>
    <m/>
    <m/>
    <x v="0"/>
    <x v="24"/>
  </r>
  <r>
    <m/>
    <s v="Nicht-EEG-Anlagen &lt; 10 MW"/>
    <m/>
    <m/>
    <m/>
    <m/>
    <s v="ohne Zuordnung"/>
    <m/>
    <m/>
    <m/>
    <x v="0"/>
    <x v="18"/>
    <m/>
    <m/>
    <s v="Sonstige Energieträger_x000a_(nicht erneuerbar)"/>
    <m/>
    <s v="Nein"/>
    <n v="70.646860000000004"/>
    <m/>
    <m/>
    <m/>
    <x v="0"/>
    <x v="24"/>
  </r>
  <r>
    <m/>
    <s v="Nicht-EEG-Anlagen &lt; 10 MW"/>
    <m/>
    <m/>
    <m/>
    <m/>
    <s v="ohne Zuordnung"/>
    <m/>
    <m/>
    <m/>
    <x v="0"/>
    <x v="15"/>
    <m/>
    <m/>
    <s v="Speicherwasser (ohne Pumpspeicher)"/>
    <m/>
    <s v="Nein"/>
    <n v="93.952700000000021"/>
    <m/>
    <m/>
    <m/>
    <x v="0"/>
    <x v="24"/>
  </r>
  <r>
    <m/>
    <s v="Nicht-EEG-Anlagen &lt; 10 MW"/>
    <m/>
    <m/>
    <m/>
    <m/>
    <s v="ohne Zuordnung"/>
    <m/>
    <m/>
    <m/>
    <x v="0"/>
    <x v="6"/>
    <m/>
    <m/>
    <s v="Steinkohle"/>
    <m/>
    <s v="Nein"/>
    <n v="19.742000000000001"/>
    <m/>
    <m/>
    <m/>
    <x v="0"/>
    <x v="24"/>
  </r>
  <r>
    <m/>
    <s v="Nicht-EEG-Anlagen &lt; 10 MW"/>
    <m/>
    <m/>
    <m/>
    <m/>
    <s v="ohne Zuordnung"/>
    <m/>
    <m/>
    <m/>
    <x v="0"/>
    <x v="23"/>
    <m/>
    <m/>
    <s v="Unbekannter Energieträger_x000a_(nicht erneuerbar)"/>
    <m/>
    <s v="Nein"/>
    <n v="0"/>
    <m/>
    <m/>
    <m/>
    <x v="0"/>
    <x v="2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28">
  <r>
    <s v="BNA0001"/>
    <x v="0"/>
    <m/>
    <n v="52074"/>
    <s v="Aachen"/>
    <m/>
    <s v="Nordrhein-Westfalen"/>
    <m/>
    <n v="1997"/>
    <n v="1997"/>
    <s v="in Betrieb"/>
    <x v="0"/>
    <m/>
    <m/>
    <s v="Windenergie (Onshore-Anlage)"/>
    <x v="0"/>
    <m/>
    <n v="15"/>
    <m/>
    <s v="Mittelspannung (MS)"/>
    <s v="INFRAWEST GmbH"/>
    <x v="0"/>
    <x v="0"/>
    <x v="0"/>
  </r>
  <r>
    <s v="BNA0002"/>
    <x v="1"/>
    <m/>
    <n v="28832"/>
    <s v="Achim"/>
    <m/>
    <s v="Niedersachsen"/>
    <m/>
    <n v="2002"/>
    <n v="2002"/>
    <s v="in Betrieb"/>
    <x v="0"/>
    <m/>
    <m/>
    <s v="Windenergie (Onshore-Anlage)"/>
    <x v="0"/>
    <m/>
    <n v="13.3"/>
    <m/>
    <s v="USp. Hoch- / Mittelspannung (HS/MS)"/>
    <s v="EWE NETZ GmbH"/>
    <x v="0"/>
    <x v="1"/>
    <x v="0"/>
  </r>
  <r>
    <s v="BNA0003"/>
    <x v="2"/>
    <m/>
    <n v="59229"/>
    <s v="Ahlen"/>
    <m/>
    <s v="Nordrhein-Westfalen"/>
    <m/>
    <n v="2003"/>
    <n v="2003"/>
    <s v="in Betrieb"/>
    <x v="0"/>
    <m/>
    <m/>
    <s v="Windenergie (Onshore-Anlage)"/>
    <x v="0"/>
    <m/>
    <n v="15"/>
    <m/>
    <s v="Mittelspannung (MS)"/>
    <s v="Stadtwerke Ahlen Netz GmbH"/>
    <x v="0"/>
    <x v="2"/>
    <x v="0"/>
  </r>
  <r>
    <s v="BNA0004"/>
    <x v="3"/>
    <m/>
    <n v="21702"/>
    <s v="Ahlerstedt"/>
    <m/>
    <s v="Niedersachsen"/>
    <m/>
    <n v="1999"/>
    <n v="1999"/>
    <s v="in Betrieb"/>
    <x v="0"/>
    <m/>
    <m/>
    <s v="Windenergie (Onshore-Anlage)"/>
    <x v="0"/>
    <m/>
    <n v="39.6"/>
    <m/>
    <s v="USp. Hoch- / Mittelspannung (HS/MS)"/>
    <s v="EWE NETZ GmbH"/>
    <x v="0"/>
    <x v="3"/>
    <x v="0"/>
  </r>
  <r>
    <s v="BNA0005"/>
    <x v="4"/>
    <s v="Ahrensfelde"/>
    <n v="16356"/>
    <s v="Ahrensfelde"/>
    <s v="Lindenberger Weg"/>
    <s v="Brandenburg"/>
    <s v="GT A"/>
    <n v="1990"/>
    <n v="1990"/>
    <s v="Vorläufig Stillgelegt (mit StA)"/>
    <x v="1"/>
    <m/>
    <m/>
    <s v="Erdgas"/>
    <x v="1"/>
    <s v="Nein"/>
    <n v="37.5"/>
    <s v="Malchow"/>
    <s v="Hochspannung (HS)"/>
    <s v="50Hertz Transmission GmbH"/>
    <x v="1"/>
    <x v="4"/>
    <x v="0"/>
  </r>
  <r>
    <s v="BNA0006"/>
    <x v="4"/>
    <s v="Ahrensfelde"/>
    <n v="16356"/>
    <s v="Ahrensfelde"/>
    <s v="Lindenberger Weg"/>
    <s v="Brandenburg"/>
    <s v="GT B"/>
    <n v="1990"/>
    <n v="1990"/>
    <s v="Vorläufig Stillgelegt (mit StA)"/>
    <x v="1"/>
    <m/>
    <m/>
    <s v="Erdgas"/>
    <x v="1"/>
    <s v="Nein"/>
    <n v="37.5"/>
    <s v="Malchow"/>
    <s v="Hochspannung (HS)"/>
    <s v="50Hertz Transmission GmbH"/>
    <x v="1"/>
    <x v="4"/>
    <x v="0"/>
  </r>
  <r>
    <s v="BNA0007"/>
    <x v="4"/>
    <s v="Ahrensfelde"/>
    <n v="16356"/>
    <s v="Ahrensfelde"/>
    <s v="Lindenberger Weg"/>
    <s v="Brandenburg"/>
    <s v="GT C"/>
    <n v="1990"/>
    <n v="1990"/>
    <s v="Vorläufig Stillgelegt (mit StA)"/>
    <x v="1"/>
    <m/>
    <m/>
    <s v="Erdgas"/>
    <x v="1"/>
    <s v="Nein"/>
    <n v="37.5"/>
    <s v="Malchow"/>
    <s v="Hochspannung (HS)"/>
    <s v="50Hertz Transmission GmbH"/>
    <x v="1"/>
    <x v="4"/>
    <x v="0"/>
  </r>
  <r>
    <s v="BNA0008"/>
    <x v="4"/>
    <s v="Ahrensfelde"/>
    <n v="16356"/>
    <s v="Ahrensfelde"/>
    <s v="Lindenberger Weg"/>
    <s v="Brandenburg"/>
    <s v="GT D"/>
    <n v="1990"/>
    <n v="1990"/>
    <s v="Vorläufig Stillgelegt (mit StA)"/>
    <x v="1"/>
    <m/>
    <m/>
    <s v="Erdgas"/>
    <x v="1"/>
    <s v="Nein"/>
    <n v="37.5"/>
    <s v="Malchow"/>
    <s v="Hochspannung (HS)"/>
    <s v="50Hertz Transmission GmbH"/>
    <x v="1"/>
    <x v="4"/>
    <x v="0"/>
  </r>
  <r>
    <s v="BNA0009"/>
    <x v="5"/>
    <m/>
    <n v="25885"/>
    <s v="Ahrenviölfeld"/>
    <m/>
    <s v="Schleswig-Holstein"/>
    <m/>
    <n v="2002"/>
    <n v="2002"/>
    <s v="in Betrieb"/>
    <x v="0"/>
    <m/>
    <m/>
    <s v="Windenergie (Onshore-Anlage)"/>
    <x v="0"/>
    <m/>
    <n v="15"/>
    <m/>
    <s v="Mittelspannung (MS)"/>
    <s v="Schleswig-Holstein Netz AG "/>
    <x v="0"/>
    <x v="1"/>
    <x v="0"/>
  </r>
  <r>
    <s v="BNA0010a"/>
    <x v="6"/>
    <s v="RADAG"/>
    <n v="79774"/>
    <s v="Albbruck"/>
    <s v="Kraftwerkstrasse 34"/>
    <s v="Baden-Württemberg"/>
    <m/>
    <d v="1934-01-01T00:00:00"/>
    <d v="1934-01-01T00:00:00"/>
    <s v="in Betrieb"/>
    <x v="2"/>
    <m/>
    <m/>
    <s v="Laufwasser"/>
    <x v="1"/>
    <s v="Nein"/>
    <n v="79.5"/>
    <s v="Tiengen"/>
    <s v="Hochspannung (HS)"/>
    <s v="Amprion GmbH"/>
    <x v="0"/>
    <x v="5"/>
    <x v="0"/>
  </r>
  <r>
    <s v="BNA0010b"/>
    <x v="6"/>
    <s v="WKW"/>
    <n v="79804"/>
    <s v="Dogern"/>
    <s v="Zollstrasse"/>
    <s v="Baden-Württemberg"/>
    <m/>
    <d v="2009-11-13T00:00:00"/>
    <d v="2009-11-13T00:00:00"/>
    <s v="in Betrieb"/>
    <x v="2"/>
    <m/>
    <m/>
    <s v="Laufwasser"/>
    <x v="0"/>
    <s v="Nein"/>
    <n v="24"/>
    <s v="Tiengen"/>
    <s v="Hochspannung (HS)"/>
    <s v="Amprion GmbH"/>
    <x v="0"/>
    <x v="6"/>
    <x v="0"/>
  </r>
  <r>
    <s v="BNA0011"/>
    <x v="7"/>
    <s v="Papierfabrik Albbruck"/>
    <n v="79774"/>
    <s v="Albbruck"/>
    <m/>
    <s v="Baden-Württemberg"/>
    <m/>
    <n v="2009"/>
    <n v="2009"/>
    <s v="Endgültig Stillgelegt 2012 (ohne StA)"/>
    <x v="3"/>
    <s v="Steinkohle"/>
    <s v="Rinde, Klärschlamm"/>
    <s v="Steinkohle"/>
    <x v="1"/>
    <s v="Ja"/>
    <n v="28"/>
    <s v="Albbruck"/>
    <s v="Hochspannung (HS)"/>
    <s v="ED Netze GmbH"/>
    <x v="2"/>
    <x v="7"/>
    <x v="0"/>
  </r>
  <r>
    <s v="BNA0012a"/>
    <x v="8"/>
    <s v="Werkskraftwerk Sappi Alfeld"/>
    <n v="31061"/>
    <s v="Alfeld"/>
    <s v="Mühlenmarsch 1"/>
    <s v="Niedersachsen"/>
    <s v="Turbine 5"/>
    <d v="2003-07-23T00:00:00"/>
    <d v="2003-07-23T00:00:00"/>
    <s v="in Betrieb"/>
    <x v="4"/>
    <m/>
    <m/>
    <s v="Biomasse"/>
    <x v="0"/>
    <s v="Ja"/>
    <n v="13"/>
    <m/>
    <s v="Mittelspannung (MS)"/>
    <s v="Überlandwerk Leinetal GmbH"/>
    <x v="0"/>
    <x v="8"/>
    <x v="0"/>
  </r>
  <r>
    <s v="BNA0012b"/>
    <x v="8"/>
    <s v="Werkskraftwerk Sappi Alfeld"/>
    <n v="31061"/>
    <s v="Alfeld"/>
    <s v="Mühlenmarsch 1"/>
    <s v="Niedersachsen"/>
    <s v="Gaskraftwerk"/>
    <n v="1947"/>
    <n v="1947"/>
    <s v="in Betrieb"/>
    <x v="1"/>
    <m/>
    <m/>
    <s v="Erdgas"/>
    <x v="1"/>
    <s v="Ja"/>
    <n v="11"/>
    <m/>
    <s v="Mittelspannung (MS)"/>
    <s v="Überlandwerk Leinetal GmbH"/>
    <x v="0"/>
    <x v="9"/>
    <x v="1"/>
  </r>
  <r>
    <s v="BNA0012c"/>
    <x v="8"/>
    <s v="Werkskraftwerk Sappi Alfeld"/>
    <n v="31061"/>
    <s v="Alfeld"/>
    <s v="Mühlenmarsch 1"/>
    <s v="Niedersachsen"/>
    <s v="Wasserturbine"/>
    <n v="1912"/>
    <n v="1912"/>
    <s v="in Betrieb"/>
    <x v="2"/>
    <m/>
    <m/>
    <s v="Laufwasser"/>
    <x v="0"/>
    <s v="Nein"/>
    <n v="0.1"/>
    <m/>
    <m/>
    <m/>
    <x v="0"/>
    <x v="10"/>
    <x v="0"/>
  </r>
  <r>
    <s v="BNA0012d"/>
    <x v="8"/>
    <s v="Werkskraftwerk Sappi Alfeld"/>
    <n v="31061"/>
    <s v="Alfeld"/>
    <s v="Mühlenmarsch 1"/>
    <s v="Niedersachsen"/>
    <s v="Dieselgenerator"/>
    <n v="1994"/>
    <n v="1994"/>
    <s v="Endgültig Stillgelegt 2018 (ohne StA)"/>
    <x v="5"/>
    <m/>
    <m/>
    <s v="Mineralölprodukte"/>
    <x v="1"/>
    <s v="Nein"/>
    <n v="2.8"/>
    <m/>
    <m/>
    <m/>
    <x v="3"/>
    <x v="11"/>
    <x v="0"/>
  </r>
  <r>
    <s v="BNA0013"/>
    <x v="9"/>
    <m/>
    <n v="49594"/>
    <s v="Alfhausen "/>
    <m/>
    <s v="Niedersachsen"/>
    <m/>
    <n v="2007"/>
    <n v="2007"/>
    <s v="in Betrieb"/>
    <x v="0"/>
    <m/>
    <m/>
    <s v="Windenergie (Onshore-Anlage)"/>
    <x v="0"/>
    <m/>
    <n v="27.6"/>
    <m/>
    <s v="Mittelspannung (MS)"/>
    <s v="Westnetz GmbH"/>
    <x v="0"/>
    <x v="12"/>
    <x v="0"/>
  </r>
  <r>
    <s v="BNA0014"/>
    <x v="10"/>
    <s v="Windpark Alsleben"/>
    <n v="6425"/>
    <s v="Alsleben (Saale)"/>
    <m/>
    <s v="Sachsen-Anhalt"/>
    <m/>
    <d v="2016-02-04T00:00:00"/>
    <d v="2016-02-04T00:00:00"/>
    <s v="in Betrieb"/>
    <x v="0"/>
    <m/>
    <m/>
    <s v="Windenergie (Onshore-Anlage)"/>
    <x v="0"/>
    <s v="Nein"/>
    <n v="21"/>
    <s v="UW Klostermannsfeld / UW Schackstedt"/>
    <s v="Hochspannung (HS)"/>
    <s v="Mitteldeutsche Netzgesellschaft Strom mbH"/>
    <x v="0"/>
    <x v="13"/>
    <x v="0"/>
  </r>
  <r>
    <s v="BNA0015"/>
    <x v="11"/>
    <s v="Heizkraftwerk Altbach/Deizisau"/>
    <n v="73776"/>
    <s v="Altbach"/>
    <s v="Industriestraße 11"/>
    <s v="Baden-Württemberg"/>
    <s v="ALT GT E (solo)"/>
    <d v="1997-01-01T00:00:00"/>
    <d v="1997-01-01T00:00:00"/>
    <s v="in Betrieb"/>
    <x v="1"/>
    <m/>
    <m/>
    <s v="Erdgas"/>
    <x v="1"/>
    <s v="Ja"/>
    <n v="65"/>
    <s v="Altbach"/>
    <s v="Hochspannung (HS)"/>
    <s v="Netze BW GmbH"/>
    <x v="0"/>
    <x v="14"/>
    <x v="2"/>
  </r>
  <r>
    <s v="BNA0016"/>
    <x v="11"/>
    <s v="Heizkraftwerk Altbach/Deizisau"/>
    <n v="73776"/>
    <s v="Altbach"/>
    <s v="Industriestraße 11"/>
    <s v="Baden-Württemberg"/>
    <s v="ALT GT A (Solo)"/>
    <d v="1971-01-01T00:00:00"/>
    <d v="1971-01-01T00:00:00"/>
    <s v="in Betrieb"/>
    <x v="3"/>
    <s v="Erdgas"/>
    <s v="Mineralölprodukte"/>
    <s v="Erdgas"/>
    <x v="1"/>
    <s v="Nein"/>
    <n v="50"/>
    <s v="Altbach"/>
    <s v="Hochspannung (HS)"/>
    <s v="Netze BW GmbH"/>
    <x v="0"/>
    <x v="15"/>
    <x v="2"/>
  </r>
  <r>
    <s v="BNA0017"/>
    <x v="11"/>
    <s v="Heizkraftwerk Altbach/Deizisau"/>
    <n v="73776"/>
    <s v="Altbach"/>
    <s v="Industriestraße 11"/>
    <s v="Baden-Württemberg"/>
    <s v="ALT GT B"/>
    <d v="1973-01-01T00:00:00"/>
    <d v="1973-01-01T00:00:00"/>
    <s v="in Betrieb"/>
    <x v="3"/>
    <s v="Erdgas"/>
    <s v="Mineralölprodukte"/>
    <s v="Erdgas"/>
    <x v="1"/>
    <s v="Nein"/>
    <n v="57"/>
    <s v="Altbach"/>
    <s v="Hochspannung (HS)"/>
    <s v="Netze BW GmbH"/>
    <x v="0"/>
    <x v="16"/>
    <x v="2"/>
  </r>
  <r>
    <s v="BNA0018"/>
    <x v="11"/>
    <s v="Heizkraftwerk Altbach/Deizisau"/>
    <n v="73776"/>
    <s v="Altbach"/>
    <s v="Industriestraße 11"/>
    <s v="Baden-Württemberg"/>
    <s v="ALT GT C"/>
    <d v="1975-01-01T00:00:00"/>
    <d v="1975-01-01T00:00:00"/>
    <s v="in Betrieb"/>
    <x v="3"/>
    <s v="Erdgas"/>
    <s v="Mineralölprodukte"/>
    <s v="Erdgas"/>
    <x v="1"/>
    <s v="Nein"/>
    <n v="81"/>
    <s v="Altbach"/>
    <s v="Hochspannung (HS)"/>
    <s v="Netze BW GmbH"/>
    <x v="0"/>
    <x v="17"/>
    <x v="2"/>
  </r>
  <r>
    <s v="BNA0019"/>
    <x v="11"/>
    <s v="Heizkraftwerk Altbach/Deizisau"/>
    <n v="73776"/>
    <s v="Altbach"/>
    <s v="Industriestraße 11"/>
    <s v="Baden-Württemberg"/>
    <s v="ALT HKW 2 (DT Solobetrieb)"/>
    <d v="1997-01-01T00:00:00"/>
    <d v="1997-01-01T00:00:00"/>
    <s v="in Betrieb"/>
    <x v="6"/>
    <m/>
    <m/>
    <s v="Steinkohle"/>
    <x v="1"/>
    <s v="Ja"/>
    <n v="336"/>
    <s v="Altbach"/>
    <s v="Höchstspannung (HöS)"/>
    <s v="Transnet BW GmbH"/>
    <x v="0"/>
    <x v="14"/>
    <x v="1"/>
  </r>
  <r>
    <s v="BNA0020"/>
    <x v="11"/>
    <s v="Heizkraftwerk Altbach/Deizisau"/>
    <n v="73776"/>
    <s v="Altbach"/>
    <s v="Industriestraße 11"/>
    <s v="Baden-Württemberg"/>
    <s v="ALT HKW 1"/>
    <d v="1985-01-01T00:00:00"/>
    <d v="1985-01-01T00:00:00"/>
    <s v="Gesetzlich an Stilllegung gehindert"/>
    <x v="6"/>
    <m/>
    <m/>
    <s v="Steinkohle"/>
    <x v="1"/>
    <s v="Ja"/>
    <n v="433"/>
    <s v="Altbach"/>
    <s v="Höchstspannung (HöS)"/>
    <s v="Transnet BW GmbH"/>
    <x v="4"/>
    <x v="18"/>
    <x v="0"/>
  </r>
  <r>
    <s v="BNA0021"/>
    <x v="12"/>
    <s v="HKW Altenstadt"/>
    <n v="86972"/>
    <s v="Altenstadt"/>
    <s v="Triebstraße 90"/>
    <s v="Bayern"/>
    <m/>
    <d v="1999-10-01T00:00:00"/>
    <d v="1999-10-01T00:00:00"/>
    <s v="in Betrieb"/>
    <x v="4"/>
    <s v="Holzhackschnitzel"/>
    <m/>
    <s v="Biomasse"/>
    <x v="0"/>
    <s v="Nein"/>
    <n v="9.8000000000000007"/>
    <m/>
    <s v="Mittelspannung (MS)"/>
    <s v="LEW Verteilnetz GmbH"/>
    <x v="0"/>
    <x v="19"/>
    <x v="0"/>
  </r>
  <r>
    <s v="BNA0023"/>
    <x v="0"/>
    <m/>
    <n v="16775"/>
    <s v="Altlüdersdorf"/>
    <m/>
    <s v="Brandenburg"/>
    <m/>
    <n v="2003"/>
    <n v="2003"/>
    <s v="in Betrieb"/>
    <x v="0"/>
    <m/>
    <m/>
    <s v="Windenergie (Onshore-Anlage)"/>
    <x v="0"/>
    <m/>
    <n v="25.7"/>
    <m/>
    <s v="Hochspannung (HS)"/>
    <s v="E.DIS AG"/>
    <x v="0"/>
    <x v="2"/>
    <x v="0"/>
  </r>
  <r>
    <s v="BNA0024"/>
    <x v="13"/>
    <s v="KW Amlach"/>
    <s v="A-9900"/>
    <s v="Amlach"/>
    <m/>
    <s v="Österreich"/>
    <s v="Amlach"/>
    <d v="1989-02-05T00:00:00"/>
    <d v="1989-02-05T00:00:00"/>
    <s v="Wegfall IWA nach DE"/>
    <x v="2"/>
    <m/>
    <m/>
    <s v="Laufwasser"/>
    <x v="1"/>
    <s v="Nein"/>
    <n v="60"/>
    <s v="UW Amlach"/>
    <s v="Hochspannung (HS)"/>
    <s v="TIWAG-Netz AG/APG bzw. Tennet"/>
    <x v="5"/>
    <x v="20"/>
    <x v="0"/>
  </r>
  <r>
    <s v="BNA0025"/>
    <x v="14"/>
    <s v="Kesselhaus Zuckerfabrik"/>
    <n v="17389"/>
    <s v="Anklam"/>
    <s v="Bluthsluster Str. 24"/>
    <s v="Mecklenburg-Vorpommern"/>
    <m/>
    <d v="1993-09-26T00:00:00"/>
    <d v="1993-09-26T00:00:00"/>
    <s v="in Betrieb"/>
    <x v="3"/>
    <s v="Erdgas"/>
    <s v="Erdgas"/>
    <s v="Erdgas"/>
    <x v="1"/>
    <s v="Ja"/>
    <n v="15.1"/>
    <s v="Einspeisung Zuckerfabrik, Bezug Zuckerfabrik"/>
    <s v="Mittelspannung (MS)"/>
    <s v="E.DIS Netz GmbH"/>
    <x v="0"/>
    <x v="21"/>
    <x v="1"/>
  </r>
  <r>
    <s v="BNA0026"/>
    <x v="15"/>
    <m/>
    <n v="26689"/>
    <s v="Apen"/>
    <m/>
    <s v="Niedersachsen"/>
    <m/>
    <n v="2001"/>
    <n v="2001"/>
    <s v="in Betrieb"/>
    <x v="0"/>
    <m/>
    <m/>
    <s v="Windenergie (Onshore-Anlage)"/>
    <x v="0"/>
    <m/>
    <n v="19.8"/>
    <m/>
    <s v="USp. Hoch- / Mittelspannung (HS/MS)"/>
    <s v="EWE NETZ GmbH"/>
    <x v="0"/>
    <x v="22"/>
    <x v="0"/>
  </r>
  <r>
    <s v="BNA0027"/>
    <x v="16"/>
    <s v="Zellstoff Stendal GmbH"/>
    <n v="39596"/>
    <s v="Arneburg"/>
    <s v="Goldbecker Straße 1"/>
    <s v="Sachsen-Anhalt"/>
    <s v="-"/>
    <d v="2004-09-02T00:00:00"/>
    <d v="2004-09-02T00:00:00"/>
    <s v="in Betrieb"/>
    <x v="4"/>
    <s v="Ablauge aus Zellstoffproduktion, Rinde/Holzreste"/>
    <s v="Heinzoel, Erdgas"/>
    <s v="Biomasse"/>
    <x v="0"/>
    <s v="Ja"/>
    <n v="138.9"/>
    <s v="DE0075603959600000E00000000013559_x000a_DE0075603959600000E00000000013560_x000a_DE0075603959600000E00000000013561"/>
    <s v="USp. Mittel- / Niederspannung (MS/NS)"/>
    <s v="Infrastrukturbetrieb der Stadt Arneburg"/>
    <x v="0"/>
    <x v="23"/>
    <x v="0"/>
  </r>
  <r>
    <s v="BNA0028a"/>
    <x v="17"/>
    <m/>
    <n v="39596"/>
    <s v="Arneburg"/>
    <m/>
    <s v="Sachsen-Anhalt"/>
    <m/>
    <n v="2001"/>
    <n v="2001"/>
    <s v="in Betrieb"/>
    <x v="0"/>
    <m/>
    <m/>
    <s v="Windenergie (Onshore-Anlage)"/>
    <x v="0"/>
    <s v="Nein"/>
    <n v="31.5"/>
    <s v="UW Arneburg"/>
    <s v="Mittelspannung (MS)"/>
    <s v="Avacon AG"/>
    <x v="0"/>
    <x v="22"/>
    <x v="0"/>
  </r>
  <r>
    <s v="BNA0028b"/>
    <x v="0"/>
    <m/>
    <n v="39596"/>
    <s v="Arneburg"/>
    <m/>
    <s v="Sachsen-Anhalt"/>
    <m/>
    <n v="2001"/>
    <n v="2001"/>
    <s v="in Betrieb"/>
    <x v="0"/>
    <m/>
    <m/>
    <s v="Windenergie (Onshore-Anlage)"/>
    <x v="0"/>
    <m/>
    <n v="85.5"/>
    <m/>
    <s v="Mittelspannung (MS)"/>
    <s v="Avacon AG"/>
    <x v="0"/>
    <x v="22"/>
    <x v="0"/>
  </r>
  <r>
    <s v="BNA0029"/>
    <x v="18"/>
    <s v="Solarpark Petzenbach"/>
    <n v="94424"/>
    <s v="Arnstorf"/>
    <m/>
    <s v="Bayern"/>
    <m/>
    <d v="2010-06-10T00:00:00"/>
    <d v="2010-06-10T00:00:00"/>
    <s v="in Betrieb"/>
    <x v="7"/>
    <m/>
    <m/>
    <s v="Solare Strahlungsenergie"/>
    <x v="0"/>
    <m/>
    <n v="10.000999999999999"/>
    <s v="UW Arnstorf"/>
    <s v="USp. Hoch- / Mittelspannung (HS/MS)"/>
    <s v="Bayernwerk AG"/>
    <x v="0"/>
    <x v="24"/>
    <x v="0"/>
  </r>
  <r>
    <s v="BNA0030"/>
    <x v="19"/>
    <m/>
    <n v="6556"/>
    <s v="Artern"/>
    <m/>
    <s v="Thüringen"/>
    <m/>
    <n v="2002"/>
    <n v="2002"/>
    <s v="in Betrieb"/>
    <x v="0"/>
    <m/>
    <m/>
    <s v="Windenergie (Onshore-Anlage)"/>
    <x v="0"/>
    <m/>
    <n v="12"/>
    <m/>
    <s v="USp. Hoch- / Mittelspannung (HS/MS)"/>
    <s v="Mitteldeutsche Netzgesellschaft Strom mbH"/>
    <x v="0"/>
    <x v="1"/>
    <x v="0"/>
  </r>
  <r>
    <s v="BNA0033"/>
    <x v="20"/>
    <s v="Gasturbine"/>
    <n v="86167"/>
    <s v="Augsburg "/>
    <s v="Beim Grenzgraben 10"/>
    <s v="Bayern"/>
    <s v="GT"/>
    <d v="2004-01-15T00:00:00"/>
    <d v="2004-01-15T00:00:00"/>
    <s v="in Betrieb"/>
    <x v="1"/>
    <m/>
    <m/>
    <s v="Erdgas"/>
    <x v="1"/>
    <s v="Ja"/>
    <n v="30.7"/>
    <s v="Station 1000"/>
    <s v="Hochspannung (HS)"/>
    <s v="Netze Augsburg GmbH"/>
    <x v="0"/>
    <x v="23"/>
    <x v="2"/>
  </r>
  <r>
    <s v="BNA0034"/>
    <x v="21"/>
    <m/>
    <n v="26607"/>
    <s v="Aurich"/>
    <m/>
    <s v="Niedersachsen"/>
    <m/>
    <n v="2009"/>
    <n v="2009"/>
    <s v="in Betrieb"/>
    <x v="0"/>
    <m/>
    <m/>
    <s v="Windenergie (Onshore-Anlage)"/>
    <x v="0"/>
    <m/>
    <n v="19.5"/>
    <m/>
    <s v="USp. Hoch- / Mittelspannung (HS/MS)"/>
    <s v="EWE NETZ GmbH"/>
    <x v="0"/>
    <x v="7"/>
    <x v="0"/>
  </r>
  <r>
    <s v="BNA0035"/>
    <x v="0"/>
    <m/>
    <n v="26607"/>
    <s v="Aurich"/>
    <m/>
    <s v="Niedersachsen"/>
    <m/>
    <n v="2002"/>
    <n v="2002"/>
    <s v="in Betrieb"/>
    <x v="0"/>
    <m/>
    <m/>
    <s v="Windenergie (Onshore-Anlage)"/>
    <x v="0"/>
    <m/>
    <n v="14.4"/>
    <m/>
    <s v="USp. Hoch- / Mittelspannung (HS/MS)"/>
    <s v="EWE NETZ GmbH"/>
    <x v="0"/>
    <x v="1"/>
    <x v="0"/>
  </r>
  <r>
    <s v="BNA0036"/>
    <x v="0"/>
    <m/>
    <n v="39393"/>
    <s v="Ausleben"/>
    <m/>
    <s v="Sachsen-Anhalt"/>
    <m/>
    <n v="1999"/>
    <n v="1999"/>
    <s v="in Betrieb"/>
    <x v="0"/>
    <m/>
    <m/>
    <s v="Windenergie (Onshore-Anlage)"/>
    <x v="0"/>
    <m/>
    <n v="15.9"/>
    <m/>
    <s v="Mittelspannung (MS)"/>
    <s v="Avacon AG"/>
    <x v="0"/>
    <x v="3"/>
    <x v="0"/>
  </r>
  <r>
    <s v="BNA0037"/>
    <x v="0"/>
    <m/>
    <n v="39393"/>
    <s v="Ausleben"/>
    <m/>
    <s v="Sachsen-Anhalt"/>
    <m/>
    <n v="2002"/>
    <n v="2002"/>
    <s v="in Betrieb"/>
    <x v="0"/>
    <m/>
    <m/>
    <s v="Windenergie (Onshore-Anlage)"/>
    <x v="0"/>
    <m/>
    <n v="12"/>
    <m/>
    <s v="Mittelspannung (MS)"/>
    <s v="Avacon AG"/>
    <x v="0"/>
    <x v="1"/>
    <x v="0"/>
  </r>
  <r>
    <s v="BNA0038"/>
    <x v="0"/>
    <m/>
    <n v="39393"/>
    <s v="Ausleben"/>
    <m/>
    <s v="Sachsen-Anhalt"/>
    <m/>
    <n v="1999"/>
    <n v="1999"/>
    <s v="in Betrieb"/>
    <x v="0"/>
    <m/>
    <m/>
    <s v="Windenergie (Onshore-Anlage)"/>
    <x v="0"/>
    <m/>
    <n v="10"/>
    <m/>
    <s v="Mittelspannung (MS)"/>
    <s v="Avacon AG"/>
    <x v="0"/>
    <x v="3"/>
    <x v="0"/>
  </r>
  <r>
    <s v="BNA0039"/>
    <x v="22"/>
    <s v="Bard Offshore 1"/>
    <m/>
    <s v="Nordsee "/>
    <s v="90 km nordwestlich von Borkum"/>
    <s v="AWZ"/>
    <m/>
    <d v="2013-01-01T00:00:00"/>
    <d v="2013-01-01T00:00:00"/>
    <s v="in Betrieb"/>
    <x v="8"/>
    <m/>
    <m/>
    <s v="Windenergie (Offshore-Anlage)"/>
    <x v="0"/>
    <s v="Nein"/>
    <n v="400"/>
    <s v="Diele"/>
    <s v="Höchstspannung (HöS)"/>
    <s v="TenneT TSO GmbH "/>
    <x v="0"/>
    <x v="25"/>
    <x v="0"/>
  </r>
  <r>
    <s v="BNA0042"/>
    <x v="23"/>
    <s v="Egglfing"/>
    <n v="94072"/>
    <s v="Bad Füssing"/>
    <s v="Am Innwerk 13"/>
    <s v="Bayern"/>
    <s v="Egglfing"/>
    <d v="1944-09-29T00:00:00"/>
    <d v="1944-09-29T00:00:00"/>
    <s v="in Betrieb"/>
    <x v="2"/>
    <m/>
    <m/>
    <s v="Laufwasser"/>
    <x v="1"/>
    <s v="Nein"/>
    <n v="84"/>
    <s v="Schaltanlage vor Ort"/>
    <s v="Hochspannung (HS)"/>
    <s v="Bayernwerk AG"/>
    <x v="0"/>
    <x v="26"/>
    <x v="0"/>
  </r>
  <r>
    <s v="BNA0043"/>
    <x v="24"/>
    <m/>
    <n v="99947"/>
    <s v="Bad Langensalza"/>
    <m/>
    <s v="Thüringen"/>
    <m/>
    <d v="1999-10-12T00:00:00"/>
    <d v="1999-10-12T00:00:00"/>
    <s v="in Betrieb"/>
    <x v="0"/>
    <m/>
    <m/>
    <s v="Windenergie (Onshore-Anlage)"/>
    <x v="0"/>
    <m/>
    <n v="35.825000000000003"/>
    <s v="UW Bad Langensalza Trafo 104"/>
    <s v="Hochspannung (HS)"/>
    <s v="TEN Thüringer Energienetze GmbH"/>
    <x v="0"/>
    <x v="19"/>
    <x v="0"/>
  </r>
  <r>
    <s v="BNA0044a"/>
    <x v="25"/>
    <s v="Windpark Wiegleben"/>
    <n v="99947"/>
    <s v="Bad Langensalza"/>
    <m/>
    <s v="Thüringen"/>
    <m/>
    <d v="2001-11-30T00:00:00"/>
    <d v="2001-11-30T00:00:00"/>
    <s v="in Betrieb"/>
    <x v="0"/>
    <m/>
    <m/>
    <s v="Windenergie (Onshore-Anlage)"/>
    <x v="0"/>
    <s v="Nein"/>
    <n v="9"/>
    <m/>
    <s v="Mittelspannung (MS)"/>
    <s v="TEN Thüringer Energienetze GmbH"/>
    <x v="0"/>
    <x v="27"/>
    <x v="0"/>
  </r>
  <r>
    <s v="BNA0044b"/>
    <x v="26"/>
    <s v="Windpark Wiegleben II"/>
    <n v="99947"/>
    <s v="Wiegleben"/>
    <m/>
    <s v="Thüringen"/>
    <m/>
    <d v="2010-12-31T00:00:00"/>
    <d v="2010-12-31T00:00:00"/>
    <s v="in Betrieb"/>
    <x v="0"/>
    <m/>
    <m/>
    <s v="Windenergie (Onshore-Anlage)"/>
    <x v="0"/>
    <s v="Nein"/>
    <n v="6"/>
    <m/>
    <s v="Mittelspannung (MS)"/>
    <s v="TEN Thüringer Energienetze GmbH"/>
    <x v="0"/>
    <x v="24"/>
    <x v="0"/>
  </r>
  <r>
    <s v="BNA0045"/>
    <x v="11"/>
    <s v="Rheinkraftwerk Säckingen"/>
    <n v="79713"/>
    <s v="Bad Säckingen"/>
    <s v="Murger Weg 2"/>
    <s v="Baden-Württemberg"/>
    <s v="Säckingen"/>
    <d v="1966-01-01T00:00:00"/>
    <d v="1966-01-01T00:00:00"/>
    <s v="in Betrieb"/>
    <x v="2"/>
    <m/>
    <m/>
    <s v="Laufwasser"/>
    <x v="1"/>
    <s v="Nein"/>
    <n v="36.799999999999997"/>
    <s v="Säckingen bzw. CH"/>
    <s v="Hochspannung (HS)"/>
    <s v="Netze BW GmbH"/>
    <x v="0"/>
    <x v="28"/>
    <x v="0"/>
  </r>
  <r>
    <s v="BNA0046"/>
    <x v="27"/>
    <s v="Säckingen"/>
    <n v="79713"/>
    <s v="Bad Säckingen"/>
    <s v="Stollenweg 2"/>
    <s v="Baden-Württemberg"/>
    <s v="Säckingen"/>
    <d v="1966-11-21T00:00:00"/>
    <d v="1966-11-21T00:00:00"/>
    <s v="in Betrieb"/>
    <x v="9"/>
    <m/>
    <m/>
    <s v="Pumpspeicher"/>
    <x v="1"/>
    <s v="Nein"/>
    <n v="360"/>
    <s v="Kühmoos"/>
    <s v="Höchstspannung (HöS)"/>
    <s v="Amprion/Transnet BW"/>
    <x v="0"/>
    <x v="28"/>
    <x v="0"/>
  </r>
  <r>
    <s v="BNA0047"/>
    <x v="28"/>
    <m/>
    <n v="32108"/>
    <s v="Bad Salzuflen"/>
    <m/>
    <s v="Nordrhein-Westfalen"/>
    <m/>
    <n v="2001"/>
    <n v="2001"/>
    <s v="in Betrieb"/>
    <x v="0"/>
    <m/>
    <m/>
    <s v="Windenergie (Onshore-Anlage)"/>
    <x v="0"/>
    <m/>
    <n v="10.5"/>
    <m/>
    <s v="Mittelspannung (MS)"/>
    <s v="Westfalen Weser Netz GmbH"/>
    <x v="0"/>
    <x v="22"/>
    <x v="0"/>
  </r>
  <r>
    <s v="BNA0048"/>
    <x v="29"/>
    <m/>
    <n v="63628"/>
    <s v="Bad Soden-Salmünster"/>
    <m/>
    <s v="Hessen"/>
    <m/>
    <n v="2009"/>
    <n v="2009"/>
    <s v="in Betrieb"/>
    <x v="0"/>
    <m/>
    <m/>
    <s v="Windenergie (Onshore-Anlage)"/>
    <x v="0"/>
    <m/>
    <n v="18"/>
    <m/>
    <s v="USp. Hoch- / Mittelspannung (HS/MS)"/>
    <s v="OsthessenNetz GmbH"/>
    <x v="0"/>
    <x v="7"/>
    <x v="0"/>
  </r>
  <r>
    <s v="BNA0049"/>
    <x v="30"/>
    <m/>
    <n v="33181"/>
    <s v="Bad Wünnenberg"/>
    <m/>
    <s v="Nordrhein-Westfalen"/>
    <m/>
    <n v="2009"/>
    <n v="2009"/>
    <s v="in Betrieb"/>
    <x v="0"/>
    <m/>
    <m/>
    <s v="Windenergie (Onshore-Anlage)"/>
    <x v="0"/>
    <m/>
    <n v="10"/>
    <m/>
    <s v="Hochspannung (HS)"/>
    <s v="Westnetz GmbH"/>
    <x v="0"/>
    <x v="7"/>
    <x v="0"/>
  </r>
  <r>
    <s v="BNA0050"/>
    <x v="0"/>
    <m/>
    <n v="39624"/>
    <s v="Badel"/>
    <m/>
    <s v="Sachsen-Anhalt"/>
    <m/>
    <n v="2002"/>
    <n v="2002"/>
    <s v="in Betrieb"/>
    <x v="0"/>
    <m/>
    <m/>
    <s v="Windenergie (Onshore-Anlage)"/>
    <x v="0"/>
    <m/>
    <n v="16.5"/>
    <m/>
    <s v="Hochspannung (HS)"/>
    <s v="HSN Magdeburg GmbH"/>
    <x v="0"/>
    <x v="1"/>
    <x v="0"/>
  </r>
  <r>
    <s v="BNA0051"/>
    <x v="31"/>
    <s v="KWK-Anlage Barby"/>
    <n v="39249"/>
    <s v="Barby"/>
    <s v="Monplaisirstr. 22"/>
    <s v="Sachsen-Anhalt"/>
    <s v="-"/>
    <d v="1994-05-01T00:00:00"/>
    <d v="1994-05-01T00:00:00"/>
    <s v="in Betrieb"/>
    <x v="1"/>
    <m/>
    <m/>
    <s v="Erdgas"/>
    <x v="1"/>
    <s v="Ja"/>
    <n v="17.8"/>
    <s v="Übergabe Schaltanlage E.ON"/>
    <s v="Mittelspannung (MS)"/>
    <s v="Avacon AG"/>
    <x v="0"/>
    <x v="29"/>
    <x v="1"/>
  </r>
  <r>
    <s v="BNA0052"/>
    <x v="0"/>
    <m/>
    <n v="39179"/>
    <s v="Barleben"/>
    <m/>
    <s v="Sachsen-Anhalt"/>
    <m/>
    <n v="2001"/>
    <n v="2001"/>
    <s v="in Betrieb"/>
    <x v="0"/>
    <m/>
    <m/>
    <s v="Windenergie (Onshore-Anlage)"/>
    <x v="0"/>
    <m/>
    <n v="10.8"/>
    <m/>
    <s v="Mittelspannung (MS)"/>
    <s v="Avacon AG"/>
    <x v="0"/>
    <x v="22"/>
    <x v="0"/>
  </r>
  <r>
    <s v="BNA0053"/>
    <x v="0"/>
    <m/>
    <n v="30890"/>
    <s v="Barsinghausen"/>
    <m/>
    <s v="Niedersachsen"/>
    <m/>
    <n v="2005"/>
    <n v="2005"/>
    <s v="in Betrieb"/>
    <x v="0"/>
    <m/>
    <m/>
    <s v="Windenergie (Onshore-Anlage)"/>
    <x v="0"/>
    <m/>
    <n v="16.899999999999999"/>
    <m/>
    <s v="Mittelspannung (MS)"/>
    <s v="Avacon AG"/>
    <x v="0"/>
    <x v="30"/>
    <x v="0"/>
  </r>
  <r>
    <s v="BNA0054"/>
    <x v="32"/>
    <s v="RWE Innogy Brise Windparkbetriebsgesellschaft mbH"/>
    <n v="27383"/>
    <s v="Bartelsdorf"/>
    <m/>
    <s v="Niedersachsen"/>
    <s v="Bartelsdorf"/>
    <n v="2009"/>
    <n v="2009"/>
    <s v="in Betrieb"/>
    <x v="0"/>
    <m/>
    <m/>
    <s v="Windenergie (Onshore-Anlage)"/>
    <x v="0"/>
    <s v="Nein"/>
    <n v="32"/>
    <s v="UW Rotenburg"/>
    <s v="Mittelspannung (MS)"/>
    <s v="EWE NETZ GmbH"/>
    <x v="0"/>
    <x v="7"/>
    <x v="0"/>
  </r>
  <r>
    <s v="BNA0055"/>
    <x v="33"/>
    <s v="UTB"/>
    <n v="15837"/>
    <s v="Baruth/Mark"/>
    <s v="An der Birkenpfuhlheide 3"/>
    <s v="Brandenburg"/>
    <m/>
    <d v="2002-06-28T00:00:00"/>
    <d v="2002-06-28T00:00:00"/>
    <s v="in Betrieb"/>
    <x v="4"/>
    <s v="Holz"/>
    <s v="Holz;Gas"/>
    <s v="Biomasse"/>
    <x v="0"/>
    <s v="Ja"/>
    <n v="16"/>
    <s v="UTB/Eon-edis "/>
    <s v="Mittelspannung (MS)"/>
    <s v="E.DIS AG"/>
    <x v="0"/>
    <x v="31"/>
    <x v="0"/>
  </r>
  <r>
    <s v="BNA0057"/>
    <x v="34"/>
    <s v="UW Basedow"/>
    <n v="17291"/>
    <s v="Basedow"/>
    <s v="Gemarkung Klinkow, _x000a_Flur 1, Flurstück 109"/>
    <s v="Brandenburg"/>
    <s v="UW Basedow"/>
    <n v="2009"/>
    <n v="2009"/>
    <s v="in Betrieb"/>
    <x v="0"/>
    <m/>
    <s v="Solar"/>
    <s v="Windenergie (Onshore-Anlage)"/>
    <x v="0"/>
    <m/>
    <n v="21.9"/>
    <s v="UW Basedow"/>
    <s v="Hochspannung (HS)"/>
    <s v="E.DIS AG"/>
    <x v="0"/>
    <x v="7"/>
    <x v="0"/>
  </r>
  <r>
    <s v="BNA0058"/>
    <x v="35"/>
    <m/>
    <n v="27211"/>
    <s v="Bassum"/>
    <m/>
    <s v="Niedersachsen"/>
    <m/>
    <n v="2004"/>
    <n v="2004"/>
    <s v="in Betrieb"/>
    <x v="0"/>
    <m/>
    <m/>
    <s v="Windenergie (Onshore-Anlage)"/>
    <x v="0"/>
    <m/>
    <n v="14"/>
    <m/>
    <s v="Mittelspannung (MS)"/>
    <s v="Avacon AG"/>
    <x v="0"/>
    <x v="32"/>
    <x v="0"/>
  </r>
  <r>
    <s v="BNA0059a"/>
    <x v="36"/>
    <s v="HKW Kassel"/>
    <n v="34225"/>
    <s v="Baunatal"/>
    <m/>
    <s v="Hessen"/>
    <s v="Turbine 1"/>
    <m/>
    <m/>
    <s v="Endgültig Stillgelegt 2013 (ohne StA)"/>
    <x v="1"/>
    <m/>
    <m/>
    <s v="Erdgas"/>
    <x v="1"/>
    <s v="Ja"/>
    <n v="12.2"/>
    <s v="Anlage A"/>
    <s v="Mittelspannung (MS)"/>
    <s v="VW Kraftwerk GmbH"/>
    <x v="6"/>
    <x v="24"/>
    <x v="0"/>
  </r>
  <r>
    <s v="BNA0059b"/>
    <x v="36"/>
    <s v="GuD Baunatal, VW Werksgelände"/>
    <n v="34225"/>
    <s v="Baunatal"/>
    <m/>
    <s v="Hessen"/>
    <m/>
    <d v="2011-12-29T00:00:00"/>
    <d v="2011-12-29T00:00:00"/>
    <s v="in Betrieb"/>
    <x v="1"/>
    <m/>
    <m/>
    <s v="Erdgas"/>
    <x v="1"/>
    <s v="Ja"/>
    <n v="78"/>
    <s v="UW Rengershausen"/>
    <s v="Hochspannung (HS)"/>
    <s v="Avacon AG"/>
    <x v="0"/>
    <x v="33"/>
    <x v="3"/>
  </r>
  <r>
    <s v="BNA0060"/>
    <x v="37"/>
    <m/>
    <n v="50181"/>
    <s v="Bedburg "/>
    <m/>
    <s v="Nordrhein-Westfalen"/>
    <m/>
    <n v="2006"/>
    <n v="2006"/>
    <s v="in Betrieb"/>
    <x v="0"/>
    <m/>
    <m/>
    <s v="Windenergie (Onshore-Anlage)"/>
    <x v="0"/>
    <m/>
    <n v="24"/>
    <m/>
    <s v="USp. Hoch- / Mittelspannung (HS/MS)"/>
    <s v="Westnetz GmbH"/>
    <x v="0"/>
    <x v="34"/>
    <x v="0"/>
  </r>
  <r>
    <s v="BNA0061"/>
    <x v="0"/>
    <m/>
    <n v="15518"/>
    <s v="Beerfelde"/>
    <m/>
    <s v="Brandenburg"/>
    <m/>
    <n v="2002"/>
    <n v="2002"/>
    <s v="in Betrieb"/>
    <x v="0"/>
    <m/>
    <m/>
    <s v="Windenergie (Onshore-Anlage)"/>
    <x v="0"/>
    <m/>
    <n v="10.5"/>
    <m/>
    <s v="USp. Hoch- / Mittelspannung (HS/MS)"/>
    <s v="E.DIS AG"/>
    <x v="0"/>
    <x v="1"/>
    <x v="0"/>
  </r>
  <r>
    <s v="BNA0062"/>
    <x v="38"/>
    <s v="BHW Beeskow"/>
    <n v="15848"/>
    <s v="Beeskow"/>
    <m/>
    <s v="Brandenburg"/>
    <m/>
    <n v="2001"/>
    <n v="2001"/>
    <s v="in Betrieb"/>
    <x v="4"/>
    <m/>
    <m/>
    <s v="Biomasse"/>
    <x v="0"/>
    <s v="Ja"/>
    <n v="18.32"/>
    <s v="Umspannwerk Beeskow der E.DIS AG"/>
    <s v="Hochspannung (HS)"/>
    <s v="E.DIS AG"/>
    <x v="0"/>
    <x v="22"/>
    <x v="0"/>
  </r>
  <r>
    <s v="BNA0063"/>
    <x v="39"/>
    <s v="Beeskow-Neuendorf"/>
    <n v="15848"/>
    <s v="Beeskow"/>
    <m/>
    <s v="Brandenburg"/>
    <s v="Beeskow-Neuendorf"/>
    <n v="2002"/>
    <n v="2002"/>
    <s v="in Betrieb"/>
    <x v="0"/>
    <m/>
    <m/>
    <s v="Windenergie (Onshore-Anlage)"/>
    <x v="0"/>
    <s v="Nein"/>
    <n v="30"/>
    <s v="UW Birkholz"/>
    <s v="Hochspannung (HS)"/>
    <s v="E.DIS AG"/>
    <x v="0"/>
    <x v="1"/>
    <x v="0"/>
  </r>
  <r>
    <s v="BNA0064"/>
    <x v="40"/>
    <s v="Windpark Berge / Kleeste"/>
    <n v="19348"/>
    <s v="Berge"/>
    <m/>
    <s v="Brandenburg"/>
    <m/>
    <d v="2003-09-01T00:00:00"/>
    <d v="2003-09-01T00:00:00"/>
    <s v="in Betrieb"/>
    <x v="0"/>
    <m/>
    <m/>
    <s v="Windenergie (Onshore-Anlage)"/>
    <x v="0"/>
    <m/>
    <n v="28.8"/>
    <m/>
    <s v="USp. Höchst- / Hochspannung (HöS/HS)"/>
    <s v="50Hertz Transmission GmbH"/>
    <x v="0"/>
    <x v="8"/>
    <x v="0"/>
  </r>
  <r>
    <s v="BNA0065"/>
    <x v="41"/>
    <s v="Bergheim"/>
    <n v="86673"/>
    <s v="Bergheim"/>
    <m/>
    <s v="Bayern"/>
    <s v="entfällt"/>
    <d v="1970-07-01T00:00:00"/>
    <d v="1970-07-01T00:00:00"/>
    <s v="in Betrieb"/>
    <x v="2"/>
    <m/>
    <m/>
    <s v="Laufwasser"/>
    <x v="1"/>
    <s v="Nein"/>
    <n v="23.7"/>
    <s v="loco Kraftwerk"/>
    <s v="110, 16,7 Hz"/>
    <s v="DB Energie GmbH"/>
    <x v="0"/>
    <x v="35"/>
    <x v="0"/>
  </r>
  <r>
    <s v="BNA0066"/>
    <x v="32"/>
    <s v="BMKW Bergkamen"/>
    <n v="59192"/>
    <s v="Bergkamen"/>
    <s v="Ernst-Schering-Straße 10"/>
    <s v="Nordrhein-Westfalen"/>
    <m/>
    <d v="2005-09-26T00:00:00"/>
    <d v="2005-09-26T00:00:00"/>
    <s v="in Betrieb"/>
    <x v="4"/>
    <m/>
    <m/>
    <s v="Biomasse"/>
    <x v="0"/>
    <s v="Ja"/>
    <n v="17.7"/>
    <s v="DE000323591920000304434000000S003"/>
    <s v="Mittelspannung (MS)"/>
    <s v="GSW Gemeinschaftsstadtwerke GmbH Kamen, Bönen, Bergkamen"/>
    <x v="0"/>
    <x v="36"/>
    <x v="0"/>
  </r>
  <r>
    <s v="BNA0067"/>
    <x v="42"/>
    <s v="Bergkamen"/>
    <n v="59192"/>
    <s v="Bergkamen"/>
    <m/>
    <s v="Nordrhein-Westfalen"/>
    <s v="A"/>
    <d v="1981-07-02T00:00:00"/>
    <d v="1981-07-02T00:00:00"/>
    <s v="Saisonale Konservierung"/>
    <x v="6"/>
    <m/>
    <m/>
    <s v="Steinkohle"/>
    <x v="1"/>
    <s v="Nein"/>
    <n v="717"/>
    <s v="Gersteinwerk"/>
    <s v="Höchstspannung (HöS)"/>
    <s v="Amprion GmbH"/>
    <x v="7"/>
    <x v="37"/>
    <x v="1"/>
  </r>
  <r>
    <s v="BNA0068"/>
    <x v="32"/>
    <s v="HHKW Berlin-Neukölln"/>
    <n v="12355"/>
    <s v="Berlin"/>
    <s v="Köpenicker Straße 32"/>
    <s v="Berlin"/>
    <m/>
    <d v="2004-10-15T00:00:00"/>
    <d v="2004-10-15T00:00:00"/>
    <s v="in Betrieb"/>
    <x v="4"/>
    <m/>
    <m/>
    <s v="Biomasse"/>
    <x v="0"/>
    <s v="Ja"/>
    <n v="16.5"/>
    <s v="DE0000801235500000000000080116330"/>
    <s v="Hochspannung (HS)"/>
    <s v="Stromnetz Berlin GmbH"/>
    <x v="0"/>
    <x v="23"/>
    <x v="0"/>
  </r>
  <r>
    <s v="BNA0073"/>
    <x v="43"/>
    <s v="Mitte"/>
    <n v="10179"/>
    <s v="Berlin"/>
    <s v="Köpenicker Straße 60"/>
    <s v="Berlin"/>
    <s v="GuD Mitte"/>
    <d v="1996-12-30T00:00:00"/>
    <d v="1996-12-30T00:00:00"/>
    <s v="in Betrieb"/>
    <x v="1"/>
    <m/>
    <m/>
    <s v="Erdgas"/>
    <x v="1"/>
    <s v="Ja"/>
    <n v="444"/>
    <s v="Mitte"/>
    <s v="Hochspannung (HS)"/>
    <s v="Stromnetz Berlin GmbH"/>
    <x v="0"/>
    <x v="38"/>
    <x v="3"/>
  </r>
  <r>
    <s v="BNA0074"/>
    <x v="43"/>
    <s v="Charlottenburg"/>
    <n v="10589"/>
    <s v="Berlin"/>
    <s v="Am Spreebord 5"/>
    <s v="Berlin"/>
    <s v="Charlottenburg"/>
    <d v="1975-01-01T00:00:00"/>
    <d v="1975-01-01T00:00:00"/>
    <s v="in Betrieb"/>
    <x v="3"/>
    <s v="Erdgas"/>
    <s v="Mineralöl"/>
    <s v="Erdgas"/>
    <x v="1"/>
    <s v="Ja"/>
    <n v="144"/>
    <s v="Charlottenburg"/>
    <s v="Hochspannung (HS)"/>
    <s v="Stromnetz Berlin GmbH"/>
    <x v="0"/>
    <x v="17"/>
    <x v="2"/>
  </r>
  <r>
    <s v="BNA0075"/>
    <x v="43"/>
    <s v="Lichterfelde"/>
    <n v="12207"/>
    <s v="Berlin"/>
    <s v="Ostpreußendamm 61"/>
    <s v="Berlin"/>
    <s v="Lichterfelde 1"/>
    <d v="1972-09-04T00:00:00"/>
    <d v="1972-09-04T00:00:00"/>
    <s v="Endgültig Stillgelegt 2019 (mit StA)"/>
    <x v="1"/>
    <m/>
    <m/>
    <s v="Erdgas"/>
    <x v="1"/>
    <s v="Ja"/>
    <n v="144"/>
    <s v="Lichterfelde"/>
    <s v="Hochspannung (HS)"/>
    <s v="Stromnetz Berlin GmbH"/>
    <x v="8"/>
    <x v="39"/>
    <x v="1"/>
  </r>
  <r>
    <s v="BNA0076"/>
    <x v="43"/>
    <s v="Lichterfelde"/>
    <n v="12207"/>
    <s v="Berlin"/>
    <s v="Ostpreußendamm 61"/>
    <s v="Berlin"/>
    <s v="Lichterfelde 3"/>
    <d v="1974-08-02T00:00:00"/>
    <d v="1974-08-02T00:00:00"/>
    <s v="Endgültig Stillgelegt 2018 (mit StA)"/>
    <x v="1"/>
    <m/>
    <m/>
    <s v="Erdgas"/>
    <x v="1"/>
    <s v="Ja"/>
    <n v="144"/>
    <s v="Lichterfelde"/>
    <s v="Hochspannung (HS)"/>
    <s v="Stromnetz Berlin GmbH"/>
    <x v="3"/>
    <x v="40"/>
    <x v="0"/>
  </r>
  <r>
    <s v="BNA0080"/>
    <x v="44"/>
    <s v="Lichterfelde"/>
    <n v="12207"/>
    <s v="Berlin"/>
    <s v="Ostpreußendamm 61"/>
    <s v="Berlin"/>
    <s v="Lichterfelde 2"/>
    <m/>
    <m/>
    <s v="Endgültig Stillgelegt 2016 (mit StA)"/>
    <x v="1"/>
    <m/>
    <m/>
    <s v="Erdgas"/>
    <x v="1"/>
    <s v="Ja"/>
    <n v="144"/>
    <s v="Lichterfelde"/>
    <s v="Hochspannung (HS)"/>
    <s v="Stromnetz Berlin GmbH"/>
    <x v="9"/>
    <x v="24"/>
    <x v="0"/>
  </r>
  <r>
    <s v="BNA0081"/>
    <x v="43"/>
    <s v="Klingenberg"/>
    <n v="10317"/>
    <s v="Berlin"/>
    <s v="Köpenicker Chaussee 42 - 45 "/>
    <s v="Berlin"/>
    <s v="Klingenberg"/>
    <d v="1981-08-13T00:00:00"/>
    <d v="1981-08-13T00:00:00"/>
    <s v="in Betrieb"/>
    <x v="3"/>
    <s v="Erdgas"/>
    <s v="Erdgas, Mineralöl"/>
    <s v="Erdgas"/>
    <x v="1"/>
    <s v="Ja"/>
    <n v="164"/>
    <s v="Klingenberg"/>
    <s v="Hochspannung (HS)"/>
    <s v="Stromnetz Berlin GmbH"/>
    <x v="0"/>
    <x v="37"/>
    <x v="1"/>
  </r>
  <r>
    <s v="BNA0082"/>
    <x v="43"/>
    <s v="Reuter"/>
    <n v="13599"/>
    <s v="Berlin"/>
    <s v="Otternbuchtstr. 11"/>
    <s v="Berlin"/>
    <s v="Reuter C"/>
    <d v="1969-01-01T00:00:00"/>
    <d v="1969-01-01T00:00:00"/>
    <s v="Endgültig Stillgelegt 2019 (mit StA)"/>
    <x v="3"/>
    <s v="Steinkohle"/>
    <s v="Holz"/>
    <s v="Steinkohle"/>
    <x v="1"/>
    <s v="Ja"/>
    <n v="124"/>
    <s v="Reuter"/>
    <s v="Hochspannung (HS)"/>
    <s v="Stromnetz Berlin GmbH"/>
    <x v="8"/>
    <x v="41"/>
    <x v="1"/>
  </r>
  <r>
    <s v="BNA0083"/>
    <x v="43"/>
    <s v="Wilmersdorf"/>
    <n v="14199"/>
    <s v="Berlin"/>
    <s v="Forckenbeckstr. 3 - 6"/>
    <s v="Berlin"/>
    <s v="Wilmersdorf GT2 und GT3"/>
    <d v="1977-01-01T00:00:00"/>
    <d v="1977-01-01T00:00:00"/>
    <s v="in Betrieb"/>
    <x v="5"/>
    <m/>
    <m/>
    <s v="Mineralölprodukte"/>
    <x v="1"/>
    <s v="Ja"/>
    <n v="184"/>
    <s v="Wilmersdorf"/>
    <s v="Hochspannung (HS)"/>
    <s v="Stromnetz Berlin GmbH"/>
    <x v="0"/>
    <x v="42"/>
    <x v="1"/>
  </r>
  <r>
    <s v="BNA0083"/>
    <x v="43"/>
    <s v="Wilmersdorf"/>
    <n v="14199"/>
    <s v="Berlin"/>
    <s v="Forckenbeckstr. 3 - 6"/>
    <s v="Berlin"/>
    <s v="Wilmersdorf GT1"/>
    <d v="1977-01-01T00:00:00"/>
    <d v="1977-01-01T00:00:00"/>
    <s v="Endgültig Stillgelegt 2018 (mit StA)"/>
    <x v="5"/>
    <m/>
    <m/>
    <s v="Mineralölprodukte"/>
    <x v="1"/>
    <s v="Ja"/>
    <n v="92"/>
    <s v="Wilmersdorf"/>
    <s v="Hochspannung (HS)"/>
    <s v="Stromnetz Berlin GmbH"/>
    <x v="3"/>
    <x v="42"/>
    <x v="1"/>
  </r>
  <r>
    <s v="BNA0084"/>
    <x v="43"/>
    <s v="Reuter"/>
    <n v="13599"/>
    <s v="Berlin"/>
    <s v="Otternbuchtstr. 11"/>
    <s v="Berlin"/>
    <s v="Reuter M"/>
    <d v="1998-10-30T00:00:00"/>
    <d v="1998-10-30T00:00:00"/>
    <s v="in Betrieb"/>
    <x v="10"/>
    <s v="Dampf aus Müllverbrennungsanlage"/>
    <m/>
    <s v="Abfall"/>
    <x v="1"/>
    <s v="Ja"/>
    <n v="36"/>
    <s v="Reuter"/>
    <s v="Hochspannung (HS)"/>
    <s v="Stromnetz Berlin GmbH"/>
    <x v="0"/>
    <x v="43"/>
    <x v="1"/>
  </r>
  <r>
    <s v="BNA0085a"/>
    <x v="43"/>
    <s v="Moabit"/>
    <n v="13353"/>
    <s v="Berlin"/>
    <s v="Friedrich-Krause-Ufer 10- 15"/>
    <s v="Berlin"/>
    <s v="Moabit A"/>
    <d v="1990-01-01T00:00:00"/>
    <d v="1990-01-01T00:00:00"/>
    <s v="in Betrieb"/>
    <x v="3"/>
    <s v="Steinkohle"/>
    <s v="Holz"/>
    <s v="Steinkohle"/>
    <x v="1"/>
    <s v="Ja"/>
    <n v="89"/>
    <s v="Moabit"/>
    <s v="Hochspannung (HS)"/>
    <s v="Stromnetz Berlin GmbH"/>
    <x v="0"/>
    <x v="44"/>
    <x v="1"/>
  </r>
  <r>
    <s v="BNA0085b"/>
    <x v="43"/>
    <s v="Moabit"/>
    <n v="13353"/>
    <s v="Berlin"/>
    <s v="Friedrich-Krause-Ufer 10- 15"/>
    <s v="Berlin"/>
    <s v="Moabit GT 7"/>
    <d v="1971-09-30T00:00:00"/>
    <d v="1971-09-30T00:00:00"/>
    <s v="in Betrieb"/>
    <x v="5"/>
    <m/>
    <m/>
    <s v="Mineralölprodukte"/>
    <x v="1"/>
    <s v="Nein"/>
    <n v="34"/>
    <s v="Moabit"/>
    <s v="Hochspannung (HS)"/>
    <s v="Stromnetz Berlin GmbH"/>
    <x v="0"/>
    <x v="15"/>
    <x v="2"/>
  </r>
  <r>
    <s v="BNA0085b"/>
    <x v="43"/>
    <s v="Moabit"/>
    <n v="13353"/>
    <s v="Berlin"/>
    <s v="Friedrich-Krause-Ufer 10- 15"/>
    <s v="Berlin"/>
    <s v="Moabit GT 7"/>
    <d v="1971-09-30T00:00:00"/>
    <d v="1971-09-30T00:00:00"/>
    <s v="Endgültig Stillgelegt 2018 (mit StA)"/>
    <x v="5"/>
    <m/>
    <m/>
    <s v="Mineralölprodukte"/>
    <x v="1"/>
    <s v="Nein"/>
    <n v="17"/>
    <s v="Moabit"/>
    <s v="Hochspannung (HS)"/>
    <s v="Stromnetz Berlin GmbH"/>
    <x v="3"/>
    <x v="15"/>
    <x v="2"/>
  </r>
  <r>
    <s v="BNA0086"/>
    <x v="43"/>
    <s v="Reuter West"/>
    <n v="13599"/>
    <s v="Berlin"/>
    <s v="Großer Spreering 5"/>
    <s v="Berlin"/>
    <s v="Reuter West D"/>
    <d v="1987-12-14T00:00:00"/>
    <d v="1987-12-14T00:00:00"/>
    <s v="in Betrieb"/>
    <x v="6"/>
    <m/>
    <m/>
    <s v="Steinkohle"/>
    <x v="1"/>
    <s v="Ja"/>
    <n v="282"/>
    <s v="Reuter"/>
    <s v="Höchstspannung (HöS)"/>
    <s v="50Hertz Transmission GmbH"/>
    <x v="0"/>
    <x v="45"/>
    <x v="1"/>
  </r>
  <r>
    <s v="BNA0087"/>
    <x v="43"/>
    <s v="Reuter West"/>
    <n v="13599"/>
    <s v="Berlin"/>
    <s v="Großer Spreering 5"/>
    <s v="Berlin"/>
    <s v="Reuter West E"/>
    <d v="1988-08-04T00:00:00"/>
    <d v="1988-08-04T00:00:00"/>
    <s v="in Betrieb"/>
    <x v="6"/>
    <m/>
    <m/>
    <s v="Steinkohle"/>
    <x v="1"/>
    <s v="Ja"/>
    <n v="282"/>
    <s v="Reuter"/>
    <s v="Höchstspannung (HöS)"/>
    <s v="50Hertz Transmission GmbH"/>
    <x v="0"/>
    <x v="46"/>
    <x v="1"/>
  </r>
  <r>
    <s v="BNA0088a"/>
    <x v="45"/>
    <s v="Industriekraftwerk Bernburg (IKB)"/>
    <n v="6406"/>
    <s v="Bernburg"/>
    <m/>
    <s v="Sachsen-Anhalt"/>
    <m/>
    <d v="1994-12-30T00:00:00"/>
    <d v="1994-12-30T00:00:00"/>
    <s v="in Betrieb"/>
    <x v="1"/>
    <m/>
    <m/>
    <s v="Erdgas"/>
    <x v="1"/>
    <s v="Ja"/>
    <n v="140.5"/>
    <s v="ID 92406 - 3136"/>
    <s v="Hochspannung (HS)"/>
    <s v="Mitteldeutsche Netzgesellschaft Strom mbH"/>
    <x v="0"/>
    <x v="29"/>
    <x v="3"/>
  </r>
  <r>
    <s v="BNA0088b"/>
    <x v="45"/>
    <s v="Dampfturbinenanlage der EBS-Kessel"/>
    <n v="6406"/>
    <s v="Bernburg"/>
    <m/>
    <s v="Sachsen-Anhalt"/>
    <m/>
    <d v="2009-10-16T00:00:00"/>
    <d v="2009-10-16T00:00:00"/>
    <s v="in Betrieb"/>
    <x v="10"/>
    <m/>
    <m/>
    <s v="Abfall"/>
    <x v="1"/>
    <s v="Ja"/>
    <n v="35"/>
    <s v="ID 92407 - 3136"/>
    <s v="Hochspannung (HS)"/>
    <s v="Mitteldeutsche Netzgesellschaft Strom mbH"/>
    <x v="0"/>
    <x v="6"/>
    <x v="3"/>
  </r>
  <r>
    <s v="BNA0089"/>
    <x v="46"/>
    <m/>
    <n v="2748"/>
    <s v="Bernstadt a. d. Eigen"/>
    <m/>
    <s v="Sachsen"/>
    <m/>
    <n v="2003"/>
    <n v="2003"/>
    <s v="in Betrieb"/>
    <x v="0"/>
    <m/>
    <m/>
    <s v="Windenergie (Onshore-Anlage)"/>
    <x v="0"/>
    <m/>
    <n v="20.8"/>
    <m/>
    <s v="Hochspannung (HS)"/>
    <s v="ENSO Netz GmbH"/>
    <x v="0"/>
    <x v="2"/>
    <x v="0"/>
  </r>
  <r>
    <s v="BNA0090"/>
    <x v="34"/>
    <s v="ENERTRAG Netz GmbH _x000a_(UW Bertikow)"/>
    <n v="17291"/>
    <s v="Bertikow"/>
    <m/>
    <s v="Brandenburg"/>
    <m/>
    <d v="2006-12-31T00:00:00"/>
    <d v="2006-12-31T00:00:00"/>
    <s v="in Betrieb"/>
    <x v="4"/>
    <m/>
    <m/>
    <s v="Biomasse"/>
    <x v="0"/>
    <s v="Nein"/>
    <n v="20"/>
    <s v="UW Bertikow"/>
    <s v="Höchstspannung (HöS)"/>
    <s v="50Hertz Transmission GmbH"/>
    <x v="0"/>
    <x v="47"/>
    <x v="0"/>
  </r>
  <r>
    <s v="BNA0091a"/>
    <x v="34"/>
    <s v="UW Bertikow"/>
    <n v="17291"/>
    <s v="Weselitz"/>
    <s v="Flur 1, Flurst. 130/1"/>
    <s v="Brandenburg"/>
    <s v="UW Bertikow"/>
    <n v="2003"/>
    <n v="2003"/>
    <s v="in Betrieb"/>
    <x v="0"/>
    <m/>
    <m/>
    <s v="Windenergie (Onshore-Anlage)"/>
    <x v="0"/>
    <m/>
    <n v="328"/>
    <s v="UW Bertikow"/>
    <s v="Höchstspannung (HöS)"/>
    <s v="50Hertz Transmission GmbH"/>
    <x v="0"/>
    <x v="2"/>
    <x v="0"/>
  </r>
  <r>
    <s v="BNA0091b"/>
    <x v="47"/>
    <s v="Windpark Falkenwalde"/>
    <n v="17291"/>
    <s v="Uckerfelde-Kleinow"/>
    <m/>
    <s v="Brandenburg"/>
    <m/>
    <n v="2004"/>
    <n v="2004"/>
    <s v="in Betrieb"/>
    <x v="0"/>
    <m/>
    <m/>
    <s v="Windenergie (Onshore-Anlage)"/>
    <x v="0"/>
    <s v="Nein"/>
    <n v="12"/>
    <s v="UW Bertikow"/>
    <s v="Höchstspannung (HöS)"/>
    <s v="50Hertz Transmission GmbH"/>
    <x v="0"/>
    <x v="32"/>
    <x v="0"/>
  </r>
  <r>
    <s v="BNA0092"/>
    <x v="48"/>
    <s v="Windpark Holste / Ringstedt"/>
    <n v="27616"/>
    <s v="Beverstedt"/>
    <m/>
    <s v="Niedersachsen"/>
    <m/>
    <d v="2006-06-30T00:00:00"/>
    <d v="2006-06-30T00:00:00"/>
    <s v="in Betrieb"/>
    <x v="0"/>
    <m/>
    <m/>
    <s v="Windenergie (Onshore-Anlage)"/>
    <x v="0"/>
    <m/>
    <n v="25.2"/>
    <s v="Stubbener Landstr. 1, 27616 Beverstedt"/>
    <s v="USp. Hoch- / Mittelspannung (HS/MS)"/>
    <s v="EWE NETZ GmbH"/>
    <x v="0"/>
    <x v="47"/>
    <x v="0"/>
  </r>
  <r>
    <s v="BNA0093"/>
    <x v="42"/>
    <s v="Kraftwerk Bexbach"/>
    <n v="66450"/>
    <s v="Bexbach"/>
    <s v="Grubenstraße"/>
    <s v="Saarland"/>
    <s v="BEX"/>
    <d v="1983-01-01T00:00:00"/>
    <d v="1983-01-01T00:00:00"/>
    <s v="Gesetzlich an Stilllegung gehindert"/>
    <x v="6"/>
    <m/>
    <m/>
    <s v="Steinkohle"/>
    <x v="1"/>
    <s v="Nein"/>
    <n v="726"/>
    <s v="Mittelbexbach"/>
    <s v="Höchstspannung (HöS)"/>
    <s v="Amprion GmbH"/>
    <x v="4"/>
    <x v="48"/>
    <x v="0"/>
  </r>
  <r>
    <s v="BNA0097"/>
    <x v="49"/>
    <s v="MVA Bielefeld"/>
    <n v="33609"/>
    <s v="Bielefeld"/>
    <s v="Schelpmilser Weg 30"/>
    <s v="Nordrhein-Westfalen"/>
    <s v="Linien 1 - 3"/>
    <d v="1981-07-01T00:00:00"/>
    <d v="1981-07-01T00:00:00"/>
    <s v="in Betrieb"/>
    <x v="10"/>
    <s v="Abfall, biologisch abbaubarer Anteil von Abfällen aus Haushalten und Industrie"/>
    <m/>
    <s v="Abfall"/>
    <x v="1"/>
    <s v="Ja"/>
    <n v="34"/>
    <s v="UW Milse"/>
    <s v="Hochspannung (HS)"/>
    <s v="SWB Netz GmbH"/>
    <x v="0"/>
    <x v="37"/>
    <x v="1"/>
  </r>
  <r>
    <s v="BNA0098"/>
    <x v="50"/>
    <s v="HKW Schildescher Straße"/>
    <n v="33611"/>
    <s v="Bielefeld"/>
    <m/>
    <s v="Nordrhein-Westfalen"/>
    <m/>
    <d v="1977-05-20T00:00:00"/>
    <d v="1977-05-20T00:00:00"/>
    <s v="in Betrieb"/>
    <x v="3"/>
    <s v="Erdgas L"/>
    <s v="Heizöl el"/>
    <s v="Erdgas"/>
    <x v="1"/>
    <s v="Ja"/>
    <n v="23"/>
    <s v="UW Kraftwerk"/>
    <s v="Hochspannung (HS)"/>
    <s v="SWB Netz GmbH"/>
    <x v="0"/>
    <x v="42"/>
    <x v="0"/>
  </r>
  <r>
    <s v="BNA0099"/>
    <x v="51"/>
    <s v="Gasturbinenkraftwerk Bielefeld Ummeln"/>
    <n v="33649"/>
    <s v="Bielefeld"/>
    <m/>
    <s v="Nordrhein-Westfalen"/>
    <s v="GT Ummeln"/>
    <n v="1975"/>
    <n v="1975"/>
    <s v="Endgültig Stillgelegt 2015 (mit StA)"/>
    <x v="1"/>
    <m/>
    <m/>
    <s v="Erdgas"/>
    <x v="1"/>
    <s v="Nein"/>
    <n v="55"/>
    <s v="UW - Bielefeld West"/>
    <s v="Hochspannung (HS)"/>
    <s v="SWB Netz GmbH"/>
    <x v="10"/>
    <x v="49"/>
    <x v="0"/>
  </r>
  <r>
    <s v="BNA0100"/>
    <x v="50"/>
    <s v="GuD Kraftwerk Hillegossen"/>
    <n v="33697"/>
    <s v="Bielefeld"/>
    <m/>
    <s v="Nordrhein-Westfalen"/>
    <s v="GuD"/>
    <d v="2005-01-02T00:00:00"/>
    <d v="2005-01-02T00:00:00"/>
    <s v="in Betrieb"/>
    <x v="1"/>
    <m/>
    <m/>
    <s v="Erdgas"/>
    <x v="1"/>
    <s v="Ja"/>
    <n v="37.450000000000003"/>
    <m/>
    <s v="Hochspannung (HS)"/>
    <s v="SWB Netz GmbH"/>
    <x v="0"/>
    <x v="36"/>
    <x v="3"/>
  </r>
  <r>
    <s v="BNA0101"/>
    <x v="50"/>
    <s v="HKW Schildescher Straße"/>
    <n v="33611"/>
    <s v="Bielefeld"/>
    <m/>
    <s v="Nordrhein-Westfalen"/>
    <m/>
    <d v="1966-10-03T00:00:00"/>
    <d v="1966-10-03T00:00:00"/>
    <s v="Sonderfall"/>
    <x v="3"/>
    <s v="Erdgas L"/>
    <s v="Heizöl el"/>
    <s v="Erdgas"/>
    <x v="1"/>
    <s v="Ja"/>
    <n v="41"/>
    <s v="UW Kraftwerk"/>
    <s v="Hochspannung (HS)"/>
    <s v="SWB Netz GmbH"/>
    <x v="11"/>
    <x v="28"/>
    <x v="0"/>
  </r>
  <r>
    <s v="BNA0102"/>
    <x v="52"/>
    <s v="Windparks Biere und Borne"/>
    <n v="39221"/>
    <s v="Biere"/>
    <m/>
    <s v="Sachsen-Anhalt"/>
    <m/>
    <n v="1999"/>
    <n v="1999"/>
    <s v="in Betrieb"/>
    <x v="0"/>
    <m/>
    <m/>
    <s v="Windenergie (Onshore-Anlage)"/>
    <x v="0"/>
    <m/>
    <n v="94.5"/>
    <s v="UW Biere und UW Biere West"/>
    <s v="Hochspannung (HS)"/>
    <s v="HSN Magdeburg GmbH"/>
    <x v="0"/>
    <x v="3"/>
    <x v="0"/>
  </r>
  <r>
    <s v="BNA0103"/>
    <x v="53"/>
    <s v="Biomassekraftwerk Bischofferode"/>
    <n v="37345"/>
    <s v="Bischofferode"/>
    <m/>
    <s v="Thüringen"/>
    <m/>
    <d v="2005-12-30T00:00:00"/>
    <d v="2005-12-30T00:00:00"/>
    <s v="in Betrieb"/>
    <x v="4"/>
    <s v="Waldrestholz"/>
    <m/>
    <s v="Biomasse"/>
    <x v="0"/>
    <s v="Nein"/>
    <n v="18.100000000000001"/>
    <s v="Umspannwerk Bischofferode"/>
    <s v="Mittelspannung (MS)"/>
    <s v="TEN Thüringer Energienetze GmbH"/>
    <x v="0"/>
    <x v="36"/>
    <x v="0"/>
  </r>
  <r>
    <s v="BNA0104"/>
    <x v="54"/>
    <m/>
    <n v="1877"/>
    <s v="Bischofswerda"/>
    <m/>
    <s v="Sachsen"/>
    <m/>
    <n v="2003"/>
    <n v="2003"/>
    <s v="in Betrieb"/>
    <x v="0"/>
    <m/>
    <m/>
    <s v="Windenergie (Onshore-Anlage)"/>
    <x v="0"/>
    <m/>
    <n v="20"/>
    <m/>
    <s v="Hochspannung (HS)"/>
    <s v="ENSO Netz GmbH"/>
    <x v="0"/>
    <x v="2"/>
    <x v="0"/>
  </r>
  <r>
    <s v="BNA0105"/>
    <x v="55"/>
    <s v="GuD Bitterfeld"/>
    <n v="6749"/>
    <s v="Bitterfeld"/>
    <m/>
    <s v="Sachsen-Anhalt"/>
    <m/>
    <d v="2000-08-04T00:00:00"/>
    <d v="2000-08-04T00:00:00"/>
    <s v="in Betrieb"/>
    <x v="1"/>
    <m/>
    <m/>
    <s v="Erdgas"/>
    <x v="1"/>
    <s v="Ja"/>
    <n v="106"/>
    <s v="UW Bitterfeld Mitte"/>
    <s v="Hochspannung (HS)"/>
    <s v="Mitteldeutsche Netzgesellschaft Strom mbH"/>
    <x v="0"/>
    <x v="50"/>
    <x v="3"/>
  </r>
  <r>
    <s v="BNA0106"/>
    <x v="56"/>
    <m/>
    <n v="7366"/>
    <s v="Blankenstein"/>
    <s v="Hauptstraße 16"/>
    <s v="Thüringen"/>
    <m/>
    <d v="1999-12-23T00:00:00"/>
    <d v="1999-12-23T00:00:00"/>
    <s v="in Betrieb"/>
    <x v="4"/>
    <m/>
    <m/>
    <s v="Biomasse"/>
    <x v="0"/>
    <s v="Ja"/>
    <n v="53.5"/>
    <s v="Umspannwerk"/>
    <s v="Mittelspannung (MS)"/>
    <s v="TEN Thüringer Energienetze GmbH"/>
    <x v="0"/>
    <x v="19"/>
    <x v="0"/>
  </r>
  <r>
    <s v="BNA0107"/>
    <x v="57"/>
    <s v="Bliesdorf"/>
    <n v="16269"/>
    <s v="Bliesdorf"/>
    <m/>
    <s v="Brandenburg"/>
    <s v="Bliesdorf"/>
    <d v="2001-06-01T00:00:00"/>
    <d v="2001-06-01T00:00:00"/>
    <s v="in Betrieb"/>
    <x v="0"/>
    <m/>
    <m/>
    <s v="Windenergie (Onshore-Anlage)"/>
    <x v="0"/>
    <s v="Nein"/>
    <n v="33.5"/>
    <s v="UW Bliesdorf "/>
    <s v="Hochspannung (HS)"/>
    <s v="E.DIS AG"/>
    <x v="0"/>
    <x v="27"/>
    <x v="0"/>
  </r>
  <r>
    <s v="BNA0109"/>
    <x v="58"/>
    <m/>
    <n v="46395"/>
    <s v="Bocholt"/>
    <m/>
    <s v="Nordrhein-Westfalen"/>
    <m/>
    <n v="2007"/>
    <n v="2007"/>
    <s v="in Betrieb"/>
    <x v="0"/>
    <m/>
    <m/>
    <s v="Windenergie (Onshore-Anlage)"/>
    <x v="0"/>
    <m/>
    <n v="10"/>
    <m/>
    <s v="Mittelspannung (MS)"/>
    <s v="Bocholter Energie- und Wasserversorgung GmbH"/>
    <x v="0"/>
    <x v="12"/>
    <x v="0"/>
  </r>
  <r>
    <s v="BNA0110"/>
    <x v="59"/>
    <s v="Bochum"/>
    <n v="44799"/>
    <s v="Bochum"/>
    <m/>
    <s v="Nordrhein-Westfalen"/>
    <s v="KBO"/>
    <d v="2004-03-26T00:00:00"/>
    <d v="2004-03-26T00:00:00"/>
    <s v="Endgültig Stillgelegt 2018 (mit StA)"/>
    <x v="1"/>
    <m/>
    <m/>
    <s v="Erdgas"/>
    <x v="1"/>
    <s v="Ja"/>
    <n v="20.7"/>
    <s v="Weitmar"/>
    <s v="Hochspannung (HS)"/>
    <s v="Westnetz GmbH"/>
    <x v="3"/>
    <x v="23"/>
    <x v="0"/>
  </r>
  <r>
    <s v="BNA0111"/>
    <x v="60"/>
    <s v="HKW Hiltrop"/>
    <n v="44805"/>
    <s v="Bochum"/>
    <m/>
    <s v="Nordrhein-Westfalen"/>
    <m/>
    <d v="2013-12-01T00:00:00"/>
    <d v="2013-12-01T00:00:00"/>
    <s v="in Betrieb"/>
    <x v="1"/>
    <m/>
    <m/>
    <s v="Erdgas"/>
    <x v="1"/>
    <s v="Ja"/>
    <n v="44"/>
    <s v="INGU 2089 / IGRU 2088"/>
    <s v="USp. Hoch- / Mittelspannung (HS/MS)"/>
    <s v="Stadtwerke Bochum Netz GmbH"/>
    <x v="0"/>
    <x v="25"/>
    <x v="1"/>
  </r>
  <r>
    <s v="BNA0112"/>
    <x v="61"/>
    <s v="Windpark Bockelwitz"/>
    <n v="4703"/>
    <s v="Bockelwitz"/>
    <m/>
    <s v="Sachsen"/>
    <m/>
    <d v="1999-01-01T00:00:00"/>
    <d v="1999-01-01T00:00:00"/>
    <s v="in Betrieb"/>
    <x v="0"/>
    <m/>
    <m/>
    <s v="Windenergie (Onshore-Anlage)"/>
    <x v="0"/>
    <s v="Nein"/>
    <n v="15"/>
    <s v="DE0009990470300000E10000601000001"/>
    <m/>
    <s v="Mitteldeutsche Netzgesellschaft Strom mbH"/>
    <x v="0"/>
    <x v="19"/>
    <x v="0"/>
  </r>
  <r>
    <s v="BNA0113"/>
    <x v="0"/>
    <m/>
    <n v="31167"/>
    <s v="Bockenem"/>
    <m/>
    <s v="Niedersachsen"/>
    <m/>
    <n v="2003"/>
    <n v="2003"/>
    <s v="in Betrieb"/>
    <x v="0"/>
    <m/>
    <m/>
    <s v="Windenergie (Onshore-Anlage)"/>
    <x v="0"/>
    <m/>
    <n v="12"/>
    <m/>
    <s v="Mittelspannung (MS)"/>
    <s v="Avacon AG"/>
    <x v="0"/>
    <x v="2"/>
    <x v="0"/>
  </r>
  <r>
    <s v="BNA0114"/>
    <x v="62"/>
    <m/>
    <n v="26345"/>
    <s v="Bockhorn"/>
    <m/>
    <s v="Niedersachsen"/>
    <m/>
    <n v="2000"/>
    <n v="2000"/>
    <s v="in Betrieb"/>
    <x v="0"/>
    <m/>
    <m/>
    <s v="Windenergie (Onshore-Anlage)"/>
    <x v="0"/>
    <m/>
    <n v="18.3"/>
    <m/>
    <s v="Mittelspannung (MS)"/>
    <s v="EWE NETZ GmbH"/>
    <x v="0"/>
    <x v="51"/>
    <x v="0"/>
  </r>
  <r>
    <s v="BNA0115"/>
    <x v="4"/>
    <s v="Lippendorf"/>
    <n v="4007"/>
    <s v="Böhlen"/>
    <s v="Werkstraße"/>
    <s v="Sachsen"/>
    <s v="R"/>
    <d v="2000-06-20T00:00:00"/>
    <d v="2000-06-20T00:00:00"/>
    <s v="in Betrieb"/>
    <x v="11"/>
    <m/>
    <m/>
    <s v="Braunkohle"/>
    <x v="1"/>
    <s v="Ja"/>
    <n v="875"/>
    <s v="Pulgar"/>
    <s v="Höchstspannung (HöS)"/>
    <s v="50Hertz Transmission GmbH"/>
    <x v="0"/>
    <x v="50"/>
    <x v="1"/>
  </r>
  <r>
    <s v="BNA0116"/>
    <x v="11"/>
    <s v="Braunkohlekraftwerk Lippendorf"/>
    <n v="4564"/>
    <s v="Böhlen"/>
    <s v="Werkstraße"/>
    <s v="Sachsen"/>
    <s v="LIP S"/>
    <d v="1999-12-01T00:00:00"/>
    <d v="1999-12-01T00:00:00"/>
    <s v="in Betrieb"/>
    <x v="11"/>
    <m/>
    <m/>
    <s v="Braunkohle"/>
    <x v="1"/>
    <s v="Ja"/>
    <n v="875"/>
    <s v="Pulgar"/>
    <s v="Höchstspannung (HöS)"/>
    <s v="50Hertz Transmission GmbH"/>
    <x v="0"/>
    <x v="19"/>
    <x v="1"/>
  </r>
  <r>
    <s v="BNA0117a"/>
    <x v="63"/>
    <s v="Heizkraftwerk Karlstraße"/>
    <n v="53115"/>
    <s v="Bonn"/>
    <m/>
    <s v="Nordrhein-Westfalen"/>
    <s v="Heizkraftwerk Karlstraße"/>
    <d v="1990-07-01T00:00:00"/>
    <d v="1990-07-01T00:00:00"/>
    <s v="in Betrieb"/>
    <x v="3"/>
    <s v="Dampf aus Müllverbrennungsanlage"/>
    <m/>
    <s v="Abfall"/>
    <x v="1"/>
    <s v="Ja"/>
    <n v="12"/>
    <s v="Umspannanlage Endenich"/>
    <s v="Mittelspannung (MS)"/>
    <s v="Bonn Netz GmbH "/>
    <x v="0"/>
    <x v="44"/>
    <x v="1"/>
  </r>
  <r>
    <s v="BNA0117b"/>
    <x v="63"/>
    <s v="Heizkraftwerk Karlstraße"/>
    <n v="53115"/>
    <s v="Bonn"/>
    <m/>
    <s v="Nordrhein-Westfalen"/>
    <s v="Heizkraftwerk Karlstraße"/>
    <d v="2013-11-01T00:00:00"/>
    <d v="2013-11-01T00:00:00"/>
    <s v="in Betrieb"/>
    <x v="3"/>
    <s v="Erdgas"/>
    <s v="Dampf aus Müllverbrennungsanlage"/>
    <s v="Erdgas"/>
    <x v="1"/>
    <s v="Ja"/>
    <n v="95"/>
    <m/>
    <s v="USp. Hoch- / Mittelspannung (HS/MS)"/>
    <s v="Bonn Netz GmbH"/>
    <x v="0"/>
    <x v="25"/>
    <x v="1"/>
  </r>
  <r>
    <s v="BNA0118"/>
    <x v="63"/>
    <s v="Heizkraftwerk Süd"/>
    <n v="53121"/>
    <s v="Bonn"/>
    <m/>
    <s v="Nordrhein-Westfalen"/>
    <s v="Heizkraftwerk Süd"/>
    <m/>
    <m/>
    <s v="Endgültig Stillgelegt 2012 (ohne StA)"/>
    <x v="1"/>
    <m/>
    <m/>
    <s v="Erdgas"/>
    <x v="1"/>
    <s v="Ja"/>
    <n v="14.4"/>
    <s v="Umspannanlage Kessenich"/>
    <n v="10"/>
    <s v="Bonn Netz GmbH "/>
    <x v="2"/>
    <x v="24"/>
    <x v="0"/>
  </r>
  <r>
    <s v="BNA0119"/>
    <x v="64"/>
    <m/>
    <n v="33178"/>
    <s v="Borchen"/>
    <m/>
    <s v="Nordrhein-Westfalen"/>
    <m/>
    <n v="2002"/>
    <n v="2002"/>
    <s v="in Betrieb"/>
    <x v="0"/>
    <m/>
    <m/>
    <s v="Windenergie (Onshore-Anlage)"/>
    <x v="0"/>
    <m/>
    <n v="16.8"/>
    <m/>
    <s v="USp. Hoch- / Mittelspannung (HS/MS)"/>
    <s v="Westfalen Weser Netz GmbH"/>
    <x v="0"/>
    <x v="1"/>
    <x v="0"/>
  </r>
  <r>
    <s v="BNA0120"/>
    <x v="65"/>
    <m/>
    <n v="33178"/>
    <s v="Borchen"/>
    <m/>
    <s v="Nordrhein-Westfalen"/>
    <m/>
    <n v="2001"/>
    <n v="2001"/>
    <s v="in Betrieb"/>
    <x v="0"/>
    <m/>
    <m/>
    <s v="Windenergie (Onshore-Anlage)"/>
    <x v="0"/>
    <m/>
    <n v="11.8"/>
    <m/>
    <s v="USp. Hoch- / Mittelspannung (HS/MS)"/>
    <s v="Westfalen Weser Netz GmbH"/>
    <x v="0"/>
    <x v="22"/>
    <x v="0"/>
  </r>
  <r>
    <s v="BNA0121"/>
    <x v="0"/>
    <m/>
    <n v="46325"/>
    <s v="Borken"/>
    <m/>
    <s v="Nordrhein-Westfalen"/>
    <m/>
    <d v="2006-06-09T00:00:00"/>
    <d v="2006-06-09T00:00:00"/>
    <s v="in Betrieb"/>
    <x v="4"/>
    <m/>
    <m/>
    <s v="Biomasse"/>
    <x v="0"/>
    <s v="Ja"/>
    <n v="11.425000000000001"/>
    <m/>
    <s v="Mittelspannung (MS)"/>
    <s v="Westnetz GmbH"/>
    <x v="0"/>
    <x v="47"/>
    <x v="0"/>
  </r>
  <r>
    <s v="BNA0122"/>
    <x v="4"/>
    <s v="Boxberg"/>
    <n v="2943"/>
    <s v="Boxberg"/>
    <s v="Am Kraftwerk 1"/>
    <s v="Sachsen"/>
    <s v="N"/>
    <d v="1979-01-01T00:00:00"/>
    <d v="1979-01-01T00:00:00"/>
    <s v="in Betrieb"/>
    <x v="11"/>
    <m/>
    <m/>
    <s v="Braunkohle"/>
    <x v="1"/>
    <s v="Ja"/>
    <n v="465"/>
    <s v="Bärwalde"/>
    <s v="Höchstspannung (HöS)"/>
    <s v="50Hertz Transmission GmbH"/>
    <x v="0"/>
    <x v="52"/>
    <x v="1"/>
  </r>
  <r>
    <s v="BNA0123"/>
    <x v="4"/>
    <s v="Boxberg"/>
    <n v="2943"/>
    <s v="Boxberg"/>
    <s v="Am Kraftwerk 1"/>
    <s v="Sachsen"/>
    <s v="P"/>
    <d v="1980-07-01T00:00:00"/>
    <d v="1980-07-01T00:00:00"/>
    <s v="in Betrieb"/>
    <x v="11"/>
    <m/>
    <m/>
    <s v="Braunkohle"/>
    <x v="1"/>
    <s v="Ja"/>
    <n v="465"/>
    <s v="Bärwalde"/>
    <s v="Höchstspannung (HöS)"/>
    <s v="50Hertz Transmission GmbH"/>
    <x v="0"/>
    <x v="53"/>
    <x v="1"/>
  </r>
  <r>
    <s v="BNA0124"/>
    <x v="4"/>
    <s v="Boxberg"/>
    <n v="2943"/>
    <s v="Boxberg"/>
    <s v="Am Kraftwerk 1"/>
    <s v="Sachsen"/>
    <s v="Q"/>
    <d v="2000-10-01T00:00:00"/>
    <d v="2000-10-01T00:00:00"/>
    <s v="in Betrieb"/>
    <x v="11"/>
    <m/>
    <m/>
    <s v="Braunkohle"/>
    <x v="1"/>
    <s v="Ja"/>
    <n v="857"/>
    <s v="Bärwalde"/>
    <s v="Höchstspannung (HöS)"/>
    <s v="50Hertz Transmission GmbH"/>
    <x v="0"/>
    <x v="50"/>
    <x v="1"/>
  </r>
  <r>
    <s v="BNA0125"/>
    <x v="66"/>
    <m/>
    <n v="97944"/>
    <s v="Boxberg"/>
    <m/>
    <s v="Baden-Württemberg"/>
    <m/>
    <n v="2004"/>
    <n v="2004"/>
    <s v="in Betrieb"/>
    <x v="0"/>
    <m/>
    <m/>
    <s v="Windenergie (Onshore-Anlage)"/>
    <x v="0"/>
    <m/>
    <n v="10"/>
    <m/>
    <s v="Mittelspannung (MS)"/>
    <s v="Netze BW GmbH"/>
    <x v="0"/>
    <x v="32"/>
    <x v="0"/>
  </r>
  <r>
    <s v="BNA0126"/>
    <x v="67"/>
    <m/>
    <n v="25923"/>
    <s v="Braderup"/>
    <m/>
    <s v="Schleswig-Holstein"/>
    <m/>
    <n v="2005"/>
    <n v="2005"/>
    <s v="in Betrieb"/>
    <x v="0"/>
    <m/>
    <m/>
    <s v="Windenergie (Onshore-Anlage)"/>
    <x v="0"/>
    <m/>
    <n v="11.8"/>
    <m/>
    <s v="Mittelspannung (MS)"/>
    <s v="Schleswig-Holstein Netz AG "/>
    <x v="0"/>
    <x v="30"/>
    <x v="0"/>
  </r>
  <r>
    <s v="BNA0127"/>
    <x v="68"/>
    <m/>
    <n v="26919"/>
    <s v="Brake"/>
    <m/>
    <s v="Niedersachsen"/>
    <m/>
    <n v="2002"/>
    <n v="2002"/>
    <s v="in Betrieb"/>
    <x v="0"/>
    <m/>
    <m/>
    <s v="Windenergie (Onshore-Anlage)"/>
    <x v="0"/>
    <m/>
    <n v="10"/>
    <m/>
    <s v="USp. Hoch- / Mittelspannung (HS/MS)"/>
    <s v="EWE NETZ GmbH"/>
    <x v="0"/>
    <x v="1"/>
    <x v="0"/>
  </r>
  <r>
    <s v="BNA0128"/>
    <x v="69"/>
    <m/>
    <n v="27628"/>
    <s v="Bramstedt"/>
    <m/>
    <s v="Niedersachsen"/>
    <m/>
    <n v="2001"/>
    <n v="2001"/>
    <s v="in Betrieb"/>
    <x v="0"/>
    <m/>
    <m/>
    <s v="Windenergie (Onshore-Anlage)"/>
    <x v="0"/>
    <m/>
    <n v="19.5"/>
    <m/>
    <s v="USp. Hoch- / Mittelspannung (HS/MS)"/>
    <s v="EWE NETZ GmbH"/>
    <x v="0"/>
    <x v="22"/>
    <x v="0"/>
  </r>
  <r>
    <s v="BNA0129"/>
    <x v="70"/>
    <s v="HKW"/>
    <n v="14772"/>
    <s v="Brandenburg"/>
    <m/>
    <s v="Brandenburg"/>
    <m/>
    <d v="1997-09-01T00:00:00"/>
    <d v="1997-09-01T00:00:00"/>
    <s v="in Betrieb"/>
    <x v="1"/>
    <s v="Erdgas"/>
    <m/>
    <s v="Erdgas"/>
    <x v="1"/>
    <s v="Ja"/>
    <n v="36"/>
    <s v="UW Hohenstücken"/>
    <s v="Hochspannung (HS)"/>
    <s v="E.DIS"/>
    <x v="0"/>
    <x v="14"/>
    <x v="1"/>
  </r>
  <r>
    <s v="BNA0130"/>
    <x v="51"/>
    <s v="Kirchmöser"/>
    <n v="14774"/>
    <s v="Brandenburg"/>
    <m/>
    <s v="Brandenburg"/>
    <m/>
    <s v="01.01.1994"/>
    <s v="01.01.1994"/>
    <s v="in Betrieb"/>
    <x v="1"/>
    <m/>
    <m/>
    <s v="Erdgas"/>
    <x v="1"/>
    <s v="Nein"/>
    <n v="160"/>
    <s v="Unterwerk Kirchmöser"/>
    <s v="Hochspannung (HS)"/>
    <s v="50Hertz Transmission GmbH/DB Energie GmbH"/>
    <x v="0"/>
    <x v="11"/>
    <x v="3"/>
  </r>
  <r>
    <s v="BNA0131"/>
    <x v="0"/>
    <m/>
    <n v="14770"/>
    <s v="Brandenburg"/>
    <m/>
    <s v="Brandenburg"/>
    <m/>
    <n v="2010"/>
    <n v="2010"/>
    <s v="in Betrieb"/>
    <x v="7"/>
    <m/>
    <m/>
    <s v="Solare Strahlungsenergie"/>
    <x v="0"/>
    <m/>
    <n v="18.646999999999998"/>
    <m/>
    <s v="Mittelspannung (MS)"/>
    <s v="Stadtwerke Brandenburg an der Havel GmbH"/>
    <x v="0"/>
    <x v="54"/>
    <x v="0"/>
  </r>
  <r>
    <s v="BNA0132"/>
    <x v="71"/>
    <s v="Waldpolenz Energiepark FF 2"/>
    <n v="4821"/>
    <s v="Brandis"/>
    <m/>
    <s v="Sachsen"/>
    <m/>
    <n v="2008"/>
    <n v="2008"/>
    <s v="in Betrieb"/>
    <x v="7"/>
    <m/>
    <m/>
    <s v="Solare Strahlungsenergie"/>
    <x v="0"/>
    <m/>
    <n v="7.98"/>
    <m/>
    <s v="Mittelspannung (MS)"/>
    <s v="Mitteldeutsche Netzgesellschaft Strom mbH"/>
    <x v="0"/>
    <x v="55"/>
    <x v="0"/>
  </r>
  <r>
    <s v="BNA0133"/>
    <x v="72"/>
    <s v="Waldpolenz Energiepark FF 3"/>
    <n v="4821"/>
    <s v="Brandis"/>
    <m/>
    <s v="Sachsen"/>
    <m/>
    <n v="2008"/>
    <n v="2008"/>
    <s v="in Betrieb"/>
    <x v="7"/>
    <m/>
    <m/>
    <s v="Solare Strahlungsenergie"/>
    <x v="0"/>
    <m/>
    <n v="8.032"/>
    <m/>
    <s v="Mittelspannung (MS)"/>
    <s v="Mitteldeutsche Netzgesellschaft Strom mbH"/>
    <x v="0"/>
    <x v="55"/>
    <x v="0"/>
  </r>
  <r>
    <s v="BNA0134"/>
    <x v="73"/>
    <s v="Waldpolenz Energiepark FF 1"/>
    <n v="4821"/>
    <s v="Brandis"/>
    <m/>
    <s v="Sachsen"/>
    <m/>
    <n v="2007"/>
    <n v="2007"/>
    <s v="in Betrieb"/>
    <x v="7"/>
    <m/>
    <m/>
    <s v="Solare Strahlungsenergie"/>
    <x v="0"/>
    <m/>
    <n v="24.137"/>
    <m/>
    <s v="Mittelspannung (MS)"/>
    <s v="Mitteldeutsche Netzgesellschaft Strom mbH"/>
    <x v="0"/>
    <x v="12"/>
    <x v="0"/>
  </r>
  <r>
    <s v="BNA0135"/>
    <x v="74"/>
    <s v="HKW-Mitte"/>
    <n v="38106"/>
    <s v="Braunschweig"/>
    <m/>
    <s v="Niedersachsen"/>
    <s v="Block 12"/>
    <d v="1971-07-15T00:00:00"/>
    <d v="1971-07-15T00:00:00"/>
    <s v="in Betrieb"/>
    <x v="3"/>
    <s v="Erdgas"/>
    <s v="Heizöl S"/>
    <s v="Erdgas"/>
    <x v="1"/>
    <s v="Ja"/>
    <n v="20"/>
    <s v="UW Hasenwinkel 5/8"/>
    <s v="Hochspannung (HS)"/>
    <s v="Braunschweiger Netz GmbH"/>
    <x v="0"/>
    <x v="15"/>
    <x v="3"/>
  </r>
  <r>
    <s v="BNA0136"/>
    <x v="74"/>
    <s v="HKW-Mitte"/>
    <n v="38106"/>
    <s v="Braunschweig"/>
    <m/>
    <s v="Niedersachsen"/>
    <s v="GuD"/>
    <d v="2010-12-30T00:00:00"/>
    <d v="2010-12-30T00:00:00"/>
    <s v="in Betrieb"/>
    <x v="3"/>
    <s v="Erdgas"/>
    <s v="Heizöl L"/>
    <s v="Erdgas"/>
    <x v="1"/>
    <s v="Ja"/>
    <n v="74"/>
    <s v="UW Hasenwinkel 3/7"/>
    <s v="Hochspannung (HS)"/>
    <s v="Braunschweiger Netz GmbH"/>
    <x v="0"/>
    <x v="24"/>
    <x v="3"/>
  </r>
  <r>
    <s v="BNA0137"/>
    <x v="74"/>
    <s v="HKW-Nord"/>
    <n v="38112"/>
    <s v="Braunschweig"/>
    <m/>
    <s v="Niedersachsen"/>
    <s v="GT"/>
    <d v="1965-05-10T00:00:00"/>
    <d v="1965-05-10T00:00:00"/>
    <s v="in Betrieb"/>
    <x v="3"/>
    <s v="Erdgas"/>
    <s v="Heizöl L "/>
    <s v="Erdgas"/>
    <x v="1"/>
    <s v="Ja"/>
    <n v="25"/>
    <s v="UW Nord Zelle 21 "/>
    <s v="Hochspannung (HS)"/>
    <s v="Braunschweiger Netz GmbH"/>
    <x v="0"/>
    <x v="56"/>
    <x v="2"/>
  </r>
  <r>
    <s v="BNA0138"/>
    <x v="74"/>
    <s v="HKW-Mitte"/>
    <n v="38106"/>
    <s v="Braunschweig"/>
    <m/>
    <s v="Niedersachsen"/>
    <s v="Block 1 "/>
    <d v="1984-07-10T00:00:00"/>
    <d v="1984-07-10T00:00:00"/>
    <s v="in Betrieb"/>
    <x v="3"/>
    <s v="Steinkohle"/>
    <s v="Heizöl S"/>
    <s v="Steinkohle"/>
    <x v="1"/>
    <s v="Ja"/>
    <n v="43.3"/>
    <s v="UW Hasenwinkel"/>
    <s v="Hochspannung (HS)"/>
    <s v="Braunschweiger Netz GmbH"/>
    <x v="0"/>
    <x v="57"/>
    <x v="3"/>
  </r>
  <r>
    <s v="BNA0139"/>
    <x v="75"/>
    <s v="KW Hafen"/>
    <n v="28237"/>
    <s v="Bremen"/>
    <s v="Otavistr. 7-9"/>
    <s v="Bremen"/>
    <s v="MKK"/>
    <n v="2009"/>
    <n v="2009"/>
    <s v="in Betrieb"/>
    <x v="10"/>
    <m/>
    <m/>
    <s v="Abfall"/>
    <x v="1"/>
    <s v="Nein"/>
    <n v="33"/>
    <s v="über Block 5 und 6 (KW Hafen; swb Erzeugung)"/>
    <s v="Hochspannung (HS)"/>
    <s v="Wesernetz Bremen GmbH"/>
    <x v="0"/>
    <x v="7"/>
    <x v="1"/>
  </r>
  <r>
    <s v="BNA0140"/>
    <x v="76"/>
    <s v="KW Hastedt"/>
    <n v="28207"/>
    <s v="Bremen"/>
    <s v="Hastedter Osterdeich 255"/>
    <s v="Bremen"/>
    <s v="Block 14"/>
    <m/>
    <m/>
    <s v="Endgültig Stillgelegt 2016 (mit StA)"/>
    <x v="1"/>
    <m/>
    <m/>
    <s v="Erdgas"/>
    <x v="1"/>
    <s v="Ja"/>
    <n v="155"/>
    <s v="DE0072032820700000000000000232556"/>
    <s v="Hochspannung (HS)"/>
    <s v="Wesernetz Bremen GmbH"/>
    <x v="9"/>
    <x v="24"/>
    <x v="0"/>
  </r>
  <r>
    <s v="BNA0141"/>
    <x v="77"/>
    <s v="KW Mittelsbüren"/>
    <n v="28237"/>
    <s v="Bremen"/>
    <s v="Auf den Delben 35"/>
    <s v="Bremen"/>
    <s v="GT 3"/>
    <d v="1975-01-01T00:00:00"/>
    <d v="1975-01-01T00:00:00"/>
    <s v="in Betrieb"/>
    <x v="5"/>
    <s v="Öl"/>
    <m/>
    <s v="Mineralölprodukte"/>
    <x v="1"/>
    <s v="Nein"/>
    <n v="86"/>
    <s v="DE0072032823700000000000000731877"/>
    <s v="Hochspannung (HS)"/>
    <s v="Wesernetz Bremen GmbH"/>
    <x v="0"/>
    <x v="17"/>
    <x v="2"/>
  </r>
  <r>
    <s v="BNA0142"/>
    <x v="78"/>
    <s v="KW Mittelsbüren"/>
    <n v="28237"/>
    <s v="Bremen"/>
    <s v="Auf den Delben 35"/>
    <s v="Bremen"/>
    <s v="Block 4"/>
    <n v="1975"/>
    <n v="1975"/>
    <s v="in Betrieb"/>
    <x v="12"/>
    <s v="Gichtgas"/>
    <s v="Erdgas"/>
    <s v="Sonstige Energieträger_x000a_(nicht erneuerbar)"/>
    <x v="1"/>
    <s v="Nein"/>
    <n v="160"/>
    <s v="Mittelsbüren"/>
    <s v="Hochspannung (HS)"/>
    <s v="Wesernetz Bremen GmbH"/>
    <x v="0"/>
    <x v="49"/>
    <x v="1"/>
  </r>
  <r>
    <s v="BNA0143"/>
    <x v="76"/>
    <s v="KW Mittelsbüren"/>
    <n v="28237"/>
    <s v="Bremen"/>
    <s v="Auf den Delben 35"/>
    <s v="Bremen"/>
    <s v="Block 3"/>
    <m/>
    <m/>
    <s v="Endgültig Stillgelegt 2013 (ohne StA)"/>
    <x v="3"/>
    <s v="Gichtgas"/>
    <s v="Erdgas"/>
    <s v="Sonstige Energieträger_x000a_(nicht erneuerbar)"/>
    <x v="1"/>
    <s v="Nein"/>
    <n v="110"/>
    <s v="Bahnstromanschluß"/>
    <s v="Hochspannung (HS)"/>
    <s v="DB Energie GmbH"/>
    <x v="6"/>
    <x v="24"/>
    <x v="0"/>
  </r>
  <r>
    <s v="BNA0144"/>
    <x v="77"/>
    <s v="KW Hastedt"/>
    <n v="28207"/>
    <s v="Bremen"/>
    <s v="Hastedter Osterdeich 255"/>
    <s v="Bremen"/>
    <s v="Block 15"/>
    <d v="1989-12-16T00:00:00"/>
    <d v="1989-12-16T00:00:00"/>
    <s v="in Betrieb"/>
    <x v="6"/>
    <m/>
    <m/>
    <s v="Steinkohle"/>
    <x v="1"/>
    <s v="Ja"/>
    <n v="119"/>
    <s v="Wehrdamm"/>
    <s v="Hochspannung (HS)"/>
    <s v="Wesernetz Bremen GmbH"/>
    <x v="0"/>
    <x v="20"/>
    <x v="1"/>
  </r>
  <r>
    <s v="BNA0145"/>
    <x v="76"/>
    <s v="KW Hafen"/>
    <n v="28237"/>
    <s v="Bremen"/>
    <s v="Otavistr. 7-9"/>
    <s v="Bremen"/>
    <s v="Block 5"/>
    <n v="1968"/>
    <n v="1968"/>
    <s v="Endgültig Stillgelegt 2016 (mit StA)"/>
    <x v="6"/>
    <m/>
    <m/>
    <s v="Steinkohle"/>
    <x v="1"/>
    <s v="Ja"/>
    <n v="127"/>
    <s v="DE0072032825900000000000000232559"/>
    <s v="Hochspannung (HS)"/>
    <s v="Wesernetz Bremen GmbH"/>
    <x v="9"/>
    <x v="58"/>
    <x v="0"/>
  </r>
  <r>
    <s v="BNA0146"/>
    <x v="77"/>
    <s v="KW Hafen"/>
    <n v="28237"/>
    <s v="Bremen"/>
    <s v="Otavistr. 7-9"/>
    <s v="Bremen"/>
    <s v="Block 6"/>
    <d v="1979-12-01T00:00:00"/>
    <d v="1979-12-01T00:00:00"/>
    <s v="in Betrieb"/>
    <x v="6"/>
    <m/>
    <m/>
    <s v="Steinkohle"/>
    <x v="1"/>
    <s v="Ja"/>
    <n v="303"/>
    <s v="DE0072032823700000000000000232558"/>
    <s v="Hochspannung (HS)"/>
    <s v="Wesernetz Bremen GmbH"/>
    <x v="0"/>
    <x v="52"/>
    <x v="1"/>
  </r>
  <r>
    <s v="BNA0147"/>
    <x v="79"/>
    <s v="Farge"/>
    <n v="28777"/>
    <s v="Bremen"/>
    <s v="Wilhelmshavener Str. 6"/>
    <s v="Bremen"/>
    <s v="Farge"/>
    <d v="1969-01-01T00:00:00"/>
    <d v="1969-01-01T00:00:00"/>
    <s v="in Betrieb"/>
    <x v="3"/>
    <s v="Steinkohle"/>
    <s v="Klärschlamm, HSL, HEL"/>
    <s v="Steinkohle"/>
    <x v="1"/>
    <s v="Nein"/>
    <n v="350"/>
    <s v="Farge - FA1"/>
    <s v="Höchstspannung (HöS)"/>
    <s v="TenneT TSO GmbH "/>
    <x v="0"/>
    <x v="41"/>
    <x v="1"/>
  </r>
  <r>
    <s v="BNA0148"/>
    <x v="80"/>
    <m/>
    <n v="28237"/>
    <s v="Bremen"/>
    <m/>
    <s v="Bremen"/>
    <m/>
    <n v="2004"/>
    <n v="2004"/>
    <s v="in Betrieb"/>
    <x v="0"/>
    <m/>
    <m/>
    <s v="Windenergie (Onshore-Anlage)"/>
    <x v="0"/>
    <m/>
    <n v="13.2"/>
    <m/>
    <s v="Hochspannung (HS)"/>
    <s v="Wesernetz Bremen GmbH"/>
    <x v="0"/>
    <x v="32"/>
    <x v="0"/>
  </r>
  <r>
    <s v="BNA0149"/>
    <x v="81"/>
    <m/>
    <n v="28237"/>
    <s v="Bremen"/>
    <m/>
    <s v="Bremen"/>
    <m/>
    <d v="2001-12-19T00:00:00"/>
    <d v="2001-12-19T00:00:00"/>
    <s v="in Betrieb"/>
    <x v="0"/>
    <m/>
    <m/>
    <s v="Windenergie (Onshore-Anlage)"/>
    <x v="0"/>
    <s v="Nein"/>
    <n v="12"/>
    <m/>
    <s v="USp. Hoch- / Mittelspannung (HS/MS)"/>
    <s v="Wesernetz Bremen GmbH"/>
    <x v="0"/>
    <x v="27"/>
    <x v="0"/>
  </r>
  <r>
    <s v="BNA0150"/>
    <x v="0"/>
    <m/>
    <n v="28307"/>
    <s v="Bremen"/>
    <m/>
    <s v="Bremen"/>
    <m/>
    <n v="2002"/>
    <n v="2002"/>
    <s v="in Betrieb"/>
    <x v="0"/>
    <m/>
    <m/>
    <s v="Windenergie (Onshore-Anlage)"/>
    <x v="0"/>
    <m/>
    <n v="10"/>
    <m/>
    <s v="USp. Hoch- / Mittelspannung (HS/MS)"/>
    <s v="Wesernetz Bremen GmbH"/>
    <x v="0"/>
    <x v="1"/>
    <x v="0"/>
  </r>
  <r>
    <s v="BNA0151"/>
    <x v="60"/>
    <s v="Windpark Lehe"/>
    <n v="27576"/>
    <s v="Bremerhaven"/>
    <m/>
    <s v="Bremen"/>
    <m/>
    <d v="2008-08-19T00:00:00"/>
    <d v="2008-08-19T00:00:00"/>
    <s v="in Betrieb"/>
    <x v="0"/>
    <m/>
    <m/>
    <s v="Windenergie (Onshore-Anlage)"/>
    <x v="0"/>
    <s v="Nein"/>
    <n v="10"/>
    <s v="DE0001072757600000000000000735747"/>
    <s v="USp. Hoch- / Mittelspannung (HS/MS)"/>
    <s v="Wesernetz Bremerhaven GmbH &amp; Co. KG"/>
    <x v="0"/>
    <x v="59"/>
    <x v="0"/>
  </r>
  <r>
    <s v="BNA0152a"/>
    <x v="60"/>
    <s v="Windpark Speckenbüttel"/>
    <n v="27580"/>
    <s v="Bremerhaven"/>
    <m/>
    <s v="Bremen"/>
    <s v="WEA 2"/>
    <d v="2006-12-15T00:00:00"/>
    <d v="2006-12-15T00:00:00"/>
    <s v="in Betrieb"/>
    <x v="0"/>
    <m/>
    <m/>
    <s v="Windenergie (Onshore-Anlage)"/>
    <x v="0"/>
    <s v="Nein"/>
    <n v="5"/>
    <s v="DE00753827568WEAMULTIBRIDGRAUWVA2"/>
    <s v="Mittelspannung (MS)"/>
    <s v="EUROGATE Technical Services GmbH"/>
    <x v="0"/>
    <x v="47"/>
    <x v="0"/>
  </r>
  <r>
    <s v="BNA0152b"/>
    <x v="60"/>
    <s v="Windpark Speckenbüttel"/>
    <n v="27580"/>
    <s v="Bremerhaven"/>
    <m/>
    <s v="Bremen"/>
    <s v="WEA 1"/>
    <d v="2004-12-21T00:00:00"/>
    <d v="2004-12-21T00:00:00"/>
    <s v="in Betrieb"/>
    <x v="0"/>
    <m/>
    <m/>
    <s v="Windenergie (Onshore-Anlage)"/>
    <x v="0"/>
    <s v="Nein"/>
    <n v="5"/>
    <s v="DE00753827568WEAMULTIBRIDGRAUWVA1"/>
    <s v="Mittelspannung (MS)"/>
    <s v="EUROGATE Technical Services GmbH"/>
    <x v="0"/>
    <x v="23"/>
    <x v="0"/>
  </r>
  <r>
    <s v="BNA0153"/>
    <x v="82"/>
    <m/>
    <n v="21698"/>
    <s v="Brest"/>
    <m/>
    <s v="Niedersachsen"/>
    <m/>
    <n v="1999"/>
    <n v="1999"/>
    <s v="in Betrieb"/>
    <x v="0"/>
    <m/>
    <m/>
    <s v="Windenergie (Onshore-Anlage)"/>
    <x v="0"/>
    <m/>
    <n v="14.3"/>
    <m/>
    <s v="USp. Hoch- / Mittelspannung (HS/MS)"/>
    <s v="EWE NETZ GmbH"/>
    <x v="0"/>
    <x v="3"/>
    <x v="0"/>
  </r>
  <r>
    <s v="BNA0154"/>
    <x v="0"/>
    <m/>
    <n v="15518"/>
    <s v="Briesen OT Biegen"/>
    <m/>
    <s v="Brandenburg"/>
    <m/>
    <n v="2006"/>
    <n v="2006"/>
    <s v="in Betrieb"/>
    <x v="0"/>
    <m/>
    <m/>
    <s v="Windenergie (Onshore-Anlage)"/>
    <x v="0"/>
    <m/>
    <n v="10"/>
    <m/>
    <s v="Hochspannung (HS)"/>
    <s v="E.DIS AG"/>
    <x v="0"/>
    <x v="34"/>
    <x v="0"/>
  </r>
  <r>
    <s v="BNA0155"/>
    <x v="0"/>
    <m/>
    <n v="16306"/>
    <s v="Briest"/>
    <m/>
    <s v="Brandenburg"/>
    <m/>
    <n v="2002"/>
    <n v="2002"/>
    <s v="in Betrieb"/>
    <x v="0"/>
    <m/>
    <m/>
    <s v="Windenergie (Onshore-Anlage)"/>
    <x v="0"/>
    <m/>
    <n v="17.899999999999999"/>
    <m/>
    <s v="Hochspannung (HS)"/>
    <s v="E.DIS AG"/>
    <x v="0"/>
    <x v="1"/>
    <x v="0"/>
  </r>
  <r>
    <s v="BNA0156a"/>
    <x v="83"/>
    <s v="Egger Kraftwerk Brilon"/>
    <n v="59929"/>
    <s v="Brilon "/>
    <s v="Im Kissen 19"/>
    <s v="Nordrhein-Westfalen"/>
    <s v="Biomasse - KWK - Anlage"/>
    <d v="1991-05-01T00:00:00"/>
    <d v="1991-05-01T00:00:00"/>
    <s v="in Betrieb"/>
    <x v="4"/>
    <m/>
    <m/>
    <s v="Biomasse"/>
    <x v="0"/>
    <s v="Ja"/>
    <n v="18"/>
    <m/>
    <n v="10"/>
    <s v="Westnetz GmbH"/>
    <x v="0"/>
    <x v="60"/>
    <x v="0"/>
  </r>
  <r>
    <s v="BNA0156b"/>
    <x v="83"/>
    <s v="Egger Kraftwerk Brilon"/>
    <n v="59929"/>
    <s v="Brilon "/>
    <s v="Im Kissen 19"/>
    <s v="Nordrhein-Westfalen"/>
    <s v="Gasturbinen - KWK - Anlage"/>
    <d v="1996-05-01T00:00:00"/>
    <d v="1996-05-01T00:00:00"/>
    <s v="in Betrieb"/>
    <x v="1"/>
    <m/>
    <m/>
    <s v="Erdgas"/>
    <x v="1"/>
    <s v="Ja"/>
    <n v="13.5"/>
    <m/>
    <n v="10"/>
    <s v="Westnetz GmbH"/>
    <x v="0"/>
    <x v="38"/>
    <x v="2"/>
  </r>
  <r>
    <s v="BNA0157"/>
    <x v="84"/>
    <s v="Brokdorf"/>
    <n v="25576"/>
    <s v="Brokdorf"/>
    <m/>
    <s v="Schleswig-Holstein"/>
    <s v="KBR"/>
    <d v="1986-12-22T00:00:00"/>
    <d v="1986-12-22T00:00:00"/>
    <s v="in Betrieb"/>
    <x v="13"/>
    <m/>
    <m/>
    <s v="Kernenergie"/>
    <x v="1"/>
    <s v="Nein"/>
    <n v="1410"/>
    <s v="Brokdorf"/>
    <s v="Höchstspannung (HöS)"/>
    <s v="TenneT TSO GmbH "/>
    <x v="0"/>
    <x v="61"/>
    <x v="1"/>
  </r>
  <r>
    <s v="BNA0158"/>
    <x v="0"/>
    <m/>
    <n v="27305"/>
    <s v="Bruchhausen-Vilsen"/>
    <m/>
    <s v="Niedersachsen"/>
    <m/>
    <n v="2005"/>
    <n v="2005"/>
    <s v="in Betrieb"/>
    <x v="0"/>
    <m/>
    <m/>
    <s v="Windenergie (Onshore-Anlage)"/>
    <x v="0"/>
    <m/>
    <n v="14"/>
    <m/>
    <s v="Mittelspannung (MS)"/>
    <s v="Avacon AG"/>
    <x v="0"/>
    <x v="30"/>
    <x v="0"/>
  </r>
  <r>
    <s v="BNA0159"/>
    <x v="0"/>
    <m/>
    <n v="27305"/>
    <s v="Bruchhausen-Vilsen"/>
    <m/>
    <s v="Niedersachsen"/>
    <m/>
    <n v="2010"/>
    <n v="2010"/>
    <s v="in Betrieb"/>
    <x v="0"/>
    <m/>
    <m/>
    <s v="Windenergie (Onshore-Anlage)"/>
    <x v="0"/>
    <m/>
    <n v="10"/>
    <m/>
    <s v="Mittelspannung (MS)"/>
    <s v="Avacon AG"/>
    <x v="0"/>
    <x v="54"/>
    <x v="0"/>
  </r>
  <r>
    <s v="BNA0161"/>
    <x v="85"/>
    <s v="Brunsbüttel"/>
    <n v="25541"/>
    <s v="Brunsbüttel"/>
    <s v="Otto Hahn Str. 76"/>
    <s v="Schleswig-Holstein"/>
    <s v="GT A"/>
    <m/>
    <m/>
    <s v="Endgültig Stillgelegt 2017 (mit StA)"/>
    <x v="5"/>
    <m/>
    <m/>
    <s v="Mineralölprodukte"/>
    <x v="1"/>
    <s v="Nein"/>
    <n v="63.5"/>
    <s v="Brunsbüttel"/>
    <s v="Höchstspannung (HöS)"/>
    <s v="50Hertz Transmission GmbH"/>
    <x v="12"/>
    <x v="24"/>
    <x v="0"/>
  </r>
  <r>
    <s v="BNA0162"/>
    <x v="85"/>
    <s v="Brunsbüttel"/>
    <n v="25541"/>
    <s v="Brunsbüttel"/>
    <s v="Otto Hahn Str. 76"/>
    <s v="Schleswig-Holstein"/>
    <s v="GT B"/>
    <m/>
    <m/>
    <s v="Endgültig Stillgelegt 2017 (mit StA)"/>
    <x v="5"/>
    <m/>
    <m/>
    <s v="Mineralölprodukte"/>
    <x v="1"/>
    <s v="Nein"/>
    <n v="63.5"/>
    <s v="Brunsbüttel"/>
    <s v="Höchstspannung (HöS)"/>
    <s v="50Hertz Transmission GmbH"/>
    <x v="12"/>
    <x v="24"/>
    <x v="0"/>
  </r>
  <r>
    <s v="BNA0163"/>
    <x v="85"/>
    <s v="Brunsbüttel"/>
    <n v="25541"/>
    <s v="Brunsbüttel"/>
    <s v="Otto Hahn Str. 76"/>
    <s v="Schleswig-Holstein"/>
    <s v="GT C"/>
    <m/>
    <m/>
    <s v="Endgültig Stillgelegt 2017 (mit StA)"/>
    <x v="5"/>
    <m/>
    <m/>
    <s v="Mineralölprodukte"/>
    <x v="1"/>
    <s v="Nein"/>
    <n v="63.5"/>
    <s v="Brunsbüttel"/>
    <s v="Höchstspannung (HöS)"/>
    <s v="50Hertz Transmission GmbH"/>
    <x v="12"/>
    <x v="24"/>
    <x v="0"/>
  </r>
  <r>
    <s v="BNA0164"/>
    <x v="85"/>
    <s v="Brunsbüttel"/>
    <n v="25541"/>
    <s v="Brunsbüttel"/>
    <s v="Otto Hahn Str. 76"/>
    <s v="Schleswig-Holstein"/>
    <s v="GT D"/>
    <m/>
    <m/>
    <s v="Endgültig Stillgelegt 2017 (mit StA)"/>
    <x v="5"/>
    <m/>
    <m/>
    <s v="Mineralölprodukte"/>
    <x v="1"/>
    <s v="Nein"/>
    <n v="63.5"/>
    <s v="Brunsbüttel"/>
    <s v="Höchstspannung (HöS)"/>
    <s v="50Hertz Transmission GmbH"/>
    <x v="12"/>
    <x v="24"/>
    <x v="0"/>
  </r>
  <r>
    <s v="BNA0165"/>
    <x v="86"/>
    <s v="Brunsbüttel"/>
    <n v="25541"/>
    <s v="Brunsbüttel"/>
    <m/>
    <s v="Schleswig-Holstein"/>
    <s v="Brunsbüttel"/>
    <n v="2004"/>
    <n v="2004"/>
    <s v="in Betrieb"/>
    <x v="0"/>
    <m/>
    <m/>
    <s v="Windenergie (Onshore-Anlage)"/>
    <x v="0"/>
    <s v="Nein"/>
    <n v="20"/>
    <s v="UW Ostermoor West"/>
    <n v="30"/>
    <s v="Schleswig-Holstein Netz AG "/>
    <x v="0"/>
    <x v="32"/>
    <x v="0"/>
  </r>
  <r>
    <s v="BNA0166"/>
    <x v="87"/>
    <m/>
    <n v="25542"/>
    <s v="Brunsbüttel"/>
    <m/>
    <s v="Schleswig-Holstein"/>
    <m/>
    <n v="2010"/>
    <n v="2010"/>
    <s v="in Betrieb"/>
    <x v="0"/>
    <m/>
    <m/>
    <s v="Windenergie (Onshore-Anlage)"/>
    <x v="0"/>
    <m/>
    <n v="20"/>
    <m/>
    <s v="Mittelspannung (MS)"/>
    <s v="Schleswig-Holstein Netz AG "/>
    <x v="0"/>
    <x v="54"/>
    <x v="0"/>
  </r>
  <r>
    <s v="BNA0167"/>
    <x v="87"/>
    <m/>
    <n v="25541"/>
    <s v="Brunsbüttel"/>
    <m/>
    <s v="Schleswig-Holstein"/>
    <m/>
    <n v="2010"/>
    <n v="2010"/>
    <s v="in Betrieb"/>
    <x v="0"/>
    <m/>
    <m/>
    <s v="Windenergie (Onshore-Anlage)"/>
    <x v="0"/>
    <m/>
    <n v="10"/>
    <m/>
    <s v="Mittelspannung (MS)"/>
    <s v="Schleswig-Holstein Netz AG "/>
    <x v="0"/>
    <x v="54"/>
    <x v="0"/>
  </r>
  <r>
    <s v="BNA0168"/>
    <x v="88"/>
    <s v="Windpark Weimar"/>
    <n v="7751"/>
    <s v="Bucha"/>
    <m/>
    <s v="Thüringen"/>
    <m/>
    <n v="2002"/>
    <n v="2002"/>
    <s v="in Betrieb"/>
    <x v="0"/>
    <m/>
    <m/>
    <s v="Windenergie (Onshore-Anlage)"/>
    <x v="0"/>
    <s v="Nein"/>
    <n v="12"/>
    <s v="UW Coppanz"/>
    <s v="Hochspannung (HS)"/>
    <s v="TEN Thüringer Energienetze GmbH"/>
    <x v="0"/>
    <x v="1"/>
    <x v="0"/>
  </r>
  <r>
    <s v="BNA0170"/>
    <x v="89"/>
    <s v="Windpark Buchholz"/>
    <n v="29690"/>
    <s v="Buchholz (Aller)"/>
    <m/>
    <s v="Niedersachsen"/>
    <s v="Buchholz"/>
    <d v="2009-02-04T00:00:00"/>
    <d v="2009-02-04T00:00:00"/>
    <s v="in Betrieb"/>
    <x v="0"/>
    <m/>
    <m/>
    <s v="Windenergie (Onshore-Anlage)"/>
    <x v="0"/>
    <s v="Nein"/>
    <n v="36"/>
    <s v="UW Marklendorf"/>
    <s v="Hochspannung (HS)"/>
    <s v="Avacon AG"/>
    <x v="0"/>
    <x v="6"/>
    <x v="0"/>
  </r>
  <r>
    <s v="BNA0171"/>
    <x v="0"/>
    <m/>
    <n v="39288"/>
    <s v="Burg"/>
    <m/>
    <s v="Sachsen-Anhalt"/>
    <m/>
    <n v="2007"/>
    <n v="2007"/>
    <s v="in Betrieb"/>
    <x v="0"/>
    <m/>
    <m/>
    <s v="Windenergie (Onshore-Anlage)"/>
    <x v="0"/>
    <m/>
    <n v="16"/>
    <m/>
    <s v="Mittelspannung (MS)"/>
    <s v="Avacon AG"/>
    <x v="0"/>
    <x v="12"/>
    <x v="0"/>
  </r>
  <r>
    <s v="BNA0172a"/>
    <x v="90"/>
    <s v="Burghausen 01 - GT"/>
    <n v="84489"/>
    <s v="Burghausen"/>
    <s v="Johannes-Hess Straße 24"/>
    <s v="Bayern"/>
    <m/>
    <d v="2001-07-27T00:00:00"/>
    <d v="2001-07-27T00:00:00"/>
    <s v="in Betrieb"/>
    <x v="1"/>
    <m/>
    <m/>
    <s v="Erdgas"/>
    <x v="1"/>
    <s v="Ja"/>
    <n v="120"/>
    <s v="Burghausen"/>
    <s v="Hochspannung (HS)"/>
    <s v="Bayernwerk Netz GmbH"/>
    <x v="0"/>
    <x v="27"/>
    <x v="3"/>
  </r>
  <r>
    <s v="BNA0172b"/>
    <x v="90"/>
    <s v="Burghausen 01 - DT"/>
    <n v="84489"/>
    <s v="Burghausen"/>
    <s v="Johannes-Hess Straße 24"/>
    <s v="Bayern"/>
    <m/>
    <d v="1979-05-14T00:00:00"/>
    <d v="1979-05-14T00:00:00"/>
    <s v="in Betrieb"/>
    <x v="1"/>
    <s v="Heizöl/EL"/>
    <m/>
    <s v="Erdgas"/>
    <x v="1"/>
    <s v="Ja"/>
    <n v="50"/>
    <s v="Wacker"/>
    <s v="Mittelspannung (MS)"/>
    <s v="Wacker-intern"/>
    <x v="0"/>
    <x v="52"/>
    <x v="1"/>
  </r>
  <r>
    <s v="BNA0173"/>
    <x v="91"/>
    <s v="Alzwerke"/>
    <n v="84489"/>
    <s v="Burghausen"/>
    <s v="Johannes-Hess Straße 24"/>
    <s v="Bayern"/>
    <m/>
    <d v="1922-12-10T00:00:00"/>
    <d v="1922-12-10T00:00:00"/>
    <s v="in Betrieb"/>
    <x v="2"/>
    <m/>
    <m/>
    <s v="Laufwasser"/>
    <x v="1"/>
    <s v="Nein"/>
    <n v="45"/>
    <s v="Wacker"/>
    <s v="Mittelspannung (MS)"/>
    <s v="Wacker-intern"/>
    <x v="0"/>
    <x v="62"/>
    <x v="0"/>
  </r>
  <r>
    <s v="BNA0174"/>
    <x v="92"/>
    <s v="Industriepark Werk Gendorf"/>
    <n v="84508"/>
    <s v="Burgkirchen"/>
    <m/>
    <s v="Bayern"/>
    <m/>
    <d v="2002-07-19T00:00:00"/>
    <d v="2002-07-19T00:00:00"/>
    <s v="in Betrieb"/>
    <x v="1"/>
    <m/>
    <m/>
    <s v="Erdgas"/>
    <x v="1"/>
    <s v="Ja"/>
    <n v="73.099999999999994"/>
    <s v="UW Gendorf"/>
    <s v="USp. Hoch- / Mittelspannung (HS/MS)"/>
    <s v="InfraServ GmbH &amp; Co. Gendorf KG"/>
    <x v="0"/>
    <x v="31"/>
    <x v="1"/>
  </r>
  <r>
    <s v="BNA0175"/>
    <x v="93"/>
    <m/>
    <n v="25719"/>
    <s v="Busenwurth"/>
    <m/>
    <s v="Schleswig-Holstein"/>
    <m/>
    <n v="2010"/>
    <n v="2010"/>
    <s v="in Betrieb"/>
    <x v="7"/>
    <m/>
    <m/>
    <s v="Solare Strahlungsenergie"/>
    <x v="0"/>
    <m/>
    <n v="14.504"/>
    <m/>
    <s v="Mittelspannung (MS)"/>
    <s v="Schleswig-Holstein Netz AG "/>
    <x v="0"/>
    <x v="54"/>
    <x v="0"/>
  </r>
  <r>
    <s v="BNA0176"/>
    <x v="94"/>
    <m/>
    <n v="39240"/>
    <s v="Calbe"/>
    <m/>
    <s v="Sachsen-Anhalt"/>
    <m/>
    <n v="1996"/>
    <n v="1996"/>
    <s v="in Betrieb"/>
    <x v="4"/>
    <m/>
    <m/>
    <s v="Biomasse"/>
    <x v="0"/>
    <m/>
    <n v="10.24"/>
    <m/>
    <s v="Mittelspannung (MS)"/>
    <s v="Avacon AG"/>
    <x v="0"/>
    <x v="63"/>
    <x v="0"/>
  </r>
  <r>
    <s v="BNA0177"/>
    <x v="95"/>
    <s v="HKW Chemnitz  Nord II"/>
    <n v="9115"/>
    <s v="Chemnitz"/>
    <m/>
    <s v="Sachsen"/>
    <s v="Block B"/>
    <d v="1988-09-01T00:00:00"/>
    <d v="1988-09-01T00:00:00"/>
    <s v="in Betrieb"/>
    <x v="3"/>
    <s v="Rohbraunkohle"/>
    <s v="Ersatzbrennstoff, Erdgas (Zünd- und Stützgas)"/>
    <s v="Braunkohle"/>
    <x v="1"/>
    <s v="Ja"/>
    <n v="56.8"/>
    <s v="UW Chemnitz Glösa"/>
    <s v="Hochspannung (HS)"/>
    <s v="inetz GmbH"/>
    <x v="0"/>
    <x v="46"/>
    <x v="1"/>
  </r>
  <r>
    <s v="BNA0178"/>
    <x v="95"/>
    <s v="HKW Chemnitz  Nord II"/>
    <n v="9114"/>
    <s v="Chemnitz"/>
    <m/>
    <s v="Sachsen"/>
    <s v="Block A"/>
    <d v="1986-12-28T00:00:00"/>
    <d v="1986-12-28T00:00:00"/>
    <s v="Vorläufig Stillgelegt (mit StA)"/>
    <x v="3"/>
    <s v="Erdgas, Heizöl EL"/>
    <s v="Heizöl el"/>
    <s v="Erdgas"/>
    <x v="1"/>
    <s v="Ja"/>
    <n v="57.2"/>
    <s v="UW Chemnitz Mitte"/>
    <s v="Hochspannung (HS)"/>
    <s v="inetz GmbH"/>
    <x v="1"/>
    <x v="61"/>
    <x v="0"/>
  </r>
  <r>
    <s v="BNA0179"/>
    <x v="95"/>
    <s v="HKW Chemnitz  Nord II"/>
    <n v="9116"/>
    <s v="Chemnitz"/>
    <m/>
    <s v="Sachsen"/>
    <s v="Block C"/>
    <d v="1990-06-15T00:00:00"/>
    <d v="1990-06-15T00:00:00"/>
    <s v="in Betrieb"/>
    <x v="3"/>
    <s v="Rohbraunkohle"/>
    <s v="Ersatzbrennstoff, Erdgas (beide Stütz-/Zusatzenergieträger)"/>
    <s v="Braunkohle"/>
    <x v="1"/>
    <s v="Ja"/>
    <n v="90.8"/>
    <s v="UW Chemnitz Mitte"/>
    <s v="Hochspannung (HS)"/>
    <s v="inetz GmbH"/>
    <x v="0"/>
    <x v="44"/>
    <x v="1"/>
  </r>
  <r>
    <s v="BNA0180"/>
    <x v="96"/>
    <m/>
    <n v="23743"/>
    <s v="Cismar"/>
    <m/>
    <s v="Schleswig-Holstein"/>
    <m/>
    <n v="2000"/>
    <n v="2000"/>
    <s v="in Betrieb"/>
    <x v="0"/>
    <m/>
    <m/>
    <s v="Windenergie (Onshore-Anlage)"/>
    <x v="0"/>
    <m/>
    <n v="10.5"/>
    <m/>
    <s v="Mittelspannung (MS)"/>
    <s v="Schleswig-Holstein Netz AG "/>
    <x v="0"/>
    <x v="51"/>
    <x v="0"/>
  </r>
  <r>
    <s v="BNA0181"/>
    <x v="0"/>
    <m/>
    <n v="29459"/>
    <s v="Clenze"/>
    <m/>
    <s v="Niedersachsen"/>
    <m/>
    <n v="2010"/>
    <n v="2010"/>
    <s v="in Betrieb"/>
    <x v="0"/>
    <m/>
    <m/>
    <s v="Windenergie (Onshore-Anlage)"/>
    <x v="0"/>
    <m/>
    <n v="12"/>
    <m/>
    <s v="Mittelspannung (MS)"/>
    <s v="Avacon AG"/>
    <x v="0"/>
    <x v="54"/>
    <x v="0"/>
  </r>
  <r>
    <s v="BNA0182"/>
    <x v="0"/>
    <m/>
    <n v="48653"/>
    <s v="Coesfeld"/>
    <m/>
    <s v="Nordrhein-Westfalen"/>
    <m/>
    <n v="2002"/>
    <n v="2002"/>
    <s v="in Betrieb"/>
    <x v="0"/>
    <m/>
    <m/>
    <s v="Windenergie (Onshore-Anlage)"/>
    <x v="0"/>
    <m/>
    <n v="12.4"/>
    <m/>
    <s v="Mittelspannung (MS)"/>
    <s v="Stadtwerke Coesfeld GmbH"/>
    <x v="0"/>
    <x v="1"/>
    <x v="0"/>
  </r>
  <r>
    <s v="BNA0183"/>
    <x v="97"/>
    <s v="HKW Cottbus"/>
    <n v="3052"/>
    <s v="Cottbus"/>
    <m/>
    <s v="Brandenburg"/>
    <n v="1"/>
    <d v="1999-12-16T00:00:00"/>
    <d v="1999-12-16T00:00:00"/>
    <s v="in Betrieb"/>
    <x v="3"/>
    <s v="Wirbelschichtbraunkohle"/>
    <s v="Erdgas, Heizöl"/>
    <s v="Braunkohle"/>
    <x v="1"/>
    <s v="Ja"/>
    <n v="74"/>
    <s v="SWC / NA 1 und NA 2"/>
    <s v="Hochspannung (HS)"/>
    <s v="Mitteldeutsche Netzgesellschaft Strom mbH"/>
    <x v="0"/>
    <x v="19"/>
    <x v="1"/>
  </r>
  <r>
    <s v="BNA0184"/>
    <x v="98"/>
    <s v="Windpark Altenbruch II"/>
    <n v="27478"/>
    <s v="Cuxhaven-Altenbruch"/>
    <m/>
    <s v="Niedersachsen"/>
    <m/>
    <n v="2009"/>
    <n v="2009"/>
    <s v="in Betrieb"/>
    <x v="0"/>
    <m/>
    <m/>
    <s v="Windenergie (Onshore-Anlage)"/>
    <x v="0"/>
    <s v="Nein"/>
    <n v="25.8"/>
    <s v="UW Altenbruch"/>
    <s v="Hochspannung (HS)"/>
    <s v="Avacon AG"/>
    <x v="0"/>
    <x v="7"/>
    <x v="0"/>
  </r>
  <r>
    <s v="BNA0185"/>
    <x v="99"/>
    <m/>
    <n v="21368"/>
    <s v="Dahlenburg"/>
    <m/>
    <s v="Niedersachsen"/>
    <m/>
    <d v="2003-02-05T00:00:00"/>
    <d v="2003-02-05T00:00:00"/>
    <s v="in Betrieb"/>
    <x v="0"/>
    <m/>
    <m/>
    <s v="Windenergie (Onshore-Anlage)"/>
    <x v="0"/>
    <s v="Nein"/>
    <n v="36"/>
    <s v="UW Dahlenburg"/>
    <s v="Mittelspannung (MS)"/>
    <s v="Avacon AG"/>
    <x v="0"/>
    <x v="8"/>
    <x v="0"/>
  </r>
  <r>
    <s v="BNA0186"/>
    <x v="100"/>
    <s v="WP Dargelütz"/>
    <n v="19374"/>
    <s v="Parchim"/>
    <m/>
    <s v="Mecklenburg-Vorpommern"/>
    <m/>
    <d v="2006-10-13T00:00:00"/>
    <d v="2006-10-13T00:00:00"/>
    <s v="in Betrieb"/>
    <x v="0"/>
    <m/>
    <m/>
    <s v="Windenergie (Onshore-Anlage)"/>
    <x v="0"/>
    <s v="Nein"/>
    <n v="21.6"/>
    <s v="DE00729719089VEH0WE00132369065176"/>
    <s v="Höchstspannung (HöS)"/>
    <s v="50Hertz Transmission GmbH"/>
    <x v="0"/>
    <x v="47"/>
    <x v="0"/>
  </r>
  <r>
    <s v="BNA0187"/>
    <x v="51"/>
    <s v="Datteln"/>
    <n v="45711"/>
    <s v="Datteln"/>
    <m/>
    <s v="Nordrhein-Westfalen"/>
    <n v="1"/>
    <n v="1964"/>
    <n v="1964"/>
    <s v="Endgültig Stillgelegt 2013 (ohne StA)"/>
    <x v="6"/>
    <m/>
    <m/>
    <s v="Steinkohle"/>
    <x v="1"/>
    <s v="Ja"/>
    <n v="95"/>
    <s v="Datteln"/>
    <s v="Hochspannung (HS)"/>
    <s v="DB Energie GmbH"/>
    <x v="6"/>
    <x v="64"/>
    <x v="0"/>
  </r>
  <r>
    <s v="BNA0188"/>
    <x v="51"/>
    <s v="Datteln"/>
    <n v="45711"/>
    <s v="Datteln"/>
    <m/>
    <s v="Nordrhein-Westfalen"/>
    <n v="2"/>
    <n v="1964"/>
    <n v="1964"/>
    <s v="Endgültig Stillgelegt 2013 (ohne StA)"/>
    <x v="6"/>
    <m/>
    <m/>
    <s v="Steinkohle"/>
    <x v="1"/>
    <s v="Ja"/>
    <n v="95"/>
    <s v="Datteln"/>
    <s v="Hochspannung (HS)"/>
    <s v="DB Energie GmbH"/>
    <x v="6"/>
    <x v="64"/>
    <x v="0"/>
  </r>
  <r>
    <s v="BNA0189"/>
    <x v="51"/>
    <s v="Datteln"/>
    <n v="45711"/>
    <s v="Datteln"/>
    <m/>
    <s v="Nordrhein-Westfalen"/>
    <n v="3"/>
    <n v="1969"/>
    <n v="1969"/>
    <s v="Endgültig Stillgelegt 2013 (ohne StA)"/>
    <x v="6"/>
    <m/>
    <m/>
    <s v="Steinkohle"/>
    <x v="1"/>
    <s v="Nein"/>
    <n v="113"/>
    <s v="Datteln"/>
    <s v="Hochspannung (HS)"/>
    <s v="DB Energie GmbH"/>
    <x v="6"/>
    <x v="65"/>
    <x v="0"/>
  </r>
  <r>
    <s v="BNA0190"/>
    <x v="34"/>
    <m/>
    <n v="17292"/>
    <s v="Dauer"/>
    <m/>
    <s v="Brandenburg"/>
    <m/>
    <m/>
    <m/>
    <s v="in Betrieb"/>
    <x v="0"/>
    <m/>
    <m/>
    <s v="Windenergie (Onshore-Anlage)"/>
    <x v="0"/>
    <s v="Nein"/>
    <n v="48"/>
    <s v="UW Dauer"/>
    <s v="Hochspannung (HS)"/>
    <s v="E.DIS AG"/>
    <x v="0"/>
    <x v="24"/>
    <x v="0"/>
  </r>
  <r>
    <s v="BNA0191"/>
    <x v="101"/>
    <m/>
    <n v="4509"/>
    <s v="Delitzsch"/>
    <m/>
    <s v="Sachsen"/>
    <m/>
    <d v="2004-10-01T00:00:00"/>
    <d v="2004-10-01T00:00:00"/>
    <s v="in Betrieb"/>
    <x v="4"/>
    <m/>
    <m/>
    <s v="Biomasse"/>
    <x v="0"/>
    <m/>
    <n v="18.399999999999999"/>
    <m/>
    <s v="Mittelspannung (MS)"/>
    <s v="TWD Netz GmbH"/>
    <x v="0"/>
    <x v="23"/>
    <x v="0"/>
  </r>
  <r>
    <s v="BNA0192"/>
    <x v="102"/>
    <m/>
    <n v="4509"/>
    <s v="Delitzsch"/>
    <m/>
    <s v="Sachsen"/>
    <m/>
    <m/>
    <m/>
    <s v="Endgültig Stillgelegt 2016 (ohne StA)"/>
    <x v="4"/>
    <m/>
    <m/>
    <s v="Biomasse"/>
    <x v="0"/>
    <m/>
    <n v="20"/>
    <m/>
    <s v="Hochspannung (HS)"/>
    <s v="Mitteldeutsche Netzgesellschaft Strom mbH"/>
    <x v="9"/>
    <x v="24"/>
    <x v="0"/>
  </r>
  <r>
    <s v="BNA0193"/>
    <x v="103"/>
    <m/>
    <n v="27755"/>
    <s v="Delmenhorst"/>
    <m/>
    <s v="Niedersachsen"/>
    <m/>
    <n v="2004"/>
    <n v="2004"/>
    <s v="in Betrieb"/>
    <x v="0"/>
    <m/>
    <m/>
    <s v="Windenergie (Onshore-Anlage)"/>
    <x v="0"/>
    <m/>
    <n v="10"/>
    <m/>
    <s v="USp. Hoch- / Mittelspannung (HS/MS)"/>
    <s v="EWE NETZ GmbH"/>
    <x v="0"/>
    <x v="32"/>
    <x v="0"/>
  </r>
  <r>
    <s v="BNA0194"/>
    <x v="104"/>
    <s v="Kraftwerk Dessau"/>
    <n v="6842"/>
    <s v="Dessau-Roßlau"/>
    <m/>
    <s v="Sachsen-Anhalt"/>
    <m/>
    <d v="1996-01-01T00:00:00"/>
    <d v="1996-01-01T00:00:00"/>
    <s v="in Betrieb"/>
    <x v="1"/>
    <m/>
    <m/>
    <s v="Erdgas"/>
    <x v="1"/>
    <s v="Ja"/>
    <n v="39"/>
    <s v="KWD"/>
    <s v="Mittelspannung (MS)"/>
    <s v="Dessauer Stromversorgung GmbH"/>
    <x v="0"/>
    <x v="38"/>
    <x v="1"/>
  </r>
  <r>
    <s v="BNA0195"/>
    <x v="105"/>
    <m/>
    <n v="32758"/>
    <s v="Detmold"/>
    <m/>
    <s v="Nordrhein-Westfalen"/>
    <m/>
    <n v="2008"/>
    <n v="2008"/>
    <s v="in Betrieb"/>
    <x v="0"/>
    <m/>
    <m/>
    <s v="Windenergie (Onshore-Anlage)"/>
    <x v="0"/>
    <m/>
    <n v="10"/>
    <m/>
    <s v="Mittelspannung (MS)"/>
    <s v="Stadtwerke Detmold GmbH"/>
    <x v="0"/>
    <x v="55"/>
    <x v="0"/>
  </r>
  <r>
    <s v="BNA0196"/>
    <x v="106"/>
    <s v="Deuben"/>
    <n v="6682"/>
    <s v="Teuchern"/>
    <m/>
    <s v="Sachsen-Anhalt"/>
    <m/>
    <d v="1936-10-09T00:00:00"/>
    <d v="1936-10-09T00:00:00"/>
    <s v="in Betrieb"/>
    <x v="11"/>
    <m/>
    <m/>
    <s v="Braunkohle"/>
    <x v="1"/>
    <s v="Ja"/>
    <n v="67"/>
    <s v="Schaltanlage Zwenkau"/>
    <s v="Hochspannung (HS)"/>
    <s v="Mitteldeutsche Netzgesellschaft Strom mbH"/>
    <x v="0"/>
    <x v="66"/>
    <x v="1"/>
  </r>
  <r>
    <s v="BNA0197"/>
    <x v="107"/>
    <m/>
    <n v="49413"/>
    <s v="Dinklage"/>
    <m/>
    <s v="Niedersachsen"/>
    <m/>
    <n v="2003"/>
    <n v="2003"/>
    <s v="in Betrieb"/>
    <x v="0"/>
    <m/>
    <m/>
    <s v="Windenergie (Onshore-Anlage)"/>
    <x v="0"/>
    <m/>
    <n v="16.2"/>
    <m/>
    <s v="USp. Hoch- / Mittelspannung (HS/MS)"/>
    <s v="EWE NETZ GmbH"/>
    <x v="0"/>
    <x v="2"/>
    <x v="0"/>
  </r>
  <r>
    <s v="BNA0198"/>
    <x v="108"/>
    <m/>
    <n v="4720"/>
    <s v="Döbeln"/>
    <m/>
    <s v="Sachsen"/>
    <m/>
    <d v="1999-12-22T00:00:00"/>
    <d v="1999-12-22T00:00:00"/>
    <s v="in Betrieb"/>
    <x v="0"/>
    <m/>
    <m/>
    <s v="Windenergie (Onshore-Anlage)"/>
    <x v="0"/>
    <s v="Nein"/>
    <n v="10.5"/>
    <s v="Umspannwerk Döbeln"/>
    <s v="Mittelspannung (MS)"/>
    <s v="Mitteldeutsche Netzgesellschaft Strom mbH"/>
    <x v="0"/>
    <x v="19"/>
    <x v="0"/>
  </r>
  <r>
    <s v="BNA0199"/>
    <x v="59"/>
    <s v="Dormagen"/>
    <n v="41539"/>
    <s v="Dormagen"/>
    <m/>
    <s v="Nordrhein-Westfalen"/>
    <s v="GuD"/>
    <d v="2000-07-01T00:00:00"/>
    <d v="2000-07-01T00:00:00"/>
    <s v="in Betrieb"/>
    <x v="1"/>
    <s v="Erdgas"/>
    <s v="Öl"/>
    <s v="Erdgas"/>
    <x v="1"/>
    <s v="Ja"/>
    <n v="586"/>
    <s v="Bayerwerk / Dormagen"/>
    <s v="Hochspannung (HS)"/>
    <s v="Westnetz GmbH"/>
    <x v="0"/>
    <x v="50"/>
    <x v="3"/>
  </r>
  <r>
    <s v="BNA0200"/>
    <x v="109"/>
    <m/>
    <n v="26892"/>
    <s v="Dörpen"/>
    <m/>
    <s v="Niedersachsen"/>
    <m/>
    <n v="2000"/>
    <n v="2000"/>
    <s v="in Betrieb"/>
    <x v="0"/>
    <m/>
    <m/>
    <s v="Windenergie (Onshore-Anlage)"/>
    <x v="0"/>
    <m/>
    <n v="16.5"/>
    <m/>
    <s v="USp. Hoch- / Mittelspannung (HS/MS)"/>
    <s v="EWE NETZ GmbH"/>
    <x v="0"/>
    <x v="51"/>
    <x v="0"/>
  </r>
  <r>
    <s v="BNA0201a"/>
    <x v="110"/>
    <s v="Windpark Dörpum GmbH &amp; Co. KG, _x000a_Infrastrukturgesellschaft Windpark Norstedt GmbH,_x000a_BL Wind GmbH &amp; Co. KG,_x000a_Bürgerwindpark Bordelum III GmbH &amp; Co. KG"/>
    <n v="25821"/>
    <s v="Dörpum"/>
    <m/>
    <s v="Schleswig-Holstein"/>
    <m/>
    <n v="2001"/>
    <n v="2001"/>
    <s v="in Betrieb"/>
    <x v="0"/>
    <m/>
    <m/>
    <s v="Windenergie (Onshore-Anlage)"/>
    <x v="0"/>
    <m/>
    <n v="89.462000000000003"/>
    <s v="DE00722525821HRA0000DOERPUME00001, _x000a_DE00722525821HRA0000DOERPUME00003, _x000a_DE00722525821HRA0000DOERPUME00005"/>
    <s v="Hochspannung (HS)"/>
    <s v="Schleswig-Holstein Netz AG"/>
    <x v="0"/>
    <x v="22"/>
    <x v="0"/>
  </r>
  <r>
    <s v="BNA0201b"/>
    <x v="111"/>
    <s v="Windpark Reußenköge GmbH &amp; Co. I KG, _x000a_Windpark Reußenköge III GmbH &amp; Co. KG, _x000a_Windpark Reußenköge III GmbH &amp; Co. Pionier KG, _x000a_Windpark Reußenköge IV GmbH &amp; Co. KG, _x000a_Windpark Reußenköge V GmbH &amp; Co. KG,_x000a_Windpark Reußenköge VI GmbH &amp; Co. KG"/>
    <n v="25821"/>
    <s v="Reußenköge"/>
    <m/>
    <s v="Schleswig-Holstein"/>
    <m/>
    <n v="2013"/>
    <n v="2013"/>
    <s v="in Betrieb"/>
    <x v="0"/>
    <m/>
    <m/>
    <s v="Windenergie (Onshore-Anlage)"/>
    <x v="0"/>
    <s v="Nein"/>
    <n v="99.85"/>
    <s v="DE00722525821HV04000000REUKJ00104, _x000a_DE00722525821HV04000000REUKJ00105, _x000a_DE00722525821HV04000000REUKJ00107, _x000a_DE00722525821HV04000000REUKJ00205, _x000a_DE00722525821HV04000000REUKJ00207"/>
    <s v="Hochspannung (HS)"/>
    <s v="Schleswig-Holstein Netz AG"/>
    <x v="0"/>
    <x v="67"/>
    <x v="0"/>
  </r>
  <r>
    <s v="BNA0202"/>
    <x v="59"/>
    <s v="Dortmund"/>
    <n v="44143"/>
    <s v="Dortmund"/>
    <m/>
    <s v="Nordrhein-Westfalen"/>
    <s v="KDO"/>
    <d v="2004-03-22T00:00:00"/>
    <d v="2004-03-22T00:00:00"/>
    <s v="in Betrieb"/>
    <x v="1"/>
    <m/>
    <m/>
    <s v="Erdgas"/>
    <x v="1"/>
    <s v="Ja"/>
    <n v="26"/>
    <s v="Dortmund"/>
    <s v="Hochspannung (HS)"/>
    <s v="Westnetz GmbH"/>
    <x v="0"/>
    <x v="23"/>
    <x v="1"/>
  </r>
  <r>
    <s v="BNA0203"/>
    <x v="51"/>
    <s v="Knepper"/>
    <n v="44357"/>
    <s v="Dortmund"/>
    <m/>
    <s v="Nordrhein-Westfalen"/>
    <s v="C"/>
    <n v="1971"/>
    <n v="1971"/>
    <s v="Endgültig Stillgelegt 2014 (mit StA)"/>
    <x v="6"/>
    <m/>
    <m/>
    <s v="Steinkohle"/>
    <x v="1"/>
    <s v="Ja"/>
    <n v="345"/>
    <s v="Pöppinghausen"/>
    <s v="Höchstspannung (HöS)"/>
    <s v="Amprion GmbH"/>
    <x v="13"/>
    <x v="68"/>
    <x v="0"/>
  </r>
  <r>
    <s v="BNA0204"/>
    <x v="112"/>
    <m/>
    <n v="27801"/>
    <s v="Dötlingen"/>
    <m/>
    <s v="Niedersachsen"/>
    <m/>
    <n v="2001"/>
    <n v="2001"/>
    <s v="in Betrieb"/>
    <x v="0"/>
    <m/>
    <m/>
    <s v="Windenergie (Onshore-Anlage)"/>
    <x v="0"/>
    <m/>
    <n v="12"/>
    <m/>
    <s v="USp. Hoch- / Mittelspannung (HS/MS)"/>
    <s v="EWE NETZ GmbH"/>
    <x v="0"/>
    <x v="22"/>
    <x v="0"/>
  </r>
  <r>
    <s v="BNA0205"/>
    <x v="113"/>
    <m/>
    <n v="3116"/>
    <s v="Drebkau, OT Casel"/>
    <m/>
    <s v="Brandenburg"/>
    <m/>
    <n v="2009"/>
    <n v="2009"/>
    <s v="in Betrieb"/>
    <x v="0"/>
    <m/>
    <m/>
    <s v="Windenergie (Onshore-Anlage)"/>
    <x v="0"/>
    <m/>
    <n v="20"/>
    <s v="DE0010810311600000000000000094454"/>
    <s v="Hochspannung (HS)"/>
    <s v="Mitteldeutsche Netzgesellschaft Strom mbH"/>
    <x v="0"/>
    <x v="7"/>
    <x v="0"/>
  </r>
  <r>
    <s v="BNA0207"/>
    <x v="114"/>
    <s v="HKW Dresden-Nossener Brücke"/>
    <n v="1169"/>
    <s v="Dresden "/>
    <s v="Oederaner Str. 21 - 25"/>
    <s v="Sachsen"/>
    <s v="HKW Dresden-Nossener Brücke _x000a_(3 GT + 1 DT, Sammelschiene)"/>
    <d v="1995-09-28T00:00:00"/>
    <d v="1995-09-28T00:00:00"/>
    <s v="in Betrieb"/>
    <x v="3"/>
    <s v="Erdgas"/>
    <s v="HEL"/>
    <s v="Erdgas"/>
    <x v="1"/>
    <s v="Ja"/>
    <n v="260"/>
    <s v="110 kV Trafo 111 - 114"/>
    <s v="Hochspannung (HS)"/>
    <s v="DREWAG NETZ GmbH "/>
    <x v="0"/>
    <x v="69"/>
    <x v="3"/>
  </r>
  <r>
    <s v="BNA0208"/>
    <x v="115"/>
    <m/>
    <n v="21706"/>
    <s v="Drochtersen"/>
    <m/>
    <s v="Niedersachsen"/>
    <m/>
    <n v="2003"/>
    <n v="2003"/>
    <s v="in Betrieb"/>
    <x v="0"/>
    <m/>
    <m/>
    <s v="Windenergie (Onshore-Anlage)"/>
    <x v="0"/>
    <m/>
    <n v="11"/>
    <m/>
    <s v="USp. Hoch- / Mittelspannung (HS/MS)"/>
    <s v="EWE NETZ GmbH"/>
    <x v="0"/>
    <x v="2"/>
    <x v="0"/>
  </r>
  <r>
    <s v="BNA0209"/>
    <x v="116"/>
    <s v="Windpark Druxberge"/>
    <n v="39365"/>
    <s v="Druxberge"/>
    <m/>
    <s v="Sachsen-Anhalt"/>
    <m/>
    <n v="2003"/>
    <n v="2003"/>
    <s v="in Betrieb"/>
    <x v="0"/>
    <m/>
    <m/>
    <s v="Windenergie (Onshore-Anlage)"/>
    <x v="0"/>
    <m/>
    <n v="116.7"/>
    <s v="UW Druxberge"/>
    <s v="Hochspannung (HS)"/>
    <s v="HSN Magdeburg GmbH"/>
    <x v="0"/>
    <x v="2"/>
    <x v="0"/>
  </r>
  <r>
    <s v="BNA0210"/>
    <x v="61"/>
    <s v="Windpark Dubener Platte"/>
    <n v="15926"/>
    <s v="Luckau"/>
    <m/>
    <s v="Brandenburg"/>
    <m/>
    <d v="2010-12-30T00:00:00"/>
    <d v="2010-12-30T00:00:00"/>
    <s v="in Betrieb"/>
    <x v="0"/>
    <m/>
    <m/>
    <s v="Windenergie (Onshore-Anlage)"/>
    <x v="0"/>
    <s v="Nein"/>
    <n v="40"/>
    <s v="DE001811592600000000000000127121"/>
    <s v="Hochspannung (HS)"/>
    <s v="Mitteldeutsche Netzgesellschaft Strom mbH"/>
    <x v="0"/>
    <x v="24"/>
    <x v="0"/>
  </r>
  <r>
    <s v="BNA0211"/>
    <x v="117"/>
    <s v="HKW I"/>
    <n v="47053"/>
    <s v="Duisburg"/>
    <s v="Zirkelstraße"/>
    <s v="Nordrhein-Westfalen"/>
    <s v="ZAWSF"/>
    <d v="1985-12-01T00:00:00"/>
    <d v="1985-12-01T00:00:00"/>
    <s v="Endgültig Stillgelegt 2018 (mit StA)"/>
    <x v="3"/>
    <s v="Steinkohle"/>
    <s v="Heizöl, Biomasse"/>
    <s v="Steinkohle"/>
    <x v="1"/>
    <s v="Ja"/>
    <n v="95"/>
    <s v="UW HKW I"/>
    <s v="Hochspannung (HS)"/>
    <s v="Netze Duisburg GmbH"/>
    <x v="3"/>
    <x v="18"/>
    <x v="0"/>
  </r>
  <r>
    <s v="BNA0212"/>
    <x v="117"/>
    <s v="HKW II/B"/>
    <n v="47053"/>
    <s v="Duisburg"/>
    <s v="Zirkelstraße"/>
    <s v="Nordrhein-Westfalen"/>
    <s v="HKW II/B"/>
    <n v="1965"/>
    <n v="1965"/>
    <s v="Endgültig Stillgelegt 2012 (ohne StA)"/>
    <x v="3"/>
    <s v="Steinkohle"/>
    <s v="Heizöl"/>
    <s v="Steinkohle"/>
    <x v="1"/>
    <s v="Ja"/>
    <n v="133"/>
    <s v="UW HKW II"/>
    <s v="Hochspannung (HS)"/>
    <s v="Netze Duisburg GmbH"/>
    <x v="2"/>
    <x v="70"/>
    <x v="0"/>
  </r>
  <r>
    <s v="BNA0213"/>
    <x v="117"/>
    <s v="HKW III/A"/>
    <n v="47249"/>
    <s v="Duisburg"/>
    <s v="Wanheimer Straße 439-454"/>
    <s v="Nordrhein-Westfalen"/>
    <s v="HKW III/A"/>
    <d v="2002-01-01T00:00:00"/>
    <d v="2002-01-01T00:00:00"/>
    <s v="in Betrieb"/>
    <x v="3"/>
    <s v="Erdgas"/>
    <s v="Heizöl"/>
    <s v="Erdgas"/>
    <x v="1"/>
    <s v="Ja"/>
    <n v="40"/>
    <s v="UW HKW III"/>
    <s v="Hochspannung (HS)"/>
    <s v="Netze Duisburg GmbH"/>
    <x v="0"/>
    <x v="31"/>
    <x v="1"/>
  </r>
  <r>
    <s v="BNA0214"/>
    <x v="117"/>
    <s v="HKW III/B"/>
    <n v="47249"/>
    <s v="Duisburg"/>
    <s v="Wanheimer Straße 439-454"/>
    <s v="Nordrhein-Westfalen"/>
    <s v="HKW III/B"/>
    <d v="2005-10-24T00:00:00"/>
    <d v="2005-10-24T00:00:00"/>
    <s v="in Betrieb"/>
    <x v="3"/>
    <s v="Erdgas"/>
    <s v="Heizöl"/>
    <s v="Erdgas"/>
    <x v="1"/>
    <s v="Ja"/>
    <n v="234"/>
    <s v="UW HKW III"/>
    <s v="Hochspannung (HS)"/>
    <s v="Netze Duisburg GmbH"/>
    <x v="0"/>
    <x v="36"/>
    <x v="3"/>
  </r>
  <r>
    <s v="BNA0215"/>
    <x v="42"/>
    <s v="KW Walsum"/>
    <n v="47179"/>
    <s v="Duisburg"/>
    <s v="Dr. Wilhelm-Roelen-Str.129"/>
    <s v="Nordrhein-Westfalen"/>
    <s v="Walsum 7"/>
    <n v="1959"/>
    <n v="1959"/>
    <s v="Endgültig Stillgelegt 2014 (mit StA)"/>
    <x v="6"/>
    <m/>
    <m/>
    <s v="Steinkohle"/>
    <x v="1"/>
    <s v="Nein"/>
    <n v="129"/>
    <s v="220 kV Schaltanlage Walsum"/>
    <s v="Höchstspannung (HöS)"/>
    <s v="Amprion GmbH"/>
    <x v="13"/>
    <x v="71"/>
    <x v="0"/>
  </r>
  <r>
    <s v="BNA0216a"/>
    <x v="42"/>
    <s v="KW Walsum"/>
    <n v="47180"/>
    <s v="Duisburg"/>
    <s v="Dr. Wilhelm-Roelen-Str.129"/>
    <s v="Nordrhein-Westfalen"/>
    <s v="Walsum 9"/>
    <d v="1988-06-01T00:00:00"/>
    <d v="1988-06-01T00:00:00"/>
    <s v="in Betrieb"/>
    <x v="6"/>
    <m/>
    <m/>
    <s v="Steinkohle"/>
    <x v="1"/>
    <s v="Ja"/>
    <n v="370"/>
    <s v="220 kV Schaltanlage Walsum"/>
    <s v="Höchstspannung (HöS)"/>
    <s v="Amprion GmbH"/>
    <x v="0"/>
    <x v="46"/>
    <x v="1"/>
  </r>
  <r>
    <s v="BNA0216b"/>
    <x v="118"/>
    <s v="KW Walsum"/>
    <n v="47180"/>
    <s v="Duisburg"/>
    <s v="Dr. Wilhelm-Roelen-Str.129"/>
    <s v="Nordrhein-Westfalen"/>
    <s v="Walsum 10"/>
    <d v="2013-12-20T00:00:00"/>
    <d v="2013-12-20T00:00:00"/>
    <s v="in Betrieb"/>
    <x v="6"/>
    <m/>
    <m/>
    <s v="Steinkohle"/>
    <x v="1"/>
    <s v="Ja"/>
    <n v="725"/>
    <s v="SA-Walsum"/>
    <s v="Höchstspannung (HöS)"/>
    <s v="Amprion GmbH"/>
    <x v="0"/>
    <x v="25"/>
    <x v="1"/>
  </r>
  <r>
    <s v="BNA0217"/>
    <x v="119"/>
    <s v="Duisburg Ruhrort 2"/>
    <n v="47166"/>
    <s v="Duisburg - Ruhrort"/>
    <m/>
    <s v="Nordrhein-Westfalen"/>
    <s v="Block 2"/>
    <d v="1955-01-01T00:00:00"/>
    <d v="1955-01-01T00:00:00"/>
    <s v="in Betrieb"/>
    <x v="14"/>
    <s v="Kuppelprodukte der Stahl- und Kokserzeugung"/>
    <m/>
    <s v="Sonstige Energieträger_x000a_(nicht erneuerbar)"/>
    <x v="1"/>
    <s v="Ja"/>
    <n v="60"/>
    <s v="Anschluss im Werknetz"/>
    <s v="Hochspannung (HS)"/>
    <s v="tkSE AG"/>
    <x v="0"/>
    <x v="72"/>
    <x v="1"/>
  </r>
  <r>
    <s v="BNA0218"/>
    <x v="119"/>
    <s v="Duisburg Ruhrort 3"/>
    <n v="47166"/>
    <s v="Duisburg - Ruhrort"/>
    <m/>
    <s v="Nordrhein-Westfalen"/>
    <s v="Block 3"/>
    <d v="1963-01-01T00:00:00"/>
    <d v="1963-01-01T00:00:00"/>
    <s v="in Betrieb"/>
    <x v="14"/>
    <s v="Kuppelprodukte der Stahl- und Kokserzeugung"/>
    <m/>
    <s v="Sonstige Energieträger_x000a_(nicht erneuerbar)"/>
    <x v="1"/>
    <s v="Ja"/>
    <n v="95"/>
    <s v="Anschluss im Werknetz"/>
    <s v="Hochspannung (HS)"/>
    <s v="tkSE AG"/>
    <x v="0"/>
    <x v="73"/>
    <x v="1"/>
  </r>
  <r>
    <s v="BNA0219"/>
    <x v="119"/>
    <s v="Duisburg Ruhrort 4"/>
    <n v="47166"/>
    <s v="Duisburg - Ruhrort"/>
    <m/>
    <s v="Nordrhein-Westfalen"/>
    <s v="Block 4"/>
    <d v="1968-01-01T00:00:00"/>
    <d v="1968-01-01T00:00:00"/>
    <s v="in Betrieb"/>
    <x v="14"/>
    <s v="Kuppelprodukte der Stahl- und Kokserzeugung"/>
    <m/>
    <s v="Sonstige Energieträger_x000a_(nicht erneuerbar)"/>
    <x v="1"/>
    <s v="Ja"/>
    <n v="170"/>
    <s v="Anschluss im Werknetz"/>
    <s v="Hochspannung (HS)"/>
    <s v="tkSE AG"/>
    <x v="0"/>
    <x v="74"/>
    <x v="1"/>
  </r>
  <r>
    <s v="BNA0220"/>
    <x v="120"/>
    <s v="GuD"/>
    <n v="40221"/>
    <s v="Düsseldorf"/>
    <s v="Auf der Lausward 75"/>
    <s v="Nordrhein-Westfalen"/>
    <s v="AGuD"/>
    <d v="2000-07-28T00:00:00"/>
    <d v="2000-07-28T00:00:00"/>
    <s v="in Betrieb"/>
    <x v="1"/>
    <m/>
    <m/>
    <s v="Erdgas"/>
    <x v="1"/>
    <s v="Ja"/>
    <n v="100"/>
    <s v="U71"/>
    <s v="Hochspannung (HS)"/>
    <s v="Netzgesellschaft Düsseldorf mbH"/>
    <x v="0"/>
    <x v="50"/>
    <x v="3"/>
  </r>
  <r>
    <s v="BNA0221a"/>
    <x v="120"/>
    <s v="GT"/>
    <n v="40221"/>
    <s v="Düsseldorf"/>
    <s v="Auf der Lausward 75"/>
    <s v="Nordrhein-Westfalen"/>
    <s v="Block E GTE2"/>
    <d v="1975-02-21T00:00:00"/>
    <d v="1975-02-21T00:00:00"/>
    <s v="in Betrieb"/>
    <x v="1"/>
    <m/>
    <m/>
    <s v="Erdgas"/>
    <x v="1"/>
    <s v="Nein"/>
    <n v="64.7"/>
    <s v="U71"/>
    <s v="Hochspannung (HS)"/>
    <s v="Netzgesellschaft Düsseldorf mbH "/>
    <x v="0"/>
    <x v="17"/>
    <x v="2"/>
  </r>
  <r>
    <s v="BNA0221b"/>
    <x v="120"/>
    <s v="GT"/>
    <n v="40221"/>
    <s v="Düsseldorf"/>
    <s v="Auf der Lausward 75"/>
    <s v="Nordrhein-Westfalen"/>
    <s v="Block E GTE1"/>
    <d v="1974-11-19T00:00:00"/>
    <d v="1974-11-19T00:00:00"/>
    <s v="in Betrieb"/>
    <x v="1"/>
    <m/>
    <m/>
    <s v="Erdgas"/>
    <x v="1"/>
    <s v="Nein"/>
    <n v="66.7"/>
    <s v="U71"/>
    <s v="Hochspannung (HS)"/>
    <s v="Netzgesellschaft Düsseldorf mbH "/>
    <x v="0"/>
    <x v="40"/>
    <x v="2"/>
  </r>
  <r>
    <s v="BNA0221c"/>
    <x v="120"/>
    <s v="Gasblock"/>
    <n v="40221"/>
    <s v="Düsseldorf"/>
    <s v="Auf der Lausward 75"/>
    <s v="Nordrhein-Westfalen"/>
    <s v="Block E"/>
    <d v="1977-03-28T00:00:00"/>
    <d v="1977-03-28T00:00:00"/>
    <s v="Endgültig Stillgelegt 2019 (mit StA)"/>
    <x v="1"/>
    <m/>
    <m/>
    <s v="Erdgas"/>
    <x v="1"/>
    <s v="Ja"/>
    <n v="293"/>
    <s v="U71"/>
    <s v="Hochspannung (HS)"/>
    <s v="Netzgesellschaft Düsseldorf mbH "/>
    <x v="8"/>
    <x v="42"/>
    <x v="0"/>
  </r>
  <r>
    <s v="BNA0222"/>
    <x v="120"/>
    <s v="GT"/>
    <n v="40233"/>
    <s v="Düsseldorf"/>
    <s v="Behrenstraße 85"/>
    <s v="Nordrhein-Westfalen"/>
    <s v="GTKW"/>
    <d v="1972-08-03T00:00:00"/>
    <d v="1972-08-03T00:00:00"/>
    <s v="in Betrieb"/>
    <x v="5"/>
    <m/>
    <m/>
    <s v="Mineralölprodukte"/>
    <x v="1"/>
    <s v="Nein"/>
    <n v="86.2"/>
    <s v="U50"/>
    <s v="Hochspannung (HS)"/>
    <s v="Netzgesellschaft Düsseldorf mbH "/>
    <x v="0"/>
    <x v="39"/>
    <x v="2"/>
  </r>
  <r>
    <s v="BNA0223a"/>
    <x v="120"/>
    <s v="DT"/>
    <n v="40233"/>
    <s v="Düsseldorf"/>
    <s v="Behrenstraße 85"/>
    <s v="Nordrhein-Westfalen"/>
    <s v="Flingern T4"/>
    <d v="1955-12-06T00:00:00"/>
    <d v="1955-12-06T00:00:00"/>
    <s v="Sonderfall"/>
    <x v="10"/>
    <m/>
    <m/>
    <s v="Abfall"/>
    <x v="1"/>
    <s v="Nein"/>
    <n v="48.9"/>
    <s v="U50"/>
    <s v="Mittelspannung (MS)"/>
    <s v="Netzgesellschaft Düsseldorf mbH "/>
    <x v="11"/>
    <x v="72"/>
    <x v="0"/>
  </r>
  <r>
    <s v="BNA0223b"/>
    <x v="120"/>
    <s v="DT"/>
    <n v="40233"/>
    <s v="Düsseldorf"/>
    <s v="Behrenstraße 85"/>
    <s v="Nordrhein-Westfalen"/>
    <s v="Flingern T1"/>
    <d v="2000-04-17T00:00:00"/>
    <d v="2000-04-17T00:00:00"/>
    <s v="in Betrieb"/>
    <x v="10"/>
    <m/>
    <m/>
    <s v="Abfall"/>
    <x v="1"/>
    <s v="Ja"/>
    <n v="53.7"/>
    <s v="U50"/>
    <s v="Mittelspannung (MS)"/>
    <s v="Netzgesellschaft Düsseldorf mbH "/>
    <x v="0"/>
    <x v="50"/>
    <x v="1"/>
  </r>
  <r>
    <s v="BNA0225"/>
    <x v="0"/>
    <m/>
    <s v="16227"/>
    <s v="Eberswalde"/>
    <m/>
    <s v="Brandenburg"/>
    <m/>
    <n v="2010"/>
    <n v="2010"/>
    <s v="in Betrieb"/>
    <x v="7"/>
    <m/>
    <m/>
    <s v="Solare Strahlungsenergie"/>
    <x v="0"/>
    <m/>
    <n v="24.241"/>
    <m/>
    <s v="Hochspannung (HS)"/>
    <s v="E.DIS AG"/>
    <x v="0"/>
    <x v="54"/>
    <x v="0"/>
  </r>
  <r>
    <s v="BNA0226"/>
    <x v="121"/>
    <m/>
    <n v="99510"/>
    <s v="Eckolstädt"/>
    <m/>
    <s v="Thüringen"/>
    <m/>
    <n v="1999"/>
    <n v="1999"/>
    <s v="in Betrieb"/>
    <x v="0"/>
    <m/>
    <m/>
    <s v="Windenergie (Onshore-Anlage)"/>
    <x v="0"/>
    <m/>
    <n v="14.3"/>
    <m/>
    <s v="Mittelspannung (MS)"/>
    <s v="TEN Thüringer Energienetze GmbH"/>
    <x v="0"/>
    <x v="3"/>
    <x v="0"/>
  </r>
  <r>
    <s v="BNA0227"/>
    <x v="122"/>
    <m/>
    <n v="31234"/>
    <s v="Edemissen"/>
    <m/>
    <s v="Niedersachsen"/>
    <m/>
    <n v="1999"/>
    <n v="1999"/>
    <s v="in Betrieb"/>
    <x v="0"/>
    <m/>
    <m/>
    <s v="Windenergie (Onshore-Anlage)"/>
    <x v="0"/>
    <m/>
    <n v="15.6"/>
    <m/>
    <s v="Mittelspannung (MS)"/>
    <s v="Avacon AG"/>
    <x v="0"/>
    <x v="3"/>
    <x v="0"/>
  </r>
  <r>
    <s v="BNA0228"/>
    <x v="51"/>
    <s v="Waldeck1/Bringhausen"/>
    <n v="34549"/>
    <s v="Edertal Hemfurth-Edersee"/>
    <s v="Kraftwerkstraße 10"/>
    <s v="Hessen"/>
    <s v="Waldeck1/Bringhausen"/>
    <d v="1931-01-01T00:00:00"/>
    <d v="1931-01-01T00:00:00"/>
    <s v="in Betrieb"/>
    <x v="9"/>
    <m/>
    <m/>
    <s v="Pumpspeicher"/>
    <x v="1"/>
    <s v="Nein"/>
    <n v="145"/>
    <s v="Schaltanlage vor Ort"/>
    <s v="Hochspannung (HS)"/>
    <s v="Avacon AG"/>
    <x v="0"/>
    <x v="75"/>
    <x v="0"/>
  </r>
  <r>
    <s v="BNA0229"/>
    <x v="51"/>
    <s v="Waldeck 2"/>
    <n v="34549"/>
    <s v="Edertal Hemfurth-Edersee"/>
    <s v="Kraftwerkstraße 10"/>
    <s v="Hessen"/>
    <s v="Waldeck 2"/>
    <d v="1974-01-01T00:00:00"/>
    <d v="1974-01-01T00:00:00"/>
    <s v="in Betrieb"/>
    <x v="9"/>
    <m/>
    <m/>
    <s v="Pumpspeicher"/>
    <x v="1"/>
    <s v="Nein"/>
    <n v="480"/>
    <s v="Schaltanlage vor Ort"/>
    <s v="Höchstspannung (HöS)"/>
    <s v="TenneT TSO GmbH "/>
    <x v="0"/>
    <x v="40"/>
    <x v="0"/>
  </r>
  <r>
    <s v="BNA0230"/>
    <x v="51"/>
    <s v="Hemfurth"/>
    <n v="34549"/>
    <s v="Edertal Hemfurth-Edersee"/>
    <s v="Ederstraße"/>
    <s v="Hessen"/>
    <s v="Hemfurth"/>
    <d v="1915-01-01T00:00:00"/>
    <d v="1915-01-01T00:00:00"/>
    <s v="in Betrieb"/>
    <x v="15"/>
    <m/>
    <m/>
    <s v="Speicherwasser (ohne Pumpspeicher)"/>
    <x v="1"/>
    <s v="Nein"/>
    <n v="20"/>
    <s v="Schaltanlage vor Ort"/>
    <s v="Hochspannung (HS)"/>
    <s v="Avacon AG"/>
    <x v="0"/>
    <x v="76"/>
    <x v="0"/>
  </r>
  <r>
    <s v="BNA0232a"/>
    <x v="123"/>
    <s v="Werkskraftwerk Sappi Ehingen"/>
    <n v="89584"/>
    <s v="Ehingen"/>
    <s v="Kessel 5 - Turbine 5"/>
    <s v="Baden-Württemberg"/>
    <m/>
    <d v="1990-06-20T00:00:00"/>
    <d v="1990-06-20T00:00:00"/>
    <s v="in Betrieb"/>
    <x v="3"/>
    <s v="Biomasse"/>
    <s v="Erdgas (Stützfeuerung)"/>
    <s v="Biomasse"/>
    <x v="0"/>
    <s v="Ja"/>
    <n v="13.212"/>
    <m/>
    <s v="Mittelspannung (MS)"/>
    <s v="Netze BW GmbH"/>
    <x v="0"/>
    <x v="44"/>
    <x v="0"/>
  </r>
  <r>
    <s v="BNA0232b"/>
    <x v="123"/>
    <s v="Werkskraftwerk Sappi Ehingen"/>
    <n v="89584"/>
    <s v="Ehingen"/>
    <s v="Kessel 4 - Turbine 3"/>
    <s v="Baden-Württemberg"/>
    <m/>
    <d v="1961-08-01T00:00:00"/>
    <d v="1961-08-01T00:00:00"/>
    <s v="in Betrieb"/>
    <x v="3"/>
    <s v="Biomasse"/>
    <s v="Erdgas "/>
    <s v="Biomasse"/>
    <x v="1"/>
    <s v="Ja"/>
    <n v="8"/>
    <m/>
    <s v="Mittelspannung (MS)"/>
    <s v="Netze BW GmbH"/>
    <x v="0"/>
    <x v="77"/>
    <x v="0"/>
  </r>
  <r>
    <s v="BNA0232c"/>
    <x v="123"/>
    <s v="Werkskraftwerk Sappi Ehingen"/>
    <n v="89584"/>
    <s v="Ehingen"/>
    <s v="Kessel 6 - Turbine 4"/>
    <s v="Baden-Württemberg"/>
    <m/>
    <d v="1977-07-07T00:00:00"/>
    <d v="1977-07-07T00:00:00"/>
    <s v="in Betrieb"/>
    <x v="1"/>
    <m/>
    <m/>
    <s v="Erdgas"/>
    <x v="1"/>
    <s v="Ja"/>
    <n v="4"/>
    <m/>
    <s v="Mittelspannung (MS)"/>
    <s v="Netze BW GmbH"/>
    <x v="0"/>
    <x v="42"/>
    <x v="1"/>
  </r>
  <r>
    <s v="BNA0233"/>
    <x v="124"/>
    <s v="Kombikraftwerk"/>
    <n v="4838"/>
    <s v="Eilenburg"/>
    <s v="Am Schanzberg 1"/>
    <s v="Sachsen"/>
    <m/>
    <d v="1993-09-01T00:00:00"/>
    <d v="1993-09-01T00:00:00"/>
    <s v="in Betrieb"/>
    <x v="3"/>
    <s v="Erdgas"/>
    <s v="Papierfaserschlamm"/>
    <s v="Erdgas"/>
    <x v="1"/>
    <s v="Ja"/>
    <n v="46.6"/>
    <s v="UW Kospa"/>
    <s v="Hochspannung (HS)"/>
    <s v="Mitteldeutsche Netzgesellschaft Strom mbH"/>
    <x v="0"/>
    <x v="21"/>
    <x v="1"/>
  </r>
  <r>
    <s v="BNA0235"/>
    <x v="0"/>
    <m/>
    <n v="99817"/>
    <s v="Eisenach"/>
    <m/>
    <s v="Thüringen"/>
    <m/>
    <n v="1998"/>
    <n v="1998"/>
    <s v="in Betrieb"/>
    <x v="0"/>
    <m/>
    <m/>
    <s v="Windenergie (Onshore-Anlage)"/>
    <x v="0"/>
    <m/>
    <n v="17.600000000000001"/>
    <m/>
    <s v="Mittelspannung (MS)"/>
    <s v="TEN Thüringer Energienetze GmbH"/>
    <x v="0"/>
    <x v="78"/>
    <x v="0"/>
  </r>
  <r>
    <s v="BNA0236"/>
    <x v="125"/>
    <m/>
    <n v="99819"/>
    <s v="Eisenach"/>
    <m/>
    <s v="Thüringen"/>
    <m/>
    <n v="2004"/>
    <n v="2004"/>
    <s v="in Betrieb"/>
    <x v="0"/>
    <m/>
    <m/>
    <s v="Windenergie (Onshore-Anlage)"/>
    <x v="0"/>
    <m/>
    <n v="14.4"/>
    <m/>
    <s v="Mittelspannung (MS)"/>
    <s v="TEN Thüringer Energienetze GmbH"/>
    <x v="0"/>
    <x v="32"/>
    <x v="0"/>
  </r>
  <r>
    <s v="BNA0237"/>
    <x v="126"/>
    <s v="EBS-Heizkraftwerk"/>
    <n v="15890"/>
    <s v="Eisenhüttenstadt"/>
    <m/>
    <s v="Brandenburg"/>
    <m/>
    <d v="2011-02-10T00:00:00"/>
    <d v="2011-02-10T00:00:00"/>
    <s v="in Betrieb"/>
    <x v="3"/>
    <s v="EBS / Abfall"/>
    <s v="aufbereiteter Haushalts"/>
    <s v="Sonstige Energieträger_x000a_(nicht erneuerbar)"/>
    <x v="1"/>
    <s v="Ja"/>
    <n v="23.5"/>
    <s v="Umspannwerk Eisenhüttenstadt "/>
    <s v="Hochspannung (HS)"/>
    <s v="E.DIS AG"/>
    <x v="0"/>
    <x v="33"/>
    <x v="1"/>
  </r>
  <r>
    <s v="BNA0238a"/>
    <x v="127"/>
    <s v="IKW"/>
    <n v="15890"/>
    <s v="Eisenhüttenstadt"/>
    <s v="Werkstraße 1"/>
    <s v="Brandenburg"/>
    <m/>
    <d v="1954-01-01T00:00:00"/>
    <d v="1954-01-01T00:00:00"/>
    <s v="in Betrieb"/>
    <x v="3"/>
    <s v="Gichtgas, Konvertergas"/>
    <s v="Erdgas (falls nicht genügend Gicht- bzw. Konvertergas zur Verfügung steht)"/>
    <s v="Sonstige Energieträger_x000a_(nicht erneuerbar)"/>
    <x v="1"/>
    <s v="Ja"/>
    <n v="45"/>
    <s v="Anschaltung U 100/ Umspannstation U 200 im 110kV UW EhsP"/>
    <s v="Hochspannung (HS)"/>
    <s v="EDIS Netz GmbH"/>
    <x v="0"/>
    <x v="79"/>
    <x v="1"/>
  </r>
  <r>
    <s v="BNA0238b"/>
    <x v="127"/>
    <s v="IKW"/>
    <n v="15890"/>
    <s v="Eisenhüttenstadt"/>
    <s v="Werkstraße 1"/>
    <s v="Brandenburg"/>
    <s v="Block 7"/>
    <n v="2013"/>
    <n v="2013"/>
    <s v="in Betrieb"/>
    <x v="3"/>
    <s v="Gichtgas, Konvertergas"/>
    <s v="Erdgas (als Ersatz)"/>
    <s v="Sonstige Energieträger_x000a_(nicht erneuerbar)"/>
    <x v="1"/>
    <s v="Ja"/>
    <n v="56"/>
    <s v="Anschaltung U 100/ Umspannstation U 200 im 110kV UW EhsP"/>
    <s v="Hochspannung (HS)"/>
    <s v="EDIS Netz GmbH"/>
    <x v="0"/>
    <x v="67"/>
    <x v="1"/>
  </r>
  <r>
    <s v="BNA0239"/>
    <x v="51"/>
    <s v="Huntorf"/>
    <n v="26931"/>
    <s v="Elsfleth"/>
    <m/>
    <s v="Niedersachsen"/>
    <m/>
    <s v="01.01.1978"/>
    <s v="01.01.1978"/>
    <s v="in Betrieb"/>
    <x v="1"/>
    <s v="Druckluftspeicher"/>
    <m/>
    <s v="Erdgas"/>
    <x v="1"/>
    <s v="Nein"/>
    <n v="321"/>
    <s v="Huntorf"/>
    <s v="Höchstspannung (HöS)"/>
    <s v="TenneT TSO GmbH "/>
    <x v="0"/>
    <x v="80"/>
    <x v="2"/>
  </r>
  <r>
    <s v="BNA0240"/>
    <x v="128"/>
    <m/>
    <n v="26931"/>
    <s v="Elsfleth"/>
    <m/>
    <s v="Niedersachsen"/>
    <m/>
    <n v="2000"/>
    <n v="2000"/>
    <s v="in Betrieb"/>
    <x v="0"/>
    <m/>
    <m/>
    <s v="Windenergie (Onshore-Anlage)"/>
    <x v="0"/>
    <m/>
    <n v="23.4"/>
    <m/>
    <s v="Mittelspannung (MS)"/>
    <s v="EWE NETZ GmbH"/>
    <x v="0"/>
    <x v="51"/>
    <x v="0"/>
  </r>
  <r>
    <s v="BNA0241"/>
    <x v="129"/>
    <m/>
    <n v="26931"/>
    <s v="Elsfleth"/>
    <m/>
    <s v="Niedersachsen"/>
    <m/>
    <n v="2006"/>
    <n v="2006"/>
    <s v="in Betrieb"/>
    <x v="0"/>
    <m/>
    <m/>
    <s v="Windenergie (Onshore-Anlage)"/>
    <x v="0"/>
    <m/>
    <n v="11.5"/>
    <m/>
    <s v="Mittelspannung (MS)"/>
    <s v="EWE NETZ GmbH"/>
    <x v="0"/>
    <x v="34"/>
    <x v="0"/>
  </r>
  <r>
    <s v="BNA0242"/>
    <x v="130"/>
    <m/>
    <n v="4910"/>
    <s v="Elsterwerda"/>
    <m/>
    <s v="Brandenburg"/>
    <m/>
    <d v="2004-07-03T00:00:00"/>
    <d v="2004-07-03T00:00:00"/>
    <s v="in Betrieb"/>
    <x v="4"/>
    <m/>
    <m/>
    <s v="Biomasse"/>
    <x v="0"/>
    <s v="Ja"/>
    <n v="12.6"/>
    <m/>
    <s v="Hochspannung (HS)"/>
    <s v="Mitteldeutsche Netzgesellschaft Strom mbH"/>
    <x v="0"/>
    <x v="23"/>
    <x v="0"/>
  </r>
  <r>
    <s v="BNA0243"/>
    <x v="131"/>
    <s v="HKW Eltmann"/>
    <n v="97483"/>
    <s v="Eltmann"/>
    <s v="Industriestraße 23"/>
    <s v="Bayern"/>
    <m/>
    <d v="2007-12-28T00:00:00"/>
    <d v="2007-12-28T00:00:00"/>
    <s v="in Betrieb"/>
    <x v="1"/>
    <m/>
    <m/>
    <s v="Erdgas"/>
    <x v="1"/>
    <s v="Ja"/>
    <n v="57"/>
    <s v="Palm Eltmann"/>
    <s v="Hochspannung (HS)"/>
    <s v="Bayernwerk AG"/>
    <x v="0"/>
    <x v="81"/>
    <x v="1"/>
  </r>
  <r>
    <s v="BNA0244"/>
    <x v="132"/>
    <s v="Emden Biomasse"/>
    <n v="26725"/>
    <s v="Emden"/>
    <m/>
    <s v="Niedersachsen"/>
    <m/>
    <d v="2005-01-01T00:00:00"/>
    <d v="2005-01-01T00:00:00"/>
    <s v="in Betrieb"/>
    <x v="4"/>
    <m/>
    <m/>
    <s v="Biomasse"/>
    <x v="0"/>
    <s v="Ja"/>
    <n v="22"/>
    <m/>
    <s v="Hochspannung (HS)"/>
    <s v="Avacon AG"/>
    <x v="0"/>
    <x v="36"/>
    <x v="0"/>
  </r>
  <r>
    <s v="BNA0245a"/>
    <x v="132"/>
    <s v="Emden Gas"/>
    <n v="26725"/>
    <s v="Emden"/>
    <m/>
    <s v="Niedersachsen"/>
    <s v="Gasturbine"/>
    <d v="1973-01-01T00:00:00"/>
    <d v="1973-01-01T00:00:00"/>
    <s v="in Betrieb"/>
    <x v="4"/>
    <m/>
    <m/>
    <s v="Biomasse"/>
    <x v="0"/>
    <s v="Nein"/>
    <n v="52"/>
    <s v="Emden"/>
    <s v="Höchstspannung (HöS)"/>
    <s v="Avacon AG"/>
    <x v="0"/>
    <x v="16"/>
    <x v="2"/>
  </r>
  <r>
    <s v="BNA0245b"/>
    <x v="132"/>
    <s v="Emden Gas"/>
    <n v="26725"/>
    <s v="Emden"/>
    <m/>
    <s v="Niedersachsen"/>
    <s v="Dampfturbine"/>
    <d v="1973-01-01T00:00:00"/>
    <d v="1973-01-01T00:00:00"/>
    <s v="Vorläufig Stillgelegt (ohne StA)"/>
    <x v="1"/>
    <m/>
    <m/>
    <s v="Erdgas"/>
    <x v="1"/>
    <s v="Nein"/>
    <n v="433"/>
    <s v="Emden"/>
    <s v="Höchstspannung (HöS)"/>
    <s v="TenneT TSO GmbH "/>
    <x v="1"/>
    <x v="16"/>
    <x v="0"/>
  </r>
  <r>
    <s v="BNA0246a"/>
    <x v="133"/>
    <m/>
    <m/>
    <s v="Emden"/>
    <s v="Am Neuen Seedeich / _x000a_Wolfsburger Straße"/>
    <s v="Niedersachsen"/>
    <m/>
    <d v="1997-03-19T00:00:00"/>
    <d v="1997-03-19T00:00:00"/>
    <s v="in Betrieb"/>
    <x v="0"/>
    <m/>
    <m/>
    <s v="Windenergie (Onshore-Anlage)"/>
    <x v="0"/>
    <s v="Nein"/>
    <n v="26.8"/>
    <s v="Umspannwerk"/>
    <s v="Mittelspannung (MS)"/>
    <s v="EWE NETZ GmbH"/>
    <x v="0"/>
    <x v="14"/>
    <x v="0"/>
  </r>
  <r>
    <s v="BNA0246b"/>
    <x v="134"/>
    <s v="Windpark Wybelsumer Polder "/>
    <s v="_x000a_26723 "/>
    <s v="Emden"/>
    <m/>
    <s v="Niedersachsen"/>
    <m/>
    <n v="2000"/>
    <n v="2000"/>
    <s v="in Betrieb"/>
    <x v="0"/>
    <m/>
    <m/>
    <s v="Windenergie (Onshore-Anlage)"/>
    <x v="0"/>
    <s v="Nein"/>
    <n v="30"/>
    <m/>
    <m/>
    <s v="EWE NETZ GmbH"/>
    <x v="0"/>
    <x v="51"/>
    <x v="0"/>
  </r>
  <r>
    <s v="BNA0247"/>
    <x v="135"/>
    <s v="Windpark SWE (Larrelter Polder)"/>
    <n v="26723"/>
    <s v="Emden"/>
    <m/>
    <s v="Niedersachsen"/>
    <m/>
    <n v="1994"/>
    <n v="1994"/>
    <s v="in Betrieb"/>
    <x v="0"/>
    <m/>
    <m/>
    <s v="Windenergie (Onshore-Anlage)"/>
    <x v="0"/>
    <s v="Nein"/>
    <n v="29.6"/>
    <s v="Schalthaus Emden"/>
    <s v="Mittelspannung (MS)"/>
    <s v="Stadtwerke Emden GmbH"/>
    <x v="0"/>
    <x v="11"/>
    <x v="0"/>
  </r>
  <r>
    <s v="BNA0248"/>
    <x v="136"/>
    <s v="Windpark Rysumer Nacken"/>
    <n v="26723"/>
    <s v="Emden"/>
    <m/>
    <s v="Niedersachsen"/>
    <m/>
    <n v="2012"/>
    <n v="2012"/>
    <s v="in Betrieb"/>
    <x v="0"/>
    <m/>
    <m/>
    <s v="Windenergie (Onshore-Anlage)"/>
    <x v="0"/>
    <m/>
    <n v="6.5"/>
    <s v="Wybelsum"/>
    <s v="Mittelspannung (MS)"/>
    <s v="TenneT TSO GmbH "/>
    <x v="0"/>
    <x v="82"/>
    <x v="0"/>
  </r>
  <r>
    <s v="BNA0249"/>
    <x v="136"/>
    <s v="Windpark Rysumer Nacken"/>
    <n v="26723"/>
    <s v="Emden"/>
    <m/>
    <s v="Niedersachsen"/>
    <m/>
    <n v="2012"/>
    <n v="2012"/>
    <s v="in Betrieb"/>
    <x v="0"/>
    <m/>
    <m/>
    <s v="Windenergie (Onshore-Anlage)"/>
    <x v="0"/>
    <m/>
    <n v="6.5"/>
    <s v="Wybelsum"/>
    <s v="Mittelspannung (MS)"/>
    <s v="TenneT TSO GmbH "/>
    <x v="0"/>
    <x v="82"/>
    <x v="0"/>
  </r>
  <r>
    <s v="BNA0250a"/>
    <x v="32"/>
    <s v="Biomasse-HKW"/>
    <n v="49824"/>
    <s v="Emlichheim"/>
    <s v="Neuerostraße 8"/>
    <s v="Niedersachsen"/>
    <m/>
    <d v="2013-07-26T00:00:00"/>
    <d v="2013-07-26T00:00:00"/>
    <s v="in Betrieb"/>
    <x v="4"/>
    <m/>
    <m/>
    <s v="Biomasse"/>
    <x v="0"/>
    <s v="Ja"/>
    <n v="10.6"/>
    <m/>
    <s v="Mittelspannung (MS)"/>
    <s v="Westnetz GmbH"/>
    <x v="0"/>
    <x v="25"/>
    <x v="0"/>
  </r>
  <r>
    <s v="BNA0250b"/>
    <x v="32"/>
    <m/>
    <n v="49824"/>
    <s v="Emlichheim"/>
    <s v="Emslandstr. 900 Z"/>
    <s v="Niedersachsen"/>
    <m/>
    <d v="2013-07-26T00:00:00"/>
    <d v="2013-07-26T00:00:00"/>
    <s v="in Betrieb"/>
    <x v="4"/>
    <m/>
    <m/>
    <s v="Biomasse"/>
    <x v="0"/>
    <s v="Ja"/>
    <n v="10.6"/>
    <s v="DE0073304982400000000000000149412"/>
    <n v="10"/>
    <s v="Westnetz GmbH"/>
    <x v="0"/>
    <x v="25"/>
    <x v="0"/>
  </r>
  <r>
    <s v="BNA0251"/>
    <x v="84"/>
    <s v="Grohnde"/>
    <n v="31857"/>
    <s v="Emmerthal"/>
    <m/>
    <s v="Niedersachsen"/>
    <s v="KWG"/>
    <d v="1985-02-01T00:00:00"/>
    <d v="1985-02-01T00:00:00"/>
    <s v="in Betrieb"/>
    <x v="13"/>
    <m/>
    <m/>
    <s v="Kernenergie"/>
    <x v="1"/>
    <s v="Nein"/>
    <n v="1360"/>
    <s v="Grohnde"/>
    <s v="Höchstspannung (HöS)"/>
    <s v="TenneT TSO GmbH "/>
    <x v="0"/>
    <x v="18"/>
    <x v="1"/>
  </r>
  <r>
    <s v="BNA0252"/>
    <x v="137"/>
    <s v="Kraftwerk Ensdorf"/>
    <n v="66806"/>
    <s v="Ensdorf"/>
    <s v="Kurt Kessler Str. 1"/>
    <s v="Saarland"/>
    <s v="Block 3"/>
    <d v="2011-08-16T00:00:00"/>
    <d v="2011-08-16T00:00:00"/>
    <s v="Endgültig Stillgelegt 2018 (mit StA)"/>
    <x v="6"/>
    <s v="Steinkohle"/>
    <s v="Klärschlamm"/>
    <s v="Steinkohle"/>
    <x v="1"/>
    <s v="Nein"/>
    <n v="283"/>
    <s v="Ensdorf (Schaltanlage Ensdorf (UA Ensdorf 110 kV), Kurt -Kessler-Straße, 66808 Ensdorf"/>
    <s v="Hochspannung (HS)"/>
    <s v="VSE Verteilnetz GmbH"/>
    <x v="3"/>
    <x v="33"/>
    <x v="0"/>
  </r>
  <r>
    <s v="BNA0253"/>
    <x v="138"/>
    <s v="Kraftwerk Ensdorf"/>
    <n v="66806"/>
    <s v="Ensdorf"/>
    <s v="Kurt-Kessler-Str."/>
    <s v="Saarland"/>
    <s v="Block 1"/>
    <d v="1963-10-25T00:00:00"/>
    <d v="1963-10-25T00:00:00"/>
    <s v="Endgültig Stillgelegt 2018 (mit StA)"/>
    <x v="6"/>
    <s v="Steinkohle"/>
    <s v="Klärschlamm"/>
    <s v="Steinkohle"/>
    <x v="1"/>
    <s v="Ja"/>
    <n v="106"/>
    <s v="Schaltanlage Ensdorf (UA-Ensdorf); DE 0001816680600000000000000580138"/>
    <s v="Höchstspannung (HöS)"/>
    <s v="Amprion GmbH"/>
    <x v="3"/>
    <x v="73"/>
    <x v="0"/>
  </r>
  <r>
    <s v="BNA0254"/>
    <x v="139"/>
    <s v="Windpark Erfstadt"/>
    <n v="50374"/>
    <s v="Erfstadt"/>
    <m/>
    <s v="Nordrhein-Westfalen"/>
    <m/>
    <d v="2005-03-07T00:00:00"/>
    <d v="2005-03-07T00:00:00"/>
    <s v="in Betrieb"/>
    <x v="0"/>
    <m/>
    <m/>
    <s v="Windenergie (Onshore-Anlage)"/>
    <x v="0"/>
    <s v="Nein"/>
    <n v="12"/>
    <s v="An der Patria, 50374 Erftstadt"/>
    <s v="Mittelspannung (MS)"/>
    <s v="Westnetz GmbH "/>
    <x v="0"/>
    <x v="36"/>
    <x v="0"/>
  </r>
  <r>
    <s v="BNA0255"/>
    <x v="140"/>
    <s v="HKW Iderhoffstraße"/>
    <n v="99085"/>
    <s v="Erfurt"/>
    <m/>
    <s v="Thüringen"/>
    <m/>
    <d v="1996-04-24T00:00:00"/>
    <d v="1996-04-24T00:00:00"/>
    <s v="Endgültig Stillgelegt 2018 (ohne StA)"/>
    <x v="1"/>
    <m/>
    <m/>
    <s v="Erdgas"/>
    <x v="1"/>
    <s v="Ja"/>
    <n v="11"/>
    <s v="UW Iderhoffstraße"/>
    <n v="10"/>
    <s v="SWE Netz GmbH (Erfurt)"/>
    <x v="3"/>
    <x v="38"/>
    <x v="1"/>
  </r>
  <r>
    <s v="BNA0256a"/>
    <x v="140"/>
    <s v="HKW Erfurt-Ost"/>
    <n v="99087"/>
    <s v="Erfurt"/>
    <m/>
    <s v="Thüringen"/>
    <s v="GT1"/>
    <d v="1999-12-17T00:00:00"/>
    <d v="1999-12-17T00:00:00"/>
    <s v="in Betrieb"/>
    <x v="1"/>
    <m/>
    <m/>
    <s v="Erdgas"/>
    <x v="1"/>
    <s v="Ja"/>
    <n v="76.5"/>
    <s v="UW Erfurt-Ost"/>
    <s v="Hochspannung (HS)"/>
    <s v="SWE Netz GmbH (Erfurt)"/>
    <x v="0"/>
    <x v="19"/>
    <x v="3"/>
  </r>
  <r>
    <s v="BNA0256b"/>
    <x v="140"/>
    <s v="HKW Erfurt-Ost"/>
    <n v="99087"/>
    <s v="Erfurt"/>
    <m/>
    <s v="Thüringen"/>
    <s v="GT2"/>
    <n v="2014"/>
    <n v="2014"/>
    <s v="in Betrieb"/>
    <x v="1"/>
    <m/>
    <m/>
    <s v="Erdgas"/>
    <x v="1"/>
    <s v="Ja"/>
    <n v="32.6"/>
    <m/>
    <s v="Hochspannung (HS)"/>
    <s v="SWE Netz GmbH (Erfurt)"/>
    <x v="0"/>
    <x v="83"/>
    <x v="3"/>
  </r>
  <r>
    <s v="BNA0257"/>
    <x v="141"/>
    <m/>
    <n v="99094"/>
    <s v="Erfurt"/>
    <m/>
    <s v="Thüringen"/>
    <m/>
    <n v="2005"/>
    <n v="2005"/>
    <s v="in Betrieb"/>
    <x v="0"/>
    <m/>
    <m/>
    <s v="Windenergie (Onshore-Anlage)"/>
    <x v="0"/>
    <m/>
    <n v="22"/>
    <m/>
    <s v="Mittelspannung (MS)"/>
    <s v="TEN Thüringer Energienetze GmbH"/>
    <x v="0"/>
    <x v="30"/>
    <x v="0"/>
  </r>
  <r>
    <s v="BNA0258"/>
    <x v="142"/>
    <m/>
    <n v="99198"/>
    <s v="Erfurt-Kerspleben"/>
    <m/>
    <s v="Thüringen"/>
    <m/>
    <n v="2004"/>
    <n v="2004"/>
    <s v="in Betrieb"/>
    <x v="0"/>
    <m/>
    <m/>
    <s v="Windenergie (Onshore-Anlage)"/>
    <x v="0"/>
    <m/>
    <n v="11.9"/>
    <m/>
    <s v="USp. Hoch- / Mittelspannung (HS/MS)"/>
    <s v="SWE Netz GmbH (Erfurt)"/>
    <x v="0"/>
    <x v="32"/>
    <x v="0"/>
  </r>
  <r>
    <s v="BNA0259"/>
    <x v="23"/>
    <s v="Ering"/>
    <n v="94140"/>
    <s v="Ering"/>
    <s v="Innwerkstraße 38"/>
    <s v="Bayern"/>
    <s v="Ering"/>
    <d v="1942-08-04T00:00:00"/>
    <d v="1942-08-04T00:00:00"/>
    <s v="in Betrieb"/>
    <x v="2"/>
    <m/>
    <m/>
    <s v="Laufwasser"/>
    <x v="1"/>
    <s v="Nein"/>
    <n v="72.5"/>
    <s v="Schaltanlage vor Ort"/>
    <s v="Hochspannung (HS)"/>
    <s v="Bayernwerk AG"/>
    <x v="0"/>
    <x v="84"/>
    <x v="0"/>
  </r>
  <r>
    <s v="BNA0260"/>
    <x v="143"/>
    <m/>
    <n v="41812"/>
    <s v="Erkelenz"/>
    <m/>
    <s v="Nordrhein-Westfalen"/>
    <m/>
    <n v="2000"/>
    <n v="2000"/>
    <s v="in Betrieb"/>
    <x v="0"/>
    <m/>
    <m/>
    <s v="Windenergie (Onshore-Anlage)"/>
    <x v="0"/>
    <m/>
    <n v="20.7"/>
    <m/>
    <s v="USp. Hoch- / Mittelspannung (HS/MS)"/>
    <s v="NEW Netz GmbH"/>
    <x v="0"/>
    <x v="51"/>
    <x v="0"/>
  </r>
  <r>
    <s v="BNA0261a"/>
    <x v="144"/>
    <s v="HKW Erlangen"/>
    <n v="91052"/>
    <s v="Erlangen"/>
    <s v=" Äußere Bruckerstr. 33"/>
    <s v="Bayern"/>
    <s v="GuD I"/>
    <d v="2005-09-14T00:00:00"/>
    <d v="2005-09-14T00:00:00"/>
    <s v="in Betrieb"/>
    <x v="1"/>
    <m/>
    <m/>
    <s v="Erdgas"/>
    <x v="1"/>
    <s v="Ja"/>
    <n v="21.6"/>
    <s v="UW Mitte"/>
    <s v="Mittelspannung (MS)"/>
    <s v="Erlanger Stadtwerke AG"/>
    <x v="0"/>
    <x v="36"/>
    <x v="3"/>
  </r>
  <r>
    <s v="BNA0261b"/>
    <x v="144"/>
    <s v="HKW Erlangen"/>
    <n v="91052"/>
    <s v="Erlangen"/>
    <s v=" Äußere Bruckerstr. 33"/>
    <s v="Bayern"/>
    <s v="K6 DT2"/>
    <d v="1982-03-04T00:00:00"/>
    <d v="1982-03-04T00:00:00"/>
    <s v="in Betrieb"/>
    <x v="3"/>
    <s v="Steinkohle, Heizöl"/>
    <m/>
    <s v="Steinkohle"/>
    <x v="1"/>
    <s v="Ja"/>
    <n v="17.399999999999999"/>
    <s v="UW Mitte"/>
    <s v="Mittelspannung (MS)"/>
    <s v="Erlanger Stadtwerke AG"/>
    <x v="0"/>
    <x v="85"/>
    <x v="1"/>
  </r>
  <r>
    <s v="BNA0261c"/>
    <x v="144"/>
    <s v="HKW Erlangen"/>
    <n v="91052"/>
    <s v="Erlangen"/>
    <s v=" Äußere Bruckerstr. 33"/>
    <s v="Bayern"/>
    <s v="GuD 2"/>
    <d v="2014-02-10T00:00:00"/>
    <d v="2014-02-10T00:00:00"/>
    <s v="in Betrieb"/>
    <x v="1"/>
    <m/>
    <m/>
    <s v="Erdgas"/>
    <x v="1"/>
    <s v="Ja"/>
    <n v="6.7"/>
    <s v="Hammerbacherstr."/>
    <s v="Mittelspannung (MS)"/>
    <s v="Erlanger Stadtwerke AG"/>
    <x v="0"/>
    <x v="86"/>
    <x v="3"/>
  </r>
  <r>
    <s v="BNA0262"/>
    <x v="145"/>
    <s v="WP Esperstedt-Obhausen"/>
    <n v="6279"/>
    <s v="Esperstedt"/>
    <s v="Außenbereich"/>
    <s v="Sachsen-Anhalt"/>
    <s v="-"/>
    <d v="2009-12-01T00:00:00"/>
    <d v="2009-12-01T00:00:00"/>
    <s v="in Betrieb"/>
    <x v="0"/>
    <m/>
    <m/>
    <s v="Windenergie (Onshore-Anlage)"/>
    <x v="0"/>
    <s v="Nein"/>
    <n v="40"/>
    <s v="UW Querfurter Platte"/>
    <s v="Hochspannung (HS)"/>
    <s v="Mitteldeutsche Netzgesellschaft Strom mbH"/>
    <x v="0"/>
    <x v="6"/>
    <x v="0"/>
  </r>
  <r>
    <s v="BNA0263"/>
    <x v="84"/>
    <s v="Isar 2"/>
    <n v="84051"/>
    <s v="Essenbach"/>
    <m/>
    <s v="Bayern"/>
    <s v="KKI 2"/>
    <d v="1988-04-09T00:00:00"/>
    <d v="1988-04-09T00:00:00"/>
    <s v="in Betrieb"/>
    <x v="13"/>
    <m/>
    <m/>
    <s v="Kernenergie"/>
    <x v="1"/>
    <s v="Nein"/>
    <n v="1410"/>
    <s v="Isar"/>
    <s v="Höchstspannung (HöS)"/>
    <s v="TenneT TSO GmbH "/>
    <x v="0"/>
    <x v="46"/>
    <x v="1"/>
  </r>
  <r>
    <s v="BNA0265"/>
    <x v="146"/>
    <m/>
    <n v="54597"/>
    <s v="Euscheid"/>
    <m/>
    <s v="Rheinland-Pfalz"/>
    <m/>
    <n v="2005"/>
    <n v="2005"/>
    <s v="in Betrieb"/>
    <x v="0"/>
    <m/>
    <m/>
    <s v="Windenergie (Onshore-Anlage)"/>
    <x v="0"/>
    <m/>
    <n v="32.5"/>
    <m/>
    <s v="Hochspannung (HS)"/>
    <s v="Westnetz GmbH"/>
    <x v="0"/>
    <x v="30"/>
    <x v="0"/>
  </r>
  <r>
    <s v="BNA0266a"/>
    <x v="147"/>
    <m/>
    <n v="23769"/>
    <s v="Fehmarn"/>
    <s v="Osterhof, Däschendorf"/>
    <s v="Schleswig-Holstein"/>
    <m/>
    <d v="2006-09-23T00:00:00"/>
    <d v="2006-09-23T00:00:00"/>
    <s v="in Betrieb"/>
    <x v="0"/>
    <m/>
    <m/>
    <s v="Windenergie (Onshore-Anlage)"/>
    <x v="0"/>
    <s v="Nein"/>
    <n v="119.6"/>
    <s v="UW Göhl"/>
    <s v="Hochspannung (HS)"/>
    <s v="Schleswig-Holstein Netz AG"/>
    <x v="0"/>
    <x v="47"/>
    <x v="0"/>
  </r>
  <r>
    <s v="BNA0266b"/>
    <x v="148"/>
    <m/>
    <n v="23769"/>
    <s v="Fehmarn"/>
    <m/>
    <s v="Schleswig-Holstein"/>
    <m/>
    <d v="2000-08-26T00:00:00"/>
    <d v="2000-08-26T00:00:00"/>
    <s v="in Betrieb"/>
    <x v="0"/>
    <m/>
    <m/>
    <s v="Windenergie (Onshore-Anlage)"/>
    <x v="0"/>
    <s v="Nein"/>
    <n v="11.9"/>
    <s v="UW Petersdorf"/>
    <m/>
    <s v="Schleswig-Holstein Netz AG"/>
    <x v="0"/>
    <x v="50"/>
    <x v="0"/>
  </r>
  <r>
    <s v="BNA0266c"/>
    <x v="149"/>
    <m/>
    <n v="23769"/>
    <s v="Fehmarn"/>
    <m/>
    <s v="Schleswig-Holstein"/>
    <m/>
    <d v="2006-08-04T00:00:00"/>
    <d v="2006-08-04T00:00:00"/>
    <s v="in Betrieb"/>
    <x v="0"/>
    <m/>
    <m/>
    <s v="Windenergie (Onshore-Anlage)"/>
    <x v="0"/>
    <s v="Nein"/>
    <n v="11.5"/>
    <s v="UW Petersdorf"/>
    <m/>
    <s v="Schleswig-Holstein Netz AG"/>
    <x v="0"/>
    <x v="47"/>
    <x v="0"/>
  </r>
  <r>
    <s v="BNA0267a"/>
    <x v="150"/>
    <s v="Windpark Feldheim VI"/>
    <n v="14929"/>
    <s v="Feldheim"/>
    <m/>
    <s v="Brandenburg"/>
    <m/>
    <n v="2005"/>
    <n v="2005"/>
    <s v="in Betrieb"/>
    <x v="0"/>
    <m/>
    <m/>
    <s v="Windenergie (Onshore-Anlage)"/>
    <x v="0"/>
    <s v="Nein"/>
    <n v="12"/>
    <s v="DE00729704916REC0SW00335210597514"/>
    <s v="Mittelspannung (MS)"/>
    <s v="E.DIS AG"/>
    <x v="0"/>
    <x v="30"/>
    <x v="0"/>
  </r>
  <r>
    <s v="BNA0267b"/>
    <x v="151"/>
    <s v="WP Feldheim"/>
    <n v="14913"/>
    <s v="Feldheim"/>
    <m/>
    <s v="Brandenburg"/>
    <m/>
    <d v="2006-04-07T00:00:00"/>
    <d v="2006-04-07T00:00:00"/>
    <s v="in Betrieb"/>
    <x v="0"/>
    <m/>
    <m/>
    <s v="Windenergie (Onshore-Anlage)"/>
    <x v="0"/>
    <s v="Nein"/>
    <n v="20"/>
    <s v="UW Schönewalde"/>
    <s v="Höchstspannung (HöS)"/>
    <s v="50Hertz Transmission GmbH"/>
    <x v="0"/>
    <x v="47"/>
    <x v="0"/>
  </r>
  <r>
    <s v="BNA0268"/>
    <x v="152"/>
    <s v="Pumpspeicherwerk Rönkhausen"/>
    <n v="57413"/>
    <s v="Finnentrop"/>
    <m/>
    <s v="Nordrhein-Westfalen"/>
    <s v="PSW"/>
    <d v="1969-01-01T00:00:00"/>
    <d v="1969-01-01T00:00:00"/>
    <s v="in Betrieb"/>
    <x v="9"/>
    <m/>
    <m/>
    <s v="Pumpspeicher"/>
    <x v="1"/>
    <s v="Nein"/>
    <n v="138"/>
    <s v="U 101 und U 102"/>
    <s v="Hochspannung (HS)"/>
    <s v="Enervie AssetNetWork GmbH "/>
    <x v="0"/>
    <x v="41"/>
    <x v="0"/>
  </r>
  <r>
    <s v="BNA0269"/>
    <x v="153"/>
    <s v="HKW Flensburg"/>
    <n v="24939"/>
    <s v="Flensburg"/>
    <s v="Batteriestr. 48"/>
    <s v="Schleswig-Holstein"/>
    <s v="Block 5"/>
    <m/>
    <m/>
    <s v="Endgültig Stillgelegt 2012 (ohne StA)"/>
    <x v="5"/>
    <m/>
    <m/>
    <s v="Mineralölprodukte"/>
    <x v="1"/>
    <s v="Ja"/>
    <n v="30"/>
    <s v="Stadtwerke Flensburg GmbH"/>
    <s v="Mittelspannung (MS)"/>
    <s v="Stadtwerke Flensburg GmbH"/>
    <x v="2"/>
    <x v="24"/>
    <x v="0"/>
  </r>
  <r>
    <s v="BNA0270"/>
    <x v="153"/>
    <s v="Heizkraftwerk FL"/>
    <n v="24939"/>
    <s v="Flensburg"/>
    <s v="Batteriestr. 48"/>
    <s v="Schleswig-Holstein"/>
    <s v="Block 11"/>
    <d v="1992-06-02T00:00:00"/>
    <d v="1992-06-02T00:00:00"/>
    <s v="in Betrieb"/>
    <x v="3"/>
    <s v="Steinkohle"/>
    <s v="EBS / Biomasse"/>
    <s v="Steinkohle"/>
    <x v="1"/>
    <s v="Ja"/>
    <n v="31"/>
    <s v="SW Flensburg GmbH"/>
    <s v="Mittelspannung (MS)"/>
    <s v="Stadtwerke Flensburg GmbH "/>
    <x v="0"/>
    <x v="87"/>
    <x v="3"/>
  </r>
  <r>
    <s v="BNA0271"/>
    <x v="153"/>
    <s v="Heizkraftwerk FL"/>
    <n v="24939"/>
    <s v="Flensburg"/>
    <s v="Batteriestr. 48"/>
    <s v="Schleswig-Holstein"/>
    <s v="Block 10"/>
    <d v="1989-01-23T00:00:00"/>
    <d v="1989-01-23T00:00:00"/>
    <s v="in Betrieb"/>
    <x v="3"/>
    <s v="Steinkohle"/>
    <s v="EBS / Biomasse"/>
    <s v="Steinkohle"/>
    <x v="1"/>
    <s v="Ja"/>
    <n v="33"/>
    <s v="SW Flensburg GmbH"/>
    <s v="Mittelspannung (MS)"/>
    <s v="Stadtwerke Flensburg GmbH "/>
    <x v="0"/>
    <x v="20"/>
    <x v="3"/>
  </r>
  <r>
    <s v="BNA0272"/>
    <x v="153"/>
    <s v="Heizkraftwerk FL"/>
    <n v="24939"/>
    <s v="Flensburg"/>
    <s v="Batteriestr. 48"/>
    <s v="Schleswig-Holstein"/>
    <s v="Block 9"/>
    <d v="1985-10-01T00:00:00"/>
    <d v="1985-10-01T00:00:00"/>
    <s v="in Betrieb"/>
    <x v="3"/>
    <s v="Steinkohle"/>
    <s v="EBS / Biomasse"/>
    <s v="Steinkohle"/>
    <x v="1"/>
    <s v="Ja"/>
    <n v="33"/>
    <s v="SW Flensburg GmbH"/>
    <s v="Mittelspannung (MS)"/>
    <s v="Stadtwerke Flensburg GmbH "/>
    <x v="0"/>
    <x v="18"/>
    <x v="3"/>
  </r>
  <r>
    <s v="BNA0273"/>
    <x v="153"/>
    <s v="Heizkraftwerk FL"/>
    <n v="24939"/>
    <s v="Flensburg"/>
    <s v="Batteriestr. 48"/>
    <s v="Schleswig-Holstein"/>
    <s v="Block 8"/>
    <n v="1982"/>
    <n v="1982"/>
    <s v="Endgültig Stillgelegt 2016 (mit StA)"/>
    <x v="6"/>
    <m/>
    <m/>
    <s v="Steinkohle"/>
    <x v="1"/>
    <s v="Ja"/>
    <n v="35"/>
    <s v="SW Flensburg GmbH"/>
    <s v="Mittelspannung (MS)"/>
    <s v="Stadtwerke Flensburg GmbH "/>
    <x v="9"/>
    <x v="88"/>
    <x v="0"/>
  </r>
  <r>
    <s v="BNA0274"/>
    <x v="153"/>
    <s v="Heizkraftwerk FL"/>
    <n v="24939"/>
    <s v="Flensburg"/>
    <s v="Batteriestr. 48"/>
    <s v="Schleswig-Holstein"/>
    <s v="Block 7"/>
    <n v="1978"/>
    <n v="1978"/>
    <s v="Endgültig Stillgelegt 2016 (mit StA)"/>
    <x v="6"/>
    <m/>
    <m/>
    <s v="Steinkohle"/>
    <x v="1"/>
    <s v="Ja"/>
    <n v="23"/>
    <s v="SW Flensburg GmbH"/>
    <s v="Mittelspannung (MS)"/>
    <s v="Stadtwerke Flensburg GmbH "/>
    <x v="9"/>
    <x v="80"/>
    <x v="0"/>
  </r>
  <r>
    <s v="BNA0276"/>
    <x v="154"/>
    <s v="Windpark Flomborn"/>
    <n v="55234"/>
    <s v="Flomborn"/>
    <m/>
    <s v="Rheinland-Pfalz"/>
    <m/>
    <n v="1999"/>
    <n v="1999"/>
    <s v="in Betrieb"/>
    <x v="0"/>
    <m/>
    <m/>
    <s v="Windenergie (Onshore-Anlage)"/>
    <x v="0"/>
    <m/>
    <n v="12"/>
    <m/>
    <s v="Mittelspannung (MS)"/>
    <s v="EWR Netz GmbH"/>
    <x v="0"/>
    <x v="3"/>
    <x v="0"/>
  </r>
  <r>
    <s v="BNA0277"/>
    <x v="155"/>
    <s v="BMKW Flörsheim Wicker"/>
    <n v="65439"/>
    <s v="Flörsheim Wicker"/>
    <s v="Am Steinmühlenweg 5"/>
    <s v="Hessen"/>
    <m/>
    <d v="2003-12-19T00:00:00"/>
    <d v="2003-12-19T00:00:00"/>
    <s v="in Betrieb"/>
    <x v="4"/>
    <m/>
    <m/>
    <s v="Biomasse"/>
    <x v="0"/>
    <s v="Nein"/>
    <n v="12.61"/>
    <m/>
    <s v="Mittelspannung (MS)"/>
    <s v="Syna GmbH "/>
    <x v="0"/>
    <x v="8"/>
    <x v="0"/>
  </r>
  <r>
    <s v="BNA0278"/>
    <x v="11"/>
    <s v="Rudolf-Fettweis-Werk     "/>
    <n v="76596"/>
    <s v="Forbach"/>
    <s v="Werkstraße 5"/>
    <s v="Baden-Württemberg"/>
    <s v="Forb/ Murgwerk"/>
    <d v="1918-01-01T00:00:00"/>
    <d v="1918-01-01T00:00:00"/>
    <s v="in Betrieb"/>
    <x v="2"/>
    <m/>
    <m/>
    <s v="Laufwasser"/>
    <x v="1"/>
    <s v="Nein"/>
    <n v="22"/>
    <s v="Forbach"/>
    <s v="Hochspannung (HS)"/>
    <s v="Netze BW GmbH"/>
    <x v="0"/>
    <x v="89"/>
    <x v="0"/>
  </r>
  <r>
    <s v="BNA0279"/>
    <x v="11"/>
    <s v="Rudolf-Fettweis-Werk     "/>
    <n v="76596"/>
    <s v="Forbach"/>
    <s v="Werkstraße 5"/>
    <s v="Baden-Württemberg"/>
    <s v="Pumpspeicherkraftwerk Schwarzenbachwerk"/>
    <d v="1926-01-01T00:00:00"/>
    <d v="1926-01-01T00:00:00"/>
    <s v="in Betrieb"/>
    <x v="9"/>
    <m/>
    <m/>
    <s v="Pumpspeicher"/>
    <x v="1"/>
    <s v="Nein"/>
    <n v="43"/>
    <s v="Forbach"/>
    <s v="Hochspannung (HS)"/>
    <s v="Netze BW GmbH"/>
    <x v="0"/>
    <x v="90"/>
    <x v="0"/>
  </r>
  <r>
    <s v="BNA0280"/>
    <x v="0"/>
    <m/>
    <n v="39443"/>
    <s v="Förderstedt"/>
    <m/>
    <s v="Sachsen-Anhalt"/>
    <m/>
    <n v="2007"/>
    <n v="2007"/>
    <s v="in Betrieb"/>
    <x v="0"/>
    <m/>
    <m/>
    <s v="Windenergie (Onshore-Anlage)"/>
    <x v="0"/>
    <m/>
    <n v="28"/>
    <m/>
    <s v="Mittelspannung (MS)"/>
    <s v="Avacon AG"/>
    <x v="0"/>
    <x v="12"/>
    <x v="0"/>
  </r>
  <r>
    <s v="BNA0281"/>
    <x v="0"/>
    <m/>
    <n v="39443"/>
    <s v="Förderstedt"/>
    <m/>
    <s v="Sachsen-Anhalt"/>
    <m/>
    <n v="2009"/>
    <n v="2009"/>
    <s v="in Betrieb"/>
    <x v="0"/>
    <m/>
    <m/>
    <s v="Windenergie (Onshore-Anlage)"/>
    <x v="0"/>
    <m/>
    <n v="27"/>
    <m/>
    <s v="Hochspannung (HS)"/>
    <s v="HSN Magdeburg GmbH"/>
    <x v="0"/>
    <x v="7"/>
    <x v="0"/>
  </r>
  <r>
    <s v="BNA0282"/>
    <x v="0"/>
    <m/>
    <n v="39443"/>
    <s v="Förderstedt"/>
    <m/>
    <s v="Sachsen-Anhalt"/>
    <m/>
    <n v="2006"/>
    <n v="2006"/>
    <s v="in Betrieb"/>
    <x v="0"/>
    <m/>
    <m/>
    <s v="Windenergie (Onshore-Anlage)"/>
    <x v="0"/>
    <m/>
    <n v="18"/>
    <m/>
    <s v="Mittelspannung (MS)"/>
    <s v="Avacon AG"/>
    <x v="0"/>
    <x v="34"/>
    <x v="0"/>
  </r>
  <r>
    <s v="BNA0283"/>
    <x v="156"/>
    <s v="BKF"/>
    <n v="60382"/>
    <s v="Frankfurt am Main"/>
    <s v="Alt Fechenheim 34"/>
    <s v="Hessen"/>
    <m/>
    <d v="2004-01-01T00:00:00"/>
    <d v="2004-01-01T00:00:00"/>
    <s v="in Betrieb"/>
    <x v="3"/>
    <s v="Biomasse"/>
    <s v="Mineralölprodukte"/>
    <s v="Biomasse"/>
    <x v="0"/>
    <s v="Ja"/>
    <n v="12.4"/>
    <s v="UW Hanauer Landstraße"/>
    <n v="10"/>
    <s v="NRM Netzdienste Rhein-Main GmbH"/>
    <x v="0"/>
    <x v="23"/>
    <x v="0"/>
  </r>
  <r>
    <s v="BNA0284"/>
    <x v="157"/>
    <s v="Heizkraftwerk FFO"/>
    <n v="15236"/>
    <s v="Frankfurt Oder"/>
    <m/>
    <s v="Brandenburg"/>
    <s v="Block1-GuD-EK"/>
    <d v="1997-09-30T00:00:00"/>
    <d v="1997-09-30T00:00:00"/>
    <s v="in Betrieb"/>
    <x v="1"/>
    <s v="Braunkohlestaub"/>
    <s v="Erdgas"/>
    <s v="Erdgas"/>
    <x v="1"/>
    <s v="Ja"/>
    <n v="48"/>
    <s v="UW Beresinchen"/>
    <s v="Hochspannung (HS)"/>
    <s v="Netzgesellschaft Frankfurt (Oder)"/>
    <x v="0"/>
    <x v="14"/>
    <x v="1"/>
  </r>
  <r>
    <s v="BNA0285"/>
    <x v="156"/>
    <s v="HKW Niederrad"/>
    <n v="60528"/>
    <s v="Frankfurt am Main"/>
    <s v="Lyoner Straße  8"/>
    <s v="Hessen"/>
    <s v="Block 1"/>
    <d v="2004-01-01T00:00:00"/>
    <d v="2004-01-01T00:00:00"/>
    <s v="in Betrieb"/>
    <x v="1"/>
    <m/>
    <m/>
    <s v="Erdgas"/>
    <x v="1"/>
    <s v="Ja"/>
    <n v="70"/>
    <s v="UW Goldsteinstraße"/>
    <s v="Hochspannung (HS)"/>
    <s v="NRM Netzdienste Rhein-Main GmbH"/>
    <x v="0"/>
    <x v="23"/>
    <x v="1"/>
  </r>
  <r>
    <s v="BNA0286"/>
    <x v="156"/>
    <s v="HKW West"/>
    <n v="60627"/>
    <s v="Frankfurt am Main"/>
    <s v="Gutleutstraße 231"/>
    <s v="Hessen"/>
    <s v="Block 4"/>
    <d v="1994-01-01T00:00:00"/>
    <d v="1994-01-01T00:00:00"/>
    <s v="in Betrieb"/>
    <x v="1"/>
    <m/>
    <m/>
    <s v="Erdgas"/>
    <x v="1"/>
    <s v="Ja"/>
    <n v="99"/>
    <s v="UW Gutleutstraße"/>
    <s v="Hochspannung (HS)"/>
    <s v="NRM Netzdienste Rhein-Main GmbH"/>
    <x v="0"/>
    <x v="29"/>
    <x v="1"/>
  </r>
  <r>
    <s v="BNA0287a"/>
    <x v="156"/>
    <s v="MHKW Frankfurt"/>
    <n v="60440"/>
    <s v="Frankfurt am Main"/>
    <s v="Heddernheimer Landstraße 158"/>
    <s v="Hessen"/>
    <s v="T 3 (nur alleiniger Betrieb, kein gemeinsamer Betrieb mit T 7 möglich)"/>
    <d v="1969-01-01T00:00:00"/>
    <d v="1969-01-01T00:00:00"/>
    <s v="in Betrieb"/>
    <x v="3"/>
    <s v="Abfall"/>
    <s v="Mineralölprodukte"/>
    <s v="Abfall"/>
    <x v="1"/>
    <s v="Ja"/>
    <n v="26"/>
    <s v="UW Heddernheim"/>
    <n v="30"/>
    <s v="NRM Netzdienste Rhein-Main GmbH"/>
    <x v="0"/>
    <x v="41"/>
    <x v="1"/>
  </r>
  <r>
    <s v="BNA0287b"/>
    <x v="156"/>
    <s v="MHKW Frankfurt"/>
    <n v="60439"/>
    <s v="Frankfurt am Main"/>
    <s v="Heddernheimer Landstraße 157"/>
    <s v="Hessen"/>
    <s v="T 7 (nur alleiniger Betrieb, kein gemeinsamer Betrieb mit T 3 möglich)"/>
    <d v="2006-01-01T00:00:00"/>
    <d v="2006-01-01T00:00:00"/>
    <s v="in Betrieb"/>
    <x v="3"/>
    <s v="Abfall"/>
    <s v="Mineralölprodukte"/>
    <s v="Abfall"/>
    <x v="1"/>
    <s v="Ja"/>
    <n v="46.5"/>
    <s v="UW Heddernheim"/>
    <n v="30"/>
    <s v="NRM Netzdienste Rhein-Main GmbH"/>
    <x v="0"/>
    <x v="47"/>
    <x v="1"/>
  </r>
  <r>
    <s v="BNA0288"/>
    <x v="156"/>
    <s v="HKW Niederrad"/>
    <n v="60528"/>
    <s v="Frankfurt am Main"/>
    <s v="Lyoner Straße  9"/>
    <s v="Hessen"/>
    <s v="Block 2"/>
    <m/>
    <m/>
    <s v="Endgültig Stillgelegt 2017 (mit StA)"/>
    <x v="3"/>
    <s v="Erdgas"/>
    <s v="Mineralölprodukte"/>
    <s v="Erdgas"/>
    <x v="1"/>
    <s v="Ja"/>
    <n v="56"/>
    <s v="UW Goldsteinstraße"/>
    <s v="Hochspannung (HS)"/>
    <s v="NRM Netzdienste Rhein-Main GmbH"/>
    <x v="12"/>
    <x v="24"/>
    <x v="0"/>
  </r>
  <r>
    <s v="BNA0289a"/>
    <x v="156"/>
    <s v="HKW West"/>
    <n v="60627"/>
    <s v="Frankfurt am Main"/>
    <s v="Gutleutstraße 231"/>
    <s v="Hessen"/>
    <s v="M4"/>
    <m/>
    <m/>
    <s v="Endgültig Stillgelegt 2016 (mit StA)"/>
    <x v="14"/>
    <s v="Dampfversorgung über HKW West Block 2, 3, 4"/>
    <m/>
    <s v="Sonstige Energieträger_x000a_(nicht erneuerbar)"/>
    <x v="1"/>
    <s v="Nein"/>
    <n v="19.7"/>
    <s v="UW Gutleutstraße"/>
    <n v="30"/>
    <s v="NRM Netzdienste Rhein-Main GmbH"/>
    <x v="9"/>
    <x v="24"/>
    <x v="0"/>
  </r>
  <r>
    <s v="BNA0289b"/>
    <x v="156"/>
    <s v="HKW West"/>
    <n v="60627"/>
    <s v="Frankfurt am Main"/>
    <s v="Gutleutstraße 231"/>
    <s v="Hessen"/>
    <s v="Block 2"/>
    <d v="1988-01-01T00:00:00"/>
    <d v="1988-01-01T00:00:00"/>
    <s v="in Betrieb"/>
    <x v="3"/>
    <s v="Steinkohle"/>
    <s v="Mineralölprodukte"/>
    <s v="Steinkohle"/>
    <x v="1"/>
    <s v="Ja"/>
    <n v="61.5"/>
    <s v="UW Gutleutstraße"/>
    <s v="Hochspannung (HS)"/>
    <s v="NRM Netzdienste Rhein-Main GmbH"/>
    <x v="0"/>
    <x v="46"/>
    <x v="1"/>
  </r>
  <r>
    <s v="BNA0290"/>
    <x v="156"/>
    <s v="HKW West"/>
    <n v="60627"/>
    <s v="Frankfurt am Main"/>
    <s v="Gutleutstraße 231"/>
    <s v="Hessen"/>
    <s v="Block 3"/>
    <d v="1989-01-01T00:00:00"/>
    <d v="1989-01-01T00:00:00"/>
    <s v="in Betrieb"/>
    <x v="3"/>
    <s v="Steinkohle"/>
    <s v="Mineralölprodukte"/>
    <s v="Steinkohle"/>
    <x v="1"/>
    <s v="Ja"/>
    <n v="61.5"/>
    <s v="UW Gutleutstraße"/>
    <s v="Hochspannung (HS)"/>
    <s v="NRM Netzdienste Rhein-Main GmbH"/>
    <x v="0"/>
    <x v="20"/>
    <x v="1"/>
  </r>
  <r>
    <s v="BNA0291"/>
    <x v="0"/>
    <m/>
    <n v="7774"/>
    <s v="Frauenprießnitz"/>
    <m/>
    <s v="Thüringen"/>
    <m/>
    <n v="1995"/>
    <n v="1995"/>
    <s v="in Betrieb"/>
    <x v="0"/>
    <m/>
    <m/>
    <s v="Windenergie (Onshore-Anlage)"/>
    <x v="0"/>
    <m/>
    <n v="10.95"/>
    <m/>
    <s v="Mittelspannung (MS)"/>
    <s v="TEN Thüringer Energienetze GmbH"/>
    <x v="0"/>
    <x v="91"/>
    <x v="0"/>
  </r>
  <r>
    <s v="BNA0292"/>
    <x v="158"/>
    <s v="Frechen/Wachtberg"/>
    <n v="50226"/>
    <s v="Frechen"/>
    <m/>
    <s v="Nordrhein-Westfalen"/>
    <s v="Frechen/Wachtberg"/>
    <d v="1959-01-01T00:00:00"/>
    <d v="1959-01-01T00:00:00"/>
    <s v="in Betrieb"/>
    <x v="3"/>
    <s v="Braunkohle"/>
    <s v="Klärschlamm"/>
    <s v="Braunkohle"/>
    <x v="1"/>
    <s v="Ja"/>
    <n v="176"/>
    <s v="Frechen"/>
    <s v="Hochspannung (HS)"/>
    <s v="Westnetz GmbH"/>
    <x v="0"/>
    <x v="92"/>
    <x v="1"/>
  </r>
  <r>
    <s v="BNA0293"/>
    <x v="159"/>
    <s v="GuD Anlage WVK"/>
    <n v="79108"/>
    <s v="Freiburg"/>
    <m/>
    <s v="Baden-Württemberg"/>
    <s v="GuD Anlage"/>
    <d v="1998-10-01T00:00:00"/>
    <d v="1998-10-01T00:00:00"/>
    <s v="Sonderfall"/>
    <x v="1"/>
    <m/>
    <m/>
    <s v="Erdgas"/>
    <x v="1"/>
    <s v="Ja"/>
    <n v="38.587100990140975"/>
    <s v="110kV Schalter WVK GuD Anlage"/>
    <s v="Hochspannung (HS)"/>
    <s v="bnNETZE GmbH "/>
    <x v="11"/>
    <x v="43"/>
    <x v="3"/>
  </r>
  <r>
    <s v="BNA0294"/>
    <x v="160"/>
    <m/>
    <n v="21729"/>
    <s v="Freiburg"/>
    <m/>
    <s v="Niedersachsen"/>
    <m/>
    <n v="1999"/>
    <n v="1999"/>
    <s v="in Betrieb"/>
    <x v="0"/>
    <m/>
    <m/>
    <s v="Windenergie (Onshore-Anlage)"/>
    <x v="0"/>
    <m/>
    <n v="15"/>
    <m/>
    <s v="USp. Hoch- / Mittelspannung (HS/MS)"/>
    <s v="EWE NETZ GmbH"/>
    <x v="0"/>
    <x v="3"/>
    <x v="0"/>
  </r>
  <r>
    <s v="BNA0295"/>
    <x v="161"/>
    <m/>
    <n v="21729"/>
    <s v="Freiburg"/>
    <m/>
    <s v="Niedersachsen"/>
    <m/>
    <n v="2003"/>
    <n v="2003"/>
    <s v="in Betrieb"/>
    <x v="0"/>
    <m/>
    <m/>
    <s v="Windenergie (Onshore-Anlage)"/>
    <x v="0"/>
    <m/>
    <n v="11.5"/>
    <m/>
    <s v="USp. Hoch- / Mittelspannung (HS/MS)"/>
    <s v="EWE NETZ GmbH"/>
    <x v="0"/>
    <x v="2"/>
    <x v="0"/>
  </r>
  <r>
    <s v="BNA0296"/>
    <x v="162"/>
    <m/>
    <n v="21729"/>
    <s v="Freiburg"/>
    <m/>
    <s v="Niedersachsen"/>
    <m/>
    <n v="2003"/>
    <n v="2003"/>
    <s v="in Betrieb"/>
    <x v="0"/>
    <m/>
    <m/>
    <s v="Windenergie (Onshore-Anlage)"/>
    <x v="0"/>
    <m/>
    <n v="10"/>
    <m/>
    <s v="USp. Hoch- / Mittelspannung (HS/MS)"/>
    <s v="EWE NETZ GmbH"/>
    <x v="0"/>
    <x v="2"/>
    <x v="0"/>
  </r>
  <r>
    <s v="BNA0297"/>
    <x v="163"/>
    <s v="Bürgerwindpark Freren"/>
    <n v="49832"/>
    <s v="Freren "/>
    <s v="Bardel"/>
    <s v="Niedersachsen"/>
    <m/>
    <n v="2007"/>
    <n v="2007"/>
    <s v="in Betrieb"/>
    <x v="0"/>
    <m/>
    <m/>
    <s v="Windenergie (Onshore-Anlage)"/>
    <x v="0"/>
    <s v="Nein"/>
    <n v="35.4"/>
    <s v="BW Bürgerwindpark Freren-Bardel"/>
    <s v="Mittelspannung (MS)"/>
    <s v="Westnetz GmbH"/>
    <x v="0"/>
    <x v="12"/>
    <x v="0"/>
  </r>
  <r>
    <s v="BNA0298"/>
    <x v="164"/>
    <m/>
    <n v="49762"/>
    <s v="Fresenburg"/>
    <m/>
    <s v="Niedersachsen"/>
    <m/>
    <n v="1998"/>
    <n v="1998"/>
    <s v="in Betrieb"/>
    <x v="0"/>
    <m/>
    <m/>
    <s v="Windenergie (Onshore-Anlage)"/>
    <x v="0"/>
    <m/>
    <n v="25.5"/>
    <m/>
    <s v="Mittelspannung (MS)"/>
    <s v="EWE NETZ GmbH"/>
    <x v="0"/>
    <x v="78"/>
    <x v="0"/>
  </r>
  <r>
    <s v="BNA0299"/>
    <x v="165"/>
    <m/>
    <n v="16918"/>
    <s v="Freyenstein"/>
    <m/>
    <s v="Brandenburg"/>
    <m/>
    <d v="2006-06-21T00:00:00"/>
    <d v="2006-06-21T00:00:00"/>
    <s v="in Betrieb"/>
    <x v="0"/>
    <m/>
    <m/>
    <s v="Windenergie (Onshore-Anlage)"/>
    <x v="0"/>
    <m/>
    <n v="16"/>
    <m/>
    <s v="USp. Höchst- / Hochspannung (HöS/HS)"/>
    <s v="50Hertz Transmission GmbH"/>
    <x v="0"/>
    <x v="47"/>
    <x v="0"/>
  </r>
  <r>
    <s v="BNA0300"/>
    <x v="0"/>
    <m/>
    <n v="26169"/>
    <s v="Friesoythe"/>
    <m/>
    <s v="Niedersachsen"/>
    <m/>
    <n v="2000"/>
    <n v="2000"/>
    <s v="in Betrieb"/>
    <x v="0"/>
    <m/>
    <m/>
    <s v="Windenergie (Onshore-Anlage)"/>
    <x v="0"/>
    <m/>
    <n v="34.200000000000003"/>
    <m/>
    <s v="USp. Hoch- / Mittelspannung (HS/MS)"/>
    <s v="EWE NETZ GmbH"/>
    <x v="0"/>
    <x v="51"/>
    <x v="0"/>
  </r>
  <r>
    <s v="BNA0301"/>
    <x v="166"/>
    <m/>
    <n v="26169"/>
    <s v="Friesoythe"/>
    <m/>
    <s v="Niedersachsen"/>
    <m/>
    <n v="2002"/>
    <n v="2002"/>
    <s v="in Betrieb"/>
    <x v="0"/>
    <m/>
    <m/>
    <s v="Windenergie (Onshore-Anlage)"/>
    <x v="0"/>
    <m/>
    <n v="14"/>
    <m/>
    <s v="USp. Hoch- / Mittelspannung (HS/MS)"/>
    <s v="EWE NETZ GmbH"/>
    <x v="0"/>
    <x v="1"/>
    <x v="0"/>
  </r>
  <r>
    <s v="BNA0302"/>
    <x v="158"/>
    <s v="Frimmersdorf"/>
    <n v="41517"/>
    <s v="Frimmersdorf"/>
    <m/>
    <s v="Nordrhein-Westfalen"/>
    <s v="C"/>
    <n v="1957"/>
    <n v="1957"/>
    <s v="Endgültig Stillgelegt 2011 (ohne StA)"/>
    <x v="11"/>
    <m/>
    <m/>
    <s v="Braunkohle"/>
    <x v="1"/>
    <s v="Nein"/>
    <n v="129"/>
    <s v="Frimmersdorf"/>
    <s v="Hochspannung (HS)"/>
    <s v="Westnetz GmbH"/>
    <x v="14"/>
    <x v="93"/>
    <x v="0"/>
  </r>
  <r>
    <s v="BNA0303"/>
    <x v="158"/>
    <s v="Frimmersdorf"/>
    <n v="41517"/>
    <s v="Frimmersdorf"/>
    <m/>
    <s v="Nordrhein-Westfalen"/>
    <s v="D"/>
    <n v="1957"/>
    <n v="1957"/>
    <s v="Endgültig Stillgelegt 2011 (ohne StA)"/>
    <x v="11"/>
    <m/>
    <m/>
    <s v="Braunkohle"/>
    <x v="1"/>
    <s v="Nein"/>
    <n v="130"/>
    <s v="Frimmersdorf"/>
    <s v="Hochspannung (HS)"/>
    <s v="Westnetz GmbH"/>
    <x v="14"/>
    <x v="93"/>
    <x v="0"/>
  </r>
  <r>
    <s v="BNA0304"/>
    <x v="158"/>
    <s v="Frimmersdorf"/>
    <n v="41517"/>
    <s v="Frimmersdorf"/>
    <m/>
    <s v="Nordrhein-Westfalen"/>
    <s v="G"/>
    <n v="1960"/>
    <n v="1960"/>
    <s v="Endgültig Stillgelegt 2011 (ohne StA)"/>
    <x v="11"/>
    <m/>
    <m/>
    <s v="Braunkohle"/>
    <x v="1"/>
    <s v="Nein"/>
    <n v="124"/>
    <s v="Rommerskirchen"/>
    <s v="Höchstspannung (HöS)"/>
    <s v="Amprion GmbH"/>
    <x v="14"/>
    <x v="94"/>
    <x v="0"/>
  </r>
  <r>
    <s v="BNA0305"/>
    <x v="158"/>
    <s v="Frimmersdorf"/>
    <n v="41517"/>
    <s v="Grevenbroich-Frimmersdorf"/>
    <m/>
    <s v="Nordrhein-Westfalen"/>
    <s v="E"/>
    <n v="1959"/>
    <n v="1959"/>
    <s v="Endgültig Stillgelegt 2012 (ohne StA)"/>
    <x v="11"/>
    <m/>
    <m/>
    <s v="Braunkohle"/>
    <x v="1"/>
    <s v="Nein"/>
    <n v="130"/>
    <s v="Osterath"/>
    <s v="Höchstspannung (HöS)"/>
    <s v="Amprion GmbH"/>
    <x v="2"/>
    <x v="71"/>
    <x v="0"/>
  </r>
  <r>
    <s v="BNA0306"/>
    <x v="158"/>
    <s v="Frimmersdorf"/>
    <n v="41517"/>
    <s v="Grevenbroich-Frimmersdorf"/>
    <m/>
    <s v="Nordrhein-Westfalen"/>
    <s v="F"/>
    <n v="1960"/>
    <n v="1960"/>
    <s v="Endgültig Stillgelegt 2012 (ohne StA)"/>
    <x v="11"/>
    <m/>
    <m/>
    <s v="Braunkohle"/>
    <x v="1"/>
    <s v="Nein"/>
    <n v="132"/>
    <s v="Osterath"/>
    <s v="Höchstspannung (HöS)"/>
    <s v="Amprion GmbH"/>
    <x v="2"/>
    <x v="94"/>
    <x v="0"/>
  </r>
  <r>
    <s v="BNA0307"/>
    <x v="158"/>
    <s v="Frimmersdorf"/>
    <n v="41517"/>
    <s v="Frimmersdorf"/>
    <m/>
    <s v="Nordrhein-Westfalen"/>
    <s v="I"/>
    <n v="1960"/>
    <n v="1960"/>
    <s v="Endgültig Stillgelegt 2012 (ohne StA)"/>
    <x v="11"/>
    <m/>
    <m/>
    <s v="Braunkohle"/>
    <x v="1"/>
    <s v="Nein"/>
    <n v="128"/>
    <s v="Opladen"/>
    <s v="Höchstspannung (HöS)"/>
    <s v="Amprion GmbH"/>
    <x v="2"/>
    <x v="94"/>
    <x v="0"/>
  </r>
  <r>
    <s v="BNA0308"/>
    <x v="158"/>
    <s v="Frimmersdorf"/>
    <n v="41517"/>
    <s v="Frimmersdorf"/>
    <m/>
    <s v="Nordrhein-Westfalen"/>
    <s v="K"/>
    <n v="1962"/>
    <n v="1962"/>
    <s v="Endgültig Stillgelegt 2012 (ohne StA)"/>
    <x v="11"/>
    <m/>
    <m/>
    <s v="Braunkohle"/>
    <x v="1"/>
    <s v="Nein"/>
    <n v="136"/>
    <s v="Opladen"/>
    <s v="Höchstspannung (HöS)"/>
    <s v="Amprion GmbH"/>
    <x v="2"/>
    <x v="95"/>
    <x v="0"/>
  </r>
  <r>
    <s v="BNA0309"/>
    <x v="158"/>
    <s v="Frimmersdorf"/>
    <n v="41517"/>
    <s v="Grevenbroich-Frimmersdorf"/>
    <m/>
    <s v="Nordrhein-Westfalen"/>
    <s v="N"/>
    <n v="1964"/>
    <n v="1964"/>
    <s v="Endgültig Stillgelegt 2012 (ohne StA)"/>
    <x v="11"/>
    <m/>
    <m/>
    <s v="Braunkohle"/>
    <x v="1"/>
    <s v="Nein"/>
    <n v="135"/>
    <s v="Gohrpunkt"/>
    <s v="Höchstspannung (HöS)"/>
    <s v="Amprion GmbH"/>
    <x v="2"/>
    <x v="64"/>
    <x v="0"/>
  </r>
  <r>
    <s v="BNA0310"/>
    <x v="158"/>
    <s v="Frimmersdorf"/>
    <n v="41517"/>
    <s v="Grevenbroich-Frimmersdorf"/>
    <m/>
    <s v="Nordrhein-Westfalen"/>
    <s v="M"/>
    <n v="1962"/>
    <n v="1962"/>
    <s v="Endgültig Stillgelegt 2012 (ohne StA)"/>
    <x v="11"/>
    <m/>
    <m/>
    <s v="Braunkohle"/>
    <x v="1"/>
    <s v="Nein"/>
    <n v="138"/>
    <s v="Frimmersdorf"/>
    <s v="Hochspannung (HS)"/>
    <s v="Westnetz GmbH"/>
    <x v="2"/>
    <x v="95"/>
    <x v="0"/>
  </r>
  <r>
    <s v="BNA0311"/>
    <x v="158"/>
    <s v="Frimmersdorf"/>
    <n v="41517"/>
    <s v="Grevenbroich-Frimmersdorf"/>
    <m/>
    <s v="Nordrhein-Westfalen"/>
    <s v="L"/>
    <n v="1962"/>
    <n v="1962"/>
    <s v="Endgültig Stillgelegt 2012 (ohne StA)"/>
    <x v="11"/>
    <m/>
    <m/>
    <s v="Braunkohle"/>
    <x v="1"/>
    <s v="Nein"/>
    <n v="131"/>
    <s v="Frimmersdorf"/>
    <s v="Hochspannung (HS)"/>
    <s v="Westnetz GmbH"/>
    <x v="2"/>
    <x v="95"/>
    <x v="0"/>
  </r>
  <r>
    <s v="BNA0312"/>
    <x v="158"/>
    <s v="Frimmersdorf"/>
    <n v="41517"/>
    <s v="Grevenbroich-Frimmersdorf"/>
    <m/>
    <s v="Nordrhein-Westfalen"/>
    <s v="O"/>
    <n v="1964"/>
    <n v="1964"/>
    <s v="Endgültig Stillgelegt 2012 (ohne StA)"/>
    <x v="11"/>
    <m/>
    <m/>
    <s v="Braunkohle"/>
    <x v="1"/>
    <s v="Nein"/>
    <n v="133"/>
    <s v="Rommerskirchen"/>
    <s v="Höchstspannung (HöS)"/>
    <s v="Amprion GmbH"/>
    <x v="2"/>
    <x v="64"/>
    <x v="0"/>
  </r>
  <r>
    <s v="BNA0313"/>
    <x v="158"/>
    <s v="Frimmersdorf"/>
    <n v="41517"/>
    <s v="Grevenbroich-Frimmersdorf"/>
    <m/>
    <s v="Nordrhein-Westfalen"/>
    <s v="P"/>
    <d v="1966-05-20T00:00:00"/>
    <d v="1966-05-20T00:00:00"/>
    <s v="Sicherheitsbereitschaft"/>
    <x v="3"/>
    <s v="Braunkohle"/>
    <s v="Papierschlamm"/>
    <s v="Braunkohle"/>
    <x v="1"/>
    <s v="Ja"/>
    <n v="284"/>
    <s v="Gohrpunkt und Frimmersdorf"/>
    <s v="Hochspannung (HS)"/>
    <s v="Westnetz GmbH"/>
    <x v="15"/>
    <x v="28"/>
    <x v="0"/>
  </r>
  <r>
    <s v="BNA0314"/>
    <x v="158"/>
    <s v="Frimmersdorf"/>
    <n v="41517"/>
    <s v="Grevenbroich-Frimmersdorf"/>
    <m/>
    <s v="Nordrhein-Westfalen"/>
    <s v="Q"/>
    <d v="1970-04-27T00:00:00"/>
    <d v="1970-04-27T00:00:00"/>
    <s v="Sicherheitsbereitschaft"/>
    <x v="3"/>
    <s v="Braunkohle"/>
    <s v="Papierschlamm"/>
    <s v="Braunkohle"/>
    <x v="1"/>
    <s v="Nein"/>
    <n v="278"/>
    <s v="Norf"/>
    <s v="Höchstspannung (HöS)"/>
    <s v="Amprion GmbH"/>
    <x v="15"/>
    <x v="35"/>
    <x v="0"/>
  </r>
  <r>
    <s v="BNA0315"/>
    <x v="167"/>
    <m/>
    <n v="6464"/>
    <s v="Frose"/>
    <s v="72 im Flur 4 Gemarkung Rheinstedt"/>
    <s v="Sachsen-Anhalt"/>
    <m/>
    <n v="2010"/>
    <n v="2010"/>
    <s v="in Betrieb"/>
    <x v="0"/>
    <m/>
    <m/>
    <s v="Windenergie (Onshore-Anlage)"/>
    <x v="0"/>
    <m/>
    <n v="18"/>
    <m/>
    <s v="USp. Hoch- / Mittelspannung (HS/MS)"/>
    <s v="Mitteldeutsche Netzgesellschaft Strom mbH"/>
    <x v="0"/>
    <x v="54"/>
    <x v="0"/>
  </r>
  <r>
    <s v="BNA0316"/>
    <x v="168"/>
    <m/>
    <n v="6464"/>
    <s v="Frose"/>
    <m/>
    <s v="Sachsen-Anhalt"/>
    <m/>
    <n v="2010"/>
    <n v="2010"/>
    <s v="in Betrieb"/>
    <x v="0"/>
    <m/>
    <m/>
    <s v="Windenergie (Onshore-Anlage)"/>
    <x v="0"/>
    <m/>
    <n v="12.3"/>
    <m/>
    <s v="USp. Hoch- / Mittelspannung (HS/MS)"/>
    <s v="Mitteldeutsche Netzgesellschaft Strom mbH"/>
    <x v="0"/>
    <x v="54"/>
    <x v="0"/>
  </r>
  <r>
    <s v="BNA0318"/>
    <x v="169"/>
    <s v="Kraftwerk Fulda"/>
    <n v="36043"/>
    <s v="Fulda"/>
    <m/>
    <s v="Hessen"/>
    <m/>
    <d v="2011-01-01T00:00:00"/>
    <d v="2011-01-01T00:00:00"/>
    <s v="in Betrieb"/>
    <x v="5"/>
    <m/>
    <m/>
    <s v="Mineralölprodukte"/>
    <x v="1"/>
    <s v="Nein"/>
    <n v="24.81"/>
    <m/>
    <s v="Mittelspannung (MS)"/>
    <s v="OsthessenNetz GmbH"/>
    <x v="0"/>
    <x v="33"/>
    <x v="1"/>
  </r>
  <r>
    <s v="BNA0319"/>
    <x v="170"/>
    <m/>
    <n v="25899"/>
    <s v="Galmsbüll"/>
    <m/>
    <s v="Schleswig-Holstein"/>
    <m/>
    <n v="2006"/>
    <n v="2006"/>
    <s v="in Betrieb"/>
    <x v="0"/>
    <m/>
    <m/>
    <s v="Windenergie (Onshore-Anlage)"/>
    <x v="0"/>
    <m/>
    <n v="10.8"/>
    <m/>
    <s v="Mittelspannung (MS)"/>
    <s v="Schleswig-Holstein Netz AG "/>
    <x v="0"/>
    <x v="34"/>
    <x v="0"/>
  </r>
  <r>
    <s v="BNA0321"/>
    <x v="171"/>
    <m/>
    <n v="27777"/>
    <s v="Ganderkesee"/>
    <m/>
    <s v="Niedersachsen"/>
    <m/>
    <n v="2000"/>
    <n v="2000"/>
    <s v="in Betrieb"/>
    <x v="0"/>
    <m/>
    <m/>
    <s v="Windenergie (Onshore-Anlage)"/>
    <x v="0"/>
    <m/>
    <n v="11.55"/>
    <m/>
    <s v="USp. Hoch- / Mittelspannung (HS/MS)"/>
    <s v="EWE NETZ GmbH"/>
    <x v="0"/>
    <x v="51"/>
    <x v="0"/>
  </r>
  <r>
    <s v="BNA0322"/>
    <x v="172"/>
    <m/>
    <n v="52538"/>
    <s v="Gangelt "/>
    <m/>
    <s v="Nordrhein-Westfalen"/>
    <m/>
    <d v="2005-08-25T00:00:00"/>
    <d v="2005-08-25T00:00:00"/>
    <s v="in Betrieb"/>
    <x v="0"/>
    <m/>
    <m/>
    <s v="Windenergie (Onshore-Anlage)"/>
    <x v="0"/>
    <m/>
    <n v="18"/>
    <m/>
    <s v="USp. Hoch- / Mittelspannung (HS/MS)"/>
    <s v="Westnetz GmbH"/>
    <x v="0"/>
    <x v="36"/>
    <x v="0"/>
  </r>
  <r>
    <s v="BNA0323"/>
    <x v="24"/>
    <m/>
    <n v="99634"/>
    <s v="Gangloffsömmern"/>
    <m/>
    <s v="Thüringen"/>
    <m/>
    <d v="2006-07-13T00:00:00"/>
    <d v="2006-07-13T00:00:00"/>
    <s v="in Betrieb"/>
    <x v="0"/>
    <m/>
    <m/>
    <s v="Windenergie (Onshore-Anlage)"/>
    <x v="0"/>
    <m/>
    <n v="58"/>
    <s v="UW Schilfa"/>
    <s v="Hochspannung (HS)"/>
    <s v="TEN Thüringer Energienetze GmbH"/>
    <x v="0"/>
    <x v="47"/>
    <x v="0"/>
  </r>
  <r>
    <s v="BNA0324"/>
    <x v="173"/>
    <s v="Gars"/>
    <n v="83536"/>
    <s v="Gars"/>
    <s v="Agg 4"/>
    <s v="Bayern"/>
    <m/>
    <d v="1938-07-01T00:00:00"/>
    <d v="1938-07-01T00:00:00"/>
    <s v="in Betrieb"/>
    <x v="2"/>
    <m/>
    <m/>
    <s v="Laufwasser"/>
    <x v="1"/>
    <s v="Nein"/>
    <n v="25"/>
    <s v="UW Gars"/>
    <s v="Hochspannung (HS)"/>
    <s v="Bayernwerk AG"/>
    <x v="0"/>
    <x v="96"/>
    <x v="0"/>
  </r>
  <r>
    <s v="BNA0325"/>
    <x v="174"/>
    <m/>
    <n v="95185"/>
    <s v="Gattendorf"/>
    <m/>
    <s v="Bayern"/>
    <m/>
    <d v="2010-11-24T00:00:00"/>
    <d v="2010-11-24T00:00:00"/>
    <s v="in Betrieb"/>
    <x v="0"/>
    <m/>
    <m/>
    <s v="Windenergie (Onshore-Anlage)"/>
    <x v="0"/>
    <s v="Nein"/>
    <n v="10"/>
    <m/>
    <s v="Mittelspannung (MS)"/>
    <s v="HEW HofEnergie+Wasser GmbH"/>
    <x v="0"/>
    <x v="24"/>
    <x v="0"/>
  </r>
  <r>
    <s v="BNA0327"/>
    <x v="175"/>
    <s v="Geesthacht"/>
    <n v="21502"/>
    <s v="Geesthacht"/>
    <s v="Elbuferstr. 49"/>
    <s v="Schleswig-Holstein"/>
    <s v="PSS A"/>
    <d v="1958-10-15T00:00:00"/>
    <d v="1958-10-15T00:00:00"/>
    <s v="in Betrieb"/>
    <x v="9"/>
    <m/>
    <m/>
    <s v="Pumpspeicher"/>
    <x v="1"/>
    <s v="Nein"/>
    <n v="119.1"/>
    <s v="Bergedorf"/>
    <s v="Hochspannung (HS)"/>
    <s v="Stromnetz Hamburg GmbH"/>
    <x v="0"/>
    <x v="97"/>
    <x v="0"/>
  </r>
  <r>
    <s v="BNA0328"/>
    <x v="175"/>
    <s v="Geesthacht"/>
    <n v="21502"/>
    <s v="Geesthacht"/>
    <s v="Elbuferstr. 49"/>
    <s v="Schleswig-Holstein"/>
    <s v="PSS B"/>
    <d v="1958-10-15T00:00:00"/>
    <d v="1958-10-15T00:00:00"/>
    <s v="in Betrieb"/>
    <x v="9"/>
    <m/>
    <m/>
    <s v="Pumpspeicher"/>
    <x v="1"/>
    <s v="Nein"/>
    <m/>
    <s v="Bergedorf"/>
    <s v="Hochspannung (HS)"/>
    <s v="Stromnetz Hamburg GmbH"/>
    <x v="0"/>
    <x v="97"/>
    <x v="0"/>
  </r>
  <r>
    <s v="BNA0329"/>
    <x v="175"/>
    <s v="Geesthacht"/>
    <n v="21502"/>
    <s v="Geesthacht"/>
    <s v="Elbuferstr. 49"/>
    <s v="Schleswig-Holstein"/>
    <s v="PSS C"/>
    <d v="1958-10-15T00:00:00"/>
    <d v="1958-10-15T00:00:00"/>
    <s v="in Betrieb"/>
    <x v="9"/>
    <m/>
    <m/>
    <s v="Pumpspeicher"/>
    <x v="1"/>
    <s v="Nein"/>
    <m/>
    <s v="Bergedorf"/>
    <s v="Hochspannung (HS)"/>
    <s v="Stromnetz Hamburg GmbH"/>
    <x v="0"/>
    <x v="97"/>
    <x v="0"/>
  </r>
  <r>
    <s v="BNA0331"/>
    <x v="51"/>
    <s v="Scholven"/>
    <n v="45896"/>
    <s v="Gelsenkirchen"/>
    <m/>
    <s v="Nordrhein-Westfalen"/>
    <s v="C"/>
    <d v="1969-01-01T00:00:00"/>
    <d v="1969-01-01T00:00:00"/>
    <s v="in Betrieb"/>
    <x v="6"/>
    <m/>
    <m/>
    <s v="Steinkohle"/>
    <x v="1"/>
    <s v="Ja"/>
    <n v="345"/>
    <s v="Scholven"/>
    <s v="Höchstspannung (HöS)"/>
    <s v="Amprion GmbH"/>
    <x v="0"/>
    <x v="41"/>
    <x v="1"/>
  </r>
  <r>
    <s v="BNA0332"/>
    <x v="51"/>
    <s v="Scholven"/>
    <n v="45896"/>
    <s v="Gelsenkirchen"/>
    <m/>
    <s v="Nordrhein-Westfalen"/>
    <s v="B"/>
    <d v="1968-01-01T00:00:00"/>
    <d v="1968-01-01T00:00:00"/>
    <s v="in Betrieb"/>
    <x v="6"/>
    <m/>
    <m/>
    <s v="Steinkohle"/>
    <x v="1"/>
    <s v="Ja"/>
    <n v="345"/>
    <s v="Scholven"/>
    <s v="Höchstspannung (HöS)"/>
    <s v="Amprion GmbH"/>
    <x v="0"/>
    <x v="74"/>
    <x v="1"/>
  </r>
  <r>
    <s v="BNA0333"/>
    <x v="51"/>
    <s v="Scholven"/>
    <n v="45896"/>
    <s v="Gelsenkirchen"/>
    <m/>
    <s v="Nordrhein-Westfalen"/>
    <s v="D"/>
    <n v="1970"/>
    <n v="1970"/>
    <s v="Endgültig Stillgelegt 2014 (mit StA)"/>
    <x v="6"/>
    <m/>
    <m/>
    <s v="Steinkohle"/>
    <x v="1"/>
    <s v="Ja"/>
    <n v="345"/>
    <s v="Scholven"/>
    <s v="Höchstspannung (HöS)"/>
    <s v="Amprion GmbH"/>
    <x v="13"/>
    <x v="98"/>
    <x v="0"/>
  </r>
  <r>
    <s v="BNA0334"/>
    <x v="51"/>
    <s v="Scholven"/>
    <n v="45896"/>
    <s v="Gelsenkirchen"/>
    <m/>
    <s v="Nordrhein-Westfalen"/>
    <s v="E"/>
    <n v="1971"/>
    <n v="1971"/>
    <s v="Endgültig Stillgelegt 2014 (mit StA)"/>
    <x v="6"/>
    <m/>
    <m/>
    <s v="Steinkohle"/>
    <x v="1"/>
    <s v="Ja"/>
    <n v="345"/>
    <s v="Scholven"/>
    <s v="Höchstspannung (HöS)"/>
    <s v="Amprion GmbH"/>
    <x v="13"/>
    <x v="68"/>
    <x v="0"/>
  </r>
  <r>
    <s v="BNA0335"/>
    <x v="51"/>
    <s v="Scholven"/>
    <n v="45896"/>
    <s v="Gelsenkirchen"/>
    <m/>
    <s v="Nordrhein-Westfalen"/>
    <s v="F"/>
    <n v="1979"/>
    <n v="1979"/>
    <s v="Endgültig Stillgelegt 2014 (mit StA)"/>
    <x v="6"/>
    <m/>
    <m/>
    <s v="Steinkohle"/>
    <x v="1"/>
    <s v="Nein"/>
    <n v="676"/>
    <s v="Scholven"/>
    <s v="Höchstspannung (HöS)"/>
    <s v="Amprion GmbH"/>
    <x v="13"/>
    <x v="99"/>
    <x v="0"/>
  </r>
  <r>
    <s v="BNA0336"/>
    <x v="51"/>
    <s v="FWK Buer"/>
    <n v="45896"/>
    <s v="Gelsenkirchen"/>
    <m/>
    <s v="Nordrhein-Westfalen"/>
    <m/>
    <d v="1985-01-01T00:00:00"/>
    <d v="1985-01-01T00:00:00"/>
    <s v="in Betrieb"/>
    <x v="6"/>
    <m/>
    <m/>
    <s v="Steinkohle"/>
    <x v="1"/>
    <s v="Ja"/>
    <n v="70"/>
    <s v="Scholven"/>
    <s v="Mittelspannung (MS)"/>
    <s v="Amprion GmbH"/>
    <x v="0"/>
    <x v="18"/>
    <x v="1"/>
  </r>
  <r>
    <s v="BNA0337"/>
    <x v="41"/>
    <s v="PSW Langenprozelten"/>
    <n v="97737"/>
    <s v="Gemünden"/>
    <m/>
    <s v="Bayern"/>
    <s v="entfällt"/>
    <d v="1974-12-31T00:00:00"/>
    <d v="1974-12-31T00:00:00"/>
    <s v="in Betrieb"/>
    <x v="9"/>
    <m/>
    <m/>
    <s v="Pumpspeicher"/>
    <x v="1"/>
    <s v="Nein"/>
    <n v="164"/>
    <s v="loco Kraftwerk"/>
    <s v="110, 16,7 Hz"/>
    <s v="DB Energie GmbH"/>
    <x v="0"/>
    <x v="40"/>
    <x v="0"/>
  </r>
  <r>
    <s v="BNA0338"/>
    <x v="0"/>
    <m/>
    <n v="39307"/>
    <s v="Genthin"/>
    <m/>
    <s v="Sachsen-Anhalt"/>
    <m/>
    <n v="2009"/>
    <n v="2009"/>
    <s v="in Betrieb"/>
    <x v="0"/>
    <m/>
    <m/>
    <s v="Windenergie (Onshore-Anlage)"/>
    <x v="0"/>
    <m/>
    <n v="20"/>
    <m/>
    <s v="Hochspannung (HS)"/>
    <s v="HSN Magdeburg GmbH"/>
    <x v="0"/>
    <x v="7"/>
    <x v="0"/>
  </r>
  <r>
    <s v="BNA0339"/>
    <x v="0"/>
    <m/>
    <n v="39307"/>
    <s v="Genthin"/>
    <m/>
    <s v="Sachsen-Anhalt"/>
    <m/>
    <n v="2009"/>
    <n v="2009"/>
    <s v="in Betrieb"/>
    <x v="0"/>
    <m/>
    <m/>
    <s v="Windenergie (Onshore-Anlage)"/>
    <x v="0"/>
    <m/>
    <n v="16"/>
    <m/>
    <s v="Hochspannung (HS)"/>
    <s v="HSN Magdeburg GmbH"/>
    <x v="0"/>
    <x v="7"/>
    <x v="0"/>
  </r>
  <r>
    <s v="BNA0340"/>
    <x v="0"/>
    <m/>
    <n v="39307"/>
    <s v="Genthin"/>
    <m/>
    <s v="Sachsen-Anhalt"/>
    <m/>
    <n v="2009"/>
    <n v="2009"/>
    <s v="in Betrieb"/>
    <x v="0"/>
    <m/>
    <m/>
    <s v="Windenergie (Onshore-Anlage)"/>
    <x v="0"/>
    <m/>
    <n v="16"/>
    <m/>
    <s v="Hochspannung (HS)"/>
    <s v="HSN Magdeburg GmbH"/>
    <x v="0"/>
    <x v="7"/>
    <x v="0"/>
  </r>
  <r>
    <s v="BNA0341"/>
    <x v="0"/>
    <m/>
    <n v="39307"/>
    <s v="Genthin"/>
    <m/>
    <s v="Sachsen-Anhalt"/>
    <m/>
    <n v="2002"/>
    <n v="2002"/>
    <s v="in Betrieb"/>
    <x v="0"/>
    <m/>
    <m/>
    <s v="Windenergie (Onshore-Anlage)"/>
    <x v="0"/>
    <m/>
    <n v="15"/>
    <m/>
    <s v="Mittelspannung (MS)"/>
    <s v="Avacon AG"/>
    <x v="0"/>
    <x v="1"/>
    <x v="0"/>
  </r>
  <r>
    <s v="BNA0342"/>
    <x v="0"/>
    <m/>
    <n v="39307"/>
    <s v="Genthin"/>
    <m/>
    <s v="Sachsen-Anhalt"/>
    <m/>
    <n v="2001"/>
    <n v="2001"/>
    <s v="in Betrieb"/>
    <x v="0"/>
    <m/>
    <m/>
    <s v="Windenergie (Onshore-Anlage)"/>
    <x v="0"/>
    <m/>
    <n v="11.7"/>
    <m/>
    <s v="Mittelspannung (MS)"/>
    <s v="Avacon AG"/>
    <x v="0"/>
    <x v="22"/>
    <x v="0"/>
  </r>
  <r>
    <s v="BNA0343"/>
    <x v="176"/>
    <s v="Heizkraftwerk Gera-Nord"/>
    <n v="7546"/>
    <s v="Gera"/>
    <s v="Siemensstraße 45"/>
    <s v="Thüringen"/>
    <m/>
    <d v="1996-06-18T00:00:00"/>
    <d v="1996-06-18T00:00:00"/>
    <s v="Endgültig Stillgelegt 2019 (mit StA)"/>
    <x v="1"/>
    <m/>
    <m/>
    <s v="Erdgas"/>
    <x v="1"/>
    <s v="Ja"/>
    <n v="74"/>
    <m/>
    <s v="Hochspannung (HS)"/>
    <s v="GeraNetz GmbH "/>
    <x v="8"/>
    <x v="38"/>
    <x v="0"/>
  </r>
  <r>
    <s v="BNA0345a"/>
    <x v="177"/>
    <m/>
    <n v="16928"/>
    <s v="Gerdshagen"/>
    <m/>
    <s v="Brandenburg"/>
    <m/>
    <n v="2005"/>
    <n v="2005"/>
    <s v="in Betrieb"/>
    <x v="0"/>
    <m/>
    <m/>
    <s v="Windenergie (Onshore-Anlage)"/>
    <x v="0"/>
    <m/>
    <n v="14"/>
    <m/>
    <s v="USp. Höchst- / Hochspannung (HöS/HS)"/>
    <s v="50Hertz Transmission GmbH"/>
    <x v="0"/>
    <x v="30"/>
    <x v="0"/>
  </r>
  <r>
    <s v="BNA0345b"/>
    <x v="178"/>
    <m/>
    <n v="16928"/>
    <s v="Gerdshagen"/>
    <m/>
    <s v="Brandenburg"/>
    <m/>
    <n v="2013"/>
    <n v="2013"/>
    <s v="in Betrieb"/>
    <x v="0"/>
    <m/>
    <m/>
    <s v="Windenergie (Onshore-Anlage)"/>
    <x v="0"/>
    <s v="Nein"/>
    <n v="6.9"/>
    <s v="UW Falkenhagen Nord II"/>
    <s v="Mittelspannung (MS)"/>
    <s v="E.DIS AG"/>
    <x v="0"/>
    <x v="67"/>
    <x v="0"/>
  </r>
  <r>
    <s v="BNA0346"/>
    <x v="179"/>
    <m/>
    <n v="89547"/>
    <s v="Gerstetten"/>
    <m/>
    <s v="Baden-Württemberg"/>
    <m/>
    <n v="2009"/>
    <n v="2009"/>
    <s v="in Betrieb"/>
    <x v="0"/>
    <m/>
    <m/>
    <s v="Windenergie (Onshore-Anlage)"/>
    <x v="0"/>
    <m/>
    <n v="16.8"/>
    <m/>
    <s v="Hochspannung (HS)"/>
    <s v="Netze BW GmbH"/>
    <x v="0"/>
    <x v="7"/>
    <x v="0"/>
  </r>
  <r>
    <s v="BNA0348"/>
    <x v="180"/>
    <m/>
    <n v="6449"/>
    <s v="Giersleben"/>
    <m/>
    <s v="Sachsen-Anhalt"/>
    <m/>
    <n v="1999"/>
    <n v="1999"/>
    <s v="in Betrieb"/>
    <x v="0"/>
    <m/>
    <m/>
    <s v="Windenergie (Onshore-Anlage)"/>
    <x v="0"/>
    <m/>
    <n v="12.75"/>
    <m/>
    <s v="Mittelspannung (MS)"/>
    <s v="Mitteldeutsche Netzgesellschaft Strom mbH"/>
    <x v="0"/>
    <x v="3"/>
    <x v="0"/>
  </r>
  <r>
    <s v="BNA0349"/>
    <x v="181"/>
    <s v="Windpark Karstädt"/>
    <n v="19357"/>
    <s v="Glövzin"/>
    <m/>
    <s v="Brandenburg"/>
    <m/>
    <d v="2007-12-10T00:00:00"/>
    <d v="2007-12-10T00:00:00"/>
    <s v="in Betrieb"/>
    <x v="0"/>
    <m/>
    <m/>
    <s v="Windenergie (Onshore-Anlage)"/>
    <x v="0"/>
    <m/>
    <n v="22"/>
    <m/>
    <s v="Hochspannung (HS)"/>
    <s v="WEMAG Netz GmbH"/>
    <x v="0"/>
    <x v="81"/>
    <x v="0"/>
  </r>
  <r>
    <s v="BNA0350"/>
    <x v="175"/>
    <s v="Goldisthal"/>
    <n v="98746"/>
    <s v="Goldisthal"/>
    <s v="Am Rotseifenbach"/>
    <s v="Thüringen"/>
    <s v="PSS A"/>
    <d v="2004-04-16T00:00:00"/>
    <d v="2004-04-16T00:00:00"/>
    <s v="in Betrieb"/>
    <x v="9"/>
    <m/>
    <m/>
    <s v="Pumpspeicher"/>
    <x v="1"/>
    <s v="Nein"/>
    <n v="1052"/>
    <s v="Altenfeld"/>
    <s v="Höchstspannung (HöS)"/>
    <s v="50Hertz Transmission GmbH"/>
    <x v="0"/>
    <x v="23"/>
    <x v="0"/>
  </r>
  <r>
    <s v="BNA0351"/>
    <x v="175"/>
    <s v="Goldisthal"/>
    <n v="98746"/>
    <s v="Goldisthal"/>
    <s v="Am Rotseifenbach"/>
    <s v="Thüringen"/>
    <s v="PSS B"/>
    <d v="2003-07-11T00:00:00"/>
    <d v="2003-07-11T00:00:00"/>
    <s v="in Betrieb"/>
    <x v="9"/>
    <m/>
    <m/>
    <s v="Pumpspeicher"/>
    <x v="1"/>
    <s v="Nein"/>
    <m/>
    <s v="Altenfeld"/>
    <s v="Höchstspannung (HöS)"/>
    <s v="50Hertz Transmission GmbH"/>
    <x v="0"/>
    <x v="8"/>
    <x v="0"/>
  </r>
  <r>
    <s v="BNA0352"/>
    <x v="175"/>
    <s v="Goldisthal"/>
    <n v="98746"/>
    <s v="Goldisthal"/>
    <s v="Am Rotseifenbach"/>
    <s v="Thüringen"/>
    <s v="PSS C"/>
    <d v="2003-02-03T00:00:00"/>
    <d v="2003-02-03T00:00:00"/>
    <s v="in Betrieb"/>
    <x v="9"/>
    <m/>
    <m/>
    <s v="Pumpspeicher"/>
    <x v="1"/>
    <s v="Nein"/>
    <m/>
    <s v="Altenfeld"/>
    <s v="Höchstspannung (HöS)"/>
    <s v="50Hertz Transmission GmbH"/>
    <x v="0"/>
    <x v="8"/>
    <x v="0"/>
  </r>
  <r>
    <s v="BNA0353"/>
    <x v="175"/>
    <s v="Goldisthal"/>
    <n v="98746"/>
    <s v="Goldisthal"/>
    <s v="Am Rotseifenbach"/>
    <s v="Thüringen"/>
    <s v="PSS D"/>
    <d v="2004-06-28T00:00:00"/>
    <d v="2004-06-28T00:00:00"/>
    <s v="in Betrieb"/>
    <x v="9"/>
    <m/>
    <m/>
    <s v="Pumpspeicher"/>
    <x v="1"/>
    <s v="Nein"/>
    <m/>
    <s v="Altenfeld"/>
    <s v="Höchstspannung (HöS)"/>
    <s v="50Hertz Transmission GmbH"/>
    <x v="0"/>
    <x v="23"/>
    <x v="0"/>
  </r>
  <r>
    <s v="BNA0354"/>
    <x v="182"/>
    <s v="HKW Göttingen"/>
    <n v="37075"/>
    <s v="Göttingen"/>
    <s v="Rudolf-Diesel-Straße 1"/>
    <s v="Niedersachsen"/>
    <m/>
    <d v="1998-01-01T00:00:00"/>
    <d v="1998-01-01T00:00:00"/>
    <s v="in Betrieb"/>
    <x v="3"/>
    <s v="Erdgas"/>
    <s v="Heizöl"/>
    <s v="Erdgas"/>
    <x v="1"/>
    <s v="Ja"/>
    <n v="18.8"/>
    <s v="DE0003303707310300000000001902150"/>
    <s v="Mittelspannung (MS)"/>
    <s v="EnergieNetz Mitte GmbH "/>
    <x v="0"/>
    <x v="43"/>
    <x v="1"/>
  </r>
  <r>
    <s v="BNA0355"/>
    <x v="183"/>
    <s v="Grafenrheinfeld"/>
    <n v="97506"/>
    <s v="Grafenrheinfeld"/>
    <m/>
    <s v="Bayern"/>
    <s v="KKG"/>
    <m/>
    <m/>
    <s v="Endgültig Stillgelegt 2015 (mit StA)"/>
    <x v="13"/>
    <m/>
    <m/>
    <s v="Kernenergie"/>
    <x v="1"/>
    <s v="Nein"/>
    <n v="1275"/>
    <s v="Grafenrheinfeld"/>
    <s v="Höchstspannung (HöS)"/>
    <s v="TenneT TSO GmbH "/>
    <x v="10"/>
    <x v="24"/>
    <x v="0"/>
  </r>
  <r>
    <s v="BNA0356"/>
    <x v="0"/>
    <m/>
    <n v="16775"/>
    <s v="Gransee"/>
    <m/>
    <s v="Brandenburg"/>
    <m/>
    <n v="2003"/>
    <n v="2003"/>
    <s v="in Betrieb"/>
    <x v="0"/>
    <m/>
    <m/>
    <s v="Windenergie (Onshore-Anlage)"/>
    <x v="0"/>
    <m/>
    <n v="14"/>
    <m/>
    <s v="Hochspannung (HS)"/>
    <s v="E.DIS AG"/>
    <x v="0"/>
    <x v="2"/>
    <x v="0"/>
  </r>
  <r>
    <s v="BNA0360"/>
    <x v="184"/>
    <s v="HKW &quot;Helmshäger Berg&quot;"/>
    <n v="17489"/>
    <s v="Greifswald"/>
    <m/>
    <s v="Mecklenburg-Vorpommern"/>
    <s v="Gasturbine"/>
    <d v="1996-01-01T00:00:00"/>
    <d v="1996-01-01T00:00:00"/>
    <s v="in Betrieb"/>
    <x v="1"/>
    <s v="Erdgas"/>
    <s v="HEL"/>
    <s v="Erdgas"/>
    <x v="1"/>
    <s v="Ja"/>
    <n v="14.7"/>
    <s v="MSA HKW"/>
    <s v="Mittelspannung (MS)"/>
    <s v="Stadtwerke Greifswald GmbH"/>
    <x v="0"/>
    <x v="38"/>
    <x v="2"/>
  </r>
  <r>
    <s v="BNA0361"/>
    <x v="185"/>
    <s v="Kraftwerk Grenzach-Wyhlen"/>
    <n v="79639"/>
    <s v="Grenzach-Wyhlen"/>
    <m/>
    <s v="Baden-Württemberg"/>
    <m/>
    <d v="2017-12-20T00:00:00"/>
    <d v="2017-12-20T00:00:00"/>
    <s v="in Betrieb"/>
    <x v="1"/>
    <m/>
    <m/>
    <s v="Erdgas"/>
    <x v="1"/>
    <s v="Ja"/>
    <n v="30"/>
    <s v="79639 Grenzach-Wyhlen, Rheinallee, FlSt-Nr. 478/5; US KGW Kraftwerk Grenzach-Wyhlen GmbH_x000a_DE0005427963900000000000000234925 / 27"/>
    <s v="Hochspannung (HS)"/>
    <s v="ED Netze GmbH"/>
    <x v="0"/>
    <x v="100"/>
    <x v="1"/>
  </r>
  <r>
    <s v="BNA0362"/>
    <x v="186"/>
    <s v="KW Wyhlen"/>
    <n v="79639"/>
    <s v="Grenzach-Wyhlen"/>
    <m/>
    <s v="Baden-Württemberg"/>
    <s v="KW Wyhlen"/>
    <d v="1912-09-01T00:00:00"/>
    <d v="1912-09-01T00:00:00"/>
    <s v="in Betrieb"/>
    <x v="2"/>
    <m/>
    <m/>
    <s v="Laufwasser"/>
    <x v="1"/>
    <s v="Nein"/>
    <n v="37.9"/>
    <s v="Umspannwerk Wyhlen"/>
    <s v="Mittelspannung (MS)"/>
    <s v="ED Netze GmbH"/>
    <x v="0"/>
    <x v="101"/>
    <x v="0"/>
  </r>
  <r>
    <s v="BNA0364"/>
    <x v="23"/>
    <s v="Jochenstein"/>
    <n v="94107"/>
    <s v="Griesbach"/>
    <s v="Am Kraftwerk 2"/>
    <s v="Bayern"/>
    <s v="Jochenstein"/>
    <d v="1955-04-13T00:00:00"/>
    <d v="1955-04-13T00:00:00"/>
    <s v="in Betrieb"/>
    <x v="2"/>
    <m/>
    <m/>
    <s v="Laufwasser"/>
    <x v="1"/>
    <s v="Nein"/>
    <n v="66"/>
    <s v="Schaltanlage vor Ort"/>
    <s v="Höchstspannung (HöS)"/>
    <s v="Bayernwerk AG"/>
    <x v="0"/>
    <x v="72"/>
    <x v="0"/>
  </r>
  <r>
    <s v="BNA0365"/>
    <x v="187"/>
    <m/>
    <n v="1609"/>
    <s v="Gröditz"/>
    <m/>
    <s v="Sachsen"/>
    <m/>
    <n v="2006"/>
    <n v="2006"/>
    <s v="in Betrieb"/>
    <x v="0"/>
    <m/>
    <m/>
    <s v="Windenergie (Onshore-Anlage)"/>
    <x v="0"/>
    <m/>
    <n v="10"/>
    <m/>
    <s v="USp. Hoch- / Mittelspannung (HS/MS)"/>
    <s v="ENSO Netz GmbH"/>
    <x v="0"/>
    <x v="34"/>
    <x v="0"/>
  </r>
  <r>
    <s v="BNA0366"/>
    <x v="0"/>
    <m/>
    <n v="48599"/>
    <s v="Gronau"/>
    <m/>
    <s v="Nordrhein-Westfalen"/>
    <m/>
    <n v="2002"/>
    <n v="2002"/>
    <s v="in Betrieb"/>
    <x v="0"/>
    <m/>
    <m/>
    <s v="Windenergie (Onshore-Anlage)"/>
    <x v="0"/>
    <m/>
    <n v="11.6"/>
    <m/>
    <s v="Mittelspannung (MS)"/>
    <s v="Stadtwerke Gronau GmbH"/>
    <x v="0"/>
    <x v="1"/>
    <x v="0"/>
  </r>
  <r>
    <s v="BNA0367"/>
    <x v="188"/>
    <m/>
    <n v="39343"/>
    <s v="Groß Santersleben"/>
    <m/>
    <s v="Sachsen-Anhalt"/>
    <m/>
    <n v="2006"/>
    <n v="2006"/>
    <s v="in Betrieb"/>
    <x v="0"/>
    <m/>
    <m/>
    <s v="Windenergie (Onshore-Anlage)"/>
    <x v="0"/>
    <m/>
    <n v="12"/>
    <m/>
    <s v="Mittelspannung (MS)"/>
    <s v="Avacon AG"/>
    <x v="0"/>
    <x v="34"/>
    <x v="0"/>
  </r>
  <r>
    <s v="BNA0368"/>
    <x v="189"/>
    <m/>
    <n v="99713"/>
    <s v="Großberndten"/>
    <m/>
    <s v="Thüringen"/>
    <m/>
    <n v="2003"/>
    <n v="2003"/>
    <s v="in Betrieb"/>
    <x v="0"/>
    <m/>
    <m/>
    <s v="Windenergie (Onshore-Anlage)"/>
    <x v="0"/>
    <m/>
    <n v="21.9"/>
    <m/>
    <s v="Mittelspannung (MS)"/>
    <s v="TEN Thüringer Energienetze GmbH"/>
    <x v="0"/>
    <x v="2"/>
    <x v="0"/>
  </r>
  <r>
    <s v="BNA0369"/>
    <x v="55"/>
    <s v="Spitzenlastkraftwerk Sermuth"/>
    <n v="4668"/>
    <s v="Großbothen"/>
    <m/>
    <s v="Sachsen"/>
    <m/>
    <d v="1995-10-16T00:00:00"/>
    <d v="1995-10-16T00:00:00"/>
    <s v="in Betrieb"/>
    <x v="5"/>
    <m/>
    <m/>
    <s v="Mineralölprodukte"/>
    <x v="1"/>
    <s v="Nein"/>
    <n v="17"/>
    <s v="UW Sermuth"/>
    <s v="Hochspannung (HS)"/>
    <s v="Mitteldeutsche Netzgesellschaft Strom mbH"/>
    <x v="0"/>
    <x v="69"/>
    <x v="1"/>
  </r>
  <r>
    <s v="BNA0370"/>
    <x v="190"/>
    <m/>
    <n v="26629"/>
    <s v="Großefehn"/>
    <m/>
    <s v="Niedersachsen"/>
    <m/>
    <n v="1998"/>
    <n v="1998"/>
    <s v="in Betrieb"/>
    <x v="0"/>
    <m/>
    <m/>
    <s v="Windenergie (Onshore-Anlage)"/>
    <x v="0"/>
    <m/>
    <n v="23.9"/>
    <m/>
    <s v="USp. Hoch- / Mittelspannung (HS/MS)"/>
    <s v="EWE NETZ GmbH"/>
    <x v="0"/>
    <x v="78"/>
    <x v="0"/>
  </r>
  <r>
    <s v="BNA0371"/>
    <x v="0"/>
    <m/>
    <n v="26197"/>
    <s v="Großenkneten"/>
    <m/>
    <s v="Niedersachsen"/>
    <m/>
    <n v="1995"/>
    <n v="1995"/>
    <s v="in Betrieb"/>
    <x v="0"/>
    <m/>
    <m/>
    <s v="Windenergie (Onshore-Anlage)"/>
    <x v="0"/>
    <m/>
    <n v="11.8"/>
    <m/>
    <s v="Mittelspannung (MS)"/>
    <s v="EWE NETZ GmbH"/>
    <x v="0"/>
    <x v="91"/>
    <x v="0"/>
  </r>
  <r>
    <s v="BNA0372"/>
    <x v="191"/>
    <m/>
    <n v="26197"/>
    <s v="Großenkneten"/>
    <m/>
    <s v="Niedersachsen"/>
    <m/>
    <n v="2000"/>
    <n v="2000"/>
    <s v="in Betrieb"/>
    <x v="0"/>
    <m/>
    <m/>
    <s v="Windenergie (Onshore-Anlage)"/>
    <x v="0"/>
    <m/>
    <n v="10.8"/>
    <m/>
    <s v="USp. Hoch- / Mittelspannung (HS/MS)"/>
    <s v="EWE NETZ GmbH"/>
    <x v="0"/>
    <x v="51"/>
    <x v="0"/>
  </r>
  <r>
    <s v="BNA0373"/>
    <x v="55"/>
    <s v="Spitzenlastkraftwerk Großkayna"/>
    <n v="6242"/>
    <s v="Großkayna"/>
    <m/>
    <s v="Sachsen-Anhalt"/>
    <m/>
    <d v="1994-01-03T00:00:00"/>
    <d v="1994-01-03T00:00:00"/>
    <s v="in Betrieb"/>
    <x v="5"/>
    <m/>
    <m/>
    <s v="Mineralölprodukte"/>
    <x v="1"/>
    <s v="Nein"/>
    <n v="120"/>
    <s v="UW Großkayna/neu"/>
    <s v="Hochspannung (HS)"/>
    <s v="Mitteldeutsche Netzgesellschaft Strom mbH"/>
    <x v="0"/>
    <x v="29"/>
    <x v="2"/>
  </r>
  <r>
    <s v="BNA0374"/>
    <x v="51"/>
    <s v="Staudinger"/>
    <n v="63538"/>
    <s v="Großkrotzenburg"/>
    <m/>
    <s v="Hessen"/>
    <n v="4"/>
    <s v="01.01.1977"/>
    <s v="01.01.1977"/>
    <s v="Gesetzlich an Stilllegung gehindert"/>
    <x v="1"/>
    <m/>
    <m/>
    <s v="Erdgas"/>
    <x v="1"/>
    <s v="Nein"/>
    <n v="572"/>
    <s v="Großkrotzenburg"/>
    <s v="Höchstspannung (HöS)"/>
    <s v="TenneT TSO GmbH "/>
    <x v="4"/>
    <x v="102"/>
    <x v="0"/>
  </r>
  <r>
    <s v="BNA0375"/>
    <x v="51"/>
    <s v="Staudinger"/>
    <n v="63538"/>
    <s v="Großkrotzenburg"/>
    <m/>
    <s v="Hessen"/>
    <n v="1"/>
    <n v="1965"/>
    <n v="1965"/>
    <s v="Endgültig Stillgelegt 2013 (ohne StA)"/>
    <x v="6"/>
    <m/>
    <m/>
    <s v="Steinkohle"/>
    <x v="1"/>
    <s v="Ja"/>
    <n v="249"/>
    <s v="Großkrotzenburg"/>
    <s v="Höchstspannung (HöS)"/>
    <s v="TenneT TSO GmbH "/>
    <x v="6"/>
    <x v="70"/>
    <x v="0"/>
  </r>
  <r>
    <s v="BNA0376"/>
    <x v="51"/>
    <s v="Staudinger"/>
    <n v="63538"/>
    <s v="Großkrotzenburg"/>
    <m/>
    <s v="Hessen"/>
    <n v="3"/>
    <n v="1970"/>
    <n v="1970"/>
    <s v="Endgültig Stillgelegt 2012 (ohne StA)"/>
    <x v="6"/>
    <m/>
    <m/>
    <s v="Steinkohle"/>
    <x v="1"/>
    <s v="Nein"/>
    <n v="293"/>
    <s v="Großkrotzenburg"/>
    <s v="Höchstspannung (HöS)"/>
    <s v="TenneT TSO GmbH "/>
    <x v="2"/>
    <x v="98"/>
    <x v="0"/>
  </r>
  <r>
    <s v="BNA0377"/>
    <x v="51"/>
    <s v="Staudinger"/>
    <n v="63538"/>
    <s v="Großkrotzenburg"/>
    <m/>
    <s v="Hessen"/>
    <n v="5"/>
    <d v="1992-01-01T00:00:00"/>
    <d v="1992-01-01T00:00:00"/>
    <s v="in Betrieb"/>
    <x v="6"/>
    <m/>
    <m/>
    <s v="Steinkohle"/>
    <x v="1"/>
    <s v="Ja"/>
    <n v="510"/>
    <s v="Großkrotzenburg"/>
    <s v="Höchstspannung (HöS)"/>
    <s v="TenneT TSO GmbH "/>
    <x v="0"/>
    <x v="87"/>
    <x v="1"/>
  </r>
  <r>
    <s v="BNA0378"/>
    <x v="51"/>
    <s v="Ingolstadt"/>
    <n v="85098"/>
    <s v="Großmehring"/>
    <m/>
    <s v="Bayern"/>
    <n v="3"/>
    <d v="1973-01-01T00:00:00"/>
    <d v="1973-01-01T00:00:00"/>
    <s v="Gesetzlich an Stilllegung gehindert"/>
    <x v="5"/>
    <m/>
    <m/>
    <s v="Mineralölprodukte"/>
    <x v="1"/>
    <s v="Nein"/>
    <n v="386"/>
    <s v="Ingolstadt"/>
    <s v="Höchstspannung (HöS)"/>
    <s v="TenneT TSO GmbH "/>
    <x v="4"/>
    <x v="16"/>
    <x v="0"/>
  </r>
  <r>
    <s v="BNA0379"/>
    <x v="51"/>
    <s v="Ingolstadt"/>
    <n v="85098"/>
    <s v="Großmehring"/>
    <m/>
    <s v="Bayern"/>
    <n v="4"/>
    <d v="1974-01-01T00:00:00"/>
    <d v="1974-01-01T00:00:00"/>
    <s v="Gesetzlich an Stilllegung gehindert"/>
    <x v="5"/>
    <m/>
    <m/>
    <s v="Mineralölprodukte"/>
    <x v="1"/>
    <s v="Nein"/>
    <n v="386"/>
    <s v="Ingolstadt"/>
    <s v="Höchstspannung (HöS)"/>
    <s v="TenneT TSO GmbH "/>
    <x v="4"/>
    <x v="40"/>
    <x v="0"/>
  </r>
  <r>
    <s v="BNA0380"/>
    <x v="192"/>
    <s v="EEW Großräschen"/>
    <n v="1983"/>
    <s v="Großräschen"/>
    <m/>
    <s v="Brandenburg"/>
    <m/>
    <d v="2007-12-01T00:00:00"/>
    <d v="2007-12-01T00:00:00"/>
    <s v="in Betrieb"/>
    <x v="10"/>
    <s v="Abfall, biologisch abbaubarer Anteil von Abfällen aus Haushalten und Industrie"/>
    <m/>
    <s v="Abfall"/>
    <x v="1"/>
    <s v="Ja"/>
    <n v="23.3"/>
    <s v="110 kV Schaltanlage"/>
    <s v="Hochspannung (HS)"/>
    <s v="Mitteldeutsche Netzgesellschaft Strom mbH"/>
    <x v="0"/>
    <x v="81"/>
    <x v="1"/>
  </r>
  <r>
    <s v="BNA0381"/>
    <x v="158"/>
    <s v="Kernkraft Gundremmingen "/>
    <n v="89355"/>
    <s v="Gundremmingen"/>
    <m/>
    <s v="Bayern"/>
    <s v="B"/>
    <n v="1984"/>
    <n v="1984"/>
    <s v="Endgültig Stillgelegt 2017 (ohne StA)"/>
    <x v="13"/>
    <m/>
    <m/>
    <s v="Kernenergie"/>
    <x v="1"/>
    <s v="Nein"/>
    <n v="1284"/>
    <s v="Gundelfingen"/>
    <s v="Höchstspannung (HöS)"/>
    <s v="Amprion GmbH"/>
    <x v="12"/>
    <x v="103"/>
    <x v="0"/>
  </r>
  <r>
    <s v="BNA0382"/>
    <x v="158"/>
    <s v="Kernkraft Gundremmingen "/>
    <n v="89355"/>
    <s v="Gundremmingen"/>
    <m/>
    <s v="Bayern"/>
    <s v="C"/>
    <d v="1984-11-02T00:00:00"/>
    <d v="1984-11-02T00:00:00"/>
    <s v="in Betrieb"/>
    <x v="13"/>
    <m/>
    <m/>
    <s v="Kernenergie"/>
    <x v="1"/>
    <s v="Nein"/>
    <n v="1288"/>
    <s v="Gundelfingen"/>
    <s v="Höchstspannung (HöS)"/>
    <s v="Amprion GmbH"/>
    <x v="0"/>
    <x v="57"/>
    <x v="1"/>
  </r>
  <r>
    <s v="BNA0383"/>
    <x v="193"/>
    <m/>
    <n v="39624"/>
    <s v="Güssefeld"/>
    <m/>
    <s v="Sachsen-Anhalt"/>
    <m/>
    <n v="2006"/>
    <n v="2006"/>
    <s v="in Betrieb"/>
    <x v="0"/>
    <m/>
    <m/>
    <s v="Windenergie (Onshore-Anlage)"/>
    <x v="0"/>
    <m/>
    <n v="32"/>
    <m/>
    <s v="Hochspannung (HS)"/>
    <s v="HSN Magdeburg GmbH"/>
    <x v="0"/>
    <x v="34"/>
    <x v="0"/>
  </r>
  <r>
    <s v="BNA0385"/>
    <x v="194"/>
    <s v="KWK Gütersloh"/>
    <n v="33332"/>
    <s v="Gütersloh"/>
    <s v="Stadtring Nordhorn 61"/>
    <s v="Nordrhein-Westfalen"/>
    <m/>
    <d v="2000-09-07T00:00:00"/>
    <d v="2000-09-07T00:00:00"/>
    <s v="in Betrieb"/>
    <x v="4"/>
    <s v="Holz"/>
    <m/>
    <s v="Biomasse"/>
    <x v="0"/>
    <s v="Ja"/>
    <n v="12.1"/>
    <s v="Schaltanlage KWK"/>
    <n v="10"/>
    <s v="Netzgesellschaft Gütersloh mbH "/>
    <x v="0"/>
    <x v="50"/>
    <x v="0"/>
  </r>
  <r>
    <s v="BNA0386"/>
    <x v="195"/>
    <s v="Energiezentrum Mohn Media"/>
    <n v="33334"/>
    <s v="Gütersloh"/>
    <s v="Carl Bertelsmann Straße 161"/>
    <s v="Nordrhein-Westfalen"/>
    <m/>
    <d v="1994-03-28T00:00:00"/>
    <d v="1994-03-28T00:00:00"/>
    <s v="in Betrieb"/>
    <x v="1"/>
    <m/>
    <m/>
    <s v="Erdgas"/>
    <x v="1"/>
    <s v="Ja"/>
    <n v="25"/>
    <s v="DE000248333300101ERG0007775253543"/>
    <s v="USp. Hoch- / Mittelspannung (HS/MS)"/>
    <s v="Netzgesellschaft Gütersloh mbH "/>
    <x v="0"/>
    <x v="29"/>
    <x v="1"/>
  </r>
  <r>
    <s v="BNA0387"/>
    <x v="37"/>
    <s v="Windpark Hartenfelser Kopf"/>
    <n v="56244"/>
    <s v="Hachenburg"/>
    <m/>
    <s v="Rheinland-Pfalz"/>
    <m/>
    <n v="2006"/>
    <n v="2006"/>
    <s v="in Betrieb"/>
    <x v="0"/>
    <m/>
    <m/>
    <s v="Windenergie (Onshore-Anlage)"/>
    <x v="0"/>
    <m/>
    <n v="26"/>
    <s v="Höchstenbach Windeinspeisung"/>
    <s v="Mittelspannung (MS)"/>
    <s v="KEVAG Verteilnetz GmbH"/>
    <x v="0"/>
    <x v="34"/>
    <x v="0"/>
  </r>
  <r>
    <s v="BNA0388"/>
    <x v="152"/>
    <s v="Biomasse-Verstromungs-Anlage"/>
    <n v="58099"/>
    <s v="Hagen"/>
    <m/>
    <s v="Nordrhein-Westfalen"/>
    <s v="BVA"/>
    <d v="2004-11-25T00:00:00"/>
    <d v="2004-11-25T00:00:00"/>
    <s v="in Betrieb"/>
    <x v="4"/>
    <m/>
    <m/>
    <s v="Biomasse"/>
    <x v="0"/>
    <s v="Ja"/>
    <n v="20"/>
    <s v="U 101"/>
    <s v="Hochspannung (HS)"/>
    <s v="Enervie AssetNetWork GmbH "/>
    <x v="0"/>
    <x v="23"/>
    <x v="0"/>
  </r>
  <r>
    <s v="BNA0389"/>
    <x v="152"/>
    <s v="Heizkraftwerk Hagen-Kabel"/>
    <n v="58099"/>
    <s v="Hagen"/>
    <m/>
    <s v="Nordrhein-Westfalen"/>
    <s v="H4/5"/>
    <d v="1980-01-01T00:00:00"/>
    <d v="1980-01-01T00:00:00"/>
    <s v="Vorläufig Stillgelegt (mit StA)"/>
    <x v="1"/>
    <m/>
    <m/>
    <s v="Erdgas"/>
    <x v="1"/>
    <s v="Nein"/>
    <n v="230"/>
    <s v="U 101 und U 102"/>
    <s v="Hochspannung (HS)"/>
    <s v="Enervie AssetNetWork GmbH "/>
    <x v="1"/>
    <x v="53"/>
    <x v="0"/>
  </r>
  <r>
    <s v="BNA0390"/>
    <x v="116"/>
    <m/>
    <n v="39343"/>
    <s v="Hakenstedt"/>
    <m/>
    <s v="Sachsen-Anhalt"/>
    <m/>
    <n v="1999"/>
    <n v="1999"/>
    <s v="in Betrieb"/>
    <x v="0"/>
    <m/>
    <m/>
    <s v="Windenergie (Onshore-Anlage)"/>
    <x v="0"/>
    <m/>
    <n v="82.7"/>
    <m/>
    <s v="Hochspannung (HS)"/>
    <s v="HSN Magdeburg GmbH"/>
    <x v="0"/>
    <x v="3"/>
    <x v="0"/>
  </r>
  <r>
    <s v="BNA0391"/>
    <x v="165"/>
    <m/>
    <n v="16945"/>
    <s v="Halenbeck"/>
    <m/>
    <s v="Brandenburg"/>
    <m/>
    <d v="2006-11-27T00:00:00"/>
    <d v="2006-11-27T00:00:00"/>
    <s v="in Betrieb"/>
    <x v="0"/>
    <m/>
    <m/>
    <s v="Windenergie (Onshore-Anlage)"/>
    <x v="0"/>
    <m/>
    <n v="18"/>
    <m/>
    <s v="USp. Höchst- / Hochspannung (HöS/HS)"/>
    <s v="50Hertz Transmission GmbH"/>
    <x v="0"/>
    <x v="47"/>
    <x v="0"/>
  </r>
  <r>
    <s v="BNA0392a"/>
    <x v="196"/>
    <s v="HKW Halle Trotha"/>
    <n v="6130"/>
    <s v="Halle"/>
    <s v="Dieselstraße 141"/>
    <s v="Sachsen-Anhalt"/>
    <s v="Block A und B"/>
    <d v="2005-08-27T00:00:00"/>
    <d v="2005-08-27T00:00:00"/>
    <s v="in Betrieb"/>
    <x v="1"/>
    <m/>
    <m/>
    <s v="Erdgas"/>
    <x v="1"/>
    <s v="Ja"/>
    <n v="97"/>
    <s v="UW Halle Dieselstraße"/>
    <s v="Hochspannung (HS)"/>
    <s v="Energieversorgung Halle Netz GmbH"/>
    <x v="0"/>
    <x v="36"/>
    <x v="1"/>
  </r>
  <r>
    <s v="BNA0392b"/>
    <x v="197"/>
    <s v="HKW Halle Trotha"/>
    <n v="6130"/>
    <s v="Halle"/>
    <s v="Brachwitzer Straße 23"/>
    <s v="Sachsen-Anhalt"/>
    <s v="GuD"/>
    <d v="2013-01-30T00:00:00"/>
    <d v="2013-01-30T00:00:00"/>
    <s v="in Betrieb"/>
    <x v="1"/>
    <m/>
    <m/>
    <s v="Erdgas"/>
    <x v="1"/>
    <s v="Ja"/>
    <n v="56.14"/>
    <s v="UW Halle Nord"/>
    <s v="Hochspannung (HS)"/>
    <s v="Mitteldeutsche Netzgesellschaft Strom mbH"/>
    <x v="0"/>
    <x v="25"/>
    <x v="3"/>
  </r>
  <r>
    <s v="BNA0394"/>
    <x v="0"/>
    <m/>
    <n v="37619"/>
    <s v="Halle"/>
    <m/>
    <s v="Niedersachsen"/>
    <m/>
    <n v="2003"/>
    <n v="2003"/>
    <s v="in Betrieb"/>
    <x v="0"/>
    <m/>
    <m/>
    <s v="Windenergie (Onshore-Anlage)"/>
    <x v="0"/>
    <m/>
    <n v="19.8"/>
    <m/>
    <s v="Mittelspannung (MS)"/>
    <s v="Westfalen Weser Netz GmbH"/>
    <x v="0"/>
    <x v="2"/>
    <x v="0"/>
  </r>
  <r>
    <s v="BNA0395"/>
    <x v="119"/>
    <s v="Duisburg Hamborn 3"/>
    <n v="47166"/>
    <s v="Hamborn"/>
    <m/>
    <s v="Nordrhein-Westfalen"/>
    <s v="Block 3"/>
    <d v="1958-01-01T00:00:00"/>
    <d v="1958-01-01T00:00:00"/>
    <s v="in Betrieb"/>
    <x v="14"/>
    <s v="Kuppelprodukte der Stahl- und Kokserzeugung"/>
    <m/>
    <s v="Sonstige Energieträger_x000a_(nicht erneuerbar)"/>
    <x v="1"/>
    <s v="Ja"/>
    <n v="59"/>
    <s v="Anschluss im Werknetz"/>
    <s v="Hochspannung (HS)"/>
    <s v="tkSE AG"/>
    <x v="0"/>
    <x v="97"/>
    <x v="1"/>
  </r>
  <r>
    <s v="BNA0396"/>
    <x v="119"/>
    <s v="Duisburg Hamborn 4"/>
    <n v="47166"/>
    <s v="Hamborn"/>
    <m/>
    <s v="Nordrhein-Westfalen"/>
    <s v="Block 4"/>
    <d v="1976-01-01T00:00:00"/>
    <d v="1976-01-01T00:00:00"/>
    <s v="in Betrieb"/>
    <x v="14"/>
    <s v="Kuppelprodukte der Stahl- und Kokserzeugung"/>
    <m/>
    <s v="Sonstige Energieträger_x000a_(nicht erneuerbar)"/>
    <x v="1"/>
    <s v="Ja"/>
    <n v="101"/>
    <s v="Anschluss im Werknetz"/>
    <s v="Hochspannung (HS)"/>
    <s v="tkSE AG"/>
    <x v="0"/>
    <x v="104"/>
    <x v="1"/>
  </r>
  <r>
    <s v="BNA0397"/>
    <x v="119"/>
    <s v="Duisburg Hamborn 5"/>
    <n v="47166"/>
    <s v="Hamborn"/>
    <m/>
    <s v="Nordrhein-Westfalen"/>
    <s v="Block 5"/>
    <d v="2003-01-01T00:00:00"/>
    <d v="2003-01-01T00:00:00"/>
    <s v="in Betrieb"/>
    <x v="14"/>
    <s v="Kuppelprodukte der Stahl- und Kokserzeugung"/>
    <m/>
    <s v="Sonstige Energieträger_x000a_(nicht erneuerbar)"/>
    <x v="1"/>
    <s v="Ja"/>
    <n v="225"/>
    <s v="Anschluss im Werknetz"/>
    <s v="Hochspannung (HS)"/>
    <s v="tkSE AG"/>
    <x v="0"/>
    <x v="8"/>
    <x v="3"/>
  </r>
  <r>
    <s v="BNA0398"/>
    <x v="198"/>
    <s v="MVR Müllverwertung Rugenberger Damm GmbH &amp; Co. KG"/>
    <n v="21129"/>
    <s v="Hamburg"/>
    <s v="Rugenberger Damm 1"/>
    <s v="Hamburg"/>
    <m/>
    <d v="1999-08-12T00:00:00"/>
    <d v="1999-08-12T00:00:00"/>
    <s v="in Betrieb"/>
    <x v="10"/>
    <m/>
    <m/>
    <s v="Abfall"/>
    <x v="1"/>
    <s v="Ja"/>
    <n v="24"/>
    <s v="UW Neuhof"/>
    <s v="Mittelspannung (MS)"/>
    <s v="Stromnetz Hamburg GmbH"/>
    <x v="0"/>
    <x v="19"/>
    <x v="1"/>
  </r>
  <r>
    <s v="BNA0399"/>
    <x v="199"/>
    <s v="Müllverwertung Borsigstraße MVB"/>
    <n v="22113"/>
    <s v="Hamburg"/>
    <s v="Borsigstraße 3"/>
    <s v="Hamburg"/>
    <m/>
    <d v="2005-09-16T00:00:00"/>
    <d v="2005-09-16T00:00:00"/>
    <s v="in Betrieb"/>
    <x v="4"/>
    <s v="Holzhackschnitzel"/>
    <m/>
    <s v="Biomasse"/>
    <x v="0"/>
    <s v="Ja"/>
    <n v="20"/>
    <s v="Billbrook  KS 80121 und Horn  KS 80128 "/>
    <s v="Hochspannung (HS)"/>
    <s v="Stromnetz Hamburg GmbH"/>
    <x v="0"/>
    <x v="36"/>
    <x v="0"/>
  </r>
  <r>
    <s v="BNA0400"/>
    <x v="200"/>
    <s v="GuD Tiefstack"/>
    <n v="22113"/>
    <s v="Hamburg"/>
    <s v="Andreas-Meyer-Straße 8"/>
    <s v="Hamburg"/>
    <s v="GuD Tiefstack"/>
    <d v="2009-11-02T00:00:00"/>
    <d v="2009-11-02T00:00:00"/>
    <s v="in Betrieb"/>
    <x v="1"/>
    <m/>
    <m/>
    <s v="Erdgas"/>
    <x v="1"/>
    <s v="Ja"/>
    <n v="127"/>
    <s v="Tiefstack"/>
    <s v="Hochspannung (HS)"/>
    <s v="Stromnetz Hamburg GmbH"/>
    <x v="0"/>
    <x v="6"/>
    <x v="3"/>
  </r>
  <r>
    <s v="BNA0401"/>
    <x v="201"/>
    <s v="Heizkraftwerk"/>
    <n v="21107"/>
    <s v="Hamburg"/>
    <s v="Nippoldstr. 117"/>
    <s v="Hamburg"/>
    <s v="HKW"/>
    <d v="1993-07-01T00:00:00"/>
    <d v="1993-07-01T00:00:00"/>
    <s v="in Betrieb"/>
    <x v="1"/>
    <s v="Erdgas"/>
    <s v="Biogas"/>
    <s v="Erdgas"/>
    <x v="1"/>
    <s v="Ja"/>
    <n v="22.5"/>
    <s v="Nr. 147190"/>
    <s v="Mittelspannung (MS)"/>
    <s v="Stromnetz Hamburg GmbH"/>
    <x v="0"/>
    <x v="21"/>
    <x v="1"/>
  </r>
  <r>
    <s v="BNA0402"/>
    <x v="200"/>
    <s v="Tiefstack"/>
    <n v="22113"/>
    <s v="Hamburg"/>
    <s v="Andreas-Meyer-Straße 8"/>
    <s v="Hamburg"/>
    <s v="Tiefstack"/>
    <d v="1993-03-01T00:00:00"/>
    <d v="1993-03-01T00:00:00"/>
    <s v="in Betrieb"/>
    <x v="6"/>
    <m/>
    <m/>
    <s v="Steinkohle"/>
    <x v="1"/>
    <s v="Ja"/>
    <n v="194"/>
    <s v="Tiefstack"/>
    <s v="Hochspannung (HS)"/>
    <s v="Stromnetz Hamburg GmbH"/>
    <x v="0"/>
    <x v="21"/>
    <x v="1"/>
  </r>
  <r>
    <s v="BNA0403"/>
    <x v="200"/>
    <s v="Wedel"/>
    <n v="22880"/>
    <s v="Wedel"/>
    <s v="Tinsdaler Weg 146"/>
    <s v="Schleswig-Holstein"/>
    <s v="Wedel 2"/>
    <d v="1962-07-23T00:00:00"/>
    <d v="1962-07-23T00:00:00"/>
    <s v="in Betrieb"/>
    <x v="6"/>
    <m/>
    <m/>
    <s v="Steinkohle"/>
    <x v="1"/>
    <s v="Ja"/>
    <n v="123"/>
    <s v="Wedel"/>
    <s v="Hochspannung (HS)"/>
    <s v="Stromnetz Hamburg GmbH"/>
    <x v="0"/>
    <x v="105"/>
    <x v="1"/>
  </r>
  <r>
    <s v="BNA0404"/>
    <x v="200"/>
    <s v="Wedel"/>
    <n v="22880"/>
    <s v="Wedel"/>
    <s v="Tinsdaler Weg 146"/>
    <s v="Schleswig-Holstein"/>
    <s v="Wedel 1"/>
    <d v="1961-01-01T00:00:00"/>
    <d v="1961-01-01T00:00:00"/>
    <s v="in Betrieb"/>
    <x v="6"/>
    <m/>
    <m/>
    <s v="Steinkohle"/>
    <x v="1"/>
    <s v="Ja"/>
    <n v="137"/>
    <s v="Wedel"/>
    <s v="Hochspannung (HS)"/>
    <s v="Stromnetz Hamburg GmbH"/>
    <x v="0"/>
    <x v="77"/>
    <x v="1"/>
  </r>
  <r>
    <s v="BNA0405a"/>
    <x v="0"/>
    <m/>
    <n v="21129"/>
    <s v="Hamburg"/>
    <m/>
    <s v="Hamburg"/>
    <m/>
    <n v="2009"/>
    <n v="2009"/>
    <s v="in Betrieb"/>
    <x v="0"/>
    <m/>
    <m/>
    <s v="Windenergie (Onshore-Anlage)"/>
    <x v="0"/>
    <m/>
    <n v="12"/>
    <m/>
    <s v="Mittelspannung (MS)"/>
    <s v="Stromnetz Hamburg GmbH"/>
    <x v="0"/>
    <x v="7"/>
    <x v="0"/>
  </r>
  <r>
    <s v="BNA0405b"/>
    <x v="202"/>
    <s v="Windpark Hamburg"/>
    <n v="21129"/>
    <s v="Hamburg"/>
    <m/>
    <s v="Hamburg"/>
    <m/>
    <d v="2009-08-06T00:00:00"/>
    <d v="2009-08-06T00:00:00"/>
    <s v="in Betrieb"/>
    <x v="0"/>
    <m/>
    <m/>
    <s v="Windenergie (Onshore-Anlage)"/>
    <x v="0"/>
    <s v="Nein"/>
    <n v="12"/>
    <s v="UW Altenwerder, KS 81871"/>
    <s v="Mittelspannung (MS)"/>
    <s v="Stromnetz Hamburg GmbH"/>
    <x v="0"/>
    <x v="6"/>
    <x v="0"/>
  </r>
  <r>
    <s v="BNA0406"/>
    <x v="0"/>
    <m/>
    <n v="21039"/>
    <s v="Hamburg"/>
    <m/>
    <s v="Schleswig-Holstein"/>
    <m/>
    <n v="1995"/>
    <n v="1995"/>
    <s v="in Betrieb"/>
    <x v="0"/>
    <m/>
    <m/>
    <s v="Windenergie (Onshore-Anlage)"/>
    <x v="0"/>
    <m/>
    <n v="12.2"/>
    <m/>
    <s v="Mittelspannung (MS)"/>
    <s v="Stromnetz Hamburg GmbH"/>
    <x v="0"/>
    <x v="91"/>
    <x v="0"/>
  </r>
  <r>
    <s v="BNA0407"/>
    <x v="203"/>
    <s v="Enertec Hameln"/>
    <n v="31789"/>
    <s v="Hameln"/>
    <m/>
    <s v="Niedersachsen"/>
    <s v="Linien 1,3,4"/>
    <d v="1913-10-07T00:00:00"/>
    <d v="1913-10-07T00:00:00"/>
    <s v="in Betrieb"/>
    <x v="10"/>
    <s v="Abfall, biologisch abbaubarer Anteil von Abfällen aus Haushalten und Industrie"/>
    <m/>
    <s v="Abfall"/>
    <x v="1"/>
    <s v="Ja"/>
    <n v="13.2"/>
    <s v="UW Afferde"/>
    <s v="Hochspannung (HS)"/>
    <s v="Westf. Weser Netz GmbH"/>
    <x v="0"/>
    <x v="106"/>
    <x v="1"/>
  </r>
  <r>
    <s v="BNA0408"/>
    <x v="203"/>
    <s v="Enertec Hameln"/>
    <n v="31789"/>
    <s v="Hameln"/>
    <m/>
    <s v="Niedersachsen"/>
    <s v="Block 7"/>
    <d v="2002-04-01T00:00:00"/>
    <d v="2002-04-01T00:00:00"/>
    <s v="in Betrieb"/>
    <x v="4"/>
    <s v="Altholz"/>
    <m/>
    <s v="Biomasse"/>
    <x v="0"/>
    <s v="Nein"/>
    <n v="14.5"/>
    <s v="UW Afferde"/>
    <s v="Mittelspannung (MS)"/>
    <s v="Westf. Weser Netz GmbH"/>
    <x v="0"/>
    <x v="31"/>
    <x v="0"/>
  </r>
  <r>
    <s v="BNA0409"/>
    <x v="204"/>
    <m/>
    <n v="27419"/>
    <s v="Hamersen"/>
    <m/>
    <s v="Niedersachsen"/>
    <m/>
    <n v="2007"/>
    <n v="2007"/>
    <s v="in Betrieb"/>
    <x v="0"/>
    <m/>
    <m/>
    <s v="Windenergie (Onshore-Anlage)"/>
    <x v="0"/>
    <m/>
    <n v="18"/>
    <m/>
    <s v="USp. Hoch- / Mittelspannung (HS/MS)"/>
    <s v="EWE NETZ GmbH"/>
    <x v="0"/>
    <x v="12"/>
    <x v="0"/>
  </r>
  <r>
    <s v="BNA0410"/>
    <x v="205"/>
    <s v="Trianel Gaskraftwerk "/>
    <n v="59071"/>
    <s v="Hamm"/>
    <s v="Trianelstraße 1"/>
    <s v="Nordrhein-Westfalen"/>
    <s v="Block 10"/>
    <d v="2008-03-01T00:00:00"/>
    <d v="2008-03-01T00:00:00"/>
    <s v="in Betrieb"/>
    <x v="1"/>
    <m/>
    <m/>
    <s v="Erdgas"/>
    <x v="1"/>
    <s v="Nein"/>
    <n v="407"/>
    <s v="SA Geithe"/>
    <s v="Höchstspannung (HöS)"/>
    <s v="Amprion GmbH"/>
    <x v="0"/>
    <x v="59"/>
    <x v="3"/>
  </r>
  <r>
    <s v="BNA0411"/>
    <x v="205"/>
    <s v="Trianel Gaskraftwerk "/>
    <n v="59071"/>
    <s v="Hamm"/>
    <s v="Trianelstraße 1"/>
    <s v="Nordrhein-Westfalen"/>
    <s v="Block 20"/>
    <d v="2008-03-01T00:00:00"/>
    <d v="2008-03-01T00:00:00"/>
    <s v="in Betrieb"/>
    <x v="1"/>
    <m/>
    <m/>
    <s v="Erdgas"/>
    <x v="1"/>
    <s v="Nein"/>
    <n v="410"/>
    <s v="SA Geithe"/>
    <s v="Höchstspannung (HöS)"/>
    <s v="Amprion GmbH"/>
    <x v="0"/>
    <x v="59"/>
    <x v="3"/>
  </r>
  <r>
    <s v="BNA0413a"/>
    <x v="59"/>
    <s v="Westfalen"/>
    <n v="59071"/>
    <s v="Hamm-Uentrop"/>
    <m/>
    <s v="Nordrhein-Westfalen"/>
    <s v="C"/>
    <n v="1969"/>
    <n v="1969"/>
    <s v="Endgültig Stillgelegt 2016 (mit StA)"/>
    <x v="3"/>
    <s v="Steinkohle"/>
    <s v="Tiermehl / SBS"/>
    <s v="Steinkohle"/>
    <x v="1"/>
    <s v="Nein"/>
    <n v="284"/>
    <s v="Lippborg"/>
    <s v="Hochspannung (HS)"/>
    <s v="Westnetz GmbH"/>
    <x v="9"/>
    <x v="65"/>
    <x v="0"/>
  </r>
  <r>
    <s v="BNA0413b"/>
    <x v="59"/>
    <s v="Westfalen"/>
    <n v="59071"/>
    <s v="Hamm-Uentrop"/>
    <m/>
    <s v="Nordrhein-Westfalen"/>
    <s v="D"/>
    <n v="2014"/>
    <n v="2014"/>
    <s v="Endgültig Stillgelegt 2016 (ohne StA)"/>
    <x v="6"/>
    <m/>
    <m/>
    <s v="Steinkohle"/>
    <x v="1"/>
    <s v="Nein"/>
    <n v="765"/>
    <s v="Uentrop"/>
    <s v="Höchstspannung (HöS)"/>
    <s v="Amprion GmbH"/>
    <x v="9"/>
    <x v="83"/>
    <x v="0"/>
  </r>
  <r>
    <s v="BNA0413c"/>
    <x v="59"/>
    <s v="Westfalen"/>
    <n v="59071"/>
    <s v="Hamm-Uentrop"/>
    <m/>
    <s v="Nordrhein-Westfalen"/>
    <s v="E"/>
    <d v="2014-07-02T00:00:00"/>
    <d v="2014-07-02T00:00:00"/>
    <s v="in Betrieb"/>
    <x v="6"/>
    <m/>
    <m/>
    <s v="Steinkohle"/>
    <x v="1"/>
    <s v="Nein"/>
    <n v="763.7"/>
    <s v="Uentrop (380kV), Lippborg (110kV) und Unna (110kV)"/>
    <s v="Höchstspannung (HöS)"/>
    <s v="Amprion GmbH, Westnetz GmbH"/>
    <x v="0"/>
    <x v="86"/>
    <x v="1"/>
  </r>
  <r>
    <s v="BNA0414"/>
    <x v="59"/>
    <s v="Westfalen"/>
    <n v="59071"/>
    <s v="Hamm-Uentrop"/>
    <m/>
    <s v="Nordrhein-Westfalen"/>
    <s v="A"/>
    <n v="1963"/>
    <n v="1963"/>
    <s v="Endgültig Stillgelegt 2011 (ohne StA)"/>
    <x v="6"/>
    <m/>
    <m/>
    <s v="Steinkohle"/>
    <x v="1"/>
    <s v="Nein"/>
    <n v="152"/>
    <s v="Lippborg"/>
    <s v="Hochspannung (HS)"/>
    <s v="Westnetz GmbH"/>
    <x v="14"/>
    <x v="107"/>
    <x v="0"/>
  </r>
  <r>
    <s v="BNA0415"/>
    <x v="59"/>
    <s v="Westfalen"/>
    <n v="59071"/>
    <s v="Hamm-Uentrop"/>
    <m/>
    <s v="Nordrhein-Westfalen"/>
    <s v="B"/>
    <n v="1963"/>
    <n v="1963"/>
    <s v="Endgültig Stillgelegt 2011 (ohne StA)"/>
    <x v="6"/>
    <m/>
    <m/>
    <s v="Steinkohle"/>
    <x v="1"/>
    <s v="Nein"/>
    <n v="152"/>
    <s v="Lippborg"/>
    <s v="Hochspannung (HS)"/>
    <s v="Westnetz GmbH"/>
    <x v="14"/>
    <x v="107"/>
    <x v="0"/>
  </r>
  <r>
    <s v="BNA0416"/>
    <x v="206"/>
    <s v="Windpark Handewitt"/>
    <n v="24983"/>
    <s v="Handewitt"/>
    <m/>
    <s v="Schleswig-Holstein"/>
    <m/>
    <n v="1996"/>
    <n v="1996"/>
    <s v="in Betrieb"/>
    <x v="0"/>
    <m/>
    <m/>
    <s v="Windenergie (Onshore-Anlage)"/>
    <x v="0"/>
    <m/>
    <n v="10.8"/>
    <m/>
    <s v="Mittelspannung (MS)"/>
    <s v="Schleswig-Holstein Netz AG "/>
    <x v="0"/>
    <x v="63"/>
    <x v="0"/>
  </r>
  <r>
    <s v="BNA0417"/>
    <x v="207"/>
    <s v="EEW Energy from Waste Hannover GmbH"/>
    <n v="30659"/>
    <s v="Hannover"/>
    <m/>
    <s v="Niedersachsen"/>
    <s v="Hannover"/>
    <d v="2005-06-01T00:00:00"/>
    <d v="2005-06-01T00:00:00"/>
    <s v="in Betrieb"/>
    <x v="10"/>
    <s v="Abfall, _x000a_biol. abbaubarer Anteil von Abfällen aus Haushalten und Industrie"/>
    <m/>
    <s v="Abfall"/>
    <x v="1"/>
    <s v="Nein"/>
    <n v="22.5"/>
    <s v="Umspannwerk Hannover, Leitung 121, Feld E17"/>
    <s v="Hochspannung (HS)"/>
    <s v="Avacon AG"/>
    <x v="0"/>
    <x v="36"/>
    <x v="1"/>
  </r>
  <r>
    <s v="BNA0418"/>
    <x v="208"/>
    <s v="GKL"/>
    <n v="30169"/>
    <s v="Hannover"/>
    <m/>
    <s v="Niedersachsen"/>
    <s v="GKL"/>
    <d v="1998-11-05T00:00:00"/>
    <d v="1998-11-05T00:00:00"/>
    <s v="in Betrieb"/>
    <x v="1"/>
    <m/>
    <m/>
    <s v="Erdgas"/>
    <x v="1"/>
    <s v="Ja"/>
    <n v="230"/>
    <s v="UW-Linden"/>
    <s v="Hochspannung (HS)"/>
    <s v="enercity Netzgesellschaft mbH "/>
    <x v="0"/>
    <x v="43"/>
    <x v="3"/>
  </r>
  <r>
    <s v="BNA0419"/>
    <x v="208"/>
    <s v="KWH"/>
    <n v="30419"/>
    <s v="Hannover"/>
    <m/>
    <s v="Niedersachsen"/>
    <s v="B"/>
    <d v="1975-04-01T00:00:00"/>
    <d v="1975-04-01T00:00:00"/>
    <s v="Vorläufig Stillgelegt (mit StA)"/>
    <x v="1"/>
    <m/>
    <m/>
    <s v="Erdgas"/>
    <x v="1"/>
    <s v="Ja"/>
    <n v="102"/>
    <s v="UW-Leinhausen"/>
    <s v="Hochspannung (HS)"/>
    <s v="enercity Netzgesellschaft mbH "/>
    <x v="1"/>
    <x v="17"/>
    <x v="0"/>
  </r>
  <r>
    <s v="BNA0420"/>
    <x v="208"/>
    <s v="GKH"/>
    <n v="30419"/>
    <s v="Hannover"/>
    <m/>
    <s v="Niedersachsen"/>
    <s v="Block1"/>
    <d v="1989-01-26T00:00:00"/>
    <d v="1989-01-26T00:00:00"/>
    <s v="in Betrieb"/>
    <x v="6"/>
    <m/>
    <m/>
    <s v="Steinkohle"/>
    <x v="1"/>
    <s v="Ja"/>
    <n v="136"/>
    <s v="UW-Stöcken"/>
    <s v="Hochspannung (HS)"/>
    <s v="enercity Netzgesellschaft mbH "/>
    <x v="0"/>
    <x v="20"/>
    <x v="1"/>
  </r>
  <r>
    <s v="BNA0421"/>
    <x v="208"/>
    <s v="GKH"/>
    <n v="30419"/>
    <s v="Hannover"/>
    <m/>
    <s v="Niedersachsen"/>
    <s v="Block2"/>
    <d v="1989-06-21T00:00:00"/>
    <d v="1989-06-21T00:00:00"/>
    <s v="in Betrieb"/>
    <x v="6"/>
    <m/>
    <m/>
    <s v="Steinkohle"/>
    <x v="1"/>
    <s v="Ja"/>
    <n v="136"/>
    <s v="UW-Stöcken"/>
    <s v="Hochspannung (HS)"/>
    <s v="enercity Netzgesellschaft mbH "/>
    <x v="0"/>
    <x v="20"/>
    <x v="1"/>
  </r>
  <r>
    <s v="BNA0422"/>
    <x v="51"/>
    <s v="Happurg"/>
    <n v="91230"/>
    <s v="Happurg"/>
    <s v="Haupstraße 26"/>
    <s v="Bayern"/>
    <s v="Happurg"/>
    <d v="1958-01-01T00:00:00"/>
    <d v="1958-01-01T00:00:00"/>
    <s v="Sonderfall"/>
    <x v="9"/>
    <m/>
    <m/>
    <s v="Pumpspeicher"/>
    <x v="1"/>
    <s v="Nein"/>
    <n v="160"/>
    <s v="Schaltanlage vor Ort"/>
    <s v="Hochspannung (HS)"/>
    <s v="Bayernwerk AG"/>
    <x v="11"/>
    <x v="97"/>
    <x v="0"/>
  </r>
  <r>
    <s v="BNA0423"/>
    <x v="209"/>
    <s v="Windparks Schwanebeck und Wulferstedt"/>
    <n v="38829"/>
    <s v="Harsleben"/>
    <m/>
    <s v="Sachsen-Anhalt"/>
    <m/>
    <n v="2003"/>
    <n v="2003"/>
    <s v="in Betrieb"/>
    <x v="0"/>
    <m/>
    <m/>
    <s v="Windenergie (Onshore-Anlage)"/>
    <x v="0"/>
    <m/>
    <n v="30"/>
    <s v="UW Harsleben"/>
    <s v="Hochspannung (HS)"/>
    <s v="HSN Magdeburg GmbH"/>
    <x v="0"/>
    <x v="2"/>
    <x v="0"/>
  </r>
  <r>
    <s v="BNA0424"/>
    <x v="210"/>
    <s v="Windparks Gröningen und Wegeleben"/>
    <n v="38829"/>
    <s v="Harsleben"/>
    <m/>
    <s v="Sachsen-Anhalt"/>
    <m/>
    <n v="2006"/>
    <n v="2006"/>
    <s v="in Betrieb"/>
    <x v="0"/>
    <m/>
    <m/>
    <s v="Windenergie (Onshore-Anlage)"/>
    <x v="0"/>
    <m/>
    <n v="28"/>
    <s v="Harsleben Süd"/>
    <s v="Hochspannung (HS)"/>
    <s v="HSN Magdeburg GmbH"/>
    <x v="0"/>
    <x v="34"/>
    <x v="0"/>
  </r>
  <r>
    <s v="BNA0425"/>
    <x v="211"/>
    <m/>
    <n v="49740"/>
    <s v="Haselünne"/>
    <m/>
    <s v="Niedersachsen"/>
    <m/>
    <n v="1999"/>
    <n v="1999"/>
    <s v="in Betrieb"/>
    <x v="0"/>
    <m/>
    <m/>
    <s v="Windenergie (Onshore-Anlage)"/>
    <x v="0"/>
    <m/>
    <n v="19.5"/>
    <m/>
    <s v="Mittelspannung (MS)"/>
    <s v="EWE NETZ GmbH"/>
    <x v="0"/>
    <x v="3"/>
    <x v="0"/>
  </r>
  <r>
    <s v="BNA0426"/>
    <x v="27"/>
    <s v="Häusern"/>
    <n v="79837"/>
    <s v="Häusern"/>
    <s v="Schwarzabruck 2"/>
    <s v="Baden-Württemberg"/>
    <s v="Häusern"/>
    <d v="1931-03-23T00:00:00"/>
    <d v="1931-03-23T00:00:00"/>
    <s v="in Betrieb"/>
    <x v="9"/>
    <m/>
    <m/>
    <s v="Pumpspeicher"/>
    <x v="1"/>
    <s v="Nein"/>
    <n v="100"/>
    <s v="Tiengen / Gurtweil"/>
    <s v="Hochspannung (HS)"/>
    <s v="Amprion GmbH/Netze BW GmbH"/>
    <x v="0"/>
    <x v="75"/>
    <x v="0"/>
  </r>
  <r>
    <s v="BNA0427"/>
    <x v="212"/>
    <s v="Kraftwerk Hausham"/>
    <n v="83734"/>
    <s v="Hausham"/>
    <m/>
    <s v="Bayern"/>
    <s v="GT 1"/>
    <d v="1982-11-01T00:00:00"/>
    <d v="1982-11-01T00:00:00"/>
    <s v="in Betrieb"/>
    <x v="5"/>
    <m/>
    <m/>
    <s v="Mineralölprodukte"/>
    <x v="1"/>
    <s v="Nein"/>
    <n v="23.38"/>
    <s v="UW Hausham"/>
    <s v="Hochspannung (HS)"/>
    <s v="Bayernwerk AG"/>
    <x v="0"/>
    <x v="85"/>
    <x v="2"/>
  </r>
  <r>
    <s v="BNA0428"/>
    <x v="212"/>
    <s v="Kraftwerk Hausham"/>
    <n v="83734"/>
    <s v="Hausham"/>
    <m/>
    <s v="Bayern"/>
    <s v="GT 2"/>
    <d v="1982-11-01T00:00:00"/>
    <d v="1982-11-01T00:00:00"/>
    <s v="in Betrieb"/>
    <x v="5"/>
    <m/>
    <m/>
    <s v="Mineralölprodukte"/>
    <x v="1"/>
    <s v="Nein"/>
    <n v="23.38"/>
    <s v="UW Hausham"/>
    <s v="Hochspannung (HS)"/>
    <s v="Bayernwerk AG"/>
    <x v="0"/>
    <x v="85"/>
    <x v="2"/>
  </r>
  <r>
    <s v="BNA0429"/>
    <x v="212"/>
    <s v="Kraftwerk Hausham"/>
    <n v="83734"/>
    <s v="Hausham"/>
    <m/>
    <s v="Bayern"/>
    <s v="GT 3"/>
    <d v="1982-11-01T00:00:00"/>
    <d v="1982-11-01T00:00:00"/>
    <s v="in Betrieb"/>
    <x v="5"/>
    <m/>
    <m/>
    <s v="Mineralölprodukte"/>
    <x v="1"/>
    <s v="Nein"/>
    <n v="23.38"/>
    <s v="UW Hausham"/>
    <s v="Hochspannung (HS)"/>
    <s v="Bayernwerk AG"/>
    <x v="0"/>
    <x v="85"/>
    <x v="2"/>
  </r>
  <r>
    <s v="BNA0430"/>
    <x v="212"/>
    <s v="Kraftwerk Hausham"/>
    <n v="83734"/>
    <s v="Hausham"/>
    <m/>
    <s v="Bayern"/>
    <s v="GT 4"/>
    <d v="1982-11-01T00:00:00"/>
    <d v="1982-11-01T00:00:00"/>
    <s v="in Betrieb"/>
    <x v="5"/>
    <m/>
    <m/>
    <s v="Mineralölprodukte"/>
    <x v="1"/>
    <s v="Nein"/>
    <n v="23.38"/>
    <s v="UW Hausham"/>
    <s v="Hochspannung (HS)"/>
    <s v="Bayernwerk AG"/>
    <x v="0"/>
    <x v="85"/>
    <x v="2"/>
  </r>
  <r>
    <s v="BNA0431a"/>
    <x v="213"/>
    <s v="Windfarm Heckelberg-Breydin"/>
    <s v="16259 und 16230"/>
    <s v="Heckelberg-Brunow und Breydin"/>
    <m/>
    <s v="Brandenburg"/>
    <s v="Heckelberg-Breydin"/>
    <d v="2005-09-05T00:00:00"/>
    <d v="2005-09-05T00:00:00"/>
    <s v="in Betrieb"/>
    <x v="0"/>
    <m/>
    <m/>
    <s v="Windenergie (Onshore-Anlage)"/>
    <x v="0"/>
    <s v="Nein"/>
    <n v="27"/>
    <s v="UW Tuchem"/>
    <s v="Hochspannung (HS)"/>
    <s v="E.DIS AG"/>
    <x v="0"/>
    <x v="36"/>
    <x v="0"/>
  </r>
  <r>
    <s v="BNA0431b"/>
    <x v="0"/>
    <s v="Windfarm Heckelberg-Breydin"/>
    <s v="16259 und 16230"/>
    <s v="Heckelberg-Brunow und Breydin"/>
    <m/>
    <s v="Brandenburg"/>
    <s v="Heckelberg-Breydin"/>
    <n v="2004"/>
    <n v="2004"/>
    <s v="in Betrieb"/>
    <x v="0"/>
    <m/>
    <m/>
    <s v="Windenergie (Onshore-Anlage)"/>
    <x v="0"/>
    <s v="Nein"/>
    <n v="10"/>
    <s v="UW Tuchem"/>
    <s v="Hochspannung (HS)"/>
    <s v="E.DIS AG"/>
    <x v="0"/>
    <x v="32"/>
    <x v="0"/>
  </r>
  <r>
    <s v="BNA0432"/>
    <x v="11"/>
    <s v="Heizkraftwerk Heilbronn"/>
    <n v="74076"/>
    <s v="Heilbronn"/>
    <s v="Lichtenbergerstraße 23"/>
    <s v="Baden-Württemberg"/>
    <s v="HLB 5"/>
    <d v="1965-08-25T00:00:00"/>
    <d v="1965-08-25T00:00:00"/>
    <s v="Gesetzlich an Stilllegung gehindert"/>
    <x v="6"/>
    <m/>
    <m/>
    <s v="Steinkohle"/>
    <x v="1"/>
    <s v="Nein"/>
    <n v="125"/>
    <s v="Heilbronn"/>
    <s v="Hochspannung (HS)"/>
    <s v="Netze BW GmbH"/>
    <x v="4"/>
    <x v="56"/>
    <x v="0"/>
  </r>
  <r>
    <s v="BNA0433"/>
    <x v="11"/>
    <s v="Heizkraftwerk Heilbronn"/>
    <n v="74076"/>
    <s v="Heilbronn"/>
    <s v="Lichtenbergerstraße 23"/>
    <s v="Baden-Württemberg"/>
    <s v="HLB 6"/>
    <d v="1966-07-03T00:00:00"/>
    <d v="1966-07-03T00:00:00"/>
    <s v="Gesetzlich an Stilllegung gehindert"/>
    <x v="6"/>
    <m/>
    <m/>
    <s v="Steinkohle"/>
    <x v="1"/>
    <s v="Nein"/>
    <n v="125"/>
    <s v="Heilbronn"/>
    <s v="Hochspannung (HS)"/>
    <s v="Netze BW GmbH"/>
    <x v="4"/>
    <x v="28"/>
    <x v="0"/>
  </r>
  <r>
    <s v="BNA0434"/>
    <x v="11"/>
    <s v="Heizkraftwerk Heilbronn"/>
    <n v="74076"/>
    <s v="Heilbronn"/>
    <s v="Lichtenbergerstraße 23"/>
    <s v="Baden-Württemberg"/>
    <s v="HLB 7"/>
    <d v="1985-12-01T00:00:00"/>
    <d v="1985-12-01T00:00:00"/>
    <s v="in Betrieb"/>
    <x v="6"/>
    <m/>
    <m/>
    <s v="Steinkohle"/>
    <x v="1"/>
    <s v="Ja"/>
    <n v="778"/>
    <s v="Großgartach"/>
    <s v="Höchstspannung (HöS)"/>
    <s v="Transnet BW GmbH"/>
    <x v="0"/>
    <x v="18"/>
    <x v="1"/>
  </r>
  <r>
    <s v="BNA0436"/>
    <x v="0"/>
    <m/>
    <n v="52525"/>
    <s v="Heinsberg"/>
    <m/>
    <s v="Nordrhein-Westfalen"/>
    <m/>
    <n v="2004"/>
    <n v="2004"/>
    <s v="in Betrieb"/>
    <x v="0"/>
    <m/>
    <m/>
    <s v="Windenergie (Onshore-Anlage)"/>
    <x v="0"/>
    <m/>
    <n v="18"/>
    <m/>
    <s v="Mittelspannung (MS)"/>
    <s v="Alliander Netz Heinsberg GmbH"/>
    <x v="0"/>
    <x v="32"/>
    <x v="0"/>
  </r>
  <r>
    <s v="BNA0437"/>
    <x v="214"/>
    <m/>
    <n v="53940"/>
    <s v="Hellenthal"/>
    <m/>
    <s v="Nordrhein-Westfalen"/>
    <m/>
    <n v="2001"/>
    <n v="2001"/>
    <s v="in Betrieb"/>
    <x v="0"/>
    <m/>
    <m/>
    <s v="Windenergie (Onshore-Anlage)"/>
    <x v="0"/>
    <m/>
    <n v="10.199999999999999"/>
    <m/>
    <s v="Mittelspannung (MS)"/>
    <s v="Westnetz GmbH"/>
    <x v="0"/>
    <x v="22"/>
    <x v="0"/>
  </r>
  <r>
    <s v="BNA0438"/>
    <x v="215"/>
    <s v="TRV Buschhaus"/>
    <n v="38350"/>
    <s v="Helmstedt"/>
    <m/>
    <s v="Niedersachsen"/>
    <s v="Linie 1-3"/>
    <d v="1999-03-31T00:00:00"/>
    <d v="1999-03-31T00:00:00"/>
    <s v="in Betrieb"/>
    <x v="10"/>
    <s v="Abfall, _x000a_biol. abbaubarer Anteil von Abfällen aus Haushalten und Industrie"/>
    <m/>
    <s v="Abfall"/>
    <x v="1"/>
    <s v="Nein"/>
    <n v="37.5"/>
    <s v="Umspannwerk Helmstedt, Leitung 121, Feld E17"/>
    <s v="Hochspannung (HS)"/>
    <s v="Avacon AG"/>
    <x v="0"/>
    <x v="19"/>
    <x v="1"/>
  </r>
  <r>
    <s v="BNA0439"/>
    <x v="216"/>
    <s v="Buschhaus"/>
    <n v="38350"/>
    <s v="Helmstedt"/>
    <m/>
    <s v="Niedersachsen"/>
    <s v="D"/>
    <d v="1985-07-30T00:00:00"/>
    <d v="1985-07-30T00:00:00"/>
    <s v="Sicherheitsbereitschaft"/>
    <x v="11"/>
    <m/>
    <m/>
    <s v="Braunkohle"/>
    <x v="1"/>
    <s v="Nein"/>
    <n v="352"/>
    <s v="Helmstedt"/>
    <s v="Höchstspannung (HöS)"/>
    <s v="TenneT TSO GmbH "/>
    <x v="15"/>
    <x v="18"/>
    <x v="0"/>
  </r>
  <r>
    <s v="BNA0440"/>
    <x v="100"/>
    <s v="WP Treue/Treue Ost"/>
    <n v="38350"/>
    <s v="Helmstedt"/>
    <s v="Bundesstraße L640"/>
    <s v="Niedersachsen"/>
    <m/>
    <d v="2007-07-05T00:00:00"/>
    <d v="2007-07-05T00:00:00"/>
    <s v="in Betrieb"/>
    <x v="0"/>
    <m/>
    <m/>
    <s v="Windenergie (Onshore-Anlage)"/>
    <x v="0"/>
    <s v="Nein"/>
    <n v="15.8"/>
    <s v="DE0071373835000000E04000000093983"/>
    <s v="Mittelspannung (MS)"/>
    <s v="Avacon AG"/>
    <x v="0"/>
    <x v="81"/>
    <x v="0"/>
  </r>
  <r>
    <s v="BNA0441"/>
    <x v="217"/>
    <m/>
    <n v="38350"/>
    <s v="Helmstedt"/>
    <m/>
    <s v="Niedersachsen"/>
    <m/>
    <n v="2003"/>
    <n v="2003"/>
    <s v="in Betrieb"/>
    <x v="0"/>
    <m/>
    <m/>
    <s v="Windenergie (Onshore-Anlage)"/>
    <x v="0"/>
    <m/>
    <n v="12"/>
    <m/>
    <s v="Mittelspannung (MS)"/>
    <s v="Avacon AG"/>
    <x v="0"/>
    <x v="2"/>
    <x v="0"/>
  </r>
  <r>
    <s v="BNA0442"/>
    <x v="218"/>
    <s v="Cuno Heizkraftwerk Herdecke"/>
    <n v="58313"/>
    <s v="Herdecke"/>
    <m/>
    <s v="Nordrhein-Westfalen"/>
    <s v="H6"/>
    <d v="2007-01-01T00:00:00"/>
    <d v="2007-01-01T00:00:00"/>
    <s v="in Betrieb"/>
    <x v="1"/>
    <m/>
    <m/>
    <s v="Erdgas"/>
    <x v="1"/>
    <s v="Nein"/>
    <n v="417"/>
    <s v="U 106 und U 107"/>
    <s v="Hochspannung (HS)"/>
    <s v="Enervie AssetNetWork GmbH "/>
    <x v="0"/>
    <x v="81"/>
    <x v="3"/>
  </r>
  <r>
    <s v="BNA0443"/>
    <x v="158"/>
    <s v="Koepchenwerk"/>
    <n v="58313"/>
    <s v="Herdecke"/>
    <m/>
    <s v="Nordrhein-Westfalen"/>
    <s v="Koepchenwerk"/>
    <d v="1989-08-08T00:00:00"/>
    <d v="1989-08-08T00:00:00"/>
    <s v="in Betrieb"/>
    <x v="9"/>
    <m/>
    <m/>
    <s v="Pumpspeicher"/>
    <x v="1"/>
    <s v="Nein"/>
    <n v="165"/>
    <s v="Garenfeld"/>
    <s v="Höchstspannung (HöS)"/>
    <s v="Amprion GmbH"/>
    <x v="0"/>
    <x v="20"/>
    <x v="0"/>
  </r>
  <r>
    <s v="BNA0444"/>
    <x v="219"/>
    <s v="Wintershall"/>
    <n v="36266"/>
    <s v="Heringen"/>
    <m/>
    <s v="Hessen"/>
    <s v="Wintershall"/>
    <d v="2009-05-20T00:00:00"/>
    <d v="2009-05-20T00:00:00"/>
    <s v="in Betrieb"/>
    <x v="1"/>
    <s v="Erdgas"/>
    <s v="Dampf von extern aus Abfall"/>
    <s v="Erdgas"/>
    <x v="1"/>
    <s v="Ja"/>
    <n v="69"/>
    <s v="UW Philippsthal"/>
    <s v="Hochspannung (HS)"/>
    <s v="Avacon Netz GmbH"/>
    <x v="0"/>
    <x v="6"/>
    <x v="3"/>
  </r>
  <r>
    <s v="BNA0445"/>
    <x v="220"/>
    <s v="Mehringer Höhe"/>
    <n v="54317"/>
    <s v="Herl "/>
    <m/>
    <s v="Rheinland-Pfalz"/>
    <m/>
    <n v="2005"/>
    <n v="2005"/>
    <s v="in Betrieb"/>
    <x v="0"/>
    <m/>
    <m/>
    <s v="Windenergie (Onshore-Anlage)"/>
    <x v="0"/>
    <s v="Nein"/>
    <n v="22.3"/>
    <s v="UW Herl"/>
    <s v="Hochspannung (HS)"/>
    <s v="Westnetz GmbH"/>
    <x v="0"/>
    <x v="30"/>
    <x v="0"/>
  </r>
  <r>
    <s v="BNA0447"/>
    <x v="42"/>
    <s v="KW Herne"/>
    <n v="44653"/>
    <s v="Herne"/>
    <s v="Hertener Str. 16"/>
    <s v="Nordrhein-Westfalen"/>
    <s v="Herne 2"/>
    <n v="1963"/>
    <n v="1963"/>
    <s v="Endgültig Stillgelegt 2014 (mit StA)"/>
    <x v="6"/>
    <m/>
    <m/>
    <s v="Steinkohle"/>
    <x v="1"/>
    <s v="Nein"/>
    <n v="133"/>
    <s v="220 kV Schaltanlage Eiberg"/>
    <s v="Höchstspannung (HöS)"/>
    <s v="Amprion GmbH"/>
    <x v="13"/>
    <x v="107"/>
    <x v="0"/>
  </r>
  <r>
    <s v="BNA0448"/>
    <x v="51"/>
    <s v="Shamrock"/>
    <n v="44652"/>
    <s v="Herne"/>
    <m/>
    <s v="Nordrhein-Westfalen"/>
    <m/>
    <n v="1957"/>
    <n v="1957"/>
    <s v="Endgültig Stillgelegt 2013 (ohne StA)"/>
    <x v="6"/>
    <m/>
    <m/>
    <s v="Steinkohle"/>
    <x v="1"/>
    <s v="Ja"/>
    <n v="132"/>
    <s v="Gelsenkirchen"/>
    <s v="Hochspannung (HS)"/>
    <s v="Amprion GmbH"/>
    <x v="6"/>
    <x v="93"/>
    <x v="0"/>
  </r>
  <r>
    <s v="BNA0449"/>
    <x v="42"/>
    <s v="KW Herne"/>
    <n v="44654"/>
    <s v="Herne"/>
    <s v="Hertener Str. 16"/>
    <s v="Nordrhein-Westfalen"/>
    <s v="Herne 3"/>
    <n v="1966"/>
    <n v="1966"/>
    <s v="Endgültig Stillgelegt 2017 (mit StA)"/>
    <x v="6"/>
    <m/>
    <m/>
    <s v="Steinkohle"/>
    <x v="1"/>
    <s v="Ja"/>
    <n v="280"/>
    <s v="220 kV Schaltanlage Eiberg"/>
    <s v="Höchstspannung (HöS)"/>
    <s v="Amprion GmbH"/>
    <x v="12"/>
    <x v="108"/>
    <x v="0"/>
  </r>
  <r>
    <s v="BNA0450"/>
    <x v="42"/>
    <s v="KW Herne"/>
    <n v="44655"/>
    <s v="Herne"/>
    <s v="Hertener Str. 16"/>
    <s v="Nordrhein-Westfalen"/>
    <s v="Herne 4"/>
    <d v="1989-07-25T00:00:00"/>
    <d v="1989-07-25T00:00:00"/>
    <s v="in Betrieb"/>
    <x v="6"/>
    <m/>
    <m/>
    <s v="Steinkohle"/>
    <x v="1"/>
    <s v="Ja"/>
    <n v="449"/>
    <s v="220 kV Schaltanlage Bochum"/>
    <s v="Höchstspannung (HöS)"/>
    <s v="Amprion GmbH"/>
    <x v="0"/>
    <x v="20"/>
    <x v="1"/>
  </r>
  <r>
    <s v="BNA0451"/>
    <x v="39"/>
    <s v="Heynitz"/>
    <n v="1683"/>
    <s v="Heynitz"/>
    <m/>
    <s v="Sachsen"/>
    <s v="Heynitz"/>
    <n v="2002"/>
    <n v="2002"/>
    <s v="in Betrieb"/>
    <x v="0"/>
    <m/>
    <m/>
    <s v="Windenergie (Onshore-Anlage)"/>
    <x v="0"/>
    <s v="Nein"/>
    <n v="20.3"/>
    <s v="UW Heynitz"/>
    <s v="Hochspannung (HS)"/>
    <s v="ENSO Netz GmbH "/>
    <x v="0"/>
    <x v="1"/>
    <x v="0"/>
  </r>
  <r>
    <s v="BNA0452"/>
    <x v="221"/>
    <m/>
    <n v="26759"/>
    <s v="Hinte"/>
    <m/>
    <s v="Niedersachsen"/>
    <m/>
    <n v="2001"/>
    <n v="2001"/>
    <s v="in Betrieb"/>
    <x v="0"/>
    <m/>
    <m/>
    <s v="Windenergie (Onshore-Anlage)"/>
    <x v="0"/>
    <m/>
    <n v="13.2"/>
    <m/>
    <s v="Mittelspannung (MS)"/>
    <s v="EWE NETZ GmbH"/>
    <x v="0"/>
    <x v="22"/>
    <x v="0"/>
  </r>
  <r>
    <s v="BNA0453"/>
    <x v="0"/>
    <m/>
    <n v="57629"/>
    <s v="Höchstenbach"/>
    <m/>
    <s v="Rheinland-Pfalz"/>
    <m/>
    <n v="2006"/>
    <n v="2006"/>
    <s v="in Betrieb"/>
    <x v="0"/>
    <m/>
    <m/>
    <s v="Windenergie (Onshore-Anlage)"/>
    <x v="0"/>
    <m/>
    <n v="26"/>
    <m/>
    <s v="USp. Hoch- / Mittelspannung (HS/MS)"/>
    <s v="KEVAG Verteilnetz GmbH"/>
    <x v="0"/>
    <x v="34"/>
    <x v="0"/>
  </r>
  <r>
    <s v="BNA0454"/>
    <x v="222"/>
    <m/>
    <n v="29361"/>
    <s v="Höfer"/>
    <m/>
    <s v="Niedersachsen"/>
    <m/>
    <n v="2002"/>
    <n v="2002"/>
    <s v="in Betrieb"/>
    <x v="0"/>
    <m/>
    <m/>
    <s v="Windenergie (Onshore-Anlage)"/>
    <x v="0"/>
    <m/>
    <n v="11.5"/>
    <m/>
    <s v="Mittelspannung (MS)"/>
    <s v="Celle-Uelzen Netz GmbH"/>
    <x v="0"/>
    <x v="1"/>
    <x v="0"/>
  </r>
  <r>
    <s v="BNA0455"/>
    <x v="223"/>
    <s v="Windpark Hohen Pritz"/>
    <n v="19089"/>
    <s v="Hohen Pritz"/>
    <m/>
    <s v="Mecklenburg-Vorpommern"/>
    <m/>
    <d v="2001-12-01T00:00:00"/>
    <d v="2001-12-01T00:00:00"/>
    <s v="in Betrieb"/>
    <x v="0"/>
    <m/>
    <m/>
    <s v="Windenergie (Onshore-Anlage)"/>
    <x v="0"/>
    <m/>
    <n v="21"/>
    <n v="50870596200"/>
    <s v="Mittelspannung (MS)"/>
    <s v="WEMAG Netz GmbH"/>
    <x v="0"/>
    <x v="27"/>
    <x v="0"/>
  </r>
  <r>
    <s v="BNA0463b"/>
    <x v="47"/>
    <s v="Windpark Krusemark"/>
    <n v="39596"/>
    <s v="Hohenberg-Krusemark"/>
    <m/>
    <s v="Sachsen-Anhalt"/>
    <m/>
    <n v="2005"/>
    <n v="2005"/>
    <s v="in Betrieb"/>
    <x v="0"/>
    <m/>
    <m/>
    <s v="Windenergie (Onshore-Anlage)"/>
    <x v="0"/>
    <s v="Nein"/>
    <n v="12"/>
    <s v="UW Ellingen"/>
    <s v="Hochspannung (HS)"/>
    <s v="HSN Magdeburg GmbH"/>
    <x v="0"/>
    <x v="30"/>
    <x v="0"/>
  </r>
  <r>
    <s v="BNA0464"/>
    <x v="224"/>
    <s v="KWM"/>
    <n v="31249"/>
    <s v="Hohenhameln OT Mehrum"/>
    <m/>
    <s v="Niedersachsen"/>
    <s v="Block3"/>
    <d v="1979-06-01T00:00:00"/>
    <d v="1979-06-01T00:00:00"/>
    <s v="in Betrieb"/>
    <x v="6"/>
    <m/>
    <m/>
    <s v="Steinkohle"/>
    <x v="1"/>
    <s v="Nein"/>
    <n v="690"/>
    <s v="UW-Mehrum"/>
    <s v="Höchstspannung (HöS)"/>
    <s v="TenneT TSO GmbH "/>
    <x v="0"/>
    <x v="52"/>
    <x v="1"/>
  </r>
  <r>
    <s v="BNA0465"/>
    <x v="175"/>
    <s v="Hohenwarte 1"/>
    <n v="7338"/>
    <s v="Hohenwarte"/>
    <s v="Preßwitzer Str. 25"/>
    <s v="Thüringen"/>
    <s v="PSS A"/>
    <d v="1959-01-01T00:00:00"/>
    <d v="1959-01-01T00:00:00"/>
    <s v="in Betrieb"/>
    <x v="9"/>
    <m/>
    <m/>
    <s v="Pumpspeicher"/>
    <x v="1"/>
    <s v="Nein"/>
    <n v="59.8"/>
    <s v="Remptendorf"/>
    <s v="Hochspannung (HS)"/>
    <s v="TEN Thüringer Energienetze GmbH"/>
    <x v="0"/>
    <x v="92"/>
    <x v="0"/>
  </r>
  <r>
    <s v="BNA0466"/>
    <x v="175"/>
    <s v="Hohenwarte 1"/>
    <n v="7338"/>
    <s v="Hohenwarte"/>
    <s v="Preßwitzer Str. 25"/>
    <s v="Thüringen"/>
    <s v="PSS B"/>
    <d v="1959-01-01T00:00:00"/>
    <d v="1959-01-01T00:00:00"/>
    <s v="in Betrieb"/>
    <x v="9"/>
    <m/>
    <m/>
    <s v="Pumpspeicher"/>
    <x v="1"/>
    <s v="Nein"/>
    <m/>
    <s v="Remptendorf"/>
    <s v="Hochspannung (HS)"/>
    <s v="TEN Thüringer Energienetze GmbH"/>
    <x v="0"/>
    <x v="92"/>
    <x v="0"/>
  </r>
  <r>
    <s v="BNA0467"/>
    <x v="175"/>
    <s v="Hohenwarte 2"/>
    <n v="7338"/>
    <s v="Hohenwarte"/>
    <s v="Preßwitzer Str. 25"/>
    <s v="Thüringen"/>
    <s v="PSS A"/>
    <d v="1965-07-26T00:00:00"/>
    <d v="1965-07-26T00:00:00"/>
    <s v="in Betrieb"/>
    <x v="9"/>
    <m/>
    <m/>
    <s v="Pumpspeicher"/>
    <x v="1"/>
    <s v="Nein"/>
    <n v="317.8"/>
    <s v="Remptendorf"/>
    <s v="Höchstspannung (HöS)"/>
    <s v="50Hertz Transmission GmbH"/>
    <x v="0"/>
    <x v="56"/>
    <x v="0"/>
  </r>
  <r>
    <s v="BNA0468"/>
    <x v="175"/>
    <s v="Hohenwarte 2"/>
    <n v="7338"/>
    <s v="Hohenwarte"/>
    <s v="Preßwitzer Str. 25"/>
    <s v="Thüringen"/>
    <s v="PSS B"/>
    <d v="1965-08-14T00:00:00"/>
    <d v="1965-08-14T00:00:00"/>
    <s v="in Betrieb"/>
    <x v="9"/>
    <m/>
    <m/>
    <s v="Pumpspeicher"/>
    <x v="1"/>
    <s v="Nein"/>
    <m/>
    <s v="Remptendorf"/>
    <s v="Höchstspannung (HöS)"/>
    <s v="50Hertz Transmission GmbH"/>
    <x v="0"/>
    <x v="56"/>
    <x v="0"/>
  </r>
  <r>
    <s v="BNA0469"/>
    <x v="175"/>
    <s v="Hohenwarte 2"/>
    <n v="7338"/>
    <s v="Hohenwarte"/>
    <s v="Preßwitzer Str. 25"/>
    <s v="Thüringen"/>
    <s v="PSS C"/>
    <d v="1965-12-05T00:00:00"/>
    <d v="1965-12-05T00:00:00"/>
    <s v="in Betrieb"/>
    <x v="9"/>
    <m/>
    <m/>
    <s v="Pumpspeicher"/>
    <x v="1"/>
    <s v="Nein"/>
    <m/>
    <s v="Remptendorf"/>
    <s v="Höchstspannung (HöS)"/>
    <s v="50Hertz Transmission GmbH"/>
    <x v="0"/>
    <x v="56"/>
    <x v="0"/>
  </r>
  <r>
    <s v="BNA0470"/>
    <x v="175"/>
    <s v="Hohenwarte 2"/>
    <n v="7338"/>
    <s v="Hohenwarte"/>
    <s v="Preßwitzer Str. 25"/>
    <s v="Thüringen"/>
    <s v="PSS D"/>
    <d v="1966-09-29T00:00:00"/>
    <d v="1966-09-29T00:00:00"/>
    <s v="in Betrieb"/>
    <x v="9"/>
    <m/>
    <m/>
    <s v="Pumpspeicher"/>
    <x v="1"/>
    <s v="Nein"/>
    <m/>
    <s v="Remptendorf"/>
    <s v="Höchstspannung (HöS)"/>
    <s v="50Hertz Transmission GmbH"/>
    <x v="0"/>
    <x v="28"/>
    <x v="0"/>
  </r>
  <r>
    <s v="BNA0471"/>
    <x v="175"/>
    <s v="Hohenwarte 2"/>
    <n v="7338"/>
    <s v="Hohenwarte"/>
    <s v="Preßwitzer Str. 25"/>
    <s v="Thüringen"/>
    <s v="PSS E"/>
    <d v="1965-12-17T00:00:00"/>
    <d v="1965-12-17T00:00:00"/>
    <s v="in Betrieb"/>
    <x v="9"/>
    <m/>
    <m/>
    <s v="Pumpspeicher"/>
    <x v="1"/>
    <s v="Nein"/>
    <m/>
    <s v="Remptendorf"/>
    <s v="Höchstspannung (HöS)"/>
    <s v="50Hertz Transmission GmbH"/>
    <x v="0"/>
    <x v="56"/>
    <x v="0"/>
  </r>
  <r>
    <s v="BNA0472"/>
    <x v="175"/>
    <s v="Hohenwarte 2"/>
    <n v="7338"/>
    <s v="Hohenwarte"/>
    <s v="Preßwitzer Str. 25"/>
    <s v="Thüringen"/>
    <s v="PSS F"/>
    <d v="1966-11-24T00:00:00"/>
    <d v="1966-11-24T00:00:00"/>
    <s v="in Betrieb"/>
    <x v="9"/>
    <m/>
    <m/>
    <s v="Pumpspeicher"/>
    <x v="1"/>
    <s v="Nein"/>
    <m/>
    <s v="Remptendorf"/>
    <s v="Höchstspannung (HöS)"/>
    <s v="50Hertz Transmission GmbH"/>
    <x v="0"/>
    <x v="28"/>
    <x v="0"/>
  </r>
  <r>
    <s v="BNA0473"/>
    <x v="175"/>
    <s v="Hohenwarte 2"/>
    <n v="7338"/>
    <s v="Hohenwarte"/>
    <s v="Preßwitzer Str. 25"/>
    <s v="Thüringen"/>
    <s v="PSS G"/>
    <d v="1966-04-03T00:00:00"/>
    <d v="1966-04-03T00:00:00"/>
    <s v="in Betrieb"/>
    <x v="9"/>
    <m/>
    <m/>
    <s v="Pumpspeicher"/>
    <x v="1"/>
    <s v="Nein"/>
    <m/>
    <s v="Remptendorf"/>
    <s v="Höchstspannung (HöS)"/>
    <s v="50Hertz Transmission GmbH"/>
    <x v="0"/>
    <x v="28"/>
    <x v="0"/>
  </r>
  <r>
    <s v="BNA0474"/>
    <x v="175"/>
    <s v="Hohenwarte 2"/>
    <n v="7338"/>
    <s v="Hohenwarte"/>
    <s v="Preßwitzer Str. 25"/>
    <s v="Thüringen"/>
    <s v="PSS H"/>
    <d v="1966-06-30T00:00:00"/>
    <d v="1966-06-30T00:00:00"/>
    <s v="in Betrieb"/>
    <x v="9"/>
    <m/>
    <m/>
    <s v="Pumpspeicher"/>
    <x v="1"/>
    <s v="Nein"/>
    <m/>
    <s v="Remptendorf"/>
    <s v="Höchstspannung (HöS)"/>
    <s v="50Hertz Transmission GmbH"/>
    <x v="0"/>
    <x v="28"/>
    <x v="0"/>
  </r>
  <r>
    <s v="BNA0475"/>
    <x v="225"/>
    <m/>
    <n v="56462"/>
    <s v="Höhn"/>
    <m/>
    <s v="Rheinland-Pfalz"/>
    <m/>
    <n v="2004"/>
    <n v="2004"/>
    <s v="in Betrieb"/>
    <x v="0"/>
    <m/>
    <m/>
    <s v="Windenergie (Onshore-Anlage)"/>
    <x v="0"/>
    <m/>
    <n v="18"/>
    <m/>
    <s v="Mittelspannung (MS)"/>
    <s v="KEVAG Verteilnetz GmbH"/>
    <x v="0"/>
    <x v="32"/>
    <x v="0"/>
  </r>
  <r>
    <s v="BNA0481"/>
    <x v="226"/>
    <m/>
    <n v="26427"/>
    <s v="Holtgast"/>
    <m/>
    <s v="Niedersachsen"/>
    <m/>
    <n v="1996"/>
    <n v="1996"/>
    <s v="in Betrieb"/>
    <x v="0"/>
    <m/>
    <m/>
    <s v="Windenergie (Onshore-Anlage)"/>
    <x v="0"/>
    <m/>
    <n v="24.6"/>
    <m/>
    <s v="USp. Hoch- / Mittelspannung (HS/MS)"/>
    <s v="EWE NETZ GmbH"/>
    <x v="0"/>
    <x v="63"/>
    <x v="0"/>
  </r>
  <r>
    <s v="BNA0482"/>
    <x v="227"/>
    <m/>
    <n v="66424"/>
    <s v="Homburg"/>
    <m/>
    <s v="Saarland"/>
    <m/>
    <n v="2007"/>
    <n v="2007"/>
    <s v="in Betrieb"/>
    <x v="0"/>
    <m/>
    <m/>
    <s v="Windenergie (Onshore-Anlage)"/>
    <x v="0"/>
    <m/>
    <n v="20"/>
    <m/>
    <s v="Mittelspannung (MS)"/>
    <s v="Stadtwerke Homburg GmbH"/>
    <x v="0"/>
    <x v="12"/>
    <x v="0"/>
  </r>
  <r>
    <s v="BNA0483"/>
    <x v="228"/>
    <m/>
    <n v="32805"/>
    <s v="Horn-Bad Meinberg"/>
    <s v="Bahnhofstraße 57"/>
    <s v="Nordrhein-Westfalen"/>
    <m/>
    <s v="1.1.2000"/>
    <s v="1.1.200"/>
    <s v="in Betrieb"/>
    <x v="4"/>
    <s v="Biomasse"/>
    <s v="Heizöl"/>
    <s v="Biomasse"/>
    <x v="0"/>
    <s v="Ja"/>
    <m/>
    <m/>
    <s v="Mittelspannung (MS)"/>
    <s v="E-ON"/>
    <x v="0"/>
    <x v="51"/>
    <x v="0"/>
  </r>
  <r>
    <s v="BNA0484"/>
    <x v="227"/>
    <s v="Windpark Horst"/>
    <n v="25358"/>
    <s v="Horst"/>
    <m/>
    <s v="Schleswig-Holstein"/>
    <m/>
    <n v="1999"/>
    <n v="1999"/>
    <s v="in Betrieb"/>
    <x v="0"/>
    <m/>
    <m/>
    <s v="Windenergie (Onshore-Anlage)"/>
    <x v="0"/>
    <m/>
    <n v="10.4"/>
    <m/>
    <s v="Mittelspannung (MS)"/>
    <s v="Schleswig-Holstein Netz AG "/>
    <x v="0"/>
    <x v="3"/>
    <x v="0"/>
  </r>
  <r>
    <s v="BNA0485"/>
    <x v="229"/>
    <s v="Huckingen"/>
    <n v="47259"/>
    <s v="Duisburg-Huckingen"/>
    <m/>
    <s v="Nordrhein-Westfalen"/>
    <s v="A"/>
    <d v="1976-01-17T00:00:00"/>
    <d v="1976-01-17T00:00:00"/>
    <s v="in Betrieb"/>
    <x v="3"/>
    <s v="Erd-/Gicht-/Hochofengas"/>
    <m/>
    <s v="Sonstige Energieträger_x000a_(nicht erneuerbar)"/>
    <x v="1"/>
    <s v="Ja"/>
    <n v="303"/>
    <s v="Mündelheim"/>
    <s v="Höchstspannung (HöS)"/>
    <s v="Amprion GmbH"/>
    <x v="0"/>
    <x v="104"/>
    <x v="3"/>
  </r>
  <r>
    <s v="BNA0486"/>
    <x v="229"/>
    <s v="Huckingen"/>
    <n v="47259"/>
    <s v="Duisburg-Huckingen"/>
    <m/>
    <s v="Nordrhein-Westfalen"/>
    <s v="B"/>
    <d v="1977-03-27T00:00:00"/>
    <d v="1977-03-27T00:00:00"/>
    <s v="in Betrieb"/>
    <x v="3"/>
    <s v="Erd-/Gicht-/Hochofengas"/>
    <m/>
    <s v="Sonstige Energieträger_x000a_(nicht erneuerbar)"/>
    <x v="1"/>
    <s v="Ja"/>
    <n v="303"/>
    <s v="Mündelheim"/>
    <s v="Höchstspannung (HöS)"/>
    <s v="Amprion GmbH"/>
    <x v="0"/>
    <x v="42"/>
    <x v="3"/>
  </r>
  <r>
    <s v="BNA0487"/>
    <x v="0"/>
    <m/>
    <n v="27798"/>
    <s v="Hude"/>
    <m/>
    <s v="Niedersachsen"/>
    <m/>
    <n v="2002"/>
    <n v="2002"/>
    <s v="in Betrieb"/>
    <x v="0"/>
    <m/>
    <m/>
    <s v="Windenergie (Onshore-Anlage)"/>
    <x v="0"/>
    <m/>
    <n v="25.6"/>
    <m/>
    <s v="USp. Hoch- / Mittelspannung (HS/MS)"/>
    <s v="EWE NETZ GmbH"/>
    <x v="0"/>
    <x v="1"/>
    <x v="0"/>
  </r>
  <r>
    <s v="BNA0488"/>
    <x v="230"/>
    <m/>
    <n v="25588"/>
    <s v="Huje"/>
    <m/>
    <s v="Schleswig-Holstein"/>
    <m/>
    <d v="2000-04-01T00:00:00"/>
    <d v="2000-04-01T00:00:00"/>
    <s v="in Betrieb"/>
    <x v="0"/>
    <m/>
    <m/>
    <s v="Windenergie (Onshore-Anlage)"/>
    <x v="0"/>
    <m/>
    <n v="21.45"/>
    <m/>
    <s v="Mittelspannung (MS)"/>
    <s v="Schleswig-Holstein Netz AG "/>
    <x v="0"/>
    <x v="50"/>
    <x v="0"/>
  </r>
  <r>
    <s v="BNA0489"/>
    <x v="158"/>
    <s v="Goldenberg"/>
    <n v="50354"/>
    <s v="Hürth"/>
    <m/>
    <s v="Nordrhein-Westfalen"/>
    <s v="E, Besicherung F"/>
    <d v="1992-01-01T00:00:00"/>
    <d v="1992-01-01T00:00:00"/>
    <s v="Vorläufig Stillgelegt (mit StA)"/>
    <x v="11"/>
    <m/>
    <m/>
    <s v="Braunkohle"/>
    <x v="1"/>
    <s v="Ja"/>
    <n v="40"/>
    <s v="Knapsack"/>
    <s v="Hochspannung (HS)"/>
    <s v="Westnetz GmbH"/>
    <x v="1"/>
    <x v="87"/>
    <x v="0"/>
  </r>
  <r>
    <s v="BNA0490a"/>
    <x v="158"/>
    <s v="Goldenberg"/>
    <n v="50354"/>
    <s v="Hürth"/>
    <m/>
    <s v="Nordrhein-Westfalen"/>
    <s v="F"/>
    <d v="1993-02-24T00:00:00"/>
    <d v="1993-02-24T00:00:00"/>
    <s v="Sonderfall"/>
    <x v="11"/>
    <m/>
    <m/>
    <s v="Braunkohle"/>
    <x v="1"/>
    <s v="Ja"/>
    <n v="0"/>
    <s v="Knapsack"/>
    <s v="Hochspannung (HS)"/>
    <s v="Westnetz GmbH"/>
    <x v="11"/>
    <x v="21"/>
    <x v="0"/>
  </r>
  <r>
    <s v="BNA0490b"/>
    <x v="158"/>
    <s v="Goldenberg"/>
    <n v="50354"/>
    <s v="Hürth"/>
    <m/>
    <s v="Nordrhein-Westfalen"/>
    <s v="F"/>
    <n v="1993"/>
    <n v="1993"/>
    <s v="Endgültig Stillgelegt 2015 (mit StA)"/>
    <x v="11"/>
    <m/>
    <m/>
    <s v="Braunkohle"/>
    <x v="1"/>
    <s v="Ja"/>
    <n v="45"/>
    <s v="Knapsack"/>
    <s v="Hochspannung (HS)"/>
    <s v="Westnetz GmbH"/>
    <x v="10"/>
    <x v="109"/>
    <x v="0"/>
  </r>
  <r>
    <s v="BNA0491"/>
    <x v="158"/>
    <s v="Ville/Berrenrath"/>
    <n v="50354"/>
    <s v="Hürth"/>
    <m/>
    <s v="Nordrhein-Westfalen"/>
    <s v="Ville/Berrenrath"/>
    <d v="1917-01-01T00:00:00"/>
    <d v="1917-01-01T00:00:00"/>
    <s v="in Betrieb"/>
    <x v="3"/>
    <s v="Braunkohle"/>
    <s v="Altholz / SBS"/>
    <s v="Braunkohle"/>
    <x v="1"/>
    <s v="Ja"/>
    <n v="98"/>
    <s v="Berrenrath"/>
    <s v="Hochspannung (HS)"/>
    <s v="Westnetz GmbH"/>
    <x v="0"/>
    <x v="110"/>
    <x v="1"/>
  </r>
  <r>
    <s v="BNA0492"/>
    <x v="231"/>
    <s v="RAG Anthrazit Ibbenbüren GmbH"/>
    <n v="49477"/>
    <s v="Ibbenbüren"/>
    <m/>
    <s v="Nordrhein-Westfalen"/>
    <s v="EVA"/>
    <d v="2000-04-01T00:00:00"/>
    <d v="2000-04-01T00:00:00"/>
    <s v="in Betrieb"/>
    <x v="16"/>
    <s v="Grubengas"/>
    <s v="Heizöl EL"/>
    <s v="Grubengas"/>
    <x v="0"/>
    <s v="Nein"/>
    <n v="33.4"/>
    <s v="110kV-Anlage Bergwerk"/>
    <s v="Hochspannung (HS)"/>
    <s v="Westnetz GmbH"/>
    <x v="0"/>
    <x v="50"/>
    <x v="0"/>
  </r>
  <r>
    <s v="BNA0493"/>
    <x v="59"/>
    <s v="Ibbenbüren"/>
    <n v="49479"/>
    <s v="Ibbenbüren"/>
    <m/>
    <s v="Nordrhein-Westfalen"/>
    <s v="B"/>
    <d v="1985-06-19T00:00:00"/>
    <d v="1985-06-19T00:00:00"/>
    <s v="Saisonale Konservierung"/>
    <x v="3"/>
    <s v="Steinkohle"/>
    <s v="Klärschlamm / Tiermehl"/>
    <s v="Steinkohle"/>
    <x v="1"/>
    <s v="Ja"/>
    <n v="794"/>
    <s v="Westerkappeln (380kV), Westerkappeln (110kV) und Ibbenbüren (110kV)"/>
    <s v="Höchstspannung (HöS)"/>
    <s v="Amprion GmbH, Westnetz GmbH"/>
    <x v="7"/>
    <x v="18"/>
    <x v="1"/>
  </r>
  <r>
    <s v="BNA0494"/>
    <x v="232"/>
    <s v="Rheinkraftwerk Iffezheim"/>
    <n v="76473"/>
    <s v="Iffezheim"/>
    <s v="An der Staustufe 27"/>
    <s v="Baden-Württemberg"/>
    <s v="Iffezheim M1-M5"/>
    <d v="1978-01-01T00:00:00"/>
    <d v="1978-01-01T00:00:00"/>
    <s v="in Betrieb"/>
    <x v="2"/>
    <m/>
    <m/>
    <s v="Laufwasser"/>
    <x v="0"/>
    <s v="Nein"/>
    <n v="148"/>
    <s v="Iffezheim"/>
    <s v="Hochspannung (HS)"/>
    <s v="Netze BW GmbH"/>
    <x v="0"/>
    <x v="111"/>
    <x v="0"/>
  </r>
  <r>
    <s v="BNA0495a"/>
    <x v="233"/>
    <s v="Windpark Ihlow"/>
    <n v="26632"/>
    <s v="Ihlow"/>
    <m/>
    <s v="Niedersachsen"/>
    <m/>
    <n v="1999"/>
    <n v="1999"/>
    <s v="in Betrieb"/>
    <x v="0"/>
    <m/>
    <m/>
    <s v="Windenergie (Onshore-Anlage)"/>
    <x v="0"/>
    <s v="Nein"/>
    <n v="58.1"/>
    <s v="UW Simonswolde"/>
    <s v="Hochspannung (HS)"/>
    <s v="EWE NETZ GmbH"/>
    <x v="0"/>
    <x v="3"/>
    <x v="0"/>
  </r>
  <r>
    <s v="BNA0495b"/>
    <x v="233"/>
    <s v="WP Ihlow"/>
    <n v="26632"/>
    <s v="Ihlow"/>
    <m/>
    <s v="Niedersachsen"/>
    <m/>
    <d v="2000-01-14T00:00:00"/>
    <d v="2000-01-14T00:00:00"/>
    <s v="in Betrieb"/>
    <x v="0"/>
    <m/>
    <m/>
    <s v="Windenergie (Onshore-Anlage)"/>
    <x v="0"/>
    <s v="Nein"/>
    <n v="15"/>
    <s v="UW Ihlow"/>
    <s v="Hochspannung (HS)"/>
    <s v="EWE NETZ GmbH"/>
    <x v="0"/>
    <x v="50"/>
    <x v="0"/>
  </r>
  <r>
    <s v="BNA0496"/>
    <x v="13"/>
    <s v="KW Imst"/>
    <s v="A-6491"/>
    <s v="Imsterberg"/>
    <m/>
    <s v="Österreich"/>
    <s v="Imsterberg"/>
    <d v="1956-06-14T00:00:00"/>
    <d v="1956-06-14T00:00:00"/>
    <s v="Wegfall IWA nach DE"/>
    <x v="2"/>
    <m/>
    <m/>
    <s v="Laufwasser"/>
    <x v="1"/>
    <s v="Nein"/>
    <n v="89"/>
    <s v="UW Imst"/>
    <s v="Hochspannung (HS)"/>
    <s v="TIWAG-Netz AG/APG bzw. Tennet"/>
    <x v="5"/>
    <x v="112"/>
    <x v="0"/>
  </r>
  <r>
    <s v="BNA0497"/>
    <x v="234"/>
    <s v="ADS-Anlage"/>
    <n v="65926"/>
    <s v="Industriepark Höchst"/>
    <m/>
    <s v="Hessen"/>
    <m/>
    <d v="2012-11-01T00:00:00"/>
    <d v="2012-11-01T00:00:00"/>
    <s v="in Betrieb"/>
    <x v="1"/>
    <m/>
    <m/>
    <s v="Erdgas"/>
    <x v="1"/>
    <s v="Ja"/>
    <n v="96.5"/>
    <s v="FWH O/W"/>
    <s v="Hochspannung (HS)"/>
    <s v="Infraserv GmbH &amp; Co. Höchst KG"/>
    <x v="0"/>
    <x v="113"/>
    <x v="2"/>
  </r>
  <r>
    <s v="BNA0498"/>
    <x v="234"/>
    <s v="Heizkraftwerk"/>
    <n v="65926"/>
    <s v="Industriepark Höchst"/>
    <m/>
    <s v="Hessen"/>
    <s v="Block B"/>
    <d v="1989-08-21T00:00:00"/>
    <d v="1989-08-21T00:00:00"/>
    <s v="in Betrieb"/>
    <x v="3"/>
    <s v="Steinkohle"/>
    <s v="Erdgas, Restgase"/>
    <s v="Steinkohle"/>
    <x v="1"/>
    <s v="Ja"/>
    <n v="66"/>
    <s v="FWH O/W"/>
    <s v="Mittelspannung (MS)"/>
    <s v="Infraserv GmbH &amp; Co. Höchst KG"/>
    <x v="0"/>
    <x v="20"/>
    <x v="3"/>
  </r>
  <r>
    <s v="BNA0499"/>
    <x v="234"/>
    <s v="Heizkraftwerk"/>
    <n v="65926"/>
    <s v="Industriepark Höchst"/>
    <m/>
    <s v="Hessen"/>
    <s v="Block A"/>
    <d v="2003-11-26T00:00:00"/>
    <d v="2003-11-26T00:00:00"/>
    <s v="in Betrieb"/>
    <x v="1"/>
    <m/>
    <m/>
    <s v="Erdgas"/>
    <x v="1"/>
    <s v="Ja"/>
    <n v="86"/>
    <s v="FWH O/W"/>
    <s v="Hochspannung (HS)"/>
    <s v="Infraserv GmbH &amp; Co. Höchst KG"/>
    <x v="0"/>
    <x v="8"/>
    <x v="3"/>
  </r>
  <r>
    <s v="BNA0500"/>
    <x v="235"/>
    <m/>
    <n v="55218"/>
    <s v="Ingelheim"/>
    <m/>
    <s v="Rheinland-Pfalz"/>
    <m/>
    <d v="2004-01-01T00:00:00"/>
    <d v="2004-01-01T00:00:00"/>
    <s v="in Betrieb"/>
    <x v="4"/>
    <m/>
    <m/>
    <s v="Biomasse"/>
    <x v="0"/>
    <m/>
    <n v="12.4"/>
    <m/>
    <s v="USp. Hoch- / Mittelspannung (HS/MS)"/>
    <s v="Rheinhessische Energie- und Wasserversorgungs-GmbH"/>
    <x v="0"/>
    <x v="23"/>
    <x v="0"/>
  </r>
  <r>
    <s v="BNA0503"/>
    <x v="236"/>
    <m/>
    <n v="29416"/>
    <s v="Jeggeleben"/>
    <m/>
    <s v="Sachsen-Anhalt"/>
    <m/>
    <n v="2003"/>
    <n v="2003"/>
    <s v="in Betrieb"/>
    <x v="0"/>
    <m/>
    <m/>
    <s v="Windenergie (Onshore-Anlage)"/>
    <x v="0"/>
    <m/>
    <n v="27"/>
    <m/>
    <s v="Hochspannung (HS)"/>
    <s v="HSN Magdeburg GmbH"/>
    <x v="0"/>
    <x v="2"/>
    <x v="0"/>
  </r>
  <r>
    <s v="BNA0504"/>
    <x v="237"/>
    <s v="HKW Jena"/>
    <n v="7749"/>
    <s v="Jena"/>
    <m/>
    <s v="Thüringen"/>
    <s v="HKW Jena"/>
    <d v="1996-09-26T00:00:00"/>
    <d v="1996-09-26T00:00:00"/>
    <s v="in Betrieb"/>
    <x v="3"/>
    <s v="Erdgas"/>
    <s v="HEL"/>
    <s v="Erdgas"/>
    <x v="1"/>
    <s v="Ja"/>
    <n v="182"/>
    <s v="UW HKW Jena"/>
    <s v="Hochspannung (HS)"/>
    <s v="TEN Thüringer Energienetze GmbH"/>
    <x v="0"/>
    <x v="38"/>
    <x v="3"/>
  </r>
  <r>
    <s v="BNA0505"/>
    <x v="13"/>
    <s v="KW Jenbach"/>
    <s v="A-6200"/>
    <s v="Jenbach"/>
    <m/>
    <s v="Österreich"/>
    <s v="Jenbach"/>
    <d v="1927-09-19T00:00:00"/>
    <d v="1927-09-19T00:00:00"/>
    <s v="Wegfall IWA nach DE"/>
    <x v="15"/>
    <m/>
    <m/>
    <s v="Speicherwasser (ohne Pumpspeicher)"/>
    <x v="1"/>
    <s v="Nein"/>
    <n v="79"/>
    <s v="UW Jenbach"/>
    <s v="Hochspannung (HS)"/>
    <s v="TIWAG-Netz AG/APG bzw. Tennet"/>
    <x v="5"/>
    <x v="114"/>
    <x v="0"/>
  </r>
  <r>
    <s v="BNA0506"/>
    <x v="238"/>
    <m/>
    <n v="26441"/>
    <s v="Jever"/>
    <m/>
    <s v="Niedersachsen"/>
    <m/>
    <n v="2002"/>
    <n v="2002"/>
    <s v="in Betrieb"/>
    <x v="0"/>
    <m/>
    <m/>
    <s v="Windenergie (Onshore-Anlage)"/>
    <x v="0"/>
    <m/>
    <n v="12.2"/>
    <m/>
    <s v="Mittelspannung (MS)"/>
    <s v="EWE NETZ GmbH"/>
    <x v="0"/>
    <x v="1"/>
    <x v="0"/>
  </r>
  <r>
    <s v="BNA0507a"/>
    <x v="239"/>
    <m/>
    <n v="52428"/>
    <s v="Jülich"/>
    <m/>
    <s v="Nordrhein-Westfalen"/>
    <m/>
    <n v="2005"/>
    <n v="2005"/>
    <s v="in Betrieb"/>
    <x v="0"/>
    <m/>
    <m/>
    <s v="Windenergie (Onshore-Anlage)"/>
    <x v="0"/>
    <m/>
    <n v="9.5"/>
    <m/>
    <s v="Mittelspannung (MS)"/>
    <s v="regionetz GmbH"/>
    <x v="0"/>
    <x v="30"/>
    <x v="0"/>
  </r>
  <r>
    <s v="BNA0507b"/>
    <x v="155"/>
    <s v="Windpark Jülicher Börde"/>
    <n v="52428"/>
    <s v="Jülich"/>
    <s v="Gereonstr. 6"/>
    <s v="Nordrhein-Westfalen"/>
    <m/>
    <d v="2005-05-23T00:00:00"/>
    <d v="2005-05-23T00:00:00"/>
    <s v="in Betrieb"/>
    <x v="0"/>
    <m/>
    <m/>
    <s v="Windenergie (Onshore-Anlage)"/>
    <x v="0"/>
    <s v="Nein"/>
    <n v="10.5"/>
    <s v="Gereonstr. 6, 52428 Jülich"/>
    <s v="Mittelspannung (MS)"/>
    <s v="regionetz GmbH"/>
    <x v="0"/>
    <x v="36"/>
    <x v="0"/>
  </r>
  <r>
    <s v="BNA0508"/>
    <x v="240"/>
    <m/>
    <n v="18246"/>
    <s v="Jürgenshagen"/>
    <m/>
    <s v="Mecklenburg-Vorpommern"/>
    <m/>
    <n v="2002"/>
    <n v="2002"/>
    <s v="in Betrieb"/>
    <x v="0"/>
    <m/>
    <m/>
    <s v="Windenergie (Onshore-Anlage)"/>
    <x v="0"/>
    <m/>
    <n v="11.8"/>
    <m/>
    <s v="USp. Hoch- / Mittelspannung (HS/MS)"/>
    <s v="WEMAG Netz GmbH"/>
    <x v="0"/>
    <x v="1"/>
    <x v="0"/>
  </r>
  <r>
    <s v="BNA0509"/>
    <x v="241"/>
    <m/>
    <n v="56759"/>
    <s v="Kaisersesch "/>
    <m/>
    <s v="Rheinland-Pfalz"/>
    <m/>
    <n v="2009"/>
    <n v="2009"/>
    <s v="in Betrieb"/>
    <x v="0"/>
    <m/>
    <m/>
    <s v="Windenergie (Onshore-Anlage)"/>
    <x v="0"/>
    <m/>
    <n v="12.5"/>
    <m/>
    <s v="USp. Hoch- / Mittelspannung (HS/MS)"/>
    <s v="Westnetz GmbH"/>
    <x v="0"/>
    <x v="7"/>
    <x v="0"/>
  </r>
  <r>
    <s v="BNA0510a"/>
    <x v="242"/>
    <s v="HKW Karcherstr."/>
    <n v="67655"/>
    <s v="Kaiserslautern"/>
    <m/>
    <s v="Rheinland-Pfalz"/>
    <n v="10"/>
    <d v="1989-09-18T00:00:00"/>
    <d v="1989-09-18T00:00:00"/>
    <s v="in Betrieb"/>
    <x v="3"/>
    <s v="Erdgas"/>
    <s v="Leichtes Heizöl"/>
    <s v="Erdgas"/>
    <x v="1"/>
    <s v="Ja"/>
    <n v="11.6"/>
    <s v="UW 1"/>
    <s v="Mittelspannung (MS)"/>
    <s v="SWK Stadtwerke Kaiserslautern Versorgungs-AG"/>
    <x v="0"/>
    <x v="20"/>
    <x v="1"/>
  </r>
  <r>
    <s v="BNA0510b"/>
    <x v="242"/>
    <s v="HKW Karcherstr."/>
    <n v="67655"/>
    <s v="Kaiserslautern"/>
    <m/>
    <s v="Rheinland-Pfalz"/>
    <n v="20"/>
    <d v="1996-11-26T00:00:00"/>
    <d v="1996-11-26T00:00:00"/>
    <s v="in Betrieb"/>
    <x v="6"/>
    <m/>
    <m/>
    <s v="Steinkohle"/>
    <x v="1"/>
    <s v="Ja"/>
    <n v="13.4"/>
    <s v="UW 1"/>
    <s v="Mittelspannung (MS)"/>
    <s v="SWK Stadtwerke Kaiserslautern Versorgungs-AG"/>
    <x v="0"/>
    <x v="38"/>
    <x v="1"/>
  </r>
  <r>
    <s v="BNA0511"/>
    <x v="0"/>
    <m/>
    <n v="39624"/>
    <s v="Kalbe"/>
    <m/>
    <s v="Sachsen-Anhalt"/>
    <m/>
    <n v="2001"/>
    <n v="2001"/>
    <s v="in Betrieb"/>
    <x v="0"/>
    <m/>
    <m/>
    <s v="Windenergie (Onshore-Anlage)"/>
    <x v="0"/>
    <m/>
    <n v="22.95"/>
    <m/>
    <s v="Hochspannung (HS)"/>
    <s v="HSN Magdeburg GmbH"/>
    <x v="0"/>
    <x v="22"/>
    <x v="0"/>
  </r>
  <r>
    <s v="BNA0512"/>
    <x v="243"/>
    <m/>
    <n v="53925"/>
    <s v="Kall"/>
    <m/>
    <s v="Nordrhein-Westfalen"/>
    <m/>
    <n v="2009"/>
    <n v="2009"/>
    <s v="in Betrieb"/>
    <x v="0"/>
    <m/>
    <m/>
    <s v="Windenergie (Onshore-Anlage)"/>
    <x v="0"/>
    <m/>
    <n v="10"/>
    <m/>
    <s v="USp. Hoch- / Mittelspannung (HS/MS)"/>
    <s v="Westnetz GmbH"/>
    <x v="0"/>
    <x v="7"/>
    <x v="0"/>
  </r>
  <r>
    <s v="BNA0513"/>
    <x v="244"/>
    <m/>
    <n v="1917"/>
    <s v="Kamenz"/>
    <m/>
    <s v="Sachsen"/>
    <m/>
    <n v="2001"/>
    <n v="2001"/>
    <s v="in Betrieb"/>
    <x v="0"/>
    <m/>
    <m/>
    <s v="Windenergie (Onshore-Anlage)"/>
    <x v="0"/>
    <m/>
    <n v="12.8"/>
    <m/>
    <s v="USp. Hoch- / Mittelspannung (HS/MS)"/>
    <s v="ENSO Netz GmbH"/>
    <x v="0"/>
    <x v="22"/>
    <x v="0"/>
  </r>
  <r>
    <s v="BNA0514"/>
    <x v="11"/>
    <s v="Rheinhafen-Dampfkraftwerk"/>
    <n v="76189"/>
    <s v="Karlsruhe"/>
    <s v="Fettweisstraße 42"/>
    <s v="Baden-Württemberg"/>
    <s v="RDK 4S"/>
    <d v="1998-10-16T00:00:00"/>
    <d v="1998-10-16T00:00:00"/>
    <s v="Gesetzlich an Stilllegung gehindert"/>
    <x v="1"/>
    <m/>
    <m/>
    <s v="Erdgas"/>
    <x v="1"/>
    <s v="Nein"/>
    <n v="353"/>
    <s v="Daxlanden"/>
    <s v="Höchstspannung (HöS)"/>
    <s v="Transnet BW GmbH"/>
    <x v="4"/>
    <x v="43"/>
    <x v="0"/>
  </r>
  <r>
    <s v="BNA0515"/>
    <x v="245"/>
    <s v="Heizkraftwerk West"/>
    <n v="76189"/>
    <s v="Karlsruhe"/>
    <m/>
    <s v="Baden-Württemberg"/>
    <s v="T3"/>
    <d v="1984-02-01T00:00:00"/>
    <d v="1984-02-01T00:00:00"/>
    <s v="in Betrieb"/>
    <x v="3"/>
    <s v="Erdgas"/>
    <s v="Heizöl"/>
    <s v="Erdgas"/>
    <x v="1"/>
    <s v="Ja"/>
    <n v="37"/>
    <m/>
    <s v="Hochspannung (HS)"/>
    <s v="Stadtwerke Karlsruhe Netzservice GmbH"/>
    <x v="0"/>
    <x v="57"/>
    <x v="1"/>
  </r>
  <r>
    <s v="BNA0516"/>
    <x v="246"/>
    <s v="MiRO"/>
    <n v="76187"/>
    <s v="Karlsruhe"/>
    <m/>
    <s v="Baden-Württemberg"/>
    <s v="Kesselhaus Werk 1"/>
    <d v="1995-06-17T00:00:00"/>
    <d v="1995-06-17T00:00:00"/>
    <s v="in Betrieb"/>
    <x v="3"/>
    <s v="Mineralölprodukte"/>
    <s v="Erdgas"/>
    <s v="Mineralölprodukte"/>
    <x v="1"/>
    <s v="Ja"/>
    <n v="45"/>
    <m/>
    <s v="Hochspannung (HS)"/>
    <s v="Netze BW GmbH"/>
    <x v="0"/>
    <x v="69"/>
    <x v="1"/>
  </r>
  <r>
    <s v="BNA0517"/>
    <x v="246"/>
    <s v="MiRO"/>
    <n v="76187"/>
    <s v="Karlsruhe"/>
    <m/>
    <s v="Baden-Württemberg"/>
    <s v="Kesselhaus Werk 2"/>
    <d v="1995-06-17T00:00:00"/>
    <d v="1995-06-17T00:00:00"/>
    <s v="in Betrieb"/>
    <x v="3"/>
    <s v="Mineralölprodukte"/>
    <s v="Erdgas"/>
    <s v="Mineralölprodukte"/>
    <x v="1"/>
    <s v="Ja"/>
    <n v="25"/>
    <m/>
    <s v="Hochspannung (HS)"/>
    <s v="Netze BW GmbH"/>
    <x v="0"/>
    <x v="69"/>
    <x v="1"/>
  </r>
  <r>
    <s v="BNA0518a"/>
    <x v="11"/>
    <s v="Rheinhafen-Dampfkraftwerk"/>
    <n v="76189"/>
    <s v="Karlsruhe"/>
    <s v="Fettweisstraße 42"/>
    <s v="Baden-Württemberg"/>
    <s v="RDK 7"/>
    <d v="1985-06-21T00:00:00"/>
    <d v="1985-06-21T00:00:00"/>
    <s v="in Betrieb"/>
    <x v="6"/>
    <m/>
    <m/>
    <s v="Steinkohle"/>
    <x v="1"/>
    <s v="Ja"/>
    <n v="517"/>
    <s v="Daxlanden"/>
    <s v="Höchstspannung (HöS)"/>
    <s v="Transnet BW GmbH"/>
    <x v="0"/>
    <x v="18"/>
    <x v="1"/>
  </r>
  <r>
    <s v="BNA0518b"/>
    <x v="11"/>
    <s v="Rheinhafen-Dampfkraftwerk"/>
    <n v="76189"/>
    <s v="Karlsruhe"/>
    <s v="Fettweisstraße 42"/>
    <s v="Baden-Württemberg"/>
    <s v="RDK 8"/>
    <d v="2014-07-01T00:00:00"/>
    <d v="2014-07-01T00:00:00"/>
    <s v="in Betrieb"/>
    <x v="6"/>
    <m/>
    <m/>
    <s v="Steinkohle"/>
    <x v="1"/>
    <s v="Ja"/>
    <n v="834"/>
    <s v="Daxlanden"/>
    <s v="Höchstspannung (HöS)"/>
    <s v="Transnet BW GmbH"/>
    <x v="0"/>
    <x v="86"/>
    <x v="1"/>
  </r>
  <r>
    <s v="BNA0519"/>
    <x v="59"/>
    <s v="Karnap"/>
    <n v="45329"/>
    <s v="Essen"/>
    <m/>
    <s v="Nordrhein-Westfalen"/>
    <s v="B"/>
    <d v="1987-03-16T00:00:00"/>
    <d v="1987-03-16T00:00:00"/>
    <s v="in Betrieb"/>
    <x v="10"/>
    <m/>
    <m/>
    <s v="Abfall"/>
    <x v="1"/>
    <s v="Ja"/>
    <n v="38"/>
    <s v="Karnap"/>
    <s v="Hochspannung (HS)"/>
    <s v="Westnetz GmbH"/>
    <x v="0"/>
    <x v="45"/>
    <x v="1"/>
  </r>
  <r>
    <s v="BNA0520"/>
    <x v="247"/>
    <s v="Stora Enso Maxau"/>
    <n v="76187"/>
    <s v="Karlsruhe"/>
    <m/>
    <s v="Baden-Württemberg"/>
    <m/>
    <d v="2010-10-27T00:00:00"/>
    <d v="2010-10-27T00:00:00"/>
    <s v="in Betrieb"/>
    <x v="3"/>
    <s v="Biomasse "/>
    <s v="Steinkohle (bei zu feuchter Biomasse), Schlämme, Ersatzbrennstoff, Erdgas i.d.R. zur Stützfeuerung"/>
    <s v="Biomasse"/>
    <x v="1"/>
    <s v="Ja"/>
    <n v="78"/>
    <s v="DE00032776187ES000125501100010000"/>
    <s v="Hochspannung (HS)"/>
    <s v="Stadtwerke Karlsruhe Netzservice GmbH"/>
    <x v="0"/>
    <x v="24"/>
    <x v="0"/>
  </r>
  <r>
    <s v="BNA0521"/>
    <x v="248"/>
    <s v="Kombi-HKW"/>
    <n v="34134"/>
    <s v="Kassel"/>
    <m/>
    <s v="Hessen"/>
    <m/>
    <d v="1988-07-18T00:00:00"/>
    <d v="1988-07-18T00:00:00"/>
    <s v="in Betrieb"/>
    <x v="1"/>
    <m/>
    <m/>
    <s v="Erdgas"/>
    <x v="1"/>
    <s v="Ja"/>
    <n v="48.31"/>
    <s v="DE0003323413400000000009959305051"/>
    <s v="Hochspannung (HS)"/>
    <s v="Städtische Werke Netz + Service GmbH"/>
    <x v="0"/>
    <x v="46"/>
    <x v="1"/>
  </r>
  <r>
    <s v="BNA0523"/>
    <x v="248"/>
    <s v="FKK"/>
    <n v="34134"/>
    <s v="Kassel"/>
    <m/>
    <s v="Hessen"/>
    <m/>
    <d v="1989-12-21T00:00:00"/>
    <d v="1989-12-21T00:00:00"/>
    <s v="in Betrieb"/>
    <x v="3"/>
    <s v="Braunkohle"/>
    <s v="Steinkohle, Klärschlamm, Erdgas, Heizöl EL"/>
    <s v="Braunkohle"/>
    <x v="1"/>
    <s v="Ja"/>
    <n v="33.5"/>
    <s v="DE00033234134000KFWFKK10000199995"/>
    <s v="Hochspannung (HS)"/>
    <s v="Avacon AG"/>
    <x v="0"/>
    <x v="20"/>
    <x v="1"/>
  </r>
  <r>
    <s v="BNA0525"/>
    <x v="0"/>
    <m/>
    <n v="23701"/>
    <s v="Kesdorf"/>
    <m/>
    <s v="Schleswig-Holstein"/>
    <m/>
    <n v="1995"/>
    <n v="1995"/>
    <s v="in Betrieb"/>
    <x v="0"/>
    <m/>
    <m/>
    <s v="Windenergie (Onshore-Anlage)"/>
    <x v="0"/>
    <m/>
    <n v="13.3"/>
    <m/>
    <s v="Mittelspannung (MS)"/>
    <s v="Schleswig-Holstein Netz AG "/>
    <x v="0"/>
    <x v="91"/>
    <x v="0"/>
  </r>
  <r>
    <s v="BNA0526"/>
    <x v="249"/>
    <s v="Gemeinschaftskraftwerk Kiel"/>
    <n v="24149"/>
    <s v="Kiel"/>
    <m/>
    <s v="Schleswig-Holstein"/>
    <m/>
    <d v="1970-10-02T00:00:00"/>
    <d v="1970-10-02T00:00:00"/>
    <s v="Endgültig Stillgelegt 2019 (mit StA)"/>
    <x v="6"/>
    <m/>
    <m/>
    <s v="Steinkohle"/>
    <x v="1"/>
    <s v="Ja"/>
    <n v="323"/>
    <s v="Umspannwerk Hasselfelde"/>
    <s v="Höchstspannung (HöS)"/>
    <s v="TenneT TSO GmbH "/>
    <x v="8"/>
    <x v="35"/>
    <x v="1"/>
  </r>
  <r>
    <s v="BNA0527"/>
    <x v="250"/>
    <s v="HKW Humboldtstr."/>
    <n v="24116"/>
    <s v="Kiel"/>
    <m/>
    <s v="Schleswig-Holstein"/>
    <m/>
    <d v="2005-04-27T00:00:00"/>
    <d v="2005-04-27T00:00:00"/>
    <s v="in Betrieb"/>
    <x v="1"/>
    <s v="Erdgas"/>
    <s v="Heizöl EL"/>
    <s v="Erdgas"/>
    <x v="1"/>
    <s v="Ja"/>
    <n v="21.5"/>
    <s v="Umspannwerk Humboldtstr."/>
    <s v="Mittelspannung (MS)"/>
    <s v="Stadtwerke Kiel Netz GmbH "/>
    <x v="0"/>
    <x v="36"/>
    <x v="1"/>
  </r>
  <r>
    <s v="BNA0529"/>
    <x v="23"/>
    <s v="Braunau-Simbach"/>
    <n v="84375"/>
    <s v="Kirchdorf"/>
    <s v="Ach 6"/>
    <s v="Bayern"/>
    <s v="Braunau-Simbach"/>
    <d v="1953-10-30T00:00:00"/>
    <d v="1953-10-30T00:00:00"/>
    <s v="Wegfall IWA nach DE"/>
    <x v="2"/>
    <m/>
    <m/>
    <s v="Laufwasser"/>
    <x v="1"/>
    <s v="Nein"/>
    <n v="100"/>
    <s v="Schaltanlage vor Ort"/>
    <s v="Hochspannung (HS)"/>
    <s v="APG/Bayernwerk AG"/>
    <x v="5"/>
    <x v="115"/>
    <x v="0"/>
  </r>
  <r>
    <s v="BNA0530"/>
    <x v="251"/>
    <m/>
    <n v="99718"/>
    <s v="Kirchengel"/>
    <m/>
    <s v="Thüringen"/>
    <m/>
    <n v="2004"/>
    <n v="2004"/>
    <s v="in Betrieb"/>
    <x v="0"/>
    <m/>
    <m/>
    <s v="Windenergie (Onshore-Anlage)"/>
    <x v="0"/>
    <m/>
    <n v="22"/>
    <m/>
    <s v="Mittelspannung (MS)"/>
    <s v="TEN Thüringer Energienetze GmbH"/>
    <x v="0"/>
    <x v="32"/>
    <x v="0"/>
  </r>
  <r>
    <s v="BNA0531"/>
    <x v="252"/>
    <s v="KW Kirchlengern"/>
    <n v="32278"/>
    <s v="Kirchlengern"/>
    <m/>
    <s v="Nordrhein-Westfalen"/>
    <m/>
    <d v="1981-01-16T00:00:00"/>
    <d v="1981-01-16T00:00:00"/>
    <s v="in Betrieb"/>
    <x v="3"/>
    <s v="Erdgas"/>
    <s v="Heizöl EL"/>
    <s v="Erdgas"/>
    <x v="1"/>
    <s v="Nein"/>
    <n v="125"/>
    <s v="UW Kirchlengern"/>
    <s v="Hochspannung (HS)"/>
    <s v="Westfalen Weser Netz GmbH"/>
    <x v="0"/>
    <x v="37"/>
    <x v="3"/>
  </r>
  <r>
    <s v="BNA0532a"/>
    <x v="253"/>
    <s v="Windpark Kirchwistedt"/>
    <n v="27616"/>
    <s v="Kirchwistedt"/>
    <m/>
    <s v="Niedersachsen"/>
    <m/>
    <d v="2005-06-28T00:00:00"/>
    <d v="2005-06-28T00:00:00"/>
    <s v="in Betrieb"/>
    <x v="0"/>
    <m/>
    <m/>
    <s v="Windenergie (Onshore-Anlage)"/>
    <x v="0"/>
    <s v="Nein"/>
    <n v="18.600000000000001"/>
    <s v="UW Gnarrenburg"/>
    <s v="Mittelspannung (MS)"/>
    <s v="EWE NETZ GmbH"/>
    <x v="0"/>
    <x v="36"/>
    <x v="0"/>
  </r>
  <r>
    <s v="BNA0532b"/>
    <x v="48"/>
    <s v="Windpark Vollersode"/>
    <n v="27616"/>
    <s v="Kirchwistedt"/>
    <m/>
    <s v="Niedersachsen"/>
    <m/>
    <d v="2006-02-07T00:00:00"/>
    <d v="2006-02-07T00:00:00"/>
    <s v="in Betrieb"/>
    <x v="0"/>
    <m/>
    <m/>
    <s v="Windenergie (Onshore-Anlage)"/>
    <x v="0"/>
    <m/>
    <n v="6.4"/>
    <s v="Altwistedt, Altwistedter Weg, 27616 Beverstedt"/>
    <s v="USp. Hoch- / Mittelspannung (HS/MS)"/>
    <s v="EWE NETZ GmbH"/>
    <x v="0"/>
    <x v="47"/>
    <x v="0"/>
  </r>
  <r>
    <s v="BNA0533"/>
    <x v="37"/>
    <s v="Windpark Kisselbach"/>
    <n v="56291"/>
    <s v="Kisselbach"/>
    <m/>
    <s v="Rheinland-Pfalz"/>
    <m/>
    <n v="2006"/>
    <n v="2006"/>
    <s v="in Betrieb"/>
    <x v="0"/>
    <m/>
    <m/>
    <s v="Windenergie (Onshore-Anlage)"/>
    <x v="0"/>
    <m/>
    <n v="22.4"/>
    <s v="UW Kisselbach Schaltzelle J03"/>
    <s v="Hochspannung (HS)"/>
    <s v="Westnetz GmbH"/>
    <x v="0"/>
    <x v="34"/>
    <x v="0"/>
  </r>
  <r>
    <s v="BNA0536"/>
    <x v="254"/>
    <m/>
    <n v="38464"/>
    <s v="Klein Twülpstedt"/>
    <m/>
    <s v="Niedersachsen"/>
    <m/>
    <n v="2000"/>
    <n v="2000"/>
    <s v="in Betrieb"/>
    <x v="0"/>
    <m/>
    <m/>
    <s v="Windenergie (Onshore-Anlage)"/>
    <x v="0"/>
    <m/>
    <n v="14.3"/>
    <m/>
    <s v="USp. Hoch- / Mittelspannung (HS/MS)"/>
    <s v="LSW Netz GmbH &amp; Co. KG "/>
    <x v="0"/>
    <x v="51"/>
    <x v="0"/>
  </r>
  <r>
    <s v="BNA0537"/>
    <x v="255"/>
    <m/>
    <n v="99610"/>
    <s v="Kleinbrembach"/>
    <m/>
    <s v="Thüringen"/>
    <m/>
    <n v="2006"/>
    <n v="2006"/>
    <s v="in Betrieb"/>
    <x v="0"/>
    <m/>
    <m/>
    <s v="Windenergie (Onshore-Anlage)"/>
    <x v="0"/>
    <m/>
    <n v="16"/>
    <m/>
    <s v="Mittelspannung (MS)"/>
    <s v="TEN Thüringer Energienetze GmbH"/>
    <x v="0"/>
    <x v="34"/>
    <x v="0"/>
  </r>
  <r>
    <s v="BNA0538"/>
    <x v="256"/>
    <m/>
    <n v="14797"/>
    <s v="Kloster Lehnin OT Reckahn"/>
    <m/>
    <s v="Brandenburg"/>
    <m/>
    <n v="2010"/>
    <n v="2010"/>
    <s v="in Betrieb"/>
    <x v="7"/>
    <m/>
    <m/>
    <s v="Solare Strahlungsenergie"/>
    <x v="0"/>
    <m/>
    <n v="35.975999999999999"/>
    <m/>
    <s v="Hochspannung (HS)"/>
    <s v="E.DIS AG"/>
    <x v="0"/>
    <x v="54"/>
    <x v="0"/>
  </r>
  <r>
    <s v="BNA0539"/>
    <x v="257"/>
    <m/>
    <s v="06308"/>
    <s v="Klostermansfeld"/>
    <m/>
    <s v="Sachsen-Anhalt"/>
    <m/>
    <n v="2010"/>
    <n v="2010"/>
    <s v="in Betrieb"/>
    <x v="7"/>
    <m/>
    <m/>
    <s v="Solare Strahlungsenergie"/>
    <x v="0"/>
    <m/>
    <n v="10.63"/>
    <m/>
    <s v="USp. Hoch- / Mittelspannung (HS/MS)"/>
    <s v="Mitteldeutsche Netzgesellschaft Strom mbH"/>
    <x v="0"/>
    <x v="54"/>
    <x v="0"/>
  </r>
  <r>
    <s v="BNA0540"/>
    <x v="51"/>
    <s v="Walchensee"/>
    <n v="82431"/>
    <s v="Kochel am See"/>
    <s v="Altjoch 21"/>
    <s v="Bayern"/>
    <s v="Walchensee"/>
    <d v="1924-01-01T00:00:00"/>
    <d v="1924-01-01T00:00:00"/>
    <s v="in Betrieb"/>
    <x v="15"/>
    <m/>
    <m/>
    <s v="Speicherwasser (ohne Pumpspeicher)"/>
    <x v="1"/>
    <s v="Nein"/>
    <n v="124"/>
    <s v="Schaltanlage vor Ort"/>
    <s v="Hochspannung (HS)"/>
    <s v="Bayernwerk AG/DB Energie GmbH"/>
    <x v="0"/>
    <x v="116"/>
    <x v="0"/>
  </r>
  <r>
    <s v="BNA0541"/>
    <x v="0"/>
    <m/>
    <n v="2923"/>
    <s v="Kodersdorf"/>
    <m/>
    <s v="Sachsen"/>
    <m/>
    <n v="2003"/>
    <n v="2003"/>
    <s v="in Betrieb"/>
    <x v="0"/>
    <m/>
    <m/>
    <s v="Windenergie (Onshore-Anlage)"/>
    <x v="0"/>
    <m/>
    <n v="38"/>
    <m/>
    <s v="Hochspannung (HS)"/>
    <s v="ENSO Netz GmbH"/>
    <x v="0"/>
    <x v="2"/>
    <x v="0"/>
  </r>
  <r>
    <s v="BNA0542"/>
    <x v="258"/>
    <m/>
    <n v="99625"/>
    <s v="Kölleda"/>
    <m/>
    <s v="Thüringen"/>
    <m/>
    <n v="2005"/>
    <n v="2005"/>
    <s v="in Betrieb"/>
    <x v="0"/>
    <m/>
    <m/>
    <s v="Windenergie (Onshore-Anlage)"/>
    <x v="0"/>
    <m/>
    <n v="10"/>
    <m/>
    <s v="Mittelspannung (MS)"/>
    <s v="TEN Thüringer Energienetze GmbH"/>
    <x v="0"/>
    <x v="30"/>
    <x v="0"/>
  </r>
  <r>
    <s v="BNA0543"/>
    <x v="259"/>
    <s v="HKW Merkenich"/>
    <n v="50769"/>
    <s v="Köln"/>
    <m/>
    <s v="Nordrhein-Westfalen"/>
    <s v="Block 6"/>
    <d v="2010-12-16T00:00:00"/>
    <d v="2010-12-16T00:00:00"/>
    <s v="in Betrieb"/>
    <x v="11"/>
    <m/>
    <m/>
    <s v="Braunkohle"/>
    <x v="1"/>
    <s v="Ja"/>
    <n v="75.3"/>
    <s v="UW Merkenich"/>
    <s v="Hochspannung (HS)"/>
    <s v="Rheinische NETZGesellschaft mbH "/>
    <x v="0"/>
    <x v="24"/>
    <x v="1"/>
  </r>
  <r>
    <s v="BNA0544"/>
    <x v="259"/>
    <s v="HKW Südstadt"/>
    <n v="50677"/>
    <s v="Köln"/>
    <m/>
    <s v="Nordrhein-Westfalen"/>
    <s v="GuD"/>
    <d v="1994-10-28T00:00:00"/>
    <d v="1994-10-28T00:00:00"/>
    <s v="Endgültig Stillgelegt 2018 (mit StA)"/>
    <x v="1"/>
    <m/>
    <m/>
    <s v="Erdgas"/>
    <x v="1"/>
    <s v="Ja"/>
    <n v="35"/>
    <s v="UW Bonner Wall"/>
    <s v="Hochspannung (HS)"/>
    <s v="Rheinische NETZGesellschaft mbH "/>
    <x v="3"/>
    <x v="29"/>
    <x v="0"/>
  </r>
  <r>
    <s v="BNA0545"/>
    <x v="259"/>
    <s v="HKW Niehl 2"/>
    <n v="50735"/>
    <s v="Köln"/>
    <m/>
    <s v="Nordrhein-Westfalen"/>
    <s v="GuD"/>
    <d v="2005-03-26T00:00:00"/>
    <d v="2005-03-26T00:00:00"/>
    <s v="in Betrieb"/>
    <x v="1"/>
    <m/>
    <m/>
    <s v="Erdgas"/>
    <x v="1"/>
    <s v="Ja"/>
    <n v="413"/>
    <s v="UW Mole"/>
    <s v="Hochspannung (HS)"/>
    <s v="Rheinische NETZGesellschaft mbH "/>
    <x v="0"/>
    <x v="36"/>
    <x v="3"/>
  </r>
  <r>
    <s v="BNA0546"/>
    <x v="259"/>
    <s v="HKW Merkenich"/>
    <n v="50769"/>
    <s v="Köln"/>
    <m/>
    <s v="Nordrhein-Westfalen"/>
    <s v="GuD"/>
    <d v="2004-01-27T00:00:00"/>
    <d v="2004-01-27T00:00:00"/>
    <s v="in Betrieb"/>
    <x v="1"/>
    <m/>
    <m/>
    <s v="Erdgas"/>
    <x v="1"/>
    <s v="Ja"/>
    <n v="108"/>
    <s v="UW Merkenich"/>
    <s v="Hochspannung (HS)"/>
    <s v="Rheinische NETZGesellschaft mbH "/>
    <x v="0"/>
    <x v="23"/>
    <x v="3"/>
  </r>
  <r>
    <s v="BNA0547"/>
    <x v="260"/>
    <s v="Shell Deutschland Oil GmbH"/>
    <n v="50997"/>
    <s v="Köln"/>
    <s v="Godorfer Hauptstr. 150"/>
    <s v="Nordrhein-Westfalen"/>
    <m/>
    <n v="2004"/>
    <n v="2004"/>
    <s v="in Betrieb"/>
    <x v="3"/>
    <s v="Mineralölprodukte"/>
    <s v=" Raffineriegas, Erdgas"/>
    <s v="Mineralölprodukte"/>
    <x v="1"/>
    <s v="Ja"/>
    <n v="97.1"/>
    <s v="DE0073995099790000000000000021839"/>
    <s v="Hochspannung (HS)"/>
    <s v="Rheinische NETZGesellschaft mbH "/>
    <x v="0"/>
    <x v="32"/>
    <x v="3"/>
  </r>
  <r>
    <s v="BNA0548a"/>
    <x v="261"/>
    <s v="Knapsack Gas I"/>
    <n v="50351"/>
    <s v="Hürth-Knapsack"/>
    <m/>
    <s v="Nordrhein-Westfalen"/>
    <m/>
    <d v="2007-01-01T00:00:00"/>
    <d v="2007-01-01T00:00:00"/>
    <s v="in Betrieb"/>
    <x v="1"/>
    <m/>
    <m/>
    <s v="Erdgas"/>
    <x v="1"/>
    <s v="Nein"/>
    <n v="800"/>
    <m/>
    <s v="Höchstspannung (HöS)"/>
    <s v="Amprion GmbH"/>
    <x v="0"/>
    <x v="81"/>
    <x v="3"/>
  </r>
  <r>
    <s v="BNA0548b"/>
    <x v="132"/>
    <s v="Knapsack Gas II"/>
    <n v="50351"/>
    <s v="Hürth-Knapsack"/>
    <m/>
    <s v="Nordrhein-Westfalen"/>
    <m/>
    <d v="2013-07-01T00:00:00"/>
    <d v="2013-07-01T00:00:00"/>
    <s v="in Betrieb"/>
    <x v="1"/>
    <m/>
    <m/>
    <s v="Erdgas"/>
    <x v="1"/>
    <s v="Nein"/>
    <n v="430"/>
    <s v="Knapsack"/>
    <s v="Höchstspannung (HöS)"/>
    <s v="Amprion GmbH"/>
    <x v="0"/>
    <x v="25"/>
    <x v="3"/>
  </r>
  <r>
    <s v="BNA0549"/>
    <x v="155"/>
    <s v="BMKW Königs Wusterhausen"/>
    <n v="15711"/>
    <s v="Königs Wusterhausen"/>
    <s v="Am Nordhafen 12"/>
    <s v="Brandenburg"/>
    <m/>
    <d v="2003-10-16T00:00:00"/>
    <d v="2003-10-16T00:00:00"/>
    <s v="in Betrieb"/>
    <x v="4"/>
    <m/>
    <m/>
    <s v="Biomasse"/>
    <x v="0"/>
    <s v="Nein"/>
    <n v="17.100000000000001"/>
    <m/>
    <s v="Mittelspannung (MS)"/>
    <s v="E.DIS AG"/>
    <x v="0"/>
    <x v="8"/>
    <x v="0"/>
  </r>
  <r>
    <s v="BNA0550"/>
    <x v="24"/>
    <s v="UW Körbelitz Wind"/>
    <n v="39175"/>
    <s v="Körbelitz"/>
    <m/>
    <s v="Sachsen-Anhalt"/>
    <m/>
    <n v="2008"/>
    <n v="2008"/>
    <s v="in Betrieb"/>
    <x v="0"/>
    <m/>
    <m/>
    <s v="Windenergie (Onshore-Anlage)"/>
    <x v="0"/>
    <s v="Nein"/>
    <n v="68"/>
    <s v="UW Körbelitz Wind"/>
    <s v="Hochspannung (HS)"/>
    <s v="HSN Magdeburg GmbH"/>
    <x v="0"/>
    <x v="55"/>
    <x v="0"/>
  </r>
  <r>
    <s v="BNA0551"/>
    <x v="0"/>
    <m/>
    <n v="39175"/>
    <s v="Körbelitz"/>
    <m/>
    <s v="Sachsen-Anhalt"/>
    <m/>
    <n v="2009"/>
    <n v="2009"/>
    <s v="in Betrieb"/>
    <x v="0"/>
    <m/>
    <m/>
    <s v="Windenergie (Onshore-Anlage)"/>
    <x v="0"/>
    <m/>
    <n v="18"/>
    <m/>
    <s v="Hochspannung (HS)"/>
    <s v="HSN Magdeburg GmbH"/>
    <x v="0"/>
    <x v="7"/>
    <x v="0"/>
  </r>
  <r>
    <s v="BNA0552"/>
    <x v="34"/>
    <s v="UW Körbelitz"/>
    <n v="39175"/>
    <s v="Körbelitz"/>
    <s v="Woltersdorfer Str."/>
    <s v="Sachsen-Anhalt"/>
    <s v="UW Körbelitz"/>
    <n v="2006"/>
    <n v="2006"/>
    <s v="in Betrieb"/>
    <x v="0"/>
    <m/>
    <m/>
    <s v="Windenergie (Onshore-Anlage)"/>
    <x v="0"/>
    <m/>
    <n v="12"/>
    <s v="UW Körbelitz"/>
    <s v="Mittelspannung (MS)"/>
    <s v="Avacon AG"/>
    <x v="0"/>
    <x v="34"/>
    <x v="0"/>
  </r>
  <r>
    <s v="BNA0553"/>
    <x v="262"/>
    <s v="BMHKW-BinderHolz"/>
    <n v="85092"/>
    <s v="Kösching"/>
    <s v="Einsteinstraße 9"/>
    <s v="Bayern"/>
    <m/>
    <d v="2007-12-20T00:00:00"/>
    <d v="2007-12-20T00:00:00"/>
    <s v="in Betrieb"/>
    <x v="4"/>
    <m/>
    <m/>
    <s v="Biomasse"/>
    <x v="0"/>
    <s v="Ja"/>
    <n v="15.13"/>
    <s v="UW GROM"/>
    <s v="Hochspannung (HS)"/>
    <s v="Bayernwerk AG"/>
    <x v="0"/>
    <x v="81"/>
    <x v="0"/>
  </r>
  <r>
    <s v="BNA0554"/>
    <x v="263"/>
    <m/>
    <s v="06366"/>
    <s v="Köthen"/>
    <m/>
    <s v="Sachsen-Anhalt"/>
    <m/>
    <n v="2008"/>
    <n v="2008"/>
    <s v="in Betrieb"/>
    <x v="7"/>
    <m/>
    <m/>
    <s v="Solare Strahlungsenergie"/>
    <x v="0"/>
    <m/>
    <n v="12.9"/>
    <m/>
    <s v="Mittelspannung (MS)"/>
    <s v="Mitteldeutsche Netzgesellschaft Strom mbH"/>
    <x v="0"/>
    <x v="55"/>
    <x v="0"/>
  </r>
  <r>
    <s v="BNA0555"/>
    <x v="264"/>
    <m/>
    <s v="06366"/>
    <s v="Köthen"/>
    <m/>
    <s v="Sachsen-Anhalt"/>
    <m/>
    <n v="2010"/>
    <n v="2010"/>
    <s v="in Betrieb"/>
    <x v="7"/>
    <m/>
    <m/>
    <s v="Solare Strahlungsenergie"/>
    <x v="0"/>
    <m/>
    <n v="11.666"/>
    <m/>
    <s v="Hochspannung (HS)"/>
    <s v="Mitteldeutsche Netzgesellschaft Strom mbH"/>
    <x v="0"/>
    <x v="54"/>
    <x v="0"/>
  </r>
  <r>
    <s v="BNA0556a"/>
    <x v="31"/>
    <s v="KWK-Anlage Krefeld DT"/>
    <n v="47809"/>
    <s v="Krefeld"/>
    <s v="Düsseldorfer Str. 191"/>
    <s v="Nordrhein-Westfalen"/>
    <s v="Dampfturbine"/>
    <d v="1999-07-01T00:00:00"/>
    <d v="1999-07-01T00:00:00"/>
    <s v="in Betrieb"/>
    <x v="1"/>
    <m/>
    <m/>
    <s v="Erdgas"/>
    <x v="1"/>
    <s v="Ja"/>
    <n v="25.8"/>
    <s v="UA Hafen"/>
    <s v="Höchstspannung (HöS)"/>
    <s v="Netzgesellschaft Niederrhein GmbH"/>
    <x v="0"/>
    <x v="19"/>
    <x v="1"/>
  </r>
  <r>
    <s v="BNA0556b"/>
    <x v="31"/>
    <s v="KWK-Anlage Krefeld VM"/>
    <n v="47809"/>
    <s v="Krefeld"/>
    <s v="Düsseldorfer Str. 191"/>
    <s v="Nordrhein-Westfalen"/>
    <s v="Gasmotor (Dieselgenerator)"/>
    <d v="1999-07-01T00:00:00"/>
    <d v="1999-07-01T00:00:00"/>
    <s v="in Betrieb"/>
    <x v="1"/>
    <m/>
    <s v="Heizöl El"/>
    <s v="Erdgas"/>
    <x v="1"/>
    <s v="Ja"/>
    <n v="14"/>
    <s v="UA Hafen"/>
    <s v="Höchstspannung (HöS)"/>
    <s v="Netzgesellschaft Niederrhein GmbH"/>
    <x v="0"/>
    <x v="19"/>
    <x v="4"/>
  </r>
  <r>
    <s v="BNA0557a"/>
    <x v="265"/>
    <s v="Kraftwerk L 57"/>
    <n v="47812"/>
    <s v="Krefeld-Uerdingen"/>
    <s v="CHEMPARK, Geb. L 57"/>
    <s v="Nordrhein-Westfalen"/>
    <m/>
    <d v="1957-01-01T00:00:00"/>
    <d v="1957-01-01T00:00:00"/>
    <s v="in Betrieb"/>
    <x v="3"/>
    <s v="Steinkohle"/>
    <s v="Erdgas, Braunkohle, Produktionsrückstände"/>
    <s v="Steinkohle"/>
    <x v="1"/>
    <s v="Ja"/>
    <n v="26"/>
    <m/>
    <s v="USp. Hoch- / Mittelspannung (HS/MS)"/>
    <s v="CURRENTA"/>
    <x v="0"/>
    <x v="117"/>
    <x v="1"/>
  </r>
  <r>
    <s v="BNA0557b"/>
    <x v="265"/>
    <s v="Kraftwerk N 230"/>
    <n v="47812"/>
    <s v="Krefeld-Uerdingen"/>
    <s v="CHEMPARK, Geb. N 230"/>
    <s v="Nordrhein-Westfalen"/>
    <m/>
    <d v="1971-01-01T00:00:00"/>
    <d v="1971-01-01T00:00:00"/>
    <s v="in Betrieb"/>
    <x v="3"/>
    <s v="Steinkohle"/>
    <s v="Erdgas, Produktionsrückstände"/>
    <s v="Steinkohle"/>
    <x v="1"/>
    <s v="Ja"/>
    <n v="110"/>
    <m/>
    <s v="USp. Hoch- / Mittelspannung (HS/MS)"/>
    <s v="CURRENTA"/>
    <x v="0"/>
    <x v="15"/>
    <x v="1"/>
  </r>
  <r>
    <s v="BNA0558"/>
    <x v="132"/>
    <s v="Erzhausen"/>
    <n v="37547"/>
    <s v="Kreiensen"/>
    <m/>
    <s v="Niedersachsen"/>
    <m/>
    <d v="1964-01-01T00:00:00"/>
    <d v="1964-01-01T00:00:00"/>
    <s v="in Betrieb"/>
    <x v="9"/>
    <m/>
    <m/>
    <s v="Pumpspeicher"/>
    <x v="1"/>
    <s v="Nein"/>
    <n v="220"/>
    <s v="Erzhausen"/>
    <s v="Höchstspannung (HöS)"/>
    <s v="TenneT TSO GmbH "/>
    <x v="0"/>
    <x v="118"/>
    <x v="0"/>
  </r>
  <r>
    <s v="BNA0559"/>
    <x v="266"/>
    <m/>
    <n v="23758"/>
    <s v="Kremdorf"/>
    <m/>
    <s v="Schleswig-Holstein"/>
    <m/>
    <n v="2001"/>
    <n v="2001"/>
    <s v="in Betrieb"/>
    <x v="0"/>
    <m/>
    <m/>
    <s v="Windenergie (Onshore-Anlage)"/>
    <x v="0"/>
    <m/>
    <n v="12.6"/>
    <m/>
    <s v="Mittelspannung (MS)"/>
    <s v="Schleswig-Holstein Netz AG "/>
    <x v="0"/>
    <x v="22"/>
    <x v="0"/>
  </r>
  <r>
    <s v="BNA0560"/>
    <x v="267"/>
    <m/>
    <n v="25376"/>
    <s v="Krempdorf"/>
    <m/>
    <s v="Schleswig-Holstein"/>
    <m/>
    <d v="2003-11-01T00:00:00"/>
    <d v="2003-11-01T00:00:00"/>
    <s v="in Betrieb"/>
    <x v="0"/>
    <m/>
    <m/>
    <s v="Windenergie (Onshore-Anlage)"/>
    <x v="0"/>
    <m/>
    <n v="17.75"/>
    <m/>
    <s v="Mittelspannung (MS)"/>
    <s v="Schleswig-Holstein Netz AG "/>
    <x v="0"/>
    <x v="8"/>
    <x v="0"/>
  </r>
  <r>
    <s v="BNA0561"/>
    <x v="0"/>
    <m/>
    <n v="25709"/>
    <s v="Kronprinzenkoog"/>
    <m/>
    <s v="Schleswig-Holstein"/>
    <m/>
    <n v="2010"/>
    <n v="2010"/>
    <s v="in Betrieb"/>
    <x v="0"/>
    <m/>
    <m/>
    <s v="Windenergie (Onshore-Anlage)"/>
    <x v="0"/>
    <m/>
    <n v="14.42"/>
    <m/>
    <s v="Mittelspannung (MS)"/>
    <s v="Schleswig-Holstein Netz AG "/>
    <x v="0"/>
    <x v="54"/>
    <x v="0"/>
  </r>
  <r>
    <s v="BNA0563"/>
    <x v="133"/>
    <s v="WEP Hamswehrum "/>
    <n v="26736"/>
    <s v="Krummhörn"/>
    <s v="Hoher Grodenweg / _x000a_Groothuser Grodenweg"/>
    <s v="Niedersachsen"/>
    <m/>
    <d v="1994-09-30T00:00:00"/>
    <d v="1994-09-30T00:00:00"/>
    <s v="in Betrieb"/>
    <x v="0"/>
    <m/>
    <m/>
    <s v="Windenergie (Onshore-Anlage)"/>
    <x v="0"/>
    <s v="Nein"/>
    <n v="12"/>
    <s v="Umspannwerk"/>
    <s v="Mittelspannung (MS)"/>
    <s v="EWE NETZ GmbH"/>
    <x v="0"/>
    <x v="29"/>
    <x v="0"/>
  </r>
  <r>
    <s v="BNA0564"/>
    <x v="268"/>
    <m/>
    <n v="26736"/>
    <s v="Krummhörn"/>
    <m/>
    <s v="Niedersachsen"/>
    <m/>
    <n v="2005"/>
    <n v="2005"/>
    <s v="in Betrieb"/>
    <x v="0"/>
    <m/>
    <m/>
    <s v="Windenergie (Onshore-Anlage)"/>
    <x v="0"/>
    <m/>
    <n v="12"/>
    <m/>
    <s v="USp. Hoch- / Mittelspannung (HS/MS)"/>
    <s v="EWE NETZ GmbH"/>
    <x v="0"/>
    <x v="30"/>
    <x v="0"/>
  </r>
  <r>
    <s v="BNA0565"/>
    <x v="269"/>
    <m/>
    <n v="26736"/>
    <s v="Krummhörn"/>
    <m/>
    <s v="Niedersachsen"/>
    <m/>
    <n v="2001"/>
    <n v="2001"/>
    <s v="in Betrieb"/>
    <x v="0"/>
    <m/>
    <m/>
    <s v="Windenergie (Onshore-Anlage)"/>
    <x v="0"/>
    <m/>
    <n v="9"/>
    <m/>
    <s v="Mittelspannung (MS)"/>
    <s v="EWE NETZ GmbH"/>
    <x v="0"/>
    <x v="22"/>
    <x v="0"/>
  </r>
  <r>
    <s v="BNA0566"/>
    <x v="270"/>
    <m/>
    <n v="86556"/>
    <s v="Kühbach"/>
    <m/>
    <s v="Bayern"/>
    <m/>
    <d v="2007-07-15T00:00:00"/>
    <d v="2007-07-15T00:00:00"/>
    <s v="in Betrieb"/>
    <x v="4"/>
    <s v="Nein"/>
    <s v="Nein"/>
    <s v="Biomasse"/>
    <x v="0"/>
    <s v="Ja"/>
    <n v="8.4"/>
    <m/>
    <s v="USp. Hoch- / Mittelspannung (HS/MS)"/>
    <s v="Bayernwerk AG"/>
    <x v="0"/>
    <x v="81"/>
    <x v="0"/>
  </r>
  <r>
    <s v="BNA0567a"/>
    <x v="13"/>
    <s v="KW Kühtai"/>
    <s v="A-6183"/>
    <s v="Kühtai"/>
    <m/>
    <s v="Österreich"/>
    <s v="Kühtai Ma1"/>
    <d v="1981-01-15T00:00:00"/>
    <d v="1981-01-15T00:00:00"/>
    <s v="in Betrieb"/>
    <x v="9"/>
    <m/>
    <m/>
    <s v="Pumpspeicher"/>
    <x v="1"/>
    <s v="Nein"/>
    <n v="144.5"/>
    <s v="UW Silz"/>
    <s v="Höchstspannung (HöS)"/>
    <s v="TIWAG-Netz AG/APG/TenneT"/>
    <x v="0"/>
    <x v="37"/>
    <x v="0"/>
  </r>
  <r>
    <s v="BNA0567b"/>
    <x v="13"/>
    <s v="KW Kühtai"/>
    <s v="A-6183"/>
    <s v="Kühtai"/>
    <m/>
    <s v="Österreich"/>
    <s v="Kühtai Ma 2"/>
    <d v="1981-01-15T00:00:00"/>
    <d v="1981-01-15T00:00:00"/>
    <s v="in Betrieb"/>
    <x v="9"/>
    <m/>
    <m/>
    <s v="Pumpspeicher"/>
    <x v="1"/>
    <s v="Nein"/>
    <n v="144.5"/>
    <s v="UW Silz"/>
    <s v="Höchstspannung (HöS)"/>
    <s v="TIWAG-Netz AG/APG/TenneT"/>
    <x v="0"/>
    <x v="37"/>
    <x v="0"/>
  </r>
  <r>
    <s v="BNA0568"/>
    <x v="32"/>
    <s v="RWE Innogy Brise Windparkbetriebsgesellschaft mbH"/>
    <n v="29393"/>
    <s v="Hohne"/>
    <m/>
    <s v="Niedersachsen"/>
    <s v="Schmarloh"/>
    <n v="2007"/>
    <n v="2007"/>
    <s v="in Betrieb"/>
    <x v="0"/>
    <m/>
    <m/>
    <s v="Windenergie (Onshore-Anlage)"/>
    <x v="0"/>
    <s v="Nein"/>
    <n v="28"/>
    <s v="UW Lachendorf"/>
    <s v="Mittelspannung (MS)"/>
    <s v="Celle-Uelzen Netz GmbH"/>
    <x v="0"/>
    <x v="12"/>
    <x v="0"/>
  </r>
  <r>
    <s v="BNA0569"/>
    <x v="271"/>
    <m/>
    <n v="29331"/>
    <s v="Lachendorf"/>
    <m/>
    <s v="Niedersachsen"/>
    <m/>
    <n v="2009"/>
    <n v="2009"/>
    <s v="in Betrieb"/>
    <x v="0"/>
    <m/>
    <m/>
    <s v="Windenergie (Onshore-Anlage)"/>
    <x v="0"/>
    <m/>
    <n v="10.6"/>
    <m/>
    <s v="Mittelspannung (MS)"/>
    <s v="Celle-Uelzen Netz GmbH"/>
    <x v="0"/>
    <x v="7"/>
    <x v="0"/>
  </r>
  <r>
    <s v="BNA0570"/>
    <x v="272"/>
    <m/>
    <n v="49757"/>
    <s v="Lahn"/>
    <m/>
    <s v="Niedersachsen"/>
    <m/>
    <n v="2000"/>
    <n v="2000"/>
    <s v="in Betrieb"/>
    <x v="0"/>
    <m/>
    <m/>
    <s v="Windenergie (Onshore-Anlage)"/>
    <x v="0"/>
    <m/>
    <n v="14"/>
    <m/>
    <s v="Mittelspannung (MS)"/>
    <s v="EWE NETZ GmbH"/>
    <x v="0"/>
    <x v="51"/>
    <x v="0"/>
  </r>
  <r>
    <s v="BNA0571"/>
    <x v="273"/>
    <m/>
    <n v="31246"/>
    <s v="Lahstedt"/>
    <m/>
    <s v="Niedersachsen"/>
    <m/>
    <n v="2006"/>
    <n v="2006"/>
    <s v="in Betrieb"/>
    <x v="0"/>
    <m/>
    <m/>
    <s v="Windenergie (Onshore-Anlage)"/>
    <x v="0"/>
    <m/>
    <n v="10"/>
    <m/>
    <s v="Mittelspannung (MS)"/>
    <s v="Avacon AG"/>
    <x v="0"/>
    <x v="34"/>
    <x v="0"/>
  </r>
  <r>
    <s v="BNA0572"/>
    <x v="274"/>
    <m/>
    <n v="21769"/>
    <s v="Lamstedt"/>
    <m/>
    <s v="Niedersachsen"/>
    <m/>
    <n v="2009"/>
    <n v="2009"/>
    <s v="in Betrieb"/>
    <x v="0"/>
    <m/>
    <m/>
    <s v="Windenergie (Onshore-Anlage)"/>
    <x v="0"/>
    <m/>
    <n v="22"/>
    <m/>
    <s v="USp. Hoch- / Mittelspannung (HS/MS)"/>
    <s v="EWE NETZ GmbH"/>
    <x v="0"/>
    <x v="7"/>
    <x v="0"/>
  </r>
  <r>
    <s v="BNA0573"/>
    <x v="132"/>
    <s v="Landesbergen Biomasse"/>
    <n v="31628"/>
    <s v="Landesbergen"/>
    <m/>
    <s v="Niedersachsen"/>
    <m/>
    <d v="2005-01-01T00:00:00"/>
    <d v="2005-01-01T00:00:00"/>
    <s v="in Betrieb"/>
    <x v="4"/>
    <m/>
    <m/>
    <s v="Biomasse"/>
    <x v="0"/>
    <s v="Nein"/>
    <n v="22"/>
    <m/>
    <s v="Hochspannung (HS)"/>
    <s v="Avacon AG"/>
    <x v="0"/>
    <x v="36"/>
    <x v="0"/>
  </r>
  <r>
    <s v="BNA0574a"/>
    <x v="132"/>
    <s v="Landesbergen Gas"/>
    <n v="31628"/>
    <s v="Landesbergen"/>
    <m/>
    <s v="Niedersachsen"/>
    <s v="Gasturbine"/>
    <d v="1973-01-01T00:00:00"/>
    <d v="1973-01-01T00:00:00"/>
    <s v="in Betrieb"/>
    <x v="1"/>
    <m/>
    <m/>
    <s v="Erdgas"/>
    <x v="1"/>
    <s v="Nein"/>
    <n v="56"/>
    <s v="Landesbergen"/>
    <s v="Höchstspannung (HöS)"/>
    <s v="TenneT TSO GmbH "/>
    <x v="0"/>
    <x v="16"/>
    <x v="2"/>
  </r>
  <r>
    <s v="BNA0574b"/>
    <x v="132"/>
    <s v="Landesbergen Gas"/>
    <n v="31628"/>
    <s v="Landesbergen"/>
    <m/>
    <s v="Niedersachsen"/>
    <s v="Dampfturbine"/>
    <d v="1973-01-01T00:00:00"/>
    <d v="1973-01-01T00:00:00"/>
    <s v="Vorläufig Stillgelegt (mit StA)"/>
    <x v="1"/>
    <m/>
    <m/>
    <s v="Erdgas"/>
    <x v="1"/>
    <s v="Nein"/>
    <n v="431"/>
    <s v="Landesbergen"/>
    <s v="Höchstspannung (HöS)"/>
    <s v="TenneT TSO GmbH "/>
    <x v="1"/>
    <x v="16"/>
    <x v="0"/>
  </r>
  <r>
    <s v="BNA0575"/>
    <x v="275"/>
    <m/>
    <s v="06188"/>
    <s v="Landsberg, OT Sietzsch"/>
    <m/>
    <s v="Sachsen-Anhalt"/>
    <m/>
    <n v="2010"/>
    <n v="2010"/>
    <s v="in Betrieb"/>
    <x v="7"/>
    <m/>
    <m/>
    <s v="Solare Strahlungsenergie"/>
    <x v="0"/>
    <m/>
    <n v="12"/>
    <m/>
    <s v="Mittelspannung (MS)"/>
    <s v="Mitteldeutsche Netzgesellschaft Strom mbH"/>
    <x v="0"/>
    <x v="54"/>
    <x v="0"/>
  </r>
  <r>
    <s v="BNA0576"/>
    <x v="276"/>
    <m/>
    <n v="27607"/>
    <s v="Langen"/>
    <m/>
    <s v="Niedersachsen"/>
    <m/>
    <n v="1999"/>
    <n v="1999"/>
    <s v="in Betrieb"/>
    <x v="0"/>
    <m/>
    <m/>
    <s v="Windenergie (Onshore-Anlage)"/>
    <x v="0"/>
    <m/>
    <n v="25"/>
    <m/>
    <s v="USp. Hoch- / Mittelspannung (HS/MS)"/>
    <s v="EWE NETZ GmbH"/>
    <x v="0"/>
    <x v="3"/>
    <x v="0"/>
  </r>
  <r>
    <s v="BNA0577"/>
    <x v="277"/>
    <m/>
    <n v="27607"/>
    <s v="Langen"/>
    <m/>
    <s v="Niedersachsen"/>
    <m/>
    <n v="2000"/>
    <n v="2000"/>
    <s v="in Betrieb"/>
    <x v="0"/>
    <m/>
    <m/>
    <s v="Windenergie (Onshore-Anlage)"/>
    <x v="0"/>
    <m/>
    <n v="20.8"/>
    <m/>
    <s v="USp. Hoch- / Mittelspannung (HS/MS)"/>
    <s v="EWE NETZ GmbH"/>
    <x v="0"/>
    <x v="51"/>
    <x v="0"/>
  </r>
  <r>
    <s v="BNA0578"/>
    <x v="278"/>
    <m/>
    <n v="27607"/>
    <s v="Langen"/>
    <m/>
    <s v="Niedersachsen"/>
    <m/>
    <n v="1999"/>
    <n v="1999"/>
    <s v="in Betrieb"/>
    <x v="0"/>
    <m/>
    <m/>
    <s v="Windenergie (Onshore-Anlage)"/>
    <x v="0"/>
    <m/>
    <n v="11"/>
    <m/>
    <s v="USp. Hoch- / Mittelspannung (HS/MS)"/>
    <s v="EWE NETZ GmbH"/>
    <x v="0"/>
    <x v="3"/>
    <x v="0"/>
  </r>
  <r>
    <s v="BNA0579"/>
    <x v="279"/>
    <m/>
    <n v="27607"/>
    <s v="Langen"/>
    <m/>
    <s v="Niedersachsen"/>
    <m/>
    <n v="2000"/>
    <n v="2000"/>
    <s v="in Betrieb"/>
    <x v="0"/>
    <m/>
    <m/>
    <s v="Windenergie (Onshore-Anlage)"/>
    <x v="0"/>
    <m/>
    <n v="11"/>
    <m/>
    <s v="Mittelspannung (MS)"/>
    <s v="EWE NETZ GmbH"/>
    <x v="0"/>
    <x v="51"/>
    <x v="0"/>
  </r>
  <r>
    <s v="BNA0580"/>
    <x v="0"/>
    <m/>
    <n v="27607"/>
    <s v="Langen"/>
    <m/>
    <s v="Niedersachsen"/>
    <m/>
    <n v="2001"/>
    <n v="2001"/>
    <s v="in Betrieb"/>
    <x v="0"/>
    <m/>
    <m/>
    <s v="Windenergie (Onshore-Anlage)"/>
    <x v="0"/>
    <m/>
    <n v="10.5"/>
    <m/>
    <s v="USp. Hoch- / Mittelspannung (HS/MS)"/>
    <s v="EWE NETZ GmbH"/>
    <x v="0"/>
    <x v="22"/>
    <x v="0"/>
  </r>
  <r>
    <s v="BNA0582"/>
    <x v="280"/>
    <m/>
    <n v="29386"/>
    <s v="Langwedel"/>
    <m/>
    <s v="Niedersachsen"/>
    <m/>
    <n v="2009"/>
    <n v="2009"/>
    <s v="in Betrieb"/>
    <x v="0"/>
    <m/>
    <m/>
    <s v="Windenergie (Onshore-Anlage)"/>
    <x v="0"/>
    <m/>
    <n v="20"/>
    <m/>
    <s v="Hochspannung (HS)"/>
    <s v="LSW Netz GmbH &amp; Co. KG "/>
    <x v="0"/>
    <x v="7"/>
    <x v="0"/>
  </r>
  <r>
    <s v="BNA0583"/>
    <x v="281"/>
    <s v="Laufenburg"/>
    <s v="CH-5080"/>
    <s v="Laufenburg"/>
    <m/>
    <s v="Schweiz"/>
    <s v="KW Laufenburg"/>
    <d v="1914-10-01T00:00:00"/>
    <d v="1914-10-01T00:00:00"/>
    <s v="in Betrieb"/>
    <x v="2"/>
    <m/>
    <m/>
    <s v="Laufwasser"/>
    <x v="1"/>
    <s v="Nein"/>
    <n v="104.4"/>
    <s v="110-kV-Schaltanlage Laufenburg"/>
    <s v="Hochspannung (HS)"/>
    <s v="ED Netze GmbH"/>
    <x v="0"/>
    <x v="119"/>
    <x v="0"/>
  </r>
  <r>
    <s v="BNA0584"/>
    <x v="282"/>
    <s v="Helmeringen KG"/>
    <n v="89415"/>
    <s v="Lauingen "/>
    <s v="Hygstetter Weg"/>
    <s v="Bayern"/>
    <m/>
    <d v="2008-08-28T00:00:00"/>
    <d v="2008-08-28T00:00:00"/>
    <s v="in Betrieb"/>
    <x v="7"/>
    <m/>
    <m/>
    <s v="Solare Strahlungsenergie"/>
    <x v="0"/>
    <s v="Nein"/>
    <n v="10"/>
    <s v="DE00002789415Rl00000001046138000"/>
    <s v="Mittelspannung (MS)"/>
    <s v="LEW Verteilnetz GmbH"/>
    <x v="0"/>
    <x v="59"/>
    <x v="0"/>
  </r>
  <r>
    <s v="BNA0585"/>
    <x v="283"/>
    <m/>
    <n v="36369"/>
    <s v="Lautertal/Dirlammen"/>
    <m/>
    <s v="Hessen"/>
    <m/>
    <n v="2000"/>
    <n v="2000"/>
    <s v="in Betrieb"/>
    <x v="0"/>
    <m/>
    <m/>
    <s v="Windenergie (Onshore-Anlage)"/>
    <x v="0"/>
    <m/>
    <n v="15.6"/>
    <m/>
    <s v="USp. Hoch- / Mittelspannung (HS/MS)"/>
    <s v="ovag Netz AG"/>
    <x v="0"/>
    <x v="51"/>
    <x v="0"/>
  </r>
  <r>
    <s v="BNA0588"/>
    <x v="53"/>
    <s v="Heizkraftwerk Leipzig-Nord"/>
    <n v="4105"/>
    <s v="Leipzig"/>
    <m/>
    <s v="Sachsen"/>
    <m/>
    <d v="1996-02-15T00:00:00"/>
    <d v="1996-02-15T00:00:00"/>
    <s v="in Betrieb"/>
    <x v="3"/>
    <s v="Erdgas"/>
    <s v="leichtes Heizöl"/>
    <s v="Erdgas"/>
    <x v="1"/>
    <s v="Ja"/>
    <n v="167"/>
    <s v="Eutritzscher Str. 14b"/>
    <s v="Hochspannung (HS)"/>
    <s v="Netz Leipzig GmbH"/>
    <x v="0"/>
    <x v="38"/>
    <x v="3"/>
  </r>
  <r>
    <s v="BNA0589"/>
    <x v="32"/>
    <s v="RWE Innogy Brise Windparkbetriebsgesellschaft mbH"/>
    <n v="38268"/>
    <s v="Lengede"/>
    <m/>
    <s v="Niedersachsen"/>
    <s v="Barbecke"/>
    <n v="2002"/>
    <n v="2002"/>
    <s v="in Betrieb"/>
    <x v="0"/>
    <m/>
    <m/>
    <s v="Windenergie (Onshore-Anlage)"/>
    <x v="0"/>
    <s v="Nein"/>
    <n v="14.4"/>
    <s v="ÜS Barbecke"/>
    <s v="Mittelspannung (MS)"/>
    <s v="Avacon AG"/>
    <x v="0"/>
    <x v="1"/>
    <x v="0"/>
  </r>
  <r>
    <s v="BNA0590"/>
    <x v="155"/>
    <s v="TREA Leuna"/>
    <n v="6237"/>
    <s v="Leuna"/>
    <s v="An der B91"/>
    <s v="Sachsen-Anhalt"/>
    <s v="Linie 1"/>
    <d v="2005-08-26T00:00:00"/>
    <d v="2005-08-26T00:00:00"/>
    <s v="in Betrieb"/>
    <x v="10"/>
    <m/>
    <m/>
    <s v="Abfall"/>
    <x v="1"/>
    <s v="Nein"/>
    <n v="16.25"/>
    <s v="Bau 2312"/>
    <s v="Mittelspannung (MS)"/>
    <s v="InfraLeuna GmbH"/>
    <x v="0"/>
    <x v="36"/>
    <x v="1"/>
  </r>
  <r>
    <s v="BNA0591"/>
    <x v="155"/>
    <s v="TREA Leuna"/>
    <n v="6237"/>
    <s v="Leuna"/>
    <s v="An der B91"/>
    <s v="Sachsen-Anhalt"/>
    <s v="Linie 2"/>
    <d v="2007-06-19T00:00:00"/>
    <d v="2007-06-19T00:00:00"/>
    <s v="in Betrieb"/>
    <x v="10"/>
    <m/>
    <m/>
    <s v="Abfall"/>
    <x v="1"/>
    <s v="Nein"/>
    <n v="16.25"/>
    <s v="Bau 2312"/>
    <s v="Mittelspannung (MS)"/>
    <s v="InfraLeuna GmbH"/>
    <x v="0"/>
    <x v="81"/>
    <x v="1"/>
  </r>
  <r>
    <s v="BNA0592"/>
    <x v="284"/>
    <s v="GuD Leuna"/>
    <n v="6237"/>
    <s v="Leuna"/>
    <m/>
    <s v="Sachsen-Anhalt"/>
    <m/>
    <d v="1998-10-01T00:00:00"/>
    <d v="1998-10-01T00:00:00"/>
    <s v="in Betrieb"/>
    <x v="1"/>
    <m/>
    <m/>
    <s v="Erdgas"/>
    <x v="1"/>
    <s v="Nein"/>
    <n v="39"/>
    <s v="UW Leuna"/>
    <s v="Hochspannung (HS)"/>
    <s v="InfraLeuna GmbH"/>
    <x v="0"/>
    <x v="43"/>
    <x v="3"/>
  </r>
  <r>
    <s v="BNA0593"/>
    <x v="284"/>
    <s v="ILK-GuD"/>
    <n v="6237"/>
    <s v="Leuna"/>
    <m/>
    <s v="Sachsen-Anhalt"/>
    <s v="GT1"/>
    <d v="1994-07-01T00:00:00"/>
    <d v="1994-07-01T00:00:00"/>
    <s v="in Betrieb"/>
    <x v="1"/>
    <m/>
    <m/>
    <s v="Erdgas"/>
    <x v="1"/>
    <s v="Ja"/>
    <n v="35"/>
    <s v="Bau 5131"/>
    <s v="Hochspannung (HS)"/>
    <s v="InfraLeuna GmbH"/>
    <x v="0"/>
    <x v="29"/>
    <x v="3"/>
  </r>
  <r>
    <s v="BNA0594"/>
    <x v="285"/>
    <s v="ILK-GuD"/>
    <n v="6237"/>
    <s v="Leuna"/>
    <m/>
    <s v="Sachsen-Anhalt"/>
    <s v="GT2"/>
    <d v="1994-07-01T00:00:00"/>
    <d v="1994-07-01T00:00:00"/>
    <s v="in Betrieb"/>
    <x v="1"/>
    <m/>
    <m/>
    <s v="Erdgas"/>
    <x v="1"/>
    <s v="Ja"/>
    <n v="35"/>
    <s v="Leuna Mitte"/>
    <s v="Hochspannung (HS)"/>
    <s v="InfraLeuna GmbH"/>
    <x v="0"/>
    <x v="29"/>
    <x v="3"/>
  </r>
  <r>
    <s v="BNA0595"/>
    <x v="284"/>
    <s v="ILK-GuD"/>
    <n v="6237"/>
    <s v="Leuna"/>
    <m/>
    <s v="Sachsen-Anhalt"/>
    <s v="GT3"/>
    <d v="1994-07-01T00:00:00"/>
    <d v="1994-07-01T00:00:00"/>
    <s v="in Betrieb"/>
    <x v="1"/>
    <m/>
    <m/>
    <s v="Erdgas"/>
    <x v="1"/>
    <s v="Ja"/>
    <n v="37"/>
    <s v="Bau 5131"/>
    <s v="Hochspannung (HS)"/>
    <s v="InfraLeuna GmbH"/>
    <x v="0"/>
    <x v="29"/>
    <x v="3"/>
  </r>
  <r>
    <s v="BNA0596"/>
    <x v="285"/>
    <s v="Raffineriekraftwerk"/>
    <n v="6237"/>
    <s v="Leuna"/>
    <m/>
    <s v="Sachsen-Anhalt"/>
    <m/>
    <d v="1997-01-01T00:00:00"/>
    <d v="1997-01-01T00:00:00"/>
    <s v="in Betrieb"/>
    <x v="5"/>
    <m/>
    <m/>
    <s v="Mineralölprodukte"/>
    <x v="1"/>
    <s v="Ja"/>
    <n v="92.5"/>
    <s v="Leuna Süd-Mitte"/>
    <s v="Hochspannung (HS)"/>
    <s v="InfraLeuna GmbH"/>
    <x v="0"/>
    <x v="14"/>
    <x v="3"/>
  </r>
  <r>
    <s v="BNA0597"/>
    <x v="284"/>
    <s v="ILK-GuD"/>
    <n v="6237"/>
    <s v="Leuna"/>
    <m/>
    <s v="Sachsen-Anhalt"/>
    <s v="DT1"/>
    <d v="1994-07-01T00:00:00"/>
    <d v="1994-07-01T00:00:00"/>
    <s v="in Betrieb"/>
    <x v="14"/>
    <s v="Dampf"/>
    <m/>
    <s v="Sonstige Energieträger_x000a_(nicht erneuerbar)"/>
    <x v="1"/>
    <s v="Ja"/>
    <n v="8.6999999999999993"/>
    <s v="Bau 5130"/>
    <s v="USp. Hoch- / Mittelspannung (HS/MS)"/>
    <s v="InfraLeuna GmbH"/>
    <x v="0"/>
    <x v="29"/>
    <x v="3"/>
  </r>
  <r>
    <s v="BNA0598a"/>
    <x v="284"/>
    <s v="ILK-EKT"/>
    <n v="6237"/>
    <s v="Leuna"/>
    <m/>
    <s v="Sachsen-Anhalt"/>
    <s v="EKT"/>
    <d v="2000-02-14T00:00:00"/>
    <d v="2000-02-14T00:00:00"/>
    <s v="in Betrieb"/>
    <x v="14"/>
    <s v="Dampf"/>
    <m/>
    <s v="Sonstige Energieträger_x000a_(nicht erneuerbar)"/>
    <x v="1"/>
    <s v="Ja"/>
    <n v="14"/>
    <s v="Bau 5130"/>
    <s v="USp. Hoch- / Mittelspannung (HS/MS)"/>
    <s v="InfraLeuna GmbH"/>
    <x v="0"/>
    <x v="50"/>
    <x v="1"/>
  </r>
  <r>
    <s v="BNA0598b"/>
    <x v="284"/>
    <s v="ILK-GuD"/>
    <n v="6237"/>
    <s v="Leuna"/>
    <m/>
    <s v="Sachsen-Anhalt"/>
    <s v="KT1"/>
    <d v="2010-04-30T00:00:00"/>
    <d v="2010-04-30T00:00:00"/>
    <s v="in Betrieb"/>
    <x v="14"/>
    <s v="Dampf"/>
    <m/>
    <s v="Sonstige Energieträger_x000a_(nicht erneuerbar)"/>
    <x v="1"/>
    <s v="Nein"/>
    <n v="20"/>
    <s v="Bau 5130"/>
    <s v="USp. Hoch- / Mittelspannung (HS/MS)"/>
    <s v="InfraLeuna GmbH"/>
    <x v="0"/>
    <x v="24"/>
    <x v="3"/>
  </r>
  <r>
    <s v="BNA0599"/>
    <x v="286"/>
    <m/>
    <n v="51373"/>
    <s v="Leverkusen"/>
    <m/>
    <s v="Nordrhein-Westfalen"/>
    <s v="entfällt"/>
    <d v="2011-05-03T00:00:00"/>
    <d v="2011-05-03T00:00:00"/>
    <s v="in Betrieb"/>
    <x v="10"/>
    <m/>
    <m/>
    <s v="Abfall"/>
    <x v="1"/>
    <s v="Ja"/>
    <n v="11.6"/>
    <s v="UA Manfort / UA Küppersteg"/>
    <s v="Mittelspannung (MS)"/>
    <s v="Rheinische NETZGesellschaft mbH "/>
    <x v="0"/>
    <x v="33"/>
    <x v="1"/>
  </r>
  <r>
    <s v="BNA0600a"/>
    <x v="265"/>
    <s v="X-Kraftwerk"/>
    <n v="51368"/>
    <s v="Leverkusen"/>
    <s v="CHEMPARK, Geb. X 50"/>
    <s v="Nordrhein-Westfalen"/>
    <m/>
    <d v="1981-01-01T00:00:00"/>
    <d v="1981-01-01T00:00:00"/>
    <s v="in Betrieb"/>
    <x v="1"/>
    <m/>
    <m/>
    <s v="Erdgas"/>
    <x v="1"/>
    <s v="Ja"/>
    <n v="25"/>
    <m/>
    <s v="USp. Hoch- / Mittelspannung (HS/MS)"/>
    <s v="CURRENTA"/>
    <x v="0"/>
    <x v="37"/>
    <x v="1"/>
  </r>
  <r>
    <s v="BNA0600b"/>
    <x v="265"/>
    <s v="G-Kraftwerk"/>
    <n v="51368"/>
    <s v="Leverkusen"/>
    <s v="CHEMPARK, Geb. G 22"/>
    <s v="Nordrhein-Westfalen"/>
    <m/>
    <d v="1962-01-01T00:00:00"/>
    <d v="1962-01-01T00:00:00"/>
    <s v="in Betrieb"/>
    <x v="3"/>
    <s v="Steinkohle"/>
    <s v="Erdgas, Braunkohle,  Produktionsrückstände"/>
    <s v="Steinkohle"/>
    <x v="1"/>
    <s v="Ja"/>
    <n v="103"/>
    <m/>
    <s v="USp. Hoch- / Mittelspannung (HS/MS)"/>
    <s v="CURRENTA"/>
    <x v="0"/>
    <x v="105"/>
    <x v="1"/>
  </r>
  <r>
    <s v="BNA0601"/>
    <x v="287"/>
    <m/>
    <n v="56479"/>
    <s v="Liebenscheid "/>
    <m/>
    <s v="Rheinland-Pfalz"/>
    <m/>
    <d v="2016-07-05T00:00:00"/>
    <d v="2016-07-05T00:00:00"/>
    <s v="in Betrieb"/>
    <x v="4"/>
    <m/>
    <s v="HEL"/>
    <s v="Biomasse"/>
    <x v="0"/>
    <s v="Ja"/>
    <n v="14"/>
    <s v="DE00018157299V0000000000000727559"/>
    <s v="Mittelspannung (MS)"/>
    <s v="Westnetz GmbH"/>
    <x v="0"/>
    <x v="13"/>
    <x v="0"/>
  </r>
  <r>
    <s v="BNA0602"/>
    <x v="59"/>
    <s v="Emsland"/>
    <n v="49811"/>
    <s v="Lingen"/>
    <m/>
    <s v="Niedersachsen"/>
    <s v="C1"/>
    <d v="1974-01-01T00:00:00"/>
    <d v="1974-01-01T00:00:00"/>
    <s v="in Betrieb"/>
    <x v="1"/>
    <m/>
    <m/>
    <s v="Erdgas"/>
    <x v="1"/>
    <s v="Ja"/>
    <n v="116"/>
    <s v="Hanekenfähr"/>
    <s v="Hochspannung (HS)"/>
    <s v="Westnetz GmbH"/>
    <x v="0"/>
    <x v="40"/>
    <x v="3"/>
  </r>
  <r>
    <s v="BNA0603"/>
    <x v="59"/>
    <s v="Emsland"/>
    <n v="49811"/>
    <s v="Lingen"/>
    <m/>
    <s v="Niedersachsen"/>
    <s v="B1"/>
    <d v="1973-01-01T00:00:00"/>
    <d v="1973-01-01T00:00:00"/>
    <s v="in Betrieb"/>
    <x v="1"/>
    <m/>
    <m/>
    <s v="Erdgas"/>
    <x v="1"/>
    <s v="Ja"/>
    <n v="116"/>
    <s v="Hanekenfähr"/>
    <s v="Hochspannung (HS)"/>
    <s v="Westnetz GmbH"/>
    <x v="0"/>
    <x v="16"/>
    <x v="3"/>
  </r>
  <r>
    <s v="BNA0604"/>
    <x v="59"/>
    <s v="Emsland"/>
    <n v="49811"/>
    <s v="Lingen"/>
    <m/>
    <s v="Niedersachsen"/>
    <s v="B2"/>
    <d v="1973-01-01T00:00:00"/>
    <d v="1973-01-01T00:00:00"/>
    <s v="in Betrieb"/>
    <x v="1"/>
    <m/>
    <m/>
    <s v="Erdgas"/>
    <x v="1"/>
    <s v="Ja"/>
    <n v="359"/>
    <s v="Hanekenfähr"/>
    <s v="Höchstspannung (HöS)"/>
    <s v="Amprion GmbH"/>
    <x v="0"/>
    <x v="16"/>
    <x v="3"/>
  </r>
  <r>
    <s v="BNA0605"/>
    <x v="59"/>
    <s v="Emsland"/>
    <n v="49811"/>
    <s v="Lingen"/>
    <m/>
    <s v="Niedersachsen"/>
    <s v="C2"/>
    <d v="1974-01-01T00:00:00"/>
    <d v="1974-01-01T00:00:00"/>
    <s v="in Betrieb"/>
    <x v="1"/>
    <m/>
    <m/>
    <s v="Erdgas"/>
    <x v="1"/>
    <s v="Ja"/>
    <n v="359"/>
    <s v="Hanekenfähr"/>
    <s v="Höchstspannung (HöS)"/>
    <s v="Amprion GmbH"/>
    <x v="0"/>
    <x v="40"/>
    <x v="3"/>
  </r>
  <r>
    <s v="BNA0606"/>
    <x v="59"/>
    <s v="Emsland"/>
    <n v="49811"/>
    <s v="Lingen"/>
    <m/>
    <s v="Niedersachsen"/>
    <s v="D"/>
    <d v="2010-09-07T00:00:00"/>
    <d v="2010-09-07T00:00:00"/>
    <s v="in Betrieb"/>
    <x v="1"/>
    <m/>
    <m/>
    <s v="Erdgas"/>
    <x v="1"/>
    <s v="Ja"/>
    <n v="887"/>
    <s v="Hanekenfähr"/>
    <s v="Höchstspannung (HöS)"/>
    <s v="Amprion GmbH"/>
    <x v="0"/>
    <x v="24"/>
    <x v="3"/>
  </r>
  <r>
    <s v="BNA0607"/>
    <x v="158"/>
    <s v="Kernkraftwerk Emsland"/>
    <n v="49811"/>
    <s v="Lingen"/>
    <m/>
    <s v="Niedersachsen"/>
    <s v="KKE"/>
    <d v="1988-06-20T00:00:00"/>
    <d v="1988-06-20T00:00:00"/>
    <s v="in Betrieb"/>
    <x v="13"/>
    <m/>
    <m/>
    <s v="Kernenergie"/>
    <x v="1"/>
    <s v="Nein"/>
    <n v="1336"/>
    <s v="Hanekenfähr"/>
    <s v="Höchstspannung (HöS)"/>
    <s v="Amprion GmbH"/>
    <x v="0"/>
    <x v="46"/>
    <x v="1"/>
  </r>
  <r>
    <s v="BNA0608a"/>
    <x v="0"/>
    <m/>
    <n v="52441"/>
    <s v="Linnich"/>
    <m/>
    <s v="Nordrhein-Westfalen"/>
    <m/>
    <n v="2001"/>
    <n v="2001"/>
    <s v="in Betrieb"/>
    <x v="0"/>
    <m/>
    <m/>
    <s v="Windenergie (Onshore-Anlage)"/>
    <x v="0"/>
    <m/>
    <n v="15.3"/>
    <m/>
    <s v="Mittelspannung (MS)"/>
    <s v="regionetz GmbH"/>
    <x v="0"/>
    <x v="22"/>
    <x v="0"/>
  </r>
  <r>
    <s v="BNA0608b"/>
    <x v="288"/>
    <m/>
    <n v="52441"/>
    <s v="Linnich"/>
    <m/>
    <s v="Nordrhein-Westfalen"/>
    <m/>
    <d v="2003-02-12T00:00:00"/>
    <d v="2003-02-12T00:00:00"/>
    <s v="in Betrieb"/>
    <x v="0"/>
    <m/>
    <m/>
    <s v="Windenergie (Onshore-Anlage)"/>
    <x v="0"/>
    <m/>
    <n v="3.6"/>
    <s v="UW Linnich"/>
    <s v="Mittelspannung (MS)"/>
    <s v="regionetz GmbH"/>
    <x v="0"/>
    <x v="8"/>
    <x v="0"/>
  </r>
  <r>
    <s v="BNA0609"/>
    <x v="289"/>
    <s v="Windpark Löbau"/>
    <n v="2708"/>
    <s v="Löbau"/>
    <m/>
    <s v="Sachsen"/>
    <m/>
    <d v="1999-09-14T00:00:00"/>
    <d v="1999-09-14T00:00:00"/>
    <s v="in Betrieb"/>
    <x v="0"/>
    <m/>
    <m/>
    <s v="Windenergie (Onshore-Anlage)"/>
    <x v="0"/>
    <m/>
    <n v="38.549999999999997"/>
    <s v="UW Oppeln"/>
    <s v="Hochspannung (HS)"/>
    <s v="ENSO Netz GmbH"/>
    <x v="0"/>
    <x v="19"/>
    <x v="0"/>
  </r>
  <r>
    <s v="BNA0610"/>
    <x v="0"/>
    <m/>
    <n v="49393"/>
    <s v="Lohne"/>
    <m/>
    <s v="Niedersachsen"/>
    <m/>
    <n v="2002"/>
    <n v="2002"/>
    <s v="in Betrieb"/>
    <x v="0"/>
    <m/>
    <m/>
    <s v="Windenergie (Onshore-Anlage)"/>
    <x v="0"/>
    <m/>
    <n v="16"/>
    <m/>
    <s v="USp. Hoch- / Mittelspannung (HS/MS)"/>
    <s v="EWE NETZ GmbH"/>
    <x v="0"/>
    <x v="1"/>
    <x v="0"/>
  </r>
  <r>
    <s v="BNA0611"/>
    <x v="0"/>
    <m/>
    <n v="1623"/>
    <s v="Lommatzsch"/>
    <m/>
    <s v="Sachsen"/>
    <m/>
    <n v="2002"/>
    <n v="2002"/>
    <s v="in Betrieb"/>
    <x v="0"/>
    <m/>
    <m/>
    <s v="Windenergie (Onshore-Anlage)"/>
    <x v="0"/>
    <m/>
    <n v="13.6"/>
    <m/>
    <s v="USp. Hoch- / Mittelspannung (HS/MS)"/>
    <s v="ENSO Netz GmbH"/>
    <x v="0"/>
    <x v="1"/>
    <x v="0"/>
  </r>
  <r>
    <s v="BNA0613"/>
    <x v="34"/>
    <s v="UW Louisfelde"/>
    <n v="17335"/>
    <s v="Louisfelde"/>
    <s v="Gemarkung Straßburg, _x000a_Flur 1, Flurstück 144/2"/>
    <s v="Mecklenburg-Vorpommern"/>
    <s v="UW Louisfelde"/>
    <n v="2006"/>
    <n v="2006"/>
    <s v="in Betrieb"/>
    <x v="0"/>
    <m/>
    <s v="Biogas"/>
    <s v="Windenergie (Onshore-Anlage)"/>
    <x v="0"/>
    <m/>
    <n v="64.599999999999994"/>
    <s v="UW Louisfelde"/>
    <s v="Hochspannung (HS)"/>
    <s v="E.DIS AG"/>
    <x v="0"/>
    <x v="34"/>
    <x v="0"/>
  </r>
  <r>
    <s v="BNA0614a"/>
    <x v="290"/>
    <s v="KW Mitte"/>
    <n v="67056"/>
    <s v="Ludwigshafen"/>
    <s v="A 855"/>
    <s v="Rheinland-Pfalz"/>
    <s v="GT 1"/>
    <d v="1992-02-29T00:00:00"/>
    <d v="1992-02-29T00:00:00"/>
    <s v="in Betrieb"/>
    <x v="1"/>
    <m/>
    <m/>
    <s v="Erdgas"/>
    <x v="1"/>
    <s v="Ja"/>
    <n v="47"/>
    <s v="W211"/>
    <s v="Höchstspannung (HöS)"/>
    <s v="Amprion GmbH"/>
    <x v="0"/>
    <x v="87"/>
    <x v="2"/>
  </r>
  <r>
    <s v="BNA0614b"/>
    <x v="290"/>
    <s v="Kraftwerk Mitte"/>
    <n v="67056"/>
    <s v="Ludwigshafen"/>
    <s v="A 800"/>
    <s v="Rheinland-Pfalz"/>
    <s v="GUD A 800 _x000a_GT 11, GT 12, DT 10"/>
    <d v="2005-05-12T00:00:00"/>
    <d v="2005-05-12T00:00:00"/>
    <s v="in Betrieb"/>
    <x v="1"/>
    <m/>
    <m/>
    <s v="Erdgas"/>
    <x v="1"/>
    <s v="Ja"/>
    <n v="497.5"/>
    <s v="W211"/>
    <s v="Höchstspannung (HöS)"/>
    <s v="Amprion GmbH"/>
    <x v="0"/>
    <x v="36"/>
    <x v="3"/>
  </r>
  <r>
    <s v="BNA0615"/>
    <x v="290"/>
    <s v="Kraftwerk Süd"/>
    <n v="67056"/>
    <s v="Ludwigshafen"/>
    <s v="C 200"/>
    <s v="Rheinland-Pfalz"/>
    <s v="GUD C 200_x000a_GT 1, GT 2, DT 1"/>
    <d v="1997-07-14T00:00:00"/>
    <d v="1997-07-14T00:00:00"/>
    <s v="in Betrieb"/>
    <x v="1"/>
    <m/>
    <m/>
    <s v="Erdgas"/>
    <x v="1"/>
    <s v="Ja"/>
    <n v="410"/>
    <s v="W211"/>
    <s v="Höchstspannung (HöS)"/>
    <s v="Amprion GmbH"/>
    <x v="0"/>
    <x v="14"/>
    <x v="3"/>
  </r>
  <r>
    <s v="BNA0616a"/>
    <x v="290"/>
    <s v="Kläranlage"/>
    <n v="67056"/>
    <s v="Ludwigshafen"/>
    <s v="Z 564"/>
    <s v="Rheinland-Pfalz"/>
    <s v="Z564"/>
    <d v="1992-04-30T00:00:00"/>
    <d v="1992-04-30T00:00:00"/>
    <s v="in Betrieb"/>
    <x v="17"/>
    <s v="Klärschlamm"/>
    <s v="Kohle, Brams"/>
    <s v="Abfall"/>
    <x v="1"/>
    <s v="Ja"/>
    <n v="12"/>
    <s v="W211"/>
    <s v="Höchstspannung (HöS)"/>
    <s v="Amprion GmbH"/>
    <x v="0"/>
    <x v="87"/>
    <x v="0"/>
  </r>
  <r>
    <s v="BNA0616b"/>
    <x v="290"/>
    <s v="Kraftwerk Nord"/>
    <n v="67056"/>
    <s v="Ludwigshafen"/>
    <s v="S 300"/>
    <s v="Rheinland-Pfalz"/>
    <s v="S 300_x000a_VT 1, VT 2, NT 7"/>
    <d v="1964-05-11T00:00:00"/>
    <d v="1964-05-11T00:00:00"/>
    <s v="in Betrieb"/>
    <x v="3"/>
    <s v="gasförmig"/>
    <s v="flüssig, Erdgas, (Öl)"/>
    <s v="Sonstige Energieträger_x000a_(nicht erneuerbar)"/>
    <x v="1"/>
    <s v="Ja"/>
    <n v="87.5"/>
    <s v="W211"/>
    <s v="Höchstspannung (HöS)"/>
    <s v="Amprion GmbH"/>
    <x v="0"/>
    <x v="118"/>
    <x v="3"/>
  </r>
  <r>
    <s v="BNA0617"/>
    <x v="291"/>
    <s v="BMK Lünen "/>
    <n v="44536"/>
    <s v="Lünen"/>
    <s v="Josef Rethmann Straße 4"/>
    <s v="Nordrhein-Westfalen"/>
    <m/>
    <n v="2006"/>
    <n v="2006"/>
    <s v="in Betrieb"/>
    <x v="4"/>
    <m/>
    <m/>
    <s v="Biomasse"/>
    <x v="0"/>
    <s v="Nein"/>
    <n v="20"/>
    <m/>
    <s v="Mittelspannung (MS)"/>
    <s v="Stadtwerke Lünen GmbH"/>
    <x v="0"/>
    <x v="34"/>
    <x v="0"/>
  </r>
  <r>
    <s v="BNA0618"/>
    <x v="42"/>
    <s v="KW Lünen"/>
    <n v="44536"/>
    <s v="Lünen"/>
    <s v="Moltkestr. 215"/>
    <s v="Nordrhein-Westfalen"/>
    <s v="Lünen 6"/>
    <d v="1962-03-06T00:00:00"/>
    <d v="1962-03-06T00:00:00"/>
    <s v="Endgültig Stillgelegt 2018 (mit StA)"/>
    <x v="6"/>
    <m/>
    <m/>
    <s v="Steinkohle"/>
    <x v="1"/>
    <s v="Nein"/>
    <n v="149"/>
    <s v="110 kV Schaltanlage Lünen"/>
    <s v="Hochspannung (HS)"/>
    <s v="Westnetz GmbH/DB Energie GmbH"/>
    <x v="3"/>
    <x v="105"/>
    <x v="0"/>
  </r>
  <r>
    <s v="BNA0619"/>
    <x v="42"/>
    <s v="KW Lünen"/>
    <n v="44537"/>
    <s v="Lünen"/>
    <s v="Moltkestr. 215"/>
    <s v="Nordrhein-Westfalen"/>
    <s v="Lünen 7"/>
    <d v="1970-03-26T00:00:00"/>
    <d v="1970-03-26T00:00:00"/>
    <s v="Endgültig Stillgelegt 2018 (mit StA)"/>
    <x v="6"/>
    <m/>
    <m/>
    <s v="Steinkohle"/>
    <x v="1"/>
    <s v="Ja"/>
    <n v="324"/>
    <s v="220 kV Schaltanlage Elmenhorst"/>
    <s v="Höchstspannung (HöS)"/>
    <s v="Amprion GmbH"/>
    <x v="3"/>
    <x v="35"/>
    <x v="0"/>
  </r>
  <r>
    <s v="BNA0620"/>
    <x v="292"/>
    <m/>
    <n v="26524"/>
    <s v="Lütetsburg"/>
    <m/>
    <s v="Niedersachsen"/>
    <m/>
    <n v="2003"/>
    <n v="2003"/>
    <s v="in Betrieb"/>
    <x v="0"/>
    <m/>
    <m/>
    <s v="Windenergie (Onshore-Anlage)"/>
    <x v="0"/>
    <m/>
    <n v="26"/>
    <m/>
    <s v="USp. Hoch- / Mittelspannung (HS/MS)"/>
    <s v="EWE NETZ GmbH"/>
    <x v="0"/>
    <x v="2"/>
    <x v="0"/>
  </r>
  <r>
    <s v="BNA0621"/>
    <x v="53"/>
    <s v="Biomasseheizkraftwerk Piesteritz"/>
    <n v="6886"/>
    <s v="Wittenberg/ Piesteritz"/>
    <m/>
    <s v="Sachsen-Anhalt"/>
    <m/>
    <d v="2009-07-03T00:00:00"/>
    <d v="2009-07-03T00:00:00"/>
    <s v="in Betrieb"/>
    <x v="4"/>
    <s v="Waldrestholz"/>
    <m/>
    <s v="Biomasse"/>
    <x v="0"/>
    <s v="Ja"/>
    <n v="18.100000000000001"/>
    <s v="Dessauer Str. 124R, 06886 Lutherstadt Wittenberg"/>
    <s v="Hochspannung (HS)"/>
    <s v="Mitteldeutsche Netzgesellschaft Strom mbH"/>
    <x v="0"/>
    <x v="6"/>
    <x v="0"/>
  </r>
  <r>
    <s v="BNA0622"/>
    <x v="293"/>
    <s v="MHKW Rothensee"/>
    <n v="39126"/>
    <s v="Magdeburg"/>
    <m/>
    <s v="Sachsen-Anhalt"/>
    <s v="Block 1"/>
    <d v="2005-07-17T00:00:00"/>
    <d v="2005-07-17T00:00:00"/>
    <s v="in Betrieb"/>
    <x v="10"/>
    <s v="Abfall, _x000a_biol. abbaubarer Anteil von Abfällen aus Haushalten und Industrie"/>
    <m/>
    <s v="Abfall"/>
    <x v="1"/>
    <s v="Ja"/>
    <n v="29.2"/>
    <s v="UW Rothensee"/>
    <s v="Mittelspannung (MS)"/>
    <s v="SWM Netze GmbH"/>
    <x v="0"/>
    <x v="36"/>
    <x v="1"/>
  </r>
  <r>
    <s v="BNA0623"/>
    <x v="293"/>
    <s v="MHKW Rothensee"/>
    <n v="39126"/>
    <s v="Magdeburg"/>
    <m/>
    <s v="Sachsen-Anhalt"/>
    <s v="Block 2"/>
    <d v="2006-09-08T00:00:00"/>
    <d v="2006-09-08T00:00:00"/>
    <s v="in Betrieb"/>
    <x v="10"/>
    <s v="Abfall, _x000a_biol. abbaubarer Anteil von Abfällen aus Haushalten und Industrie"/>
    <m/>
    <s v="Abfall"/>
    <x v="1"/>
    <s v="Ja"/>
    <n v="29.2"/>
    <s v="UW Rothensee"/>
    <s v="Mittelspannung (MS)"/>
    <s v="SWM Netze GmbH"/>
    <x v="0"/>
    <x v="47"/>
    <x v="1"/>
  </r>
  <r>
    <s v="BNA0625"/>
    <x v="39"/>
    <s v="Mahlwinkel-Nord"/>
    <n v="39517"/>
    <s v="Mahlwinkel"/>
    <m/>
    <s v="Sachsen-Anhalt"/>
    <s v="Mahlwinkel-Nord"/>
    <n v="2008"/>
    <n v="2008"/>
    <s v="in Betrieb"/>
    <x v="0"/>
    <m/>
    <m/>
    <s v="Windenergie (Onshore-Anlage)"/>
    <x v="0"/>
    <s v="Nein"/>
    <n v="32"/>
    <s v="UW Uchtdorf"/>
    <s v="Hochspannung (HS)"/>
    <s v="HSN Magdeburg GmbH"/>
    <x v="0"/>
    <x v="55"/>
    <x v="0"/>
  </r>
  <r>
    <s v="BNA0626"/>
    <x v="294"/>
    <s v="Kraftwerk Mainz"/>
    <n v="55120"/>
    <s v="Mainz"/>
    <m/>
    <s v="Rheinland-Pfalz"/>
    <s v="KW3"/>
    <d v="2000-05-23T00:00:00"/>
    <d v="2000-05-23T00:00:00"/>
    <s v="in Betrieb"/>
    <x v="1"/>
    <m/>
    <m/>
    <s v="Erdgas"/>
    <x v="1"/>
    <s v="Ja"/>
    <n v="434.2"/>
    <s v="110-kV-Schaltanlage KW3"/>
    <s v="Hochspannung (HS)"/>
    <s v="Mainzer Netze GmbH"/>
    <x v="0"/>
    <x v="50"/>
    <x v="3"/>
  </r>
  <r>
    <s v="BNA0627"/>
    <x v="294"/>
    <s v="Kraftwerk Mainz"/>
    <n v="55120"/>
    <s v="Mainz"/>
    <m/>
    <s v="Rheinland-Pfalz"/>
    <s v="KW2"/>
    <d v="1976-11-20T00:00:00"/>
    <d v="1976-11-20T00:00:00"/>
    <s v="Gesetzlich an Stilllegung gehindert"/>
    <x v="1"/>
    <m/>
    <s v="HEL"/>
    <s v="Erdgas"/>
    <x v="1"/>
    <s v="Ja"/>
    <n v="335"/>
    <s v="110-kV-Schaltanlage KW2"/>
    <s v="Hochspannung (HS)"/>
    <s v="Mainzer Netze GmbH"/>
    <x v="4"/>
    <x v="104"/>
    <x v="0"/>
  </r>
  <r>
    <s v="BNA0628"/>
    <x v="55"/>
    <s v="Biomasse-Heizkraftwerk Malchin"/>
    <n v="17139"/>
    <s v="Malchin"/>
    <m/>
    <s v="Mecklenburg-Vorpommern"/>
    <m/>
    <d v="2003-09-15T00:00:00"/>
    <d v="2003-09-15T00:00:00"/>
    <s v="in Betrieb"/>
    <x v="4"/>
    <m/>
    <m/>
    <s v="Biomasse"/>
    <x v="0"/>
    <s v="Ja"/>
    <n v="9.8000000000000007"/>
    <s v="UW Malchin"/>
    <s v="Mittelspannung (MS)"/>
    <s v="E.DIS AG"/>
    <x v="0"/>
    <x v="8"/>
    <x v="0"/>
  </r>
  <r>
    <s v="BNA0629"/>
    <x v="32"/>
    <s v="RWE Innogy Brise Windparkbetriebsgesellschaft mbH"/>
    <n v="14913"/>
    <s v="Niedergörsdorf"/>
    <m/>
    <s v="Brandenburg"/>
    <s v="Malterhausen"/>
    <n v="2001"/>
    <n v="2001"/>
    <s v="in Betrieb"/>
    <x v="0"/>
    <m/>
    <m/>
    <s v="Windenergie (Onshore-Anlage)"/>
    <x v="0"/>
    <s v="Nein"/>
    <n v="28.8"/>
    <s v="UW Bardenitz"/>
    <s v="Mittelspannung (MS)"/>
    <s v="E.DIS AG"/>
    <x v="0"/>
    <x v="22"/>
    <x v="0"/>
  </r>
  <r>
    <s v="BNA0635"/>
    <x v="295"/>
    <m/>
    <n v="23881"/>
    <s v="Mannhagen und Bälau"/>
    <m/>
    <s v="Schleswig-Holstein"/>
    <m/>
    <n v="2002"/>
    <n v="2002"/>
    <s v="in Betrieb"/>
    <x v="0"/>
    <m/>
    <m/>
    <s v="Windenergie (Onshore-Anlage)"/>
    <x v="0"/>
    <m/>
    <n v="14.4"/>
    <m/>
    <s v="Mittelspannung (MS)"/>
    <s v="Schleswig-Holstein Netz AG "/>
    <x v="0"/>
    <x v="1"/>
    <x v="0"/>
  </r>
  <r>
    <s v="BNA0636"/>
    <x v="155"/>
    <s v="BMKW Mannheim"/>
    <n v="68169"/>
    <s v="Mannheim"/>
    <s v="Otto-Hahn-Str. 1"/>
    <s v="Baden-Württemberg"/>
    <m/>
    <d v="2003-11-28T00:00:00"/>
    <d v="2003-11-28T00:00:00"/>
    <s v="in Betrieb"/>
    <x v="4"/>
    <m/>
    <m/>
    <s v="Biomasse"/>
    <x v="0"/>
    <s v="Nein"/>
    <n v="17.899999999999999"/>
    <s v="H80"/>
    <s v="Mittelspannung (MS)"/>
    <s v="Netrion GmbH"/>
    <x v="0"/>
    <x v="8"/>
    <x v="0"/>
  </r>
  <r>
    <s v="BNA0637"/>
    <x v="296"/>
    <s v="SCA Mannheim"/>
    <n v="68305"/>
    <s v="Mannheim"/>
    <s v="Sandhofer Straße 176"/>
    <s v="Baden-Württemberg"/>
    <s v="SCA Mannheim"/>
    <d v="2003-12-23T00:00:00"/>
    <d v="2003-12-23T00:00:00"/>
    <s v="in Betrieb"/>
    <x v="3"/>
    <s v="Sulfitablauge"/>
    <s v="Erdgas / Biomasse"/>
    <s v="Biomasse"/>
    <x v="0"/>
    <s v="Ja"/>
    <n v="40"/>
    <m/>
    <s v="Hochspannung (HS)"/>
    <s v="Netrion GmbH"/>
    <x v="0"/>
    <x v="8"/>
    <x v="0"/>
  </r>
  <r>
    <s v="BNA0638"/>
    <x v="155"/>
    <s v="HKW Mannheim"/>
    <n v="68169"/>
    <s v="Mannheim"/>
    <s v="Otto-Hahn-Straße 1"/>
    <s v="Baden-Württemberg"/>
    <s v="Turbine 2"/>
    <m/>
    <m/>
    <s v="Endgültig Stillgelegt 2013 (ohne StA)"/>
    <x v="10"/>
    <m/>
    <m/>
    <s v="Abfall"/>
    <x v="1"/>
    <s v="Nein"/>
    <n v="2.78"/>
    <s v="H80"/>
    <s v="Mittelspannung (MS)"/>
    <s v="Netrion GmbH"/>
    <x v="6"/>
    <x v="24"/>
    <x v="0"/>
  </r>
  <r>
    <s v="BNA0639"/>
    <x v="155"/>
    <s v="HKW Mannheim"/>
    <n v="68169"/>
    <s v="Mannheim"/>
    <s v="Otto-Hahn-Straße 1"/>
    <s v="Baden-Württemberg"/>
    <s v="Turbine D"/>
    <m/>
    <m/>
    <s v="Endgültig Stillgelegt 2012 (ohne StA)"/>
    <x v="10"/>
    <m/>
    <m/>
    <s v="Abfall"/>
    <x v="1"/>
    <s v="Ja"/>
    <n v="5.56"/>
    <s v="H80"/>
    <s v="Mittelspannung (MS)"/>
    <s v="24/7 Netze GmbH"/>
    <x v="2"/>
    <x v="24"/>
    <x v="0"/>
  </r>
  <r>
    <s v="BNA0640"/>
    <x v="155"/>
    <s v="HKW Mannheim"/>
    <n v="68169"/>
    <s v="Mannheim"/>
    <s v="Otto-Hahn-Straße 1"/>
    <s v="Baden-Württemberg"/>
    <s v="Turbine 3"/>
    <d v="2006-10-13T00:00:00"/>
    <d v="2006-10-13T00:00:00"/>
    <s v="in Betrieb"/>
    <x v="10"/>
    <m/>
    <m/>
    <s v="Abfall"/>
    <x v="1"/>
    <s v="Nein"/>
    <n v="8.65"/>
    <s v="H80"/>
    <s v="Mittelspannung (MS)"/>
    <s v="Netrion GmbH"/>
    <x v="0"/>
    <x v="47"/>
    <x v="1"/>
  </r>
  <r>
    <s v="BNA0641a"/>
    <x v="155"/>
    <s v="HKW Mannheim"/>
    <n v="68169"/>
    <s v="Mannheim"/>
    <s v="Otto-Hahn-Straße 1"/>
    <s v="Baden-Württemberg"/>
    <s v="Turbine 60"/>
    <d v="2010-01-07T00:00:00"/>
    <d v="2010-01-07T00:00:00"/>
    <s v="in Betrieb"/>
    <x v="10"/>
    <m/>
    <s v="Erdgas (für An- und Abfahrvorgänge)"/>
    <s v="Abfall"/>
    <x v="1"/>
    <s v="Ja"/>
    <n v="22.1"/>
    <s v="H80"/>
    <s v="Mittelspannung (MS)"/>
    <s v="Netrion GmbH"/>
    <x v="0"/>
    <x v="24"/>
    <x v="1"/>
  </r>
  <r>
    <s v="BNA0641b"/>
    <x v="155"/>
    <s v="HKW Mannheim"/>
    <n v="68169"/>
    <s v="Mannheim"/>
    <s v="Otto-Hahn-Straße 1"/>
    <s v="Baden-Württemberg"/>
    <s v="Turbine D.0"/>
    <d v="2012-08-13T00:00:00"/>
    <d v="2012-08-13T00:00:00"/>
    <s v="in Betrieb"/>
    <x v="10"/>
    <m/>
    <m/>
    <s v="Abfall"/>
    <x v="1"/>
    <s v="Ja"/>
    <n v="5.37"/>
    <s v="H80"/>
    <s v="Mittelspannung (MS)"/>
    <s v="Netrion GmbH "/>
    <x v="0"/>
    <x v="113"/>
    <x v="1"/>
  </r>
  <r>
    <s v="BNA0641c"/>
    <x v="155"/>
    <s v="HKW Mannheim"/>
    <n v="68169"/>
    <s v="Mannheim"/>
    <s v="Otto-Hahn-Straße 1"/>
    <s v="Baden-Württemberg"/>
    <s v="Turbine E.0"/>
    <d v="2012-06-14T00:00:00"/>
    <d v="2012-06-14T00:00:00"/>
    <s v="in Betrieb"/>
    <x v="10"/>
    <m/>
    <m/>
    <s v="Abfall"/>
    <x v="1"/>
    <s v="Ja"/>
    <n v="3.88"/>
    <s v="H80"/>
    <s v="Mittelspannung (MS)"/>
    <s v="Netrion GmbH "/>
    <x v="0"/>
    <x v="113"/>
    <x v="1"/>
  </r>
  <r>
    <s v="BNA0642"/>
    <x v="297"/>
    <s v="GKM "/>
    <n v="68199"/>
    <s v="Mannheim"/>
    <s v="Marguerrestraße 1"/>
    <s v="Baden-Württemberg"/>
    <s v="Block 3"/>
    <n v="1966"/>
    <n v="1966"/>
    <s v="Endgültig Stillgelegt 2015 (mit StA)"/>
    <x v="6"/>
    <m/>
    <m/>
    <s v="Steinkohle"/>
    <x v="1"/>
    <s v="Ja"/>
    <n v="202.5"/>
    <s v="Transnet BW (220kV) Einspeisepunkt 220 kV Neckarau und 220 kV Altlußheim,_x000a_Pfalzwerke Netzgesellschaft 220 kV Mutterstadt (Rhein N, Rhein S), 110 kV Mutterstadt Waldmühle N, Waldmühle S_x000a_Netrion diverse 110 kV und 10 kV Anschlüsse"/>
    <s v="220/110/10"/>
    <s v="Transnet BW, Pfalzwerke Netzgesellschaft, Netrion, DB Energie GmbH"/>
    <x v="10"/>
    <x v="108"/>
    <x v="0"/>
  </r>
  <r>
    <s v="BNA0643"/>
    <x v="297"/>
    <s v="GKM "/>
    <n v="68199"/>
    <s v="Mannheim"/>
    <s v="Marguerrestraße 1"/>
    <s v="Baden-Württemberg"/>
    <s v="Block 4"/>
    <n v="1970"/>
    <n v="1970"/>
    <s v="Endgültig Stillgelegt 2015 (mit StA)"/>
    <x v="6"/>
    <m/>
    <m/>
    <s v="Steinkohle"/>
    <x v="1"/>
    <s v="Ja"/>
    <n v="202.5"/>
    <s v="Transnet BW (220kV) Einspeisepunkt 220 kV Neckarau und 220 kV Altlußheim,_x000a_Pfalzwerke Netzgesellschaft 220 kV Mutterstadt (Rhein N, Rhein S), 110 kV Mutterstadt Waldmühle N, Waldmühle S_x000a_Netrion diverse 110 kV und 10 kV Anschlüsse"/>
    <s v="220/110/10"/>
    <s v="Transnet BW, Pfalzwerke Netzgesellschaft, Netrion, DB Energie GmbH"/>
    <x v="10"/>
    <x v="98"/>
    <x v="0"/>
  </r>
  <r>
    <s v="BNA0644"/>
    <x v="297"/>
    <s v="GKM "/>
    <n v="68199"/>
    <s v="Mannheim"/>
    <s v="Marguerrestraße 1"/>
    <s v="Baden-Württemberg"/>
    <s v="Block 6"/>
    <d v="2005-12-26T00:00:00"/>
    <d v="2005-12-26T00:00:00"/>
    <s v="in Betrieb"/>
    <x v="6"/>
    <m/>
    <m/>
    <s v="Steinkohle"/>
    <x v="1"/>
    <s v="Ja"/>
    <n v="255"/>
    <s v="DE00721570174000ZE000000398156VS0"/>
    <s v="Höchstspannung (HöS)"/>
    <s v="TransnetBW GmbH"/>
    <x v="0"/>
    <x v="36"/>
    <x v="1"/>
  </r>
  <r>
    <s v="BNA0645"/>
    <x v="297"/>
    <s v="GKM "/>
    <n v="68199"/>
    <s v="Mannheim"/>
    <s v="Marguerrestraße 1"/>
    <s v="Baden-Württemberg"/>
    <s v="Block 7"/>
    <d v="1982-11-01T00:00:00"/>
    <d v="1982-11-01T00:00:00"/>
    <s v="in Betrieb"/>
    <x v="6"/>
    <m/>
    <m/>
    <s v="Steinkohle"/>
    <x v="1"/>
    <s v="Ja"/>
    <n v="425"/>
    <s v="DE00721570174000ZE000000398156VS0"/>
    <s v="Höchstspannung (HöS)"/>
    <s v="TransnetBW GmbH"/>
    <x v="0"/>
    <x v="85"/>
    <x v="1"/>
  </r>
  <r>
    <s v="BNA0646a"/>
    <x v="297"/>
    <s v="GKM "/>
    <n v="68199"/>
    <s v="Mannheim"/>
    <s v="Marguerrestraße 1"/>
    <s v="Baden-Württemberg"/>
    <s v="Block 8"/>
    <d v="1993-04-05T00:00:00"/>
    <d v="1993-04-05T00:00:00"/>
    <s v="in Betrieb"/>
    <x v="6"/>
    <m/>
    <m/>
    <s v="Steinkohle"/>
    <x v="1"/>
    <s v="Ja"/>
    <n v="435"/>
    <s v="DE00721570174000ZE000000398156VS0"/>
    <s v="Höchstspannung (HöS)"/>
    <s v="TransnetBW GmbH"/>
    <x v="0"/>
    <x v="21"/>
    <x v="1"/>
  </r>
  <r>
    <s v="BNA0646b"/>
    <x v="297"/>
    <s v="GKM "/>
    <n v="68199"/>
    <s v="Mannheim"/>
    <s v="Marguerrestraße 1"/>
    <s v="Baden-Württemberg"/>
    <s v="Block 9"/>
    <d v="2015-05-02T00:00:00"/>
    <d v="2015-05-02T00:00:00"/>
    <s v="in Betrieb"/>
    <x v="6"/>
    <m/>
    <m/>
    <s v="Steinkohle"/>
    <x v="1"/>
    <s v="Ja"/>
    <n v="843"/>
    <s v="DE00721570174000ZE000000398156VS0"/>
    <s v="Höchstspannung (HöS)"/>
    <s v="TransnetBW GmbH"/>
    <x v="0"/>
    <x v="120"/>
    <x v="1"/>
  </r>
  <r>
    <s v="BNA0647"/>
    <x v="11"/>
    <s v="Dampfkraftwerk Marbach am Neckar"/>
    <n v="71672"/>
    <s v="Marbach"/>
    <s v="Thomas-Alva-Edison-Ring 6"/>
    <s v="Baden-Württemberg"/>
    <s v="Marbach II GT"/>
    <d v="1971-03-03T00:00:00"/>
    <d v="1971-03-03T00:00:00"/>
    <s v="Gesetzlich an Stilllegung gehindert"/>
    <x v="5"/>
    <m/>
    <m/>
    <s v="Mineralölprodukte"/>
    <x v="1"/>
    <s v="Nein"/>
    <n v="77.400000000000006"/>
    <s v="Marbach"/>
    <s v="Hochspannung (HS)"/>
    <s v="Netze BW GmbH"/>
    <x v="4"/>
    <x v="15"/>
    <x v="0"/>
  </r>
  <r>
    <s v="BNA0648"/>
    <x v="11"/>
    <s v="Dampfkraftwerk Marbach am Neckar"/>
    <n v="71672"/>
    <s v="Marbach"/>
    <s v="Thomas-Alva-Edison-Ring 6"/>
    <s v="Baden-Württemberg"/>
    <s v="Marbach III GT (solo)"/>
    <d v="1975-09-15T00:00:00"/>
    <d v="1975-09-15T00:00:00"/>
    <s v="Gesetzlich an Stilllegung gehindert"/>
    <x v="5"/>
    <m/>
    <m/>
    <s v="Mineralölprodukte"/>
    <x v="1"/>
    <s v="Nein"/>
    <n v="85"/>
    <s v="Marbach"/>
    <s v="Hochspannung (HS)"/>
    <s v="Netze BW GmbH"/>
    <x v="4"/>
    <x v="17"/>
    <x v="0"/>
  </r>
  <r>
    <s v="BNA0649"/>
    <x v="11"/>
    <s v="Dampfkraftwerk Marbach am Neckar"/>
    <n v="71672"/>
    <s v="Marbach"/>
    <s v="Thomas-Alva-Edison-Ring 6"/>
    <s v="Baden-Württemberg"/>
    <s v="MAR III DT"/>
    <d v="1975-09-15T00:00:00"/>
    <d v="1975-09-15T00:00:00"/>
    <s v="Gesetzlich an Stilllegung gehindert"/>
    <x v="5"/>
    <m/>
    <m/>
    <s v="Mineralölprodukte"/>
    <x v="1"/>
    <s v="Nein"/>
    <n v="263.5"/>
    <s v="Marbach"/>
    <s v="Höchstspannung (HöS)"/>
    <s v="Transnet BW GmbH"/>
    <x v="4"/>
    <x v="17"/>
    <x v="0"/>
  </r>
  <r>
    <s v="BNA0650"/>
    <x v="298"/>
    <m/>
    <n v="26529"/>
    <s v="Marienhafe"/>
    <m/>
    <s v="Niedersachsen"/>
    <m/>
    <n v="2004"/>
    <n v="2004"/>
    <s v="in Betrieb"/>
    <x v="0"/>
    <m/>
    <m/>
    <s v="Windenergie (Onshore-Anlage)"/>
    <x v="0"/>
    <m/>
    <n v="18.8"/>
    <m/>
    <s v="USp. Hoch- / Mittelspannung (HS/MS)"/>
    <s v="EWE NETZ GmbH"/>
    <x v="0"/>
    <x v="32"/>
    <x v="0"/>
  </r>
  <r>
    <s v="BNA0651"/>
    <x v="299"/>
    <s v="Windpark Bredenborn"/>
    <n v="37696"/>
    <s v="Marienmünster/ Bredenborn"/>
    <m/>
    <s v="Nordrhein-Westfalen"/>
    <m/>
    <d v="2002-12-22T00:00:00"/>
    <d v="2002-12-22T00:00:00"/>
    <s v="in Betrieb"/>
    <x v="0"/>
    <m/>
    <m/>
    <s v="Windenergie (Onshore-Anlage)"/>
    <x v="0"/>
    <s v="Nein"/>
    <n v="16.5"/>
    <s v="DE0005073769610000000000000028639"/>
    <s v="Mittelspannung (MS)"/>
    <s v="Westfalen Weser Netz GmbH"/>
    <x v="0"/>
    <x v="31"/>
    <x v="0"/>
  </r>
  <r>
    <s v="BNA0652"/>
    <x v="175"/>
    <s v="Markersbach"/>
    <n v="8352"/>
    <s v="Markersbach"/>
    <s v="Oberbeckenstr. 8"/>
    <s v="Sachsen"/>
    <s v="PSS A"/>
    <d v="1979-11-01T00:00:00"/>
    <d v="1979-11-01T00:00:00"/>
    <s v="in Betrieb"/>
    <x v="9"/>
    <m/>
    <m/>
    <s v="Pumpspeicher"/>
    <x v="1"/>
    <s v="Nein"/>
    <n v="1045.2"/>
    <s v="Röhrsdorf"/>
    <s v="Höchstspannung (HöS)"/>
    <s v="50Hertz Transmission GmbH"/>
    <x v="0"/>
    <x v="52"/>
    <x v="0"/>
  </r>
  <r>
    <s v="BNA0653"/>
    <x v="175"/>
    <s v="Markersbach"/>
    <n v="8352"/>
    <s v="Markersbach"/>
    <s v="Oberbeckenstr. 8"/>
    <s v="Sachsen"/>
    <s v="PSS B"/>
    <d v="1980-03-01T00:00:00"/>
    <d v="1980-03-01T00:00:00"/>
    <s v="in Betrieb"/>
    <x v="9"/>
    <m/>
    <m/>
    <s v="Pumpspeicher"/>
    <x v="1"/>
    <s v="Nein"/>
    <m/>
    <s v="Röhrsdorf"/>
    <s v="Höchstspannung (HöS)"/>
    <s v="50Hertz Transmission GmbH"/>
    <x v="0"/>
    <x v="53"/>
    <x v="0"/>
  </r>
  <r>
    <s v="BNA0654"/>
    <x v="175"/>
    <s v="Markersbach"/>
    <n v="8352"/>
    <s v="Markersbach"/>
    <s v="Oberbeckenstr. 8"/>
    <s v="Sachsen"/>
    <s v="PSS C"/>
    <d v="1980-07-01T00:00:00"/>
    <d v="1980-07-01T00:00:00"/>
    <s v="in Betrieb"/>
    <x v="9"/>
    <m/>
    <m/>
    <s v="Pumpspeicher"/>
    <x v="1"/>
    <s v="Nein"/>
    <m/>
    <s v="Röhrsdorf"/>
    <s v="Höchstspannung (HöS)"/>
    <s v="50Hertz Transmission GmbH"/>
    <x v="0"/>
    <x v="53"/>
    <x v="0"/>
  </r>
  <r>
    <s v="BNA0655"/>
    <x v="175"/>
    <s v="Markersbach"/>
    <n v="8352"/>
    <s v="Markersbach"/>
    <s v="Oberbeckenstr. 8"/>
    <s v="Sachsen"/>
    <s v="PSS D"/>
    <d v="1981-03-01T00:00:00"/>
    <d v="1981-03-01T00:00:00"/>
    <s v="in Betrieb"/>
    <x v="9"/>
    <m/>
    <m/>
    <s v="Pumpspeicher"/>
    <x v="1"/>
    <s v="Nein"/>
    <m/>
    <s v="Röhrsdorf"/>
    <s v="Höchstspannung (HöS)"/>
    <s v="50Hertz Transmission GmbH"/>
    <x v="0"/>
    <x v="37"/>
    <x v="0"/>
  </r>
  <r>
    <s v="BNA0656"/>
    <x v="175"/>
    <s v="Markersbach"/>
    <n v="8352"/>
    <s v="Markersbach"/>
    <s v="Oberbeckenstr. 8"/>
    <s v="Sachsen"/>
    <s v="PSS E"/>
    <d v="1981-01-01T00:00:00"/>
    <d v="1981-01-01T00:00:00"/>
    <s v="in Betrieb"/>
    <x v="9"/>
    <m/>
    <m/>
    <s v="Pumpspeicher"/>
    <x v="1"/>
    <s v="Nein"/>
    <m/>
    <s v="Röhrsdorf"/>
    <s v="Höchstspannung (HöS)"/>
    <s v="50Hertz Transmission GmbH"/>
    <x v="0"/>
    <x v="37"/>
    <x v="0"/>
  </r>
  <r>
    <s v="BNA0657"/>
    <x v="175"/>
    <s v="Markersbach"/>
    <n v="8352"/>
    <s v="Markersbach"/>
    <s v="Oberbeckenstr. 8"/>
    <s v="Sachsen"/>
    <s v="PSS F"/>
    <d v="1980-11-01T00:00:00"/>
    <d v="1980-11-01T00:00:00"/>
    <s v="in Betrieb"/>
    <x v="9"/>
    <m/>
    <m/>
    <s v="Pumpspeicher"/>
    <x v="1"/>
    <s v="Nein"/>
    <m/>
    <s v="Röhrsdorf"/>
    <s v="Höchstspannung (HöS)"/>
    <s v="50Hertz Transmission GmbH"/>
    <x v="0"/>
    <x v="53"/>
    <x v="0"/>
  </r>
  <r>
    <s v="BNA0658"/>
    <x v="300"/>
    <s v="Kraftwerk III"/>
    <n v="45772"/>
    <s v="Marl"/>
    <s v="Paul-Baumann-Str. 1"/>
    <s v="Nordrhein-Westfalen"/>
    <s v="Block 311"/>
    <d v="1973-11-22T00:00:00"/>
    <d v="1973-11-22T00:00:00"/>
    <s v="in Betrieb"/>
    <x v="1"/>
    <m/>
    <m/>
    <s v="Erdgas"/>
    <x v="1"/>
    <s v="Ja"/>
    <n v="61.13"/>
    <m/>
    <s v="Hochspannung (HS)"/>
    <s v="CPM Netz GmbH"/>
    <x v="0"/>
    <x v="16"/>
    <x v="3"/>
  </r>
  <r>
    <s v="BNA0659"/>
    <x v="300"/>
    <s v="Kraftwerk III"/>
    <n v="45772"/>
    <s v="Marl"/>
    <s v="Paul-Baumann-Str. 1"/>
    <s v="Nordrhein-Westfalen"/>
    <s v="Block 312"/>
    <d v="1974-01-01T00:00:00"/>
    <d v="1974-01-01T00:00:00"/>
    <s v="Sonderfall"/>
    <x v="1"/>
    <m/>
    <m/>
    <s v="Erdgas"/>
    <x v="1"/>
    <s v="Ja"/>
    <n v="77.569999999999993"/>
    <m/>
    <s v="Hochspannung (HS)"/>
    <s v="CPM Netz GmbH"/>
    <x v="11"/>
    <x v="40"/>
    <x v="3"/>
  </r>
  <r>
    <s v="BNA0660"/>
    <x v="300"/>
    <s v="Kraftwerk I  "/>
    <n v="45772"/>
    <s v="Marl"/>
    <s v="Paul-Baumann-Str. 1"/>
    <s v="Nordrhein-Westfalen"/>
    <s v="Block 4 "/>
    <d v="1971-06-01T00:00:00"/>
    <d v="1971-06-01T00:00:00"/>
    <s v="in Betrieb"/>
    <x v="3"/>
    <s v="Steinkohle"/>
    <s v="Abfälle, Heizöl"/>
    <s v="Steinkohle"/>
    <x v="1"/>
    <s v="Ja"/>
    <n v="55.56"/>
    <m/>
    <s v="Hochspannung (HS)"/>
    <s v="CPM Netz GmbH"/>
    <x v="0"/>
    <x v="15"/>
    <x v="3"/>
  </r>
  <r>
    <s v="BNA0661"/>
    <x v="300"/>
    <s v="Kraftwerk II"/>
    <n v="45772"/>
    <s v="Marl"/>
    <s v="Paul-Baumann-Str. 1"/>
    <s v="Nordrhein-Westfalen"/>
    <s v="Block 3"/>
    <n v="1966"/>
    <n v="1966"/>
    <s v="Endgültig Stillgelegt 2017 (mit StA)"/>
    <x v="6"/>
    <m/>
    <m/>
    <s v="Steinkohle"/>
    <x v="1"/>
    <s v="Ja"/>
    <n v="60.4"/>
    <m/>
    <s v="Hochspannung (HS)"/>
    <s v="CPM Netz GmbH"/>
    <x v="12"/>
    <x v="108"/>
    <x v="0"/>
  </r>
  <r>
    <s v="BNA0662a"/>
    <x v="300"/>
    <s v="Kraftwerk I "/>
    <n v="45772"/>
    <s v="Marl"/>
    <s v="Paul-Baumann-Str. 1"/>
    <s v="Nordrhein-Westfalen"/>
    <s v="Block 5 "/>
    <d v="1983-10-15T00:00:00"/>
    <d v="1983-10-15T00:00:00"/>
    <s v="in Betrieb"/>
    <x v="3"/>
    <s v="Steinkohle"/>
    <s v="Abfälle, Erdgas"/>
    <s v="Steinkohle"/>
    <x v="1"/>
    <s v="Ja"/>
    <n v="68.400000000000006"/>
    <m/>
    <s v="Hochspannung (HS)"/>
    <s v="CPM Netz GmbH"/>
    <x v="0"/>
    <x v="48"/>
    <x v="3"/>
  </r>
  <r>
    <s v="BNA0662b"/>
    <x v="300"/>
    <s v="Kraftwerk I"/>
    <n v="45772"/>
    <s v="Marl"/>
    <s v="Paul-Baumann-Str. 1"/>
    <s v="Nordrhein-Westfalen"/>
    <s v="Dampfwirtschaft (6 Einzelturbinen)"/>
    <d v="1940-08-12T00:00:00"/>
    <d v="1940-08-12T00:00:00"/>
    <s v="in Betrieb"/>
    <x v="3"/>
    <m/>
    <m/>
    <s v="Mehrere Energieträger_x000a_(nicht erneuerbar)"/>
    <x v="1"/>
    <s v="Ja"/>
    <n v="169.32"/>
    <m/>
    <n v="6"/>
    <s v="CPM Netz GmbH"/>
    <x v="0"/>
    <x v="121"/>
    <x v="3"/>
  </r>
  <r>
    <s v="BNA0663"/>
    <x v="301"/>
    <m/>
    <n v="34431"/>
    <s v="Marsberg "/>
    <m/>
    <s v="Nordrhein-Westfalen"/>
    <m/>
    <d v="2000-11-01T00:00:00"/>
    <d v="2000-11-01T00:00:00"/>
    <s v="in Betrieb"/>
    <x v="0"/>
    <m/>
    <m/>
    <s v="Windenergie (Onshore-Anlage)"/>
    <x v="0"/>
    <m/>
    <n v="18"/>
    <m/>
    <s v="Hochspannung (HS)"/>
    <s v="Westnetz GmbH"/>
    <x v="0"/>
    <x v="50"/>
    <x v="0"/>
  </r>
  <r>
    <s v="BNA0664"/>
    <x v="302"/>
    <m/>
    <n v="56869"/>
    <s v="Mastershausen "/>
    <m/>
    <s v="Rheinland-Pfalz"/>
    <m/>
    <n v="2007"/>
    <n v="2007"/>
    <s v="in Betrieb"/>
    <x v="0"/>
    <m/>
    <m/>
    <s v="Windenergie (Onshore-Anlage)"/>
    <x v="0"/>
    <m/>
    <n v="20.9"/>
    <m/>
    <s v="Hochspannung (HS)"/>
    <s v="Westnetz GmbH"/>
    <x v="0"/>
    <x v="12"/>
    <x v="0"/>
  </r>
  <r>
    <s v="BNA0665"/>
    <x v="303"/>
    <m/>
    <n v="53894"/>
    <s v="Mechernich"/>
    <m/>
    <s v="Nordrhein-Westfalen"/>
    <m/>
    <n v="2000"/>
    <n v="2000"/>
    <s v="in Betrieb"/>
    <x v="0"/>
    <m/>
    <m/>
    <s v="Windenergie (Onshore-Anlage)"/>
    <x v="0"/>
    <m/>
    <n v="10.5"/>
    <m/>
    <s v="Mittelspannung (MS)"/>
    <s v="Westnetz GmbH"/>
    <x v="0"/>
    <x v="51"/>
    <x v="0"/>
  </r>
  <r>
    <s v="BNA0666"/>
    <x v="304"/>
    <m/>
    <n v="91802"/>
    <s v="Meinheim"/>
    <m/>
    <s v="Bayern"/>
    <m/>
    <n v="2000"/>
    <n v="2000"/>
    <s v="in Betrieb"/>
    <x v="0"/>
    <m/>
    <m/>
    <s v="Windenergie (Onshore-Anlage)"/>
    <x v="0"/>
    <m/>
    <n v="13"/>
    <m/>
    <s v="Mittelspannung (MS)"/>
    <s v="N-ERGIE Netz GmbH"/>
    <x v="0"/>
    <x v="51"/>
    <x v="0"/>
  </r>
  <r>
    <s v="BNA0667"/>
    <x v="305"/>
    <s v="Rasch"/>
    <n v="84152"/>
    <s v="Mengkofen "/>
    <m/>
    <s v="Bayern"/>
    <m/>
    <n v="2009"/>
    <n v="2009"/>
    <s v="in Betrieb"/>
    <x v="7"/>
    <m/>
    <m/>
    <s v="Solare Strahlungsenergie"/>
    <x v="0"/>
    <s v="Nein"/>
    <n v="21.7"/>
    <s v="UW Teisbach"/>
    <s v="Hochspannung (HS)"/>
    <s v="Bayernwerk AG"/>
    <x v="0"/>
    <x v="7"/>
    <x v="0"/>
  </r>
  <r>
    <s v="BNA0669"/>
    <x v="11"/>
    <s v="Pumpspeicherkraftwerk Glems"/>
    <n v="72555"/>
    <s v="Metzingen-Glems"/>
    <s v="Unterer Hof 2"/>
    <s v="Baden-Württemberg"/>
    <s v="Pumpspeicherkraftwerk Glems"/>
    <d v="1964-10-26T00:00:00"/>
    <d v="1964-10-26T00:00:00"/>
    <s v="in Betrieb"/>
    <x v="9"/>
    <m/>
    <m/>
    <s v="Pumpspeicher"/>
    <x v="1"/>
    <s v="Nein"/>
    <n v="90"/>
    <s v="Metzingen"/>
    <s v="Hochspannung (HS)"/>
    <s v="Netze BW GmbH"/>
    <x v="0"/>
    <x v="118"/>
    <x v="0"/>
  </r>
  <r>
    <s v="BNA0670"/>
    <x v="306"/>
    <m/>
    <n v="27632"/>
    <s v="Midlum"/>
    <m/>
    <s v="Niedersachsen"/>
    <m/>
    <n v="1999"/>
    <n v="1999"/>
    <s v="in Betrieb"/>
    <x v="0"/>
    <m/>
    <m/>
    <s v="Windenergie (Onshore-Anlage)"/>
    <x v="0"/>
    <m/>
    <n v="35"/>
    <m/>
    <s v="USp. Hoch- / Mittelspannung (HS/MS)"/>
    <s v="EWE NETZ GmbH"/>
    <x v="0"/>
    <x v="3"/>
    <x v="0"/>
  </r>
  <r>
    <s v="BNA0671"/>
    <x v="307"/>
    <m/>
    <n v="39649"/>
    <s v="Mieste"/>
    <m/>
    <s v="Sachsen-Anhalt"/>
    <m/>
    <n v="2002"/>
    <n v="2002"/>
    <s v="in Betrieb"/>
    <x v="0"/>
    <m/>
    <m/>
    <s v="Windenergie (Onshore-Anlage)"/>
    <x v="0"/>
    <m/>
    <n v="16"/>
    <m/>
    <s v="Mittelspannung (MS)"/>
    <s v="Avacon AG"/>
    <x v="0"/>
    <x v="1"/>
    <x v="0"/>
  </r>
  <r>
    <s v="BNA0672a"/>
    <x v="308"/>
    <m/>
    <n v="2763"/>
    <s v="Mittelherwigsdorf"/>
    <m/>
    <s v="Sachsen"/>
    <m/>
    <d v="2002-12-20T00:00:00"/>
    <d v="2002-12-20T00:00:00"/>
    <s v="in Betrieb"/>
    <x v="0"/>
    <m/>
    <m/>
    <s v="Windenergie (Onshore-Anlage)"/>
    <x v="0"/>
    <m/>
    <n v="7.2"/>
    <m/>
    <s v="Hochspannung (HS)"/>
    <s v="ENSO Netz GmbH"/>
    <x v="0"/>
    <x v="31"/>
    <x v="0"/>
  </r>
  <r>
    <s v="BNA0672b"/>
    <x v="309"/>
    <m/>
    <n v="2763"/>
    <s v="Mittelherwigsdorf"/>
    <m/>
    <s v="Sachsen"/>
    <m/>
    <d v="2004-06-24T00:00:00"/>
    <d v="2004-06-24T00:00:00"/>
    <s v="in Betrieb"/>
    <x v="0"/>
    <m/>
    <m/>
    <s v="Windenergie (Onshore-Anlage)"/>
    <x v="0"/>
    <m/>
    <n v="6.6"/>
    <m/>
    <s v="Hochspannung (HS)"/>
    <s v="ENSO Netz GmbH"/>
    <x v="0"/>
    <x v="23"/>
    <x v="0"/>
  </r>
  <r>
    <s v="BNA0673"/>
    <x v="310"/>
    <m/>
    <n v="21770"/>
    <s v="Mittelstenahe"/>
    <m/>
    <s v="Niedersachsen"/>
    <m/>
    <n v="2006"/>
    <n v="2006"/>
    <s v="in Betrieb"/>
    <x v="0"/>
    <m/>
    <m/>
    <s v="Windenergie (Onshore-Anlage)"/>
    <x v="0"/>
    <m/>
    <n v="12"/>
    <m/>
    <s v="USp. Hoch- / Mittelspannung (HS/MS)"/>
    <s v="EWE NETZ GmbH"/>
    <x v="0"/>
    <x v="34"/>
    <x v="0"/>
  </r>
  <r>
    <s v="BNA0674"/>
    <x v="311"/>
    <m/>
    <n v="39291"/>
    <s v="Möckern"/>
    <m/>
    <s v="Sachsen-Anhalt"/>
    <m/>
    <n v="2009"/>
    <n v="2009"/>
    <s v="in Betrieb"/>
    <x v="0"/>
    <m/>
    <m/>
    <s v="Windenergie (Onshore-Anlage)"/>
    <x v="0"/>
    <m/>
    <n v="27"/>
    <m/>
    <s v="Mittelspannung (MS)"/>
    <s v="Avacon AG"/>
    <x v="0"/>
    <x v="7"/>
    <x v="0"/>
  </r>
  <r>
    <s v="BNA0675"/>
    <x v="312"/>
    <m/>
    <n v="6618"/>
    <s v="Molauer Land, OT Molau"/>
    <m/>
    <s v="Sachsen-Anhalt"/>
    <m/>
    <d v="2002-11-06T00:00:00"/>
    <d v="2002-11-06T00:00:00"/>
    <s v="in Betrieb"/>
    <x v="0"/>
    <m/>
    <m/>
    <s v="Windenergie (Onshore-Anlage)"/>
    <x v="0"/>
    <m/>
    <n v="26.4"/>
    <m/>
    <s v="USp. Hoch- / Mittelspannung (HS/MS)"/>
    <s v="Mitteldeutsche Netzgesellschaft Strom mbH"/>
    <x v="0"/>
    <x v="31"/>
    <x v="0"/>
  </r>
  <r>
    <s v="BNA0676"/>
    <x v="313"/>
    <m/>
    <n v="41199"/>
    <s v="Mönchengladbach"/>
    <m/>
    <s v="Nordrhein-Westfalen"/>
    <m/>
    <n v="2007"/>
    <n v="2007"/>
    <s v="in Betrieb"/>
    <x v="0"/>
    <m/>
    <m/>
    <s v="Windenergie (Onshore-Anlage)"/>
    <x v="0"/>
    <m/>
    <n v="17.2"/>
    <m/>
    <s v="USp. Hoch- / Mittelspannung (HS/MS)"/>
    <s v="NEW Netz GmbH"/>
    <x v="0"/>
    <x v="12"/>
    <x v="0"/>
  </r>
  <r>
    <s v="BNA0677"/>
    <x v="0"/>
    <m/>
    <n v="26802"/>
    <s v="Moormerland"/>
    <m/>
    <s v="Niedersachsen"/>
    <m/>
    <n v="2003"/>
    <n v="2003"/>
    <s v="in Betrieb"/>
    <x v="0"/>
    <m/>
    <m/>
    <s v="Windenergie (Onshore-Anlage)"/>
    <x v="0"/>
    <m/>
    <n v="14.6"/>
    <m/>
    <s v="USp. Hoch- / Mittelspannung (HS/MS)"/>
    <s v="EWE NETZ GmbH"/>
    <x v="0"/>
    <x v="2"/>
    <x v="0"/>
  </r>
  <r>
    <s v="BNA0678a"/>
    <x v="314"/>
    <s v="Energiepark Morbach"/>
    <n v="54497"/>
    <s v="Morbach"/>
    <m/>
    <s v="Rheinland-Pfalz"/>
    <m/>
    <n v="2002"/>
    <n v="2002"/>
    <s v="in Betrieb"/>
    <x v="0"/>
    <m/>
    <m/>
    <s v="Windenergie (Onshore-Anlage)"/>
    <x v="0"/>
    <s v="Nein"/>
    <n v="12"/>
    <s v="Morbach WEA"/>
    <s v="Mittelspannung (MS)"/>
    <m/>
    <x v="0"/>
    <x v="1"/>
    <x v="0"/>
  </r>
  <r>
    <s v="BNA0678b"/>
    <x v="315"/>
    <s v="Energiepark Morbach"/>
    <n v="54497"/>
    <s v="Morbach"/>
    <m/>
    <s v="Rheinland-Pfalz"/>
    <m/>
    <n v="2002"/>
    <n v="2002"/>
    <s v="in Betrieb"/>
    <x v="0"/>
    <m/>
    <m/>
    <s v="Windenergie (Onshore-Anlage)"/>
    <x v="0"/>
    <s v="Nein"/>
    <n v="12"/>
    <s v="Morbach WEA"/>
    <s v="Mittelspannung (MS)"/>
    <m/>
    <x v="0"/>
    <x v="1"/>
    <x v="0"/>
  </r>
  <r>
    <s v="BNA0680"/>
    <x v="106"/>
    <s v="Mumsdorf"/>
    <n v="4613"/>
    <s v="Mumsdorf"/>
    <m/>
    <s v="Sachsen-Anhalt"/>
    <m/>
    <n v="1968"/>
    <n v="1968"/>
    <s v="Endgültig Stillgelegt 2013 (mit StA)"/>
    <x v="11"/>
    <m/>
    <m/>
    <s v="Braunkohle"/>
    <x v="1"/>
    <s v="Ja"/>
    <n v="60"/>
    <s v="Schaltanlage Phönix Mumsdorf"/>
    <s v="Hochspannung (HS)"/>
    <s v="Mitteldeutsche Netzgesellschaft Strom mbH"/>
    <x v="6"/>
    <x v="58"/>
    <x v="0"/>
  </r>
  <r>
    <s v="BNA0681"/>
    <x v="316"/>
    <s v="Freimann GT 1"/>
    <n v="80807"/>
    <s v="München"/>
    <m/>
    <s v="Bayern"/>
    <n v="1"/>
    <m/>
    <m/>
    <s v="Endgültig Stillgelegt 2015 (mit StA)"/>
    <x v="1"/>
    <m/>
    <m/>
    <s v="Erdgas"/>
    <x v="1"/>
    <s v="Ja"/>
    <n v="80"/>
    <s v="UW Freimann"/>
    <s v="Hochspannung (HS)"/>
    <s v="SWM Infrastruktur GmbH"/>
    <x v="10"/>
    <x v="24"/>
    <x v="0"/>
  </r>
  <r>
    <s v="BNA0682"/>
    <x v="316"/>
    <s v="Freimann GT 2"/>
    <n v="80807"/>
    <s v="München"/>
    <m/>
    <s v="Bayern"/>
    <n v="2"/>
    <m/>
    <m/>
    <s v="Endgültig Stillgelegt 2015 (mit StA)"/>
    <x v="1"/>
    <m/>
    <m/>
    <s v="Erdgas"/>
    <x v="1"/>
    <s v="Nein"/>
    <n v="80"/>
    <s v="UW Freimann"/>
    <s v="Hochspannung (HS)"/>
    <s v="SWM Infrastruktur GmbH"/>
    <x v="10"/>
    <x v="24"/>
    <x v="0"/>
  </r>
  <r>
    <s v="BNA0683a"/>
    <x v="316"/>
    <s v="Süd DT1"/>
    <n v="81371"/>
    <s v="München"/>
    <m/>
    <s v="Bayern"/>
    <n v="1"/>
    <d v="1980-10-08T00:00:00"/>
    <d v="1980-10-08T00:00:00"/>
    <s v="in Betrieb"/>
    <x v="1"/>
    <m/>
    <m/>
    <s v="Erdgas"/>
    <x v="1"/>
    <s v="Ja"/>
    <n v="79.7"/>
    <s v="Schaltstelle Isartalstraße"/>
    <s v="Hochspannung (HS)"/>
    <s v="SWM Infrastruktur GmbH"/>
    <x v="0"/>
    <x v="53"/>
    <x v="3"/>
  </r>
  <r>
    <s v="BNA0683b"/>
    <x v="316"/>
    <s v="Süd GT3"/>
    <n v="81371"/>
    <s v="München"/>
    <m/>
    <s v="Bayern"/>
    <n v="1"/>
    <d v="1980-08-20T00:00:00"/>
    <d v="1980-08-20T00:00:00"/>
    <s v="in Betrieb"/>
    <x v="1"/>
    <m/>
    <m/>
    <s v="Erdgas"/>
    <x v="1"/>
    <s v="Ja"/>
    <n v="97.9"/>
    <s v="Schaltstelle Isartalstraße"/>
    <s v="Hochspannung (HS)"/>
    <s v="SWM Infrastruktur GmbH"/>
    <x v="0"/>
    <x v="53"/>
    <x v="3"/>
  </r>
  <r>
    <s v="BNA0683c"/>
    <x v="316"/>
    <s v="Süd GT2"/>
    <n v="81371"/>
    <s v="München"/>
    <m/>
    <s v="Bayern"/>
    <n v="1"/>
    <d v="1980-07-22T00:00:00"/>
    <d v="1980-07-22T00:00:00"/>
    <s v="in Betrieb"/>
    <x v="1"/>
    <m/>
    <m/>
    <s v="Erdgas"/>
    <x v="1"/>
    <s v="Ja"/>
    <n v="97.9"/>
    <s v="Schaltstelle Isartalstraße"/>
    <s v="Hochspannung (HS)"/>
    <s v="SWM Infrastruktur GmbH"/>
    <x v="0"/>
    <x v="53"/>
    <x v="3"/>
  </r>
  <r>
    <s v="BNA0684a"/>
    <x v="316"/>
    <s v="Süd GT 61"/>
    <n v="81371"/>
    <s v="München"/>
    <m/>
    <s v="Bayern"/>
    <n v="2"/>
    <d v="2004-09-30T00:00:00"/>
    <d v="2004-09-30T00:00:00"/>
    <s v="in Betrieb"/>
    <x v="1"/>
    <m/>
    <m/>
    <s v="Erdgas"/>
    <x v="1"/>
    <s v="Ja"/>
    <n v="124.9"/>
    <s v="Schaltstelle Isartalstraße"/>
    <s v="Hochspannung (HS)"/>
    <s v="SWM Infrastruktur GmbH"/>
    <x v="0"/>
    <x v="23"/>
    <x v="3"/>
  </r>
  <r>
    <s v="BNA0684b"/>
    <x v="316"/>
    <s v="Süd GT 62"/>
    <n v="81371"/>
    <s v="München"/>
    <m/>
    <s v="Bayern"/>
    <n v="2"/>
    <d v="2004-09-30T00:00:00"/>
    <d v="2004-09-30T00:00:00"/>
    <s v="in Betrieb"/>
    <x v="1"/>
    <m/>
    <m/>
    <s v="Erdgas"/>
    <x v="1"/>
    <s v="Ja"/>
    <n v="123.9"/>
    <s v="Schaltstelle Isartalstraße"/>
    <s v="Hochspannung (HS)"/>
    <s v="SWM Infrastruktur GmbH"/>
    <x v="0"/>
    <x v="23"/>
    <x v="3"/>
  </r>
  <r>
    <s v="BNA0684c"/>
    <x v="316"/>
    <s v="Süd DT60"/>
    <n v="81371"/>
    <s v="München"/>
    <m/>
    <s v="Bayern"/>
    <n v="2"/>
    <d v="2004-09-30T00:00:00"/>
    <d v="2004-09-30T00:00:00"/>
    <s v="in Betrieb"/>
    <x v="1"/>
    <m/>
    <m/>
    <s v="Erdgas"/>
    <x v="1"/>
    <s v="Ja"/>
    <n v="127.6"/>
    <s v="Schaltstelle Isartalstraße"/>
    <s v="Hochspannung (HS)"/>
    <s v="SWM Infrastruktur GmbH"/>
    <x v="0"/>
    <x v="23"/>
    <x v="3"/>
  </r>
  <r>
    <s v="BNA0685"/>
    <x v="317"/>
    <s v="Heizkraftwerk Hafen"/>
    <n v="48145"/>
    <s v="Münster"/>
    <m/>
    <s v="Nordrhein-Westfalen"/>
    <s v="GuD"/>
    <d v="2005-12-14T00:00:00"/>
    <d v="2005-12-14T00:00:00"/>
    <s v="in Betrieb"/>
    <x v="3"/>
    <s v="Erdgas"/>
    <s v="Heizöl"/>
    <s v="Erdgas"/>
    <x v="1"/>
    <s v="Ja"/>
    <n v="104.14"/>
    <s v="Umspannwerk Hafen"/>
    <s v="Mittelspannung (MS)"/>
    <s v="münsterNETZ GmbH"/>
    <x v="0"/>
    <x v="36"/>
    <x v="3"/>
  </r>
  <r>
    <s v="BNA0686"/>
    <x v="11"/>
    <s v="Gemeinschaftskernkraftwerk Neckarwestheim II"/>
    <n v="74382"/>
    <s v="Neckarwestheim"/>
    <s v="Im Steinbruch"/>
    <s v="Baden-Württemberg"/>
    <s v="GKN II"/>
    <d v="1989-04-15T00:00:00"/>
    <d v="1989-04-15T00:00:00"/>
    <s v="in Betrieb"/>
    <x v="13"/>
    <m/>
    <m/>
    <s v="Kernenergie"/>
    <x v="1"/>
    <s v="Nein"/>
    <n v="1310"/>
    <s v="Neckarwestheim"/>
    <s v="Höchstspannung (HöS)"/>
    <s v="Transnet BW GmbH/DB Energie GmbH"/>
    <x v="0"/>
    <x v="20"/>
    <x v="1"/>
  </r>
  <r>
    <s v="BNA0688"/>
    <x v="318"/>
    <s v="GuD-HKW Neubrandenburg"/>
    <n v="17034"/>
    <s v="Neubrandenburg"/>
    <m/>
    <s v="Mecklenburg-Vorpommern"/>
    <m/>
    <d v="1997-05-16T00:00:00"/>
    <d v="1997-05-16T00:00:00"/>
    <s v="in Betrieb"/>
    <x v="3"/>
    <s v="Erdgas"/>
    <s v="HEL"/>
    <s v="Erdgas"/>
    <x v="1"/>
    <s v="Ja"/>
    <n v="75"/>
    <s v="UW Warliner Straße"/>
    <m/>
    <s v="E.DIS AG und Neubrandenburger Stadtwerke GmbH"/>
    <x v="0"/>
    <x v="14"/>
    <x v="3"/>
  </r>
  <r>
    <s v="BNA0689"/>
    <x v="41"/>
    <s v="Bittenbrunn"/>
    <n v="86633"/>
    <s v="Neuburg an der Donau"/>
    <m/>
    <s v="Bayern"/>
    <s v="entfällt"/>
    <d v="1969-01-01T00:00:00"/>
    <d v="1969-01-01T00:00:00"/>
    <s v="in Betrieb"/>
    <x v="2"/>
    <m/>
    <m/>
    <s v="Laufwasser"/>
    <x v="1"/>
    <s v="Nein"/>
    <n v="20.2"/>
    <s v="loco Kraftwerk"/>
    <s v="110, 16,7 Hz"/>
    <s v="DB Energie GmbH"/>
    <x v="0"/>
    <x v="41"/>
    <x v="0"/>
  </r>
  <r>
    <s v="BNA0690"/>
    <x v="319"/>
    <m/>
    <n v="49586"/>
    <s v="Neuenkirchen "/>
    <m/>
    <s v="Niedersachsen"/>
    <m/>
    <n v="2005"/>
    <n v="2005"/>
    <s v="in Betrieb"/>
    <x v="0"/>
    <m/>
    <m/>
    <s v="Windenergie (Onshore-Anlage)"/>
    <x v="0"/>
    <m/>
    <n v="18.399999999999999"/>
    <m/>
    <s v="Hochspannung (HS)"/>
    <s v="Westnetz GmbH"/>
    <x v="0"/>
    <x v="30"/>
    <x v="0"/>
  </r>
  <r>
    <s v="BNA0691a"/>
    <x v="320"/>
    <s v="Windpark Neuenkirchen"/>
    <n v="49434"/>
    <s v="Neuenkirchen-Vörden"/>
    <m/>
    <s v="Niedersachsen"/>
    <m/>
    <d v="2002-09-19T00:00:00"/>
    <d v="2002-09-19T00:00:00"/>
    <s v="in Betrieb"/>
    <x v="0"/>
    <m/>
    <m/>
    <s v="Windenergie (Onshore-Anlage)"/>
    <x v="0"/>
    <s v="Nein"/>
    <n v="10.8"/>
    <s v=" Wanstrath,  49434 Neuenkirchen-Vörden Nellinghof"/>
    <s v="Mittelspannung (MS)"/>
    <s v="Westnetz GmbH"/>
    <x v="0"/>
    <x v="31"/>
    <x v="0"/>
  </r>
  <r>
    <s v="BNA0691b"/>
    <x v="321"/>
    <m/>
    <n v="49434"/>
    <s v="Neuenkirchen-Vörden"/>
    <m/>
    <s v="Niedersachsen"/>
    <m/>
    <n v="2002"/>
    <n v="2002"/>
    <s v="in Betrieb"/>
    <x v="0"/>
    <m/>
    <m/>
    <s v="Windenergie (Onshore-Anlage)"/>
    <x v="0"/>
    <m/>
    <n v="7.2"/>
    <m/>
    <s v="USp. Hoch- / Mittelspannung (HS/MS)"/>
    <s v="EWE NETZ GmbH"/>
    <x v="0"/>
    <x v="1"/>
    <x v="0"/>
  </r>
  <r>
    <s v="BNA0692"/>
    <x v="322"/>
    <s v="KWK Neumarkt"/>
    <n v="92318"/>
    <s v="Neumarkt i.d. Oberpfalz"/>
    <s v="Dreichlinger Str. 76"/>
    <s v="Bayern"/>
    <m/>
    <d v="1997-09-19T00:00:00"/>
    <d v="1997-09-19T00:00:00"/>
    <s v="in Betrieb"/>
    <x v="4"/>
    <s v="Altholz A1-A4"/>
    <m/>
    <s v="Biomasse"/>
    <x v="0"/>
    <s v="Ja"/>
    <n v="15.6"/>
    <s v="Übergabe KWK"/>
    <s v="Mittelspannung (MS)"/>
    <s v="Stadtwerke Neumarkt i.d.OPf."/>
    <x v="0"/>
    <x v="14"/>
    <x v="0"/>
  </r>
  <r>
    <s v="BNA0693"/>
    <x v="323"/>
    <s v="Heizkraftwerk NMS"/>
    <n v="24534"/>
    <s v="Neumünster"/>
    <m/>
    <s v="Schleswig-Holstein"/>
    <m/>
    <d v="1974-05-03T00:00:00"/>
    <d v="1974-05-03T00:00:00"/>
    <s v="in Betrieb"/>
    <x v="3"/>
    <s v="Abfall/Ersatzbrennstoff"/>
    <s v="Steinkohle/HEL/Erdgas"/>
    <s v="Sonstige Energieträger_x000a_(nicht erneuerbar)"/>
    <x v="1"/>
    <s v="Ja"/>
    <n v="53.6"/>
    <s v="UW-Mitte"/>
    <s v="Mittelspannung (MS)"/>
    <s v="Schleswig-Holstein Netz AG"/>
    <x v="0"/>
    <x v="40"/>
    <x v="1"/>
  </r>
  <r>
    <s v="BNA0695"/>
    <x v="173"/>
    <s v="Neuötting"/>
    <n v="84524"/>
    <s v="Neuötting"/>
    <s v="Innstr. 11"/>
    <s v="Bayern"/>
    <m/>
    <d v="1951-07-01T00:00:00"/>
    <d v="1951-07-01T00:00:00"/>
    <s v="in Betrieb"/>
    <x v="2"/>
    <m/>
    <m/>
    <s v="Laufwasser"/>
    <x v="1"/>
    <s v="Nein"/>
    <n v="26.1"/>
    <s v="UW Neuötting"/>
    <s v="Hochspannung (HS)"/>
    <s v="Bayernwerk AG"/>
    <x v="0"/>
    <x v="122"/>
    <x v="0"/>
  </r>
  <r>
    <s v="BNA0696"/>
    <x v="158"/>
    <s v="Neurath"/>
    <n v="41517"/>
    <s v="Grevenbroich-Neurath"/>
    <m/>
    <s v="Nordrhein-Westfalen"/>
    <s v="A"/>
    <d v="1972-10-14T00:00:00"/>
    <d v="1972-10-14T00:00:00"/>
    <s v="in Betrieb"/>
    <x v="11"/>
    <m/>
    <m/>
    <s v="Braunkohle"/>
    <x v="1"/>
    <s v="Nein"/>
    <n v="294"/>
    <s v="Osterath (220kV), Frimmersdorf (110kV) und Gohrpunkt (110kV)"/>
    <s v="Hochspannung (HS)"/>
    <s v="Amprion GmbH, Westnetz GmbH"/>
    <x v="0"/>
    <x v="39"/>
    <x v="1"/>
  </r>
  <r>
    <s v="BNA0697"/>
    <x v="158"/>
    <s v="Neurath"/>
    <n v="41517"/>
    <s v="Grevenbroich-Neurath"/>
    <m/>
    <s v="Nordrhein-Westfalen"/>
    <s v="B"/>
    <d v="1972-06-30T00:00:00"/>
    <d v="1972-06-30T00:00:00"/>
    <s v="in Betrieb"/>
    <x v="11"/>
    <m/>
    <m/>
    <s v="Braunkohle"/>
    <x v="1"/>
    <s v="Nein"/>
    <n v="294"/>
    <s v="Opladen"/>
    <s v="Höchstspannung (HöS)"/>
    <s v="Amprion GmbH"/>
    <x v="0"/>
    <x v="39"/>
    <x v="1"/>
  </r>
  <r>
    <s v="BNA0698"/>
    <x v="158"/>
    <s v="Neurath"/>
    <n v="41517"/>
    <s v="Grevenbroich-Neurath"/>
    <m/>
    <s v="Nordrhein-Westfalen"/>
    <s v="C"/>
    <d v="1973-03-21T00:00:00"/>
    <d v="1973-03-21T00:00:00"/>
    <s v="Sicherheitsbereitschaft"/>
    <x v="11"/>
    <m/>
    <m/>
    <s v="Braunkohle"/>
    <x v="1"/>
    <s v="Nein"/>
    <n v="292"/>
    <s v="Opladen"/>
    <s v="Höchstspannung (HöS)"/>
    <s v="Amprion GmbH"/>
    <x v="15"/>
    <x v="16"/>
    <x v="1"/>
  </r>
  <r>
    <s v="BNA0699"/>
    <x v="158"/>
    <s v="Neurath"/>
    <n v="41517"/>
    <s v="Grevenbroich-Neurath"/>
    <m/>
    <s v="Nordrhein-Westfalen"/>
    <s v="D"/>
    <d v="1975-06-24T00:00:00"/>
    <d v="1975-06-24T00:00:00"/>
    <s v="in Betrieb"/>
    <x v="11"/>
    <m/>
    <m/>
    <s v="Braunkohle"/>
    <x v="1"/>
    <s v="Ja"/>
    <n v="607"/>
    <s v="Opladen"/>
    <s v="Höchstspannung (HöS)"/>
    <s v="Amprion GmbH"/>
    <x v="0"/>
    <x v="17"/>
    <x v="1"/>
  </r>
  <r>
    <s v="BNA0700"/>
    <x v="158"/>
    <s v="Neurath"/>
    <n v="41517"/>
    <s v="Grevenbroich-Neurath"/>
    <m/>
    <s v="Nordrhein-Westfalen"/>
    <s v="E"/>
    <d v="1976-02-22T00:00:00"/>
    <d v="1976-02-22T00:00:00"/>
    <s v="in Betrieb"/>
    <x v="11"/>
    <m/>
    <m/>
    <s v="Braunkohle"/>
    <x v="1"/>
    <s v="Ja"/>
    <n v="604"/>
    <s v="Rommerskirchen"/>
    <s v="Höchstspannung (HöS)"/>
    <s v="Amprion GmbH"/>
    <x v="0"/>
    <x v="104"/>
    <x v="1"/>
  </r>
  <r>
    <s v="BNA0702"/>
    <x v="324"/>
    <s v="Cogeneration"/>
    <n v="93328"/>
    <s v="Neustadt"/>
    <s v="Postfach 1252"/>
    <s v="Bayern"/>
    <m/>
    <n v="1996"/>
    <n v="1996"/>
    <s v="Sonderfall"/>
    <x v="1"/>
    <s v="Erdgas Haupt BS"/>
    <m/>
    <s v="Erdgas"/>
    <x v="1"/>
    <s v="Ja"/>
    <n v="25.4"/>
    <s v="Umspannwerk Neustadt"/>
    <s v="Hochspannung (HS)"/>
    <s v="Bayernwerk AG"/>
    <x v="11"/>
    <x v="63"/>
    <x v="0"/>
  </r>
  <r>
    <s v="BNA0703"/>
    <x v="0"/>
    <m/>
    <n v="31535"/>
    <s v="Neustadt"/>
    <m/>
    <s v="Niedersachsen"/>
    <m/>
    <n v="1999"/>
    <n v="1999"/>
    <s v="in Betrieb"/>
    <x v="0"/>
    <m/>
    <m/>
    <s v="Windenergie (Onshore-Anlage)"/>
    <x v="0"/>
    <m/>
    <n v="15.6"/>
    <m/>
    <s v="Mittelspannung (MS)"/>
    <s v="Avacon AG"/>
    <x v="0"/>
    <x v="3"/>
    <x v="0"/>
  </r>
  <r>
    <s v="BNA0704"/>
    <x v="0"/>
    <m/>
    <n v="31535"/>
    <s v="Neustadt"/>
    <m/>
    <s v="Niedersachsen"/>
    <m/>
    <n v="1999"/>
    <n v="1999"/>
    <s v="in Betrieb"/>
    <x v="0"/>
    <m/>
    <m/>
    <s v="Windenergie (Onshore-Anlage)"/>
    <x v="0"/>
    <m/>
    <n v="11.7"/>
    <m/>
    <s v="Mittelspannung (MS)"/>
    <s v="Avacon AG"/>
    <x v="0"/>
    <x v="3"/>
    <x v="0"/>
  </r>
  <r>
    <s v="BNA0705"/>
    <x v="158"/>
    <s v="Niederaußem"/>
    <n v="50129"/>
    <s v="Bergheim"/>
    <m/>
    <s v="Nordrhein-Westfalen"/>
    <s v="D"/>
    <d v="1968-05-31T00:00:00"/>
    <d v="1968-05-31T00:00:00"/>
    <s v="in Betrieb"/>
    <x v="11"/>
    <m/>
    <m/>
    <s v="Braunkohle"/>
    <x v="1"/>
    <s v="Ja"/>
    <n v="297"/>
    <s v="Brauweiler"/>
    <s v="Höchstspannung (HöS)"/>
    <s v="Amprion GmbH"/>
    <x v="0"/>
    <x v="74"/>
    <x v="1"/>
  </r>
  <r>
    <s v="BNA0706"/>
    <x v="158"/>
    <s v="Niederaußem"/>
    <n v="50129"/>
    <s v="Bergheim"/>
    <m/>
    <s v="Nordrhein-Westfalen"/>
    <s v="F"/>
    <d v="1971-02-03T00:00:00"/>
    <d v="1971-02-03T00:00:00"/>
    <s v="Sicherheitsbereitschaft"/>
    <x v="11"/>
    <m/>
    <m/>
    <s v="Braunkohle"/>
    <x v="1"/>
    <s v="Ja"/>
    <n v="299"/>
    <s v="Opladen"/>
    <s v="Höchstspannung (HöS)"/>
    <s v="Amprion GmbH"/>
    <x v="15"/>
    <x v="15"/>
    <x v="0"/>
  </r>
  <r>
    <s v="BNA0707"/>
    <x v="158"/>
    <s v="Niederaußem"/>
    <n v="50129"/>
    <s v="Bergheim"/>
    <m/>
    <s v="Nordrhein-Westfalen"/>
    <s v="H"/>
    <d v="1974-09-16T00:00:00"/>
    <d v="1974-09-16T00:00:00"/>
    <s v="in Betrieb"/>
    <x v="11"/>
    <m/>
    <m/>
    <s v="Braunkohle"/>
    <x v="1"/>
    <s v="Ja"/>
    <n v="648"/>
    <s v="Rommerskirchen"/>
    <s v="Höchstspannung (HöS)"/>
    <s v="Amprion GmbH"/>
    <x v="0"/>
    <x v="40"/>
    <x v="1"/>
  </r>
  <r>
    <s v="BNA0708"/>
    <x v="158"/>
    <s v="Niederaußem"/>
    <n v="50129"/>
    <s v="Bergheim"/>
    <m/>
    <s v="Nordrhein-Westfalen"/>
    <s v="G"/>
    <d v="1974-10-23T00:00:00"/>
    <d v="1974-10-23T00:00:00"/>
    <s v="in Betrieb"/>
    <x v="11"/>
    <m/>
    <m/>
    <s v="Braunkohle"/>
    <x v="1"/>
    <s v="Ja"/>
    <n v="628"/>
    <s v="Rommerskirchen"/>
    <s v="Höchstspannung (HöS)"/>
    <s v="Amprion GmbH"/>
    <x v="0"/>
    <x v="40"/>
    <x v="1"/>
  </r>
  <r>
    <s v="BNA0709"/>
    <x v="158"/>
    <s v="Niederaußem"/>
    <n v="50129"/>
    <s v="Bergheim"/>
    <m/>
    <s v="Nordrhein-Westfalen"/>
    <s v="K"/>
    <d v="2002-08-30T00:00:00"/>
    <d v="2002-08-30T00:00:00"/>
    <s v="in Betrieb"/>
    <x v="11"/>
    <m/>
    <m/>
    <s v="Braunkohle"/>
    <x v="1"/>
    <s v="Ja"/>
    <n v="944"/>
    <s v="Rommerskirchen"/>
    <s v="Höchstspannung (HöS)"/>
    <s v="Amprion GmbH"/>
    <x v="0"/>
    <x v="31"/>
    <x v="1"/>
  </r>
  <r>
    <s v="BNA0710"/>
    <x v="158"/>
    <s v="Niederaußem"/>
    <n v="50129"/>
    <s v="Bergheim"/>
    <m/>
    <s v="Nordrhein-Westfalen"/>
    <s v="B"/>
    <n v="1963"/>
    <n v="1963"/>
    <s v="Endgültig Stillgelegt 2012 (ohne StA)"/>
    <x v="11"/>
    <m/>
    <m/>
    <s v="Braunkohle"/>
    <x v="1"/>
    <s v="Nein"/>
    <n v="125"/>
    <s v="Brauweiler"/>
    <s v="Höchstspannung (HöS)"/>
    <s v="Amprion GmbH"/>
    <x v="2"/>
    <x v="107"/>
    <x v="0"/>
  </r>
  <r>
    <s v="BNA0711"/>
    <x v="158"/>
    <s v="Niederaußem"/>
    <n v="50129"/>
    <s v="Bergheim"/>
    <m/>
    <s v="Nordrhein-Westfalen"/>
    <s v="A"/>
    <n v="1963"/>
    <n v="1963"/>
    <s v="Endgültig Stillgelegt 2012 (ohne StA)"/>
    <x v="11"/>
    <m/>
    <m/>
    <s v="Braunkohle"/>
    <x v="1"/>
    <s v="Nein"/>
    <n v="125"/>
    <s v="Brauweiler"/>
    <s v="Höchstspannung (HöS)"/>
    <s v="Amprion GmbH"/>
    <x v="2"/>
    <x v="107"/>
    <x v="0"/>
  </r>
  <r>
    <s v="BNA0712"/>
    <x v="158"/>
    <s v="Niederaußem"/>
    <n v="50129"/>
    <s v="Bergheim"/>
    <m/>
    <s v="Nordrhein-Westfalen"/>
    <s v="C"/>
    <d v="1965-06-27T00:00:00"/>
    <d v="1965-06-27T00:00:00"/>
    <s v="in Betrieb"/>
    <x v="11"/>
    <m/>
    <m/>
    <s v="Braunkohle"/>
    <x v="1"/>
    <s v="Ja"/>
    <n v="295"/>
    <s v="Brauweiler"/>
    <s v="Höchstspannung (HöS)"/>
    <s v="Amprion GmbH"/>
    <x v="0"/>
    <x v="56"/>
    <x v="1"/>
  </r>
  <r>
    <s v="BNA0713"/>
    <x v="158"/>
    <s v="Niederaußem"/>
    <n v="50129"/>
    <s v="Bergheim"/>
    <m/>
    <s v="Nordrhein-Westfalen"/>
    <s v="E"/>
    <d v="1970-04-12T00:00:00"/>
    <d v="1970-04-12T00:00:00"/>
    <s v="Sicherheitsbereitschaft"/>
    <x v="11"/>
    <m/>
    <m/>
    <s v="Braunkohle"/>
    <x v="1"/>
    <s v="Nein"/>
    <n v="295"/>
    <s v="Rommerskirchen"/>
    <s v="Höchstspannung (HöS)"/>
    <s v="Amprion GmbH"/>
    <x v="15"/>
    <x v="35"/>
    <x v="0"/>
  </r>
  <r>
    <s v="BNA0714"/>
    <x v="158"/>
    <s v="Fortuna Nord"/>
    <n v="50129"/>
    <s v="Bergheim"/>
    <m/>
    <s v="Nordrhein-Westfalen"/>
    <s v="Fortuna Nord"/>
    <d v="1939-01-01T00:00:00"/>
    <d v="1939-01-01T00:00:00"/>
    <s v="in Betrieb"/>
    <x v="11"/>
    <m/>
    <m/>
    <s v="Braunkohle"/>
    <x v="1"/>
    <s v="Ja"/>
    <n v="15"/>
    <s v="UA Brauweiler, UA Opladen"/>
    <s v="Höchstspannung (HöS)"/>
    <s v="Amprion GmbH "/>
    <x v="0"/>
    <x v="123"/>
    <x v="1"/>
  </r>
  <r>
    <s v="BNA0715"/>
    <x v="32"/>
    <s v="Lehmen"/>
    <n v="56332"/>
    <s v="Lehmen"/>
    <m/>
    <s v="Rheinland-Pfalz"/>
    <m/>
    <d v="1962-01-01T00:00:00"/>
    <d v="1962-01-01T00:00:00"/>
    <s v="in Betrieb"/>
    <x v="2"/>
    <m/>
    <m/>
    <s v="Laufwasser"/>
    <x v="1"/>
    <s v="Nein"/>
    <n v="20"/>
    <m/>
    <s v="Mittelspannung (MS)"/>
    <s v="Westnetz GmbH"/>
    <x v="0"/>
    <x v="105"/>
    <x v="0"/>
  </r>
  <r>
    <s v="BNA0716"/>
    <x v="325"/>
    <s v="Windpark Niederkirchen"/>
    <n v="67000"/>
    <s v="Niederkirchen"/>
    <m/>
    <s v="Rheinland-Pfalz"/>
    <m/>
    <n v="2000"/>
    <n v="2000"/>
    <s v="in Betrieb"/>
    <x v="0"/>
    <m/>
    <m/>
    <s v="Windenergie (Onshore-Anlage)"/>
    <x v="0"/>
    <m/>
    <n v="20"/>
    <s v="UW Morbach"/>
    <s v="USp. Hoch- / Mittelspannung (HS/MS)"/>
    <s v="Pfalzwerke Netzgesellschaft mbH "/>
    <x v="0"/>
    <x v="51"/>
    <x v="0"/>
  </r>
  <r>
    <s v="BNA0717"/>
    <x v="0"/>
    <m/>
    <n v="49779"/>
    <s v="Niederlangen"/>
    <m/>
    <s v="Niedersachsen"/>
    <m/>
    <n v="1998"/>
    <n v="1998"/>
    <s v="in Betrieb"/>
    <x v="0"/>
    <m/>
    <m/>
    <s v="Windenergie (Onshore-Anlage)"/>
    <x v="0"/>
    <m/>
    <n v="24"/>
    <m/>
    <s v="USp. Hoch- / Mittelspannung (HS/MS)"/>
    <s v="EWE NETZ GmbH"/>
    <x v="0"/>
    <x v="78"/>
    <x v="0"/>
  </r>
  <r>
    <s v="BNA0718"/>
    <x v="0"/>
    <m/>
    <n v="49779"/>
    <s v="Niederlangen"/>
    <m/>
    <s v="Niedersachsen"/>
    <m/>
    <n v="1998"/>
    <n v="1998"/>
    <s v="in Betrieb"/>
    <x v="0"/>
    <m/>
    <m/>
    <s v="Windenergie (Onshore-Anlage)"/>
    <x v="0"/>
    <m/>
    <n v="22.5"/>
    <m/>
    <s v="Mittelspannung (MS)"/>
    <s v="EWE NETZ GmbH"/>
    <x v="0"/>
    <x v="78"/>
    <x v="0"/>
  </r>
  <r>
    <s v="BNA0719"/>
    <x v="0"/>
    <m/>
    <n v="49779"/>
    <s v="Niederlangen"/>
    <m/>
    <s v="Niedersachsen"/>
    <m/>
    <n v="1999"/>
    <n v="1999"/>
    <s v="in Betrieb"/>
    <x v="0"/>
    <m/>
    <m/>
    <s v="Windenergie (Onshore-Anlage)"/>
    <x v="0"/>
    <m/>
    <n v="13.5"/>
    <m/>
    <s v="USp. Hoch- / Mittelspannung (HS/MS)"/>
    <s v="EWE NETZ GmbH"/>
    <x v="0"/>
    <x v="3"/>
    <x v="0"/>
  </r>
  <r>
    <s v="BNA0720"/>
    <x v="47"/>
    <s v="Windpark Vogelsberg"/>
    <n v="63636"/>
    <s v="Brachttal-Streitberg"/>
    <m/>
    <s v="Hessen"/>
    <s v="Windpark Vogelsberg"/>
    <n v="2006"/>
    <n v="2006"/>
    <s v="in Betrieb"/>
    <x v="0"/>
    <m/>
    <m/>
    <s v="Windenergie (Onshore-Anlage)"/>
    <x v="0"/>
    <s v="Nein"/>
    <n v="19.5"/>
    <s v="UW Wächstersbach"/>
    <s v="Mittelspannung (MS)"/>
    <s v="Kreiswerke Main-Kinzig GmbH"/>
    <x v="0"/>
    <x v="34"/>
    <x v="0"/>
  </r>
  <r>
    <s v="BNA0721"/>
    <x v="175"/>
    <s v="Niederwartha"/>
    <n v="1462"/>
    <s v="Niederwartha"/>
    <s v="Am Fährhaus 4"/>
    <s v="Sachsen"/>
    <s v="PSS C"/>
    <d v="1958-02-22T00:00:00"/>
    <d v="1958-02-22T00:00:00"/>
    <s v="in Betrieb"/>
    <x v="9"/>
    <m/>
    <m/>
    <s v="Pumpspeicher"/>
    <x v="1"/>
    <s v="Nein"/>
    <n v="39.799999999999997"/>
    <s v="Niederwartha"/>
    <s v="Hochspannung (HS)"/>
    <s v="ENSO Netz GmbH"/>
    <x v="0"/>
    <x v="97"/>
    <x v="0"/>
  </r>
  <r>
    <s v="BNA0722"/>
    <x v="175"/>
    <s v="Niederwartha"/>
    <n v="1462"/>
    <s v="Niederwartha"/>
    <s v="Am Fährhaus 4"/>
    <s v="Sachsen"/>
    <s v="PSS D"/>
    <d v="1958-03-16T00:00:00"/>
    <d v="1958-03-16T00:00:00"/>
    <s v="in Betrieb"/>
    <x v="9"/>
    <m/>
    <m/>
    <s v="Pumpspeicher"/>
    <x v="1"/>
    <s v="Nein"/>
    <m/>
    <s v="Niederwartha"/>
    <s v="Hochspannung (HS)"/>
    <s v="ENSO Netz GmbH"/>
    <x v="0"/>
    <x v="97"/>
    <x v="0"/>
  </r>
  <r>
    <s v="BNA0724"/>
    <x v="299"/>
    <s v="Windpark Nielebock"/>
    <n v="39319"/>
    <s v="Nielebock"/>
    <m/>
    <s v="Sachsen-Anhalt"/>
    <m/>
    <d v="2003-07-02T00:00:00"/>
    <d v="2003-07-02T00:00:00"/>
    <s v="in Betrieb"/>
    <x v="0"/>
    <m/>
    <m/>
    <s v="Windenergie (Onshore-Anlage)"/>
    <x v="0"/>
    <s v="Nein"/>
    <n v="12"/>
    <s v="DE0073373931900000E01000000021057"/>
    <s v="Mittelspannung (MS)"/>
    <s v="HSN Magdeburg GmbH"/>
    <x v="0"/>
    <x v="8"/>
    <x v="0"/>
  </r>
  <r>
    <s v="BNA0725"/>
    <x v="0"/>
    <m/>
    <n v="31582"/>
    <s v="Nienburg"/>
    <m/>
    <s v="Niedersachsen"/>
    <m/>
    <n v="2004"/>
    <n v="2004"/>
    <s v="in Betrieb"/>
    <x v="0"/>
    <m/>
    <m/>
    <s v="Windenergie (Onshore-Anlage)"/>
    <x v="0"/>
    <m/>
    <n v="10"/>
    <m/>
    <s v="Mittelspannung (MS)"/>
    <s v="Avacon AG"/>
    <x v="0"/>
    <x v="32"/>
    <x v="0"/>
  </r>
  <r>
    <s v="BNA0726"/>
    <x v="0"/>
    <m/>
    <n v="24848"/>
    <s v="Norby"/>
    <m/>
    <s v="Schleswig-Holstein"/>
    <m/>
    <n v="2001"/>
    <n v="2001"/>
    <s v="in Betrieb"/>
    <x v="0"/>
    <m/>
    <m/>
    <s v="Windenergie (Onshore-Anlage)"/>
    <x v="0"/>
    <m/>
    <n v="18"/>
    <m/>
    <s v="Mittelspannung (MS)"/>
    <s v="Schleswig-Holstein Netz AG "/>
    <x v="0"/>
    <x v="22"/>
    <x v="0"/>
  </r>
  <r>
    <s v="BNA0727"/>
    <x v="326"/>
    <m/>
    <n v="26506"/>
    <s v="Norden"/>
    <m/>
    <s v="Niedersachsen"/>
    <m/>
    <n v="1993"/>
    <n v="1993"/>
    <s v="in Betrieb"/>
    <x v="0"/>
    <m/>
    <m/>
    <s v="Windenergie (Onshore-Anlage)"/>
    <x v="0"/>
    <m/>
    <n v="44.5"/>
    <m/>
    <s v="USp. Hoch- / Mittelspannung (HS/MS)"/>
    <s v="EWE NETZ GmbH"/>
    <x v="0"/>
    <x v="109"/>
    <x v="0"/>
  </r>
  <r>
    <s v="BNA0728"/>
    <x v="0"/>
    <m/>
    <n v="27637"/>
    <s v="Nordholz"/>
    <m/>
    <s v="Niedersachsen"/>
    <m/>
    <n v="1995"/>
    <n v="1995"/>
    <s v="in Betrieb"/>
    <x v="0"/>
    <m/>
    <m/>
    <s v="Windenergie (Onshore-Anlage)"/>
    <x v="0"/>
    <m/>
    <n v="14.7"/>
    <m/>
    <s v="USp. Hoch- / Mittelspannung (HS/MS)"/>
    <s v="EWE NETZ GmbH"/>
    <x v="0"/>
    <x v="91"/>
    <x v="0"/>
  </r>
  <r>
    <s v="BNA0729"/>
    <x v="276"/>
    <m/>
    <n v="21765"/>
    <s v="Nordleda"/>
    <m/>
    <s v="Niedersachsen"/>
    <m/>
    <n v="1998"/>
    <n v="1998"/>
    <s v="in Betrieb"/>
    <x v="0"/>
    <m/>
    <m/>
    <s v="Windenergie (Onshore-Anlage)"/>
    <x v="0"/>
    <m/>
    <n v="23.9"/>
    <m/>
    <s v="USp. Hoch- / Mittelspannung (HS/MS)"/>
    <s v="EWE NETZ GmbH"/>
    <x v="0"/>
    <x v="78"/>
    <x v="0"/>
  </r>
  <r>
    <s v="BNA0730"/>
    <x v="133"/>
    <s v="Alpha Ventus"/>
    <m/>
    <s v="Nordsee"/>
    <s v="45 Kilometer nördlich der Insel Borkum"/>
    <s v="AWZ"/>
    <m/>
    <d v="2010-01-01T00:00:00"/>
    <d v="2010-01-01T00:00:00"/>
    <s v="in Betrieb"/>
    <x v="8"/>
    <m/>
    <m/>
    <s v="Windenergie (Offshore-Anlage)"/>
    <x v="0"/>
    <s v="Nein"/>
    <n v="60"/>
    <s v="Umspannwerk"/>
    <s v="USp. Höchst- / Hochspannung (HöS/HS)"/>
    <s v="TenneT TSO GmbH "/>
    <x v="0"/>
    <x v="24"/>
    <x v="0"/>
  </r>
  <r>
    <s v="BNA0731"/>
    <x v="327"/>
    <m/>
    <n v="25845"/>
    <s v="Nordstrand"/>
    <m/>
    <s v="Schleswig-Holstein"/>
    <m/>
    <n v="2010"/>
    <n v="2010"/>
    <s v="in Betrieb"/>
    <x v="0"/>
    <m/>
    <m/>
    <s v="Windenergie (Onshore-Anlage)"/>
    <x v="0"/>
    <m/>
    <n v="13.8"/>
    <m/>
    <s v="Mittelspannung (MS)"/>
    <s v="Schleswig-Holstein Netz AG "/>
    <x v="0"/>
    <x v="54"/>
    <x v="0"/>
  </r>
  <r>
    <s v="BNA0732"/>
    <x v="328"/>
    <m/>
    <n v="52388"/>
    <s v="Nörvenich "/>
    <m/>
    <s v="Nordrhein-Westfalen"/>
    <m/>
    <n v="2002"/>
    <n v="2002"/>
    <s v="in Betrieb"/>
    <x v="0"/>
    <m/>
    <m/>
    <s v="Windenergie (Onshore-Anlage)"/>
    <x v="0"/>
    <m/>
    <n v="12.6"/>
    <m/>
    <s v="USp. Hoch- / Mittelspannung (HS/MS)"/>
    <s v="Westnetz GmbH"/>
    <x v="0"/>
    <x v="1"/>
    <x v="0"/>
  </r>
  <r>
    <s v="BNA0733"/>
    <x v="329"/>
    <m/>
    <n v="1683"/>
    <s v="Nossen"/>
    <m/>
    <s v="Sachsen"/>
    <m/>
    <n v="2002"/>
    <n v="2002"/>
    <s v="in Betrieb"/>
    <x v="0"/>
    <m/>
    <m/>
    <s v="Windenergie (Onshore-Anlage)"/>
    <x v="0"/>
    <m/>
    <n v="20.25"/>
    <m/>
    <s v="Hochspannung (HS)"/>
    <s v="ENSO Netz GmbH"/>
    <x v="0"/>
    <x v="1"/>
    <x v="0"/>
  </r>
  <r>
    <s v="BNA0734"/>
    <x v="4"/>
    <s v="Thyrow"/>
    <n v="15806"/>
    <s v="Nunsdorf"/>
    <m/>
    <s v="Brandenburg"/>
    <s v="GT E"/>
    <d v="1989-09-29T00:00:00"/>
    <d v="1989-09-29T00:00:00"/>
    <s v="Gesetzlich an Stilllegung gehindert"/>
    <x v="1"/>
    <m/>
    <m/>
    <s v="Erdgas"/>
    <x v="1"/>
    <s v="Nein"/>
    <n v="37.5"/>
    <s v="Thyrow"/>
    <s v="Hochspannung (HS)"/>
    <s v="50Hertz Transmission GmbH"/>
    <x v="4"/>
    <x v="20"/>
    <x v="0"/>
  </r>
  <r>
    <s v="BNA0735"/>
    <x v="4"/>
    <s v="Thyrow"/>
    <n v="15806"/>
    <s v="Nunsdorf"/>
    <m/>
    <s v="Brandenburg"/>
    <s v="GT F"/>
    <m/>
    <m/>
    <s v="Endgültig Stillgelegt 2016 (mit StA)"/>
    <x v="1"/>
    <m/>
    <m/>
    <s v="Erdgas"/>
    <x v="1"/>
    <s v="Nein"/>
    <n v="37.5"/>
    <s v="Thyrow"/>
    <s v="Hochspannung (HS)"/>
    <s v="50Hertz Transmission GmbH"/>
    <x v="9"/>
    <x v="24"/>
    <x v="0"/>
  </r>
  <r>
    <s v="BNA0736"/>
    <x v="4"/>
    <s v="Thyrow"/>
    <n v="15806"/>
    <s v="Nunsdorf"/>
    <m/>
    <s v="Brandenburg"/>
    <s v="GT G"/>
    <m/>
    <m/>
    <s v="Endgültig Stillgelegt 2016 (mit StA)"/>
    <x v="1"/>
    <m/>
    <m/>
    <s v="Erdgas"/>
    <x v="1"/>
    <s v="Nein"/>
    <n v="37.5"/>
    <s v="Thyrow"/>
    <s v="Hochspannung (HS)"/>
    <s v="50Hertz Transmission GmbH"/>
    <x v="9"/>
    <x v="24"/>
    <x v="0"/>
  </r>
  <r>
    <s v="BNA0737"/>
    <x v="4"/>
    <s v="Thyrow"/>
    <n v="15806"/>
    <s v="Nunsdorf"/>
    <m/>
    <s v="Brandenburg"/>
    <s v="GT H"/>
    <m/>
    <m/>
    <s v="Endgültig Stillgelegt 2016 (mit StA)"/>
    <x v="1"/>
    <m/>
    <m/>
    <s v="Erdgas"/>
    <x v="1"/>
    <s v="Nein"/>
    <n v="37.5"/>
    <s v="Thyrow"/>
    <s v="Hochspannung (HS)"/>
    <s v="50Hertz Transmission GmbH"/>
    <x v="9"/>
    <x v="24"/>
    <x v="0"/>
  </r>
  <r>
    <s v="BNA0738"/>
    <x v="4"/>
    <s v="Thyrow"/>
    <n v="15806"/>
    <s v="Nunsdorf"/>
    <m/>
    <s v="Brandenburg"/>
    <s v="GT A"/>
    <d v="1987-09-30T00:00:00"/>
    <d v="1987-09-30T00:00:00"/>
    <s v="Gesetzlich an Stilllegung gehindert"/>
    <x v="1"/>
    <m/>
    <m/>
    <s v="Erdgas"/>
    <x v="1"/>
    <s v="Nein"/>
    <n v="36.5"/>
    <s v="Thyrow"/>
    <s v="Hochspannung (HS)"/>
    <s v="50Hertz Transmission GmbH"/>
    <x v="4"/>
    <x v="45"/>
    <x v="0"/>
  </r>
  <r>
    <s v="BNA0739"/>
    <x v="4"/>
    <s v="Thyrow"/>
    <n v="15806"/>
    <s v="Nunsdorf"/>
    <m/>
    <s v="Brandenburg"/>
    <s v="GT B"/>
    <d v="1987-10-30T00:00:00"/>
    <d v="1987-10-30T00:00:00"/>
    <s v="Gesetzlich an Stilllegung gehindert"/>
    <x v="1"/>
    <m/>
    <m/>
    <s v="Erdgas"/>
    <x v="1"/>
    <s v="Nein"/>
    <n v="36.5"/>
    <s v="Thyrow"/>
    <s v="Hochspannung (HS)"/>
    <s v="50Hertz Transmission GmbH"/>
    <x v="4"/>
    <x v="45"/>
    <x v="0"/>
  </r>
  <r>
    <s v="BNA0740"/>
    <x v="4"/>
    <s v="Thyrow"/>
    <n v="15806"/>
    <s v="Nunsdorf"/>
    <m/>
    <s v="Brandenburg"/>
    <s v="GT C"/>
    <d v="1987-11-30T00:00:00"/>
    <d v="1987-11-30T00:00:00"/>
    <s v="Gesetzlich an Stilllegung gehindert"/>
    <x v="1"/>
    <m/>
    <m/>
    <s v="Erdgas"/>
    <x v="1"/>
    <s v="Nein"/>
    <n v="36.5"/>
    <s v="Thyrow"/>
    <s v="Hochspannung (HS)"/>
    <s v="50Hertz Transmission GmbH"/>
    <x v="4"/>
    <x v="45"/>
    <x v="0"/>
  </r>
  <r>
    <s v="BNA0741"/>
    <x v="4"/>
    <s v="Thyrow"/>
    <n v="15806"/>
    <s v="Nunsdorf"/>
    <m/>
    <s v="Brandenburg"/>
    <s v="GT D"/>
    <d v="1987-12-17T00:00:00"/>
    <d v="1987-12-17T00:00:00"/>
    <s v="Gesetzlich an Stilllegung gehindert"/>
    <x v="1"/>
    <m/>
    <m/>
    <s v="Erdgas"/>
    <x v="1"/>
    <s v="Nein"/>
    <n v="36.5"/>
    <s v="Thyrow"/>
    <s v="Hochspannung (HS)"/>
    <s v="50Hertz Transmission GmbH"/>
    <x v="4"/>
    <x v="45"/>
    <x v="0"/>
  </r>
  <r>
    <s v="BNA0742"/>
    <x v="330"/>
    <s v="HKW Sandreuth"/>
    <n v="90441"/>
    <s v="Nürnberg"/>
    <s v="Sandreuthstr. 51"/>
    <s v="Bayern"/>
    <s v="GuD 1"/>
    <d v="2005-01-05T00:00:00"/>
    <d v="2005-01-05T00:00:00"/>
    <s v="in Betrieb"/>
    <x v="1"/>
    <m/>
    <m/>
    <s v="Erdgas"/>
    <x v="1"/>
    <s v="Ja"/>
    <n v="75"/>
    <s v="U36 Sandreuth"/>
    <s v="Hochspannung (HS)"/>
    <s v="Main-Donau Netzgesellschaft"/>
    <x v="0"/>
    <x v="36"/>
    <x v="3"/>
  </r>
  <r>
    <s v="BNA0743"/>
    <x v="330"/>
    <s v="HKW Sandreuth"/>
    <n v="90441"/>
    <s v="Nürnberg"/>
    <s v="Sandreuthstr. 51"/>
    <s v="Bayern"/>
    <s v="GuD 2"/>
    <d v="2005-01-05T00:00:00"/>
    <d v="2005-01-05T00:00:00"/>
    <s v="in Betrieb"/>
    <x v="1"/>
    <m/>
    <m/>
    <s v="Erdgas"/>
    <x v="1"/>
    <s v="Ja"/>
    <n v="75"/>
    <s v="U36 Sandreuth"/>
    <s v="Hochspannung (HS)"/>
    <s v="Main-Donau Netzgesellschaft"/>
    <x v="0"/>
    <x v="36"/>
    <x v="3"/>
  </r>
  <r>
    <s v="BNA0744"/>
    <x v="51"/>
    <s v="Franken 1"/>
    <n v="90449"/>
    <s v="Nürnberg"/>
    <m/>
    <s v="Bayern"/>
    <n v="1"/>
    <d v="1973-01-01T00:00:00"/>
    <d v="1973-01-01T00:00:00"/>
    <s v="Saisonale Konservierung"/>
    <x v="3"/>
    <s v="Erdgas, HEL"/>
    <m/>
    <s v="Erdgas"/>
    <x v="1"/>
    <s v="Nein"/>
    <n v="383"/>
    <s v="Gebersdorf"/>
    <s v="Hochspannung (HS)"/>
    <s v="Bayernwerk AG"/>
    <x v="7"/>
    <x v="16"/>
    <x v="3"/>
  </r>
  <r>
    <s v="BNA0745"/>
    <x v="51"/>
    <s v="Franken 1"/>
    <n v="90449"/>
    <s v="Nürnberg"/>
    <m/>
    <s v="Bayern"/>
    <n v="2"/>
    <d v="1976-01-01T00:00:00"/>
    <d v="1976-01-01T00:00:00"/>
    <s v="Saisonale Konservierung"/>
    <x v="3"/>
    <s v="Erdgas, HEL"/>
    <m/>
    <s v="Erdgas"/>
    <x v="1"/>
    <s v="Nein"/>
    <n v="440"/>
    <s v="Gebersdorf"/>
    <s v="Hochspannung (HS)"/>
    <s v="Bayernwerk AG"/>
    <x v="7"/>
    <x v="104"/>
    <x v="3"/>
  </r>
  <r>
    <s v="BNA0746"/>
    <x v="330"/>
    <s v="HKW Sandreuth"/>
    <n v="90441"/>
    <s v="Nürnberg"/>
    <s v="Sandreuthstr. 51"/>
    <s v="Bayern"/>
    <m/>
    <d v="1996-09-01T00:00:00"/>
    <d v="1996-09-01T00:00:00"/>
    <s v="in Betrieb"/>
    <x v="10"/>
    <s v="Abfall (Fremddampfbezug)"/>
    <s v="Erdgas/Öl"/>
    <s v="Abfall"/>
    <x v="1"/>
    <s v="Ja"/>
    <n v="18"/>
    <s v="U36 Sandreuth"/>
    <s v="Hochspannung (HS)"/>
    <s v="Main-Donau Netzgesellschaft"/>
    <x v="0"/>
    <x v="38"/>
    <x v="3"/>
  </r>
  <r>
    <s v="BNA0747"/>
    <x v="23"/>
    <s v="Nußdorf"/>
    <n v="83131"/>
    <s v="Nußdorf"/>
    <s v="Am Inn 19"/>
    <s v="Bayern"/>
    <s v="Nußdorf"/>
    <d v="1982-06-12T00:00:00"/>
    <d v="1982-06-12T00:00:00"/>
    <s v="in Betrieb"/>
    <x v="2"/>
    <m/>
    <m/>
    <s v="Laufwasser"/>
    <x v="1"/>
    <s v="Nein"/>
    <n v="48"/>
    <s v="Schaltanlage vor Ort"/>
    <s v="Hochspannung (HS)"/>
    <s v="Bayernwerk AG"/>
    <x v="0"/>
    <x v="85"/>
    <x v="0"/>
  </r>
  <r>
    <s v="BNA0748"/>
    <x v="23"/>
    <s v="Oberaudorf-Ebbs"/>
    <n v="83080"/>
    <s v="Oberaudorf"/>
    <s v="Untere Innauen 1"/>
    <s v="Bayern"/>
    <s v="Oberaudorf-Ebbs"/>
    <d v="1992-04-27T00:00:00"/>
    <d v="1992-04-27T00:00:00"/>
    <s v="Wegfall IWA nach DE"/>
    <x v="2"/>
    <m/>
    <m/>
    <s v="Laufwasser"/>
    <x v="1"/>
    <s v="Nein"/>
    <n v="60"/>
    <s v="Schaltanlage vor Ort"/>
    <s v="Hochspannung (HS)"/>
    <s v="APG/Bayernwerk AG"/>
    <x v="5"/>
    <x v="87"/>
    <x v="0"/>
  </r>
  <r>
    <s v="BNA0749"/>
    <x v="0"/>
    <m/>
    <n v="55234"/>
    <s v="Ober-Flörsheim"/>
    <m/>
    <s v="Rheinland-Pfalz"/>
    <m/>
    <n v="2002"/>
    <n v="2002"/>
    <s v="in Betrieb"/>
    <x v="0"/>
    <m/>
    <m/>
    <s v="Windenergie (Onshore-Anlage)"/>
    <x v="0"/>
    <m/>
    <n v="12"/>
    <m/>
    <s v="Mittelspannung (MS)"/>
    <s v="EWR Netz GmbH"/>
    <x v="0"/>
    <x v="1"/>
    <x v="0"/>
  </r>
  <r>
    <s v="BNA0750"/>
    <x v="331"/>
    <s v="GMVA Niederrhein"/>
    <n v="46049"/>
    <s v="Oberhausen"/>
    <s v="Liricher Straße 121"/>
    <s v="Nordrhein-Westfalen"/>
    <s v="Ausspeisung 10/110kV (Turbine 2)"/>
    <d v="1991-10-17T00:00:00"/>
    <d v="1991-10-17T00:00:00"/>
    <s v="in Betrieb"/>
    <x v="10"/>
    <s v="Abfall"/>
    <s v="Heizöl"/>
    <s v="Abfall"/>
    <x v="1"/>
    <s v="Ja"/>
    <n v="40.4"/>
    <s v="BBB05 Anschlusszelle"/>
    <s v="Hochspannung (HS)"/>
    <s v="Oberhausener Netzgesellschaft mbH"/>
    <x v="0"/>
    <x v="60"/>
    <x v="1"/>
  </r>
  <r>
    <s v="BNA0751"/>
    <x v="331"/>
    <s v="GMVA Niederrhein"/>
    <n v="46049"/>
    <s v="Oberhausen"/>
    <s v="Liricher Straße 121"/>
    <s v="Nordrhein-Westfalen"/>
    <s v="Ausspeisung 10/25kV (Turbine 1)"/>
    <d v="2006-04-06T00:00:00"/>
    <d v="2006-04-06T00:00:00"/>
    <s v="in Betrieb"/>
    <x v="10"/>
    <s v="Abfall"/>
    <s v="Heizöl"/>
    <s v="Abfall"/>
    <x v="1"/>
    <s v="Ja"/>
    <n v="21.1"/>
    <s v="AJT01 Trafo"/>
    <s v="Mittelspannung (MS)"/>
    <s v="Oberhausener Netzgesellschaft mbH "/>
    <x v="0"/>
    <x v="47"/>
    <x v="1"/>
  </r>
  <r>
    <s v="BNA0752"/>
    <x v="332"/>
    <s v="HKW 1"/>
    <n v="46045"/>
    <s v="Oberhausen"/>
    <m/>
    <s v="Nordrhein-Westfalen"/>
    <s v="HKW 1"/>
    <d v="1971-01-20T00:00:00"/>
    <d v="1971-01-20T00:00:00"/>
    <s v="in Betrieb"/>
    <x v="1"/>
    <m/>
    <m/>
    <s v="Erdgas"/>
    <x v="1"/>
    <s v="Ja"/>
    <n v="23.1"/>
    <m/>
    <s v="Mittelspannung (MS)"/>
    <s v="Oberhausener Netzgesellschaft mbH"/>
    <x v="0"/>
    <x v="15"/>
    <x v="1"/>
  </r>
  <r>
    <s v="BNA0753"/>
    <x v="332"/>
    <s v="HKW 2"/>
    <n v="46147"/>
    <s v="Oberhausen"/>
    <m/>
    <s v="Nordrhein-Westfalen"/>
    <s v="HKW 2"/>
    <d v="1996-01-01T00:00:00"/>
    <d v="1996-01-01T00:00:00"/>
    <s v="Endgültig Stillgelegt 2019 (mit StA)"/>
    <x v="1"/>
    <m/>
    <m/>
    <s v="Erdgas"/>
    <x v="1"/>
    <s v="Ja"/>
    <n v="24.5"/>
    <m/>
    <s v="Hochspannung (HS)"/>
    <s v="Oberhausener Netzgesellschaft mbH"/>
    <x v="8"/>
    <x v="38"/>
    <x v="1"/>
  </r>
  <r>
    <s v="BNA0754"/>
    <x v="299"/>
    <s v="Windpark Lauterburg"/>
    <n v="73447"/>
    <s v="Oberkochen"/>
    <m/>
    <s v="Baden-Württemberg"/>
    <m/>
    <d v="2006-12-09T00:00:00"/>
    <d v="2006-12-09T00:00:00"/>
    <s v="in Betrieb"/>
    <x v="0"/>
    <m/>
    <m/>
    <s v="Windenergie (Onshore-Anlage)"/>
    <x v="0"/>
    <s v="Nein"/>
    <n v="10"/>
    <s v="DE0010107344700000000000000285382"/>
    <s v="Mittelspannung (MS)"/>
    <s v="Netzgesellschaft Ostwürttemberg DonauRies GmbH"/>
    <x v="0"/>
    <x v="47"/>
    <x v="0"/>
  </r>
  <r>
    <s v="BNA0755a"/>
    <x v="333"/>
    <s v="Obernburg"/>
    <n v="63784"/>
    <s v="Obernburg"/>
    <m/>
    <s v="Bayern"/>
    <n v="2"/>
    <d v="1920-10-01T00:00:00"/>
    <d v="1920-10-01T00:00:00"/>
    <s v="in Betrieb"/>
    <x v="1"/>
    <m/>
    <m/>
    <s v="Erdgas"/>
    <x v="1"/>
    <s v="Ja"/>
    <n v="40"/>
    <s v="DE00776363784TF000VS0EG6UNDG7A060"/>
    <s v="Mittelspannung (MS)"/>
    <s v="Mainsite GmbH &amp; Co. KG"/>
    <x v="0"/>
    <x v="124"/>
    <x v="3"/>
  </r>
  <r>
    <s v="BNA0755b"/>
    <x v="333"/>
    <s v="Obernburg"/>
    <n v="63784"/>
    <s v="Obernburg"/>
    <m/>
    <s v="Bayern"/>
    <n v="1"/>
    <d v="1995-01-01T00:00:00"/>
    <d v="1995-01-01T00:00:00"/>
    <s v="in Betrieb"/>
    <x v="1"/>
    <m/>
    <m/>
    <s v="Erdgas"/>
    <x v="1"/>
    <s v="Ja"/>
    <n v="60"/>
    <s v="DE00776363784TF000VS0E0GT00Z50100"/>
    <s v="Mittelspannung (MS)"/>
    <s v="Mainsite GmbH &amp; Co. KG"/>
    <x v="0"/>
    <x v="69"/>
    <x v="3"/>
  </r>
  <r>
    <s v="BNA0757"/>
    <x v="0"/>
    <m/>
    <n v="21734"/>
    <s v="Oederquart"/>
    <m/>
    <s v="Niedersachsen"/>
    <m/>
    <n v="2000"/>
    <n v="2000"/>
    <s v="in Betrieb"/>
    <x v="0"/>
    <m/>
    <m/>
    <s v="Windenergie (Onshore-Anlage)"/>
    <x v="0"/>
    <m/>
    <n v="16.5"/>
    <m/>
    <s v="USp. Hoch- / Mittelspannung (HS/MS)"/>
    <s v="EWE NETZ GmbH"/>
    <x v="0"/>
    <x v="51"/>
    <x v="0"/>
  </r>
  <r>
    <s v="BNA0758"/>
    <x v="334"/>
    <s v="Heizkraftwerk Offenbach"/>
    <n v="63067"/>
    <s v="Offenbach"/>
    <m/>
    <s v="Hessen"/>
    <m/>
    <d v="1990-02-15T00:00:00"/>
    <d v="1990-02-15T00:00:00"/>
    <s v="in Betrieb"/>
    <x v="3"/>
    <s v="Steinkohle"/>
    <s v="Biomasse"/>
    <s v="Steinkohle"/>
    <x v="1"/>
    <s v="Ja"/>
    <n v="54"/>
    <s v="Andréstraße"/>
    <s v="Hochspannung (HS)"/>
    <s v="Netrion GmbH"/>
    <x v="0"/>
    <x v="44"/>
    <x v="1"/>
  </r>
  <r>
    <s v="BNA0759"/>
    <x v="51"/>
    <s v="Itzehoe"/>
    <n v="25588"/>
    <s v="Oldendorf"/>
    <m/>
    <s v="Schleswig-Holstein"/>
    <m/>
    <d v="1972-01-01T00:00:00"/>
    <d v="1972-01-01T00:00:00"/>
    <s v="in Betrieb"/>
    <x v="5"/>
    <m/>
    <m/>
    <s v="Mineralölprodukte"/>
    <x v="1"/>
    <s v="Nein"/>
    <n v="88"/>
    <s v="Itzehoe-West"/>
    <s v="Hochspannung (HS)"/>
    <s v="Schleswig-Holstein Netz AG"/>
    <x v="0"/>
    <x v="39"/>
    <x v="1"/>
  </r>
  <r>
    <s v="BNA0760"/>
    <x v="335"/>
    <m/>
    <n v="25870"/>
    <s v="Oldenswort"/>
    <m/>
    <s v="Schleswig-Holstein"/>
    <m/>
    <n v="2001"/>
    <n v="2001"/>
    <s v="in Betrieb"/>
    <x v="0"/>
    <m/>
    <m/>
    <s v="Windenergie (Onshore-Anlage)"/>
    <x v="0"/>
    <m/>
    <n v="12"/>
    <m/>
    <s v="Mittelspannung (MS)"/>
    <s v="Schleswig-Holstein Netz AG "/>
    <x v="0"/>
    <x v="22"/>
    <x v="0"/>
  </r>
  <r>
    <s v="BNA0761"/>
    <x v="19"/>
    <s v="WP Naundorf I"/>
    <n v="4769"/>
    <s v="Naundorf"/>
    <m/>
    <s v="Sachsen"/>
    <m/>
    <n v="2004"/>
    <n v="2004"/>
    <s v="in Betrieb"/>
    <x v="0"/>
    <m/>
    <m/>
    <s v="Windenergie (Onshore-Anlage)"/>
    <x v="0"/>
    <m/>
    <n v="14"/>
    <m/>
    <s v="Mittelspannung (MS)"/>
    <s v="Mitteldeutsche Netzgesellschaft Strom mbH"/>
    <x v="0"/>
    <x v="32"/>
    <x v="0"/>
  </r>
  <r>
    <s v="BNA0762"/>
    <x v="0"/>
    <m/>
    <n v="39387"/>
    <s v="Oschersleben"/>
    <m/>
    <s v="Sachsen-Anhalt"/>
    <m/>
    <n v="2009"/>
    <n v="2009"/>
    <s v="in Betrieb"/>
    <x v="0"/>
    <m/>
    <m/>
    <s v="Windenergie (Onshore-Anlage)"/>
    <x v="0"/>
    <m/>
    <n v="12.3"/>
    <m/>
    <s v="Mittelspannung (MS)"/>
    <s v="Avacon AG"/>
    <x v="0"/>
    <x v="7"/>
    <x v="0"/>
  </r>
  <r>
    <s v="BNA0763"/>
    <x v="0"/>
    <m/>
    <n v="21762"/>
    <s v="Osterbruch"/>
    <m/>
    <s v="Niedersachsen"/>
    <m/>
    <n v="1999"/>
    <n v="1999"/>
    <s v="in Betrieb"/>
    <x v="0"/>
    <m/>
    <m/>
    <s v="Windenergie (Onshore-Anlage)"/>
    <x v="0"/>
    <m/>
    <n v="11"/>
    <m/>
    <s v="USp. Hoch- / Mittelspannung (HS/MS)"/>
    <s v="EWE NETZ GmbH"/>
    <x v="0"/>
    <x v="3"/>
    <x v="0"/>
  </r>
  <r>
    <s v="BNA0764"/>
    <x v="336"/>
    <s v="Windpark Krevese"/>
    <n v="39606"/>
    <s v="Osterburg"/>
    <m/>
    <s v="Sachsen-Anhalt"/>
    <m/>
    <n v="2002"/>
    <n v="2002"/>
    <s v="in Betrieb"/>
    <x v="0"/>
    <m/>
    <m/>
    <s v="Windenergie (Onshore-Anlage)"/>
    <x v="0"/>
    <m/>
    <n v="30"/>
    <s v="UW Osterburg"/>
    <s v="Hochspannung (HS)"/>
    <s v="HSN Magdeburg GmbH"/>
    <x v="0"/>
    <x v="1"/>
    <x v="0"/>
  </r>
  <r>
    <s v="BNA0765"/>
    <x v="337"/>
    <m/>
    <n v="24796"/>
    <s v="Osterrade"/>
    <m/>
    <s v="Schleswig-Holstein"/>
    <m/>
    <n v="2001"/>
    <n v="2001"/>
    <s v="in Betrieb"/>
    <x v="0"/>
    <m/>
    <m/>
    <s v="Windenergie (Onshore-Anlage)"/>
    <x v="0"/>
    <m/>
    <n v="12.25"/>
    <m/>
    <s v="Mittelspannung (MS)"/>
    <s v="Schleswig-Holstein Netz AG "/>
    <x v="0"/>
    <x v="22"/>
    <x v="0"/>
  </r>
  <r>
    <s v="BNA0766"/>
    <x v="51"/>
    <s v="Audorf"/>
    <n v="24783"/>
    <s v="Osterrönfeld"/>
    <m/>
    <s v="Schleswig-Holstein"/>
    <m/>
    <d v="1973-01-01T00:00:00"/>
    <d v="1973-01-01T00:00:00"/>
    <s v="in Betrieb"/>
    <x v="5"/>
    <m/>
    <m/>
    <s v="Mineralölprodukte"/>
    <x v="1"/>
    <s v="Nein"/>
    <n v="87"/>
    <s v="Audorf"/>
    <s v="Hochspannung (HS)"/>
    <s v="Schleswig-Holstein Netz AG"/>
    <x v="0"/>
    <x v="16"/>
    <x v="1"/>
  </r>
  <r>
    <s v="BNA0767"/>
    <x v="307"/>
    <m/>
    <n v="39343"/>
    <s v="Ostingersleben"/>
    <m/>
    <s v="Sachsen-Anhalt"/>
    <m/>
    <n v="2002"/>
    <n v="2002"/>
    <s v="in Betrieb"/>
    <x v="0"/>
    <m/>
    <m/>
    <s v="Windenergie (Onshore-Anlage)"/>
    <x v="0"/>
    <m/>
    <n v="22.4"/>
    <m/>
    <s v="Hochspannung (HS)"/>
    <s v="HSN Magdeburg GmbH"/>
    <x v="0"/>
    <x v="1"/>
    <x v="0"/>
  </r>
  <r>
    <s v="BNA0768"/>
    <x v="338"/>
    <m/>
    <n v="26842"/>
    <s v="Ostrhauderfehn"/>
    <m/>
    <s v="Niedersachsen"/>
    <m/>
    <n v="1999"/>
    <n v="1999"/>
    <s v="in Betrieb"/>
    <x v="0"/>
    <m/>
    <m/>
    <s v="Windenergie (Onshore-Anlage)"/>
    <x v="0"/>
    <m/>
    <n v="18"/>
    <m/>
    <s v="USp. Hoch- / Mittelspannung (HS/MS)"/>
    <s v="EWE NETZ GmbH"/>
    <x v="0"/>
    <x v="3"/>
    <x v="0"/>
  </r>
  <r>
    <s v="BNA0769"/>
    <x v="339"/>
    <s v="Baltic 1"/>
    <m/>
    <s v="Ostsee"/>
    <s v="16 km vor der Küste Mecklenburg-Vorpommerns, nördlich der Halbinsel Fischland-Darß-Zingst"/>
    <s v="AWZ"/>
    <s v="Baltic 1"/>
    <d v="2011-04-03T00:00:00"/>
    <d v="2011-04-03T00:00:00"/>
    <s v="in Betrieb"/>
    <x v="8"/>
    <m/>
    <m/>
    <s v="Windenergie (Offshore-Anlage)"/>
    <x v="0"/>
    <s v="Nein"/>
    <n v="48.3"/>
    <s v="OSS Baltic 1"/>
    <s v="Höchstspannung (HöS)"/>
    <s v="50Hertz Transmission GmbH"/>
    <x v="0"/>
    <x v="33"/>
    <x v="0"/>
  </r>
  <r>
    <s v="BNA0770"/>
    <x v="340"/>
    <m/>
    <n v="26939"/>
    <s v="Ovelgönne"/>
    <m/>
    <s v="Niedersachsen"/>
    <m/>
    <n v="2001"/>
    <n v="2001"/>
    <s v="in Betrieb"/>
    <x v="0"/>
    <m/>
    <m/>
    <s v="Windenergie (Onshore-Anlage)"/>
    <x v="0"/>
    <m/>
    <n v="22.85"/>
    <m/>
    <s v="USp. Hoch- / Mittelspannung (HS/MS)"/>
    <s v="EWE NETZ GmbH"/>
    <x v="0"/>
    <x v="22"/>
    <x v="0"/>
  </r>
  <r>
    <s v="BNA0771"/>
    <x v="341"/>
    <m/>
    <n v="28876"/>
    <s v="Oyten"/>
    <m/>
    <s v="Niedersachsen"/>
    <m/>
    <n v="2001"/>
    <n v="2001"/>
    <s v="in Betrieb"/>
    <x v="0"/>
    <m/>
    <m/>
    <s v="Windenergie (Onshore-Anlage)"/>
    <x v="0"/>
    <m/>
    <n v="10"/>
    <m/>
    <s v="Mittelspannung (MS)"/>
    <s v="EWE NETZ GmbH"/>
    <x v="0"/>
    <x v="22"/>
    <x v="0"/>
  </r>
  <r>
    <s v="BNA0772"/>
    <x v="0"/>
    <m/>
    <n v="33100"/>
    <s v="Paderborn"/>
    <m/>
    <s v="Nordrhein-Westfalen"/>
    <m/>
    <n v="1997"/>
    <n v="1997"/>
    <s v="in Betrieb"/>
    <x v="0"/>
    <m/>
    <m/>
    <s v="Windenergie (Onshore-Anlage)"/>
    <x v="0"/>
    <m/>
    <n v="16.96"/>
    <m/>
    <s v="Mittelspannung (MS)"/>
    <s v="Westfalen Weser Netz GmbH"/>
    <x v="0"/>
    <x v="0"/>
    <x v="0"/>
  </r>
  <r>
    <s v="BNA0773"/>
    <x v="0"/>
    <m/>
    <n v="33100"/>
    <s v="Paderborn"/>
    <m/>
    <s v="Nordrhein-Westfalen"/>
    <m/>
    <n v="1995"/>
    <n v="1995"/>
    <s v="in Betrieb"/>
    <x v="0"/>
    <m/>
    <m/>
    <s v="Windenergie (Onshore-Anlage)"/>
    <x v="0"/>
    <m/>
    <n v="12"/>
    <m/>
    <s v="Mittelspannung (MS)"/>
    <s v="Westfalen Weser Netz GmbH"/>
    <x v="0"/>
    <x v="91"/>
    <x v="0"/>
  </r>
  <r>
    <s v="BNA0774"/>
    <x v="0"/>
    <m/>
    <n v="33100"/>
    <s v="Paderborn"/>
    <m/>
    <s v="Nordrhein-Westfalen"/>
    <m/>
    <n v="1998"/>
    <n v="1998"/>
    <s v="in Betrieb"/>
    <x v="0"/>
    <m/>
    <m/>
    <s v="Windenergie (Onshore-Anlage)"/>
    <x v="0"/>
    <m/>
    <n v="11.15"/>
    <m/>
    <s v="Mittelspannung (MS)"/>
    <s v="Westfalen Weser Netz GmbH"/>
    <x v="0"/>
    <x v="78"/>
    <x v="0"/>
  </r>
  <r>
    <s v="BNA0775"/>
    <x v="342"/>
    <s v="Biomasse-HKW"/>
    <n v="26871"/>
    <s v="Papenburg"/>
    <s v="Am Nordhafen 5"/>
    <s v="Niedersachsen"/>
    <m/>
    <d v="2003-06-15T00:00:00"/>
    <d v="2003-06-15T00:00:00"/>
    <s v="in Betrieb"/>
    <x v="4"/>
    <s v="Altholz"/>
    <m/>
    <s v="Biomasse"/>
    <x v="0"/>
    <s v="Nein"/>
    <n v="20"/>
    <s v="Vüllner Dorfstraße"/>
    <s v="Mittelspannung (MS)"/>
    <s v="EWE NETZ GmbH"/>
    <x v="0"/>
    <x v="8"/>
    <x v="0"/>
  </r>
  <r>
    <s v="BNA0776"/>
    <x v="343"/>
    <s v="Windpark Lüdersdorf Parstein"/>
    <n v="16248"/>
    <s v="Parsteinsee"/>
    <m/>
    <s v="Brandenburg"/>
    <m/>
    <d v="2004-11-17T00:00:00"/>
    <d v="2004-11-17T00:00:00"/>
    <s v="in Betrieb"/>
    <x v="0"/>
    <m/>
    <m/>
    <s v="Windenergie (Onshore-Anlage)"/>
    <x v="0"/>
    <s v="Nein"/>
    <n v="22.5"/>
    <s v="DE00100016248DS000000000005554231"/>
    <s v="Hochspannung (HS)"/>
    <s v="E.DIS AG"/>
    <x v="0"/>
    <x v="23"/>
    <x v="0"/>
  </r>
  <r>
    <s v="BNA0777"/>
    <x v="11"/>
    <s v="Kopswerk I "/>
    <s v="A-6794"/>
    <s v="Partenen"/>
    <m/>
    <s v="Österreich"/>
    <s v="Masch. 1 bis 3"/>
    <d v="1969-11-01T00:00:00"/>
    <d v="1969-11-01T00:00:00"/>
    <s v="in Betrieb"/>
    <x v="9"/>
    <m/>
    <m/>
    <s v="Pumpspeicher"/>
    <x v="1"/>
    <s v="Nein"/>
    <n v="247"/>
    <s v="Bürs"/>
    <s v="Höchstspannung (HöS)"/>
    <s v="Transnet BW GmbH"/>
    <x v="0"/>
    <x v="41"/>
    <x v="0"/>
  </r>
  <r>
    <s v="BNA0778"/>
    <x v="11"/>
    <s v="Kopswerk II "/>
    <s v="A-6794"/>
    <s v="Partenen"/>
    <m/>
    <s v="Österreich"/>
    <s v="Masch. 1 bis 3"/>
    <d v="2008-09-01T00:00:00"/>
    <d v="2008-09-01T00:00:00"/>
    <s v="in Betrieb"/>
    <x v="9"/>
    <m/>
    <m/>
    <s v="Pumpspeicher"/>
    <x v="1"/>
    <s v="Nein"/>
    <n v="525"/>
    <s v="Bürs"/>
    <s v="Höchstspannung (HöS)"/>
    <s v="Transnet BW GmbH"/>
    <x v="0"/>
    <x v="59"/>
    <x v="0"/>
  </r>
  <r>
    <s v="BNA0779"/>
    <x v="11"/>
    <s v="Obervermuntwerk 1"/>
    <s v="A-6794"/>
    <s v="Partenen"/>
    <m/>
    <s v="Österreich"/>
    <s v="Masch. 1 u. 2"/>
    <d v="1943-02-01T00:00:00"/>
    <d v="1943-02-01T00:00:00"/>
    <s v="in Betrieb"/>
    <x v="15"/>
    <m/>
    <m/>
    <s v="Speicherwasser (ohne Pumpspeicher)"/>
    <x v="1"/>
    <s v="Nein"/>
    <n v="29"/>
    <s v="Bürs"/>
    <s v="Höchstspannung (HöS)"/>
    <s v="Transnet BW GmbH"/>
    <x v="0"/>
    <x v="125"/>
    <x v="0"/>
  </r>
  <r>
    <s v="BNA0780"/>
    <x v="11"/>
    <s v="Vermuntwerk"/>
    <s v="A-6794"/>
    <s v="Partenen"/>
    <m/>
    <s v="Österreich"/>
    <s v="Masch. 1 bis 5"/>
    <d v="1930-03-01T00:00:00"/>
    <d v="1930-03-01T00:00:00"/>
    <s v="in Betrieb"/>
    <x v="15"/>
    <m/>
    <m/>
    <s v="Speicherwasser (ohne Pumpspeicher)"/>
    <x v="1"/>
    <s v="Nein"/>
    <n v="158"/>
    <s v="Bürs"/>
    <s v="Höchstspannung (HöS)"/>
    <s v="Transnet BW GmbH"/>
    <x v="0"/>
    <x v="126"/>
    <x v="0"/>
  </r>
  <r>
    <s v="BNA0781"/>
    <x v="34"/>
    <s v="ÜST Ruhleben"/>
    <n v="17309"/>
    <s v="Pasewalk"/>
    <s v="Gemarkung Pasewalk, _x000a_Flur 23, Flurstück 26/1"/>
    <s v="Mecklenburg-Vorpommern"/>
    <s v="ÜST Ruhleben"/>
    <n v="2000"/>
    <n v="2000"/>
    <s v="in Betrieb"/>
    <x v="0"/>
    <m/>
    <m/>
    <s v="Windenergie (Onshore-Anlage)"/>
    <x v="0"/>
    <m/>
    <n v="29.1"/>
    <s v="ÜST Ruhleben"/>
    <s v="Mittelspannung (MS)"/>
    <s v="E.DIS AG"/>
    <x v="0"/>
    <x v="51"/>
    <x v="0"/>
  </r>
  <r>
    <s v="BNA0782"/>
    <x v="344"/>
    <s v="Kachlet"/>
    <n v="94034"/>
    <s v="Passau"/>
    <s v="Schleusenweg 10"/>
    <s v="Bayern"/>
    <s v="Kachlet"/>
    <d v="1927-12-31T00:00:00"/>
    <d v="1927-12-31T00:00:00"/>
    <s v="in Betrieb"/>
    <x v="2"/>
    <m/>
    <m/>
    <s v="Laufwasser"/>
    <x v="1"/>
    <s v="Nein"/>
    <n v="53.7"/>
    <s v="Schaltanlage vor Ort"/>
    <s v="Hochspannung (HS)"/>
    <s v="Bayernwerk AG"/>
    <x v="0"/>
    <x v="114"/>
    <x v="0"/>
  </r>
  <r>
    <s v="BNA0784"/>
    <x v="23"/>
    <s v="Passau-Ingling"/>
    <n v="94036"/>
    <s v="Passau"/>
    <s v="Innstraße 121"/>
    <s v="Bayern"/>
    <s v="Passau-Ingling"/>
    <d v="1965-07-17T00:00:00"/>
    <d v="1965-07-17T00:00:00"/>
    <s v="in Betrieb"/>
    <x v="2"/>
    <m/>
    <m/>
    <s v="Laufwasser"/>
    <x v="1"/>
    <s v="Nein"/>
    <n v="86.4"/>
    <s v="Schaltanlage vor Ort"/>
    <s v="Hochspannung (HS)"/>
    <s v="APG/Bayernwerk AG"/>
    <x v="0"/>
    <x v="56"/>
    <x v="0"/>
  </r>
  <r>
    <s v="BNA0785"/>
    <x v="4"/>
    <s v="KW Jänschwalde"/>
    <n v="3185"/>
    <s v="Peitz"/>
    <s v="Kraftwerksstraße"/>
    <s v="Brandenburg"/>
    <s v="A"/>
    <d v="1981-10-01T00:00:00"/>
    <d v="1981-10-01T00:00:00"/>
    <s v="in Betrieb"/>
    <x v="11"/>
    <m/>
    <m/>
    <s v="Braunkohle"/>
    <x v="1"/>
    <s v="Ja"/>
    <n v="465"/>
    <s v="Preilack"/>
    <s v="Höchstspannung (HöS)"/>
    <s v="50Hertz Transmission GmbH"/>
    <x v="0"/>
    <x v="37"/>
    <x v="1"/>
  </r>
  <r>
    <s v="BNA0786"/>
    <x v="4"/>
    <s v="KW Jänschwalde"/>
    <n v="3185"/>
    <s v="Peitz"/>
    <s v="Kraftwerksstraße"/>
    <s v="Brandenburg"/>
    <s v="B"/>
    <d v="1982-11-29T00:00:00"/>
    <d v="1982-11-29T00:00:00"/>
    <s v="in Betrieb"/>
    <x v="11"/>
    <m/>
    <m/>
    <s v="Braunkohle"/>
    <x v="1"/>
    <s v="Ja"/>
    <n v="465"/>
    <s v="Preilack"/>
    <s v="Höchstspannung (HöS)"/>
    <s v="50Hertz Transmission GmbH"/>
    <x v="0"/>
    <x v="85"/>
    <x v="1"/>
  </r>
  <r>
    <s v="BNA0787"/>
    <x v="4"/>
    <s v="KW Jänschwalde"/>
    <n v="3185"/>
    <s v="Peitz"/>
    <s v="Kraftwerksstraße"/>
    <s v="Brandenburg"/>
    <s v="C"/>
    <d v="1984-02-01T00:00:00"/>
    <d v="1984-02-01T00:00:00"/>
    <s v="in Betrieb"/>
    <x v="11"/>
    <m/>
    <m/>
    <s v="Braunkohle"/>
    <x v="1"/>
    <s v="Ja"/>
    <n v="465"/>
    <s v="Preilack"/>
    <s v="Höchstspannung (HöS)"/>
    <s v="50Hertz Transmission GmbH"/>
    <x v="0"/>
    <x v="57"/>
    <x v="1"/>
  </r>
  <r>
    <s v="BNA0788"/>
    <x v="4"/>
    <s v="KW Jänschwalde"/>
    <n v="3185"/>
    <s v="Peitz"/>
    <s v="Kraftwerksstraße"/>
    <s v="Brandenburg"/>
    <s v="D"/>
    <d v="1985-10-06T00:00:00"/>
    <d v="1985-10-06T00:00:00"/>
    <s v="in Betrieb"/>
    <x v="11"/>
    <m/>
    <m/>
    <s v="Braunkohle"/>
    <x v="1"/>
    <s v="Ja"/>
    <n v="465"/>
    <s v="Preilack"/>
    <s v="Höchstspannung (HöS)"/>
    <s v="50Hertz Transmission GmbH"/>
    <x v="0"/>
    <x v="18"/>
    <x v="1"/>
  </r>
  <r>
    <s v="BNA0789"/>
    <x v="4"/>
    <s v="KW Jänschwalde"/>
    <n v="3185"/>
    <s v="Peitz"/>
    <s v="Kraftwerksstraße"/>
    <s v="Brandenburg"/>
    <s v="E"/>
    <d v="1987-10-06T00:00:00"/>
    <d v="1987-10-06T00:00:00"/>
    <s v="Sicherheitsbereitschaft"/>
    <x v="11"/>
    <m/>
    <m/>
    <s v="Braunkohle"/>
    <x v="1"/>
    <s v="Ja"/>
    <n v="465"/>
    <s v="Preilack"/>
    <s v="Höchstspannung (HöS)"/>
    <s v="50Hertz Transmission GmbH"/>
    <x v="15"/>
    <x v="45"/>
    <x v="1"/>
  </r>
  <r>
    <s v="BNA0790"/>
    <x v="4"/>
    <s v="KW Jänschwalde"/>
    <n v="3185"/>
    <s v="Peitz"/>
    <s v="Kraftwerksstraße"/>
    <s v="Brandenburg"/>
    <s v="F"/>
    <d v="1989-03-09T00:00:00"/>
    <d v="1989-03-09T00:00:00"/>
    <s v="Sicherheitsbereitschaft"/>
    <x v="11"/>
    <m/>
    <m/>
    <s v="Braunkohle"/>
    <x v="1"/>
    <s v="Ja"/>
    <n v="465"/>
    <s v="Preilack"/>
    <s v="Höchstspannung (HöS)"/>
    <s v="50Hertz Transmission GmbH"/>
    <x v="15"/>
    <x v="20"/>
    <x v="0"/>
  </r>
  <r>
    <s v="BNA0791"/>
    <x v="187"/>
    <m/>
    <n v="3185"/>
    <s v="Peitz, OT Drehnower Vorstadt"/>
    <m/>
    <s v="Brandenburg"/>
    <m/>
    <n v="2005"/>
    <n v="2005"/>
    <s v="in Betrieb"/>
    <x v="0"/>
    <m/>
    <m/>
    <s v="Windenergie (Onshore-Anlage)"/>
    <x v="0"/>
    <m/>
    <n v="10.5"/>
    <m/>
    <s v="Mittelspannung (MS)"/>
    <s v="Mitteldeutsche Netzgesellschaft Strom mbH"/>
    <x v="0"/>
    <x v="30"/>
    <x v="0"/>
  </r>
  <r>
    <s v="BNA0792"/>
    <x v="173"/>
    <s v="Perach"/>
    <n v="84567"/>
    <s v="Perach"/>
    <s v="Niederperach"/>
    <s v="Bayern"/>
    <m/>
    <d v="1977-07-01T00:00:00"/>
    <d v="1977-07-01T00:00:00"/>
    <s v="in Betrieb"/>
    <x v="2"/>
    <m/>
    <m/>
    <s v="Laufwasser"/>
    <x v="1"/>
    <s v="Nein"/>
    <n v="19.399999999999999"/>
    <s v="UW Perach"/>
    <s v="Hochspannung (HS)"/>
    <s v="Bayernwerk AG"/>
    <x v="0"/>
    <x v="42"/>
    <x v="0"/>
  </r>
  <r>
    <s v="BNA0793"/>
    <x v="51"/>
    <s v="Heyden"/>
    <n v="32469"/>
    <s v="Petershagen"/>
    <m/>
    <s v="Nordrhein-Westfalen"/>
    <n v="4"/>
    <d v="1987-01-01T00:00:00"/>
    <d v="1987-01-01T00:00:00"/>
    <s v="in Betrieb"/>
    <x v="6"/>
    <m/>
    <m/>
    <s v="Steinkohle"/>
    <x v="1"/>
    <s v="Nein"/>
    <n v="875"/>
    <s v="Ovenstädt"/>
    <s v="Höchstspannung (HöS)"/>
    <s v="TenneT TSO GmbH "/>
    <x v="0"/>
    <x v="45"/>
    <x v="1"/>
  </r>
  <r>
    <s v="BNA0794"/>
    <x v="345"/>
    <m/>
    <n v="9526"/>
    <s v="Pfaffroda/E., OT Dörnthal"/>
    <m/>
    <s v="Sachsen"/>
    <m/>
    <n v="2007"/>
    <n v="2007"/>
    <s v="in Betrieb"/>
    <x v="0"/>
    <m/>
    <m/>
    <s v="Windenergie (Onshore-Anlage)"/>
    <x v="0"/>
    <m/>
    <n v="18.009"/>
    <m/>
    <s v="USp. Hoch- / Mittelspannung (HS/MS)"/>
    <s v="Mitteldeutsche Netzgesellschaft Strom mbH"/>
    <x v="0"/>
    <x v="12"/>
    <x v="0"/>
  </r>
  <r>
    <s v="BNA0795"/>
    <x v="344"/>
    <s v="Geisling"/>
    <n v="93102"/>
    <s v="Pfatter"/>
    <m/>
    <s v="Bayern"/>
    <s v="Geisling"/>
    <d v="1985-12-31T00:00:00"/>
    <d v="1985-12-31T00:00:00"/>
    <s v="in Betrieb"/>
    <x v="2"/>
    <m/>
    <m/>
    <s v="Laufwasser"/>
    <x v="1"/>
    <s v="Nein"/>
    <n v="25"/>
    <s v="Schaltanlage vor Ort"/>
    <s v="Mittelspannung (MS)"/>
    <s v="Bayernwerk AG"/>
    <x v="0"/>
    <x v="18"/>
    <x v="0"/>
  </r>
  <r>
    <s v="BNA0797"/>
    <x v="346"/>
    <s v="Heizkraftwerk Pforzheim GmbH"/>
    <n v="75175"/>
    <s v="Pforzheim"/>
    <s v="Hohwiesenweg 15"/>
    <s v="Baden-Württemberg"/>
    <s v="Biomasse"/>
    <d v="2004-12-09T00:00:00"/>
    <d v="2004-12-09T00:00:00"/>
    <s v="in Betrieb"/>
    <x v="3"/>
    <s v="Biomasse"/>
    <s v="Erdgas; Klärgas"/>
    <s v="Biomasse"/>
    <x v="0"/>
    <s v="Ja"/>
    <n v="12.3"/>
    <s v="Hohwiesenweg"/>
    <s v="Hochspannung (HS)"/>
    <s v="Stadtwerke Pforzheim GmbH und Co. KG"/>
    <x v="0"/>
    <x v="23"/>
    <x v="0"/>
  </r>
  <r>
    <s v="BNA0799"/>
    <x v="346"/>
    <s v="Heizkraftwerk Pforzheim GmbH"/>
    <n v="75175"/>
    <s v="Pforzheim"/>
    <s v="Hohwiesenweg 15"/>
    <s v="Baden-Württemberg"/>
    <s v="Gaskesselanlage"/>
    <m/>
    <m/>
    <s v="Endgültig Stillgelegt 2016 (mit StA)"/>
    <x v="3"/>
    <s v="Erdgas"/>
    <s v="Mineralölprodukte"/>
    <s v="Erdgas"/>
    <x v="1"/>
    <s v="Ja"/>
    <n v="11.3"/>
    <s v="Hohwiesenweg"/>
    <s v="Hochspannung (HS)"/>
    <s v="Stadtwerke Pforzheim GmbH und Co. KG"/>
    <x v="9"/>
    <x v="24"/>
    <x v="0"/>
  </r>
  <r>
    <s v="BNA0800"/>
    <x v="346"/>
    <s v="Heizkraftwerk Pforzheim GmbH"/>
    <n v="75175"/>
    <s v="Pforzheim"/>
    <s v="Hohwiesenweg 15"/>
    <s v="Baden-Württemberg"/>
    <s v="Kombiblock/GuD"/>
    <d v="1980-11-14T00:00:00"/>
    <d v="1980-11-14T00:00:00"/>
    <s v="in Betrieb"/>
    <x v="3"/>
    <s v="Erdgas"/>
    <s v="Mineralölprodukte"/>
    <s v="Erdgas"/>
    <x v="1"/>
    <s v="Ja"/>
    <n v="41.2"/>
    <s v="Hohwiesenweg"/>
    <s v="Hochspannung (HS)"/>
    <s v="Stadtwerke Pforzheim GmbH und Co. KG"/>
    <x v="0"/>
    <x v="53"/>
    <x v="3"/>
  </r>
  <r>
    <s v="BNA0801"/>
    <x v="346"/>
    <s v="Heizkraftwerk Pforzheim GmbH"/>
    <n v="75175"/>
    <s v="Pforzheim"/>
    <s v="Hohwiesenweg 15"/>
    <s v="Baden-Württemberg"/>
    <s v="Wirbelschichtblock"/>
    <d v="1990-01-18T00:00:00"/>
    <d v="1990-01-18T00:00:00"/>
    <s v="in Betrieb"/>
    <x v="3"/>
    <s v="Steinkohle"/>
    <s v="EBS; Mineralölprodukte; Klärgas"/>
    <s v="Steinkohle"/>
    <x v="1"/>
    <s v="Ja"/>
    <n v="26.9"/>
    <s v="Hohwiesenweg"/>
    <s v="Hochspannung (HS)"/>
    <s v="Stadtwerke Pforzheim GmbH und Co. KG"/>
    <x v="0"/>
    <x v="44"/>
    <x v="1"/>
  </r>
  <r>
    <s v="BNA0802"/>
    <x v="11"/>
    <s v="Kernkraftwerk Philippsburg 2"/>
    <n v="76661"/>
    <s v="Philippsburg"/>
    <s v="Rheinschanzinsel"/>
    <s v="Baden-Württemberg"/>
    <s v="KKP 2"/>
    <d v="1985-04-18T00:00:00"/>
    <d v="1985-04-18T00:00:00"/>
    <s v="Endgültig Stillgelegt 2019 (ohne StA)"/>
    <x v="13"/>
    <m/>
    <m/>
    <s v="Kernenergie"/>
    <x v="1"/>
    <s v="Nein"/>
    <n v="1402"/>
    <s v="Philippsburg"/>
    <s v="Höchstspannung (HöS)"/>
    <s v="Transnet BW GmbH"/>
    <x v="8"/>
    <x v="18"/>
    <x v="1"/>
  </r>
  <r>
    <s v="BNA0804"/>
    <x v="219"/>
    <s v="Hattorf"/>
    <n v="36269"/>
    <s v="Philippsthal"/>
    <m/>
    <s v="Hessen"/>
    <s v="Hattorf"/>
    <d v="2013-01-01T00:00:00"/>
    <d v="2013-01-01T00:00:00"/>
    <s v="in Betrieb"/>
    <x v="1"/>
    <m/>
    <m/>
    <s v="Erdgas"/>
    <x v="1"/>
    <s v="Ja"/>
    <n v="52"/>
    <s v="UW Phillippsthal"/>
    <s v="Hochspannung (HS)"/>
    <s v="Avacon AG"/>
    <x v="0"/>
    <x v="25"/>
    <x v="0"/>
  </r>
  <r>
    <s v="BNA0805"/>
    <x v="347"/>
    <s v="Kraftwerk Plattling"/>
    <n v="94447"/>
    <s v="Plattling"/>
    <m/>
    <s v="Bayern"/>
    <m/>
    <d v="2010-04-24T00:00:00"/>
    <d v="2010-04-24T00:00:00"/>
    <s v="in Betrieb"/>
    <x v="1"/>
    <m/>
    <m/>
    <s v="Erdgas"/>
    <x v="1"/>
    <s v="Ja"/>
    <n v="118.5"/>
    <s v="DE00722594447HRA00000000PLAE00014; DE00722594447HRV00000000PLAE00014; DE00722594447HRA00000000PLAE00015; DE00722594447HRV00000000PLAE00015"/>
    <s v="USp. Höchst- / Hochspannung (HöS/HS)"/>
    <s v="Bayernwerk AG"/>
    <x v="0"/>
    <x v="24"/>
    <x v="3"/>
  </r>
  <r>
    <s v="BNA0806"/>
    <x v="155"/>
    <s v="Windpark Plauerhagen"/>
    <n v="19395"/>
    <s v="Plauerhagen"/>
    <m/>
    <s v="Mecklenburg-Vorpommern"/>
    <m/>
    <d v="2010-06-22T00:00:00"/>
    <d v="2010-06-22T00:00:00"/>
    <s v="in Betrieb"/>
    <x v="0"/>
    <m/>
    <m/>
    <s v="Windenergie (Onshore-Anlage)"/>
    <x v="0"/>
    <s v="Nein"/>
    <n v="16"/>
    <s v="UW Krakow"/>
    <s v="Mittelspannung (MS)"/>
    <s v="WEMAG Netz GmbH"/>
    <x v="0"/>
    <x v="24"/>
    <x v="0"/>
  </r>
  <r>
    <s v="BNA0807"/>
    <x v="348"/>
    <m/>
    <n v="94060"/>
    <s v="Pocking"/>
    <m/>
    <s v="Bayern"/>
    <m/>
    <n v="2009"/>
    <n v="2009"/>
    <s v="in Betrieb"/>
    <x v="7"/>
    <m/>
    <m/>
    <s v="Solare Strahlungsenergie"/>
    <x v="0"/>
    <m/>
    <n v="12.052"/>
    <m/>
    <s v="Mittelspannung (MS)"/>
    <s v="Bayernwerk AG"/>
    <x v="0"/>
    <x v="7"/>
    <x v="0"/>
  </r>
  <r>
    <s v="BNA0808"/>
    <x v="32"/>
    <s v="RWE Innogy Brise Windparkbetriebsgesellschaft mbH"/>
    <n v="16949"/>
    <s v="Porep"/>
    <m/>
    <s v="Brandenburg"/>
    <s v="Putlitz"/>
    <n v="2004"/>
    <n v="2004"/>
    <s v="in Betrieb"/>
    <x v="0"/>
    <m/>
    <m/>
    <s v="Windenergie (Onshore-Anlage)"/>
    <x v="0"/>
    <s v="Nein"/>
    <n v="62"/>
    <s v="UW Putlitz"/>
    <s v="Höchstspannung (HöS)"/>
    <s v="50Hertz Transmission GmbH"/>
    <x v="0"/>
    <x v="32"/>
    <x v="0"/>
  </r>
  <r>
    <s v="BNA0810"/>
    <x v="51"/>
    <s v="Kraftwerk Veltheim"/>
    <n v="32457"/>
    <s v="Porta Westfalica"/>
    <m/>
    <s v="Nordrhein-Westfalen"/>
    <s v="4 GT"/>
    <n v="1974"/>
    <n v="1974"/>
    <s v="Endgültig Stillgelegt 2015 (mit StA)"/>
    <x v="3"/>
    <s v="Erdgas, Heizöl EL ( 100 % )"/>
    <m/>
    <s v="Erdgas"/>
    <x v="1"/>
    <s v="Nein"/>
    <n v="65"/>
    <s v="UW - Veltheim"/>
    <s v="Hochspannung (HS)"/>
    <s v="Netz Veltheim GmbH"/>
    <x v="10"/>
    <x v="127"/>
    <x v="0"/>
  </r>
  <r>
    <s v="BNA0811"/>
    <x v="51"/>
    <s v="Kraftwerk Veltheim"/>
    <n v="32457"/>
    <s v="Porta Westfalica"/>
    <m/>
    <s v="Nordrhein-Westfalen"/>
    <s v="4 DT"/>
    <n v="1975"/>
    <n v="1975"/>
    <s v="Endgültig Stillgelegt 2015 (mit StA)"/>
    <x v="3"/>
    <s v="Erdgas, Heizöl EL ( 50 % )"/>
    <m/>
    <s v="Erdgas"/>
    <x v="1"/>
    <s v="Nein"/>
    <n v="335"/>
    <s v="UW - Veltheim"/>
    <s v="Höchstspannung (HöS)"/>
    <s v="Netz Veltheim GmbH"/>
    <x v="10"/>
    <x v="49"/>
    <x v="0"/>
  </r>
  <r>
    <s v="BNA0812"/>
    <x v="349"/>
    <s v="Kraftwerk Veltheim"/>
    <n v="32457"/>
    <s v="Porta Westfalica"/>
    <m/>
    <s v="Nordrhein-Westfalen"/>
    <n v="2"/>
    <n v="1965"/>
    <n v="1965"/>
    <s v="Endgültig Stillgelegt 2012 (ohne StA)"/>
    <x v="6"/>
    <m/>
    <m/>
    <s v="Steinkohle"/>
    <x v="1"/>
    <s v="Nein"/>
    <n v="93"/>
    <s v="UW - Veltheim"/>
    <s v="Hochspannung (HS)"/>
    <s v="Netz Veltheim GmbH"/>
    <x v="2"/>
    <x v="70"/>
    <x v="0"/>
  </r>
  <r>
    <s v="BNA0813"/>
    <x v="51"/>
    <s v="Kraftwerk Veltheim"/>
    <n v="32457"/>
    <s v="Porta Westfalica"/>
    <m/>
    <s v="Nordrhein-Westfalen"/>
    <n v="3"/>
    <n v="1970"/>
    <n v="1970"/>
    <s v="Endgültig Stillgelegt 2015 (mit StA)"/>
    <x v="3"/>
    <s v="Steinkohle"/>
    <s v="Klärschlamm / Fluff"/>
    <s v="Steinkohle"/>
    <x v="1"/>
    <s v="Nein"/>
    <n v="303"/>
    <s v="UW - Veltheim"/>
    <s v="Höchstspannung (HöS)"/>
    <s v="Netz Veltheim GmbH"/>
    <x v="10"/>
    <x v="98"/>
    <x v="0"/>
  </r>
  <r>
    <s v="BNA0814"/>
    <x v="350"/>
    <s v="HKW Potsdam-Süd"/>
    <n v="14478"/>
    <s v="Potsdam"/>
    <m/>
    <s v="Brandenburg"/>
    <s v="Gesamtanlage"/>
    <d v="1996-01-01T00:00:00"/>
    <d v="1996-01-01T00:00:00"/>
    <s v="in Betrieb"/>
    <x v="1"/>
    <m/>
    <m/>
    <s v="Erdgas"/>
    <x v="1"/>
    <s v="Ja"/>
    <n v="81.8"/>
    <s v="UW Potsdam-Süd"/>
    <s v="Hochspannung (HS)"/>
    <s v="Netzgesellschaft Potsdam GmbH"/>
    <x v="0"/>
    <x v="38"/>
    <x v="1"/>
  </r>
  <r>
    <s v="BNA0815"/>
    <x v="0"/>
    <m/>
    <n v="17291"/>
    <s v="Prenzlau"/>
    <m/>
    <s v="Brandenburg"/>
    <m/>
    <n v="2000"/>
    <n v="2000"/>
    <s v="in Betrieb"/>
    <x v="0"/>
    <m/>
    <m/>
    <s v="Windenergie (Onshore-Anlage)"/>
    <x v="0"/>
    <m/>
    <n v="11.5"/>
    <m/>
    <s v="Mittelspannung (MS)"/>
    <s v="E.DIS AG"/>
    <x v="0"/>
    <x v="51"/>
    <x v="0"/>
  </r>
  <r>
    <s v="BNA0816"/>
    <x v="13"/>
    <s v="KW Kaunertal"/>
    <s v="A-6522"/>
    <s v="Prutz"/>
    <m/>
    <s v="Österreich"/>
    <s v="Prutz"/>
    <d v="1964-10-02T00:00:00"/>
    <d v="1964-10-02T00:00:00"/>
    <s v="Wegfall IWA nach DE"/>
    <x v="15"/>
    <m/>
    <m/>
    <s v="Speicherwasser (ohne Pumpspeicher)"/>
    <x v="1"/>
    <s v="Nein"/>
    <n v="392"/>
    <s v="UW Prutz"/>
    <s v="Höchstspannung (HöS)"/>
    <s v="TIWAG-Netz AG/APG bzw. Amprion"/>
    <x v="5"/>
    <x v="118"/>
    <x v="0"/>
  </r>
  <r>
    <s v="BNA0817"/>
    <x v="351"/>
    <m/>
    <n v="25560"/>
    <s v="Puls"/>
    <m/>
    <s v="Schleswig-Holstein"/>
    <m/>
    <d v="1999-11-01T00:00:00"/>
    <d v="1999-11-01T00:00:00"/>
    <s v="in Betrieb"/>
    <x v="0"/>
    <m/>
    <m/>
    <s v="Windenergie (Onshore-Anlage)"/>
    <x v="0"/>
    <m/>
    <n v="16.5"/>
    <m/>
    <s v="Mittelspannung (MS)"/>
    <s v="Schleswig-Holstein Netz AG "/>
    <x v="0"/>
    <x v="19"/>
    <x v="0"/>
  </r>
  <r>
    <s v="BNA0818"/>
    <x v="352"/>
    <m/>
    <n v="2699"/>
    <s v="Puschwitz"/>
    <m/>
    <s v="Sachsen"/>
    <m/>
    <n v="2001"/>
    <n v="2001"/>
    <s v="in Betrieb"/>
    <x v="0"/>
    <m/>
    <m/>
    <s v="Windenergie (Onshore-Anlage)"/>
    <x v="0"/>
    <m/>
    <n v="20"/>
    <m/>
    <s v="Hochspannung (HS)"/>
    <s v="ENSO Netz GmbH"/>
    <x v="0"/>
    <x v="22"/>
    <x v="0"/>
  </r>
  <r>
    <s v="BNA0819"/>
    <x v="338"/>
    <m/>
    <n v="6333"/>
    <s v="Quenstedt"/>
    <m/>
    <s v="Sachsen-Anhalt"/>
    <m/>
    <n v="1999"/>
    <n v="1999"/>
    <s v="in Betrieb"/>
    <x v="0"/>
    <m/>
    <m/>
    <s v="Windenergie (Onshore-Anlage)"/>
    <x v="0"/>
    <m/>
    <n v="18"/>
    <m/>
    <s v="USp. Hoch- / Mittelspannung (HS/MS)"/>
    <s v="Mitteldeutsche Netzgesellschaft Strom mbH"/>
    <x v="0"/>
    <x v="3"/>
    <x v="0"/>
  </r>
  <r>
    <s v="BNA0820"/>
    <x v="42"/>
    <s v="Weiher"/>
    <n v="66287"/>
    <s v="Quierschied"/>
    <s v="Holzer Straße"/>
    <s v="Saarland"/>
    <s v="Weiher III"/>
    <d v="1976-09-24T00:00:00"/>
    <d v="1976-09-24T00:00:00"/>
    <s v="Gesetzlich an Stilllegung gehindert"/>
    <x v="6"/>
    <m/>
    <m/>
    <s v="Steinkohle"/>
    <x v="1"/>
    <s v="Ja"/>
    <n v="655.6"/>
    <s v="UA Uchtelfangen"/>
    <s v="Höchstspannung (HöS)"/>
    <s v="Amprion GmbH"/>
    <x v="4"/>
    <x v="104"/>
    <x v="0"/>
  </r>
  <r>
    <s v="BNA0821"/>
    <x v="34"/>
    <s v="Umspannwerk Raguhn GmbH"/>
    <n v="6779"/>
    <s v="Raguhn-Jeßnitz"/>
    <m/>
    <s v="Sachsen-Anhalt"/>
    <m/>
    <m/>
    <m/>
    <s v="in Betrieb"/>
    <x v="0"/>
    <m/>
    <m/>
    <s v="Windenergie (Onshore-Anlage)"/>
    <x v="0"/>
    <s v="Nein"/>
    <n v="52.9"/>
    <s v="UW Raguhn"/>
    <s v="Hochspannung (HS)"/>
    <s v="Mitteldeutsche Netzgesellschaft Strom mbH"/>
    <x v="0"/>
    <x v="24"/>
    <x v="0"/>
  </r>
  <r>
    <s v="BNA0822"/>
    <x v="353"/>
    <m/>
    <n v="25873"/>
    <s v="Rantrum"/>
    <m/>
    <s v="Schleswig-Holstein"/>
    <m/>
    <d v="1998-12-22T00:00:00"/>
    <d v="1998-12-22T00:00:00"/>
    <s v="in Betrieb"/>
    <x v="0"/>
    <m/>
    <m/>
    <s v="Windenergie (Onshore-Anlage)"/>
    <x v="0"/>
    <m/>
    <n v="9.9"/>
    <m/>
    <s v="Mittelspannung (MS)"/>
    <s v="Schleswig-Holstein Netz AG "/>
    <x v="0"/>
    <x v="43"/>
    <x v="0"/>
  </r>
  <r>
    <s v="BNA0823"/>
    <x v="282"/>
    <s v="SWM Wind Havelland GmbH &amp; Co. KG"/>
    <n v="14776"/>
    <s v="Raum Brandenburg"/>
    <m/>
    <s v="Brandenburg"/>
    <s v="Havelland"/>
    <d v="2009-12-01T00:00:00"/>
    <d v="2009-12-01T00:00:00"/>
    <s v="in Betrieb"/>
    <x v="0"/>
    <m/>
    <m/>
    <s v="Windenergie (Onshore-Anlage)"/>
    <x v="0"/>
    <s v="Nein"/>
    <n v="171"/>
    <m/>
    <m/>
    <m/>
    <x v="0"/>
    <x v="6"/>
    <x v="0"/>
  </r>
  <r>
    <s v="BNA0824"/>
    <x v="354"/>
    <m/>
    <n v="7616"/>
    <s v="Rauschwitz"/>
    <m/>
    <s v="Thüringen"/>
    <m/>
    <n v="2003"/>
    <n v="2003"/>
    <s v="in Betrieb"/>
    <x v="0"/>
    <m/>
    <m/>
    <s v="Windenergie (Onshore-Anlage)"/>
    <x v="0"/>
    <m/>
    <n v="21"/>
    <m/>
    <s v="Hochspannung (HS)"/>
    <s v="TEN Thüringer Energienetze GmbH"/>
    <x v="0"/>
    <x v="2"/>
    <x v="0"/>
  </r>
  <r>
    <s v="BNA0825"/>
    <x v="11"/>
    <s v="Rheinkraftwerk Reckingen"/>
    <n v="79790"/>
    <s v="Küssaberg"/>
    <s v="Kraftwerkstraße 24"/>
    <s v="Baden-Württemberg"/>
    <s v="Reckingen"/>
    <d v="1942-01-01T00:00:00"/>
    <d v="1942-01-01T00:00:00"/>
    <s v="in Betrieb"/>
    <x v="2"/>
    <m/>
    <m/>
    <s v="Laufwasser"/>
    <x v="1"/>
    <s v="Nein"/>
    <n v="19"/>
    <s v="Reckingen bzw. CH"/>
    <s v="Hochspannung (HS)"/>
    <s v="Netze BW GmbH"/>
    <x v="0"/>
    <x v="84"/>
    <x v="0"/>
  </r>
  <r>
    <s v="BNA0826"/>
    <x v="355"/>
    <s v="BMHKW-RE Recklinghausen"/>
    <n v="45665"/>
    <s v="Recklinghausen"/>
    <s v="Maria-May-Straße 1"/>
    <s v="Nordrhein-Westfalen"/>
    <s v="BMHKW-RE Recklinghausen"/>
    <d v="2004-03-01T00:00:00"/>
    <d v="2004-03-01T00:00:00"/>
    <s v="in Betrieb"/>
    <x v="4"/>
    <s v="Altholz"/>
    <s v="HEL"/>
    <s v="Biomasse"/>
    <x v="0"/>
    <s v="Ja"/>
    <n v="15"/>
    <s v="UW Katharinenstr"/>
    <s v="Hochspannung (HS)"/>
    <s v="Westnetz GmbH"/>
    <x v="0"/>
    <x v="23"/>
    <x v="0"/>
  </r>
  <r>
    <s v="BNA0827"/>
    <x v="356"/>
    <s v="Windpark Loccum/Wasserstraße"/>
    <n v="31547"/>
    <s v="Loccum"/>
    <m/>
    <s v="Niedersachsen"/>
    <m/>
    <d v="2002-10-16T00:00:00"/>
    <d v="2002-10-16T00:00:00"/>
    <s v="in Betrieb"/>
    <x v="0"/>
    <m/>
    <m/>
    <s v="Windenergie (Onshore-Anlage)"/>
    <x v="0"/>
    <s v="Nein"/>
    <n v="13.8"/>
    <m/>
    <s v="Mittelspannung (MS)"/>
    <s v="Avacon AG"/>
    <x v="0"/>
    <x v="31"/>
    <x v="0"/>
  </r>
  <r>
    <s v="BNA0828"/>
    <x v="357"/>
    <m/>
    <n v="25593"/>
    <s v="Reher"/>
    <m/>
    <s v="Schleswig-Holstein"/>
    <m/>
    <n v="2005"/>
    <n v="2005"/>
    <s v="in Betrieb"/>
    <x v="0"/>
    <m/>
    <m/>
    <s v="Windenergie (Onshore-Anlage)"/>
    <x v="0"/>
    <m/>
    <n v="16"/>
    <m/>
    <s v="USp. Hoch- / Mittelspannung (HS/MS)"/>
    <s v="Schleswig-Holstein Netz AG "/>
    <x v="0"/>
    <x v="30"/>
    <x v="0"/>
  </r>
  <r>
    <s v="BNA0829"/>
    <x v="358"/>
    <m/>
    <n v="25764"/>
    <s v="Reinsbüttel"/>
    <m/>
    <s v="Schleswig-Holstein"/>
    <m/>
    <n v="2009"/>
    <n v="2009"/>
    <s v="in Betrieb"/>
    <x v="0"/>
    <m/>
    <m/>
    <s v="Windenergie (Onshore-Anlage)"/>
    <x v="0"/>
    <m/>
    <n v="25"/>
    <m/>
    <s v="Mittelspannung (MS)"/>
    <s v="Schleswig-Holstein Netz AG "/>
    <x v="0"/>
    <x v="7"/>
    <x v="0"/>
  </r>
  <r>
    <s v="BNA0830"/>
    <x v="359"/>
    <m/>
    <n v="96184"/>
    <s v="Rentweinsdorf"/>
    <m/>
    <s v="Bayern"/>
    <m/>
    <n v="2010"/>
    <n v="2010"/>
    <s v="in Betrieb"/>
    <x v="7"/>
    <m/>
    <m/>
    <s v="Solare Strahlungsenergie"/>
    <x v="0"/>
    <m/>
    <n v="12.585000000000001"/>
    <m/>
    <s v="USp. Hoch- / Mittelspannung (HS/MS)"/>
    <s v="Bayernwerk AG"/>
    <x v="0"/>
    <x v="54"/>
    <x v="0"/>
  </r>
  <r>
    <s v="BNA0832"/>
    <x v="360"/>
    <s v="BHKW-Hauffstraße"/>
    <n v="72762"/>
    <s v="Reutlingen"/>
    <s v="Hauffstraße 89 m"/>
    <s v="Baden-Württemberg"/>
    <s v="Motorenanlage"/>
    <d v="2011-02-21T00:00:00"/>
    <d v="2011-02-21T00:00:00"/>
    <s v="in Betrieb"/>
    <x v="1"/>
    <m/>
    <m/>
    <s v="Erdgas"/>
    <x v="1"/>
    <s v="Ja"/>
    <n v="9.84"/>
    <s v="10-kV Schaltanlage"/>
    <s v="Mittelspannung (MS)"/>
    <s v="FairNetz GmbH"/>
    <x v="0"/>
    <x v="33"/>
    <x v="4"/>
  </r>
  <r>
    <s v="BNA0834"/>
    <x v="45"/>
    <s v="Solvay Kraftwerk Rheinberg"/>
    <n v="47495"/>
    <s v="Rheinberg"/>
    <m/>
    <s v="Nordrhein-Westfalen"/>
    <m/>
    <d v="1961-04-28T00:00:00"/>
    <d v="1961-04-28T00:00:00"/>
    <s v="in Betrieb"/>
    <x v="3"/>
    <s v="Steinkohle, Erdgas"/>
    <s v="Erdgas"/>
    <s v="Steinkohle"/>
    <x v="1"/>
    <s v="Ja"/>
    <n v="79"/>
    <s v="Umspannwerk Ossenberg 110 kV"/>
    <n v="25"/>
    <s v="Solvay Chemicals GmbH"/>
    <x v="0"/>
    <x v="77"/>
    <x v="1"/>
  </r>
  <r>
    <s v="BNA0835"/>
    <x v="186"/>
    <s v="KW Rheinfelden"/>
    <n v="79618"/>
    <s v="Rheinfelden"/>
    <m/>
    <s v="Baden-Württemberg"/>
    <s v="KW Rheinfelden"/>
    <d v="2010-07-01T00:00:00"/>
    <d v="2010-07-01T00:00:00"/>
    <s v="in Betrieb"/>
    <x v="2"/>
    <m/>
    <m/>
    <s v="Laufwasser"/>
    <x v="0"/>
    <s v="Nein"/>
    <n v="46.7"/>
    <s v="110-kV-Leitung Rheinfelden-KRS Süd"/>
    <s v="Hochspannung (HS)"/>
    <s v="ED Netze GmbH"/>
    <x v="0"/>
    <x v="24"/>
    <x v="0"/>
  </r>
  <r>
    <s v="BNA0836"/>
    <x v="361"/>
    <m/>
    <n v="27624"/>
    <s v="Ringstedt"/>
    <m/>
    <s v="Niedersachsen"/>
    <m/>
    <n v="2007"/>
    <n v="2007"/>
    <s v="in Betrieb"/>
    <x v="0"/>
    <m/>
    <m/>
    <s v="Windenergie (Onshore-Anlage)"/>
    <x v="0"/>
    <m/>
    <n v="10"/>
    <m/>
    <s v="USp. Hoch- / Mittelspannung (HS/MS)"/>
    <s v="EWE NETZ GmbH"/>
    <x v="0"/>
    <x v="12"/>
    <x v="0"/>
  </r>
  <r>
    <s v="BNA0837"/>
    <x v="0"/>
    <m/>
    <n v="39579"/>
    <s v="Rochau"/>
    <m/>
    <s v="Sachsen-Anhalt"/>
    <m/>
    <n v="2006"/>
    <n v="2006"/>
    <s v="in Betrieb"/>
    <x v="0"/>
    <m/>
    <m/>
    <s v="Windenergie (Onshore-Anlage)"/>
    <x v="0"/>
    <m/>
    <n v="28"/>
    <m/>
    <s v="Hochspannung (HS)"/>
    <s v="HSN Magdeburg GmbH"/>
    <x v="0"/>
    <x v="34"/>
    <x v="0"/>
  </r>
  <r>
    <s v="BNA0838"/>
    <x v="0"/>
    <m/>
    <n v="99976"/>
    <s v="Rodeberg"/>
    <m/>
    <s v="Thüringen"/>
    <m/>
    <n v="2003"/>
    <n v="2003"/>
    <s v="in Betrieb"/>
    <x v="0"/>
    <m/>
    <m/>
    <s v="Windenergie (Onshore-Anlage)"/>
    <x v="0"/>
    <m/>
    <n v="36.6"/>
    <m/>
    <s v="Hochspannung (HS)"/>
    <s v="TEN Thüringer Energienetze GmbH"/>
    <x v="0"/>
    <x v="2"/>
    <x v="0"/>
  </r>
  <r>
    <s v="BNA0839"/>
    <x v="173"/>
    <s v="Rosenheim"/>
    <n v="83101"/>
    <s v="Rohrdorf"/>
    <s v="Ahornstr. 10"/>
    <s v="Bayern"/>
    <m/>
    <d v="1960-07-01T00:00:00"/>
    <d v="1960-07-01T00:00:00"/>
    <s v="in Betrieb"/>
    <x v="2"/>
    <m/>
    <m/>
    <s v="Laufwasser"/>
    <x v="1"/>
    <s v="Nein"/>
    <n v="35.1"/>
    <s v="UW Rosenheim"/>
    <s v="Hochspannung (HS)"/>
    <s v="Bayernwerk AG"/>
    <x v="0"/>
    <x v="128"/>
    <x v="0"/>
  </r>
  <r>
    <s v="BNA0840"/>
    <x v="362"/>
    <s v="Rosendahl"/>
    <n v="48720"/>
    <s v="Rosendahl"/>
    <s v="Gebiet Höven"/>
    <s v="Nordrhein-Westfalen"/>
    <m/>
    <d v="2007-12-17T00:00:00"/>
    <d v="2007-12-17T00:00:00"/>
    <s v="in Betrieb"/>
    <x v="0"/>
    <m/>
    <m/>
    <s v="Windenergie (Onshore-Anlage)"/>
    <x v="0"/>
    <m/>
    <n v="10.8"/>
    <m/>
    <s v="Mittelspannung (MS)"/>
    <s v="Westnetz GmbH"/>
    <x v="0"/>
    <x v="81"/>
    <x v="0"/>
  </r>
  <r>
    <s v="BNA0842a"/>
    <x v="363"/>
    <s v="Gasmotore"/>
    <n v="83022"/>
    <s v="Rosenheim"/>
    <s v="Färberstraße 47"/>
    <s v="Bayern"/>
    <s v="Gasmotore 1-3"/>
    <d v="2011-08-01T00:00:00"/>
    <d v="2011-08-01T00:00:00"/>
    <s v="in Betrieb"/>
    <x v="1"/>
    <m/>
    <m/>
    <s v="Erdgas"/>
    <x v="1"/>
    <s v="Ja"/>
    <n v="9.81"/>
    <s v="Bayerstraße 5"/>
    <s v="Mittelspannung (MS)"/>
    <s v="Stadtwerke Rosenheim Netze GmbH"/>
    <x v="0"/>
    <x v="33"/>
    <x v="4"/>
  </r>
  <r>
    <s v="BNA0842b"/>
    <x v="363"/>
    <s v="Gasmotor 4"/>
    <n v="83022"/>
    <s v="Rosenheim"/>
    <s v="Färberstraße 47"/>
    <s v="Bayern"/>
    <s v="Gasmotor 4"/>
    <d v="2013-04-10T00:00:00"/>
    <d v="2013-04-10T00:00:00"/>
    <s v="in Betrieb"/>
    <x v="1"/>
    <m/>
    <m/>
    <s v="Erdgas"/>
    <x v="1"/>
    <s v="Ja"/>
    <n v="9.1999999999999993"/>
    <s v="Bayerstraße 5"/>
    <s v="Mittelspannung (MS)"/>
    <s v="Stadtwerke Rosenheim Netze GmbH"/>
    <x v="0"/>
    <x v="25"/>
    <x v="4"/>
  </r>
  <r>
    <s v="BNA0843"/>
    <x v="363"/>
    <s v="Gasmotor 5"/>
    <n v="83026"/>
    <s v="Rosenheim"/>
    <s v="Oberaustraße 12"/>
    <s v="Bayern"/>
    <s v="Gasmotor 5"/>
    <d v="2012-12-20T00:00:00"/>
    <d v="2012-12-20T00:00:00"/>
    <s v="in Betrieb"/>
    <x v="1"/>
    <m/>
    <m/>
    <s v="Erdgas"/>
    <x v="1"/>
    <s v="Ja"/>
    <n v="4.3"/>
    <s v="Oberaustraße 12"/>
    <s v="Mittelspannung (MS)"/>
    <s v="Stadtwerke Rosenheim Netze GmbH"/>
    <x v="0"/>
    <x v="113"/>
    <x v="4"/>
  </r>
  <r>
    <s v="BNA0845"/>
    <x v="363"/>
    <s v="MHKW, WKW"/>
    <n v="83022"/>
    <s v="Rosenheim"/>
    <s v="Färberstraße 47"/>
    <s v="Bayern"/>
    <s v="T1a/b, T2"/>
    <d v="1988-01-01T00:00:00"/>
    <d v="1988-01-01T00:00:00"/>
    <s v="in Betrieb"/>
    <x v="3"/>
    <s v="Abfall, Erdgas, HEL"/>
    <s v="Abfall, Erdgas, HEL"/>
    <s v="Abfall"/>
    <x v="1"/>
    <s v="Ja"/>
    <n v="9"/>
    <s v="Bayerstraße 5"/>
    <s v="Mittelspannung (MS)"/>
    <s v="Stadtwerke Rosenheim Netze GmbH"/>
    <x v="0"/>
    <x v="46"/>
    <x v="1"/>
  </r>
  <r>
    <s v="BNA0846"/>
    <x v="364"/>
    <m/>
    <n v="4617"/>
    <s v="Rositz"/>
    <m/>
    <s v="Thüringen"/>
    <m/>
    <d v="2003-02-13T00:00:00"/>
    <d v="2003-02-13T00:00:00"/>
    <s v="in Betrieb"/>
    <x v="0"/>
    <m/>
    <m/>
    <s v="Windenergie (Onshore-Anlage)"/>
    <x v="0"/>
    <m/>
    <n v="14.175000000000001"/>
    <m/>
    <s v="Mittelspannung (MS)"/>
    <s v="Mitteldeutsche Netzgesellschaft Strom mbH"/>
    <x v="0"/>
    <x v="8"/>
    <x v="0"/>
  </r>
  <r>
    <s v="BNA0847"/>
    <x v="51"/>
    <s v="Roßhaupten"/>
    <n v="87672"/>
    <s v="Roßhaupten"/>
    <s v="Forggenseestraße 100"/>
    <s v="Bayern"/>
    <s v="Roßhaupten"/>
    <d v="1954-01-01T00:00:00"/>
    <d v="1954-01-01T00:00:00"/>
    <s v="in Betrieb"/>
    <x v="15"/>
    <m/>
    <m/>
    <s v="Speicherwasser (ohne Pumpspeicher)"/>
    <x v="1"/>
    <s v="Nein"/>
    <n v="45.5"/>
    <s v="Schaltanlage vor Ort"/>
    <s v="Hochspannung (HS)"/>
    <s v="LEW Verteilnetz GmbH"/>
    <x v="0"/>
    <x v="79"/>
    <x v="0"/>
  </r>
  <r>
    <s v="BNA0848"/>
    <x v="365"/>
    <s v="GuD Marienehe"/>
    <n v="18069"/>
    <s v="Rostock"/>
    <m/>
    <s v="Mecklenburg-Vorpommern"/>
    <m/>
    <d v="1996-06-13T00:00:00"/>
    <d v="1996-06-13T00:00:00"/>
    <s v="in Betrieb"/>
    <x v="1"/>
    <m/>
    <m/>
    <s v="Erdgas"/>
    <x v="1"/>
    <s v="Ja"/>
    <n v="108"/>
    <s v="UW Marienehe"/>
    <s v="Hochspannung (HS)"/>
    <s v="Stadtwerke Rostock Netzgesellschaft mbH"/>
    <x v="0"/>
    <x v="38"/>
    <x v="3"/>
  </r>
  <r>
    <s v="BNA0849"/>
    <x v="11"/>
    <s v="KNG Kraftwerk Rostock"/>
    <n v="18147"/>
    <s v="Rostock"/>
    <s v="Am Kühlturm 1"/>
    <s v="Mecklenburg-Vorpommern"/>
    <s v="Rostock"/>
    <d v="1994-10-01T00:00:00"/>
    <d v="1994-10-01T00:00:00"/>
    <s v="in Betrieb"/>
    <x v="6"/>
    <m/>
    <m/>
    <s v="Steinkohle"/>
    <x v="1"/>
    <s v="Ja"/>
    <n v="514"/>
    <s v="Bentwisch"/>
    <s v="Höchstspannung (HöS)"/>
    <s v="50Hertz Transmission GmbH"/>
    <x v="0"/>
    <x v="29"/>
    <x v="1"/>
  </r>
  <r>
    <s v="BNA0850"/>
    <x v="366"/>
    <s v="Windpark Elsdorf II"/>
    <n v="27356"/>
    <s v="Rotenburg"/>
    <m/>
    <s v="Niedersachsen"/>
    <m/>
    <d v="2008-05-22T00:00:00"/>
    <d v="2008-05-22T00:00:00"/>
    <s v="in Betrieb"/>
    <x v="0"/>
    <m/>
    <m/>
    <s v="Windenergie (Onshore-Anlage)"/>
    <x v="0"/>
    <s v="Nein"/>
    <n v="18.399999999999999"/>
    <m/>
    <s v="USp. Hoch- / Mittelspannung (HS/MS)"/>
    <s v="EWE NETZ GmbH"/>
    <x v="0"/>
    <x v="59"/>
    <x v="0"/>
  </r>
  <r>
    <s v="BNA0851"/>
    <x v="367"/>
    <m/>
    <n v="54597"/>
    <s v="Roth "/>
    <m/>
    <s v="Rheinland-Pfalz"/>
    <m/>
    <n v="2005"/>
    <n v="2005"/>
    <s v="in Betrieb"/>
    <x v="0"/>
    <m/>
    <m/>
    <s v="Windenergie (Onshore-Anlage)"/>
    <x v="0"/>
    <m/>
    <n v="35"/>
    <m/>
    <s v="Hochspannung (HS)"/>
    <s v="Westnetz GmbH"/>
    <x v="0"/>
    <x v="30"/>
    <x v="0"/>
  </r>
  <r>
    <s v="BNA0852"/>
    <x v="0"/>
    <s v="Rothenburg KG"/>
    <n v="2929"/>
    <s v="Rothenburg "/>
    <m/>
    <s v="Sachsen"/>
    <m/>
    <d v="2009-12-20T00:00:00"/>
    <d v="2009-12-20T00:00:00"/>
    <s v="in Betrieb"/>
    <x v="7"/>
    <m/>
    <m/>
    <s v="Solare Strahlungsenergie"/>
    <x v="0"/>
    <s v="Nein"/>
    <n v="20.492999999999999"/>
    <s v="DE000726102929EP00000000000049869"/>
    <s v="Mittelspannung (MS)"/>
    <s v="ENSO Netz GmbH"/>
    <x v="0"/>
    <x v="6"/>
    <x v="0"/>
  </r>
  <r>
    <s v="BNA0854"/>
    <x v="173"/>
    <s v="Feldkirchen"/>
    <n v="83543"/>
    <s v="Rott"/>
    <s v="Oberwöhrn 100"/>
    <s v="Bayern"/>
    <m/>
    <d v="1970-07-01T00:00:00"/>
    <d v="1970-07-01T00:00:00"/>
    <s v="in Betrieb"/>
    <x v="2"/>
    <m/>
    <m/>
    <s v="Laufwasser"/>
    <x v="1"/>
    <s v="Nein"/>
    <n v="38.200000000000003"/>
    <s v="UW Feldkirchen"/>
    <s v="Hochspannung (HS)"/>
    <s v="Bayernwerk AG"/>
    <x v="0"/>
    <x v="35"/>
    <x v="0"/>
  </r>
  <r>
    <s v="BNA0855"/>
    <x v="42"/>
    <s v="IKW Rüdersdorf"/>
    <n v="15562"/>
    <s v="Rüdersdorf bei Berlin"/>
    <s v="Siedlerweg 11"/>
    <s v="Brandenburg"/>
    <m/>
    <d v="2009-12-15T00:00:00"/>
    <d v="2009-12-15T00:00:00"/>
    <s v="in Betrieb"/>
    <x v="10"/>
    <m/>
    <m/>
    <s v="Abfall"/>
    <x v="1"/>
    <s v="Nein"/>
    <n v="30"/>
    <m/>
    <s v="Hochspannung (HS)"/>
    <s v="E.DIS AG"/>
    <x v="0"/>
    <x v="6"/>
    <x v="1"/>
  </r>
  <r>
    <s v="BNA0856"/>
    <x v="368"/>
    <s v="HKW Schwarza"/>
    <n v="7407"/>
    <s v="Rudolstadt"/>
    <m/>
    <s v="Thüringen"/>
    <m/>
    <d v="1936-08-01T00:00:00"/>
    <d v="1936-08-01T00:00:00"/>
    <s v="in Betrieb"/>
    <x v="3"/>
    <s v="Erdgas"/>
    <s v="Fremdbezug Dampf"/>
    <s v="Erdgas"/>
    <x v="1"/>
    <s v="Ja"/>
    <n v="26.5"/>
    <s v="20-kV-HSA  UW Rudolstadt"/>
    <s v="Mittelspannung (MS)"/>
    <s v="EnR Energienetze Rudolstadt GmbH"/>
    <x v="0"/>
    <x v="66"/>
    <x v="1"/>
  </r>
  <r>
    <s v="BNA0857"/>
    <x v="369"/>
    <s v="GuD-Anlage Rüsselsheim"/>
    <n v="65429"/>
    <s v="Rüsselheim"/>
    <m/>
    <s v="Hessen"/>
    <s v="M120"/>
    <d v="1999-09-10T00:00:00"/>
    <d v="1999-09-10T00:00:00"/>
    <s v="in Betrieb"/>
    <x v="1"/>
    <m/>
    <m/>
    <s v="Erdgas"/>
    <x v="1"/>
    <s v="Ja"/>
    <n v="112.1"/>
    <s v="KEO-Kundenanlage in Rüsselsheim"/>
    <s v="Hochspannung (HS)"/>
    <s v="Stadtwerke Mainz Netze GmbH (dienstleistend)"/>
    <x v="0"/>
    <x v="19"/>
    <x v="3"/>
  </r>
  <r>
    <s v="BNA0858"/>
    <x v="96"/>
    <m/>
    <n v="23743"/>
    <s v="Rüting"/>
    <m/>
    <s v="Schleswig-Holstein"/>
    <m/>
    <n v="2000"/>
    <n v="2000"/>
    <s v="in Betrieb"/>
    <x v="0"/>
    <m/>
    <m/>
    <s v="Windenergie (Onshore-Anlage)"/>
    <x v="0"/>
    <m/>
    <n v="15"/>
    <m/>
    <s v="Mittelspannung (MS)"/>
    <s v="Schleswig-Holstein Netz AG "/>
    <x v="0"/>
    <x v="51"/>
    <x v="0"/>
  </r>
  <r>
    <s v="BNA0859"/>
    <x v="11"/>
    <s v="Rheinkraftwerk Ryburg-Schwörstadt "/>
    <n v="79603"/>
    <s v="Rheinfelden"/>
    <s v="Postfach 1370"/>
    <s v="Baden-Württemberg"/>
    <s v="Ryburg-Schwörstadt"/>
    <d v="1930-10-22T00:00:00"/>
    <d v="1930-10-22T00:00:00"/>
    <s v="in Betrieb"/>
    <x v="2"/>
    <m/>
    <m/>
    <s v="Laufwasser"/>
    <x v="1"/>
    <s v="Nein"/>
    <n v="30"/>
    <s v="Ryburg-Schwörstadt bzw. CH"/>
    <s v="Hochspannung (HS)"/>
    <s v="Netze BW GmbH"/>
    <x v="0"/>
    <x v="126"/>
    <x v="0"/>
  </r>
  <r>
    <s v="BNA0860"/>
    <x v="370"/>
    <m/>
    <n v="7929"/>
    <s v="Saalburg-Ebersdorf"/>
    <s v="Am bahnhof 123"/>
    <s v="Thüringen"/>
    <m/>
    <n v="2009"/>
    <n v="2009"/>
    <s v="in Betrieb"/>
    <x v="4"/>
    <m/>
    <m/>
    <s v="Biomasse"/>
    <x v="0"/>
    <s v="Ja"/>
    <n v="12.8"/>
    <s v="DE00073007929VS501354600000871455"/>
    <s v="Mittelspannung (MS)"/>
    <s v="TEN Thüringer Energienetze GmbH"/>
    <x v="0"/>
    <x v="7"/>
    <x v="0"/>
  </r>
  <r>
    <s v="BNA0861a"/>
    <x v="371"/>
    <s v="HKW Römerbrücke"/>
    <n v="66121"/>
    <s v="Saarbrücken"/>
    <m/>
    <s v="Saarland"/>
    <s v="GuD-Anlage"/>
    <d v="2005-06-01T00:00:00"/>
    <d v="2005-06-01T00:00:00"/>
    <s v="in Betrieb"/>
    <x v="3"/>
    <s v="Erdgas"/>
    <s v="HEL (teilweise)"/>
    <s v="Erdgas"/>
    <x v="1"/>
    <s v="Ja"/>
    <n v="75"/>
    <s v="UW Römerbrücke"/>
    <s v="Hochspannung (HS)"/>
    <s v="Stadtwerke Saarbrücken AG /_x000a_VSE Verteilnetz GmbH"/>
    <x v="0"/>
    <x v="36"/>
    <x v="3"/>
  </r>
  <r>
    <s v="BNA0861b"/>
    <x v="371"/>
    <s v="HKW Römerbrücke"/>
    <n v="66121"/>
    <s v="Saarbrücken"/>
    <m/>
    <s v="Saarland"/>
    <s v="Kohleanlage"/>
    <d v="1988-01-01T00:00:00"/>
    <d v="1988-01-01T00:00:00"/>
    <s v="Saisonale Konservierung"/>
    <x v="6"/>
    <m/>
    <m/>
    <s v="Steinkohle"/>
    <x v="1"/>
    <s v="Ja"/>
    <n v="50"/>
    <s v="UW Römerbrücke"/>
    <s v="Hochspannung (HS)"/>
    <s v="Stadtwerke Saarbrücken AG /_x000a_VSE Verteilnetz GmbH"/>
    <x v="7"/>
    <x v="46"/>
    <x v="1"/>
  </r>
  <r>
    <s v="BNA0862"/>
    <x v="86"/>
    <s v="Sallgast"/>
    <n v="3238"/>
    <s v="Sallgast"/>
    <m/>
    <s v="Brandenburg"/>
    <s v="Sallgast"/>
    <n v="2003"/>
    <n v="2003"/>
    <s v="in Betrieb"/>
    <x v="0"/>
    <m/>
    <m/>
    <s v="Windenergie (Onshore-Anlage)"/>
    <x v="0"/>
    <s v="Nein"/>
    <n v="26"/>
    <s v="UW Schwarzheide Ost"/>
    <s v="Hochspannung (HS)"/>
    <s v="Mitteldeutsche Netzgesellschaft Strom mbH"/>
    <x v="0"/>
    <x v="2"/>
    <x v="0"/>
  </r>
  <r>
    <s v="BNA0863"/>
    <x v="372"/>
    <s v="Kraftwerk Salzgitter"/>
    <n v="38239"/>
    <s v="Salzgitter"/>
    <m/>
    <s v="Niedersachsen"/>
    <s v="AB"/>
    <d v="1939-07-01T00:00:00"/>
    <d v="1939-07-01T00:00:00"/>
    <s v="in Betrieb"/>
    <x v="14"/>
    <s v="Kuppelprodukte der Stahlerzeugung"/>
    <m/>
    <s v="Sonstige Energieträger_x000a_(nicht erneuerbar)"/>
    <x v="1"/>
    <s v="Ja"/>
    <n v="94.5"/>
    <s v="Werknetz"/>
    <s v="Werknetz"/>
    <s v="Werknetz"/>
    <x v="0"/>
    <x v="123"/>
    <x v="1"/>
  </r>
  <r>
    <s v="BNA0864"/>
    <x v="372"/>
    <s v="Kraftwerk Salzgitter"/>
    <n v="38239"/>
    <s v="Salzgitter"/>
    <m/>
    <s v="Niedersachsen"/>
    <s v="Block 1"/>
    <d v="2010-06-15T00:00:00"/>
    <d v="2010-06-15T00:00:00"/>
    <s v="in Betrieb"/>
    <x v="14"/>
    <s v="Kuppelprodukte der Stahlerzeugung"/>
    <m/>
    <s v="Sonstige Energieträger_x000a_(nicht erneuerbar)"/>
    <x v="1"/>
    <s v="Ja"/>
    <n v="97"/>
    <s v="Werknetz"/>
    <s v="Werknetz"/>
    <s v="Werknetz"/>
    <x v="0"/>
    <x v="24"/>
    <x v="1"/>
  </r>
  <r>
    <s v="BNA0865b"/>
    <x v="372"/>
    <s v="Kraftwerk Salzgitter"/>
    <n v="38239"/>
    <s v="Salzgitter"/>
    <m/>
    <s v="Niedersachsen"/>
    <s v="Block 2"/>
    <d v="2010-08-15T00:00:00"/>
    <d v="2010-08-15T00:00:00"/>
    <s v="in Betrieb"/>
    <x v="14"/>
    <s v="Kuppelprodukte der Stahlerzeugung"/>
    <m/>
    <s v="Sonstige Energieträger_x000a_(nicht erneuerbar)"/>
    <x v="1"/>
    <s v="Ja"/>
    <n v="97"/>
    <s v="Werknetz"/>
    <s v="Werknetz"/>
    <s v="Werknetz"/>
    <x v="0"/>
    <x v="24"/>
    <x v="1"/>
  </r>
  <r>
    <s v="BNA0867"/>
    <x v="32"/>
    <s v="RWE Innogy Brise Windparkbetriebsgesellschaft mbH"/>
    <n v="38228"/>
    <s v="Salzgitter"/>
    <m/>
    <s v="Niedersachsen"/>
    <s v="Lesse 2"/>
    <n v="2009"/>
    <n v="2009"/>
    <s v="in Betrieb"/>
    <x v="0"/>
    <m/>
    <m/>
    <s v="Windenergie (Onshore-Anlage)"/>
    <x v="0"/>
    <s v="Nein"/>
    <n v="21"/>
    <s v="UW Lebenstedt Nord"/>
    <s v="Mittelspannung (MS)"/>
    <s v="Avacon AG"/>
    <x v="0"/>
    <x v="7"/>
    <x v="0"/>
  </r>
  <r>
    <s v="BNA0868"/>
    <x v="32"/>
    <s v="RWE Innogy Brise Windparkbetriebsgesellschaft mbH"/>
    <n v="38228"/>
    <s v="Salzgitter"/>
    <m/>
    <s v="Niedersachsen"/>
    <s v="Lesse 1"/>
    <n v="2002"/>
    <n v="2002"/>
    <s v="in Betrieb"/>
    <x v="0"/>
    <m/>
    <m/>
    <s v="Windenergie (Onshore-Anlage)"/>
    <x v="0"/>
    <s v="Nein"/>
    <n v="19.8"/>
    <s v="UW Lebenstedt Süd"/>
    <s v="Mittelspannung (MS)"/>
    <s v="Avacon AG"/>
    <x v="0"/>
    <x v="1"/>
    <x v="0"/>
  </r>
  <r>
    <s v="BNA0871"/>
    <x v="373"/>
    <m/>
    <n v="31020"/>
    <s v="Salzhemmendorf"/>
    <m/>
    <s v="Niedersachsen"/>
    <m/>
    <n v="2006"/>
    <n v="2006"/>
    <s v="in Betrieb"/>
    <x v="0"/>
    <m/>
    <m/>
    <s v="Windenergie (Onshore-Anlage)"/>
    <x v="0"/>
    <m/>
    <n v="10"/>
    <m/>
    <s v="Mittelspannung (MS)"/>
    <s v="Westfalen Weser Netz GmbH"/>
    <x v="0"/>
    <x v="34"/>
    <x v="0"/>
  </r>
  <r>
    <s v="BNA0873"/>
    <x v="374"/>
    <m/>
    <n v="26452"/>
    <s v="Sande"/>
    <m/>
    <s v="Niedersachsen"/>
    <m/>
    <n v="1999"/>
    <n v="1999"/>
    <s v="in Betrieb"/>
    <x v="0"/>
    <m/>
    <m/>
    <s v="Windenergie (Onshore-Anlage)"/>
    <x v="0"/>
    <m/>
    <n v="10.6"/>
    <m/>
    <s v="Mittelspannung (MS)"/>
    <s v="EWE NETZ GmbH"/>
    <x v="0"/>
    <x v="3"/>
    <x v="0"/>
  </r>
  <r>
    <s v="BNA0874"/>
    <x v="375"/>
    <m/>
    <n v="26683"/>
    <s v="Saterland"/>
    <m/>
    <s v="Niedersachsen"/>
    <m/>
    <n v="2005"/>
    <n v="2005"/>
    <s v="in Betrieb"/>
    <x v="0"/>
    <m/>
    <m/>
    <s v="Windenergie (Onshore-Anlage)"/>
    <x v="0"/>
    <m/>
    <n v="14"/>
    <m/>
    <s v="USp. Hoch- / Mittelspannung (HS/MS)"/>
    <s v="EWE NETZ GmbH"/>
    <x v="0"/>
    <x v="30"/>
    <x v="0"/>
  </r>
  <r>
    <s v="BNA0876"/>
    <x v="376"/>
    <m/>
    <n v="27619"/>
    <s v="Schiffdorf"/>
    <m/>
    <s v="Niedersachsen"/>
    <m/>
    <n v="2005"/>
    <n v="2005"/>
    <s v="in Betrieb"/>
    <x v="0"/>
    <m/>
    <m/>
    <s v="Windenergie (Onshore-Anlage)"/>
    <x v="0"/>
    <m/>
    <n v="14"/>
    <m/>
    <s v="USp. Hoch- / Mittelspannung (HS/MS)"/>
    <s v="EWE NETZ GmbH"/>
    <x v="0"/>
    <x v="30"/>
    <x v="0"/>
  </r>
  <r>
    <s v="BNA0877a"/>
    <x v="0"/>
    <m/>
    <n v="39579"/>
    <s v="Schinne"/>
    <m/>
    <s v="Sachsen-Anhalt"/>
    <m/>
    <n v="2007"/>
    <n v="2007"/>
    <s v="in Betrieb"/>
    <x v="0"/>
    <m/>
    <m/>
    <s v="Windenergie (Onshore-Anlage)"/>
    <x v="0"/>
    <m/>
    <n v="4"/>
    <m/>
    <s v="Hochspannung (HS)"/>
    <s v="HSN Magdeburg GmbH"/>
    <x v="0"/>
    <x v="12"/>
    <x v="0"/>
  </r>
  <r>
    <s v="BNA0877b"/>
    <x v="377"/>
    <s v="WP Schinne I"/>
    <n v="39579"/>
    <s v="Schinne"/>
    <m/>
    <s v="Sachsen-Anhalt"/>
    <m/>
    <d v="2007-12-30T00:00:00"/>
    <d v="2007-12-30T00:00:00"/>
    <s v="in Betrieb"/>
    <x v="0"/>
    <m/>
    <m/>
    <s v="Windenergie (Onshore-Anlage)"/>
    <x v="0"/>
    <s v="Nein"/>
    <n v="10"/>
    <m/>
    <s v="Hochspannung (HS)"/>
    <s v="HSN Magdeburg GmbH"/>
    <x v="0"/>
    <x v="81"/>
    <x v="0"/>
  </r>
  <r>
    <s v="BNA0877c"/>
    <x v="378"/>
    <s v="WP Schinne IV"/>
    <n v="39579"/>
    <s v="Schinne"/>
    <m/>
    <s v="Sachsen-Anhalt"/>
    <m/>
    <d v="2007-12-19T00:00:00"/>
    <d v="2007-12-19T00:00:00"/>
    <s v="in Betrieb"/>
    <x v="0"/>
    <m/>
    <m/>
    <s v="Windenergie (Onshore-Anlage)"/>
    <x v="0"/>
    <s v="Nein"/>
    <n v="10"/>
    <m/>
    <s v="Hochspannung (HS)"/>
    <s v="HSN Magdeburg GmbH"/>
    <x v="0"/>
    <x v="81"/>
    <x v="0"/>
  </r>
  <r>
    <s v="BNA0877d"/>
    <x v="379"/>
    <s v="WP Schinne III"/>
    <n v="39579"/>
    <s v="Schinne"/>
    <m/>
    <s v="Sachsen-Anhalt"/>
    <m/>
    <d v="2008-01-17T00:00:00"/>
    <d v="2008-01-17T00:00:00"/>
    <s v="in Betrieb"/>
    <x v="0"/>
    <m/>
    <m/>
    <s v="Windenergie (Onshore-Anlage)"/>
    <x v="0"/>
    <s v="Nein"/>
    <n v="10"/>
    <m/>
    <s v="Hochspannung (HS)"/>
    <s v="HSN Magdeburg GmbH"/>
    <x v="0"/>
    <x v="59"/>
    <x v="0"/>
  </r>
  <r>
    <s v="BNA0877e"/>
    <x v="380"/>
    <s v="WP Schinne V"/>
    <n v="39579"/>
    <s v="Schinne"/>
    <m/>
    <s v="Sachsen-Anhalt"/>
    <m/>
    <d v="2009-03-05T00:00:00"/>
    <d v="2009-03-05T00:00:00"/>
    <s v="in Betrieb"/>
    <x v="0"/>
    <m/>
    <m/>
    <s v="Windenergie (Onshore-Anlage)"/>
    <x v="0"/>
    <s v="Nein"/>
    <n v="10"/>
    <m/>
    <s v="Hochspannung (HS)"/>
    <s v="HSN Magdeburg GmbH"/>
    <x v="0"/>
    <x v="6"/>
    <x v="0"/>
  </r>
  <r>
    <s v="BNA0877f"/>
    <x v="381"/>
    <s v="WP Schinne II"/>
    <n v="39579"/>
    <s v="Schinne"/>
    <m/>
    <s v="Sachsen-Anhalt"/>
    <m/>
    <d v="2008-03-07T00:00:00"/>
    <d v="2008-03-07T00:00:00"/>
    <s v="in Betrieb"/>
    <x v="0"/>
    <m/>
    <m/>
    <s v="Windenergie (Onshore-Anlage)"/>
    <x v="0"/>
    <s v="Nein"/>
    <n v="10"/>
    <m/>
    <s v="Hochspannung (HS)"/>
    <s v="HSN Magdeburg GmbH"/>
    <x v="0"/>
    <x v="59"/>
    <x v="0"/>
  </r>
  <r>
    <s v="BNA0878"/>
    <x v="51"/>
    <s v="Schkopau"/>
    <n v="6258"/>
    <s v="Schkopau"/>
    <m/>
    <s v="Sachsen-Anhalt"/>
    <s v="A"/>
    <d v="1996-01-01T00:00:00"/>
    <d v="1996-01-01T00:00:00"/>
    <s v="in Betrieb"/>
    <x v="11"/>
    <m/>
    <m/>
    <s v="Braunkohle"/>
    <x v="1"/>
    <s v="Ja"/>
    <n v="450"/>
    <s v="Bad Lauchstedt"/>
    <s v="Höchstspannung (HöS)"/>
    <s v="50Hertz Transmission GmbH/DB Energie GmbH"/>
    <x v="0"/>
    <x v="38"/>
    <x v="1"/>
  </r>
  <r>
    <s v="BNA0879"/>
    <x v="51"/>
    <s v="Schkopau"/>
    <n v="6258"/>
    <s v="Schkopau"/>
    <m/>
    <s v="Sachsen-Anhalt"/>
    <s v="B"/>
    <d v="1996-01-01T00:00:00"/>
    <d v="1996-01-01T00:00:00"/>
    <s v="in Betrieb"/>
    <x v="11"/>
    <m/>
    <m/>
    <s v="Braunkohle"/>
    <x v="1"/>
    <s v="Ja"/>
    <n v="450"/>
    <s v="Bad Lauchstedt"/>
    <s v="Höchstspannung (HöS)"/>
    <s v="50Hertz Transmission GmbH/DB Energie GmbH"/>
    <x v="0"/>
    <x v="38"/>
    <x v="1"/>
  </r>
  <r>
    <s v="BNA0880"/>
    <x v="32"/>
    <s v="Detzem"/>
    <n v="54340"/>
    <s v="Schleich"/>
    <m/>
    <s v="Rheinland-Pfalz"/>
    <m/>
    <d v="1962-12-12T00:00:00"/>
    <d v="1962-12-12T00:00:00"/>
    <s v="in Betrieb"/>
    <x v="2"/>
    <m/>
    <m/>
    <s v="Laufwasser"/>
    <x v="1"/>
    <s v="Nein"/>
    <n v="24"/>
    <m/>
    <s v="Hochspannung (HS)"/>
    <s v="Westnetz GmbH"/>
    <x v="0"/>
    <x v="105"/>
    <x v="0"/>
  </r>
  <r>
    <s v="BNA0881"/>
    <x v="382"/>
    <m/>
    <n v="53937"/>
    <s v="Schleiden"/>
    <m/>
    <s v="Nordrhein-Westfalen"/>
    <m/>
    <n v="2000"/>
    <n v="2000"/>
    <s v="in Betrieb"/>
    <x v="0"/>
    <m/>
    <m/>
    <s v="Windenergie (Onshore-Anlage)"/>
    <x v="0"/>
    <m/>
    <n v="25.516999999999999"/>
    <m/>
    <s v="Mittelspannung (MS)"/>
    <s v="Westnetz GmbH"/>
    <x v="0"/>
    <x v="51"/>
    <x v="0"/>
  </r>
  <r>
    <s v="BNA0882"/>
    <x v="175"/>
    <s v="Bleiloch"/>
    <n v="7907"/>
    <s v="Schleiz"/>
    <s v="Gräfenwarth"/>
    <s v="Thüringen"/>
    <s v="PSS A"/>
    <d v="1932-12-01T00:00:00"/>
    <d v="1932-12-01T00:00:00"/>
    <s v="in Betrieb"/>
    <x v="9"/>
    <m/>
    <m/>
    <s v="Pumpspeicher"/>
    <x v="1"/>
    <s v="Nein"/>
    <n v="79.8"/>
    <s v="Remptendorf"/>
    <s v="Hochspannung (HS)"/>
    <s v="TEN Thüringer Energienetze GmbH"/>
    <x v="0"/>
    <x v="129"/>
    <x v="0"/>
  </r>
  <r>
    <s v="BNA0883"/>
    <x v="175"/>
    <s v="Bleiloch"/>
    <n v="7907"/>
    <s v="Schleiz"/>
    <s v="Gräfenwarth"/>
    <s v="Thüringen"/>
    <s v="PSS B"/>
    <d v="1932-12-01T00:00:00"/>
    <d v="1932-12-01T00:00:00"/>
    <s v="in Betrieb"/>
    <x v="9"/>
    <m/>
    <m/>
    <s v="Pumpspeicher"/>
    <x v="1"/>
    <s v="Nein"/>
    <m/>
    <s v="Remptendorf"/>
    <s v="Hochspannung (HS)"/>
    <s v="TEN Thüringer Energienetze GmbH"/>
    <x v="0"/>
    <x v="129"/>
    <x v="0"/>
  </r>
  <r>
    <s v="BNA0884"/>
    <x v="383"/>
    <m/>
    <n v="99195"/>
    <s v="Schloßvippach"/>
    <m/>
    <s v="Thüringen"/>
    <m/>
    <n v="2006"/>
    <n v="2006"/>
    <s v="in Betrieb"/>
    <x v="0"/>
    <m/>
    <m/>
    <s v="Windenergie (Onshore-Anlage)"/>
    <x v="0"/>
    <m/>
    <n v="12"/>
    <m/>
    <s v="Hochspannung (HS)"/>
    <s v="TEN Thüringer Energienetze GmbH"/>
    <x v="0"/>
    <x v="34"/>
    <x v="0"/>
  </r>
  <r>
    <s v="BNA0885"/>
    <x v="384"/>
    <s v="Windpark Schlüchtern"/>
    <n v="36381"/>
    <s v="Schlüchtern"/>
    <m/>
    <s v="Hessen"/>
    <s v="Windpark Schlüchtern"/>
    <n v="2010"/>
    <n v="2010"/>
    <s v="in Betrieb"/>
    <x v="0"/>
    <m/>
    <m/>
    <s v="Windenergie (Onshore-Anlage)"/>
    <x v="0"/>
    <s v="Nein"/>
    <n v="27.68"/>
    <s v="Habertshof 5"/>
    <s v="Mittelspannung (MS)"/>
    <s v="OsthessenNetz GmbH"/>
    <x v="0"/>
    <x v="54"/>
    <x v="0"/>
  </r>
  <r>
    <s v="BNA0887a"/>
    <x v="0"/>
    <s v="Windpark Schönewalde"/>
    <n v="4916"/>
    <s v="Schönewalde"/>
    <m/>
    <s v="Brandenburg"/>
    <m/>
    <n v="2005"/>
    <n v="2005"/>
    <s v="in Betrieb"/>
    <x v="0"/>
    <m/>
    <m/>
    <s v="Windenergie (Onshore-Anlage)"/>
    <x v="0"/>
    <m/>
    <n v="27.2"/>
    <m/>
    <s v="Höchstspannung (HöS)"/>
    <s v="50Hertz Transmission GmbH"/>
    <x v="0"/>
    <x v="30"/>
    <x v="0"/>
  </r>
  <r>
    <s v="BNA0887b"/>
    <x v="385"/>
    <s v="WP Schlalach"/>
    <n v="14822"/>
    <s v="Schlalach"/>
    <m/>
    <s v="Brandenburg"/>
    <m/>
    <d v="2010-09-08T00:00:00"/>
    <d v="2010-09-08T00:00:00"/>
    <s v="in Betrieb"/>
    <x v="0"/>
    <m/>
    <m/>
    <s v="Windenergie (Onshore-Anlage)"/>
    <x v="0"/>
    <s v="Nein"/>
    <n v="51.3"/>
    <m/>
    <s v="Höchstspannung (HöS)"/>
    <s v="50Hertz Transmission GmbH"/>
    <x v="0"/>
    <x v="24"/>
    <x v="0"/>
  </r>
  <r>
    <s v="BNA0887c"/>
    <x v="151"/>
    <s v="WP Feldheim"/>
    <n v="14913"/>
    <s v="Feldheim"/>
    <m/>
    <s v="Brandenburg"/>
    <m/>
    <n v="2006"/>
    <n v="2006"/>
    <s v="in Betrieb"/>
    <x v="0"/>
    <m/>
    <m/>
    <s v="Windenergie (Onshore-Anlage)"/>
    <x v="0"/>
    <s v="Nein"/>
    <n v="20"/>
    <m/>
    <s v="Höchstspannung (HöS)"/>
    <s v="50Hertz Transmission GmbH"/>
    <x v="0"/>
    <x v="34"/>
    <x v="0"/>
  </r>
  <r>
    <s v="BNA0887d"/>
    <x v="386"/>
    <s v="Windpark Heidehof"/>
    <n v="14913"/>
    <s v="Jänickendorf"/>
    <m/>
    <s v="Brandenburg"/>
    <m/>
    <d v="2006-10-23T00:00:00"/>
    <d v="2006-10-23T00:00:00"/>
    <s v="in Betrieb"/>
    <x v="0"/>
    <m/>
    <m/>
    <s v="Windenergie (Onshore-Anlage)"/>
    <x v="0"/>
    <s v="Nein"/>
    <n v="62"/>
    <s v="UW Schönewalde"/>
    <s v="Höchstspannung (HöS)"/>
    <s v="50Hertz Transmission GmbH"/>
    <x v="0"/>
    <x v="47"/>
    <x v="0"/>
  </r>
  <r>
    <s v="BNA0887e"/>
    <x v="387"/>
    <s v="Windpark Altes Lager"/>
    <n v="14913"/>
    <s v="Altes Lager"/>
    <m/>
    <s v="Brandenburg"/>
    <m/>
    <d v="2009-08-13T00:00:00"/>
    <d v="2009-08-13T00:00:00"/>
    <s v="in Betrieb"/>
    <x v="0"/>
    <m/>
    <m/>
    <s v="Windenergie (Onshore-Anlage)"/>
    <x v="0"/>
    <s v="Nein"/>
    <n v="36"/>
    <s v="UW Schönewalde"/>
    <s v="Höchstspannung (HöS)"/>
    <s v="50Hertz Transmission GmbH"/>
    <x v="0"/>
    <x v="6"/>
    <x v="0"/>
  </r>
  <r>
    <s v="BNA0887f"/>
    <x v="388"/>
    <s v="WP Jänickendorf"/>
    <n v="14913"/>
    <s v="Heidehof/Markendorf"/>
    <m/>
    <s v="Brandenburg"/>
    <m/>
    <d v="2013-02-11T00:00:00"/>
    <d v="2013-02-11T00:00:00"/>
    <s v="in Betrieb"/>
    <x v="0"/>
    <m/>
    <m/>
    <s v="Windenergie (Onshore-Anlage)"/>
    <x v="0"/>
    <m/>
    <n v="18.399999999999999"/>
    <s v="UW Schönewalde"/>
    <s v="Hochspannung (HS)"/>
    <s v="50Hertz Transmission GmbH"/>
    <x v="0"/>
    <x v="25"/>
    <x v="0"/>
  </r>
  <r>
    <s v="BNA0887g"/>
    <x v="389"/>
    <s v="Windpark Heidehof II"/>
    <n v="14913"/>
    <s v="Markendorf"/>
    <s v="Landkreis Teltow-Fläming"/>
    <s v="Brandenburg"/>
    <m/>
    <n v="2012"/>
    <n v="2012"/>
    <s v="in Betrieb"/>
    <x v="0"/>
    <m/>
    <m/>
    <s v="Windenergie (Onshore-Anlage)"/>
    <x v="0"/>
    <m/>
    <n v="18.399999999999999"/>
    <m/>
    <s v="Höchstspannung (HöS)"/>
    <s v="50Hertz Transmission GmbH"/>
    <x v="0"/>
    <x v="82"/>
    <x v="0"/>
  </r>
  <r>
    <s v="BNA0888"/>
    <x v="390"/>
    <m/>
    <n v="16866"/>
    <s v="Schönhagen"/>
    <m/>
    <s v="Brandenburg"/>
    <m/>
    <n v="2004"/>
    <n v="2004"/>
    <s v="in Betrieb"/>
    <x v="0"/>
    <m/>
    <m/>
    <s v="Windenergie (Onshore-Anlage)"/>
    <x v="0"/>
    <m/>
    <n v="20"/>
    <m/>
    <s v="USp. Höchst- / Hochspannung (HöS/HS)"/>
    <s v="50Hertz Transmission GmbH"/>
    <x v="0"/>
    <x v="32"/>
    <x v="0"/>
  </r>
  <r>
    <s v="BNA0889"/>
    <x v="391"/>
    <m/>
    <n v="38364"/>
    <s v="Schöningen"/>
    <m/>
    <s v="Niedersachsen"/>
    <m/>
    <n v="2005"/>
    <n v="2005"/>
    <s v="in Betrieb"/>
    <x v="0"/>
    <m/>
    <m/>
    <s v="Windenergie (Onshore-Anlage)"/>
    <x v="0"/>
    <m/>
    <n v="10"/>
    <m/>
    <s v="Mittelspannung (MS)"/>
    <s v="Avacon AG"/>
    <x v="0"/>
    <x v="30"/>
    <x v="0"/>
  </r>
  <r>
    <s v="BNA0890"/>
    <x v="0"/>
    <m/>
    <n v="38170"/>
    <s v="Schöppenstedt"/>
    <m/>
    <s v="Niedersachsen"/>
    <m/>
    <n v="2001"/>
    <n v="2001"/>
    <s v="in Betrieb"/>
    <x v="0"/>
    <m/>
    <m/>
    <s v="Windenergie (Onshore-Anlage)"/>
    <x v="0"/>
    <m/>
    <n v="11"/>
    <m/>
    <s v="Mittelspannung (MS)"/>
    <s v="Avacon AG"/>
    <x v="0"/>
    <x v="22"/>
    <x v="0"/>
  </r>
  <r>
    <s v="BNA0891"/>
    <x v="392"/>
    <m/>
    <n v="24855"/>
    <s v="Schuby"/>
    <m/>
    <s v="Schleswig-Holstein"/>
    <m/>
    <n v="2001"/>
    <n v="2001"/>
    <s v="in Betrieb"/>
    <x v="0"/>
    <m/>
    <m/>
    <s v="Windenergie (Onshore-Anlage)"/>
    <x v="0"/>
    <m/>
    <n v="18"/>
    <m/>
    <s v="Mittelspannung (MS)"/>
    <s v="Schleswig-Holstein Netz AG "/>
    <x v="0"/>
    <x v="22"/>
    <x v="0"/>
  </r>
  <r>
    <s v="BNA0892"/>
    <x v="393"/>
    <m/>
    <n v="28790"/>
    <s v="Schwanewede"/>
    <m/>
    <s v="Niedersachsen"/>
    <m/>
    <n v="2002"/>
    <n v="2002"/>
    <s v="in Betrieb"/>
    <x v="0"/>
    <m/>
    <m/>
    <s v="Windenergie (Onshore-Anlage)"/>
    <x v="0"/>
    <m/>
    <n v="10.8"/>
    <m/>
    <s v="USp. Hoch- / Mittelspannung (HS/MS)"/>
    <s v="EWE NETZ GmbH"/>
    <x v="0"/>
    <x v="1"/>
    <x v="0"/>
  </r>
  <r>
    <s v="BNA0893"/>
    <x v="394"/>
    <s v="GuD Schwarzheide"/>
    <n v="1987"/>
    <s v="Schwarzheide"/>
    <s v="Schipkauer Str.1"/>
    <s v="Brandenburg"/>
    <m/>
    <d v="1994-10-01T00:00:00"/>
    <d v="1994-10-01T00:00:00"/>
    <s v="in Betrieb"/>
    <x v="3"/>
    <s v="Erdgas"/>
    <s v="Heizöl"/>
    <s v="Erdgas"/>
    <x v="1"/>
    <s v="Ja"/>
    <n v="122"/>
    <m/>
    <s v="Hochspannung (HS)"/>
    <s v="Mitteldeutsche Netzgesellschaft Strom mbH"/>
    <x v="0"/>
    <x v="29"/>
    <x v="3"/>
  </r>
  <r>
    <s v="BNA0894a"/>
    <x v="395"/>
    <s v="IKS PCK Schwedt"/>
    <n v="16303"/>
    <s v="PCK Schwedt"/>
    <m/>
    <s v="Brandenburg"/>
    <s v="Block 5 SE 5"/>
    <d v="1972-01-27T00:00:00"/>
    <d v="1972-01-27T00:00:00"/>
    <s v="in Betrieb"/>
    <x v="5"/>
    <s v="HSCR"/>
    <s v="Raffineriegas"/>
    <s v="Mineralölprodukte"/>
    <x v="1"/>
    <s v="Ja"/>
    <n v="28"/>
    <s v="UW Vierraden"/>
    <s v="Hochspannung (HS)"/>
    <s v="E.DIS AG"/>
    <x v="0"/>
    <x v="39"/>
    <x v="1"/>
  </r>
  <r>
    <s v="BNA0894b"/>
    <x v="395"/>
    <s v="IKS PCK Schwedt"/>
    <n v="16303"/>
    <s v="PCK Schwedt"/>
    <m/>
    <s v="Brandenburg"/>
    <s v="Block 6 SE 6"/>
    <d v="1994-01-10T00:00:00"/>
    <d v="1994-01-10T00:00:00"/>
    <s v="in Betrieb"/>
    <x v="5"/>
    <s v="CLO"/>
    <s v="CLO/Raff.Gas"/>
    <s v="Mineralölprodukte"/>
    <x v="1"/>
    <s v="Nein"/>
    <n v="34.5"/>
    <s v="UW Vrd"/>
    <s v="Hochspannung (HS)"/>
    <s v="E.DIS AG"/>
    <x v="0"/>
    <x v="29"/>
    <x v="1"/>
  </r>
  <r>
    <s v="BNA0894c"/>
    <x v="395"/>
    <s v="IKS PCK Schwedt"/>
    <n v="16303"/>
    <s v="PCK Schwedt"/>
    <m/>
    <s v="Brandenburg"/>
    <s v="Block 1 SE 1"/>
    <d v="1998-06-04T00:00:00"/>
    <d v="1998-06-04T00:00:00"/>
    <s v="in Betrieb"/>
    <x v="5"/>
    <s v="HSCR"/>
    <s v="Raffineriegas"/>
    <s v="Mineralölprodukte"/>
    <x v="1"/>
    <s v="Ja"/>
    <n v="106"/>
    <s v="UW Vierraden"/>
    <s v="Hochspannung (HS)"/>
    <s v="E.DIS AG"/>
    <x v="0"/>
    <x v="43"/>
    <x v="1"/>
  </r>
  <r>
    <s v="BNA0894d"/>
    <x v="395"/>
    <s v="IKS PCK Schwedt"/>
    <n v="16303"/>
    <s v="PCK Schwedt"/>
    <m/>
    <s v="Brandenburg"/>
    <s v="Block 2 SE 2"/>
    <d v="1998-07-23T00:00:00"/>
    <d v="1998-07-23T00:00:00"/>
    <s v="in Betrieb"/>
    <x v="5"/>
    <s v="HSCR"/>
    <s v="HSCR/VBR/VR/Raff.Gas"/>
    <s v="Mineralölprodukte"/>
    <x v="1"/>
    <s v="Ja"/>
    <n v="106"/>
    <s v="UW Vierraden"/>
    <s v="Hochspannung (HS)"/>
    <s v="E.DIS AG"/>
    <x v="0"/>
    <x v="43"/>
    <x v="1"/>
  </r>
  <r>
    <s v="BNA0894e"/>
    <x v="395"/>
    <s v="IKS PCK Schwedt"/>
    <n v="16303"/>
    <s v="PCK Schwedt"/>
    <m/>
    <s v="Brandenburg"/>
    <s v="SE 4"/>
    <d v="2011-09-04T00:00:00"/>
    <d v="2011-09-04T00:00:00"/>
    <s v="in Betrieb"/>
    <x v="5"/>
    <m/>
    <m/>
    <s v="Mineralölprodukte"/>
    <x v="1"/>
    <s v="Nein"/>
    <n v="59"/>
    <s v="UW Vrd"/>
    <s v="Hochspannung (HS)"/>
    <s v="E.DIS AG"/>
    <x v="0"/>
    <x v="33"/>
    <x v="1"/>
  </r>
  <r>
    <s v="BNA0895"/>
    <x v="396"/>
    <s v="GKS"/>
    <n v="97424"/>
    <s v="Schweinfurt"/>
    <s v="Hafenstraße 30"/>
    <s v="Bayern"/>
    <s v="entfällt"/>
    <d v="1990-06-01T00:00:00"/>
    <d v="1990-06-01T00:00:00"/>
    <s v="in Betrieb"/>
    <x v="3"/>
    <s v="Abfall"/>
    <s v="Steinkohle, Abfall"/>
    <s v="Abfall"/>
    <x v="1"/>
    <s v="Ja"/>
    <n v="24.4"/>
    <s v="Stadtwerke SW"/>
    <s v="Mittelspannung (MS)"/>
    <s v="Stadtwerke Schweinfurt GmbH"/>
    <x v="0"/>
    <x v="44"/>
    <x v="1"/>
  </r>
  <r>
    <s v="BNA0896"/>
    <x v="397"/>
    <s v="HKW Schwerin Süd"/>
    <n v="19061"/>
    <s v="Schwerin"/>
    <m/>
    <s v="Mecklenburg-Vorpommern"/>
    <m/>
    <d v="1994-12-01T00:00:00"/>
    <d v="1994-12-01T00:00:00"/>
    <s v="in Betrieb"/>
    <x v="3"/>
    <s v="Erdgas"/>
    <s v="HEL"/>
    <s v="Erdgas"/>
    <x v="1"/>
    <s v="Ja"/>
    <n v="44.9"/>
    <s v="UW Wüstmark"/>
    <s v="Hochspannung (HS)"/>
    <s v="Netzgesellschaft Schwerin mbH "/>
    <x v="0"/>
    <x v="29"/>
    <x v="1"/>
  </r>
  <r>
    <s v="BNA0897"/>
    <x v="397"/>
    <s v="HKW Schwerin Lankow"/>
    <n v="19057"/>
    <s v="Schwerin"/>
    <m/>
    <s v="Mecklenburg-Vorpommern"/>
    <m/>
    <d v="1994-12-01T00:00:00"/>
    <d v="1994-12-01T00:00:00"/>
    <s v="in Betrieb"/>
    <x v="3"/>
    <s v="Erdgas"/>
    <s v="HEL"/>
    <s v="Erdgas"/>
    <x v="1"/>
    <s v="Ja"/>
    <n v="23"/>
    <s v="Schalthaus Lankow"/>
    <s v="Mittelspannung (MS)"/>
    <s v="Netzgesellschaft Schwerin mbH "/>
    <x v="0"/>
    <x v="29"/>
    <x v="1"/>
  </r>
  <r>
    <s v="BNA0898"/>
    <x v="0"/>
    <m/>
    <n v="31319"/>
    <s v="Sehnde"/>
    <m/>
    <s v="Niedersachsen"/>
    <m/>
    <n v="2009"/>
    <n v="2009"/>
    <s v="in Betrieb"/>
    <x v="0"/>
    <m/>
    <m/>
    <s v="Windenergie (Onshore-Anlage)"/>
    <x v="0"/>
    <m/>
    <n v="12"/>
    <m/>
    <s v="Mittelspannung (MS)"/>
    <s v="Avacon AG"/>
    <x v="0"/>
    <x v="7"/>
    <x v="0"/>
  </r>
  <r>
    <s v="BNA0899"/>
    <x v="398"/>
    <m/>
    <n v="31319"/>
    <s v="Sehnde"/>
    <m/>
    <s v="Niedersachsen"/>
    <m/>
    <n v="2005"/>
    <n v="2005"/>
    <s v="in Betrieb"/>
    <x v="0"/>
    <m/>
    <m/>
    <s v="Windenergie (Onshore-Anlage)"/>
    <x v="0"/>
    <m/>
    <n v="10"/>
    <m/>
    <s v="Mittelspannung (MS)"/>
    <s v="Avacon AG"/>
    <x v="0"/>
    <x v="30"/>
    <x v="0"/>
  </r>
  <r>
    <s v="BNA0900"/>
    <x v="343"/>
    <s v="Windpark Sendenhorst"/>
    <n v="48324"/>
    <s v="Sendenhorst"/>
    <m/>
    <s v="Nordrhein-Westfalen"/>
    <m/>
    <d v="2006-08-10T00:00:00"/>
    <d v="2006-08-10T00:00:00"/>
    <s v="in Betrieb"/>
    <x v="0"/>
    <m/>
    <m/>
    <s v="Windenergie (Onshore-Anlage)"/>
    <x v="0"/>
    <s v="Nein"/>
    <n v="14.5"/>
    <s v="DE0001814832400000000000000695362"/>
    <m/>
    <s v="Westnetz GmbH"/>
    <x v="0"/>
    <x v="47"/>
    <x v="0"/>
  </r>
  <r>
    <s v="BNA0901"/>
    <x v="399"/>
    <s v="WP Sendenhorst"/>
    <n v="48324"/>
    <s v="Sendenhorst"/>
    <m/>
    <s v="Nordrhein-Westfalen"/>
    <m/>
    <d v="2007-12-21T00:00:00"/>
    <d v="2007-12-21T00:00:00"/>
    <s v="in Betrieb"/>
    <x v="0"/>
    <m/>
    <m/>
    <s v="Windenergie (Onshore-Anlage)"/>
    <x v="0"/>
    <s v="Nein"/>
    <n v="14.3"/>
    <m/>
    <s v="Mittelspannung (MS)"/>
    <s v="Westnetz GmbH"/>
    <x v="0"/>
    <x v="81"/>
    <x v="0"/>
  </r>
  <r>
    <s v="BNA0902a"/>
    <x v="400"/>
    <m/>
    <s v="01968"/>
    <s v="Senftenberg"/>
    <m/>
    <s v="Brandenburg"/>
    <m/>
    <n v="2010"/>
    <n v="2010"/>
    <s v="in Betrieb"/>
    <x v="7"/>
    <m/>
    <m/>
    <s v="Solare Strahlungsenergie"/>
    <x v="0"/>
    <m/>
    <n v="13.23"/>
    <m/>
    <s v="Mittelspannung (MS)"/>
    <s v="Mitteldeutsche Netzgesellschaft Strom mbH"/>
    <x v="0"/>
    <x v="54"/>
    <x v="0"/>
  </r>
  <r>
    <s v="BNA0902b"/>
    <x v="401"/>
    <s v="PVA Senftenberg"/>
    <n v="1968"/>
    <s v="Senftenberg"/>
    <s v="Flur 4, Flurst. 24"/>
    <s v="Brandenburg"/>
    <s v="SEBE VI"/>
    <n v="2011"/>
    <n v="2011"/>
    <s v="in Betrieb"/>
    <x v="7"/>
    <m/>
    <m/>
    <s v="Solare Strahlungsenergie"/>
    <x v="0"/>
    <s v="Nein"/>
    <n v="17.899999999999999"/>
    <s v="UW Senftenberg/West"/>
    <s v="Hochspannung (HS)"/>
    <s v="Mitteldeutsche Netzgesellschaft Strom mbH"/>
    <x v="0"/>
    <x v="130"/>
    <x v="0"/>
  </r>
  <r>
    <s v="BNA0902c"/>
    <x v="401"/>
    <s v="PVA Senftenberg"/>
    <n v="1968"/>
    <s v="Senftenberg"/>
    <s v="Flur 4, Flurst. 24"/>
    <s v="Brandenburg"/>
    <s v="SEBE V"/>
    <n v="2011"/>
    <n v="2011"/>
    <s v="in Betrieb"/>
    <x v="7"/>
    <m/>
    <m/>
    <s v="Solare Strahlungsenergie"/>
    <x v="0"/>
    <s v="Nein"/>
    <n v="17.36"/>
    <s v="UW Senftenberg/West"/>
    <s v="Hochspannung (HS)"/>
    <s v="Mitteldeutsche Netzgesellschaft Strom mbH"/>
    <x v="0"/>
    <x v="130"/>
    <x v="0"/>
  </r>
  <r>
    <s v="BNA0902d"/>
    <x v="401"/>
    <s v="PVA Senftenberg"/>
    <n v="1968"/>
    <s v="Senftenberg"/>
    <s v="Flur 4, Flurst. 24"/>
    <s v="Brandenburg"/>
    <s v="SEBE VII"/>
    <n v="2011"/>
    <n v="2011"/>
    <s v="in Betrieb"/>
    <x v="7"/>
    <m/>
    <m/>
    <s v="Solare Strahlungsenergie"/>
    <x v="0"/>
    <s v="Nein"/>
    <n v="23"/>
    <s v="UW Senftenberg/West"/>
    <s v="Hochspannung (HS)"/>
    <s v="Mitteldeutsche Netzgesellschaft Strom mbH"/>
    <x v="0"/>
    <x v="130"/>
    <x v="0"/>
  </r>
  <r>
    <s v="BNA0903"/>
    <x v="402"/>
    <m/>
    <n v="39356"/>
    <s v="Siestedt"/>
    <m/>
    <s v="Sachsen-Anhalt"/>
    <m/>
    <n v="2007"/>
    <n v="2007"/>
    <s v="in Betrieb"/>
    <x v="0"/>
    <m/>
    <m/>
    <s v="Windenergie (Onshore-Anlage)"/>
    <x v="0"/>
    <m/>
    <n v="22"/>
    <m/>
    <s v="Mittelspannung (MS)"/>
    <s v="Avacon AG"/>
    <x v="0"/>
    <x v="12"/>
    <x v="0"/>
  </r>
  <r>
    <s v="BNA0904"/>
    <x v="0"/>
    <m/>
    <n v="24969"/>
    <s v="Sillerup"/>
    <m/>
    <s v="Schleswig-Holstein"/>
    <m/>
    <n v="1995"/>
    <n v="1995"/>
    <s v="in Betrieb"/>
    <x v="0"/>
    <m/>
    <m/>
    <s v="Windenergie (Onshore-Anlage)"/>
    <x v="0"/>
    <m/>
    <n v="14.57"/>
    <m/>
    <s v="Mittelspannung (MS)"/>
    <s v="Schleswig-Holstein Netz AG "/>
    <x v="0"/>
    <x v="91"/>
    <x v="0"/>
  </r>
  <r>
    <s v="BNA0905"/>
    <x v="403"/>
    <m/>
    <n v="16949"/>
    <s v="Silmersdorf"/>
    <m/>
    <s v="Brandenburg"/>
    <m/>
    <n v="2005"/>
    <n v="2005"/>
    <s v="in Betrieb"/>
    <x v="0"/>
    <m/>
    <m/>
    <s v="Windenergie (Onshore-Anlage)"/>
    <x v="0"/>
    <m/>
    <n v="22.5"/>
    <m/>
    <s v="USp. Höchst- / Hochspannung (HöS/HS)"/>
    <s v="50Hertz Transmission GmbH"/>
    <x v="0"/>
    <x v="30"/>
    <x v="0"/>
  </r>
  <r>
    <s v="BNA0906"/>
    <x v="13"/>
    <s v="KW Silz"/>
    <s v="A-6424"/>
    <s v="Silz"/>
    <m/>
    <s v="Österreich"/>
    <s v="Silz"/>
    <d v="1981-04-06T00:00:00"/>
    <d v="1981-04-06T00:00:00"/>
    <s v="in Betrieb"/>
    <x v="15"/>
    <m/>
    <m/>
    <s v="Speicherwasser (ohne Pumpspeicher)"/>
    <x v="1"/>
    <s v="Nein"/>
    <n v="500"/>
    <s v="UW Silz"/>
    <s v="Höchstspannung (HöS)"/>
    <s v="TIWAG-Netz AG/APG/TenneT"/>
    <x v="0"/>
    <x v="37"/>
    <x v="0"/>
  </r>
  <r>
    <s v="BNA0907"/>
    <x v="404"/>
    <s v="WP Strauch-Michelshof"/>
    <n v="52152"/>
    <s v="Simmerath"/>
    <m/>
    <s v="Nordrhein-Westfalen"/>
    <m/>
    <d v="2004-07-15T00:00:00"/>
    <d v="2004-07-15T00:00:00"/>
    <s v="in Betrieb"/>
    <x v="0"/>
    <m/>
    <m/>
    <s v="Windenergie (Onshore-Anlage)"/>
    <x v="0"/>
    <s v="Nein"/>
    <n v="14"/>
    <s v="Gerstenhof 0"/>
    <s v="Mittelspannung (MS)"/>
    <s v="Westnetz GmbH "/>
    <x v="0"/>
    <x v="23"/>
    <x v="0"/>
  </r>
  <r>
    <s v="BNA0908"/>
    <x v="37"/>
    <m/>
    <n v="72226"/>
    <s v="Simmersfeld"/>
    <m/>
    <s v="Baden-Württemberg"/>
    <m/>
    <n v="2006"/>
    <n v="2006"/>
    <s v="in Betrieb"/>
    <x v="0"/>
    <m/>
    <m/>
    <s v="Windenergie (Onshore-Anlage)"/>
    <x v="0"/>
    <m/>
    <n v="28"/>
    <m/>
    <s v="Mittelspannung (MS)"/>
    <s v="Netze BW GmbH"/>
    <x v="0"/>
    <x v="34"/>
    <x v="0"/>
  </r>
  <r>
    <s v="BNA0909"/>
    <x v="405"/>
    <m/>
    <n v="49751"/>
    <s v="Sögel"/>
    <m/>
    <s v="Niedersachsen"/>
    <m/>
    <n v="2008"/>
    <n v="2008"/>
    <s v="in Betrieb"/>
    <x v="0"/>
    <m/>
    <m/>
    <s v="Windenergie (Onshore-Anlage)"/>
    <x v="0"/>
    <m/>
    <n v="22.9"/>
    <m/>
    <s v="USp. Hoch- / Mittelspannung (HS/MS)"/>
    <s v="EWE NETZ GmbH"/>
    <x v="0"/>
    <x v="55"/>
    <x v="0"/>
  </r>
  <r>
    <s v="BNA0910"/>
    <x v="406"/>
    <m/>
    <n v="55487"/>
    <s v="Sohren "/>
    <m/>
    <s v="Rheinland-Pfalz"/>
    <m/>
    <n v="2001"/>
    <n v="2001"/>
    <s v="in Betrieb"/>
    <x v="0"/>
    <m/>
    <m/>
    <s v="Windenergie (Onshore-Anlage)"/>
    <x v="0"/>
    <m/>
    <n v="11.5"/>
    <m/>
    <s v="USp. Hoch- / Mittelspannung (HS/MS)"/>
    <s v="Westnetz GmbH"/>
    <x v="0"/>
    <x v="22"/>
    <x v="0"/>
  </r>
  <r>
    <s v="BNA0911"/>
    <x v="0"/>
    <m/>
    <n v="4769"/>
    <s v="Sornzig-Ablass, OT Ablass"/>
    <m/>
    <s v="Sachsen"/>
    <m/>
    <n v="1999"/>
    <n v="1999"/>
    <s v="in Betrieb"/>
    <x v="0"/>
    <m/>
    <m/>
    <s v="Windenergie (Onshore-Anlage)"/>
    <x v="0"/>
    <m/>
    <n v="18"/>
    <m/>
    <s v="Hochspannung (HS)"/>
    <s v="Mitteldeutsche Netzgesellschaft Strom mbH"/>
    <x v="0"/>
    <x v="3"/>
    <x v="0"/>
  </r>
  <r>
    <s v="BNA0912"/>
    <x v="173"/>
    <s v="Teufelsbruck"/>
    <n v="83564"/>
    <s v="Soyen"/>
    <s v="Ponschabaustr. 25"/>
    <s v="Bayern"/>
    <m/>
    <d v="1938-07-01T00:00:00"/>
    <d v="1938-07-01T00:00:00"/>
    <s v="in Betrieb"/>
    <x v="2"/>
    <m/>
    <m/>
    <s v="Laufwasser"/>
    <x v="1"/>
    <s v="Nein"/>
    <n v="25"/>
    <s v="UW Teufelsbruck"/>
    <s v="Hochspannung (HS)"/>
    <s v="Bayernwerk AG"/>
    <x v="0"/>
    <x v="96"/>
    <x v="0"/>
  </r>
  <r>
    <s v="BNA0913"/>
    <x v="407"/>
    <s v="GuD Anlage Spreetal"/>
    <n v="2979"/>
    <s v="Spreetal"/>
    <s v="Südstraße"/>
    <s v="Sachsen"/>
    <s v="GuD"/>
    <m/>
    <m/>
    <s v="Endgültig Stillgelegt 2012 (ohne StA)"/>
    <x v="1"/>
    <m/>
    <m/>
    <s v="Erdgas"/>
    <x v="1"/>
    <s v="Nein"/>
    <n v="50"/>
    <s v="110kV Umspannwerk Schwarze Pumpe"/>
    <s v="Hochspannung (HS)"/>
    <s v="Mitteldeutsche Netzgesellschaft Strom mbH"/>
    <x v="2"/>
    <x v="24"/>
    <x v="0"/>
  </r>
  <r>
    <s v="BNA0914"/>
    <x v="4"/>
    <s v="Schwarze Pumpe"/>
    <n v="3130"/>
    <s v="Spremberg"/>
    <s v="An der alten Ziegelei 1"/>
    <s v="Brandenburg"/>
    <s v="A"/>
    <d v="1997-12-15T00:00:00"/>
    <d v="1997-12-15T00:00:00"/>
    <s v="in Betrieb"/>
    <x v="11"/>
    <m/>
    <m/>
    <s v="Braunkohle"/>
    <x v="1"/>
    <s v="Ja"/>
    <n v="750"/>
    <s v="Graustein"/>
    <s v="Höchstspannung (HöS)"/>
    <s v="50Hertz Transmission GmbH"/>
    <x v="0"/>
    <x v="14"/>
    <x v="1"/>
  </r>
  <r>
    <s v="BNA0915"/>
    <x v="4"/>
    <s v="Schwarze Pumpe"/>
    <n v="3130"/>
    <s v="Spremberg"/>
    <s v="An der alten Ziegelei 1"/>
    <s v="Brandenburg"/>
    <s v="B"/>
    <d v="1998-05-25T00:00:00"/>
    <d v="1998-05-25T00:00:00"/>
    <s v="in Betrieb"/>
    <x v="11"/>
    <m/>
    <m/>
    <s v="Braunkohle"/>
    <x v="1"/>
    <s v="Ja"/>
    <n v="750"/>
    <s v="Graustein"/>
    <s v="Höchstspannung (HöS)"/>
    <s v="50Hertz Transmission GmbH"/>
    <x v="0"/>
    <x v="43"/>
    <x v="1"/>
  </r>
  <r>
    <s v="BNA0916"/>
    <x v="408"/>
    <m/>
    <n v="31832"/>
    <s v="Springe"/>
    <m/>
    <s v="Niedersachsen"/>
    <m/>
    <n v="2009"/>
    <n v="2009"/>
    <s v="in Betrieb"/>
    <x v="0"/>
    <m/>
    <m/>
    <s v="Windenergie (Onshore-Anlage)"/>
    <x v="0"/>
    <m/>
    <n v="10"/>
    <m/>
    <s v="Mittelspannung (MS)"/>
    <s v="Avacon AG"/>
    <x v="0"/>
    <x v="7"/>
    <x v="0"/>
  </r>
  <r>
    <s v="BNA0917"/>
    <x v="23"/>
    <s v="Schärding-Neuhaus"/>
    <s v="A-4782"/>
    <s v="St. Florian am Inn"/>
    <s v="Badhöring 16"/>
    <s v="Österreich"/>
    <s v="Schärding-Neuhaus"/>
    <d v="1961-10-12T00:00:00"/>
    <d v="1961-10-12T00:00:00"/>
    <s v="Wegfall IWA nach DE"/>
    <x v="2"/>
    <m/>
    <m/>
    <s v="Laufwasser"/>
    <x v="1"/>
    <s v="Nein"/>
    <n v="96"/>
    <s v="Schaltanlage vor Ort"/>
    <s v="Höchstspannung (HöS)"/>
    <s v="APG/Bayernwerk AG"/>
    <x v="5"/>
    <x v="77"/>
    <x v="0"/>
  </r>
  <r>
    <s v="BNA0918a"/>
    <x v="409"/>
    <s v="Dow Stade"/>
    <n v="21683"/>
    <s v="Stade"/>
    <s v="Bützflethersand"/>
    <s v="Niedersachsen"/>
    <s v="Kraftwärmekopplungsanlage"/>
    <m/>
    <m/>
    <s v="Endgültig Stillgelegt 2014 (mit StA)"/>
    <x v="3"/>
    <s v="Erdgas und Wasserstoff"/>
    <s v="Erdgas und Wasserstoff"/>
    <s v="Erdgas"/>
    <x v="1"/>
    <s v="Ja"/>
    <n v="190"/>
    <s v="UW Götzdorf"/>
    <s v="Höchstspannung (HöS)"/>
    <s v="TenneT TSO GmbH "/>
    <x v="13"/>
    <x v="24"/>
    <x v="0"/>
  </r>
  <r>
    <s v="BNA0918b"/>
    <x v="409"/>
    <s v="Dow Stade"/>
    <n v="21683"/>
    <s v="Stade"/>
    <s v="Bützflethersand"/>
    <s v="Niedersachsen"/>
    <s v="Cogen Dow Stade"/>
    <d v="2015-01-01T00:00:00"/>
    <d v="2015-01-01T00:00:00"/>
    <s v="in Betrieb"/>
    <x v="1"/>
    <s v="Erdgas"/>
    <s v="Wasserstoff"/>
    <s v="Erdgas"/>
    <x v="1"/>
    <s v="Ja"/>
    <n v="157"/>
    <s v="UW Bomlitz-Westerharl"/>
    <s v="USp. Hoch- / Mittelspannung (HS/MS)"/>
    <s v="Avacon AG"/>
    <x v="0"/>
    <x v="120"/>
    <x v="3"/>
  </r>
  <r>
    <s v="BNA0920"/>
    <x v="410"/>
    <m/>
    <n v="26935"/>
    <s v="Stadland"/>
    <m/>
    <s v="Niedersachsen"/>
    <m/>
    <n v="2000"/>
    <n v="2000"/>
    <s v="in Betrieb"/>
    <x v="0"/>
    <m/>
    <m/>
    <s v="Windenergie (Onshore-Anlage)"/>
    <x v="0"/>
    <m/>
    <n v="11.3"/>
    <m/>
    <s v="Mittelspannung (MS)"/>
    <s v="EWE NETZ GmbH"/>
    <x v="0"/>
    <x v="51"/>
    <x v="0"/>
  </r>
  <r>
    <s v="BNA0921"/>
    <x v="173"/>
    <s v="Stammham"/>
    <n v="84533"/>
    <s v="Stammham"/>
    <s v="Innstufenstr. 15"/>
    <s v="Bayern"/>
    <m/>
    <d v="1955-07-01T00:00:00"/>
    <d v="1955-07-01T00:00:00"/>
    <s v="in Betrieb"/>
    <x v="2"/>
    <m/>
    <m/>
    <s v="Laufwasser"/>
    <x v="1"/>
    <s v="Nein"/>
    <n v="23.2"/>
    <s v="UW Stammham"/>
    <s v="Hochspannung (HS)"/>
    <s v="Bayernwerk AG"/>
    <x v="0"/>
    <x v="72"/>
    <x v="0"/>
  </r>
  <r>
    <s v="BNA0922"/>
    <x v="411"/>
    <s v="GuD-Ikw Staßfurt"/>
    <n v="39418"/>
    <s v="Staßfurt"/>
    <s v="Athenslebener Weg 57"/>
    <s v="Sachsen-Anhalt"/>
    <m/>
    <d v="2015-10-01T00:00:00"/>
    <d v="2015-10-01T00:00:00"/>
    <s v="in Betrieb"/>
    <x v="1"/>
    <m/>
    <m/>
    <s v="Erdgas"/>
    <x v="1"/>
    <s v="Ja"/>
    <n v="100"/>
    <s v="UW NORD"/>
    <s v="Hochspannung (HS)"/>
    <s v="HSN Magdeburg GmbH"/>
    <x v="0"/>
    <x v="120"/>
    <x v="3"/>
  </r>
  <r>
    <s v="BNA0922a"/>
    <x v="411"/>
    <s v="GuD-Ikw Staßfurt"/>
    <n v="39418"/>
    <s v="Staßfurt"/>
    <s v="Athenslebener Weg 57"/>
    <s v="Sachsen-Anhalt"/>
    <m/>
    <m/>
    <m/>
    <s v="Endgültig Stillgelegt 2015 (ohne StA)"/>
    <x v="1"/>
    <m/>
    <m/>
    <s v="Erdgas"/>
    <x v="1"/>
    <s v="Ja"/>
    <n v="9"/>
    <s v="UW NORD"/>
    <s v="Hochspannung (HS)"/>
    <s v="HSN Magdeburg GmbH"/>
    <x v="10"/>
    <x v="24"/>
    <x v="0"/>
  </r>
  <r>
    <s v="BNA0923"/>
    <x v="0"/>
    <m/>
    <n v="39418"/>
    <s v="Staßfurt"/>
    <m/>
    <s v="Sachsen-Anhalt"/>
    <m/>
    <n v="2000"/>
    <n v="2000"/>
    <s v="in Betrieb"/>
    <x v="0"/>
    <m/>
    <m/>
    <s v="Windenergie (Onshore-Anlage)"/>
    <x v="0"/>
    <m/>
    <n v="17"/>
    <m/>
    <s v="Mittelspannung (MS)"/>
    <s v="Avacon AG"/>
    <x v="0"/>
    <x v="51"/>
    <x v="0"/>
  </r>
  <r>
    <s v="BNA0924"/>
    <x v="0"/>
    <m/>
    <n v="39576"/>
    <s v="Stendal"/>
    <m/>
    <s v="Sachsen-Anhalt"/>
    <m/>
    <n v="2002"/>
    <n v="2002"/>
    <s v="in Betrieb"/>
    <x v="0"/>
    <m/>
    <m/>
    <s v="Windenergie (Onshore-Anlage)"/>
    <x v="0"/>
    <m/>
    <n v="13.86"/>
    <m/>
    <s v="Mittelspannung (MS)"/>
    <s v="Avacon AG"/>
    <x v="0"/>
    <x v="1"/>
    <x v="0"/>
  </r>
  <r>
    <s v="BNA0926a"/>
    <x v="412"/>
    <s v="Heizkraftwerk der Sappi Stockstadt GmbH"/>
    <n v="63811"/>
    <s v="Stockstadt"/>
    <s v="Obernburger Straße 1-9"/>
    <s v="Bayern"/>
    <s v="Biomasseheizkraftwerk"/>
    <d v="2003-05-15T00:00:00"/>
    <d v="2003-05-15T00:00:00"/>
    <s v="in Betrieb"/>
    <x v="4"/>
    <s v="Ablauge aus Zellstoffherstellung"/>
    <s v="Heizöl als Stützfeuerung"/>
    <s v="Biomasse"/>
    <x v="0"/>
    <s v="Ja"/>
    <n v="13.993399999999999"/>
    <s v="Primär Kundenanlage zur betrieblichen Eigenversorgung_x000a_; Verbindung mit Netz der allgemeinen Versorgung über Trafo 11 (110/20kV)"/>
    <s v="Hochspannung (HS)"/>
    <s v="Westnetz GmbH"/>
    <x v="0"/>
    <x v="8"/>
    <x v="0"/>
  </r>
  <r>
    <s v="BNA0926b"/>
    <x v="412"/>
    <s v="Heizkraftwerk der Sappi Stockstadt GmbH"/>
    <n v="63811"/>
    <s v="Stockstadt"/>
    <s v="Obernburger Straße 1-9"/>
    <s v="Bayern"/>
    <s v="Konventionelles Sammelschienenkraftwerk Turbine 7"/>
    <d v="1970-01-01T00:00:00"/>
    <d v="1970-01-01T00:00:00"/>
    <s v="in Betrieb"/>
    <x v="3"/>
    <s v="Steinkohle"/>
    <s v="Erdgas, Heizöl, Rinde, Holz, Biogas, Biotrockengut"/>
    <s v="Steinkohle"/>
    <x v="1"/>
    <s v="Ja"/>
    <n v="24.79"/>
    <s v="Primär Kundenanlage zur betrieblichen Eigenversorgung_x000a_; Verbindung mit Netz der allgemeinen Versorgung über Trafo 11 (110/20kV)"/>
    <s v="Hochspannung (HS)"/>
    <s v="Westnetz GmbH"/>
    <x v="0"/>
    <x v="35"/>
    <x v="1"/>
  </r>
  <r>
    <s v="BNA0927"/>
    <x v="227"/>
    <m/>
    <n v="25548"/>
    <s v="Störkathenquarnstedt"/>
    <m/>
    <s v="Schleswig-Holstein"/>
    <m/>
    <n v="2001"/>
    <n v="2001"/>
    <s v="in Betrieb"/>
    <x v="0"/>
    <m/>
    <m/>
    <s v="Windenergie (Onshore-Anlage)"/>
    <x v="0"/>
    <m/>
    <n v="14.3"/>
    <m/>
    <s v="Mittelspannung (MS)"/>
    <s v="Schleswig-Holstein Netz AG "/>
    <x v="0"/>
    <x v="22"/>
    <x v="0"/>
  </r>
  <r>
    <s v="BNA0928"/>
    <x v="413"/>
    <s v="Solarpark Gänsdorf"/>
    <n v="94342"/>
    <s v="Straßkirchen"/>
    <m/>
    <s v="Bayern"/>
    <m/>
    <n v="2009"/>
    <n v="2009"/>
    <s v="in Betrieb"/>
    <x v="7"/>
    <m/>
    <m/>
    <s v="Solare Strahlungsenergie"/>
    <x v="0"/>
    <m/>
    <n v="54.34"/>
    <s v="Gänsdorf"/>
    <s v="Hochspannung (HS)"/>
    <s v="Bayernwerk AG"/>
    <x v="0"/>
    <x v="7"/>
    <x v="0"/>
  </r>
  <r>
    <s v="BNA0929"/>
    <x v="344"/>
    <s v="Straubing"/>
    <n v="94315"/>
    <s v="Straubing"/>
    <s v="Kagerser Hauptstraße 164"/>
    <s v="Bayern"/>
    <s v="Straubing"/>
    <d v="1994-12-31T00:00:00"/>
    <d v="1994-12-31T00:00:00"/>
    <s v="in Betrieb"/>
    <x v="2"/>
    <m/>
    <m/>
    <s v="Laufwasser"/>
    <x v="1"/>
    <s v="Nein"/>
    <n v="21.5"/>
    <s v="Schaltanlage vor Ort"/>
    <s v="Mittelspannung (MS)"/>
    <s v="Bayernwerk AG"/>
    <x v="0"/>
    <x v="29"/>
    <x v="0"/>
  </r>
  <r>
    <s v="BNA0931"/>
    <x v="0"/>
    <m/>
    <n v="73577"/>
    <s v="Striethof"/>
    <m/>
    <s v="Baden-Württemberg"/>
    <m/>
    <n v="2004"/>
    <n v="2004"/>
    <s v="in Betrieb"/>
    <x v="0"/>
    <m/>
    <m/>
    <s v="Windenergie (Onshore-Anlage)"/>
    <x v="0"/>
    <m/>
    <n v="10"/>
    <m/>
    <s v="USp. Hoch- / Mittelspannung (HS/MS)"/>
    <s v="Netzgesellschaft Ostwürttemberg DonauRies GmbH"/>
    <x v="0"/>
    <x v="32"/>
    <x v="0"/>
  </r>
  <r>
    <s v="BNA0932"/>
    <x v="414"/>
    <m/>
    <n v="28816"/>
    <s v="Stuhr"/>
    <m/>
    <s v="Niedersachsen"/>
    <m/>
    <n v="2002"/>
    <n v="2002"/>
    <s v="in Betrieb"/>
    <x v="0"/>
    <m/>
    <m/>
    <s v="Windenergie (Onshore-Anlage)"/>
    <x v="0"/>
    <m/>
    <n v="10.1"/>
    <m/>
    <s v="USp. Hoch- / Mittelspannung (HS/MS)"/>
    <s v="EWE NETZ GmbH"/>
    <x v="0"/>
    <x v="1"/>
    <x v="0"/>
  </r>
  <r>
    <s v="BNA0933"/>
    <x v="11"/>
    <s v="Heizkraftwerk Stuttgart-Gaisburg"/>
    <n v="70376"/>
    <s v="Stuttgart"/>
    <s v="Langwiesenweg 23"/>
    <s v="Baden-Württemberg"/>
    <s v="GAI GT 13"/>
    <m/>
    <m/>
    <s v="Endgültig Stillgelegt 2014 (ohne StA)"/>
    <x v="1"/>
    <m/>
    <m/>
    <s v="Erdgas"/>
    <x v="1"/>
    <s v="Nein"/>
    <n v="55"/>
    <s v="Gaisburg"/>
    <s v="Hochspannung (HS)"/>
    <s v="Netze BW GmbH"/>
    <x v="13"/>
    <x v="24"/>
    <x v="0"/>
  </r>
  <r>
    <s v="BNA0934"/>
    <x v="11"/>
    <s v="Heizkraftwerk Stuttgart-Gaisburg"/>
    <n v="70376"/>
    <s v="Stuttgart"/>
    <s v="Langwiesenweg 23"/>
    <s v="Baden-Württemberg"/>
    <s v="GAI DT 14 neu"/>
    <d v="2009-01-01T00:00:00"/>
    <d v="2009-01-01T00:00:00"/>
    <s v="Endgültig Stillgelegt 2018 (mit StA)"/>
    <x v="3"/>
    <s v="Steinkohle"/>
    <s v="Erdgas, Heizöl"/>
    <s v="Steinkohle"/>
    <x v="1"/>
    <s v="Ja"/>
    <n v="22.6"/>
    <s v="Gaisburg"/>
    <s v="Hochspannung (HS)"/>
    <s v="Netze BW GmbH"/>
    <x v="3"/>
    <x v="6"/>
    <x v="1"/>
  </r>
  <r>
    <s v="BNA0935"/>
    <x v="11"/>
    <s v="Restmüll-Heizkraftwerk Stuttgart-Münster"/>
    <n v="70376"/>
    <s v="Stuttgart"/>
    <s v="Voltastraße 45"/>
    <s v="Baden-Württemberg"/>
    <s v="MÜN DT12"/>
    <d v="1982-01-01T00:00:00"/>
    <d v="1982-01-01T00:00:00"/>
    <s v="in Betrieb"/>
    <x v="3"/>
    <s v="Steinkohle"/>
    <s v="Abfall"/>
    <s v="Steinkohle"/>
    <x v="1"/>
    <s v="Ja"/>
    <n v="45"/>
    <s v="Münster"/>
    <s v="Hochspannung (HS)"/>
    <s v="Netze BW GmbH"/>
    <x v="0"/>
    <x v="85"/>
    <x v="1"/>
  </r>
  <r>
    <s v="BNA0936"/>
    <x v="11"/>
    <s v="Restmüll-Heizkraftwerk Stuttgart-Münster"/>
    <n v="70376"/>
    <s v="Stuttgart"/>
    <s v="Voltastraße 45"/>
    <s v="Baden-Württemberg"/>
    <s v="MÜN DT15"/>
    <d v="1984-01-01T00:00:00"/>
    <d v="1984-01-01T00:00:00"/>
    <s v="in Betrieb"/>
    <x v="3"/>
    <s v="Steinkohle"/>
    <s v="Abfall"/>
    <s v="Steinkohle"/>
    <x v="1"/>
    <s v="Ja"/>
    <n v="45"/>
    <s v="Münster"/>
    <s v="Hochspannung (HS)"/>
    <s v="Netze BW GmbH"/>
    <x v="0"/>
    <x v="57"/>
    <x v="1"/>
  </r>
  <r>
    <s v="BNA0937"/>
    <x v="11"/>
    <s v="Restmüll-Heizkraftwerk Stuttgart-Münster"/>
    <n v="70376"/>
    <s v="Stuttgart"/>
    <s v="Voltastraße 45"/>
    <s v="Baden-Württemberg"/>
    <s v="MÜN GT16"/>
    <d v="1974-01-01T00:00:00"/>
    <d v="1974-01-01T00:00:00"/>
    <s v="in Betrieb"/>
    <x v="5"/>
    <m/>
    <m/>
    <s v="Mineralölprodukte"/>
    <x v="1"/>
    <s v="Nein"/>
    <n v="23.3"/>
    <s v="Münster"/>
    <s v="Hochspannung (HS)"/>
    <s v="Netze BW GmbH"/>
    <x v="0"/>
    <x v="40"/>
    <x v="2"/>
  </r>
  <r>
    <s v="BNA0938"/>
    <x v="11"/>
    <s v="Restmüll-Heizkraftwerk Stuttgart-Münster"/>
    <n v="70376"/>
    <s v="Stuttgart"/>
    <s v="Voltastraße 45"/>
    <s v="Baden-Württemberg"/>
    <s v="MÜN GT17"/>
    <d v="1974-01-01T00:00:00"/>
    <d v="1974-01-01T00:00:00"/>
    <s v="in Betrieb"/>
    <x v="5"/>
    <m/>
    <m/>
    <s v="Mineralölprodukte"/>
    <x v="1"/>
    <s v="Nein"/>
    <n v="23.3"/>
    <s v="Münster"/>
    <s v="Hochspannung (HS)"/>
    <s v="Netze BW GmbH"/>
    <x v="0"/>
    <x v="40"/>
    <x v="2"/>
  </r>
  <r>
    <s v="BNA0939a"/>
    <x v="11"/>
    <s v="Restmüll-Heizkraftwerk Stuttgart-Münster"/>
    <n v="70376"/>
    <s v="Stuttgart"/>
    <s v="Voltastraße 45"/>
    <s v="Baden-Württemberg"/>
    <s v="MÜN DT19 neu"/>
    <d v="2009-01-01T00:00:00"/>
    <d v="2009-01-01T00:00:00"/>
    <s v="in Betrieb"/>
    <x v="3"/>
    <s v="Abfall (2/3)"/>
    <s v="Steinkohle (1/3)"/>
    <s v="Abfall"/>
    <x v="1"/>
    <s v="Ja"/>
    <n v="19.5"/>
    <m/>
    <s v="Mittelspannung (MS)"/>
    <s v="Netze BW GmbH"/>
    <x v="0"/>
    <x v="6"/>
    <x v="1"/>
  </r>
  <r>
    <s v="BNA0939b"/>
    <x v="11"/>
    <s v="Restmüll-Heizkraftwerk Stuttgart-Münster"/>
    <n v="70376"/>
    <s v="Stuttgart"/>
    <s v="Voltastraße 45"/>
    <s v="Baden-Württemberg"/>
    <s v="MÜN GT18"/>
    <d v="1974-01-01T00:00:00"/>
    <d v="1974-01-01T00:00:00"/>
    <s v="in Betrieb"/>
    <x v="5"/>
    <m/>
    <m/>
    <s v="Mineralölprodukte"/>
    <x v="1"/>
    <s v="Nein"/>
    <n v="23.3"/>
    <s v="Münster"/>
    <s v="Hochspannung (HS)"/>
    <s v="Netze BW GmbH"/>
    <x v="0"/>
    <x v="40"/>
    <x v="2"/>
  </r>
  <r>
    <s v="BNA0941"/>
    <x v="0"/>
    <m/>
    <n v="39171"/>
    <s v="Sülzetal"/>
    <m/>
    <s v="Sachsen-Anhalt"/>
    <m/>
    <n v="2005"/>
    <n v="2005"/>
    <s v="in Betrieb"/>
    <x v="0"/>
    <m/>
    <m/>
    <s v="Windenergie (Onshore-Anlage)"/>
    <x v="0"/>
    <m/>
    <n v="21.8"/>
    <m/>
    <s v="Mittelspannung (MS)"/>
    <s v="Avacon AG"/>
    <x v="0"/>
    <x v="30"/>
    <x v="0"/>
  </r>
  <r>
    <s v="BNA0942"/>
    <x v="0"/>
    <m/>
    <n v="39171"/>
    <s v="Sülzetal"/>
    <m/>
    <s v="Sachsen-Anhalt"/>
    <m/>
    <n v="2009"/>
    <n v="2009"/>
    <s v="in Betrieb"/>
    <x v="0"/>
    <m/>
    <m/>
    <s v="Windenergie (Onshore-Anlage)"/>
    <x v="0"/>
    <m/>
    <n v="10"/>
    <m/>
    <s v="Mittelspannung (MS)"/>
    <s v="Avacon AG"/>
    <x v="0"/>
    <x v="7"/>
    <x v="0"/>
  </r>
  <r>
    <s v="BNA0943"/>
    <x v="415"/>
    <m/>
    <n v="28857"/>
    <s v="Syke"/>
    <m/>
    <s v="Niedersachsen"/>
    <m/>
    <n v="2005"/>
    <n v="2005"/>
    <s v="in Betrieb"/>
    <x v="0"/>
    <m/>
    <m/>
    <s v="Windenergie (Onshore-Anlage)"/>
    <x v="0"/>
    <m/>
    <n v="11.5"/>
    <m/>
    <s v="Mittelspannung (MS)"/>
    <s v="Avacon AG"/>
    <x v="0"/>
    <x v="30"/>
    <x v="0"/>
  </r>
  <r>
    <s v="BNA0944"/>
    <x v="416"/>
    <m/>
    <n v="6667"/>
    <s v="Tagewerben"/>
    <m/>
    <s v="Sachsen-Anhalt"/>
    <m/>
    <n v="2006"/>
    <n v="2006"/>
    <s v="in Betrieb"/>
    <x v="0"/>
    <m/>
    <m/>
    <s v="Windenergie (Onshore-Anlage)"/>
    <x v="0"/>
    <m/>
    <n v="25.3"/>
    <m/>
    <s v="Hochspannung (HS)"/>
    <s v="Mitteldeutsche Netzgesellschaft Strom mbH"/>
    <x v="0"/>
    <x v="34"/>
    <x v="0"/>
  </r>
  <r>
    <s v="BNA0945a"/>
    <x v="0"/>
    <m/>
    <n v="7922"/>
    <s v="Tanna"/>
    <m/>
    <s v="Thüringen"/>
    <m/>
    <n v="2002"/>
    <n v="2002"/>
    <s v="in Betrieb"/>
    <x v="0"/>
    <m/>
    <m/>
    <s v="Windenergie (Onshore-Anlage)"/>
    <x v="0"/>
    <m/>
    <n v="3.8"/>
    <m/>
    <s v="Mittelspannung (MS)"/>
    <s v="TEN Thüringer Energienetze GmbH"/>
    <x v="0"/>
    <x v="1"/>
    <x v="0"/>
  </r>
  <r>
    <s v="BNA0945b"/>
    <x v="417"/>
    <m/>
    <n v="7922"/>
    <s v="Tanna"/>
    <m/>
    <s v="Thüringen"/>
    <m/>
    <n v="2002"/>
    <n v="2002"/>
    <s v="in Betrieb"/>
    <x v="0"/>
    <m/>
    <m/>
    <s v="Windenergie (Onshore-Anlage)"/>
    <x v="0"/>
    <m/>
    <n v="9"/>
    <m/>
    <s v="Mittelspannung (MS)"/>
    <s v="TEN Thüringer Energienetze GmbH"/>
    <x v="0"/>
    <x v="1"/>
    <x v="0"/>
  </r>
  <r>
    <s v="BNA0946a"/>
    <x v="79"/>
    <s v="Kraftwerksgruppe Pfreimd"/>
    <n v="92555"/>
    <s v="Trausnitz"/>
    <s v="Seestraße 6"/>
    <s v="Bayern"/>
    <s v="PSKW Tanzmühle"/>
    <d v="1958-01-01T00:00:00"/>
    <d v="1958-01-01T00:00:00"/>
    <s v="in Betrieb"/>
    <x v="9"/>
    <m/>
    <m/>
    <s v="Pumpspeicher"/>
    <x v="1"/>
    <s v="Nein"/>
    <n v="28"/>
    <s v="UW Tanzmühle Schaltfeld E01"/>
    <s v="Hochspannung (HS)"/>
    <s v="Bayernwerk AG"/>
    <x v="0"/>
    <x v="97"/>
    <x v="0"/>
  </r>
  <r>
    <s v="BNA0946b"/>
    <x v="79"/>
    <s v="Kraftwerksgruppe Pfreimd"/>
    <n v="92555"/>
    <s v="Trausnitz"/>
    <s v="Seestraße 6"/>
    <s v="Bayern"/>
    <s v="LWKW Tanzmühle"/>
    <d v="1955-01-01T00:00:00"/>
    <d v="1955-01-01T00:00:00"/>
    <s v="in Betrieb"/>
    <x v="2"/>
    <m/>
    <m/>
    <s v="Laufwasser"/>
    <x v="0"/>
    <s v="Nein"/>
    <n v="3.3"/>
    <s v="KW Tanzmühle Feld J05"/>
    <s v="Mittelspannung (MS)"/>
    <s v="Bayernwerk AG"/>
    <x v="0"/>
    <x v="72"/>
    <x v="0"/>
  </r>
  <r>
    <s v="BNA0946c"/>
    <x v="79"/>
    <s v="Kraftwerksgruppe Pfreimd"/>
    <n v="92555"/>
    <s v="Trausnitz"/>
    <s v="Seestraße 6"/>
    <s v="Bayern"/>
    <s v="LWKW Trausnitz"/>
    <d v="1952-01-01T00:00:00"/>
    <d v="1952-01-01T00:00:00"/>
    <s v="in Betrieb"/>
    <x v="2"/>
    <m/>
    <m/>
    <s v="Laufwasser"/>
    <x v="0"/>
    <s v="Nein"/>
    <n v="1.8"/>
    <s v="KW Trausnitz Feld J04;J07"/>
    <s v="Mittelspannung (MS)"/>
    <s v="Bayernwerk AG"/>
    <x v="0"/>
    <x v="131"/>
    <x v="0"/>
  </r>
  <r>
    <s v="BNA0947"/>
    <x v="418"/>
    <m/>
    <n v="6179"/>
    <s v="Teutschenthal, OT Steuden"/>
    <m/>
    <s v="Sachsen-Anhalt"/>
    <m/>
    <n v="2004"/>
    <n v="2004"/>
    <s v="in Betrieb"/>
    <x v="0"/>
    <m/>
    <m/>
    <s v="Windenergie (Onshore-Anlage)"/>
    <x v="0"/>
    <m/>
    <n v="25.5"/>
    <m/>
    <s v="Hochspannung (HS)"/>
    <s v="Mitteldeutsche Netzgesellschaft Strom mbH"/>
    <x v="0"/>
    <x v="32"/>
    <x v="0"/>
  </r>
  <r>
    <s v="BNA0948"/>
    <x v="419"/>
    <m/>
    <n v="27321"/>
    <s v="Thedinghausen"/>
    <m/>
    <s v="Niedersachsen"/>
    <m/>
    <n v="2003"/>
    <n v="2003"/>
    <s v="in Betrieb"/>
    <x v="0"/>
    <m/>
    <m/>
    <s v="Windenergie (Onshore-Anlage)"/>
    <x v="0"/>
    <m/>
    <n v="35.299999999999997"/>
    <m/>
    <s v="USp. Hoch- / Mittelspannung (HS/MS)"/>
    <s v="EWE NETZ GmbH"/>
    <x v="0"/>
    <x v="2"/>
    <x v="0"/>
  </r>
  <r>
    <s v="BNA0949"/>
    <x v="0"/>
    <m/>
    <n v="9661"/>
    <s v="Tiefenbach, OT Etzdorf (SC Mittweida)"/>
    <m/>
    <s v="Sachsen"/>
    <m/>
    <n v="2001"/>
    <n v="2001"/>
    <s v="in Betrieb"/>
    <x v="0"/>
    <m/>
    <m/>
    <s v="Windenergie (Onshore-Anlage)"/>
    <x v="0"/>
    <m/>
    <n v="13.981999999999999"/>
    <m/>
    <s v="Hochspannung (HS)"/>
    <s v="Mitteldeutsche Netzgesellschaft Strom mbH"/>
    <x v="0"/>
    <x v="22"/>
    <x v="0"/>
  </r>
  <r>
    <s v="BNA0950"/>
    <x v="173"/>
    <s v="Töging"/>
    <n v="84513"/>
    <s v="Töging"/>
    <s v="Werkstr. 18"/>
    <s v="Bayern"/>
    <m/>
    <d v="1924-07-01T00:00:00"/>
    <d v="1924-07-01T00:00:00"/>
    <s v="in Betrieb"/>
    <x v="2"/>
    <m/>
    <m/>
    <s v="Laufwasser"/>
    <x v="1"/>
    <s v="Nein"/>
    <n v="85.3"/>
    <s v="UW Töging"/>
    <s v="Hochspannung (HS)"/>
    <s v="Bayernwerk AG"/>
    <x v="0"/>
    <x v="116"/>
    <x v="0"/>
  </r>
  <r>
    <s v="BNA0951"/>
    <x v="0"/>
    <m/>
    <n v="99958"/>
    <s v="Tonna"/>
    <m/>
    <s v="Thüringen"/>
    <m/>
    <n v="1999"/>
    <n v="1999"/>
    <s v="in Betrieb"/>
    <x v="0"/>
    <m/>
    <m/>
    <s v="Windenergie (Onshore-Anlage)"/>
    <x v="0"/>
    <m/>
    <n v="62"/>
    <m/>
    <s v="Hochspannung (HS)"/>
    <s v="TEN Thüringer Energienetze GmbH"/>
    <x v="0"/>
    <x v="3"/>
    <x v="0"/>
  </r>
  <r>
    <s v="BNA0952"/>
    <x v="24"/>
    <m/>
    <n v="99958"/>
    <s v="Tonna"/>
    <m/>
    <s v="Thüringen"/>
    <m/>
    <n v="2006"/>
    <n v="2006"/>
    <s v="in Betrieb"/>
    <x v="0"/>
    <m/>
    <m/>
    <s v="Windenergie (Onshore-Anlage)"/>
    <x v="0"/>
    <m/>
    <n v="63.45"/>
    <s v="UW Gräfentonna Trafo 102"/>
    <s v="Hochspannung (HS)"/>
    <s v="TEN Thüringer Energienetze GmbH"/>
    <x v="0"/>
    <x v="34"/>
    <x v="0"/>
  </r>
  <r>
    <s v="BNA0953"/>
    <x v="79"/>
    <s v="Kraftwerksgruppe Pfreimd"/>
    <n v="92555"/>
    <s v="Trausnitz"/>
    <s v="Seestraße 6"/>
    <s v="Bayern"/>
    <s v="PSKW Reisach"/>
    <d v="1955-01-01T00:00:00"/>
    <d v="1955-01-01T00:00:00"/>
    <s v="in Betrieb"/>
    <x v="9"/>
    <m/>
    <m/>
    <s v="Pumpspeicher"/>
    <x v="1"/>
    <s v="Nein"/>
    <n v="99"/>
    <s v="UW Reisach Schaltfeld E03-E05"/>
    <s v="Hochspannung (HS)"/>
    <s v="Bayernwerk AG"/>
    <x v="0"/>
    <x v="72"/>
    <x v="0"/>
  </r>
  <r>
    <s v="BNA0954"/>
    <x v="11"/>
    <s v="Lünerseewerk"/>
    <s v="A-6774"/>
    <s v="Tschagguns"/>
    <s v="Latschauwerk"/>
    <s v="Österreich"/>
    <s v="Masch. 1 bis 5"/>
    <d v="1957-11-01T00:00:00"/>
    <d v="1957-11-01T00:00:00"/>
    <s v="in Betrieb"/>
    <x v="9"/>
    <m/>
    <m/>
    <s v="Pumpspeicher"/>
    <x v="1"/>
    <s v="Nein"/>
    <n v="238"/>
    <s v="Bürs"/>
    <s v="Höchstspannung (HöS)"/>
    <s v="Transnet BW GmbH"/>
    <x v="0"/>
    <x v="117"/>
    <x v="0"/>
  </r>
  <r>
    <s v="BNA0957"/>
    <x v="420"/>
    <s v="BHKW Obere Viehweide"/>
    <n v="72072"/>
    <s v="Tübingen"/>
    <m/>
    <s v="Baden-Württemberg"/>
    <s v=" -"/>
    <d v="2000-04-18T00:00:00"/>
    <d v="2000-04-18T00:00:00"/>
    <s v="in Betrieb"/>
    <x v="1"/>
    <m/>
    <m/>
    <s v="Erdgas"/>
    <x v="1"/>
    <s v="Ja"/>
    <n v="13.4"/>
    <s v="Schalthaus Obere Viehweide"/>
    <s v="Mittelspannung (MS)"/>
    <s v="Stadtwerke Tübingen GmbH"/>
    <x v="0"/>
    <x v="50"/>
    <x v="1"/>
  </r>
  <r>
    <s v="BNA0960a"/>
    <x v="421"/>
    <m/>
    <n v="3185"/>
    <s v="Turnow-Preilack"/>
    <m/>
    <s v="Brandenburg"/>
    <m/>
    <n v="2009"/>
    <n v="2009"/>
    <s v="in Betrieb"/>
    <x v="7"/>
    <m/>
    <m/>
    <s v="Solare Strahlungsenergie"/>
    <x v="0"/>
    <s v="Nein"/>
    <n v="34.799999999999997"/>
    <m/>
    <s v="Hochspannung (HS)"/>
    <s v="Mitteldeutsche Netzgesellschaft Strom mbH"/>
    <x v="0"/>
    <x v="7"/>
    <x v="0"/>
  </r>
  <r>
    <s v="BNA0960b"/>
    <x v="422"/>
    <s v="Solar Power Turnow West I GmbH &amp; Co. KG, _x000a_Solar Power Turnow West II GmbH &amp; Co. KG"/>
    <n v="3185"/>
    <s v="Turnow-Preilack"/>
    <m/>
    <s v="Brandenburg"/>
    <m/>
    <n v="2009"/>
    <n v="2009"/>
    <s v="in Betrieb"/>
    <x v="7"/>
    <m/>
    <m/>
    <s v="Solare Strahlungsenergie"/>
    <x v="0"/>
    <m/>
    <n v="18"/>
    <m/>
    <s v="Hochspannung (HS)"/>
    <s v="Mitteldeutsche Netzgesellschaft Strom mbH"/>
    <x v="0"/>
    <x v="7"/>
    <x v="0"/>
  </r>
  <r>
    <s v="BNA0961"/>
    <x v="423"/>
    <s v="Tutow Solarpark 1 FF"/>
    <n v="17129"/>
    <s v="Tutow"/>
    <m/>
    <s v="Mecklenburg-Vorpommern"/>
    <m/>
    <d v="2009-01-01T00:00:00"/>
    <d v="2009-01-01T00:00:00"/>
    <s v="in Betrieb"/>
    <x v="7"/>
    <m/>
    <m/>
    <s v="Solare Strahlungsenergie"/>
    <x v="0"/>
    <s v="Nein"/>
    <n v="6.78"/>
    <m/>
    <s v="Hochspannung (HS)"/>
    <s v="E.DIS AG"/>
    <x v="0"/>
    <x v="6"/>
    <x v="0"/>
  </r>
  <r>
    <s v="BNA0962a"/>
    <x v="424"/>
    <s v="Solarpark Tutow V GmbH &amp; Co. KG"/>
    <n v="17129"/>
    <s v="Tutow"/>
    <m/>
    <s v="Mecklenburg-Vorpommern"/>
    <m/>
    <n v="2011"/>
    <n v="2011"/>
    <s v="in Betrieb"/>
    <x v="7"/>
    <m/>
    <m/>
    <s v="Solare Strahlungsenergie"/>
    <x v="0"/>
    <s v="Nein"/>
    <n v="19.3"/>
    <m/>
    <s v="Hochspannung (HS)"/>
    <s v="E.DIS AG"/>
    <x v="0"/>
    <x v="130"/>
    <x v="0"/>
  </r>
  <r>
    <s v="BNA0962b"/>
    <x v="425"/>
    <s v="Tutow Solarpark 2 FF Infrastruktur"/>
    <n v="17129"/>
    <s v="Tutow"/>
    <m/>
    <s v="Mecklenburg-Vorpommern"/>
    <m/>
    <d v="2010-11-01T00:00:00"/>
    <d v="2010-11-01T00:00:00"/>
    <s v="in Betrieb"/>
    <x v="7"/>
    <m/>
    <m/>
    <s v="Solare Strahlungsenergie"/>
    <x v="0"/>
    <s v="Nein"/>
    <n v="25.5"/>
    <m/>
    <s v="Hochspannung (HS)"/>
    <s v="E.DIS AG"/>
    <x v="0"/>
    <x v="24"/>
    <x v="0"/>
  </r>
  <r>
    <s v="BNA0963"/>
    <x v="426"/>
    <s v="WP Twist"/>
    <n v="49767"/>
    <s v="Twist"/>
    <m/>
    <s v="Niedersachsen"/>
    <m/>
    <d v="2004-04-06T00:00:00"/>
    <d v="2004-04-06T00:00:00"/>
    <s v="in Betrieb"/>
    <x v="0"/>
    <m/>
    <m/>
    <s v="Windenergie (Onshore-Anlage)"/>
    <x v="0"/>
    <s v="Nein"/>
    <n v="14.4"/>
    <s v="Heseper Str. , 49767 Twist"/>
    <s v="Hochspannung (HS)"/>
    <s v="Westnetz GmbH"/>
    <x v="0"/>
    <x v="23"/>
    <x v="0"/>
  </r>
  <r>
    <s v="BNA0965"/>
    <x v="427"/>
    <m/>
    <n v="29525"/>
    <s v="Uelzen"/>
    <m/>
    <s v="Niedersachsen"/>
    <m/>
    <n v="2006"/>
    <n v="2006"/>
    <s v="in Betrieb"/>
    <x v="0"/>
    <m/>
    <m/>
    <s v="Windenergie (Onshore-Anlage)"/>
    <x v="0"/>
    <m/>
    <n v="16.5"/>
    <m/>
    <s v="Mittelspannung (MS)"/>
    <s v="Celle-Uelzen Netz GmbH"/>
    <x v="0"/>
    <x v="34"/>
    <x v="0"/>
  </r>
  <r>
    <s v="BNA0966"/>
    <x v="0"/>
    <m/>
    <n v="31311"/>
    <s v="Uetze"/>
    <m/>
    <s v="Niedersachsen"/>
    <m/>
    <n v="2001"/>
    <n v="2001"/>
    <s v="in Betrieb"/>
    <x v="0"/>
    <m/>
    <m/>
    <s v="Windenergie (Onshore-Anlage)"/>
    <x v="0"/>
    <m/>
    <n v="18.100000000000001"/>
    <m/>
    <s v="Mittelspannung (MS)"/>
    <s v="Avacon AG"/>
    <x v="0"/>
    <x v="22"/>
    <x v="0"/>
  </r>
  <r>
    <s v="BNA0967"/>
    <x v="428"/>
    <m/>
    <n v="35327"/>
    <s v="Ulrichstein/Helpershain"/>
    <m/>
    <s v="Hessen"/>
    <m/>
    <n v="1996"/>
    <n v="1996"/>
    <s v="in Betrieb"/>
    <x v="0"/>
    <m/>
    <m/>
    <s v="Windenergie (Onshore-Anlage)"/>
    <x v="0"/>
    <m/>
    <n v="10.3"/>
    <m/>
    <s v="USp. Hoch- / Mittelspannung (HS/MS)"/>
    <s v="ovag Netz AG"/>
    <x v="0"/>
    <x v="63"/>
    <x v="0"/>
  </r>
  <r>
    <s v="BNA0968"/>
    <x v="429"/>
    <m/>
    <n v="35327"/>
    <s v="Ulrichstein/Wohnfeld"/>
    <m/>
    <s v="Hessen"/>
    <m/>
    <n v="2000"/>
    <n v="2000"/>
    <s v="in Betrieb"/>
    <x v="0"/>
    <m/>
    <m/>
    <s v="Windenergie (Onshore-Anlage)"/>
    <x v="0"/>
    <m/>
    <n v="10"/>
    <m/>
    <s v="Mittelspannung (MS)"/>
    <s v="ovag Netz AG"/>
    <x v="0"/>
    <x v="51"/>
    <x v="0"/>
  </r>
  <r>
    <s v="BNA0969a"/>
    <x v="316"/>
    <s v="Nord 1"/>
    <n v="85774"/>
    <s v="Unterföhring"/>
    <m/>
    <s v="Bayern"/>
    <n v="1"/>
    <d v="1991-09-15T00:00:00"/>
    <d v="1991-09-15T00:00:00"/>
    <s v="in Betrieb"/>
    <x v="3"/>
    <s v="Abfall"/>
    <s v="Stützfeuer"/>
    <s v="Abfall"/>
    <x v="1"/>
    <s v="Ja"/>
    <n v="18"/>
    <s v="HUW Föhring"/>
    <s v="Hochspannung (HS)"/>
    <s v="SWM Infrastruktur GmbH"/>
    <x v="0"/>
    <x v="60"/>
    <x v="1"/>
  </r>
  <r>
    <s v="BNA0969b"/>
    <x v="316"/>
    <s v="Nord 2"/>
    <n v="85774"/>
    <s v="Unterföhring"/>
    <m/>
    <s v="Bayern"/>
    <n v="2"/>
    <d v="1991-12-15T00:00:00"/>
    <d v="1991-12-15T00:00:00"/>
    <s v="in Betrieb"/>
    <x v="3"/>
    <s v="Steinkohle"/>
    <s v="Gas"/>
    <s v="Steinkohle"/>
    <x v="1"/>
    <s v="Ja"/>
    <n v="332.7"/>
    <s v="HUW Föhring"/>
    <s v="Hochspannung (HS)"/>
    <s v="SWM Infrastruktur GmbH"/>
    <x v="0"/>
    <x v="60"/>
    <x v="1"/>
  </r>
  <r>
    <s v="BNA0969c"/>
    <x v="316"/>
    <s v="Nord 3"/>
    <n v="85774"/>
    <s v="Unterföhring"/>
    <m/>
    <s v="Bayern"/>
    <n v="3"/>
    <d v="1984-05-17T00:00:00"/>
    <d v="1984-05-17T00:00:00"/>
    <s v="in Betrieb"/>
    <x v="3"/>
    <s v="Abfall"/>
    <s v="Stützfeuer"/>
    <s v="Abfall"/>
    <x v="1"/>
    <s v="Ja"/>
    <n v="22"/>
    <s v="HUW Föhring"/>
    <s v="Hochspannung (HS)"/>
    <s v="SWM Infrastruktur GmbH"/>
    <x v="0"/>
    <x v="57"/>
    <x v="1"/>
  </r>
  <r>
    <s v="BNA0971"/>
    <x v="34"/>
    <s v="UW Osterweddingen"/>
    <n v="39171"/>
    <s v="Osterweddingen"/>
    <s v="Gemarkung Osterweddingen _x000a_Flur 8, Flurstück 5/1"/>
    <s v="Sachsen-Anhalt"/>
    <s v="UW Osterweddingen"/>
    <n v="2005"/>
    <n v="2005"/>
    <s v="in Betrieb"/>
    <x v="0"/>
    <m/>
    <m/>
    <s v="Windenergie (Onshore-Anlage)"/>
    <x v="0"/>
    <m/>
    <n v="75"/>
    <s v="UW Osterweddingen"/>
    <s v="Hochspannung (HS)"/>
    <s v="Avacon AG"/>
    <x v="0"/>
    <x v="30"/>
    <x v="0"/>
  </r>
  <r>
    <s v="BNA0972"/>
    <x v="282"/>
    <s v="Leitzach 1"/>
    <n v="83620"/>
    <s v="Vagen"/>
    <m/>
    <s v="Bayern"/>
    <n v="1"/>
    <d v="1983-10-06T00:00:00"/>
    <d v="1983-10-06T00:00:00"/>
    <s v="in Betrieb"/>
    <x v="9"/>
    <m/>
    <m/>
    <s v="Pumpspeicher"/>
    <x v="1"/>
    <s v="Nein"/>
    <n v="48"/>
    <s v="Schaltstelle Leitzachwerk"/>
    <s v="Hochspannung (HS)"/>
    <s v="SWM Infrastruktur GmbH"/>
    <x v="0"/>
    <x v="48"/>
    <x v="0"/>
  </r>
  <r>
    <s v="BNA0973"/>
    <x v="282"/>
    <s v="Leitzach 2"/>
    <n v="83620"/>
    <s v="Vagen"/>
    <m/>
    <s v="Bayern"/>
    <n v="2"/>
    <d v="1960-12-01T00:00:00"/>
    <d v="1960-12-01T00:00:00"/>
    <s v="in Betrieb"/>
    <x v="9"/>
    <m/>
    <m/>
    <s v="Pumpspeicher"/>
    <x v="1"/>
    <s v="Nein"/>
    <n v="44"/>
    <s v="Schaltstelle Leitzachwerk"/>
    <s v="Hochspannung (HS)"/>
    <s v="SWM Infrastruktur GmbH"/>
    <x v="0"/>
    <x v="128"/>
    <x v="0"/>
  </r>
  <r>
    <s v="BNA0974"/>
    <x v="11"/>
    <s v="Rodundwerk I"/>
    <s v="A-6773"/>
    <s v="Vandans"/>
    <m/>
    <s v="Österreich"/>
    <s v="Masch. 1 bis 4"/>
    <d v="1943-08-01T00:00:00"/>
    <d v="1943-08-01T00:00:00"/>
    <s v="in Betrieb"/>
    <x v="9"/>
    <m/>
    <m/>
    <s v="Pumpspeicher"/>
    <x v="1"/>
    <s v="Nein"/>
    <n v="198"/>
    <s v="Bürs"/>
    <s v="Höchstspannung (HöS)"/>
    <s v="Transnet BW GmbH"/>
    <x v="0"/>
    <x v="125"/>
    <x v="0"/>
  </r>
  <r>
    <s v="BNA0975"/>
    <x v="11"/>
    <s v="Rodundwerk II"/>
    <s v="A-6773"/>
    <s v="Vandans"/>
    <m/>
    <s v="Österreich"/>
    <s v="Masch. 1"/>
    <d v="2011-03-01T00:00:00"/>
    <d v="2011-03-01T00:00:00"/>
    <s v="in Betrieb"/>
    <x v="9"/>
    <m/>
    <m/>
    <s v="Pumpspeicher"/>
    <x v="1"/>
    <s v="Nein"/>
    <n v="295"/>
    <s v="Bürs"/>
    <s v="Höchstspannung (HöS)"/>
    <s v="Transnet BW GmbH"/>
    <x v="0"/>
    <x v="33"/>
    <x v="0"/>
  </r>
  <r>
    <s v="BNA0976"/>
    <x v="37"/>
    <m/>
    <n v="97209"/>
    <s v="Veitshöchheim"/>
    <m/>
    <s v="Bayern"/>
    <m/>
    <n v="2006"/>
    <n v="2006"/>
    <s v="in Betrieb"/>
    <x v="0"/>
    <m/>
    <m/>
    <s v="Windenergie (Onshore-Anlage)"/>
    <x v="0"/>
    <m/>
    <n v="10"/>
    <m/>
    <s v="Mittelspannung (MS)"/>
    <s v="Bayernwerk AG"/>
    <x v="0"/>
    <x v="34"/>
    <x v="0"/>
  </r>
  <r>
    <s v="BNA0977"/>
    <x v="430"/>
    <m/>
    <n v="3226"/>
    <s v="Vetschau"/>
    <m/>
    <s v="Brandenburg"/>
    <m/>
    <n v="2006"/>
    <n v="2006"/>
    <s v="in Betrieb"/>
    <x v="0"/>
    <m/>
    <m/>
    <s v="Windenergie (Onshore-Anlage)"/>
    <x v="0"/>
    <m/>
    <n v="12"/>
    <m/>
    <s v="Mittelspannung (MS)"/>
    <s v="Mitteldeutsche Netzgesellschaft Strom mbH"/>
    <x v="0"/>
    <x v="34"/>
    <x v="0"/>
  </r>
  <r>
    <s v="BNA0978"/>
    <x v="431"/>
    <s v="PSW Vianden"/>
    <s v="L -9401"/>
    <s v="Vianden"/>
    <s v="B.P. 2"/>
    <s v="Luxemburg"/>
    <s v="Maschine 6"/>
    <d v="1962-10-10T00:00:00"/>
    <d v="1962-10-10T00:00:00"/>
    <s v="in Betrieb"/>
    <x v="9"/>
    <m/>
    <m/>
    <s v="Pumpspeicher"/>
    <x v="1"/>
    <s v="Nein"/>
    <n v="100"/>
    <s v="Niederstedem"/>
    <s v="Höchstspannung (HöS)"/>
    <s v="Amprion GmbH"/>
    <x v="0"/>
    <x v="105"/>
    <x v="0"/>
  </r>
  <r>
    <s v="BNA0979"/>
    <x v="431"/>
    <s v="PSW Vianden"/>
    <s v="L -9401"/>
    <s v="Vianden"/>
    <s v="B.P. 2"/>
    <s v="Luxemburg"/>
    <s v="Maschine 7"/>
    <d v="1962-10-31T00:00:00"/>
    <d v="1962-10-31T00:00:00"/>
    <s v="in Betrieb"/>
    <x v="9"/>
    <m/>
    <m/>
    <s v="Pumpspeicher"/>
    <x v="1"/>
    <s v="Nein"/>
    <n v="100"/>
    <s v="Niederstedem"/>
    <s v="Höchstspannung (HöS)"/>
    <s v="Amprion GmbH"/>
    <x v="0"/>
    <x v="105"/>
    <x v="0"/>
  </r>
  <r>
    <s v="BNA0980"/>
    <x v="431"/>
    <s v="PSW Vianden"/>
    <s v="L -9401"/>
    <s v="Vianden"/>
    <s v="B.P. 2"/>
    <s v="Luxemburg"/>
    <s v="Maschine 8"/>
    <d v="1963-01-24T00:00:00"/>
    <d v="1963-01-24T00:00:00"/>
    <s v="in Betrieb"/>
    <x v="9"/>
    <m/>
    <m/>
    <s v="Pumpspeicher"/>
    <x v="1"/>
    <s v="Nein"/>
    <n v="100"/>
    <s v="Niederstedem"/>
    <s v="Höchstspannung (HöS)"/>
    <s v="Amprion GmbH"/>
    <x v="0"/>
    <x v="73"/>
    <x v="0"/>
  </r>
  <r>
    <s v="BNA0981"/>
    <x v="431"/>
    <s v="PSW Vianden"/>
    <s v="L -9401"/>
    <s v="Vianden"/>
    <s v="B.P. 2"/>
    <s v="Luxemburg"/>
    <s v="Maschine 9"/>
    <d v="1963-04-05T00:00:00"/>
    <d v="1963-04-05T00:00:00"/>
    <s v="in Betrieb"/>
    <x v="9"/>
    <m/>
    <m/>
    <s v="Pumpspeicher"/>
    <x v="1"/>
    <s v="Nein"/>
    <n v="100"/>
    <s v="Niederstedem"/>
    <s v="Höchstspannung (HöS)"/>
    <s v="Amprion GmbH"/>
    <x v="0"/>
    <x v="73"/>
    <x v="0"/>
  </r>
  <r>
    <s v="BNA0982"/>
    <x v="431"/>
    <s v="PSW Vianden"/>
    <s v="L -9401"/>
    <s v="Vianden"/>
    <s v="B.P. 2"/>
    <s v="Luxemburg"/>
    <s v="Maschine 1"/>
    <d v="1963-11-18T00:00:00"/>
    <d v="1963-11-18T00:00:00"/>
    <s v="in Betrieb"/>
    <x v="9"/>
    <m/>
    <m/>
    <s v="Pumpspeicher"/>
    <x v="1"/>
    <s v="Nein"/>
    <n v="100"/>
    <s v="Bauler"/>
    <s v="Höchstspannung (HöS)"/>
    <s v="Amprion GmbH"/>
    <x v="0"/>
    <x v="73"/>
    <x v="0"/>
  </r>
  <r>
    <s v="BNA0983"/>
    <x v="431"/>
    <s v="PSW Vianden"/>
    <s v="L -9401"/>
    <s v="Vianden"/>
    <s v="B.P. 2"/>
    <s v="Luxemburg"/>
    <s v="Maschine 2"/>
    <d v="1964-02-19T00:00:00"/>
    <d v="1964-02-19T00:00:00"/>
    <s v="in Betrieb"/>
    <x v="9"/>
    <m/>
    <m/>
    <s v="Pumpspeicher"/>
    <x v="1"/>
    <s v="Nein"/>
    <n v="100"/>
    <s v="Bauler"/>
    <s v="Höchstspannung (HöS)"/>
    <s v="Amprion GmbH"/>
    <x v="0"/>
    <x v="118"/>
    <x v="0"/>
  </r>
  <r>
    <s v="BNA0984"/>
    <x v="431"/>
    <s v="PSW Vianden"/>
    <s v="L -9401"/>
    <s v="Vianden"/>
    <s v="B.P. 2"/>
    <s v="Luxemburg"/>
    <s v="Maschine 3"/>
    <d v="1964-06-17T00:00:00"/>
    <d v="1964-06-17T00:00:00"/>
    <s v="in Betrieb"/>
    <x v="9"/>
    <m/>
    <m/>
    <s v="Pumpspeicher"/>
    <x v="1"/>
    <s v="Nein"/>
    <n v="100"/>
    <s v="Bauler"/>
    <s v="Höchstspannung (HöS)"/>
    <s v="Amprion GmbH"/>
    <x v="0"/>
    <x v="118"/>
    <x v="0"/>
  </r>
  <r>
    <s v="BNA0985"/>
    <x v="431"/>
    <s v="PSW Vianden"/>
    <s v="L -9401"/>
    <s v="Vianden"/>
    <s v="B.P. 2"/>
    <s v="Luxemburg"/>
    <s v="Maschine 4"/>
    <d v="1963-11-28T00:00:00"/>
    <d v="1963-11-28T00:00:00"/>
    <s v="in Betrieb"/>
    <x v="9"/>
    <m/>
    <m/>
    <s v="Pumpspeicher"/>
    <x v="1"/>
    <s v="Nein"/>
    <n v="100"/>
    <s v="Bauler"/>
    <s v="Höchstspannung (HöS)"/>
    <s v="Amprion GmbH"/>
    <x v="0"/>
    <x v="73"/>
    <x v="0"/>
  </r>
  <r>
    <s v="BNA0986"/>
    <x v="431"/>
    <s v="PSW Vianden"/>
    <s v="L -9401"/>
    <s v="Vianden"/>
    <s v="B.P. 2"/>
    <s v="Luxemburg"/>
    <s v="Maschine 5"/>
    <d v="1964-03-20T00:00:00"/>
    <d v="1964-03-20T00:00:00"/>
    <s v="in Betrieb"/>
    <x v="9"/>
    <m/>
    <m/>
    <s v="Pumpspeicher"/>
    <x v="1"/>
    <s v="Nein"/>
    <n v="100"/>
    <s v="Niederstedem"/>
    <s v="Höchstspannung (HöS)"/>
    <s v="Amprion GmbH"/>
    <x v="0"/>
    <x v="118"/>
    <x v="0"/>
  </r>
  <r>
    <s v="BNA0987"/>
    <x v="431"/>
    <s v="PSW Vianden"/>
    <s v="L -9401"/>
    <s v="Vianden"/>
    <s v="B.P. 2"/>
    <s v="Luxemburg"/>
    <s v="Maschine 10"/>
    <d v="1975-03-10T00:00:00"/>
    <d v="1975-03-10T00:00:00"/>
    <s v="in Betrieb"/>
    <x v="9"/>
    <m/>
    <m/>
    <s v="Pumpspeicher"/>
    <x v="1"/>
    <s v="Nein"/>
    <n v="196"/>
    <s v="Niederstedem"/>
    <s v="Höchstspannung (HöS)"/>
    <s v="Amprion GmbH"/>
    <x v="0"/>
    <x v="17"/>
    <x v="0"/>
  </r>
  <r>
    <s v="BNA0988"/>
    <x v="432"/>
    <m/>
    <n v="92249"/>
    <s v="Vilseck"/>
    <m/>
    <s v="Bayern"/>
    <m/>
    <n v="2010"/>
    <n v="2010"/>
    <s v="in Betrieb"/>
    <x v="7"/>
    <m/>
    <m/>
    <s v="Solare Strahlungsenergie"/>
    <x v="0"/>
    <m/>
    <n v="10.016999999999999"/>
    <m/>
    <s v="USp. Hoch- / Mittelspannung (HS/MS)"/>
    <s v="Bayernwerk AG"/>
    <x v="0"/>
    <x v="54"/>
    <x v="0"/>
  </r>
  <r>
    <s v="BNA0989"/>
    <x v="42"/>
    <s v="KW West"/>
    <n v="46563"/>
    <s v="Voerde"/>
    <s v="Frankfurter Str. 430"/>
    <s v="Nordrhein-Westfalen"/>
    <s v="West 2"/>
    <n v="1971"/>
    <n v="1971"/>
    <s v="Endgültig Stillgelegt 2017 (mit StA)"/>
    <x v="6"/>
    <m/>
    <m/>
    <s v="Steinkohle"/>
    <x v="1"/>
    <s v="Nein"/>
    <n v="318"/>
    <s v="220 kV Schaltanlage Möllen"/>
    <s v="Höchstspannung (HöS)"/>
    <s v="Amprion GmbH"/>
    <x v="12"/>
    <x v="68"/>
    <x v="0"/>
  </r>
  <r>
    <s v="BNA0990"/>
    <x v="42"/>
    <s v="KW West"/>
    <n v="46562"/>
    <s v="Voerde"/>
    <s v="Frankfurter Str. 430"/>
    <s v="Nordrhein-Westfalen"/>
    <s v="West 1"/>
    <n v="1971"/>
    <n v="1971"/>
    <s v="Endgültig Stillgelegt 2017 (mit StA)"/>
    <x v="6"/>
    <m/>
    <m/>
    <s v="Steinkohle"/>
    <x v="1"/>
    <s v="Nein"/>
    <n v="322"/>
    <s v="220 kV Schaltanlage Möllen"/>
    <s v="Höchstspannung (HöS)"/>
    <s v="Amprion GmbH"/>
    <x v="12"/>
    <x v="68"/>
    <x v="0"/>
  </r>
  <r>
    <s v="BNA0991"/>
    <x v="59"/>
    <s v="KW Voerde"/>
    <n v="46562"/>
    <s v="Voerde"/>
    <s v="Frankfurter Str 430"/>
    <s v="Nordrhein-Westfalen"/>
    <s v="Block A"/>
    <n v="1982"/>
    <n v="1982"/>
    <s v="Endgültig Stillgelegt 2017 (mit StA)"/>
    <x v="6"/>
    <m/>
    <m/>
    <s v="Steinkohle"/>
    <x v="1"/>
    <s v="Nein"/>
    <n v="695"/>
    <s v="UA Möllen"/>
    <s v="Höchstspannung (HöS)"/>
    <s v="Amprion GmbH"/>
    <x v="12"/>
    <x v="88"/>
    <x v="0"/>
  </r>
  <r>
    <s v="BNA0992"/>
    <x v="59"/>
    <s v="KW Voerde"/>
    <n v="46563"/>
    <s v="Voerde"/>
    <s v="Frankfurter Str 430"/>
    <s v="Nordrhein-Westfalen"/>
    <s v="Block B"/>
    <n v="1985"/>
    <n v="1985"/>
    <s v="Endgültig Stillgelegt 2017 (mit StA)"/>
    <x v="6"/>
    <m/>
    <m/>
    <s v="Steinkohle"/>
    <x v="1"/>
    <s v="Nein"/>
    <n v="695"/>
    <s v="UA Möllen"/>
    <s v="Höchstspannung (HöS)"/>
    <s v="Amprion GmbH"/>
    <x v="12"/>
    <x v="132"/>
    <x v="0"/>
  </r>
  <r>
    <s v="BNA0993"/>
    <x v="51"/>
    <s v="Irsching"/>
    <n v="85088"/>
    <s v="Vohburg"/>
    <m/>
    <s v="Bayern"/>
    <n v="3"/>
    <d v="1974-01-01T00:00:00"/>
    <d v="1974-01-01T00:00:00"/>
    <s v="Gesetzlich an Stilllegung gehindert"/>
    <x v="5"/>
    <s v="HEL"/>
    <m/>
    <s v="Mineralölprodukte"/>
    <x v="1"/>
    <s v="Nein"/>
    <n v="415"/>
    <s v="Irsching"/>
    <s v="Höchstspannung (HöS)"/>
    <s v="TenneT TSO GmbH "/>
    <x v="4"/>
    <x v="40"/>
    <x v="0"/>
  </r>
  <r>
    <s v="BNA0994"/>
    <x v="433"/>
    <s v="Gemeinschaftskraftwerk Irsching "/>
    <n v="85088"/>
    <s v="Vohburg"/>
    <m/>
    <s v="Bayern"/>
    <n v="5"/>
    <d v="2010-01-01T00:00:00"/>
    <d v="2010-01-01T00:00:00"/>
    <s v="Gesetzlich an Stilllegung gehindert"/>
    <x v="1"/>
    <m/>
    <m/>
    <s v="Erdgas"/>
    <x v="1"/>
    <s v="Nein"/>
    <n v="846"/>
    <s v="Irsching"/>
    <s v="Höchstspannung (HöS)"/>
    <s v="TenneT TSO GmbH "/>
    <x v="4"/>
    <x v="24"/>
    <x v="0"/>
  </r>
  <r>
    <s v="BNA0995"/>
    <x v="51"/>
    <s v="Ulrich Hartmann (Irsching)"/>
    <n v="85088"/>
    <s v="Vohburg"/>
    <m/>
    <s v="Bayern"/>
    <n v="4"/>
    <d v="2011-01-01T00:00:00"/>
    <d v="2011-01-01T00:00:00"/>
    <s v="Gesetzlich an Stilllegung gehindert"/>
    <x v="1"/>
    <m/>
    <m/>
    <s v="Erdgas"/>
    <x v="1"/>
    <s v="Nein"/>
    <n v="561"/>
    <s v="Irsching"/>
    <s v="Höchstspannung (HöS)"/>
    <s v="TenneT TSO GmbH "/>
    <x v="4"/>
    <x v="33"/>
    <x v="0"/>
  </r>
  <r>
    <s v="BNA0996"/>
    <x v="41"/>
    <s v="Vohburg"/>
    <n v="85088"/>
    <s v="Vohburg"/>
    <m/>
    <s v="Bayern"/>
    <s v="entfällt"/>
    <d v="1992-11-01T00:00:00"/>
    <d v="1992-11-01T00:00:00"/>
    <s v="in Betrieb"/>
    <x v="2"/>
    <m/>
    <m/>
    <s v="Laufwasser"/>
    <x v="1"/>
    <s v="Nein"/>
    <n v="23.3"/>
    <s v="loco Kraftwerk"/>
    <s v="110, 16,7 Hz"/>
    <s v="DB Energie GmbH"/>
    <x v="0"/>
    <x v="87"/>
    <x v="0"/>
  </r>
  <r>
    <s v="BNA0997"/>
    <x v="291"/>
    <s v="HKW Fenne, Grubengaskraftwerk"/>
    <n v="66333"/>
    <s v="Völklingen-Fenne"/>
    <m/>
    <s v="Saarland"/>
    <s v="Gasmotorenanlage Fenne"/>
    <n v="2003"/>
    <n v="2003"/>
    <s v="in Betrieb"/>
    <x v="16"/>
    <m/>
    <m/>
    <s v="Grubengas"/>
    <x v="0"/>
    <s v="Ja"/>
    <n v="42"/>
    <m/>
    <s v="Mittelspannung (MS)"/>
    <s v="Steag Power Saar GmbH"/>
    <x v="0"/>
    <x v="2"/>
    <x v="0"/>
  </r>
  <r>
    <s v="BNA0998"/>
    <x v="42"/>
    <s v="Modellkraftwerk"/>
    <n v="66333"/>
    <s v="Völklingen-Fenne"/>
    <s v="Saarbrücker Straße 135-137"/>
    <s v="Saarland"/>
    <s v="MKV"/>
    <d v="1982-08-15T00:00:00"/>
    <d v="1982-08-15T00:00:00"/>
    <s v="Saisonale Konservierung"/>
    <x v="6"/>
    <m/>
    <m/>
    <s v="Steinkohle"/>
    <x v="1"/>
    <s v="Ja"/>
    <n v="179"/>
    <s v="SA Fenne"/>
    <s v="Hochspannung (HS)"/>
    <s v="Creos Deutschland"/>
    <x v="7"/>
    <x v="85"/>
    <x v="1"/>
  </r>
  <r>
    <s v="BNA0999"/>
    <x v="42"/>
    <s v="Heizkraftwerk"/>
    <n v="66333"/>
    <s v="Völklingen-Fenne"/>
    <s v="Saarbrücker Straße 135-137"/>
    <s v="Saarland"/>
    <s v="HKV"/>
    <d v="1989-11-30T00:00:00"/>
    <d v="1989-11-30T00:00:00"/>
    <s v="in Betrieb"/>
    <x v="6"/>
    <m/>
    <m/>
    <s v="Steinkohle"/>
    <x v="1"/>
    <s v="Ja"/>
    <n v="211"/>
    <s v="SA Fenne"/>
    <s v="Hochspannung (HS)"/>
    <s v="Creos Deutschland"/>
    <x v="0"/>
    <x v="20"/>
    <x v="1"/>
  </r>
  <r>
    <s v="BNA1000"/>
    <x v="434"/>
    <m/>
    <n v="25821"/>
    <s v="Vollstedt"/>
    <m/>
    <s v="Schleswig-Holstein"/>
    <m/>
    <n v="1997"/>
    <n v="1997"/>
    <s v="in Betrieb"/>
    <x v="0"/>
    <m/>
    <m/>
    <s v="Windenergie (Onshore-Anlage)"/>
    <x v="0"/>
    <m/>
    <n v="15.5"/>
    <m/>
    <s v="Mittelspannung (MS)"/>
    <s v="Schleswig-Holstein Netz AG "/>
    <x v="0"/>
    <x v="0"/>
    <x v="0"/>
  </r>
  <r>
    <s v="BNA1001"/>
    <x v="435"/>
    <m/>
    <n v="49599"/>
    <s v="Voltlage "/>
    <m/>
    <s v="Niedersachsen"/>
    <m/>
    <n v="2006"/>
    <n v="2006"/>
    <s v="in Betrieb"/>
    <x v="0"/>
    <m/>
    <m/>
    <s v="Windenergie (Onshore-Anlage)"/>
    <x v="0"/>
    <m/>
    <n v="10.5"/>
    <m/>
    <s v="Mittelspannung (MS)"/>
    <s v="Westnetz GmbH"/>
    <x v="0"/>
    <x v="34"/>
    <x v="0"/>
  </r>
  <r>
    <s v="BNA1002"/>
    <x v="106"/>
    <s v="Wählitz"/>
    <n v="6679"/>
    <s v="Wählitz"/>
    <m/>
    <s v="Sachsen-Anhalt"/>
    <m/>
    <d v="1994-08-25T00:00:00"/>
    <d v="1994-08-25T00:00:00"/>
    <s v="in Betrieb"/>
    <x v="11"/>
    <m/>
    <m/>
    <s v="Braunkohle"/>
    <x v="1"/>
    <s v="Ja"/>
    <n v="31"/>
    <s v="Schaltanlage Zwenkau"/>
    <s v="Hochspannung (HS)"/>
    <s v="Mitteldeutsche Netzgesellschaft Strom mbH"/>
    <x v="0"/>
    <x v="29"/>
    <x v="1"/>
  </r>
  <r>
    <s v="BNA1003"/>
    <x v="27"/>
    <s v="Kraftwerk Waldshut"/>
    <n v="79761"/>
    <s v="Waldshut-Tiengen"/>
    <s v="Kraftwerkstraße 13"/>
    <s v="Baden-Württemberg"/>
    <s v="Waldshut"/>
    <d v="1951-04-13T00:00:00"/>
    <d v="1951-04-13T00:00:00"/>
    <s v="in Betrieb"/>
    <x v="9"/>
    <m/>
    <m/>
    <s v="Pumpspeicher"/>
    <x v="1"/>
    <s v="Nein"/>
    <n v="150"/>
    <s v="Gurtweil"/>
    <s v="Hochspannung (HS)"/>
    <s v="Amprion GmbH/Netze BW GmbH"/>
    <x v="0"/>
    <x v="122"/>
    <x v="0"/>
  </r>
  <r>
    <s v="BNA1004"/>
    <x v="11"/>
    <s v="Kraftwerk Walheim"/>
    <n v="74399"/>
    <s v="Walheim"/>
    <s v="Mühlstraße"/>
    <s v="Baden-Württemberg"/>
    <s v="WAL GT D"/>
    <d v="1981-01-01T00:00:00"/>
    <d v="1981-01-01T00:00:00"/>
    <s v="in Betrieb"/>
    <x v="5"/>
    <m/>
    <m/>
    <s v="Mineralölprodukte"/>
    <x v="1"/>
    <s v="Nein"/>
    <n v="136"/>
    <s v="Walheim"/>
    <s v="Hochspannung (HS)"/>
    <s v="Netze BW GmbH"/>
    <x v="0"/>
    <x v="37"/>
    <x v="2"/>
  </r>
  <r>
    <s v="BNA1005"/>
    <x v="11"/>
    <s v="Kraftwerk Walheim"/>
    <n v="74399"/>
    <s v="Walheim"/>
    <s v="Mühlstraße"/>
    <s v="Baden-Württemberg"/>
    <s v="WAL 1"/>
    <d v="1964-01-01T00:00:00"/>
    <d v="1964-01-01T00:00:00"/>
    <s v="Gesetzlich an Stilllegung gehindert"/>
    <x v="6"/>
    <m/>
    <m/>
    <s v="Steinkohle"/>
    <x v="1"/>
    <s v="Nein"/>
    <n v="96"/>
    <s v="Walheim"/>
    <s v="Hochspannung (HS)"/>
    <s v="Netze BW GmbH"/>
    <x v="4"/>
    <x v="118"/>
    <x v="0"/>
  </r>
  <r>
    <s v="BNA1006"/>
    <x v="11"/>
    <s v="Kraftwerk Walheim"/>
    <n v="74399"/>
    <s v="Walheim"/>
    <s v="Mühlstraße"/>
    <s v="Baden-Württemberg"/>
    <s v="WAL 2"/>
    <d v="1967-01-01T00:00:00"/>
    <d v="1967-01-01T00:00:00"/>
    <s v="Gesetzlich an Stilllegung gehindert"/>
    <x v="6"/>
    <m/>
    <m/>
    <s v="Steinkohle"/>
    <x v="1"/>
    <s v="Nein"/>
    <n v="148"/>
    <s v="Walheim"/>
    <s v="Hochspannung (HS)"/>
    <s v="Netze BW GmbH"/>
    <x v="4"/>
    <x v="133"/>
    <x v="0"/>
  </r>
  <r>
    <s v="BNA1007a"/>
    <x v="436"/>
    <s v="SKW Gasturbine"/>
    <n v="87448"/>
    <s v="Waltenhofen-Veits"/>
    <n v="13"/>
    <s v="Bayern"/>
    <s v="SKW Gasturbine"/>
    <d v="1988-07-17T00:00:00"/>
    <d v="1988-07-17T00:00:00"/>
    <s v="in Betrieb"/>
    <x v="5"/>
    <s v="Leichtes Heizöl"/>
    <m/>
    <s v="Mineralölprodukte"/>
    <x v="1"/>
    <s v="Nein"/>
    <n v="24"/>
    <s v="UW Au"/>
    <s v="Hochspannung (HS)"/>
    <s v="AllgäuNetz GmbH &amp; Co. KG "/>
    <x v="0"/>
    <x v="46"/>
    <x v="2"/>
  </r>
  <r>
    <s v="BNA1007b"/>
    <x v="436"/>
    <s v="SKW Diesel"/>
    <n v="87448"/>
    <s v="Waltenhofen-Veits"/>
    <n v="13"/>
    <s v="Bayern"/>
    <s v="SKW Diesel"/>
    <d v="1978-09-01T00:00:00"/>
    <d v="1978-09-01T00:00:00"/>
    <s v="in Betrieb"/>
    <x v="5"/>
    <m/>
    <m/>
    <s v="Mineralölprodukte"/>
    <x v="1"/>
    <s v="Nein"/>
    <n v="10.5"/>
    <s v="UW Au"/>
    <s v="Mittelspannung (MS)"/>
    <s v="AllgäuNetz GmbH &amp; Co. KG "/>
    <x v="0"/>
    <x v="111"/>
    <x v="1"/>
  </r>
  <r>
    <s v="BNA1008"/>
    <x v="282"/>
    <s v="Uppenborn 1"/>
    <n v="85368"/>
    <s v="Wang"/>
    <m/>
    <s v="Bayern"/>
    <n v="1"/>
    <d v="1930-12-02T00:00:00"/>
    <d v="1930-12-02T00:00:00"/>
    <s v="in Betrieb"/>
    <x v="2"/>
    <m/>
    <m/>
    <s v="Laufwasser"/>
    <x v="1"/>
    <s v="Nein"/>
    <n v="25"/>
    <s v="Schaltstelle Leitzachwerk"/>
    <s v="Hochspannung (HS)"/>
    <s v="SWM Infrastruktur GmbH"/>
    <x v="0"/>
    <x v="126"/>
    <x v="0"/>
  </r>
  <r>
    <s v="BNA1009"/>
    <x v="437"/>
    <m/>
    <n v="26434"/>
    <s v="Wangerland"/>
    <m/>
    <s v="Niedersachsen"/>
    <m/>
    <n v="1996"/>
    <n v="1996"/>
    <s v="in Betrieb"/>
    <x v="0"/>
    <m/>
    <m/>
    <s v="Windenergie (Onshore-Anlage)"/>
    <x v="0"/>
    <m/>
    <n v="20.399999999999999"/>
    <m/>
    <s v="Mittelspannung (MS)"/>
    <s v="EWE NETZ GmbH"/>
    <x v="0"/>
    <x v="63"/>
    <x v="0"/>
  </r>
  <r>
    <s v="BNA1010"/>
    <x v="438"/>
    <m/>
    <n v="6318"/>
    <s v="Wansleben am See"/>
    <m/>
    <s v="Sachsen-Anhalt"/>
    <m/>
    <n v="2002"/>
    <n v="2002"/>
    <s v="in Betrieb"/>
    <x v="0"/>
    <m/>
    <m/>
    <s v="Windenergie (Onshore-Anlage)"/>
    <x v="0"/>
    <m/>
    <n v="12"/>
    <m/>
    <s v="Mittelspannung (MS)"/>
    <s v="Mitteldeutsche Netzgesellschaft Strom mbH"/>
    <x v="0"/>
    <x v="1"/>
    <x v="0"/>
  </r>
  <r>
    <s v="BNA1011"/>
    <x v="299"/>
    <s v="Windpark Waldhausen"/>
    <n v="73433"/>
    <s v="Aalen"/>
    <m/>
    <s v="Baden-Württemberg"/>
    <m/>
    <d v="2006-12-30T00:00:00"/>
    <d v="2006-12-30T00:00:00"/>
    <s v="in Betrieb"/>
    <x v="0"/>
    <m/>
    <m/>
    <s v="Windenergie (Onshore-Anlage)"/>
    <x v="0"/>
    <s v="Nein"/>
    <n v="14"/>
    <s v="DE0010107343300000000000000287689 &amp; DE 0010107343300000000000000690"/>
    <s v="Mittelspannung (MS)"/>
    <s v="Netzgesellschaft Ostwürttemberg DonauRies GmbH"/>
    <x v="0"/>
    <x v="47"/>
    <x v="0"/>
  </r>
  <r>
    <s v="BNA1013"/>
    <x v="173"/>
    <s v="Wasserburg"/>
    <n v="83512"/>
    <s v="Wasserburg"/>
    <s v="Innwerkstr. 15"/>
    <s v="Bayern"/>
    <m/>
    <d v="1938-07-01T00:00:00"/>
    <d v="1938-07-01T00:00:00"/>
    <s v="in Betrieb"/>
    <x v="2"/>
    <m/>
    <m/>
    <s v="Laufwasser"/>
    <x v="1"/>
    <s v="Nein"/>
    <n v="24.1"/>
    <s v="UW Wasserburg"/>
    <s v="Hochspannung (HS)"/>
    <s v="Bayernwerk AG"/>
    <x v="0"/>
    <x v="96"/>
    <x v="0"/>
  </r>
  <r>
    <s v="BNA1014"/>
    <x v="439"/>
    <s v="Windpark Dardesheim-Druiberg"/>
    <n v="38871"/>
    <s v="Wasserleben"/>
    <m/>
    <s v="Sachsen-Anhalt"/>
    <m/>
    <n v="2004"/>
    <n v="2004"/>
    <s v="in Betrieb"/>
    <x v="0"/>
    <m/>
    <m/>
    <s v="Windenergie (Onshore-Anlage)"/>
    <x v="0"/>
    <m/>
    <n v="66.599999999999994"/>
    <s v="UW Wasserleben Wind"/>
    <s v="Hochspannung (HS)"/>
    <s v="HSN Magdeburg GmbH"/>
    <x v="0"/>
    <x v="32"/>
    <x v="0"/>
  </r>
  <r>
    <s v="BNA1015"/>
    <x v="440"/>
    <s v="Wedel"/>
    <n v="22880"/>
    <s v="Wedel"/>
    <m/>
    <s v="Schleswig-Holstein"/>
    <s v="GT A"/>
    <n v="1972"/>
    <n v="1972"/>
    <s v="in Betrieb"/>
    <x v="5"/>
    <m/>
    <m/>
    <s v="Mineralölprodukte"/>
    <x v="1"/>
    <s v="Nein"/>
    <n v="50.5"/>
    <s v="Wedel"/>
    <s v="Hochspannung (HS)"/>
    <s v="Stromnetz Hamburg GmbH"/>
    <x v="0"/>
    <x v="134"/>
    <x v="2"/>
  </r>
  <r>
    <s v="BNA1016"/>
    <x v="440"/>
    <s v="Wedel"/>
    <n v="22880"/>
    <s v="Wedel"/>
    <m/>
    <s v="Schleswig-Holstein"/>
    <s v="GT B"/>
    <n v="1972"/>
    <n v="1972"/>
    <s v="in Betrieb"/>
    <x v="5"/>
    <m/>
    <m/>
    <s v="Mineralölprodukte"/>
    <x v="1"/>
    <s v="Nein"/>
    <n v="50.5"/>
    <s v="Wedel"/>
    <s v="Hochspannung (HS)"/>
    <s v="Stromnetz Hamburg GmbH"/>
    <x v="0"/>
    <x v="134"/>
    <x v="2"/>
  </r>
  <r>
    <s v="BNA1017"/>
    <x v="441"/>
    <m/>
    <n v="26826"/>
    <s v="Weener"/>
    <m/>
    <s v="Niedersachsen"/>
    <m/>
    <n v="1998"/>
    <n v="1998"/>
    <s v="in Betrieb"/>
    <x v="0"/>
    <m/>
    <m/>
    <s v="Windenergie (Onshore-Anlage)"/>
    <x v="0"/>
    <m/>
    <n v="21.45"/>
    <m/>
    <s v="USp. Hoch- / Mittelspannung (HS/MS)"/>
    <s v="EWE NETZ GmbH"/>
    <x v="0"/>
    <x v="78"/>
    <x v="0"/>
  </r>
  <r>
    <s v="BNA1018"/>
    <x v="442"/>
    <m/>
    <n v="26826"/>
    <s v="Weener"/>
    <m/>
    <s v="Niedersachsen"/>
    <m/>
    <n v="1998"/>
    <n v="1998"/>
    <s v="in Betrieb"/>
    <x v="0"/>
    <m/>
    <m/>
    <s v="Windenergie (Onshore-Anlage)"/>
    <x v="0"/>
    <m/>
    <n v="19.5"/>
    <m/>
    <s v="USp. Hoch- / Mittelspannung (HS/MS)"/>
    <s v="EWE NETZ GmbH"/>
    <x v="0"/>
    <x v="78"/>
    <x v="0"/>
  </r>
  <r>
    <s v="BNA1019"/>
    <x v="27"/>
    <s v="Wehr"/>
    <n v="79664"/>
    <s v="Wehr"/>
    <s v="Todtmooserstr. 150"/>
    <s v="Baden-Württemberg"/>
    <s v="Wehr"/>
    <d v="1975-05-09T00:00:00"/>
    <d v="1975-05-09T00:00:00"/>
    <s v="in Betrieb"/>
    <x v="9"/>
    <m/>
    <m/>
    <s v="Pumpspeicher"/>
    <x v="1"/>
    <s v="Nein"/>
    <n v="910"/>
    <s v="Kühmoos"/>
    <s v="Höchstspannung (HöS)"/>
    <s v="Amprion/Transnet BW"/>
    <x v="0"/>
    <x v="17"/>
    <x v="0"/>
  </r>
  <r>
    <s v="BNA1020"/>
    <x v="158"/>
    <s v="MVA Weisweiler"/>
    <n v="52249"/>
    <s v="Weisweiler"/>
    <m/>
    <s v="Nordrhein-Westfalen"/>
    <s v="MVA"/>
    <d v="1996-10-22T00:00:00"/>
    <d v="1996-10-22T00:00:00"/>
    <s v="in Betrieb"/>
    <x v="10"/>
    <m/>
    <m/>
    <s v="Abfall"/>
    <x v="1"/>
    <s v="Nein"/>
    <n v="27"/>
    <s v="Zukunft"/>
    <s v="Hochspannung (HS)"/>
    <s v="Westnetz GmbH"/>
    <x v="0"/>
    <x v="38"/>
    <x v="1"/>
  </r>
  <r>
    <s v="BNA1021"/>
    <x v="158"/>
    <s v="Weisweiler"/>
    <n v="52249"/>
    <s v="Eschweiler-Weisweiler"/>
    <m/>
    <s v="Nordrhein-Westfalen"/>
    <s v="C"/>
    <n v="1955"/>
    <n v="1955"/>
    <s v="Endgültig Stillgelegt 2012 (ohne StA)"/>
    <x v="11"/>
    <m/>
    <m/>
    <s v="Braunkohle"/>
    <x v="1"/>
    <s v="Ja"/>
    <n v="123"/>
    <s v="Oberzier"/>
    <s v="Höchstspannung (HöS)"/>
    <s v="Amprion GmbH"/>
    <x v="2"/>
    <x v="135"/>
    <x v="0"/>
  </r>
  <r>
    <s v="BNA1022"/>
    <x v="158"/>
    <s v="Weisweiler"/>
    <n v="52249"/>
    <s v="Eschweiler-Weisweiler"/>
    <m/>
    <s v="Nordrhein-Westfalen"/>
    <s v="D"/>
    <n v="1959"/>
    <n v="1959"/>
    <s v="Endgültig Stillgelegt 2012 (ohne StA)"/>
    <x v="11"/>
    <m/>
    <m/>
    <s v="Braunkohle"/>
    <x v="1"/>
    <s v="Nein"/>
    <n v="135"/>
    <s v="Oberzier"/>
    <s v="Höchstspannung (HöS)"/>
    <s v="Amprion GmbH"/>
    <x v="2"/>
    <x v="71"/>
    <x v="0"/>
  </r>
  <r>
    <s v="BNA1023"/>
    <x v="158"/>
    <s v="Weisweiler"/>
    <n v="52249"/>
    <s v="Eschweiler-Weisweiler"/>
    <m/>
    <s v="Nordrhein-Westfalen"/>
    <s v="G_VGT"/>
    <d v="2006-08-04T00:00:00"/>
    <d v="2006-08-04T00:00:00"/>
    <s v="in Betrieb"/>
    <x v="1"/>
    <m/>
    <m/>
    <s v="Erdgas"/>
    <x v="1"/>
    <s v="Nein"/>
    <n v="200"/>
    <s v="Zukunft"/>
    <s v="Hochspannung (HS)"/>
    <s v="Westnetz GmbH"/>
    <x v="0"/>
    <x v="47"/>
    <x v="2"/>
  </r>
  <r>
    <s v="BNA1024"/>
    <x v="158"/>
    <s v="Weisweiler"/>
    <n v="52249"/>
    <s v="Eschweiler-Weisweiler"/>
    <m/>
    <s v="Nordrhein-Westfalen"/>
    <s v="H_VGT"/>
    <d v="2006-12-19T00:00:00"/>
    <d v="2006-12-19T00:00:00"/>
    <s v="in Betrieb"/>
    <x v="1"/>
    <m/>
    <m/>
    <s v="Erdgas"/>
    <x v="1"/>
    <s v="Nein"/>
    <n v="200"/>
    <s v="Zukunft"/>
    <s v="Hochspannung (HS)"/>
    <s v="Westnetz GmbH"/>
    <x v="0"/>
    <x v="47"/>
    <x v="2"/>
  </r>
  <r>
    <s v="BNA1025"/>
    <x v="158"/>
    <s v="Weisweiler"/>
    <n v="52249"/>
    <s v="Eschweiler-Weisweiler"/>
    <m/>
    <s v="Nordrhein-Westfalen"/>
    <s v="E"/>
    <d v="1965-12-02T00:00:00"/>
    <d v="1965-12-02T00:00:00"/>
    <s v="in Betrieb"/>
    <x v="3"/>
    <s v="Braunkohle"/>
    <s v="Klärschlamm"/>
    <s v="Braunkohle"/>
    <x v="1"/>
    <s v="Nein"/>
    <n v="321"/>
    <s v="Zukunft"/>
    <s v="Hochspannung (HS)"/>
    <s v="Westnetz GmbH"/>
    <x v="0"/>
    <x v="56"/>
    <x v="1"/>
  </r>
  <r>
    <s v="BNA1026"/>
    <x v="158"/>
    <s v="Weisweiler"/>
    <n v="52249"/>
    <s v="Eschweiler-Weisweiler"/>
    <m/>
    <s v="Nordrhein-Westfalen"/>
    <s v="F"/>
    <d v="1967-09-04T00:00:00"/>
    <d v="1967-09-04T00:00:00"/>
    <s v="in Betrieb"/>
    <x v="3"/>
    <s v="Braunkohle"/>
    <s v="Klärschlamm"/>
    <s v="Braunkohle"/>
    <x v="1"/>
    <s v="Nein"/>
    <n v="321"/>
    <s v="Oberzier (380kV), Zukunft (110kV)"/>
    <s v="Hochspannung (HS)"/>
    <s v="Westnetz GmbH"/>
    <x v="0"/>
    <x v="133"/>
    <x v="1"/>
  </r>
  <r>
    <s v="BNA1027"/>
    <x v="158"/>
    <s v="Weisweiler"/>
    <n v="52249"/>
    <s v="Eschweiler-Weisweiler"/>
    <m/>
    <s v="Nordrhein-Westfalen"/>
    <s v="G"/>
    <d v="1974-02-14T00:00:00"/>
    <d v="1974-02-14T00:00:00"/>
    <s v="in Betrieb"/>
    <x v="3"/>
    <s v="Braunkohle"/>
    <s v="Erdgas / Papierschlamm"/>
    <s v="Braunkohle"/>
    <x v="1"/>
    <s v="Ja"/>
    <n v="663"/>
    <s v="Oberzier"/>
    <s v="Höchstspannung (HöS)"/>
    <s v="Amprion GmbH"/>
    <x v="0"/>
    <x v="40"/>
    <x v="1"/>
  </r>
  <r>
    <s v="BNA1028"/>
    <x v="158"/>
    <s v="Weisweiler"/>
    <n v="52249"/>
    <s v="Eschweiler-Weisweiler"/>
    <m/>
    <s v="Nordrhein-Westfalen"/>
    <s v="H"/>
    <d v="1975-01-18T00:00:00"/>
    <d v="1975-01-18T00:00:00"/>
    <s v="in Betrieb"/>
    <x v="3"/>
    <s v="Braunkohle"/>
    <s v="Erdgas / Papierschlamm"/>
    <s v="Braunkohle"/>
    <x v="1"/>
    <s v="Ja"/>
    <n v="656"/>
    <s v="Oberzier"/>
    <s v="Höchstspannung (HöS)"/>
    <s v="Amprion GmbH"/>
    <x v="0"/>
    <x v="17"/>
    <x v="1"/>
  </r>
  <r>
    <s v="BNA1029"/>
    <x v="443"/>
    <m/>
    <n v="39167"/>
    <s v="Wellen"/>
    <m/>
    <s v="Sachsen-Anhalt"/>
    <m/>
    <n v="2002"/>
    <n v="2002"/>
    <s v="in Betrieb"/>
    <x v="0"/>
    <m/>
    <m/>
    <s v="Windenergie (Onshore-Anlage)"/>
    <x v="0"/>
    <m/>
    <n v="15"/>
    <m/>
    <s v="Mittelspannung (MS)"/>
    <s v="Avacon AG"/>
    <x v="0"/>
    <x v="1"/>
    <x v="0"/>
  </r>
  <r>
    <s v="BNA1030"/>
    <x v="444"/>
    <m/>
    <n v="39167"/>
    <s v="Wellen"/>
    <m/>
    <s v="Sachsen-Anhalt"/>
    <m/>
    <n v="2006"/>
    <n v="2006"/>
    <s v="in Betrieb"/>
    <x v="0"/>
    <m/>
    <m/>
    <s v="Windenergie (Onshore-Anlage)"/>
    <x v="0"/>
    <m/>
    <n v="10"/>
    <m/>
    <s v="Mittelspannung (MS)"/>
    <s v="Avacon AG"/>
    <x v="0"/>
    <x v="34"/>
    <x v="0"/>
  </r>
  <r>
    <s v="BNA1031"/>
    <x v="175"/>
    <s v="Wendefurth"/>
    <n v="38889"/>
    <s v="Wendefurth"/>
    <s v="Hangstraße"/>
    <s v="Sachsen-Anhalt"/>
    <s v="PSS A"/>
    <d v="1967-11-01T00:00:00"/>
    <d v="1967-11-01T00:00:00"/>
    <s v="in Betrieb"/>
    <x v="9"/>
    <m/>
    <m/>
    <s v="Pumpspeicher"/>
    <x v="1"/>
    <s v="Nein"/>
    <n v="79.7"/>
    <s v="Hüttenrode"/>
    <s v="Hochspannung (HS)"/>
    <s v="HSN Magdeburg GmbH"/>
    <x v="0"/>
    <x v="133"/>
    <x v="0"/>
  </r>
  <r>
    <s v="BNA1032"/>
    <x v="175"/>
    <s v="Wendefurth"/>
    <n v="38889"/>
    <s v="Wendefurth"/>
    <s v="Hangstraße"/>
    <s v="Sachsen-Anhalt"/>
    <s v="PSS B"/>
    <d v="1968-03-01T00:00:00"/>
    <d v="1968-03-01T00:00:00"/>
    <s v="in Betrieb"/>
    <x v="9"/>
    <m/>
    <m/>
    <s v="Pumpspeicher"/>
    <x v="1"/>
    <s v="Nein"/>
    <m/>
    <s v="Hüttenrode"/>
    <s v="Hochspannung (HS)"/>
    <s v="HSN Magdeburg GmbH"/>
    <x v="0"/>
    <x v="74"/>
    <x v="0"/>
  </r>
  <r>
    <s v="BNA1033"/>
    <x v="37"/>
    <m/>
    <n v="97956"/>
    <s v="Werbach"/>
    <m/>
    <s v="Baden-Württemberg"/>
    <m/>
    <n v="2007"/>
    <n v="2007"/>
    <s v="in Betrieb"/>
    <x v="0"/>
    <m/>
    <m/>
    <s v="Windenergie (Onshore-Anlage)"/>
    <x v="0"/>
    <m/>
    <n v="18"/>
    <m/>
    <s v="Mittelspannung (MS)"/>
    <s v="Netze BW GmbH"/>
    <x v="0"/>
    <x v="12"/>
    <x v="0"/>
  </r>
  <r>
    <s v="BNA1034"/>
    <x v="445"/>
    <m/>
    <n v="14913"/>
    <s v="Werbig"/>
    <m/>
    <s v="Brandenburg"/>
    <m/>
    <n v="2006"/>
    <n v="2006"/>
    <s v="in Betrieb"/>
    <x v="0"/>
    <m/>
    <m/>
    <s v="Windenergie (Onshore-Anlage)"/>
    <x v="0"/>
    <m/>
    <n v="16"/>
    <m/>
    <s v="Höchstspannung (HöS)"/>
    <s v="50Hertz Transmission GmbH"/>
    <x v="0"/>
    <x v="34"/>
    <x v="0"/>
  </r>
  <r>
    <s v="BNA1035"/>
    <x v="152"/>
    <s v="Kraftwerk Werdohl-Elverlingsen"/>
    <n v="58791"/>
    <s v="Werdohl"/>
    <m/>
    <s v="Nordrhein-Westfalen"/>
    <s v="E3"/>
    <n v="1971"/>
    <n v="1971"/>
    <s v="Endgültig Stillgelegt 2014 (mit StA)"/>
    <x v="6"/>
    <m/>
    <m/>
    <s v="Steinkohle"/>
    <x v="1"/>
    <m/>
    <n v="186"/>
    <s v="U 104"/>
    <s v="Hochspannung (HS)"/>
    <s v="Enervie AssetNetWork GmbH "/>
    <x v="13"/>
    <x v="68"/>
    <x v="0"/>
  </r>
  <r>
    <s v="BNA1036"/>
    <x v="152"/>
    <s v="Kraftwerk Werdohl-Elverlingsen"/>
    <n v="58791"/>
    <s v="Werdohl"/>
    <m/>
    <s v="Nordrhein-Westfalen"/>
    <s v="E 1/2"/>
    <d v="1975-01-01T00:00:00"/>
    <d v="1975-01-01T00:00:00"/>
    <s v="Vorläufig Stillgelegt (mit StA)"/>
    <x v="5"/>
    <s v="Leichtes Heizöl"/>
    <m/>
    <s v="Mineralölprodukte"/>
    <x v="1"/>
    <s v="Nein"/>
    <n v="206"/>
    <s v="U 204"/>
    <s v="Höchstspannung (HöS)"/>
    <s v="Enervie AssetNetWork GmbH "/>
    <x v="1"/>
    <x v="17"/>
    <x v="0"/>
  </r>
  <r>
    <s v="BNA1037"/>
    <x v="152"/>
    <s v="Kraftwerk Werdohl-Elverlingsen"/>
    <n v="58791"/>
    <s v="Werdohl"/>
    <m/>
    <s v="Nordrhein-Westfalen"/>
    <s v="E4"/>
    <d v="1982-01-01T00:00:00"/>
    <d v="1982-01-01T00:00:00"/>
    <s v="Endgültig Stillgelegt 2018 (mit StA)"/>
    <x v="3"/>
    <s v="Steinkohle"/>
    <s v="Tiermehl, SBS"/>
    <s v="Steinkohle"/>
    <x v="1"/>
    <s v="Nein"/>
    <n v="310"/>
    <s v="U205"/>
    <s v="Höchstspannung (HöS)"/>
    <s v="Enervie AssetNetWork GmbH "/>
    <x v="3"/>
    <x v="85"/>
    <x v="0"/>
  </r>
  <r>
    <s v="BNA1038"/>
    <x v="446"/>
    <m/>
    <n v="14913"/>
    <s v="Wergzahna"/>
    <m/>
    <s v="Brandenburg"/>
    <m/>
    <n v="2009"/>
    <n v="2009"/>
    <s v="in Betrieb"/>
    <x v="0"/>
    <m/>
    <m/>
    <s v="Windenergie (Onshore-Anlage)"/>
    <x v="0"/>
    <m/>
    <n v="10.6"/>
    <m/>
    <s v="Höchstspannung (HöS)"/>
    <s v="50Hertz Transmission GmbH"/>
    <x v="0"/>
    <x v="7"/>
    <x v="0"/>
  </r>
  <r>
    <s v="BNA1039"/>
    <x v="59"/>
    <s v="Gersteinwerk"/>
    <n v="59368"/>
    <s v="Werne"/>
    <m/>
    <s v="Nordrhein-Westfalen"/>
    <s v="F1"/>
    <d v="1973-01-01T00:00:00"/>
    <d v="1973-01-01T00:00:00"/>
    <s v="in Betrieb"/>
    <x v="1"/>
    <m/>
    <m/>
    <s v="Erdgas"/>
    <x v="1"/>
    <s v="Nein"/>
    <n v="55"/>
    <s v="Gersteinwerk"/>
    <s v="Hochspannung (HS)"/>
    <s v="Westnetz GmbH"/>
    <x v="0"/>
    <x v="16"/>
    <x v="3"/>
  </r>
  <r>
    <s v="BNA1040"/>
    <x v="59"/>
    <s v="Gersteinwerk"/>
    <n v="59368"/>
    <s v="Werne"/>
    <m/>
    <s v="Nordrhein-Westfalen"/>
    <s v="G1"/>
    <d v="1973-01-01T00:00:00"/>
    <d v="1973-01-01T00:00:00"/>
    <s v="in Betrieb"/>
    <x v="1"/>
    <m/>
    <m/>
    <s v="Erdgas"/>
    <x v="1"/>
    <s v="Nein"/>
    <n v="55"/>
    <s v="Gersteinwerk"/>
    <s v="Hochspannung (HS)"/>
    <s v="Westnetz GmbH"/>
    <x v="0"/>
    <x v="16"/>
    <x v="3"/>
  </r>
  <r>
    <s v="BNA1041"/>
    <x v="59"/>
    <s v="Gersteinwerk"/>
    <n v="59368"/>
    <s v="Werne"/>
    <m/>
    <s v="Nordrhein-Westfalen"/>
    <s v="H1"/>
    <d v="1973-01-01T00:00:00"/>
    <d v="1973-01-01T00:00:00"/>
    <s v="Endgültig Stillgelegt 2018 (mit StA)"/>
    <x v="1"/>
    <m/>
    <m/>
    <s v="Erdgas"/>
    <x v="1"/>
    <s v="Nein"/>
    <n v="55"/>
    <s v="Gersteinwerk"/>
    <s v="Hochspannung (HS)"/>
    <s v="Westnetz GmbH"/>
    <x v="3"/>
    <x v="16"/>
    <x v="0"/>
  </r>
  <r>
    <s v="BNA1042"/>
    <x v="59"/>
    <s v="Gersteinwerk"/>
    <n v="59368"/>
    <s v="Werne"/>
    <m/>
    <s v="Nordrhein-Westfalen"/>
    <s v="I1"/>
    <d v="1973-01-01T00:00:00"/>
    <d v="1973-01-01T00:00:00"/>
    <s v="in Betrieb"/>
    <x v="1"/>
    <m/>
    <m/>
    <s v="Erdgas"/>
    <x v="1"/>
    <s v="Nein"/>
    <n v="55"/>
    <s v="Gersteinwerk"/>
    <s v="Hochspannung (HS)"/>
    <s v="Westnetz GmbH"/>
    <x v="0"/>
    <x v="16"/>
    <x v="2"/>
  </r>
  <r>
    <s v="BNA1043"/>
    <x v="59"/>
    <s v="Gersteinwerk"/>
    <n v="59368"/>
    <s v="Werne"/>
    <m/>
    <s v="Nordrhein-Westfalen"/>
    <s v="I2"/>
    <d v="1973-01-01T00:00:00"/>
    <d v="1973-01-01T00:00:00"/>
    <s v="Vorläufig Stillgelegt (mit StA)"/>
    <x v="1"/>
    <m/>
    <m/>
    <s v="Erdgas"/>
    <x v="1"/>
    <s v="Nein"/>
    <n v="355"/>
    <s v="Gersteinwerk"/>
    <s v="Höchstspannung (HöS)"/>
    <s v="Amprion GmbH"/>
    <x v="1"/>
    <x v="16"/>
    <x v="0"/>
  </r>
  <r>
    <s v="BNA1044"/>
    <x v="59"/>
    <s v="Gersteinwerk"/>
    <n v="59368"/>
    <s v="Werne"/>
    <m/>
    <s v="Nordrhein-Westfalen"/>
    <s v="F2"/>
    <d v="1973-01-01T00:00:00"/>
    <d v="1973-01-01T00:00:00"/>
    <s v="in Betrieb"/>
    <x v="1"/>
    <m/>
    <m/>
    <s v="Erdgas"/>
    <x v="1"/>
    <s v="Nein"/>
    <n v="355"/>
    <s v="Gersteinwerk"/>
    <s v="Höchstspannung (HöS)"/>
    <s v="Amprion GmbH"/>
    <x v="0"/>
    <x v="16"/>
    <x v="0"/>
  </r>
  <r>
    <s v="BNA1045"/>
    <x v="59"/>
    <s v="Gersteinwerk"/>
    <n v="59368"/>
    <s v="Werne"/>
    <m/>
    <s v="Nordrhein-Westfalen"/>
    <s v="G2"/>
    <d v="1973-01-01T00:00:00"/>
    <d v="1973-01-01T00:00:00"/>
    <s v="in Betrieb"/>
    <x v="1"/>
    <m/>
    <m/>
    <s v="Erdgas"/>
    <x v="1"/>
    <s v="Nein"/>
    <n v="355"/>
    <s v="Gersteinwerk"/>
    <s v="Höchstspannung (HöS)"/>
    <s v="Amprion GmbH"/>
    <x v="0"/>
    <x v="16"/>
    <x v="3"/>
  </r>
  <r>
    <s v="BNA1046a"/>
    <x v="59"/>
    <s v="Gersteinwerk"/>
    <n v="59368"/>
    <s v="Werne"/>
    <m/>
    <s v="Nordrhein-Westfalen"/>
    <s v="K2"/>
    <d v="1984-06-01T00:00:00"/>
    <d v="1984-06-01T00:00:00"/>
    <s v="Endgültig Stillgelegt 2019 (mit StA)"/>
    <x v="6"/>
    <m/>
    <m/>
    <s v="Steinkohle"/>
    <x v="1"/>
    <s v="Nein"/>
    <n v="614"/>
    <s v="Gersteinwerk (380kV), Gersteinwerk (110kV) und Münster (110kV) "/>
    <s v="380, 110"/>
    <s v="Amprion GmbH, Westnetz GmbH"/>
    <x v="8"/>
    <x v="57"/>
    <x v="1"/>
  </r>
  <r>
    <s v="BNA1046b"/>
    <x v="59"/>
    <s v="Gersteinwerk"/>
    <n v="59368"/>
    <s v="Werne"/>
    <m/>
    <s v="Nordrhein-Westfalen"/>
    <s v="K1 "/>
    <d v="1984-06-01T00:00:00"/>
    <d v="1984-06-01T00:00:00"/>
    <s v="in Betrieb"/>
    <x v="1"/>
    <m/>
    <m/>
    <s v="Erdgas"/>
    <x v="1"/>
    <s v="Nein"/>
    <n v="112"/>
    <s v="Gersteinwerk (110kV) und Bockum-Hövel (110kV)"/>
    <s v="Hochspannung (HS)"/>
    <s v="Westnetz GmbH "/>
    <x v="0"/>
    <x v="57"/>
    <x v="2"/>
  </r>
  <r>
    <s v="BNA1047"/>
    <x v="299"/>
    <s v="Windpark Wertheim"/>
    <n v="97877"/>
    <s v="Wertheim"/>
    <m/>
    <s v="Baden-Württemberg"/>
    <m/>
    <d v="2002-06-14T00:00:00"/>
    <d v="2002-06-14T00:00:00"/>
    <s v="in Betrieb"/>
    <x v="0"/>
    <m/>
    <m/>
    <s v="Windenergie (Onshore-Anlage)"/>
    <x v="0"/>
    <s v="Nein"/>
    <n v="10.5"/>
    <s v="DE00067897877LA000000000000005697"/>
    <s v="Mittelspannung (MS)"/>
    <s v="Stadtwerke Wertheim GmbH"/>
    <x v="0"/>
    <x v="31"/>
    <x v="0"/>
  </r>
  <r>
    <s v="BNA1048"/>
    <x v="0"/>
    <m/>
    <n v="39448"/>
    <s v="Westeregeln"/>
    <m/>
    <s v="Sachsen-Anhalt"/>
    <m/>
    <n v="2002"/>
    <n v="2002"/>
    <s v="in Betrieb"/>
    <x v="0"/>
    <m/>
    <m/>
    <s v="Windenergie (Onshore-Anlage)"/>
    <x v="0"/>
    <m/>
    <n v="42"/>
    <m/>
    <s v="Mittelspannung (MS)"/>
    <s v="Avacon AG"/>
    <x v="0"/>
    <x v="1"/>
    <x v="0"/>
  </r>
  <r>
    <s v="BNA1049"/>
    <x v="0"/>
    <m/>
    <n v="39448"/>
    <s v="Westeregeln"/>
    <m/>
    <s v="Sachsen-Anhalt"/>
    <m/>
    <n v="2001"/>
    <n v="2001"/>
    <s v="in Betrieb"/>
    <x v="0"/>
    <m/>
    <m/>
    <s v="Windenergie (Onshore-Anlage)"/>
    <x v="0"/>
    <m/>
    <n v="16.2"/>
    <m/>
    <s v="Mittelspannung (MS)"/>
    <s v="Avacon AG"/>
    <x v="0"/>
    <x v="22"/>
    <x v="0"/>
  </r>
  <r>
    <s v="BNA1050"/>
    <x v="447"/>
    <m/>
    <n v="26556"/>
    <s v="Westerholt"/>
    <m/>
    <s v="Niedersachsen"/>
    <m/>
    <n v="1997"/>
    <n v="1997"/>
    <s v="in Betrieb"/>
    <x v="0"/>
    <m/>
    <m/>
    <s v="Windenergie (Onshore-Anlage)"/>
    <x v="0"/>
    <m/>
    <n v="49.5"/>
    <m/>
    <s v="USp. Hoch- / Mittelspannung (HS/MS)"/>
    <s v="EWE NETZ GmbH"/>
    <x v="0"/>
    <x v="0"/>
    <x v="0"/>
  </r>
  <r>
    <s v="BNA1051"/>
    <x v="448"/>
    <m/>
    <n v="29386"/>
    <s v="Wettendorf-Bottendorf"/>
    <m/>
    <s v="Niedersachsen"/>
    <m/>
    <n v="2007"/>
    <n v="2007"/>
    <s v="in Betrieb"/>
    <x v="0"/>
    <m/>
    <m/>
    <s v="Windenergie (Onshore-Anlage)"/>
    <x v="0"/>
    <m/>
    <n v="20"/>
    <m/>
    <s v="Hochspannung (HS)"/>
    <s v="LSW Netz GmbH &amp; Co. KG "/>
    <x v="0"/>
    <x v="12"/>
    <x v="0"/>
  </r>
  <r>
    <s v="BNA1053"/>
    <x v="449"/>
    <m/>
    <n v="24647"/>
    <s v="Wiemersdorf"/>
    <m/>
    <s v="Schleswig-Holstein"/>
    <m/>
    <n v="2010"/>
    <n v="2010"/>
    <s v="in Betrieb"/>
    <x v="0"/>
    <m/>
    <m/>
    <s v="Windenergie (Onshore-Anlage)"/>
    <x v="0"/>
    <m/>
    <n v="17.5"/>
    <m/>
    <s v="Mittelspannung (MS)"/>
    <s v="Schleswig-Holstein Netz AG "/>
    <x v="0"/>
    <x v="54"/>
    <x v="0"/>
  </r>
  <r>
    <s v="BNA1054"/>
    <x v="450"/>
    <m/>
    <n v="24649"/>
    <s v="Wiemersdorf"/>
    <m/>
    <s v="Schleswig-Holstein"/>
    <m/>
    <n v="2001"/>
    <n v="2001"/>
    <s v="in Betrieb"/>
    <x v="0"/>
    <m/>
    <m/>
    <s v="Windenergie (Onshore-Anlage)"/>
    <x v="0"/>
    <m/>
    <n v="12.3"/>
    <m/>
    <s v="Mittelspannung (MS)"/>
    <s v="Schleswig-Holstein Netz AG "/>
    <x v="0"/>
    <x v="22"/>
    <x v="0"/>
  </r>
  <r>
    <s v="BNA1055"/>
    <x v="451"/>
    <s v="Wi-Biebrich"/>
    <n v="65203"/>
    <s v="Wiesbaden"/>
    <m/>
    <s v="Hessen"/>
    <s v="Block 2"/>
    <d v="2003-03-28T00:00:00"/>
    <d v="2003-03-28T00:00:00"/>
    <s v="in Betrieb"/>
    <x v="4"/>
    <s v="Altholz"/>
    <s v="Erdgas"/>
    <s v="Biomasse"/>
    <x v="0"/>
    <s v="Ja"/>
    <n v="6.7"/>
    <s v="Station 25,G347"/>
    <s v="Mittelspannung (MS)"/>
    <s v="InfraServ GmbH &amp; Co. Wiesbaden KG"/>
    <x v="0"/>
    <x v="8"/>
    <x v="0"/>
  </r>
  <r>
    <s v="BNA1056"/>
    <x v="451"/>
    <s v="Wi-Biebrich"/>
    <n v="65203"/>
    <s v="Wiesbaden"/>
    <m/>
    <s v="Hessen"/>
    <s v="Block 1"/>
    <d v="2006-06-26T00:00:00"/>
    <d v="2006-06-26T00:00:00"/>
    <s v="in Betrieb"/>
    <x v="1"/>
    <s v="Erdgas"/>
    <s v="Klärgas"/>
    <s v="Erdgas"/>
    <x v="1"/>
    <s v="Ja"/>
    <n v="25.015000000000001"/>
    <s v="Station 25,G347"/>
    <s v="Mittelspannung (MS)"/>
    <s v="InfraServ GmbH &amp; Co. Wiesbaden KG"/>
    <x v="0"/>
    <x v="47"/>
    <x v="1"/>
  </r>
  <r>
    <s v="BNA1057"/>
    <x v="452"/>
    <m/>
    <n v="26639"/>
    <s v="Wiesmoor"/>
    <m/>
    <s v="Niedersachsen"/>
    <m/>
    <n v="2000"/>
    <n v="2000"/>
    <s v="in Betrieb"/>
    <x v="0"/>
    <m/>
    <m/>
    <s v="Windenergie (Onshore-Anlage)"/>
    <x v="0"/>
    <m/>
    <n v="19.8"/>
    <m/>
    <s v="USp. Hoch- / Mittelspannung (HS/MS)"/>
    <s v="EWE NETZ GmbH"/>
    <x v="0"/>
    <x v="51"/>
    <x v="0"/>
  </r>
  <r>
    <s v="BNA1058"/>
    <x v="0"/>
    <m/>
    <n v="26639"/>
    <s v="Wiesmoor"/>
    <m/>
    <s v="Niedersachsen"/>
    <m/>
    <n v="2003"/>
    <n v="2003"/>
    <s v="in Betrieb"/>
    <x v="0"/>
    <m/>
    <m/>
    <s v="Windenergie (Onshore-Anlage)"/>
    <x v="0"/>
    <m/>
    <n v="18.600000000000001"/>
    <m/>
    <s v="USp. Hoch- / Mittelspannung (HS/MS)"/>
    <s v="EWE NETZ GmbH"/>
    <x v="0"/>
    <x v="2"/>
    <x v="0"/>
  </r>
  <r>
    <s v="BNA1059"/>
    <x v="453"/>
    <m/>
    <n v="27793"/>
    <s v="Wildeshausen"/>
    <m/>
    <s v="Niedersachsen"/>
    <m/>
    <n v="2000"/>
    <n v="2000"/>
    <s v="in Betrieb"/>
    <x v="0"/>
    <m/>
    <m/>
    <s v="Windenergie (Onshore-Anlage)"/>
    <x v="0"/>
    <m/>
    <n v="10.4"/>
    <m/>
    <s v="Mittelspannung (MS)"/>
    <s v="EWE NETZ GmbH"/>
    <x v="0"/>
    <x v="51"/>
    <x v="0"/>
  </r>
  <r>
    <s v="BNA1060"/>
    <x v="51"/>
    <s v="Wilhelmshaven"/>
    <n v="26386"/>
    <s v="Wilhelmshaven"/>
    <m/>
    <s v="Niedersachsen"/>
    <s v="GT"/>
    <d v="1973-01-01T00:00:00"/>
    <d v="1973-01-01T00:00:00"/>
    <s v="in Betrieb"/>
    <x v="5"/>
    <m/>
    <m/>
    <s v="Mineralölprodukte"/>
    <x v="1"/>
    <s v="Nein"/>
    <n v="56"/>
    <s v="Rüstersiel"/>
    <s v="Hochspannung (HS)"/>
    <s v="Avacon AG"/>
    <x v="0"/>
    <x v="16"/>
    <x v="2"/>
  </r>
  <r>
    <s v="BNA1061"/>
    <x v="51"/>
    <s v="Wilhelmshaven"/>
    <n v="26386"/>
    <s v="Wilhelmshaven"/>
    <m/>
    <s v="Niedersachsen"/>
    <n v="1"/>
    <d v="1976-01-01T00:00:00"/>
    <d v="1976-01-01T00:00:00"/>
    <s v="in Betrieb"/>
    <x v="6"/>
    <m/>
    <m/>
    <s v="Steinkohle"/>
    <x v="1"/>
    <s v="Nein"/>
    <n v="757"/>
    <s v="Maade"/>
    <s v="Höchstspannung (HöS)"/>
    <s v="TenneT TSO GmbH "/>
    <x v="0"/>
    <x v="104"/>
    <x v="1"/>
  </r>
  <r>
    <s v="BNA1062"/>
    <x v="454"/>
    <m/>
    <n v="24616"/>
    <s v="Willenscharen"/>
    <m/>
    <s v="Schleswig-Holstein"/>
    <m/>
    <n v="1999"/>
    <n v="1999"/>
    <s v="in Betrieb"/>
    <x v="0"/>
    <m/>
    <m/>
    <s v="Windenergie (Onshore-Anlage)"/>
    <x v="0"/>
    <m/>
    <n v="13.2"/>
    <m/>
    <s v="Mittelspannung (MS)"/>
    <s v="Schleswig-Holstein Netz AG "/>
    <x v="0"/>
    <x v="3"/>
    <x v="0"/>
  </r>
  <r>
    <s v="BNA1063"/>
    <x v="455"/>
    <m/>
    <n v="16928"/>
    <s v="Wilmersdorf"/>
    <m/>
    <s v="Brandenburg"/>
    <m/>
    <n v="2003"/>
    <n v="2003"/>
    <s v="in Betrieb"/>
    <x v="0"/>
    <m/>
    <m/>
    <s v="Windenergie (Onshore-Anlage)"/>
    <x v="0"/>
    <m/>
    <n v="13.5"/>
    <m/>
    <s v="USp. Höchst- / Hochspannung (HöS/HS)"/>
    <s v="50Hertz Transmission GmbH"/>
    <x v="0"/>
    <x v="2"/>
    <x v="0"/>
  </r>
  <r>
    <s v="BNA1064"/>
    <x v="456"/>
    <m/>
    <n v="27412"/>
    <s v="Wilstedt"/>
    <m/>
    <s v="Niedersachsen"/>
    <m/>
    <n v="2009"/>
    <n v="2009"/>
    <s v="in Betrieb"/>
    <x v="0"/>
    <m/>
    <m/>
    <s v="Windenergie (Onshore-Anlage)"/>
    <x v="0"/>
    <m/>
    <n v="18"/>
    <m/>
    <s v="USp. Hoch- / Mittelspannung (HS/MS)"/>
    <s v="EWE NETZ GmbH"/>
    <x v="0"/>
    <x v="7"/>
    <x v="0"/>
  </r>
  <r>
    <s v="BNA1065"/>
    <x v="457"/>
    <m/>
    <n v="27243"/>
    <s v="Winkelsett"/>
    <m/>
    <s v="Niedersachsen"/>
    <m/>
    <n v="2006"/>
    <n v="2006"/>
    <s v="in Betrieb"/>
    <x v="0"/>
    <m/>
    <m/>
    <s v="Windenergie (Onshore-Anlage)"/>
    <x v="0"/>
    <m/>
    <n v="13.8"/>
    <m/>
    <s v="Hochspannung (HS)"/>
    <s v="Avacon AG"/>
    <x v="0"/>
    <x v="34"/>
    <x v="0"/>
  </r>
  <r>
    <s v="BNA1066"/>
    <x v="32"/>
    <s v="Wintrich"/>
    <n v="54487"/>
    <s v="Wintrich"/>
    <m/>
    <s v="Rheinland-Pfalz"/>
    <m/>
    <d v="1965-01-01T00:00:00"/>
    <d v="1965-01-01T00:00:00"/>
    <s v="in Betrieb"/>
    <x v="2"/>
    <m/>
    <m/>
    <s v="Laufwasser"/>
    <x v="1"/>
    <s v="Nein"/>
    <n v="20"/>
    <m/>
    <s v="Mittelspannung (MS)"/>
    <s v="Westnetz GmbH"/>
    <x v="0"/>
    <x v="56"/>
    <x v="0"/>
  </r>
  <r>
    <s v="BNA1067"/>
    <x v="0"/>
    <m/>
    <n v="26409"/>
    <s v="Wittmund"/>
    <m/>
    <s v="Niedersachsen"/>
    <m/>
    <n v="2005"/>
    <n v="2005"/>
    <s v="in Betrieb"/>
    <x v="0"/>
    <m/>
    <m/>
    <s v="Windenergie (Onshore-Anlage)"/>
    <x v="0"/>
    <m/>
    <n v="14"/>
    <m/>
    <s v="USp. Hoch- / Mittelspannung (HS/MS)"/>
    <s v="EWE NETZ GmbH"/>
    <x v="0"/>
    <x v="30"/>
    <x v="0"/>
  </r>
  <r>
    <s v="BNA1068"/>
    <x v="0"/>
    <m/>
    <n v="26409"/>
    <s v="Wittmund"/>
    <m/>
    <s v="Niedersachsen"/>
    <m/>
    <n v="1999"/>
    <n v="1999"/>
    <s v="in Betrieb"/>
    <x v="0"/>
    <m/>
    <m/>
    <s v="Windenergie (Onshore-Anlage)"/>
    <x v="0"/>
    <m/>
    <n v="12.5"/>
    <m/>
    <s v="USp. Hoch- / Mittelspannung (HS/MS)"/>
    <s v="EWE NETZ GmbH"/>
    <x v="0"/>
    <x v="3"/>
    <x v="0"/>
  </r>
  <r>
    <s v="BNA1069"/>
    <x v="0"/>
    <m/>
    <n v="26409"/>
    <s v="Wittmund"/>
    <m/>
    <s v="Niedersachsen"/>
    <m/>
    <n v="2005"/>
    <n v="2005"/>
    <s v="in Betrieb"/>
    <x v="0"/>
    <m/>
    <m/>
    <s v="Windenergie (Onshore-Anlage)"/>
    <x v="0"/>
    <m/>
    <n v="12"/>
    <m/>
    <s v="USp. Hoch- / Mittelspannung (HS/MS)"/>
    <s v="EWE NETZ GmbH"/>
    <x v="0"/>
    <x v="30"/>
    <x v="0"/>
  </r>
  <r>
    <s v="BNA1070"/>
    <x v="0"/>
    <m/>
    <n v="26409"/>
    <s v="Wittmund"/>
    <m/>
    <s v="Niedersachsen"/>
    <m/>
    <n v="2005"/>
    <n v="2005"/>
    <s v="in Betrieb"/>
    <x v="0"/>
    <m/>
    <m/>
    <s v="Windenergie (Onshore-Anlage)"/>
    <x v="0"/>
    <m/>
    <n v="10"/>
    <m/>
    <s v="Mittelspannung (MS)"/>
    <s v="EWE NETZ GmbH"/>
    <x v="0"/>
    <x v="30"/>
    <x v="0"/>
  </r>
  <r>
    <s v="BNA1071"/>
    <x v="27"/>
    <s v="Witznau"/>
    <n v="79777"/>
    <s v="Witznau"/>
    <s v="Schwarzatalstr.5"/>
    <s v="Baden-Württemberg"/>
    <s v="Witznau"/>
    <d v="1943-10-30T00:00:00"/>
    <d v="1943-10-30T00:00:00"/>
    <s v="in Betrieb"/>
    <x v="9"/>
    <m/>
    <m/>
    <s v="Pumpspeicher"/>
    <x v="1"/>
    <s v="Nein"/>
    <n v="220"/>
    <s v="Tiengen / Gurtweil"/>
    <s v="Hochspannung (HS)"/>
    <s v="Amprion GmbH/Netze BW GmbH"/>
    <x v="0"/>
    <x v="125"/>
    <x v="0"/>
  </r>
  <r>
    <s v="BNA1072"/>
    <x v="0"/>
    <m/>
    <n v="17326"/>
    <s v="Woddow"/>
    <m/>
    <s v="Brandenburg"/>
    <m/>
    <n v="2007"/>
    <n v="2007"/>
    <s v="in Betrieb"/>
    <x v="0"/>
    <m/>
    <m/>
    <s v="Windenergie (Onshore-Anlage)"/>
    <x v="0"/>
    <m/>
    <n v="10"/>
    <m/>
    <s v="Höchstspannung (HöS)"/>
    <s v="50Hertz Transmission GmbH"/>
    <x v="0"/>
    <x v="12"/>
    <x v="0"/>
  </r>
  <r>
    <s v="BNA1073"/>
    <x v="458"/>
    <m/>
    <n v="25797"/>
    <s v="Wöhrden"/>
    <m/>
    <s v="Schleswig-Holstein"/>
    <m/>
    <d v="1999-01-14T00:00:00"/>
    <d v="1999-01-14T00:00:00"/>
    <s v="in Betrieb"/>
    <x v="0"/>
    <m/>
    <m/>
    <s v="Windenergie (Onshore-Anlage)"/>
    <x v="0"/>
    <m/>
    <n v="8.9"/>
    <m/>
    <s v="Mittelspannung (MS)"/>
    <s v="Schleswig-Holstein Netz AG "/>
    <x v="0"/>
    <x v="19"/>
    <x v="0"/>
  </r>
  <r>
    <s v="BNA1074"/>
    <x v="55"/>
    <s v="Spitzenlastkraftwerk Wolfen"/>
    <n v="6766"/>
    <s v="Wolfen"/>
    <m/>
    <s v="Sachsen-Anhalt"/>
    <m/>
    <d v="1997-03-25T00:00:00"/>
    <d v="1997-03-25T00:00:00"/>
    <s v="in Betrieb"/>
    <x v="1"/>
    <m/>
    <m/>
    <s v="Erdgas"/>
    <x v="1"/>
    <s v="Nein"/>
    <n v="40"/>
    <s v="UW Wolfen/Filmfabrik"/>
    <s v="Hochspannung (HS)"/>
    <s v="Mitteldeutsche Netzgesellschaft Strom mbH"/>
    <x v="0"/>
    <x v="14"/>
    <x v="1"/>
  </r>
  <r>
    <s v="BNA1075a"/>
    <x v="36"/>
    <s v="HKW Nord"/>
    <n v="38436"/>
    <s v="Wolfsburg"/>
    <m/>
    <s v="Niedersachsen"/>
    <s v="Generator A"/>
    <d v="2000-05-01T00:00:00"/>
    <d v="2000-05-01T00:00:00"/>
    <s v="in Betrieb"/>
    <x v="3"/>
    <s v="Steinkohle"/>
    <s v="Erdgas, Mineralöl"/>
    <s v="Steinkohle"/>
    <x v="1"/>
    <s v="Ja"/>
    <n v="61.5"/>
    <s v="UW West"/>
    <n v="50"/>
    <s v="VW Kraftwerk GmbH"/>
    <x v="0"/>
    <x v="50"/>
    <x v="1"/>
  </r>
  <r>
    <s v="BNA1075b"/>
    <x v="36"/>
    <s v="HKW Nord"/>
    <n v="38436"/>
    <s v="Wolfsburg"/>
    <m/>
    <s v="Niedersachsen"/>
    <s v="Generator B"/>
    <d v="2000-05-01T00:00:00"/>
    <d v="2000-05-01T00:00:00"/>
    <s v="in Betrieb"/>
    <x v="3"/>
    <s v="Steinkohle"/>
    <s v="Erdgas, Mineralöl"/>
    <s v="Steinkohle"/>
    <x v="1"/>
    <s v="Ja"/>
    <n v="61.5"/>
    <s v="UW Ost"/>
    <n v="50"/>
    <s v="VW Kraftwerk GmbH"/>
    <x v="0"/>
    <x v="50"/>
    <x v="1"/>
  </r>
  <r>
    <s v="BNA1076a"/>
    <x v="36"/>
    <s v="HKW West"/>
    <n v="38436"/>
    <s v="Wolfsburg"/>
    <m/>
    <s v="Niedersachsen"/>
    <s v="Block 1"/>
    <d v="1985-11-01T00:00:00"/>
    <d v="1985-11-01T00:00:00"/>
    <s v="in Betrieb"/>
    <x v="6"/>
    <m/>
    <m/>
    <s v="Steinkohle"/>
    <x v="1"/>
    <s v="Ja"/>
    <n v="138.5"/>
    <s v="UW Wolfsburg"/>
    <s v="Hochspannung (HS)"/>
    <s v="VW Kraftwerk GmbH"/>
    <x v="0"/>
    <x v="18"/>
    <x v="1"/>
  </r>
  <r>
    <s v="BNA1076b"/>
    <x v="36"/>
    <s v="HKW West"/>
    <n v="38436"/>
    <s v="Wolfsburg"/>
    <m/>
    <s v="Niedersachsen"/>
    <s v="Block 2"/>
    <d v="1985-11-01T00:00:00"/>
    <d v="1985-11-01T00:00:00"/>
    <s v="in Betrieb"/>
    <x v="6"/>
    <m/>
    <m/>
    <s v="Steinkohle"/>
    <x v="1"/>
    <s v="Ja"/>
    <n v="138.5"/>
    <s v="UW Wolfsburg"/>
    <s v="Hochspannung (HS)"/>
    <s v="VW Kraftwerk GmbH"/>
    <x v="0"/>
    <x v="18"/>
    <x v="1"/>
  </r>
  <r>
    <s v="BNA1077a"/>
    <x v="459"/>
    <s v="Windpark Wörrstadt-Ost"/>
    <n v="55286"/>
    <s v="Wörrstadt"/>
    <m/>
    <s v="Rheinland-Pfalz"/>
    <m/>
    <n v="2011"/>
    <n v="2011"/>
    <s v="in Betrieb"/>
    <x v="0"/>
    <m/>
    <m/>
    <s v="Windenergie (Onshore-Anlage)"/>
    <x v="0"/>
    <s v="Nein"/>
    <n v="11.5"/>
    <s v="Übergabestation Schornsheim 9 Strecke juwi"/>
    <s v="Hochspannung (HS)"/>
    <s v="EWR Netz GmbH"/>
    <x v="0"/>
    <x v="130"/>
    <x v="0"/>
  </r>
  <r>
    <s v="BNA1077b"/>
    <x v="459"/>
    <s v="New Breeze GmbH &amp; Co. Wind Wörrstadt KG"/>
    <n v="55286"/>
    <s v="Wörrstadt"/>
    <m/>
    <s v="Rheinland-Pfalz"/>
    <m/>
    <n v="2009"/>
    <n v="2009"/>
    <s v="in Betrieb"/>
    <x v="0"/>
    <m/>
    <m/>
    <s v="Windenergie (Onshore-Anlage)"/>
    <x v="0"/>
    <s v="Nein"/>
    <n v="15.7"/>
    <s v="Übergabestation Wörrstadt 48"/>
    <s v="Mittelspannung (MS)"/>
    <s v="EWR Netz GmbH"/>
    <x v="0"/>
    <x v="7"/>
    <x v="0"/>
  </r>
  <r>
    <s v="BNA1078"/>
    <x v="131"/>
    <s v="HKW Wörth"/>
    <n v="76744"/>
    <s v="Wörth"/>
    <s v="Am Oberwald 2"/>
    <s v="Rheinland-Pfalz"/>
    <m/>
    <d v="2007-11-30T00:00:00"/>
    <d v="2007-11-30T00:00:00"/>
    <s v="in Betrieb"/>
    <x v="3"/>
    <s v="Erdgas"/>
    <s v="Reststoffe"/>
    <s v="Erdgas"/>
    <x v="1"/>
    <s v="Ja"/>
    <n v="59"/>
    <s v="Übergabestation Palm Wörth"/>
    <s v="Hochspannung (HS)"/>
    <s v="Pfalzwerke Netz AG"/>
    <x v="0"/>
    <x v="81"/>
    <x v="1"/>
  </r>
  <r>
    <s v="BNA1079"/>
    <x v="460"/>
    <m/>
    <n v="27638"/>
    <s v="Wremen"/>
    <m/>
    <s v="Niedersachsen"/>
    <m/>
    <n v="1994"/>
    <n v="1994"/>
    <s v="in Betrieb"/>
    <x v="0"/>
    <m/>
    <m/>
    <s v="Windenergie (Onshore-Anlage)"/>
    <x v="0"/>
    <m/>
    <n v="22"/>
    <m/>
    <s v="USp. Hoch- / Mittelspannung (HS/MS)"/>
    <s v="EWE NETZ GmbH"/>
    <x v="0"/>
    <x v="11"/>
    <x v="0"/>
  </r>
  <r>
    <s v="BNA1080"/>
    <x v="401"/>
    <s v="PVA Wülknitz"/>
    <n v="1609"/>
    <s v="Wülknitz"/>
    <m/>
    <s v="Sachsen"/>
    <m/>
    <n v="2010"/>
    <n v="2010"/>
    <s v="in Betrieb"/>
    <x v="7"/>
    <m/>
    <m/>
    <s v="Solare Strahlungsenergie"/>
    <x v="0"/>
    <s v="Nein"/>
    <n v="11.2"/>
    <s v="UW Zeithain "/>
    <s v="Mittelspannung (MS)"/>
    <s v="ENSO Netz GmbH"/>
    <x v="0"/>
    <x v="54"/>
    <x v="0"/>
  </r>
  <r>
    <s v="BNA1081"/>
    <x v="461"/>
    <m/>
    <n v="1609"/>
    <s v="Wülknitz"/>
    <m/>
    <s v="Sachsen"/>
    <m/>
    <n v="2001"/>
    <n v="2001"/>
    <s v="in Betrieb"/>
    <x v="0"/>
    <m/>
    <m/>
    <s v="Windenergie (Onshore-Anlage)"/>
    <x v="0"/>
    <m/>
    <n v="10.199999999999999"/>
    <m/>
    <s v="USp. Hoch- / Mittelspannung (HS/MS)"/>
    <s v="ENSO Netz GmbH"/>
    <x v="0"/>
    <x v="22"/>
    <x v="0"/>
  </r>
  <r>
    <s v="BNA1082"/>
    <x v="462"/>
    <s v="HKW Barmen"/>
    <n v="42275"/>
    <s v="Wuppertal"/>
    <m/>
    <s v="Nordrhein-Westfalen"/>
    <s v="Block 1"/>
    <d v="2005-12-30T00:00:00"/>
    <d v="2005-12-30T00:00:00"/>
    <s v="in Betrieb"/>
    <x v="1"/>
    <m/>
    <m/>
    <s v="Erdgas"/>
    <x v="1"/>
    <s v="Ja"/>
    <n v="88.019000000000005"/>
    <m/>
    <s v="USp. Hoch- / Mittelspannung (HS/MS)"/>
    <s v="WSW Netz GmbH "/>
    <x v="0"/>
    <x v="36"/>
    <x v="0"/>
  </r>
  <r>
    <s v="BNA1083"/>
    <x v="462"/>
    <s v="Spitzenlastanlage Barmen"/>
    <n v="42275"/>
    <s v="Wuppertal"/>
    <m/>
    <s v="Nordrhein-Westfalen"/>
    <s v="Block 2"/>
    <d v="2008-07-09T00:00:00"/>
    <d v="2008-07-09T00:00:00"/>
    <s v="in Betrieb"/>
    <x v="5"/>
    <m/>
    <m/>
    <s v="Mineralölprodukte"/>
    <x v="1"/>
    <s v="Nein"/>
    <n v="60"/>
    <m/>
    <s v="USp. Hoch- / Mittelspannung (HS/MS)"/>
    <s v="WSW Netz GmbH "/>
    <x v="0"/>
    <x v="59"/>
    <x v="3"/>
  </r>
  <r>
    <s v="BNA1084"/>
    <x v="462"/>
    <s v="HKW Elberfeld "/>
    <n v="42117"/>
    <s v="Wuppertal"/>
    <m/>
    <s v="Nordrhein-Westfalen"/>
    <s v="Block 3"/>
    <d v="1992-01-01T00:00:00"/>
    <d v="1992-01-01T00:00:00"/>
    <s v="Endgültig Stillgelegt 2019 (mit StA)"/>
    <x v="6"/>
    <m/>
    <m/>
    <s v="Steinkohle"/>
    <x v="1"/>
    <s v="Ja"/>
    <n v="85"/>
    <m/>
    <s v="Hochspannung (HS)"/>
    <s v="WSW Netz GmbH "/>
    <x v="8"/>
    <x v="87"/>
    <x v="0"/>
  </r>
  <r>
    <s v="BNA1085"/>
    <x v="463"/>
    <s v="Heizkraftwerke an der Friedensbrücke"/>
    <n v="97080"/>
    <s v="Würzburg"/>
    <s v="Veitshöchheimer Str. 1"/>
    <s v="Bayern"/>
    <s v="TSIII"/>
    <d v="1971-01-01T00:00:00"/>
    <d v="1971-01-01T00:00:00"/>
    <s v="in Betrieb"/>
    <x v="1"/>
    <m/>
    <m/>
    <s v="Erdgas"/>
    <x v="1"/>
    <s v="Ja"/>
    <n v="23"/>
    <s v="UW HKW, 20 kV-Schaltanlage, Zelle J34"/>
    <s v="Mittelspannung (MS)"/>
    <s v="Mainfranken Netze GmbH"/>
    <x v="0"/>
    <x v="15"/>
    <x v="3"/>
  </r>
  <r>
    <s v="BNA1086"/>
    <x v="463"/>
    <s v="Heizkraftwerke an der Friedensbrücke"/>
    <n v="97080"/>
    <s v="Würzburg"/>
    <s v="Veitshöchheimer Str. 1"/>
    <s v="Bayern"/>
    <s v="TSII"/>
    <d v="1993-01-01T00:00:00"/>
    <d v="1993-01-01T00:00:00"/>
    <s v="in Betrieb"/>
    <x v="1"/>
    <m/>
    <m/>
    <s v="Erdgas"/>
    <x v="1"/>
    <s v="Ja"/>
    <n v="25"/>
    <s v="UW HKW, 20 kV-Schaltanlage, Zelle J26"/>
    <s v="Mittelspannung (MS)"/>
    <s v="Mainfranken Netze GmbH"/>
    <x v="0"/>
    <x v="21"/>
    <x v="3"/>
  </r>
  <r>
    <s v="BNA1087"/>
    <x v="463"/>
    <s v="Heizkraftwerke an der Friedensbrücke"/>
    <n v="97080"/>
    <s v="Würzburg"/>
    <s v="Veitshöchheimer Str. 1"/>
    <s v="Bayern"/>
    <s v="GTII"/>
    <d v="2009-01-01T00:00:00"/>
    <d v="2009-01-01T00:00:00"/>
    <s v="in Betrieb"/>
    <x v="1"/>
    <m/>
    <m/>
    <s v="Erdgas"/>
    <x v="1"/>
    <s v="Ja"/>
    <n v="29.5"/>
    <s v="UW HKW, 110 kV-Schaltanlge, Zelle E8"/>
    <s v="Hochspannung (HS)"/>
    <s v="Mainfranken Netze GmbH"/>
    <x v="0"/>
    <x v="6"/>
    <x v="3"/>
  </r>
  <r>
    <s v="BNA1088"/>
    <x v="463"/>
    <s v="Heizkraftwerke an der Friedensbrücke"/>
    <n v="97080"/>
    <s v="Würzburg"/>
    <s v="Veitshöchheimer Str. 1"/>
    <s v="Bayern"/>
    <s v="GTI"/>
    <d v="2005-01-01T00:00:00"/>
    <d v="2005-01-01T00:00:00"/>
    <s v="in Betrieb"/>
    <x v="1"/>
    <m/>
    <m/>
    <s v="Erdgas"/>
    <x v="1"/>
    <s v="Ja"/>
    <n v="44.5"/>
    <s v="UW HKW, 110 kV-Schaltanlage, Zelle E4"/>
    <s v="Hochspannung (HS)"/>
    <s v="Mainfranken Netze GmbH"/>
    <x v="0"/>
    <x v="36"/>
    <x v="3"/>
  </r>
  <r>
    <s v="BNA1089"/>
    <x v="219"/>
    <s v="Zielitz"/>
    <n v="39326"/>
    <s v="Zielitz"/>
    <m/>
    <s v="Sachsen-Anhalt"/>
    <s v="Zielitz"/>
    <d v="1996-01-01T00:00:00"/>
    <d v="1996-01-01T00:00:00"/>
    <s v="in Betrieb"/>
    <x v="1"/>
    <m/>
    <m/>
    <s v="Erdgas"/>
    <x v="1"/>
    <s v="Ja"/>
    <n v="27"/>
    <s v="UW Barleben"/>
    <s v="Hochspannung (HS)"/>
    <s v="Avacon Netz GmbH"/>
    <x v="0"/>
    <x v="38"/>
    <x v="1"/>
  </r>
  <r>
    <s v="BNA1090"/>
    <x v="39"/>
    <s v="Kladrum"/>
    <n v="19374"/>
    <s v="Zölkow / OT Kladrum"/>
    <m/>
    <s v="Mecklenburg-Vorpommern"/>
    <s v="Kladrum"/>
    <n v="1998"/>
    <n v="1998"/>
    <s v="in Betrieb"/>
    <x v="0"/>
    <m/>
    <m/>
    <s v="Windenergie (Onshore-Anlage)"/>
    <x v="0"/>
    <s v="Nein"/>
    <n v="13.8"/>
    <s v="UW Crivitz"/>
    <s v="Hochspannung (HS)"/>
    <s v="WEMAG Netz GmbH"/>
    <x v="0"/>
    <x v="78"/>
    <x v="0"/>
  </r>
  <r>
    <s v="BNA1091"/>
    <x v="79"/>
    <s v="Zolling"/>
    <n v="85406"/>
    <s v="Zolling"/>
    <s v="Leininger Str. 1"/>
    <s v="Bayern"/>
    <s v="BMHKW"/>
    <d v="2003-01-01T00:00:00"/>
    <d v="2003-01-01T00:00:00"/>
    <s v="in Betrieb"/>
    <x v="4"/>
    <s v="Altholz"/>
    <s v="HEL"/>
    <s v="Biomasse"/>
    <x v="0"/>
    <s v="Ja"/>
    <n v="18.3"/>
    <s v="110-kV-Schaltfeld E05 / LS 173"/>
    <s v="Hochspannung (HS)"/>
    <s v="Bayernwerk AG"/>
    <x v="0"/>
    <x v="8"/>
    <x v="0"/>
  </r>
  <r>
    <s v="BNA1092"/>
    <x v="79"/>
    <s v="Zolling"/>
    <n v="85406"/>
    <s v="Zolling"/>
    <s v="Leininger Str. 1"/>
    <s v="Bayern"/>
    <s v="GT1 &amp; GT2"/>
    <d v="1976-01-01T00:00:00"/>
    <d v="1976-01-01T00:00:00"/>
    <s v="in Betrieb"/>
    <x v="5"/>
    <m/>
    <m/>
    <s v="Mineralölprodukte"/>
    <x v="1"/>
    <s v="Nein"/>
    <n v="50"/>
    <s v="LS 184"/>
    <s v="Hochspannung (HS)"/>
    <s v="Bayernwerk AG"/>
    <x v="0"/>
    <x v="104"/>
    <x v="2"/>
  </r>
  <r>
    <s v="BNA1093"/>
    <x v="79"/>
    <s v="Zolling"/>
    <n v="85406"/>
    <s v="Zolling"/>
    <s v="Leininger Str. 1"/>
    <s v="Bayern"/>
    <s v="Zolling Block 5"/>
    <d v="1985-01-01T00:00:00"/>
    <d v="1985-01-01T00:00:00"/>
    <s v="in Betrieb"/>
    <x v="3"/>
    <s v="Steinkohle"/>
    <s v="Klärschlamm, HSL, HEL"/>
    <s v="Steinkohle"/>
    <x v="1"/>
    <s v="Ja"/>
    <n v="472"/>
    <s v="Feld 1 / LS 275"/>
    <s v="Höchstspannung (HöS)"/>
    <s v="TenneT TSO GmbH "/>
    <x v="0"/>
    <x v="18"/>
    <x v="1"/>
  </r>
  <r>
    <s v="BNA1094"/>
    <x v="464"/>
    <s v="Gaskraftwerk"/>
    <n v="53910"/>
    <s v="Zülpich"/>
    <s v="Bessenicher Weg"/>
    <s v="Nordrhein-Westfalen"/>
    <s v="GKW"/>
    <d v="1996-04-01T00:00:00"/>
    <d v="1996-04-01T00:00:00"/>
    <s v="in Betrieb"/>
    <x v="1"/>
    <m/>
    <m/>
    <s v="Erdgas"/>
    <x v="1"/>
    <s v="Ja"/>
    <n v="15.1"/>
    <s v="Viktor Rolf"/>
    <s v="Mittelspannung (MS)"/>
    <s v="Westnetz GmbH"/>
    <x v="0"/>
    <x v="38"/>
    <x v="1"/>
  </r>
  <r>
    <s v="BNA1097"/>
    <x v="464"/>
    <s v="Kohlekraftwerk"/>
    <n v="53909"/>
    <s v="Zülpich"/>
    <s v="Bessenicher Weg"/>
    <s v="Nordrhein-Westfalen"/>
    <s v="K06"/>
    <d v="2010-10-22T00:00:00"/>
    <d v="2010-10-22T00:00:00"/>
    <s v="in Betrieb"/>
    <x v="1"/>
    <s v="Braunkohlebriketts 75%, Sek.Brennstoff 20%, Biogas 5%"/>
    <s v="Rejekt + Biogas"/>
    <s v="Braunkohle"/>
    <x v="1"/>
    <s v="Ja"/>
    <n v="19.5"/>
    <s v="Viktor Rolf"/>
    <s v="Mittelspannung (MS)"/>
    <s v="Westnetz GmbH"/>
    <x v="0"/>
    <x v="24"/>
    <x v="1"/>
  </r>
  <r>
    <s v="BNA1098"/>
    <x v="465"/>
    <s v="Weserkraftwerk Bremen"/>
    <n v="28207"/>
    <s v="Bremen (Hastedt)"/>
    <m/>
    <s v="Bremen"/>
    <s v="WKB"/>
    <d v="2011-11-30T00:00:00"/>
    <d v="2011-11-30T00:00:00"/>
    <s v="in Betrieb"/>
    <x v="2"/>
    <m/>
    <m/>
    <s v="Laufwasser"/>
    <x v="0"/>
    <s v="Nein"/>
    <n v="9.9"/>
    <m/>
    <s v="Mittelspannung (MS)"/>
    <s v="Wesernetz Bremen GmbH"/>
    <x v="0"/>
    <x v="33"/>
    <x v="0"/>
  </r>
  <r>
    <s v="BNA1099"/>
    <x v="466"/>
    <s v="11 Windkraftanlagen"/>
    <n v="59227"/>
    <s v="Ahlen"/>
    <s v="Halene - Kampen "/>
    <s v="Nordrhein-Westfalen"/>
    <s v="11 Windkraftanlagen 2,3 MW"/>
    <d v="2011-12-06T00:00:00"/>
    <d v="2011-12-06T00:00:00"/>
    <s v="in Betrieb"/>
    <x v="0"/>
    <m/>
    <m/>
    <s v="Windenergie (Onshore-Anlage)"/>
    <x v="0"/>
    <m/>
    <n v="25.3"/>
    <s v="Umspannwerk Rosendahl, Ahlen"/>
    <s v="Hochspannung (HS)"/>
    <s v="Westnetz GmbH"/>
    <x v="0"/>
    <x v="33"/>
    <x v="0"/>
  </r>
  <r>
    <s v="BNA1100"/>
    <x v="181"/>
    <s v="Windpark Alterkülz-Spesenroth"/>
    <n v="56288"/>
    <s v="Alterkülz-Spesenroth"/>
    <m/>
    <s v="Rheinland-Pfalz"/>
    <m/>
    <d v="2008-11-07T00:00:00"/>
    <d v="2008-11-07T00:00:00"/>
    <s v="in Betrieb"/>
    <x v="0"/>
    <m/>
    <m/>
    <s v="Windenergie (Onshore-Anlage)"/>
    <x v="0"/>
    <m/>
    <n v="14"/>
    <m/>
    <s v="Mittelspannung (MS)"/>
    <s v="Westnetz GmbH"/>
    <x v="0"/>
    <x v="59"/>
    <x v="0"/>
  </r>
  <r>
    <s v="BNA1101"/>
    <x v="34"/>
    <s v="ÜST Anklam"/>
    <n v="17389"/>
    <s v="Anklam"/>
    <s v="Demminer Landstrasse"/>
    <s v="Mecklenburg-Vorpommern"/>
    <s v="ÜST Anklam"/>
    <n v="1999"/>
    <n v="1999"/>
    <s v="in Betrieb"/>
    <x v="0"/>
    <m/>
    <m/>
    <s v="Windenergie (Onshore-Anlage)"/>
    <x v="0"/>
    <m/>
    <n v="11.6"/>
    <s v="ÜST Anklam"/>
    <s v="Mittelspannung (MS)"/>
    <s v="E.DIS AG"/>
    <x v="0"/>
    <x v="3"/>
    <x v="0"/>
  </r>
  <r>
    <s v="BNA1102"/>
    <x v="467"/>
    <s v="Bigge"/>
    <n v="57439"/>
    <s v="Attendorn"/>
    <s v="In der Stesse 14"/>
    <s v="Nordrhein-Westfalen"/>
    <m/>
    <n v="1965"/>
    <n v="1965"/>
    <s v="in Betrieb"/>
    <x v="15"/>
    <m/>
    <m/>
    <s v="Speicherwasser (ohne Pumpspeicher)"/>
    <x v="1"/>
    <s v="Nein"/>
    <n v="15"/>
    <s v="Biggekraftwerk"/>
    <s v="Mittelspannung (MS)"/>
    <s v="BIGGE ENERGIE GmbH &amp; Co. KG"/>
    <x v="0"/>
    <x v="70"/>
    <x v="0"/>
  </r>
  <r>
    <s v="BNA1103"/>
    <x v="468"/>
    <s v="UPM Augsburg"/>
    <n v="86153"/>
    <s v="Augsburg"/>
    <s v="Georg-Heindl-Strasse 4"/>
    <s v="Bayern"/>
    <s v="Dampfturbine 3"/>
    <d v="1967-03-04T00:00:00"/>
    <d v="1967-03-04T00:00:00"/>
    <s v="Vorläufig Stillgelegt (mit StA)"/>
    <x v="1"/>
    <m/>
    <m/>
    <s v="Erdgas"/>
    <x v="1"/>
    <s v="Ja"/>
    <n v="29"/>
    <m/>
    <n v="10"/>
    <s v="Stadtwerke Augsburg"/>
    <x v="1"/>
    <x v="133"/>
    <x v="0"/>
  </r>
  <r>
    <s v="BNA1104"/>
    <x v="20"/>
    <s v="Heizkraftwerk"/>
    <n v="86152"/>
    <s v="Augsburg "/>
    <s v="Franziskanergasse 9"/>
    <s v="Bayern"/>
    <s v="T2"/>
    <d v="1976-12-15T00:00:00"/>
    <d v="1976-12-15T00:00:00"/>
    <s v="in Betrieb"/>
    <x v="3"/>
    <s v="Erdgas"/>
    <s v="Heizöl"/>
    <s v="Erdgas"/>
    <x v="1"/>
    <s v="Ja"/>
    <n v="20.399999999999999"/>
    <s v="Station 316/318"/>
    <s v="Mittelspannung (MS)"/>
    <s v="Netze Augsburg GmbH"/>
    <x v="0"/>
    <x v="104"/>
    <x v="1"/>
  </r>
  <r>
    <s v="BNA1105"/>
    <x v="237"/>
    <s v="HKW Bad Salzungen"/>
    <n v="36433"/>
    <s v="Bad Salzungen"/>
    <m/>
    <s v="Thüringen"/>
    <s v="HKW Bad Salzungen"/>
    <d v="1994-10-01T00:00:00"/>
    <d v="1994-10-01T00:00:00"/>
    <s v="in Betrieb"/>
    <x v="3"/>
    <s v="EG"/>
    <s v="HEL"/>
    <s v="Erdgas"/>
    <x v="1"/>
    <s v="Ja"/>
    <n v="9.6999999999999993"/>
    <s v="UW Bad Salzungen"/>
    <s v="Mittelspannung (MS)"/>
    <s v="TEN Thüringer Energienetze GmbH"/>
    <x v="0"/>
    <x v="29"/>
    <x v="1"/>
  </r>
  <r>
    <s v="BNA1106"/>
    <x v="39"/>
    <s v="Beeskow – Hufenfeld"/>
    <n v="15848"/>
    <s v="Beeskow"/>
    <m/>
    <s v="Brandenburg"/>
    <s v="Beeskow – Hufenfeld"/>
    <n v="2003"/>
    <n v="2003"/>
    <s v="in Betrieb"/>
    <x v="0"/>
    <m/>
    <m/>
    <s v="Windenergie (Onshore-Anlage)"/>
    <x v="0"/>
    <s v="Nein"/>
    <n v="14"/>
    <s v="UW Birkholz"/>
    <s v="Hochspannung (HS)"/>
    <s v="E.DIS AG"/>
    <x v="0"/>
    <x v="2"/>
    <x v="0"/>
  </r>
  <r>
    <s v="BNA1107"/>
    <x v="39"/>
    <s v="Bergholz"/>
    <n v="17321"/>
    <s v="Bergholz"/>
    <m/>
    <s v="Mecklenburg-Vorpommern"/>
    <s v="Bergholz"/>
    <n v="1999"/>
    <n v="1999"/>
    <s v="in Betrieb"/>
    <x v="0"/>
    <m/>
    <m/>
    <s v="Windenergie (Onshore-Anlage)"/>
    <x v="0"/>
    <s v="Nein"/>
    <n v="12"/>
    <s v="UW Löcknitz"/>
    <s v="Hochspannung (HS)"/>
    <s v="E.DIS AG"/>
    <x v="0"/>
    <x v="3"/>
    <x v="0"/>
  </r>
  <r>
    <s v="BNA1108"/>
    <x v="469"/>
    <s v="PD energy GmbH"/>
    <n v="6749"/>
    <s v="Bitterfeld - Wolfen"/>
    <s v="Ostraße 1"/>
    <s v="Sachsen-Anhalt"/>
    <m/>
    <d v="2010-01-01T00:00:00"/>
    <d v="2010-01-01T00:00:00"/>
    <s v="in Betrieb"/>
    <x v="10"/>
    <s v="Abfall"/>
    <s v="Heizöl L"/>
    <s v="Abfall"/>
    <x v="1"/>
    <s v="Ja"/>
    <n v="9.9"/>
    <s v="Übergabestation"/>
    <s v="Mittelspannung (MS)"/>
    <s v="Mitteldeutsche Netzgesellschaft Strom mbH"/>
    <x v="0"/>
    <x v="24"/>
    <x v="1"/>
  </r>
  <r>
    <s v="BNA1109"/>
    <x v="34"/>
    <s v="UW Raguhn"/>
    <n v="6776"/>
    <s v="Bobbau"/>
    <s v="Gemarkung Bobbau, _x000a_Flur 6, Flurstück 11"/>
    <s v="Sachsen-Anhalt"/>
    <s v="UW Raguhn"/>
    <n v="2005"/>
    <n v="2005"/>
    <s v="in Betrieb"/>
    <x v="0"/>
    <m/>
    <m/>
    <s v="Windenergie (Onshore-Anlage)"/>
    <x v="0"/>
    <m/>
    <n v="16.899999999999999"/>
    <s v="UW Raguhn"/>
    <s v="Hochspannung (HS)"/>
    <s v="Mitteldeutsche Netzgesellschaft Strom mbH"/>
    <x v="0"/>
    <x v="30"/>
    <x v="0"/>
  </r>
  <r>
    <s v="BNA1110"/>
    <x v="470"/>
    <s v="Restmüllheizkraftwerk Böblingen"/>
    <n v="71032"/>
    <s v="Böblingen"/>
    <s v="Musbergersträßle 11"/>
    <s v="Baden-Württemberg"/>
    <s v="Müllverbrennung"/>
    <d v="1999-05-03T00:00:00"/>
    <d v="1999-05-03T00:00:00"/>
    <s v="in Betrieb"/>
    <x v="10"/>
    <m/>
    <m/>
    <s v="Abfall"/>
    <x v="1"/>
    <s v="Nein"/>
    <n v="9.5"/>
    <m/>
    <n v="10"/>
    <s v="Netze BW GmbH"/>
    <x v="0"/>
    <x v="19"/>
    <x v="1"/>
  </r>
  <r>
    <s v="BNA1113"/>
    <x v="34"/>
    <s v="UW Roitzsch"/>
    <n v="6809"/>
    <s v="Brehna / Roitzsch"/>
    <s v="Gemarkung Brehna / Roitzsch, _x000a_an der Umgehungsstrasse"/>
    <s v="Sachsen-Anhalt"/>
    <s v="UW Roitzsch"/>
    <n v="2003"/>
    <n v="2003"/>
    <s v="in Betrieb"/>
    <x v="0"/>
    <m/>
    <m/>
    <s v="Windenergie (Onshore-Anlage)"/>
    <x v="0"/>
    <m/>
    <n v="21.7"/>
    <s v="UW Roitzsch"/>
    <s v="Mittelspannung (MS)"/>
    <s v="Mitteldeutsche Netzgesellschaft Strom mbH"/>
    <x v="0"/>
    <x v="2"/>
    <x v="0"/>
  </r>
  <r>
    <s v="BNA1114"/>
    <x v="75"/>
    <s v="MHKW"/>
    <n v="28219"/>
    <s v="Bremen"/>
    <s v="Oken 2"/>
    <s v="Bremen"/>
    <s v="MHKW"/>
    <s v="1969 / 2012"/>
    <s v="1969 / 2012"/>
    <s v="in Betrieb"/>
    <x v="10"/>
    <m/>
    <m/>
    <s v="Abfall"/>
    <x v="1"/>
    <s v="Ja"/>
    <n v="44"/>
    <m/>
    <s v="Hochspannung (HS)"/>
    <s v="Wesernetz Bremen GmbH"/>
    <x v="0"/>
    <x v="82"/>
    <x v="1"/>
  </r>
  <r>
    <s v="BNA1115"/>
    <x v="471"/>
    <s v="Gichtgaskraftwerk Dillingen"/>
    <n v="66763"/>
    <s v="Dillingen/Saar"/>
    <s v="Werkstraße 1"/>
    <s v="Saarland"/>
    <m/>
    <d v="2010-10-20T00:00:00"/>
    <d v="2010-10-20T00:00:00"/>
    <s v="in Betrieb"/>
    <x v="14"/>
    <s v="Hochofengas"/>
    <s v="Koksgas/ Erdgas"/>
    <s v="Sonstige Energieträger_x000a_(nicht erneuerbar)"/>
    <x v="1"/>
    <s v="Ja"/>
    <n v="85"/>
    <m/>
    <s v="Mittelspannung (MS)"/>
    <s v="Amprion GmbH"/>
    <x v="0"/>
    <x v="24"/>
    <x v="1"/>
  </r>
  <r>
    <s v="BNA1116"/>
    <x v="472"/>
    <s v="BEG"/>
    <n v="27570"/>
    <s v="Bremerhaven"/>
    <s v="Zur Hexenbrücke 16"/>
    <s v="Bremen"/>
    <m/>
    <d v="1977-03-18T00:00:00"/>
    <d v="1977-03-18T00:00:00"/>
    <s v="in Betrieb"/>
    <x v="3"/>
    <s v="Abfall"/>
    <m/>
    <s v="Abfall"/>
    <x v="1"/>
    <s v="Ja"/>
    <n v="14"/>
    <s v="MBA"/>
    <s v="Mittelspannung (MS)"/>
    <s v="Wesernetz Bremen GmbH"/>
    <x v="0"/>
    <x v="42"/>
    <x v="1"/>
  </r>
  <r>
    <s v="BNA1117"/>
    <x v="473"/>
    <s v="Industriekraftwerk Breuberg"/>
    <n v="64747"/>
    <s v="Breuberg"/>
    <s v="Höchster Str. 48-60"/>
    <s v="Hessen"/>
    <m/>
    <d v="1999-08-01T00:00:00"/>
    <d v="1999-08-01T00:00:00"/>
    <s v="in Betrieb"/>
    <x v="1"/>
    <m/>
    <m/>
    <s v="Erdgas"/>
    <x v="1"/>
    <s v="Ja"/>
    <n v="11.4"/>
    <s v="UA Sandbach"/>
    <s v="Mittelspannung (MS)"/>
    <s v="e-netz Südhessen GmbH &amp; Co. KG"/>
    <x v="0"/>
    <x v="19"/>
    <x v="1"/>
  </r>
  <r>
    <s v="BNA1118"/>
    <x v="51"/>
    <s v="Dessau"/>
    <n v="86977"/>
    <s v="Burggen"/>
    <s v="Dessau"/>
    <s v="Bayern"/>
    <s v="Dessau"/>
    <d v="1967-01-01T00:00:00"/>
    <d v="1967-01-01T00:00:00"/>
    <s v="in Betrieb"/>
    <x v="2"/>
    <m/>
    <m/>
    <s v="Laufwasser"/>
    <x v="1"/>
    <s v="Nein"/>
    <n v="10.3"/>
    <s v="Schaltanlage vor Ort"/>
    <s v="Hochspannung (HS)"/>
    <s v="Bayernwerk AG"/>
    <x v="0"/>
    <x v="133"/>
    <x v="0"/>
  </r>
  <r>
    <s v="BNA1119"/>
    <x v="474"/>
    <s v="MHKW Burgkirchen"/>
    <n v="84508"/>
    <s v="Burgkirchen"/>
    <s v="Bruck 110"/>
    <s v="Bayern"/>
    <m/>
    <d v="1994-01-15T00:00:00"/>
    <d v="1994-01-15T00:00:00"/>
    <s v="in Betrieb"/>
    <x v="10"/>
    <m/>
    <m/>
    <s v="Abfall"/>
    <x v="1"/>
    <s v="Nein"/>
    <n v="12.5"/>
    <s v="DE00754884504B007225Z0285XXXXFFFF"/>
    <s v="Mittelspannung (MS)"/>
    <s v="InfraServ GmbH &amp; Co. Gendorf KG"/>
    <x v="0"/>
    <x v="29"/>
    <x v="1"/>
  </r>
  <r>
    <s v="BNA1120"/>
    <x v="475"/>
    <s v="Energiezentrale"/>
    <n v="44579"/>
    <s v="Castrop-Rauxel"/>
    <s v="Kekulestraße 30"/>
    <s v="Nordrhein-Westfalen"/>
    <s v="Gasturbine"/>
    <d v="1991-06-01T00:00:00"/>
    <d v="1991-06-01T00:00:00"/>
    <s v="in Betrieb"/>
    <x v="3"/>
    <s v="Erdgas"/>
    <s v="Heizöl EL"/>
    <s v="Erdgas"/>
    <x v="1"/>
    <s v="Ja"/>
    <n v="10.199999999999999"/>
    <s v="5725"/>
    <s v="Mittelspannung (MS)"/>
    <s v="Westnetz GmbH"/>
    <x v="0"/>
    <x v="60"/>
    <x v="2"/>
  </r>
  <r>
    <s v="BNA1121"/>
    <x v="475"/>
    <s v="Energiezentrale"/>
    <n v="44579"/>
    <s v="Castrop-Rauxel"/>
    <s v="Kekulestraße 30"/>
    <s v="Nordrhein-Westfalen"/>
    <s v="Energiecenter"/>
    <d v="2005-12-09T00:00:00"/>
    <d v="2005-12-09T00:00:00"/>
    <s v="in Betrieb"/>
    <x v="3"/>
    <s v="Erdgas"/>
    <s v="Heizöl EL"/>
    <s v="Erdgas"/>
    <x v="1"/>
    <s v="Ja"/>
    <n v="0.88"/>
    <m/>
    <m/>
    <s v="Westnetz GmbH"/>
    <x v="0"/>
    <x v="36"/>
    <x v="1"/>
  </r>
  <r>
    <s v="BNA1122"/>
    <x v="39"/>
    <s v="Christinendorf"/>
    <n v="15806"/>
    <s v="Christinendorf"/>
    <m/>
    <s v="Brandenburg"/>
    <s v="Christinendorf"/>
    <n v="2009"/>
    <n v="2009"/>
    <s v="in Betrieb"/>
    <x v="0"/>
    <m/>
    <m/>
    <s v="Windenergie (Onshore-Anlage)"/>
    <x v="0"/>
    <s v="Nein"/>
    <n v="14"/>
    <s v="UW Christinendorf"/>
    <s v="Hochspannung (HS)"/>
    <s v="E.DIS AG"/>
    <x v="0"/>
    <x v="7"/>
    <x v="0"/>
  </r>
  <r>
    <s v="BNA1123"/>
    <x v="476"/>
    <s v="Weimar"/>
    <n v="7751"/>
    <s v="Coppanz"/>
    <m/>
    <s v="Thüringen"/>
    <s v="Weimar"/>
    <n v="2002"/>
    <n v="2002"/>
    <s v="in Betrieb"/>
    <x v="0"/>
    <m/>
    <m/>
    <s v="Windenergie (Onshore-Anlage)"/>
    <x v="0"/>
    <s v="Nein"/>
    <n v="12"/>
    <s v="UW"/>
    <s v="Hochspannung (HS)"/>
    <s v="Mitteldeutsche Netzgesellschaft Strom mbH"/>
    <x v="0"/>
    <x v="1"/>
    <x v="0"/>
  </r>
  <r>
    <s v="BNA1124"/>
    <x v="401"/>
    <s v="PVA Dallgow-Döberitz"/>
    <n v="14624"/>
    <s v="Dallgow-Döberitz"/>
    <s v="Hamburger Chaussee"/>
    <s v="Brandenburg"/>
    <m/>
    <n v="2011"/>
    <n v="2011"/>
    <s v="in Betrieb"/>
    <x v="7"/>
    <m/>
    <m/>
    <s v="Solare Strahlungsenergie"/>
    <x v="0"/>
    <s v="Nein"/>
    <n v="20.956"/>
    <s v="UW Falkensee J08/J27"/>
    <s v="Hochspannung (HS)"/>
    <s v="E.DIS AG"/>
    <x v="0"/>
    <x v="130"/>
    <x v="0"/>
  </r>
  <r>
    <s v="BNA1125"/>
    <x v="477"/>
    <s v="Heizkraftwerk"/>
    <n v="64293"/>
    <s v="Darmstadt "/>
    <s v="Frankfurter Str. 250"/>
    <s v="Hessen"/>
    <s v="GT"/>
    <d v="1999-12-20T00:00:00"/>
    <d v="1999-12-20T00:00:00"/>
    <s v="in Betrieb"/>
    <x v="3"/>
    <s v="Erdgas"/>
    <s v="leichtes Heizöl"/>
    <s v="Erdgas"/>
    <x v="1"/>
    <s v="Ja"/>
    <n v="10"/>
    <s v="UA Nord"/>
    <s v="Mittelspannung (MS)"/>
    <s v="e-netz Südhessen GmbH &amp; Co. KG"/>
    <x v="0"/>
    <x v="19"/>
    <x v="2"/>
  </r>
  <r>
    <s v="BNA1126"/>
    <x v="478"/>
    <s v="Dettingen"/>
    <n v="88451"/>
    <s v="Dettingen"/>
    <m/>
    <s v="Baden-Württemberg"/>
    <s v="Dettingen"/>
    <d v="1927-04-01T00:00:00"/>
    <d v="1927-04-01T00:00:00"/>
    <s v="in Betrieb"/>
    <x v="2"/>
    <m/>
    <m/>
    <s v="Laufwasser"/>
    <x v="1"/>
    <s v="Nein"/>
    <n v="11"/>
    <m/>
    <s v="Mittelspannung (MS)"/>
    <s v="Netze BW GmbH"/>
    <x v="0"/>
    <x v="114"/>
    <x v="0"/>
  </r>
  <r>
    <s v="BNA1127"/>
    <x v="479"/>
    <s v="GHD"/>
    <n v="84130"/>
    <s v="Dingolfing"/>
    <s v="Landshuter Straße 56"/>
    <s v="Bayern"/>
    <s v="GT1"/>
    <d v="1997-12-19T00:00:00"/>
    <d v="1997-12-19T00:00:00"/>
    <s v="Endgültig Stillgelegt 2017 (ohne StA)"/>
    <x v="1"/>
    <m/>
    <m/>
    <s v="Erdgas"/>
    <x v="1"/>
    <s v="Ja"/>
    <n v="6.7"/>
    <s v="-"/>
    <s v="Mittelspannung (MS)"/>
    <s v="Bayernwerk AG"/>
    <x v="12"/>
    <x v="14"/>
    <x v="0"/>
  </r>
  <r>
    <s v="BNA1128"/>
    <x v="479"/>
    <s v="GHD"/>
    <n v="84130"/>
    <s v="Dingolfing"/>
    <s v="Landshuter Straße 56"/>
    <s v="Bayern"/>
    <s v="GT2"/>
    <d v="1997-12-19T00:00:00"/>
    <d v="1997-12-19T00:00:00"/>
    <s v="Endgültig Stillgelegt 2017 (ohne StA)"/>
    <x v="1"/>
    <m/>
    <m/>
    <s v="Erdgas"/>
    <x v="1"/>
    <s v="Ja"/>
    <n v="6.7"/>
    <s v="-"/>
    <s v="Mittelspannung (MS)"/>
    <s v="Bayernwerk AG"/>
    <x v="12"/>
    <x v="14"/>
    <x v="0"/>
  </r>
  <r>
    <s v="BNA1129"/>
    <x v="51"/>
    <s v="Dingolfing"/>
    <n v="84130"/>
    <s v="Dingolfing"/>
    <s v="Bayernwerkstraße 55"/>
    <s v="Bayern"/>
    <s v="Dingolfing"/>
    <d v="1957-01-01T00:00:00"/>
    <d v="1957-01-01T00:00:00"/>
    <s v="in Betrieb"/>
    <x v="2"/>
    <m/>
    <m/>
    <s v="Laufwasser"/>
    <x v="1"/>
    <s v="Nein"/>
    <n v="15"/>
    <s v="Schaltanlage vor Ort"/>
    <s v="Hochspannung (HS)"/>
    <s v="Bayernwerk AG"/>
    <x v="0"/>
    <x v="117"/>
    <x v="0"/>
  </r>
  <r>
    <s v="BNA1131"/>
    <x v="480"/>
    <s v="MT, Düren"/>
    <n v="52349"/>
    <s v="Düren"/>
    <s v="Veldener Strasse 121 - 131"/>
    <s v="Nordrhein-Westfalen"/>
    <m/>
    <d v="1940-01-01T00:00:00"/>
    <d v="1940-01-01T00:00:00"/>
    <s v="in Betrieb"/>
    <x v="1"/>
    <m/>
    <m/>
    <s v="Erdgas"/>
    <x v="1"/>
    <s v="Ja"/>
    <n v="14"/>
    <s v="Keine Ausspeisung"/>
    <s v="Mittelspannung (MS)"/>
    <s v="Leitungspartner GmbH "/>
    <x v="0"/>
    <x v="121"/>
    <x v="1"/>
  </r>
  <r>
    <s v="BNA1132"/>
    <x v="19"/>
    <s v="WP Edersleben"/>
    <n v="6528"/>
    <s v="Edersleben"/>
    <m/>
    <s v="Sachsen-Anhalt"/>
    <m/>
    <n v="2002"/>
    <n v="2002"/>
    <s v="in Betrieb"/>
    <x v="0"/>
    <m/>
    <m/>
    <s v="Windenergie (Onshore-Anlage)"/>
    <x v="0"/>
    <m/>
    <n v="12"/>
    <m/>
    <s v="Mittelspannung (MS)"/>
    <s v="Mitteldeutsche Netzgesellschaft Strom mbH"/>
    <x v="0"/>
    <x v="1"/>
    <x v="0"/>
  </r>
  <r>
    <s v="BNA1134"/>
    <x v="51"/>
    <s v="Eitting"/>
    <n v="85462"/>
    <s v="Eitting"/>
    <s v="Am Moosrain 10"/>
    <s v="Bayern"/>
    <s v="Eitting"/>
    <d v="1925-01-01T00:00:00"/>
    <d v="1925-01-01T00:00:00"/>
    <s v="in Betrieb"/>
    <x v="2"/>
    <m/>
    <m/>
    <s v="Laufwasser"/>
    <x v="1"/>
    <s v="Nein"/>
    <n v="26"/>
    <s v="Schaltanlage vor Ort"/>
    <s v="Hochspannung (HS)"/>
    <s v="Bayernwerk AG/DB Energie GmbH"/>
    <x v="0"/>
    <x v="136"/>
    <x v="0"/>
  </r>
  <r>
    <s v="BNA1135"/>
    <x v="32"/>
    <s v="Fankel"/>
    <n v="56821"/>
    <s v="Ellenz-Poltersdorf"/>
    <m/>
    <s v="Rheinland-Pfalz"/>
    <m/>
    <d v="1963-01-01T00:00:00"/>
    <d v="1963-01-01T00:00:00"/>
    <s v="in Betrieb"/>
    <x v="2"/>
    <m/>
    <m/>
    <s v="Laufwasser"/>
    <x v="1"/>
    <s v="Nein"/>
    <n v="16.399999999999999"/>
    <m/>
    <s v="Mittelspannung (MS)"/>
    <s v="Westnetz GmbH"/>
    <x v="0"/>
    <x v="73"/>
    <x v="0"/>
  </r>
  <r>
    <s v="BNA1136"/>
    <x v="481"/>
    <s v="Ellgau"/>
    <n v="86679"/>
    <s v="Ellgau"/>
    <m/>
    <s v="Bayern"/>
    <m/>
    <d v="1952-04-18T00:00:00"/>
    <d v="1952-04-18T00:00:00"/>
    <s v="in Betrieb"/>
    <x v="2"/>
    <m/>
    <m/>
    <s v="Laufwasser"/>
    <x v="1"/>
    <s v="Nein"/>
    <n v="9.6999999999999993"/>
    <s v="UW Ellgau"/>
    <s v="Hochspannung (HS)"/>
    <s v="LEW Verteilnetz GmbH"/>
    <x v="0"/>
    <x v="131"/>
    <x v="0"/>
  </r>
  <r>
    <s v="BNA1137"/>
    <x v="32"/>
    <s v="Enkirch"/>
    <n v="56850"/>
    <s v="Enkirch"/>
    <m/>
    <s v="Rheinland-Pfalz"/>
    <m/>
    <d v="1966-01-01T00:00:00"/>
    <d v="1966-01-01T00:00:00"/>
    <s v="in Betrieb"/>
    <x v="2"/>
    <m/>
    <m/>
    <s v="Laufwasser"/>
    <x v="1"/>
    <s v="Nein"/>
    <n v="18.399999999999999"/>
    <m/>
    <s v="Mittelspannung (MS)"/>
    <s v="Westnetz GmbH"/>
    <x v="0"/>
    <x v="28"/>
    <x v="0"/>
  </r>
  <r>
    <s v="BNA1138"/>
    <x v="482"/>
    <s v="BHKW an Klinkerweg"/>
    <n v="40699"/>
    <s v="Erkrath"/>
    <s v="Klinkerweg 4"/>
    <s v="Nordrhein-Westfalen"/>
    <s v="Module 1, 2 und 3"/>
    <d v="2000-04-01T00:00:00"/>
    <d v="2000-04-01T00:00:00"/>
    <s v="in Betrieb"/>
    <x v="1"/>
    <m/>
    <m/>
    <s v="Erdgas"/>
    <x v="1"/>
    <s v="Ja"/>
    <n v="10.199999999999999"/>
    <s v="Schaltanlage BHKW"/>
    <s v="Mittelspannung (MS)"/>
    <s v="Stadtwerke Erkrath GmbH"/>
    <x v="0"/>
    <x v="50"/>
    <x v="1"/>
  </r>
  <r>
    <s v="BNA1139"/>
    <x v="483"/>
    <s v="TREA Breisgau"/>
    <n v="79427"/>
    <s v="Eschbach"/>
    <s v="Heitersheimer Straße 2"/>
    <s v="Baden-Württemberg"/>
    <m/>
    <d v="2005-07-15T00:00:00"/>
    <d v="2005-07-15T00:00:00"/>
    <s v="in Betrieb"/>
    <x v="10"/>
    <s v="Abfall, _x000a_biol. abbaubarer Anteil von Abfällen aus Haushalten und Industrie"/>
    <m/>
    <s v="Abfall"/>
    <x v="1"/>
    <s v="Ja"/>
    <n v="13.6"/>
    <s v="Eschbach, Heitersheimer Straße"/>
    <s v="Mittelspannung (MS)"/>
    <s v="bnNETZE GmbH"/>
    <x v="0"/>
    <x v="36"/>
    <x v="1"/>
  </r>
  <r>
    <s v="BNA1140"/>
    <x v="51"/>
    <s v="Altheim"/>
    <n v="84051"/>
    <s v="Essenbach"/>
    <s v="Kraftwerkstraße 22"/>
    <s v="Bayern"/>
    <s v="Altheim"/>
    <d v="1951-01-01T00:00:00"/>
    <d v="1951-01-01T00:00:00"/>
    <s v="in Betrieb"/>
    <x v="2"/>
    <m/>
    <m/>
    <s v="Laufwasser"/>
    <x v="1"/>
    <s v="Nein"/>
    <n v="17.8"/>
    <s v="Schaltanlage vor Ort"/>
    <s v="Hochspannung (HS)"/>
    <s v="Bayernwerk AG"/>
    <x v="0"/>
    <x v="122"/>
    <x v="0"/>
  </r>
  <r>
    <s v="BNA1141"/>
    <x v="484"/>
    <s v="P&amp;L Werk Euskirchen"/>
    <n v="53879"/>
    <s v="Euskirchen"/>
    <s v="Bonner Strasse 2"/>
    <s v="Nordrhein-Westfalen"/>
    <s v="Kessel 4 / 6"/>
    <d v="1979-10-01T00:00:00"/>
    <d v="1979-10-01T00:00:00"/>
    <s v="in Betrieb"/>
    <x v="3"/>
    <s v="Braunkohlebrikett"/>
    <s v="Erdgas,Heizöl S,Heizöl EL"/>
    <s v="Braunkohle"/>
    <x v="1"/>
    <s v="Ja"/>
    <n v="14.5"/>
    <m/>
    <s v="Mittelspannung (MS)"/>
    <s v="Westnetz GmbH"/>
    <x v="0"/>
    <x v="52"/>
    <x v="1"/>
  </r>
  <r>
    <s v="BNA1142"/>
    <x v="19"/>
    <s v="WP Frauenhagen"/>
    <n v="16278"/>
    <s v="Frauenhagen"/>
    <m/>
    <s v="Brandenburg"/>
    <m/>
    <n v="2002"/>
    <n v="2002"/>
    <s v="in Betrieb"/>
    <x v="0"/>
    <m/>
    <m/>
    <s v="Windenergie (Onshore-Anlage)"/>
    <x v="0"/>
    <m/>
    <n v="10.4"/>
    <m/>
    <s v="Mittelspannung (MS)"/>
    <s v="E.DIS AG"/>
    <x v="0"/>
    <x v="1"/>
    <x v="0"/>
  </r>
  <r>
    <s v="BNA1143"/>
    <x v="32"/>
    <s v="Serrig"/>
    <n v="54450"/>
    <s v="Freudenburg"/>
    <m/>
    <s v="Rheinland-Pfalz"/>
    <m/>
    <d v="1985-01-01T00:00:00"/>
    <d v="1985-01-01T00:00:00"/>
    <s v="in Betrieb"/>
    <x v="2"/>
    <m/>
    <m/>
    <s v="Laufwasser"/>
    <x v="1"/>
    <s v="Nein"/>
    <n v="12.1"/>
    <m/>
    <s v="Mittelspannung (MS)"/>
    <s v="Westnetz GmbH"/>
    <x v="0"/>
    <x v="18"/>
    <x v="0"/>
  </r>
  <r>
    <s v="BNA1144"/>
    <x v="485"/>
    <s v="EEW Göppingen"/>
    <n v="73037"/>
    <s v="Göppingen"/>
    <m/>
    <s v="Baden-Württemberg"/>
    <s v="Turb. Neu"/>
    <d v="1975-07-01T00:00:00"/>
    <d v="1975-07-01T00:00:00"/>
    <s v="in Betrieb"/>
    <x v="10"/>
    <s v="Abfall, _x000a_biol. abbaubarer Anteil von Abfällen aus Haushalten und Industrie"/>
    <m/>
    <s v="Abfall"/>
    <x v="1"/>
    <s v="Ja"/>
    <n v="11"/>
    <s v="10AHA"/>
    <s v="USp. Mittel- / Niederspannung (MS/NS)"/>
    <s v="Netze BW GmbH"/>
    <x v="0"/>
    <x v="17"/>
    <x v="1"/>
  </r>
  <r>
    <s v="BNA1145"/>
    <x v="486"/>
    <s v="Windpark Görike"/>
    <n v="16866"/>
    <s v="Görike"/>
    <m/>
    <s v="Brandenburg"/>
    <s v="Görike"/>
    <d v="2010-02-25T00:00:00"/>
    <d v="2010-02-25T00:00:00"/>
    <s v="in Betrieb"/>
    <x v="0"/>
    <m/>
    <m/>
    <s v="Windenergie (Onshore-Anlage)"/>
    <x v="0"/>
    <s v="Nein"/>
    <n v="10"/>
    <s v="Granzow"/>
    <s v="Hochspannung (HS)"/>
    <s v="E.DIS AG"/>
    <x v="0"/>
    <x v="24"/>
    <x v="0"/>
  </r>
  <r>
    <s v="BNA1146"/>
    <x v="487"/>
    <s v="Windpark Schenkendöbern"/>
    <n v="3172"/>
    <s v="Gubin / Schenkendöbern"/>
    <m/>
    <s v="Brandenburg"/>
    <s v="Schenkendöbern"/>
    <n v="2009"/>
    <n v="2009"/>
    <s v="in Betrieb"/>
    <x v="0"/>
    <m/>
    <m/>
    <s v="Windenergie (Onshore-Anlage)"/>
    <x v="0"/>
    <s v="Nein"/>
    <n v="12"/>
    <s v="UW Gubin"/>
    <s v="Mittelspannung (MS)"/>
    <s v="Mitteldeutsche Netzgesellschaft Strom mbH"/>
    <x v="0"/>
    <x v="7"/>
    <x v="0"/>
  </r>
  <r>
    <s v="BNA1148"/>
    <x v="488"/>
    <s v="MVA Hamm"/>
    <n v="59075"/>
    <s v="Hamm"/>
    <s v="Am Lausbach 2"/>
    <s v="Nordrhein-Westfalen"/>
    <m/>
    <d v="1986-02-13T00:00:00"/>
    <d v="1986-02-13T00:00:00"/>
    <s v="in Betrieb"/>
    <x v="10"/>
    <s v="Abfall"/>
    <s v="Heizöl EL"/>
    <s v="Abfall"/>
    <x v="1"/>
    <s v="Ja"/>
    <n v="14.58"/>
    <s v="UW Bockum-Hövel"/>
    <s v="USp. Hoch- / Mittelspannung (HS/MS)"/>
    <s v="Westnetz GmbH"/>
    <x v="0"/>
    <x v="61"/>
    <x v="1"/>
  </r>
  <r>
    <s v="BNA1149"/>
    <x v="89"/>
    <s v="Windpark Haupersweiler"/>
    <n v="66629"/>
    <s v="Haupersweiler"/>
    <m/>
    <s v="Saarland"/>
    <s v="Haupersweiler"/>
    <d v="2011-03-25T00:00:00"/>
    <d v="2011-03-25T00:00:00"/>
    <s v="in Betrieb"/>
    <x v="0"/>
    <m/>
    <m/>
    <s v="Windenergie (Onshore-Anlage)"/>
    <x v="0"/>
    <s v="Nein"/>
    <n v="15"/>
    <s v="UW Freisen "/>
    <s v="Mittelspannung (MS)"/>
    <s v="energis-Netzgesellschaft mbH"/>
    <x v="0"/>
    <x v="33"/>
    <x v="0"/>
  </r>
  <r>
    <s v="BNA1150"/>
    <x v="34"/>
    <s v="UW Flensburg Wind"/>
    <n v="24983"/>
    <s v="Haurup"/>
    <s v="Gemarkung Haurup, _x000a_Flur 1, Flurstück 17 &amp; 41"/>
    <s v="Schleswig-Holstein"/>
    <s v="UW Flensburg Wind"/>
    <n v="2008"/>
    <n v="2008"/>
    <s v="in Betrieb"/>
    <x v="0"/>
    <m/>
    <m/>
    <s v="Windenergie (Onshore-Anlage)"/>
    <x v="0"/>
    <m/>
    <n v="26.1"/>
    <s v="UW Flensburg Wind"/>
    <s v="Hochspannung (HS)"/>
    <s v="Schleswig-Holstein Netz AG "/>
    <x v="0"/>
    <x v="55"/>
    <x v="0"/>
  </r>
  <r>
    <s v="BNA1151"/>
    <x v="32"/>
    <s v="KWKK Heidelberg"/>
    <n v="69120"/>
    <s v="Heidelberg"/>
    <s v="Neuenheimer Feld 530"/>
    <s v="Baden-Württemberg"/>
    <m/>
    <d v="2001-12-21T00:00:00"/>
    <d v="2001-12-21T00:00:00"/>
    <s v="in Betrieb"/>
    <x v="1"/>
    <m/>
    <m/>
    <s v="Erdgas"/>
    <x v="1"/>
    <s v="Ja"/>
    <n v="13.5"/>
    <s v="DE000277691200000000000021A129569"/>
    <s v="Mittelspannung (MS)"/>
    <s v="Stadtwerke Heidelberg Netze GmbH"/>
    <x v="0"/>
    <x v="27"/>
    <x v="1"/>
  </r>
  <r>
    <s v="BNA1152"/>
    <x v="32"/>
    <s v="Schwammenauel"/>
    <n v="52396"/>
    <s v="Heimbach"/>
    <m/>
    <s v="Nordrhein-Westfalen"/>
    <m/>
    <d v="1938-12-01T00:00:00"/>
    <d v="1938-12-01T00:00:00"/>
    <s v="in Betrieb"/>
    <x v="2"/>
    <m/>
    <m/>
    <s v="Laufwasser"/>
    <x v="1"/>
    <s v="Nein"/>
    <n v="14"/>
    <m/>
    <s v="Mittelspannung (MS)"/>
    <s v="Westnetz GmbH"/>
    <x v="0"/>
    <x v="96"/>
    <x v="0"/>
  </r>
  <r>
    <s v="BNA1153"/>
    <x v="32"/>
    <s v="Heimbach"/>
    <n v="52396"/>
    <s v="Heimbach"/>
    <m/>
    <s v="Nordrhein-Westfalen"/>
    <m/>
    <d v="1905-06-01T00:00:00"/>
    <d v="1905-06-01T00:00:00"/>
    <s v="in Betrieb"/>
    <x v="2"/>
    <m/>
    <m/>
    <s v="Laufwasser"/>
    <x v="1"/>
    <s v="Nein"/>
    <n v="16"/>
    <m/>
    <s v="Mittelspannung (MS)"/>
    <s v="Westnetz GmbH"/>
    <x v="0"/>
    <x v="137"/>
    <x v="0"/>
  </r>
  <r>
    <s v="BNA1154"/>
    <x v="489"/>
    <s v="RZR Herten I"/>
    <n v="45699"/>
    <s v="Herten"/>
    <s v="Im Emscherbruch 11"/>
    <s v="Nordrhein-Westfalen"/>
    <s v="RZR I"/>
    <d v="1982-01-09T00:00:00"/>
    <d v="1982-01-09T00:00:00"/>
    <s v="in Betrieb"/>
    <x v="10"/>
    <s v="Abfall"/>
    <s v="Heizöl EL"/>
    <s v="Abfall"/>
    <x v="1"/>
    <s v="Ja"/>
    <n v="15.5"/>
    <s v="RZR Herten MSP"/>
    <s v="Mittelspannung (MS)"/>
    <s v="Hertener Stadtwerke GmbH "/>
    <x v="0"/>
    <x v="85"/>
    <x v="1"/>
  </r>
  <r>
    <s v="BNA1155"/>
    <x v="489"/>
    <s v="RZR Herten II"/>
    <n v="45699"/>
    <s v="Herten"/>
    <s v="Im Emscherbruch 11"/>
    <s v="Nordrhein-Westfalen"/>
    <s v="RZR II"/>
    <d v="2009-01-07T00:00:00"/>
    <d v="2009-01-07T00:00:00"/>
    <s v="in Betrieb"/>
    <x v="10"/>
    <s v="Abfall"/>
    <s v="Heizöl El"/>
    <s v="Abfall"/>
    <x v="1"/>
    <s v="Nein"/>
    <n v="11.7"/>
    <s v="UW Wanne MSP"/>
    <s v="Mittelspannung (MS)"/>
    <s v="Hertener Stadtwerke GmbH "/>
    <x v="0"/>
    <x v="6"/>
    <x v="1"/>
  </r>
  <r>
    <s v="BNA1156"/>
    <x v="34"/>
    <s v="UW Hettstedt"/>
    <n v="6333"/>
    <s v="Hettstedt"/>
    <m/>
    <s v="Sachsen-Anhalt"/>
    <s v="UW Hettstedt"/>
    <n v="1999"/>
    <n v="1999"/>
    <s v="in Betrieb"/>
    <x v="0"/>
    <m/>
    <m/>
    <s v="Windenergie (Onshore-Anlage)"/>
    <x v="0"/>
    <m/>
    <n v="12"/>
    <s v="UW Hettstedt"/>
    <s v="Mittelspannung (MS)"/>
    <s v="Mitteldeutsche Netzgesellschaft Strom mbH"/>
    <x v="0"/>
    <x v="3"/>
    <x v="0"/>
  </r>
  <r>
    <s v="BNA1157"/>
    <x v="481"/>
    <s v="Höchstädt"/>
    <n v="89420"/>
    <s v="Höchstädt"/>
    <m/>
    <s v="Bayern"/>
    <m/>
    <d v="1982-08-05T00:00:00"/>
    <d v="1982-08-05T00:00:00"/>
    <s v="in Betrieb"/>
    <x v="2"/>
    <m/>
    <m/>
    <s v="Laufwasser"/>
    <x v="1"/>
    <s v="Nein"/>
    <n v="10"/>
    <s v="KW Höchstädt"/>
    <s v="Mittelspannung (MS)"/>
    <s v="LEW Verteilnetz GmbH"/>
    <x v="0"/>
    <x v="85"/>
    <x v="0"/>
  </r>
  <r>
    <s v="BNA1159"/>
    <x v="282"/>
    <s v="Windpark Holzhausen"/>
    <n v="16845"/>
    <s v="Holzhausen"/>
    <m/>
    <s v="Brandenburg"/>
    <m/>
    <d v="2008-04-01T00:00:00"/>
    <d v="2008-04-01T00:00:00"/>
    <s v="in Betrieb"/>
    <x v="0"/>
    <m/>
    <m/>
    <s v="Windenergie (Onshore-Anlage)"/>
    <x v="0"/>
    <m/>
    <n v="12"/>
    <s v="UW Heinrichsfelde"/>
    <s v="Hochspannung (HS)"/>
    <s v="E.DIS AG"/>
    <x v="0"/>
    <x v="59"/>
    <x v="0"/>
  </r>
  <r>
    <s v="BNA1160"/>
    <x v="41"/>
    <s v="Ingolstadt"/>
    <n v="85049"/>
    <s v="Ingolstadt"/>
    <m/>
    <s v="Bayern"/>
    <s v="entfällt"/>
    <d v="1971-07-01T00:00:00"/>
    <d v="1971-07-01T00:00:00"/>
    <s v="in Betrieb"/>
    <x v="2"/>
    <m/>
    <m/>
    <s v="Laufwasser"/>
    <x v="1"/>
    <s v="Nein"/>
    <n v="19.8"/>
    <s v="UW Schönewalde"/>
    <s v="110, 16,7 Hz"/>
    <s v="DB Energie GmbH"/>
    <x v="0"/>
    <x v="15"/>
    <x v="0"/>
  </r>
  <r>
    <s v="BNA1161"/>
    <x v="490"/>
    <s v="MVA Ingolstadt"/>
    <n v="85055"/>
    <s v="Ingolstadt"/>
    <s v="Am Mailinger Bach 141"/>
    <s v="Bayern"/>
    <s v="Müllheizkraftwerk (MHKW)"/>
    <d v="1984-10-26T00:00:00"/>
    <d v="1984-10-26T00:00:00"/>
    <s v="in Betrieb"/>
    <x v="10"/>
    <m/>
    <m/>
    <s v="Abfall"/>
    <x v="1"/>
    <s v="Ja"/>
    <n v="25.5"/>
    <s v="DE000314850550000102762000000S013"/>
    <s v="Mittelspannung (MS)"/>
    <s v="Stadtwerke Ingolstadt Netze GmbH"/>
    <x v="0"/>
    <x v="57"/>
    <x v="1"/>
  </r>
  <r>
    <s v="BNA1162"/>
    <x v="491"/>
    <s v="Jabel FF"/>
    <n v="17194"/>
    <s v="Jabel"/>
    <m/>
    <s v="Mecklenburg-Vorpommern"/>
    <m/>
    <n v="2011"/>
    <n v="2011"/>
    <s v="in Betrieb"/>
    <x v="7"/>
    <m/>
    <m/>
    <s v="Solare Strahlungsenergie"/>
    <x v="0"/>
    <s v="Nein"/>
    <n v="17.3"/>
    <m/>
    <s v="Mittelspannung (MS)"/>
    <s v="E.DIS AG"/>
    <x v="0"/>
    <x v="130"/>
    <x v="0"/>
  </r>
  <r>
    <s v="BNA1163"/>
    <x v="492"/>
    <s v="Windpark Jänschwalde"/>
    <n v="3052"/>
    <s v="Jänschwalde"/>
    <m/>
    <s v="Brandenburg"/>
    <m/>
    <d v="2004-12-28T00:00:00"/>
    <d v="2004-12-28T00:00:00"/>
    <s v="in Betrieb"/>
    <x v="0"/>
    <m/>
    <m/>
    <s v="Windenergie (Onshore-Anlage)"/>
    <x v="0"/>
    <s v="Nein"/>
    <n v="12"/>
    <s v="DE00108103099V0000000000000049669 _x000a_(Umspannwerk Cottbus Ost)"/>
    <s v="Hochspannung (HS)"/>
    <s v="Envia Mitnetz"/>
    <x v="0"/>
    <x v="23"/>
    <x v="0"/>
  </r>
  <r>
    <s v="BNA1164"/>
    <x v="484"/>
    <s v="P&amp;L Werk Jülich"/>
    <n v="52428"/>
    <s v="Jülich"/>
    <s v="Dürenerstr. 20"/>
    <s v="Nordrhein-Westfalen"/>
    <s v="Kessel 5"/>
    <d v="2004-10-01T00:00:00"/>
    <d v="2004-10-01T00:00:00"/>
    <s v="in Betrieb"/>
    <x v="11"/>
    <m/>
    <m/>
    <s v="Braunkohle"/>
    <x v="1"/>
    <s v="Ja"/>
    <n v="23.22"/>
    <m/>
    <s v="Mittelspannung (MS)"/>
    <s v="Stadtwerke Jülich GmbH"/>
    <x v="0"/>
    <x v="23"/>
    <x v="1"/>
  </r>
  <r>
    <s v="BNA1165"/>
    <x v="484"/>
    <s v="P&amp;L Werk Appeldorn"/>
    <n v="47546"/>
    <s v="Kalkar"/>
    <s v="Reeser Str 280-300"/>
    <s v="Nordrhein-Westfalen"/>
    <s v="Lentjes-Kessel"/>
    <d v="2002-09-23T00:00:00"/>
    <d v="2002-09-23T00:00:00"/>
    <s v="in Betrieb"/>
    <x v="3"/>
    <s v="Erdgas"/>
    <s v="Biogas, Schweröl, Leichtöl"/>
    <s v="Erdgas"/>
    <x v="1"/>
    <s v="Ja"/>
    <n v="11.4"/>
    <m/>
    <s v="Mittelspannung (MS)"/>
    <s v="Westnetz GmbH"/>
    <x v="0"/>
    <x v="31"/>
    <x v="1"/>
  </r>
  <r>
    <s v="BNA1166"/>
    <x v="493"/>
    <s v="Abfallentsorgungszentrum Asdonkshof"/>
    <n v="47475"/>
    <s v="Kamp-Lintfort"/>
    <s v="Graftstr. 25"/>
    <s v="Nordrhein-Westfalen"/>
    <s v="Notstromdiesel"/>
    <d v="1997-04-01T00:00:00"/>
    <d v="1997-04-01T00:00:00"/>
    <s v="in Betrieb"/>
    <x v="5"/>
    <s v="Heizöl HEL"/>
    <s v="Heizöl EL"/>
    <s v="Mineralölprodukte"/>
    <x v="1"/>
    <s v="Nein"/>
    <n v="4.8"/>
    <s v="UA Graft, Zählpunkt DE-000181-50259-Z0000000000000000429"/>
    <s v="Hochspannung (HS)"/>
    <s v="Westnetz GmbH"/>
    <x v="0"/>
    <x v="14"/>
    <x v="1"/>
  </r>
  <r>
    <s v="BNA1167"/>
    <x v="493"/>
    <s v="Abfallentsorgungszentrum Asdonkshof"/>
    <n v="47475"/>
    <s v="Kamp-Lintfort"/>
    <s v="Graftstr. 25"/>
    <s v="Nordrhein-Westfalen"/>
    <s v="MVA"/>
    <d v="1997-04-01T00:00:00"/>
    <d v="1997-04-01T00:00:00"/>
    <s v="in Betrieb"/>
    <x v="10"/>
    <s v="Abfall"/>
    <s v="Heizöl HEL"/>
    <s v="Abfall"/>
    <x v="1"/>
    <s v="Ja"/>
    <n v="16"/>
    <s v="UA Graft, Zählpunkt DE-000181-50259-Z0000000000000000429"/>
    <s v="Hochspannung (HS)"/>
    <s v="Westnetz GmbH"/>
    <x v="0"/>
    <x v="14"/>
    <x v="1"/>
  </r>
  <r>
    <s v="BNA1168"/>
    <x v="494"/>
    <s v="Müllheizkraftwerk"/>
    <n v="34123"/>
    <s v="Kassel"/>
    <m/>
    <s v="Hessen"/>
    <m/>
    <d v="1985-12-17T00:00:00"/>
    <d v="1985-12-17T00:00:00"/>
    <s v="in Betrieb"/>
    <x v="14"/>
    <s v="Abfall"/>
    <s v="Erdgas, HEL"/>
    <s v="Abfall"/>
    <x v="1"/>
    <s v="Ja"/>
    <n v="14.7"/>
    <s v="DE0003323412300000000009942006855"/>
    <s v="Hochspannung (HS)"/>
    <s v="Städtische Werke Netz + Service GmbH"/>
    <x v="0"/>
    <x v="18"/>
    <x v="1"/>
  </r>
  <r>
    <s v="BNA1169"/>
    <x v="51"/>
    <s v="Kaufering"/>
    <n v="86916"/>
    <s v="Kaufering"/>
    <s v="Lechfeldwiesen"/>
    <s v="Bayern"/>
    <s v="Kaufering"/>
    <d v="1975-01-01T00:00:00"/>
    <d v="1975-01-01T00:00:00"/>
    <s v="in Betrieb"/>
    <x v="2"/>
    <m/>
    <m/>
    <s v="Laufwasser"/>
    <x v="1"/>
    <s v="Nein"/>
    <n v="16.7"/>
    <s v="Schaltanlage vor Ort"/>
    <s v="Hochspannung (HS)"/>
    <s v="Bayernwerk AG"/>
    <x v="0"/>
    <x v="17"/>
    <x v="0"/>
  </r>
  <r>
    <s v="BNA1170a"/>
    <x v="0"/>
    <s v="Windpark Kemberg"/>
    <n v="6901"/>
    <s v="Kemberg "/>
    <m/>
    <s v="Sachsen-Anhalt"/>
    <s v="Kemberg"/>
    <n v="2005"/>
    <n v="2005"/>
    <s v="in Betrieb"/>
    <x v="0"/>
    <m/>
    <m/>
    <s v="Windenergie (Onshore-Anlage)"/>
    <x v="0"/>
    <s v="Nein"/>
    <n v="15"/>
    <m/>
    <m/>
    <s v="Mitteldeutsche Netzgesellschaft Strom mbH"/>
    <x v="0"/>
    <x v="30"/>
    <x v="0"/>
  </r>
  <r>
    <s v="BNA1170b"/>
    <x v="89"/>
    <s v="Windpark Kemberg II"/>
    <s v="06091 bzw. 06905"/>
    <s v="Kemberg bzw. Bad Schmiedeberg"/>
    <m/>
    <s v="Sachsen-Anhalt"/>
    <s v="Kemberg"/>
    <d v="2012-02-16T00:00:00"/>
    <d v="2012-02-16T00:00:00"/>
    <s v="in Betrieb"/>
    <x v="0"/>
    <m/>
    <m/>
    <s v="Windenergie (Onshore-Anlage)"/>
    <x v="0"/>
    <s v="Nein"/>
    <n v="10"/>
    <s v="Bad Schmiedeberg"/>
    <s v="Mittelspannung (MS)"/>
    <s v="Mitteldeutsche Netzgesellschaft Strom mbH"/>
    <x v="0"/>
    <x v="113"/>
    <x v="0"/>
  </r>
  <r>
    <s v="BNA1171"/>
    <x v="19"/>
    <s v="WP Ketzin"/>
    <n v="14669"/>
    <s v="Ketzin"/>
    <m/>
    <s v="Brandenburg"/>
    <m/>
    <n v="2005"/>
    <n v="2005"/>
    <s v="in Betrieb"/>
    <x v="0"/>
    <m/>
    <m/>
    <s v="Windenergie (Onshore-Anlage)"/>
    <x v="0"/>
    <m/>
    <n v="18.399999999999999"/>
    <m/>
    <s v="Mittelspannung (MS)"/>
    <s v="E.DIS AG"/>
    <x v="0"/>
    <x v="30"/>
    <x v="0"/>
  </r>
  <r>
    <s v="BNA1174"/>
    <x v="495"/>
    <s v="Windpark Kirchberg"/>
    <n v="55481"/>
    <s v="Kirchberg"/>
    <m/>
    <s v="Rheinland-Pfalz"/>
    <m/>
    <d v="2011-10-12T00:00:00"/>
    <d v="2011-10-12T00:00:00"/>
    <s v="in Betrieb"/>
    <x v="0"/>
    <m/>
    <m/>
    <s v="Windenergie (Onshore-Anlage)"/>
    <x v="0"/>
    <m/>
    <n v="52.9"/>
    <m/>
    <m/>
    <s v="Westnetz GmbH"/>
    <x v="0"/>
    <x v="33"/>
    <x v="0"/>
  </r>
  <r>
    <s v="BNA1175"/>
    <x v="11"/>
    <s v="Unteropfingen"/>
    <n v="88457"/>
    <s v="Kirchdorf"/>
    <m/>
    <s v="Baden-Württemberg"/>
    <s v="Unteropfingen"/>
    <d v="1924-04-01T00:00:00"/>
    <d v="1924-04-01T00:00:00"/>
    <s v="in Betrieb"/>
    <x v="2"/>
    <m/>
    <m/>
    <s v="Laufwasser"/>
    <x v="1"/>
    <s v="Nein"/>
    <n v="14.5"/>
    <m/>
    <s v="Mittelspannung (MS)"/>
    <s v="Netze BW GmbH"/>
    <x v="0"/>
    <x v="116"/>
    <x v="0"/>
  </r>
  <r>
    <s v="BNA1176a"/>
    <x v="496"/>
    <m/>
    <n v="2708"/>
    <s v="Kittlitz"/>
    <m/>
    <s v="Brandenburg"/>
    <m/>
    <d v="2006-12-05T00:00:00"/>
    <d v="2006-12-05T00:00:00"/>
    <s v="in Betrieb"/>
    <x v="0"/>
    <m/>
    <m/>
    <s v="Windenergie (Onshore-Anlage)"/>
    <x v="0"/>
    <s v="Nein"/>
    <n v="10"/>
    <s v="DE0010810322200000000000000065432"/>
    <s v="Mittelspannung (MS)"/>
    <s v="Mitteldeutsche Netzgesellschaft Strom mbH"/>
    <x v="0"/>
    <x v="47"/>
    <x v="0"/>
  </r>
  <r>
    <s v="BNA1176b"/>
    <x v="497"/>
    <s v="Lübbenau"/>
    <n v="3222"/>
    <s v="Kittlitz"/>
    <m/>
    <s v="Brandenburg"/>
    <s v="WIP Kittlitz II"/>
    <n v="2010"/>
    <n v="2010"/>
    <s v="in Betrieb"/>
    <x v="0"/>
    <m/>
    <m/>
    <s v="Windenergie (Onshore-Anlage)"/>
    <x v="0"/>
    <s v="Nein"/>
    <n v="16"/>
    <s v="Lübbenau"/>
    <s v="Mittelspannung (MS)"/>
    <s v="Mitteldeutsche Netzgesellschaft Strom mbH"/>
    <x v="0"/>
    <x v="54"/>
    <x v="0"/>
  </r>
  <r>
    <s v="BNA1177"/>
    <x v="498"/>
    <s v="Solar Schipkau I GmbH &amp; Co. KG"/>
    <n v="1998"/>
    <s v="Klettwitz"/>
    <s v="Flurstück 14 Flur 3"/>
    <s v="Brandenburg"/>
    <m/>
    <n v="2011"/>
    <n v="2011"/>
    <s v="in Betrieb"/>
    <x v="7"/>
    <m/>
    <m/>
    <s v="Solare Strahlungsenergie"/>
    <x v="0"/>
    <m/>
    <n v="12.65"/>
    <s v="UW Brieske"/>
    <s v="Hochspannung (HS)"/>
    <s v="Mitteldeutsche Netzgesellschaft Strom mbH"/>
    <x v="0"/>
    <x v="130"/>
    <x v="0"/>
  </r>
  <r>
    <s v="BNA1178"/>
    <x v="499"/>
    <s v="Solar Meuro I GmbH &amp; Co. KG"/>
    <n v="1998"/>
    <s v="Klettwitz"/>
    <s v="Flurstück 11 Flur 3"/>
    <s v="Brandenburg"/>
    <m/>
    <n v="2011"/>
    <n v="2011"/>
    <s v="in Betrieb"/>
    <x v="7"/>
    <m/>
    <m/>
    <s v="Solare Strahlungsenergie"/>
    <x v="0"/>
    <m/>
    <n v="15.36"/>
    <s v="UW Brieske"/>
    <s v="Hochspannung (HS)"/>
    <s v="Mitteldeutsche Netzgesellschaft Strom mbH"/>
    <x v="0"/>
    <x v="130"/>
    <x v="0"/>
  </r>
  <r>
    <s v="BNA1179"/>
    <x v="500"/>
    <s v="Solar Schipkau II GmbH &amp; Co. KG"/>
    <n v="1998"/>
    <s v="Klettwitz"/>
    <s v="Flurstück 14 Flur 3"/>
    <s v="Brandenburg"/>
    <m/>
    <n v="2011"/>
    <n v="2011"/>
    <s v="in Betrieb"/>
    <x v="7"/>
    <m/>
    <m/>
    <s v="Solare Strahlungsenergie"/>
    <x v="0"/>
    <m/>
    <n v="16.12"/>
    <s v="UW Brieske"/>
    <s v="Hochspannung (HS)"/>
    <s v="Mitteldeutsche Netzgesellschaft Strom mbH"/>
    <x v="0"/>
    <x v="130"/>
    <x v="0"/>
  </r>
  <r>
    <s v="BNA1180"/>
    <x v="501"/>
    <s v="Solar Meuro II GmbH &amp; Co. KG"/>
    <n v="1998"/>
    <s v="Klettwitz"/>
    <s v="Flurstück 12 Flur 3"/>
    <s v="Brandenburg"/>
    <m/>
    <n v="2011"/>
    <n v="2011"/>
    <s v="in Betrieb"/>
    <x v="7"/>
    <m/>
    <m/>
    <s v="Solare Strahlungsenergie"/>
    <x v="0"/>
    <m/>
    <n v="17.28"/>
    <s v="UW Brieske"/>
    <s v="Hochspannung (HS)"/>
    <s v="Mitteldeutsche Netzgesellschaft Strom mbH"/>
    <x v="0"/>
    <x v="130"/>
    <x v="0"/>
  </r>
  <r>
    <s v="BNA1181"/>
    <x v="32"/>
    <s v="Koblenz"/>
    <n v="56073"/>
    <s v="Koblenz"/>
    <m/>
    <s v="Rheinland-Pfalz"/>
    <m/>
    <d v="1951-10-01T00:00:00"/>
    <d v="1951-10-01T00:00:00"/>
    <s v="in Betrieb"/>
    <x v="2"/>
    <m/>
    <m/>
    <s v="Laufwasser"/>
    <x v="1"/>
    <s v="Nein"/>
    <n v="16"/>
    <m/>
    <s v="Mittelspannung (MS)"/>
    <s v="KEVAG Verteilnetz GmbH"/>
    <x v="0"/>
    <x v="122"/>
    <x v="0"/>
  </r>
  <r>
    <s v="BNA1182"/>
    <x v="259"/>
    <s v="HKW Merkenich"/>
    <n v="50769"/>
    <s v="Köln"/>
    <m/>
    <s v="Nordrhein-Westfalen"/>
    <s v="Block 4"/>
    <d v="2010-10-12T00:00:00"/>
    <d v="2010-10-12T00:00:00"/>
    <s v="in Betrieb"/>
    <x v="1"/>
    <m/>
    <m/>
    <s v="Erdgas"/>
    <x v="1"/>
    <s v="Ja"/>
    <n v="15.5"/>
    <s v="UW Merkenich"/>
    <s v="USp. Hoch- / Mittelspannung (HS/MS)"/>
    <s v="Rheinische NETZGesellschaft mbH "/>
    <x v="0"/>
    <x v="24"/>
    <x v="1"/>
  </r>
  <r>
    <s v="BNA1183"/>
    <x v="259"/>
    <s v="HKW Merheim"/>
    <n v="51109"/>
    <s v="Köln"/>
    <m/>
    <s v="Nordrhein-Westfalen"/>
    <s v="GuD"/>
    <d v="2001-03-08T00:00:00"/>
    <d v="2001-03-08T00:00:00"/>
    <s v="in Betrieb"/>
    <x v="1"/>
    <m/>
    <m/>
    <s v="Erdgas"/>
    <x v="1"/>
    <s v="Ja"/>
    <n v="15.8"/>
    <s v="UW Merheim"/>
    <s v="Mittelspannung (MS)"/>
    <s v="Rheinische NETZGesellschaft mbH "/>
    <x v="0"/>
    <x v="27"/>
    <x v="3"/>
  </r>
  <r>
    <s v="BNA1184"/>
    <x v="502"/>
    <s v="RMVA Köln"/>
    <n v="50735"/>
    <s v="Köln"/>
    <s v="Geestemünder Str. 23"/>
    <s v="Nordrhein-Westfalen"/>
    <s v="RMVA Köln"/>
    <d v="1998-02-01T00:00:00"/>
    <d v="1998-02-01T00:00:00"/>
    <s v="in Betrieb"/>
    <x v="10"/>
    <s v="Abfall"/>
    <s v="keine"/>
    <s v="Abfall"/>
    <x v="1"/>
    <s v="Ja"/>
    <n v="45.1"/>
    <s v="UW Merkenich"/>
    <s v="Hochspannung (HS)"/>
    <s v="Rheinische NETZGesellschaft mbH "/>
    <x v="0"/>
    <x v="43"/>
    <x v="1"/>
  </r>
  <r>
    <s v="BNA1185"/>
    <x v="484"/>
    <s v="P&amp;L Werk Könnern"/>
    <n v="6420"/>
    <s v="Könnern"/>
    <s v="An den Sieben Stücken"/>
    <s v="Sachsen-Anhalt"/>
    <s v="Kessel 1 und 2"/>
    <d v="2014-03-31T00:00:00"/>
    <d v="2014-03-31T00:00:00"/>
    <s v="in Betrieb"/>
    <x v="3"/>
    <s v="Braunkohle"/>
    <s v="Biogas"/>
    <s v="Braunkohle"/>
    <x v="1"/>
    <s v="Ja"/>
    <n v="20.3"/>
    <s v="JK Ø 3"/>
    <s v="Mittelspannung (MS)"/>
    <s v="Mitteldeutsche Netzgesellschaft Strom mbH"/>
    <x v="0"/>
    <x v="86"/>
    <x v="1"/>
  </r>
  <r>
    <s v="BNA1186a"/>
    <x v="503"/>
    <s v="MKVA Krefeld"/>
    <n v="47829"/>
    <s v="Krefeld"/>
    <s v="Parkstr. 234"/>
    <s v="Nordrhein-Westfalen"/>
    <s v="Turbine 3"/>
    <d v="1982-01-01T00:00:00"/>
    <d v="1982-01-01T00:00:00"/>
    <s v="Sonderfall"/>
    <x v="10"/>
    <s v="Nein"/>
    <s v="Nein"/>
    <s v="Abfall"/>
    <x v="1"/>
    <s v="Ja"/>
    <n v="13.5"/>
    <m/>
    <s v="Mittelspannung (MS)"/>
    <s v="NGN Netzgesellschaft Niederrhein mbH"/>
    <x v="11"/>
    <x v="85"/>
    <x v="0"/>
  </r>
  <r>
    <s v="BNA1186b"/>
    <x v="503"/>
    <s v="MKVA Krefeld"/>
    <n v="47829"/>
    <s v="Krefeld"/>
    <s v="Parkstr. 234"/>
    <s v="Nordrhein-Westfalen"/>
    <s v="Turbine 4"/>
    <d v="2002-01-01T00:00:00"/>
    <d v="2002-01-01T00:00:00"/>
    <s v="in Betrieb"/>
    <x v="10"/>
    <s v="Nein"/>
    <s v="Nein"/>
    <s v="Abfall"/>
    <x v="1"/>
    <s v="Nein"/>
    <n v="13.8"/>
    <m/>
    <s v="Mittelspannung (MS)"/>
    <s v="NGN Netzgesellschaft Niederrhein mbH"/>
    <x v="0"/>
    <x v="31"/>
    <x v="1"/>
  </r>
  <r>
    <s v="BNA1186c"/>
    <x v="503"/>
    <s v="MKVA Krefeld"/>
    <n v="47829"/>
    <s v="Krefeld"/>
    <s v="Parkstr. 234"/>
    <s v="Nordrhein-Westfalen"/>
    <s v="Turbine 2"/>
    <d v="1976-01-01T00:00:00"/>
    <d v="1976-01-01T00:00:00"/>
    <s v="in Betrieb"/>
    <x v="10"/>
    <s v="Nein"/>
    <s v="Nein"/>
    <s v="Abfall"/>
    <x v="1"/>
    <s v="Ja"/>
    <n v="1.5"/>
    <m/>
    <s v="Mittelspannung (MS)"/>
    <s v="NGN Netzgesellschaft Niederrhein mbH"/>
    <x v="0"/>
    <x v="104"/>
    <x v="1"/>
  </r>
  <r>
    <s v="BNA1186d"/>
    <x v="503"/>
    <s v="MKVA Krefeld"/>
    <n v="47829"/>
    <s v="Krefeld"/>
    <s v="Parkstr. 234"/>
    <s v="Nordrhein-Westfalen"/>
    <s v="Turbine 5"/>
    <d v="1997-01-01T00:00:00"/>
    <d v="1997-01-01T00:00:00"/>
    <s v="in Betrieb"/>
    <x v="10"/>
    <s v="Nein"/>
    <s v="Nein"/>
    <s v="Abfall"/>
    <x v="1"/>
    <s v="Ja"/>
    <n v="2.8"/>
    <m/>
    <s v="Mittelspannung (MS)"/>
    <s v="NGN Netzgesellschaft Niederrhein mbH"/>
    <x v="0"/>
    <x v="14"/>
    <x v="1"/>
  </r>
  <r>
    <s v="BNA1186e"/>
    <x v="503"/>
    <s v="MKVA Krefeld"/>
    <n v="47829"/>
    <s v="Krefeld"/>
    <s v="Parkstr. 234"/>
    <s v="Nordrhein-Westfalen"/>
    <s v="Turbine 1"/>
    <d v="1976-01-01T00:00:00"/>
    <d v="1976-01-01T00:00:00"/>
    <s v="in Betrieb"/>
    <x v="10"/>
    <s v="Nein"/>
    <s v="Nein"/>
    <s v="Abfall"/>
    <x v="1"/>
    <s v="Ja"/>
    <n v="1.5"/>
    <m/>
    <s v="Mittelspannung (MS)"/>
    <s v="NGN Netzgesellschaft Niederrhein mbH"/>
    <x v="0"/>
    <x v="104"/>
    <x v="1"/>
  </r>
  <r>
    <s v="BNA1187"/>
    <x v="484"/>
    <s v="P&amp;L Werk Lage"/>
    <n v="32791"/>
    <s v="Lage"/>
    <s v="Heidensche Str. 70"/>
    <s v="Nordrhein-Westfalen"/>
    <s v="Kessel 1/2/3"/>
    <d v="2017-09-12T00:00:00"/>
    <d v="2017-09-12T00:00:00"/>
    <s v="in Betrieb"/>
    <x v="3"/>
    <s v="Erdgas"/>
    <s v="Schweröl"/>
    <s v="Erdgas"/>
    <x v="1"/>
    <s v="Ja"/>
    <n v="10.199999999999999"/>
    <m/>
    <s v="Mittelspannung (MS)"/>
    <s v="Westfalen Weser Netz GmbH"/>
    <x v="0"/>
    <x v="100"/>
    <x v="1"/>
  </r>
  <r>
    <s v="BNA1188"/>
    <x v="32"/>
    <s v="RWE Innogy Brise Windparkbetriebsgesellschaft mbH"/>
    <n v="23847"/>
    <s v="Lasbek"/>
    <m/>
    <s v="Schleswig-Holstein"/>
    <s v="Lasbek"/>
    <n v="2004"/>
    <n v="2004"/>
    <s v="in Betrieb"/>
    <x v="0"/>
    <m/>
    <m/>
    <s v="Windenergie (Onshore-Anlage)"/>
    <x v="0"/>
    <s v="Nein"/>
    <n v="10.8"/>
    <s v="UW Bargteheide"/>
    <s v="Mittelspannung (MS)"/>
    <s v="Schleswig-Holstein Netz AG"/>
    <x v="0"/>
    <x v="32"/>
    <x v="0"/>
  </r>
  <r>
    <s v="BNA1189"/>
    <x v="504"/>
    <s v="Faimingen"/>
    <n v="89415"/>
    <s v="Lauingen"/>
    <m/>
    <s v="Bayern"/>
    <s v="entfällt"/>
    <d v="1965-01-01T00:00:00"/>
    <d v="1965-01-01T00:00:00"/>
    <s v="in Betrieb"/>
    <x v="2"/>
    <m/>
    <m/>
    <s v="Laufwasser"/>
    <x v="1"/>
    <s v="Nein"/>
    <n v="10.1"/>
    <s v="loco Kraftwerk"/>
    <s v="Mittelspannung (MS)"/>
    <s v="Netze BW GmbH"/>
    <x v="0"/>
    <x v="56"/>
    <x v="0"/>
  </r>
  <r>
    <s v="BNA1190"/>
    <x v="42"/>
    <s v="Thermische Abfallbehandlung Lauta GmbH &amp; Co. oHG"/>
    <n v="2991"/>
    <s v="Lauta"/>
    <s v="Industrie- und Gewerbegebiet Lauta, _x000a_Straße B Nr. 5"/>
    <s v="Sachsen"/>
    <m/>
    <d v="2004-07-21T00:00:00"/>
    <d v="2004-07-21T00:00:00"/>
    <s v="in Betrieb"/>
    <x v="10"/>
    <s v="Abfall"/>
    <s v="HEL"/>
    <s v="Abfall"/>
    <x v="1"/>
    <s v="Ja"/>
    <n v="15.7"/>
    <s v="UW-Lauta"/>
    <s v="Hochspannung (HS)"/>
    <s v="Mitteldeutsche Netzgesellschaft Strom mbH"/>
    <x v="0"/>
    <x v="23"/>
    <x v="1"/>
  </r>
  <r>
    <s v="BNA1191"/>
    <x v="51"/>
    <s v="Urspring"/>
    <n v="86983"/>
    <s v="Lechbruck"/>
    <s v="Via Claudia"/>
    <s v="Bayern"/>
    <s v="Urspring"/>
    <d v="1966-01-01T00:00:00"/>
    <d v="1966-01-01T00:00:00"/>
    <s v="in Betrieb"/>
    <x v="2"/>
    <m/>
    <m/>
    <s v="Laufwasser"/>
    <x v="1"/>
    <s v="Nein"/>
    <n v="10.1"/>
    <s v="Schaltanlage vor Ort"/>
    <s v="Hochspannung (HS)"/>
    <s v="Bayernwerk AG"/>
    <x v="0"/>
    <x v="28"/>
    <x v="0"/>
  </r>
  <r>
    <s v="BNA1192"/>
    <x v="51"/>
    <s v="Prem"/>
    <n v="86983"/>
    <s v="Lechbruck"/>
    <s v="Am Premer Lechsee"/>
    <s v="Bayern"/>
    <s v="Prem"/>
    <d v="1971-01-01T00:00:00"/>
    <d v="1971-01-01T00:00:00"/>
    <s v="in Betrieb"/>
    <x v="2"/>
    <m/>
    <m/>
    <s v="Laufwasser"/>
    <x v="1"/>
    <s v="Nein"/>
    <n v="19.2"/>
    <s v="Schaltanlage vor Ort"/>
    <s v="Hochspannung (HS)"/>
    <s v="Bayernwerk AG"/>
    <x v="0"/>
    <x v="15"/>
    <x v="0"/>
  </r>
  <r>
    <s v="BNA1193"/>
    <x v="505"/>
    <s v="HKW-West"/>
    <n v="32657"/>
    <s v="Lemgo "/>
    <s v="Liemer Weg 71"/>
    <s v="Nordrhein-Westfalen"/>
    <m/>
    <d v="2001-10-01T00:00:00"/>
    <d v="2001-10-01T00:00:00"/>
    <s v="in Betrieb"/>
    <x v="1"/>
    <m/>
    <m/>
    <s v="Erdgas"/>
    <x v="1"/>
    <s v="Ja"/>
    <n v="12.6"/>
    <s v="UW-Grevenmarsch"/>
    <s v="Mittelspannung (MS)"/>
    <s v="Stadtwerke Lemgo"/>
    <x v="0"/>
    <x v="27"/>
    <x v="1"/>
  </r>
  <r>
    <s v="BNA1194"/>
    <x v="32"/>
    <s v="RWE Innogy Mistral Windparkbetriebsgesellschaft mbH"/>
    <n v="33165"/>
    <s v="Lichtenau"/>
    <m/>
    <s v="Nordrhein-Westfalen"/>
    <s v="Lichtenau"/>
    <n v="1997"/>
    <n v="1997"/>
    <s v="in Betrieb"/>
    <x v="0"/>
    <m/>
    <m/>
    <s v="Windenergie (Onshore-Anlage)"/>
    <x v="0"/>
    <s v="Nein"/>
    <n v="11.5"/>
    <s v="ÜS Asseln"/>
    <s v="Mittelspannung (MS)"/>
    <s v="Westnetz GmbH"/>
    <x v="0"/>
    <x v="0"/>
    <x v="0"/>
  </r>
  <r>
    <s v="BNA1195"/>
    <x v="19"/>
    <s v="WP Losten"/>
    <n v="23996"/>
    <s v="Losten"/>
    <m/>
    <s v="Mecklenburg-Vorpommern"/>
    <m/>
    <n v="2004"/>
    <n v="2004"/>
    <s v="in Betrieb"/>
    <x v="0"/>
    <m/>
    <m/>
    <s v="Windenergie (Onshore-Anlage)"/>
    <x v="0"/>
    <m/>
    <n v="11.5"/>
    <m/>
    <s v="Mittelspannung (MS)"/>
    <s v="E.DIS AG"/>
    <x v="0"/>
    <x v="32"/>
    <x v="0"/>
  </r>
  <r>
    <s v="BNA1196a"/>
    <x v="155"/>
    <s v="BHKW Ludwigshafen"/>
    <n v="67065"/>
    <s v="Ludwigshafen"/>
    <s v="Giulinistraße 2"/>
    <s v="Rheinland-Pfalz"/>
    <s v="BHKW "/>
    <d v="2008-06-12T00:00:00"/>
    <d v="2008-06-12T00:00:00"/>
    <s v="in Betrieb"/>
    <x v="1"/>
    <m/>
    <m/>
    <s v="Erdgas"/>
    <x v="1"/>
    <s v="Ja"/>
    <n v="12.5"/>
    <s v="20 kV Übergabestationen"/>
    <s v="Mittelspannung (MS)"/>
    <s v="MVV Netze GmbH"/>
    <x v="0"/>
    <x v="59"/>
    <x v="1"/>
  </r>
  <r>
    <s v="BNA1196b"/>
    <x v="155"/>
    <s v="Industriekraftwerk Ludwigshafen"/>
    <n v="67065"/>
    <s v="Ludwigshafen"/>
    <s v="Giulinistr. 2"/>
    <s v="Rheinland-Pfalz"/>
    <s v="GuD"/>
    <d v="2003-03-01T00:00:00"/>
    <d v="2003-03-01T00:00:00"/>
    <s v="in Betrieb"/>
    <x v="1"/>
    <m/>
    <m/>
    <s v="Erdgas"/>
    <x v="1"/>
    <s v="Ja"/>
    <n v="11.96"/>
    <s v="20 kV Übergabestationen"/>
    <s v="Mittelspannung (MS)"/>
    <s v="MVV Netze GmbH"/>
    <x v="0"/>
    <x v="8"/>
    <x v="3"/>
  </r>
  <r>
    <s v="BNA1197"/>
    <x v="506"/>
    <s v="FHKW Ludwigshafen"/>
    <n v="67063"/>
    <s v="Ludwigshafen"/>
    <s v="Industriestr. 3 "/>
    <s v="Rheinland-Pfalz"/>
    <s v="FHKW"/>
    <d v="1967-08-01T00:00:00"/>
    <d v="1967-08-01T00:00:00"/>
    <s v="in Betrieb"/>
    <x v="10"/>
    <s v="Erdgas"/>
    <s v="Heizöl"/>
    <s v="Abfall"/>
    <x v="1"/>
    <s v="Ja"/>
    <n v="28"/>
    <s v="DE00039767063VirtuellVZPNETTOEINS_x000a_DE00039767063VirtuellVZPNETTOLAST"/>
    <s v="Mittelspannung (MS)"/>
    <s v="Kommunale Netzgesellschaft Südwest mbH"/>
    <x v="0"/>
    <x v="133"/>
    <x v="1"/>
  </r>
  <r>
    <s v="BNA1198"/>
    <x v="507"/>
    <s v="SITA Abfallverwertung GmbH "/>
    <n v="6686"/>
    <s v="Lützen OT Zorbau"/>
    <s v="Bayerische Str.20"/>
    <s v="Sachsen-Anhalt"/>
    <m/>
    <d v="2005-06-22T00:00:00"/>
    <d v="2005-06-22T00:00:00"/>
    <s v="in Betrieb"/>
    <x v="10"/>
    <m/>
    <m/>
    <s v="Abfall"/>
    <x v="1"/>
    <s v="Ja"/>
    <n v="23"/>
    <s v="UW Zorbau"/>
    <s v="USp. Hoch- / Mittelspannung (HS/MS)"/>
    <s v="Mitteldeutsche Netzgesellschaft Strom mbH"/>
    <x v="0"/>
    <x v="36"/>
    <x v="1"/>
  </r>
  <r>
    <s v="BNA1199"/>
    <x v="508"/>
    <s v="MHKW Mainz"/>
    <n v="55120"/>
    <s v="Mainz"/>
    <s v="Kraftwerkallee 1"/>
    <s v="Rheinland-Pfalz"/>
    <m/>
    <d v="2009-12-01T00:00:00"/>
    <d v="2009-12-01T00:00:00"/>
    <s v="in Betrieb"/>
    <x v="10"/>
    <m/>
    <m/>
    <s v="Abfall"/>
    <x v="1"/>
    <s v="Ja"/>
    <n v="15.6"/>
    <s v="110-kV-Schaltanlage"/>
    <s v="Hochspannung (HS)"/>
    <s v="Stadtwerke Mainz Netze GmbH"/>
    <x v="0"/>
    <x v="6"/>
    <x v="1"/>
  </r>
  <r>
    <s v="BNA1200"/>
    <x v="509"/>
    <s v="GuD-Kraftwerk"/>
    <n v="68305"/>
    <s v="Mannheim"/>
    <m/>
    <s v="Baden-Württemberg"/>
    <m/>
    <d v="2005-12-31T00:00:00"/>
    <d v="2005-12-31T00:00:00"/>
    <s v="Endgültig Stillgelegt 2018 (mit StA)"/>
    <x v="1"/>
    <s v="Erdgas"/>
    <s v="HEL"/>
    <s v="Erdgas"/>
    <x v="1"/>
    <s v="Ja"/>
    <n v="17.2"/>
    <s v="DE00746668305MA000000000000009811"/>
    <s v="Mittelspannung (MS)"/>
    <s v="Netrion GmbH"/>
    <x v="3"/>
    <x v="36"/>
    <x v="0"/>
  </r>
  <r>
    <s v="BNA1202"/>
    <x v="510"/>
    <m/>
    <n v="54636"/>
    <s v="Meckel"/>
    <m/>
    <s v="Rheinland-Pfalz"/>
    <m/>
    <s v="2001 / 2009"/>
    <s v="2001 / 2009"/>
    <s v="in Betrieb"/>
    <x v="0"/>
    <m/>
    <m/>
    <s v="Windenergie (Onshore-Anlage)"/>
    <x v="0"/>
    <s v="Nein"/>
    <n v="11.6"/>
    <s v="Übergabeschaltanlage"/>
    <s v="Mittelspannung (MS)"/>
    <s v="Westnetz GmbH"/>
    <x v="0"/>
    <x v="7"/>
    <x v="0"/>
  </r>
  <r>
    <s v="BNA1209"/>
    <x v="481"/>
    <s v="Meitingen"/>
    <n v="86405"/>
    <s v="Meitingen"/>
    <m/>
    <s v="Bayern"/>
    <m/>
    <d v="1922-07-01T00:00:00"/>
    <d v="1922-07-01T00:00:00"/>
    <s v="in Betrieb"/>
    <x v="2"/>
    <m/>
    <m/>
    <s v="Laufwasser"/>
    <x v="1"/>
    <s v="Nein"/>
    <n v="11.3"/>
    <s v="UW Meitingen"/>
    <s v="Hochspannung (HS)"/>
    <s v="LEW Verteilnetz GmbH"/>
    <x v="0"/>
    <x v="62"/>
    <x v="0"/>
  </r>
  <r>
    <s v="BNA1210"/>
    <x v="51"/>
    <s v="Merching"/>
    <n v="86504"/>
    <s v="Merching"/>
    <s v="Friedenaustraße"/>
    <s v="Bayern"/>
    <s v="Merching"/>
    <d v="1978-01-01T00:00:00"/>
    <d v="1978-01-01T00:00:00"/>
    <s v="in Betrieb"/>
    <x v="2"/>
    <m/>
    <m/>
    <s v="Laufwasser"/>
    <x v="1"/>
    <s v="Nein"/>
    <n v="12"/>
    <s v="Schaltanlage vor Ort"/>
    <s v="Hochspannung (HS)"/>
    <s v="LEW Verteilnetz GmbH"/>
    <x v="0"/>
    <x v="111"/>
    <x v="0"/>
  </r>
  <r>
    <s v="BNA1211"/>
    <x v="19"/>
    <s v="WP Miltzow"/>
    <n v="18519"/>
    <s v="Miltzow"/>
    <m/>
    <s v="Mecklenburg-Vorpommern"/>
    <m/>
    <s v="2001 / 2013"/>
    <s v="2001 / 2013"/>
    <s v="in Betrieb"/>
    <x v="0"/>
    <m/>
    <m/>
    <s v="Windenergie (Onshore-Anlage)"/>
    <x v="0"/>
    <m/>
    <n v="14"/>
    <m/>
    <s v="Mittelspannung (MS)"/>
    <s v="E.DIS AG"/>
    <x v="0"/>
    <x v="67"/>
    <x v="0"/>
  </r>
  <r>
    <s v="BNA1212"/>
    <x v="511"/>
    <s v="DKW Nord"/>
    <n v="87719"/>
    <s v="Mindelheim"/>
    <s v="Mindelmähderweg 10"/>
    <s v="Bayern"/>
    <m/>
    <d v="1988-11-17T00:00:00"/>
    <d v="1988-11-17T00:00:00"/>
    <s v="in Betrieb"/>
    <x v="5"/>
    <s v="Mineralölprodukte"/>
    <s v="Heizöl"/>
    <s v="Mineralölprodukte"/>
    <x v="1"/>
    <s v="Nein"/>
    <n v="11.4"/>
    <s v="SH KW Nord"/>
    <s v="Mittelspannung (MS)"/>
    <s v="Vereinigte Wertach Elektrizitätswerke GmbH"/>
    <x v="0"/>
    <x v="46"/>
    <x v="1"/>
  </r>
  <r>
    <s v="BNA1213"/>
    <x v="51"/>
    <s v="Pfrombach"/>
    <n v="85368"/>
    <s v="Moosburg-Pfrombach"/>
    <s v="Am Kraftwerk 1"/>
    <s v="Bayern"/>
    <s v="Pfrombach"/>
    <d v="1929-01-01T00:00:00"/>
    <d v="1929-01-01T00:00:00"/>
    <s v="in Betrieb"/>
    <x v="2"/>
    <m/>
    <m/>
    <s v="Laufwasser"/>
    <x v="1"/>
    <s v="Nein"/>
    <n v="22.3"/>
    <s v="Schaltanlage vor Ort"/>
    <s v="Hochspannung (HS)"/>
    <s v="Bayernwerk AG/DB Energie GmbH"/>
    <x v="0"/>
    <x v="138"/>
    <x v="0"/>
  </r>
  <r>
    <s v="BNA1214"/>
    <x v="32"/>
    <s v="Müden"/>
    <n v="56254"/>
    <s v="Müden"/>
    <m/>
    <s v="Rheinland-Pfalz"/>
    <m/>
    <d v="1965-01-01T00:00:00"/>
    <d v="1965-01-01T00:00:00"/>
    <s v="in Betrieb"/>
    <x v="2"/>
    <m/>
    <m/>
    <s v="Laufwasser"/>
    <x v="1"/>
    <s v="Nein"/>
    <n v="16.399999999999999"/>
    <m/>
    <s v="Mittelspannung (MS)"/>
    <s v="Westnetz GmbH"/>
    <x v="0"/>
    <x v="56"/>
    <x v="0"/>
  </r>
  <r>
    <s v="BNA1216"/>
    <x v="32"/>
    <s v="Neef"/>
    <n v="56858"/>
    <s v="Neef"/>
    <m/>
    <s v="Rheinland-Pfalz"/>
    <m/>
    <d v="1966-01-01T00:00:00"/>
    <d v="1966-01-01T00:00:00"/>
    <s v="in Betrieb"/>
    <x v="2"/>
    <m/>
    <m/>
    <s v="Laufwasser"/>
    <x v="1"/>
    <s v="Nein"/>
    <n v="16.399999999999999"/>
    <m/>
    <s v="Mittelspannung (MS)"/>
    <s v="Westnetz GmbH"/>
    <x v="0"/>
    <x v="28"/>
    <x v="0"/>
  </r>
  <r>
    <s v="BNA1217"/>
    <x v="51"/>
    <s v="Niederaichbach"/>
    <n v="84100"/>
    <s v="Niederaichbach"/>
    <s v="Kraftwerkstraße 26"/>
    <s v="Bayern"/>
    <s v="Niederaichbach"/>
    <d v="1951-01-01T00:00:00"/>
    <d v="1951-01-01T00:00:00"/>
    <s v="in Betrieb"/>
    <x v="2"/>
    <m/>
    <m/>
    <s v="Laufwasser"/>
    <x v="1"/>
    <s v="Nein"/>
    <n v="16.2"/>
    <s v="Schaltanlage vor Ort"/>
    <s v="Hochspannung (HS)"/>
    <s v="Bayernwerk AG"/>
    <x v="0"/>
    <x v="122"/>
    <x v="0"/>
  </r>
  <r>
    <s v="BNA1218"/>
    <x v="282"/>
    <s v="Windpark Illmersdorf"/>
    <n v="14913"/>
    <s v="Niederer Fläming"/>
    <m/>
    <s v="Brandenburg"/>
    <m/>
    <d v="2009-04-01T00:00:00"/>
    <d v="2009-04-01T00:00:00"/>
    <s v="in Betrieb"/>
    <x v="0"/>
    <m/>
    <m/>
    <s v="Windenergie (Onshore-Anlage)"/>
    <x v="0"/>
    <m/>
    <n v="12"/>
    <s v="UW Charlottenfelde"/>
    <s v="Hochspannung (HS)"/>
    <s v="E.DIS AG"/>
    <x v="0"/>
    <x v="6"/>
    <x v="0"/>
  </r>
  <r>
    <s v="BNA1219"/>
    <x v="51"/>
    <s v="Gummering"/>
    <n v="84183"/>
    <s v="Niederviehbach"/>
    <s v="Untere Au 60"/>
    <s v="Bayern"/>
    <s v="Gummering"/>
    <d v="1957-01-01T00:00:00"/>
    <d v="1957-01-01T00:00:00"/>
    <s v="in Betrieb"/>
    <x v="2"/>
    <m/>
    <m/>
    <s v="Laufwasser"/>
    <x v="1"/>
    <s v="Nein"/>
    <n v="14.8"/>
    <s v="Schaltanlage vor Ort"/>
    <s v="Hochspannung (HS)"/>
    <s v="Bayernwerk AG"/>
    <x v="0"/>
    <x v="117"/>
    <x v="0"/>
  </r>
  <r>
    <s v="BNA1220"/>
    <x v="51"/>
    <s v="Aufkirchen"/>
    <n v="85445"/>
    <s v="Oberding"/>
    <s v="Bayernwerkstraße 1"/>
    <s v="Bayern"/>
    <s v="Aufkirchen"/>
    <d v="1924-01-01T00:00:00"/>
    <d v="1924-01-01T00:00:00"/>
    <s v="in Betrieb"/>
    <x v="2"/>
    <m/>
    <m/>
    <s v="Laufwasser"/>
    <x v="1"/>
    <s v="Nein"/>
    <n v="27"/>
    <s v="Schaltanlage vor Ort"/>
    <s v="Hochspannung (HS)"/>
    <s v="Bayernwerk AG/DB Energie GmbH"/>
    <x v="0"/>
    <x v="116"/>
    <x v="0"/>
  </r>
  <r>
    <s v="BNA1221"/>
    <x v="481"/>
    <s v="Oberpeiching"/>
    <n v="86698"/>
    <s v="Oberndorf"/>
    <m/>
    <s v="Bayern"/>
    <m/>
    <d v="1954-03-28T00:00:00"/>
    <d v="1954-03-28T00:00:00"/>
    <s v="in Betrieb"/>
    <x v="2"/>
    <m/>
    <m/>
    <s v="Laufwasser"/>
    <x v="1"/>
    <s v="Nein"/>
    <n v="11.9"/>
    <s v="UW Oberpeiching"/>
    <s v="Hochspannung (HS)"/>
    <s v="LEW Verteilnetz GmbH"/>
    <x v="0"/>
    <x v="79"/>
    <x v="0"/>
  </r>
  <r>
    <s v="BNA1222"/>
    <x v="334"/>
    <s v="Müllheizkraftwerk Offenbach"/>
    <n v="63069"/>
    <s v="Offenbach"/>
    <m/>
    <s v="Hessen"/>
    <m/>
    <d v="1972-01-01T00:00:00"/>
    <d v="1972-01-01T00:00:00"/>
    <s v="in Betrieb"/>
    <x v="10"/>
    <m/>
    <m/>
    <s v="Abfall"/>
    <x v="1"/>
    <s v="Ja"/>
    <n v="14.5"/>
    <s v="UW Heusenstamm"/>
    <s v="Mittelspannung (MS)"/>
    <s v="ENO GmbH"/>
    <x v="0"/>
    <x v="39"/>
    <x v="1"/>
  </r>
  <r>
    <s v="BNA1223"/>
    <x v="89"/>
    <s v="Windpark Oldendorf"/>
    <n v="29465"/>
    <s v="Oldendorf/Schnega"/>
    <m/>
    <s v="Niedersachsen"/>
    <s v="Oldendorf"/>
    <d v="2010-09-20T00:00:00"/>
    <d v="2010-09-20T00:00:00"/>
    <s v="in Betrieb"/>
    <x v="0"/>
    <m/>
    <m/>
    <s v="Windenergie (Onshore-Anlage)"/>
    <x v="0"/>
    <s v="Nein"/>
    <n v="12"/>
    <s v="UW Clenze"/>
    <s v="Mittelspannung (MS)"/>
    <s v="Avacon AG"/>
    <x v="0"/>
    <x v="24"/>
    <x v="0"/>
  </r>
  <r>
    <s v="BNA1224"/>
    <x v="34"/>
    <s v="UW Langholt"/>
    <n v="26842"/>
    <s v="Ostrhauderfehn"/>
    <s v="Langholter Str. 10"/>
    <s v="Niedersachsen"/>
    <s v="UW Langholt"/>
    <n v="1999"/>
    <n v="1999"/>
    <s v="in Betrieb"/>
    <x v="0"/>
    <m/>
    <m/>
    <s v="Windenergie (Onshore-Anlage)"/>
    <x v="0"/>
    <m/>
    <n v="12"/>
    <s v="UW Langholt"/>
    <s v="Mittelspannung (MS)"/>
    <s v="EWE NETZ GmbH"/>
    <x v="0"/>
    <x v="3"/>
    <x v="0"/>
  </r>
  <r>
    <s v="BNA1225"/>
    <x v="512"/>
    <s v="PWG"/>
    <n v="82380"/>
    <s v="Peißenberg"/>
    <m/>
    <s v="Bayern"/>
    <s v="MHKW 2"/>
    <n v="1989"/>
    <n v="1989"/>
    <s v="Endgültig Stillgelegt 2016 (ohne StA)"/>
    <x v="3"/>
    <s v="Erdgas und Heizöl"/>
    <m/>
    <s v="Erdgas"/>
    <x v="1"/>
    <s v="Ja"/>
    <n v="5.3"/>
    <s v="UW Peißenberg"/>
    <n v="6"/>
    <s v="Gemeindewerke Peißenberg "/>
    <x v="9"/>
    <x v="139"/>
    <x v="0"/>
  </r>
  <r>
    <s v="BNA1226"/>
    <x v="512"/>
    <s v="PWG"/>
    <n v="82380"/>
    <s v="Peißenberg"/>
    <m/>
    <s v="Bayern"/>
    <s v="MHKW 1"/>
    <n v="1987"/>
    <n v="1987"/>
    <s v="Endgültig Stillgelegt 2016 (ohne StA)"/>
    <x v="3"/>
    <s v="Erdgas und Heizöl"/>
    <m/>
    <s v="Erdgas"/>
    <x v="1"/>
    <s v="Ja"/>
    <n v="5.3"/>
    <s v="UW Peißenberg"/>
    <n v="6"/>
    <s v="Gemeindewerke Peißenberg "/>
    <x v="9"/>
    <x v="140"/>
    <x v="0"/>
  </r>
  <r>
    <s v="BNA1227"/>
    <x v="511"/>
    <s v="DKW Leinau"/>
    <n v="87666"/>
    <s v="Pforzen"/>
    <s v="Am Kraftwerk 1"/>
    <s v="Bayern"/>
    <m/>
    <d v="1978-12-05T00:00:00"/>
    <d v="1978-12-05T00:00:00"/>
    <s v="in Betrieb"/>
    <x v="5"/>
    <s v="Mineralölprodukte"/>
    <s v="Heizöl"/>
    <s v="Mineralölprodukte"/>
    <x v="1"/>
    <s v="Nein"/>
    <n v="11.4"/>
    <s v="SH KW Leinau"/>
    <s v="Mittelspannung (MS)"/>
    <s v="Vereinigte Wertach Elektrizitätswerke GmbH"/>
    <x v="0"/>
    <x v="111"/>
    <x v="1"/>
  </r>
  <r>
    <s v="BNA1228"/>
    <x v="51"/>
    <s v="Landau"/>
    <n v="94431"/>
    <s v="Pilsting-Harburg"/>
    <s v="Stauseestraße 1"/>
    <s v="Bayern"/>
    <s v="Landau"/>
    <d v="1984-01-01T00:00:00"/>
    <d v="1984-01-01T00:00:00"/>
    <s v="in Betrieb"/>
    <x v="2"/>
    <m/>
    <m/>
    <s v="Laufwasser"/>
    <x v="1"/>
    <s v="Nein"/>
    <n v="12.6"/>
    <s v="Schaltanlage vor Ort"/>
    <s v="Mittelspannung (MS)"/>
    <s v="Bayernwerk AG"/>
    <x v="0"/>
    <x v="57"/>
    <x v="0"/>
  </r>
  <r>
    <s v="BNA1229"/>
    <x v="483"/>
    <s v="MHKW Pirmasens"/>
    <n v="66954"/>
    <s v="Pirmasens"/>
    <s v="Am Staffelberg 2-4"/>
    <s v="Rheinland-Pfalz"/>
    <m/>
    <d v="1999-01-01T00:00:00"/>
    <d v="1999-01-01T00:00:00"/>
    <s v="in Betrieb"/>
    <x v="10"/>
    <s v="Abfall, biol. abbaubarer Anteil von Abfällen aus Haushalt und Industrie"/>
    <m/>
    <s v="Abfall"/>
    <x v="1"/>
    <s v="Ja"/>
    <n v="15"/>
    <s v="Übergabe an 20 KV EB"/>
    <s v="Mittelspannung (MS)"/>
    <s v="Stadtwerke Pirmasens Versorgungs GmbH"/>
    <x v="0"/>
    <x v="19"/>
    <x v="1"/>
  </r>
  <r>
    <s v="BNA1230"/>
    <x v="51"/>
    <s v="Pielweichs"/>
    <n v="94447"/>
    <s v="Plattling"/>
    <s v="An der Staustufe 1"/>
    <s v="Bayern"/>
    <s v="Pielweichs"/>
    <d v="1994-01-01T00:00:00"/>
    <d v="1994-01-01T00:00:00"/>
    <s v="in Betrieb"/>
    <x v="2"/>
    <m/>
    <m/>
    <s v="Laufwasser"/>
    <x v="1"/>
    <s v="Nein"/>
    <n v="12.6"/>
    <s v="Schaltanlage vor Ort"/>
    <s v="Mittelspannung (MS)"/>
    <s v="Bayernwerk AG"/>
    <x v="0"/>
    <x v="29"/>
    <x v="0"/>
  </r>
  <r>
    <s v="BNA1231"/>
    <x v="497"/>
    <s v="Prettin"/>
    <n v="6925"/>
    <s v="Plossig"/>
    <m/>
    <s v="Sachsen-Anhalt"/>
    <s v="WIP Prettin III"/>
    <n v="2006"/>
    <n v="2006"/>
    <s v="in Betrieb"/>
    <x v="0"/>
    <m/>
    <m/>
    <s v="Windenergie (Onshore-Anlage)"/>
    <x v="0"/>
    <s v="Nein"/>
    <n v="10"/>
    <s v="Prettin"/>
    <s v="Mittelspannung (MS)"/>
    <s v="Mitteldeutsche Netzgesellschaft Strom mbH"/>
    <x v="0"/>
    <x v="34"/>
    <x v="0"/>
  </r>
  <r>
    <s v="BNA1232"/>
    <x v="513"/>
    <s v="ZWSF"/>
    <n v="14727"/>
    <s v="Premnitz"/>
    <s v="Dr. Herbert-Rein-Straße 1"/>
    <s v="Brandenburg"/>
    <s v="ZWSF"/>
    <d v="2004-01-08T00:00:00"/>
    <d v="2004-01-08T00:00:00"/>
    <s v="in Betrieb"/>
    <x v="10"/>
    <s v="Abfall, biologisch abbaubarer Anteil von Abfällen aus Haushalten und Industrie"/>
    <m/>
    <s v="Abfall"/>
    <x v="1"/>
    <s v="Nein"/>
    <n v="2.5"/>
    <s v="20 kV Schaltanlage"/>
    <s v="Mittelspannung (MS)"/>
    <s v="E.DIS AG"/>
    <x v="0"/>
    <x v="23"/>
    <x v="1"/>
  </r>
  <r>
    <s v="BNA1233"/>
    <x v="513"/>
    <s v="EVE"/>
    <n v="14727"/>
    <s v="Premnitz"/>
    <s v="Dr. Herbert-Rein-Straße 1"/>
    <s v="Brandenburg"/>
    <s v="EVE"/>
    <d v="2009-06-09T00:00:00"/>
    <d v="2009-06-09T00:00:00"/>
    <s v="in Betrieb"/>
    <x v="10"/>
    <s v="Abfall, biologisch abbaubarer Anteil von Abfällen aus Haushalten und Industrie"/>
    <m/>
    <s v="Abfall"/>
    <x v="1"/>
    <s v="Ja"/>
    <n v="14.5"/>
    <s v="20 kV Schaltanlage"/>
    <s v="Mittelspannung (MS)"/>
    <s v="E.DIS AG"/>
    <x v="0"/>
    <x v="6"/>
    <x v="1"/>
  </r>
  <r>
    <s v="BNA1234"/>
    <x v="51"/>
    <s v="Prittriching"/>
    <n v="86931"/>
    <s v="Prittriching"/>
    <s v="Lechstraße"/>
    <s v="Bayern"/>
    <s v="Prittriching"/>
    <d v="1984-01-01T00:00:00"/>
    <d v="1984-01-01T00:00:00"/>
    <s v="in Betrieb"/>
    <x v="2"/>
    <m/>
    <m/>
    <s v="Laufwasser"/>
    <x v="1"/>
    <s v="Nein"/>
    <n v="12.1"/>
    <s v="Schaltanlage vor Ort"/>
    <s v="Mittelspannung (MS)"/>
    <s v="Bayernwerk AG"/>
    <x v="0"/>
    <x v="57"/>
    <x v="0"/>
  </r>
  <r>
    <s v="BNA1235"/>
    <x v="481"/>
    <s v="Rain"/>
    <n v="86641"/>
    <s v="Rain"/>
    <m/>
    <s v="Bayern"/>
    <m/>
    <d v="1956-02-10T00:00:00"/>
    <d v="1956-02-10T00:00:00"/>
    <s v="in Betrieb"/>
    <x v="2"/>
    <m/>
    <m/>
    <s v="Laufwasser"/>
    <x v="1"/>
    <s v="Nein"/>
    <n v="10.9"/>
    <s v="UW Rain"/>
    <s v="Mittelspannung (MS)"/>
    <s v="LEW Verteilnetz GmbH"/>
    <x v="0"/>
    <x v="112"/>
    <x v="0"/>
  </r>
  <r>
    <s v="BNA1236"/>
    <x v="282"/>
    <s v="Windpark Lockstedt"/>
    <n v="39359"/>
    <s v="Rätzlingen"/>
    <m/>
    <s v="Sachsen-Anhalt"/>
    <m/>
    <d v="2007-12-01T00:00:00"/>
    <d v="2007-12-01T00:00:00"/>
    <s v="in Betrieb"/>
    <x v="0"/>
    <m/>
    <m/>
    <s v="Windenergie (Onshore-Anlage)"/>
    <x v="0"/>
    <m/>
    <n v="18"/>
    <s v="UW Weferlingen"/>
    <s v="Mittelspannung (MS)"/>
    <s v="Avacon AG"/>
    <x v="0"/>
    <x v="81"/>
    <x v="0"/>
  </r>
  <r>
    <s v="BNA1237"/>
    <x v="514"/>
    <s v="Redekin"/>
    <n v="39319"/>
    <s v="Redekin"/>
    <m/>
    <s v="Sachsen-Anhalt"/>
    <s v="Redekin"/>
    <d v="2009-10-30T00:00:00"/>
    <d v="2009-10-30T00:00:00"/>
    <s v="in Betrieb"/>
    <x v="0"/>
    <m/>
    <m/>
    <s v="Windenergie (Onshore-Anlage)"/>
    <x v="0"/>
    <s v="Nein"/>
    <n v="22"/>
    <s v="UW Genthin"/>
    <s v="Hochspannung (HS)"/>
    <s v="HSN Magdeburg GmbH"/>
    <x v="0"/>
    <x v="6"/>
    <x v="0"/>
  </r>
  <r>
    <s v="BNA1238"/>
    <x v="515"/>
    <s v="Kraftwerk Meggle"/>
    <n v="83512"/>
    <s v="Reitmehring"/>
    <s v="Megglestraße 6 - 12"/>
    <s v="Bayern"/>
    <m/>
    <d v="2000-06-01T00:00:00"/>
    <d v="2000-06-01T00:00:00"/>
    <s v="in Betrieb"/>
    <x v="1"/>
    <m/>
    <m/>
    <s v="Erdgas"/>
    <x v="1"/>
    <s v="Ja"/>
    <n v="15.1"/>
    <s v="Schalthaus Ost 20 kV"/>
    <s v="Mittelspannung (MS)"/>
    <s v="Bayernwerk Natur"/>
    <x v="0"/>
    <x v="50"/>
    <x v="1"/>
  </r>
  <r>
    <s v="BNA1239"/>
    <x v="41"/>
    <s v="Bertoldsheim"/>
    <n v="86643"/>
    <s v="Rennertshofen"/>
    <m/>
    <s v="Bayern"/>
    <s v="entfällt"/>
    <d v="1968-01-01T00:00:00"/>
    <d v="1968-01-01T00:00:00"/>
    <s v="in Betrieb"/>
    <x v="2"/>
    <m/>
    <m/>
    <s v="Laufwasser"/>
    <x v="1"/>
    <s v="Nein"/>
    <n v="18.899999999999999"/>
    <s v="loco Kraftwerk"/>
    <s v="110, 16,7 Hz"/>
    <s v="DB Energie GmbH"/>
    <x v="0"/>
    <x v="74"/>
    <x v="0"/>
  </r>
  <r>
    <s v="BNA1240"/>
    <x v="516"/>
    <s v="WP Rheine"/>
    <n v="48432"/>
    <s v="Rheine"/>
    <s v="Kampelweg"/>
    <s v="Nordrhein-Westfalen"/>
    <m/>
    <n v="2002"/>
    <n v="2002"/>
    <s v="in Betrieb"/>
    <x v="0"/>
    <m/>
    <m/>
    <s v="Windenergie (Onshore-Anlage)"/>
    <x v="0"/>
    <s v="Nein"/>
    <n v="10.45"/>
    <s v="DE0001814848500000000000000446685"/>
    <n v="30"/>
    <s v="Westnetz GmbH"/>
    <x v="0"/>
    <x v="1"/>
    <x v="0"/>
  </r>
  <r>
    <s v="BNA1241"/>
    <x v="19"/>
    <s v="WP Riethnordhausen "/>
    <n v="6528"/>
    <s v="Riethnordhausen"/>
    <m/>
    <s v="Sachsen-Anhalt"/>
    <m/>
    <n v="2007"/>
    <n v="2007"/>
    <s v="in Betrieb"/>
    <x v="0"/>
    <m/>
    <m/>
    <s v="Windenergie (Onshore-Anlage)"/>
    <x v="0"/>
    <m/>
    <n v="10"/>
    <m/>
    <s v="Mittelspannung (MS)"/>
    <s v="Mitteldeutsche Netzgesellschaft Strom mbH"/>
    <x v="0"/>
    <x v="12"/>
    <x v="0"/>
  </r>
  <r>
    <s v="BNA1242"/>
    <x v="34"/>
    <s v="ÜST Röbel"/>
    <n v="17207"/>
    <s v="Röbel"/>
    <s v="Gemarkung Röbel, _x000a_Flur 14, Flurstück 335/6"/>
    <s v="Mecklenburg-Vorpommern"/>
    <s v="ÜST Röbel"/>
    <n v="1999"/>
    <n v="1999"/>
    <s v="in Betrieb"/>
    <x v="0"/>
    <m/>
    <m/>
    <s v="Windenergie (Onshore-Anlage)"/>
    <x v="0"/>
    <m/>
    <n v="19.2"/>
    <s v="ÜST Röbel"/>
    <s v="Mittelspannung (MS)"/>
    <s v="E.DIS AG"/>
    <x v="0"/>
    <x v="3"/>
    <x v="0"/>
  </r>
  <r>
    <s v="BNA1243"/>
    <x v="517"/>
    <s v="EBS-HKW Rostock"/>
    <n v="18147"/>
    <s v="Rostock"/>
    <s v="Ost-West-Straße 25"/>
    <s v="Mecklenburg-Vorpommern"/>
    <m/>
    <n v="2009"/>
    <n v="2009"/>
    <s v="in Betrieb"/>
    <x v="10"/>
    <m/>
    <m/>
    <s v="Abfall"/>
    <x v="1"/>
    <s v="Ja"/>
    <n v="17"/>
    <s v="Umspannwerk Seehafen"/>
    <s v="Mittelspannung (MS)"/>
    <s v="Stadtwerke Rostock Netzgesellschaft mbH"/>
    <x v="0"/>
    <x v="7"/>
    <x v="1"/>
  </r>
  <r>
    <s v="BNA1244"/>
    <x v="518"/>
    <s v="AVA Velsen"/>
    <n v="66127"/>
    <s v="Saarbrücken-Velsen"/>
    <s v="Alte Grube Velsen 16"/>
    <s v="Saarland"/>
    <m/>
    <d v="1997-08-07T00:00:00"/>
    <d v="1997-08-07T00:00:00"/>
    <s v="in Betrieb"/>
    <x v="10"/>
    <m/>
    <m/>
    <s v="Abfall"/>
    <x v="1"/>
    <s v="Nein"/>
    <n v="16"/>
    <s v="DE00096266115N0000000000000000348"/>
    <s v="USp. Höchst- / Hochspannung (HöS/HS)"/>
    <s v="STEAG GmbH"/>
    <x v="0"/>
    <x v="14"/>
    <x v="1"/>
  </r>
  <r>
    <s v="BNA1245"/>
    <x v="51"/>
    <s v="Schwabstadl"/>
    <n v="86937"/>
    <s v="Scheuring"/>
    <s v="Zollhaus"/>
    <s v="Bayern"/>
    <s v="Schwabstadl"/>
    <d v="1981-01-01T00:00:00"/>
    <d v="1981-01-01T00:00:00"/>
    <s v="in Betrieb"/>
    <x v="2"/>
    <m/>
    <m/>
    <s v="Laufwasser"/>
    <x v="1"/>
    <s v="Nein"/>
    <n v="12"/>
    <s v="Schaltanlage vor Ort"/>
    <s v="Hochspannung (HS)"/>
    <s v="Bayernwerk AG"/>
    <x v="0"/>
    <x v="37"/>
    <x v="0"/>
  </r>
  <r>
    <s v="BNA1246"/>
    <x v="51"/>
    <s v="Scheuring"/>
    <n v="86937"/>
    <s v="Scheuring"/>
    <s v="Lechau"/>
    <s v="Bayern"/>
    <s v="Scheuring"/>
    <d v="1980-01-01T00:00:00"/>
    <d v="1980-01-01T00:00:00"/>
    <s v="in Betrieb"/>
    <x v="2"/>
    <m/>
    <m/>
    <s v="Laufwasser"/>
    <x v="1"/>
    <s v="Nein"/>
    <n v="12.2"/>
    <s v="Schaltanlage vor Ort"/>
    <s v="Hochspannung (HS)"/>
    <s v="Bayernwerk AG"/>
    <x v="0"/>
    <x v="53"/>
    <x v="0"/>
  </r>
  <r>
    <s v="BNA1247"/>
    <x v="51"/>
    <s v="Unterbergen"/>
    <n v="86511"/>
    <s v="Schmiechen-Unterbergen"/>
    <s v="Lechfeldstraße"/>
    <s v="Bayern"/>
    <s v="Unterbergen"/>
    <d v="1983-01-01T00:00:00"/>
    <d v="1983-01-01T00:00:00"/>
    <s v="in Betrieb"/>
    <x v="2"/>
    <m/>
    <m/>
    <s v="Laufwasser"/>
    <x v="1"/>
    <s v="Nein"/>
    <n v="12.3"/>
    <s v="Schaltanlage vor Ort"/>
    <s v="Hochspannung (HS)"/>
    <s v="Bayernwerk AG"/>
    <x v="0"/>
    <x v="48"/>
    <x v="0"/>
  </r>
  <r>
    <s v="BNA1248a"/>
    <x v="519"/>
    <s v="UPM Schongau"/>
    <n v="86956"/>
    <s v="Schongau"/>
    <s v="Friedrich-Haindl-Strasse 10"/>
    <s v="Bayern"/>
    <s v="Dampfkraftwerk"/>
    <d v="1954-01-23T00:00:00"/>
    <d v="1954-01-23T00:00:00"/>
    <s v="Gesetzlich an Stilllegung gehindert"/>
    <x v="1"/>
    <m/>
    <m/>
    <s v="Erdgas"/>
    <x v="1"/>
    <s v="Ja"/>
    <n v="64"/>
    <s v="UW UPM/Haindl"/>
    <s v="Hochspannung (HS)"/>
    <s v="LEW Verteilnetz GmbH"/>
    <x v="4"/>
    <x v="79"/>
    <x v="0"/>
  </r>
  <r>
    <s v="BNA1248b"/>
    <x v="519"/>
    <s v="HKW3 UPM Schongau"/>
    <n v="86956"/>
    <s v="Schongau"/>
    <s v="Friedrich-Haindl-Strasse 10"/>
    <s v="Bayern"/>
    <s v="HKW 3"/>
    <d v="2014-12-20T00:00:00"/>
    <d v="2014-12-20T00:00:00"/>
    <s v="in Betrieb"/>
    <x v="1"/>
    <m/>
    <m/>
    <s v="Erdgas"/>
    <x v="1"/>
    <s v="Ja"/>
    <n v="76"/>
    <m/>
    <s v="Hochspannung (HS)"/>
    <s v="LEW Verteilnetz GmbH"/>
    <x v="0"/>
    <x v="86"/>
    <x v="1"/>
  </r>
  <r>
    <s v="BNA1249"/>
    <x v="519"/>
    <s v="UPM Schongau"/>
    <n v="86956"/>
    <s v="Schongau"/>
    <s v="Friedrich-Haindl-Strasse 10"/>
    <s v="Bayern"/>
    <s v="Heizkraftwerk 2"/>
    <d v="1989-01-21T00:00:00"/>
    <d v="1989-01-21T00:00:00"/>
    <s v="in Betrieb"/>
    <x v="3"/>
    <s v="Reststoffe aus Altpapieraufbereitung"/>
    <m/>
    <s v="Sonstige Energieträger_x000a_(nicht erneuerbar)"/>
    <x v="1"/>
    <s v="Ja"/>
    <n v="6"/>
    <s v="UW UPM/Haindl"/>
    <s v="Hochspannung (HS)"/>
    <s v="LEW Verteilnetz GmbH"/>
    <x v="0"/>
    <x v="20"/>
    <x v="1"/>
  </r>
  <r>
    <s v="BNA1250"/>
    <x v="519"/>
    <s v="UPM Schongau"/>
    <n v="86956"/>
    <s v="Schongau"/>
    <s v="Friedrich-Haindl-Strasse 10"/>
    <s v="Bayern"/>
    <s v="Wasserkraft"/>
    <d v="1959-07-01T00:00:00"/>
    <d v="1959-07-01T00:00:00"/>
    <s v="in Betrieb"/>
    <x v="2"/>
    <m/>
    <m/>
    <s v="Laufwasser"/>
    <x v="0"/>
    <s v="Nein"/>
    <n v="10.5"/>
    <s v="UW UPM/Haindl"/>
    <s v="Hochspannung (HS)"/>
    <s v="LEW Verteilnetz GmbH"/>
    <x v="0"/>
    <x v="92"/>
    <x v="0"/>
  </r>
  <r>
    <s v="BNA1251"/>
    <x v="51"/>
    <s v="Dornau"/>
    <n v="86956"/>
    <s v="Schongau"/>
    <s v="Lechuferstraße 21"/>
    <s v="Bayern"/>
    <s v="Dornau"/>
    <d v="1960-01-01T00:00:00"/>
    <d v="1960-01-01T00:00:00"/>
    <s v="in Betrieb"/>
    <x v="2"/>
    <m/>
    <m/>
    <s v="Laufwasser"/>
    <x v="1"/>
    <s v="Nein"/>
    <n v="16.600000000000001"/>
    <s v="Schaltanlage vor Ort"/>
    <s v="Hochspannung (HS)"/>
    <s v="Bayernwerk AG"/>
    <x v="0"/>
    <x v="128"/>
    <x v="0"/>
  </r>
  <r>
    <s v="BNA1252"/>
    <x v="520"/>
    <s v="ÜZ-Wind-Schonungen"/>
    <n v="97451"/>
    <s v="Schonungen"/>
    <s v="Außenbereich"/>
    <s v="Bayern"/>
    <m/>
    <n v="2011"/>
    <n v="2011"/>
    <s v="in Betrieb"/>
    <x v="0"/>
    <m/>
    <m/>
    <s v="Windenergie (Onshore-Anlage)"/>
    <x v="0"/>
    <s v="Nein"/>
    <n v="11.5"/>
    <s v="ÜZ-UW Heidenfeld"/>
    <s v="Mittelspannung (MS)"/>
    <s v="Unterfränkische Überlandzentrale eG"/>
    <x v="0"/>
    <x v="130"/>
    <x v="0"/>
  </r>
  <r>
    <s v="BNA1253"/>
    <x v="19"/>
    <s v="WP Schortewitz"/>
    <n v="6369"/>
    <s v="Schortewitz"/>
    <m/>
    <s v="Sachsen-Anhalt"/>
    <m/>
    <n v="2004"/>
    <n v="2004"/>
    <s v="in Betrieb"/>
    <x v="0"/>
    <m/>
    <m/>
    <s v="Windenergie (Onshore-Anlage)"/>
    <x v="0"/>
    <m/>
    <n v="15"/>
    <m/>
    <s v="Mittelspannung (MS)"/>
    <s v="Mitteldeutsche Netzgesellschaft Strom mbH"/>
    <x v="0"/>
    <x v="32"/>
    <x v="0"/>
  </r>
  <r>
    <s v="BNA1254"/>
    <x v="521"/>
    <s v="Müllkraftwerk Schwandorf"/>
    <n v="92421"/>
    <s v="Schwandorf"/>
    <s v="Alustraße 7"/>
    <s v="Bayern"/>
    <m/>
    <d v="1982-08-31T00:00:00"/>
    <d v="1982-08-31T00:00:00"/>
    <s v="in Betrieb"/>
    <x v="10"/>
    <m/>
    <s v="Heizöl "/>
    <s v="Abfall"/>
    <x v="1"/>
    <s v="Ja"/>
    <n v="54"/>
    <s v="UW Schwandorf"/>
    <s v="Hochspannung (HS)"/>
    <s v="Bayernwerk AG"/>
    <x v="0"/>
    <x v="85"/>
    <x v="1"/>
  </r>
  <r>
    <s v="BNA1255"/>
    <x v="522"/>
    <s v="Kraftwerk Schwedt GmbH &amp; Co.KG"/>
    <n v="16303"/>
    <s v="Schwedt"/>
    <m/>
    <s v="Brandenburg"/>
    <m/>
    <d v="2011-04-01T00:00:00"/>
    <d v="2011-04-01T00:00:00"/>
    <s v="in Betrieb"/>
    <x v="3"/>
    <s v="EBS"/>
    <s v="Biogas, Erdgas, Heizöl"/>
    <s v="Abfall"/>
    <x v="1"/>
    <s v="Ja"/>
    <n v="28.9"/>
    <m/>
    <s v="Hochspannung (HS)"/>
    <s v="E.DIS AG"/>
    <x v="0"/>
    <x v="33"/>
    <x v="1"/>
  </r>
  <r>
    <s v="BNA1256"/>
    <x v="523"/>
    <s v="Kraftwerk Leipa Georg Leinfelder GmbH Werk Schwedt Nord"/>
    <n v="16306"/>
    <s v="Schwedt"/>
    <s v="Kuhheide 1"/>
    <s v="Brandenburg"/>
    <s v="Dampfturbine"/>
    <d v="1993-09-20T00:00:00"/>
    <d v="1993-09-20T00:00:00"/>
    <s v="Vorläufig Stillgelegt (ohne StA)"/>
    <x v="3"/>
    <s v="Faserreststoffe und Spuckstoffe aus der Altpapieraufbereitung, Altholz und Frischholzhackschnitzel"/>
    <s v="HEL, Erdgas, Biogas"/>
    <s v="Biomasse"/>
    <x v="1"/>
    <s v="Ja"/>
    <n v="13.3"/>
    <s v="UW Haindl"/>
    <s v="Hochspannung (HS)"/>
    <s v="E.DIS AG"/>
    <x v="1"/>
    <x v="21"/>
    <x v="0"/>
  </r>
  <r>
    <s v="BNA1257"/>
    <x v="39"/>
    <s v="Heinersdorf"/>
    <n v="16303"/>
    <s v="Schwedt / OT Heinersdorf"/>
    <m/>
    <s v="Brandenburg"/>
    <s v="Heinersdorf"/>
    <n v="2001"/>
    <n v="2001"/>
    <s v="in Betrieb"/>
    <x v="0"/>
    <m/>
    <m/>
    <s v="Windenergie (Onshore-Anlage)"/>
    <x v="0"/>
    <s v="Nein"/>
    <n v="13.5"/>
    <s v="UW Schwedt"/>
    <s v="Hochspannung (HS)"/>
    <s v="E.DIS AG"/>
    <x v="0"/>
    <x v="22"/>
    <x v="0"/>
  </r>
  <r>
    <s v="BNA1258"/>
    <x v="89"/>
    <s v="Windpark Schwienau II"/>
    <n v="29593"/>
    <s v="Schwienau"/>
    <m/>
    <s v="Niedersachsen"/>
    <s v="Schwienau II"/>
    <d v="2009-02-02T00:00:00"/>
    <d v="2009-02-02T00:00:00"/>
    <s v="in Betrieb"/>
    <x v="0"/>
    <m/>
    <m/>
    <s v="Windenergie (Onshore-Anlage)"/>
    <x v="0"/>
    <s v="Nein"/>
    <n v="10"/>
    <s v="UW Stadorf"/>
    <s v="Mittelspannung (MS)"/>
    <s v="Avacon AG"/>
    <x v="0"/>
    <x v="6"/>
    <x v="0"/>
  </r>
  <r>
    <s v="BNA1259"/>
    <x v="524"/>
    <s v="Solarpark Amsdorf"/>
    <n v="6317"/>
    <s v="Seegebiet Mansfelder Land OT Amsdorf"/>
    <s v="Chausseestraße 1"/>
    <s v="Sachsen-Anhalt"/>
    <m/>
    <d v="2012-04-20T00:00:00"/>
    <d v="2012-04-20T00:00:00"/>
    <s v="in Betrieb"/>
    <x v="7"/>
    <m/>
    <m/>
    <s v="Solare Strahlungsenergie"/>
    <x v="0"/>
    <s v="Nein"/>
    <n v="28.344000000000001"/>
    <s v="Umspannwerk Amsdorf Solar"/>
    <s v="Hochspannung (HS)"/>
    <s v="Mitteldeutsche Netzgesellschaft Strom mbH"/>
    <x v="0"/>
    <x v="113"/>
    <x v="0"/>
  </r>
  <r>
    <s v="BNA1260"/>
    <x v="525"/>
    <s v="Heizkraftwerk Sindelfingen"/>
    <n v="71059"/>
    <s v="Sindelfingen"/>
    <m/>
    <s v="Baden-Württemberg"/>
    <s v="Sammelschienen-HKW"/>
    <d v="2013-11-21T00:00:00"/>
    <d v="2013-11-21T00:00:00"/>
    <s v="in Betrieb"/>
    <x v="1"/>
    <s v="Erdgas"/>
    <s v="Heizöl EL"/>
    <s v="Erdgas"/>
    <x v="1"/>
    <s v="Ja"/>
    <n v="95"/>
    <s v="DE00721471063000ZE000000861318VS0"/>
    <s v="USp. Hoch- / Mittelspannung (HS/MS)"/>
    <s v="Netze BW GmbH"/>
    <x v="0"/>
    <x v="25"/>
    <x v="1"/>
  </r>
  <r>
    <s v="BNA1261"/>
    <x v="526"/>
    <m/>
    <n v="22145"/>
    <s v="Stapelfeld"/>
    <m/>
    <s v="Schleswig-Holstein"/>
    <m/>
    <d v="1979-10-01T00:00:00"/>
    <d v="1979-10-01T00:00:00"/>
    <s v="in Betrieb"/>
    <x v="10"/>
    <s v="Abfall, biol. abbaubarer Anteil von Abfällen aus Haushalten und Industrie"/>
    <s v="Abfall, biol. abbaubarer Anteil von Abfällen aus Haushalten und Industrie"/>
    <s v="Abfall"/>
    <x v="1"/>
    <s v="Ja"/>
    <n v="16.399999999999999"/>
    <s v="SA Stapelfeld MVA"/>
    <n v="30"/>
    <s v="Schleswig-Holstein Netz AG "/>
    <x v="0"/>
    <x v="52"/>
    <x v="1"/>
  </r>
  <r>
    <s v="BNA1262"/>
    <x v="527"/>
    <s v="REMONDIS Thermische Abfallverwertung GmbH"/>
    <n v="39418"/>
    <s v="Staßfurt"/>
    <s v="Butterwecker Weg 6"/>
    <s v="Sachsen-Anhalt"/>
    <m/>
    <d v="2008-04-21T00:00:00"/>
    <d v="2008-04-21T00:00:00"/>
    <s v="in Betrieb"/>
    <x v="10"/>
    <m/>
    <m/>
    <s v="Abfall"/>
    <x v="1"/>
    <s v="Ja"/>
    <n v="24"/>
    <s v="Staßfurt"/>
    <s v="Hochspannung (HS)"/>
    <s v="HSN Magdeburg GmbH"/>
    <x v="0"/>
    <x v="59"/>
    <x v="1"/>
  </r>
  <r>
    <s v="BNA1263"/>
    <x v="51"/>
    <s v="Mühltal"/>
    <n v="82064"/>
    <s v="Straßlach"/>
    <s v="Mühltal 7"/>
    <s v="Bayern"/>
    <s v="Mühltal"/>
    <d v="1924-01-01T00:00:00"/>
    <d v="1924-01-01T00:00:00"/>
    <s v="in Betrieb"/>
    <x v="2"/>
    <m/>
    <m/>
    <s v="Laufwasser"/>
    <x v="1"/>
    <s v="Nein"/>
    <n v="11.2"/>
    <s v="Schaltanlage vor Ort"/>
    <s v="Mittelspannung (MS)"/>
    <s v="Bayernwerk AG"/>
    <x v="0"/>
    <x v="116"/>
    <x v="0"/>
  </r>
  <r>
    <s v="BNA1264"/>
    <x v="528"/>
    <s v="HKW Bohrhügel"/>
    <n v="98528"/>
    <s v="Suhl"/>
    <s v="Fröhliche-Mann-Straße 2"/>
    <s v="Thüringen"/>
    <m/>
    <d v="1995-12-02T00:00:00"/>
    <d v="1995-12-02T00:00:00"/>
    <s v="in Betrieb"/>
    <x v="3"/>
    <s v="Erdgas"/>
    <s v="HEL"/>
    <s v="Erdgas"/>
    <x v="1"/>
    <s v="Ja"/>
    <n v="13.5"/>
    <s v="UW II"/>
    <s v="Mittelspannung (MS)"/>
    <s v="Stadtwerke Suhl/Zella-Mehlis Netz GmbH"/>
    <x v="0"/>
    <x v="69"/>
    <x v="1"/>
  </r>
  <r>
    <s v="BNA1265"/>
    <x v="11"/>
    <s v="Tannheim"/>
    <n v="88459"/>
    <s v="Tannheim"/>
    <m/>
    <s v="Baden-Württemberg"/>
    <s v="Tannheim"/>
    <d v="1920-12-01T00:00:00"/>
    <d v="1920-12-01T00:00:00"/>
    <s v="in Betrieb"/>
    <x v="2"/>
    <m/>
    <m/>
    <s v="Laufwasser"/>
    <x v="1"/>
    <s v="Nein"/>
    <n v="12.3"/>
    <m/>
    <s v="Mittelspannung (MS)"/>
    <s v="Netze BW GmbH"/>
    <x v="0"/>
    <x v="124"/>
    <x v="0"/>
  </r>
  <r>
    <s v="BNA1266"/>
    <x v="529"/>
    <s v="Solarpark Thüngen"/>
    <n v="97289"/>
    <s v="Thüngen"/>
    <s v="Flur 625"/>
    <s v="Bayern"/>
    <s v="Solarpark Thüngen"/>
    <n v="2010"/>
    <n v="2010"/>
    <s v="in Betrieb"/>
    <x v="7"/>
    <m/>
    <m/>
    <s v="Solare Strahlungsenergie"/>
    <x v="0"/>
    <s v="Nein"/>
    <n v="18.7"/>
    <m/>
    <s v="Mittelspannung (MS)"/>
    <s v="Bayernwerk AG"/>
    <x v="0"/>
    <x v="54"/>
    <x v="0"/>
  </r>
  <r>
    <s v="BNA1267"/>
    <x v="282"/>
    <s v="Uppenborn 2"/>
    <n v="84184"/>
    <s v="Tiefenbach"/>
    <m/>
    <s v="Bayern"/>
    <n v="2"/>
    <d v="1951-08-02T00:00:00"/>
    <d v="1951-08-02T00:00:00"/>
    <s v="in Betrieb"/>
    <x v="2"/>
    <m/>
    <m/>
    <s v="Laufwasser"/>
    <x v="1"/>
    <s v="Nein"/>
    <n v="18"/>
    <s v="Schaltstelle Leitzachwerk"/>
    <s v="Hochspannung (HS)"/>
    <s v="SWM Infrastruktur GmbH"/>
    <x v="0"/>
    <x v="122"/>
    <x v="0"/>
  </r>
  <r>
    <s v="BNA1268"/>
    <x v="39"/>
    <s v="Tarnow"/>
    <n v="18249"/>
    <s v="Tranow"/>
    <m/>
    <s v="Mecklenburg-Vorpommern"/>
    <s v="Tranow"/>
    <n v="2000"/>
    <n v="2000"/>
    <s v="in Betrieb"/>
    <x v="0"/>
    <m/>
    <m/>
    <s v="Windenergie (Onshore-Anlage)"/>
    <x v="0"/>
    <s v="Nein"/>
    <n v="13.5"/>
    <s v="UW Tarnow"/>
    <s v="Hochspannung (HS)"/>
    <s v="WEMAG Netz GmbH"/>
    <x v="0"/>
    <x v="51"/>
    <x v="0"/>
  </r>
  <r>
    <s v="BNA1269"/>
    <x v="32"/>
    <s v="Trier"/>
    <n v="54234"/>
    <s v="Trier"/>
    <m/>
    <s v="Rheinland-Pfalz"/>
    <m/>
    <d v="1962-01-11T00:00:00"/>
    <d v="1962-01-11T00:00:00"/>
    <s v="in Betrieb"/>
    <x v="2"/>
    <m/>
    <m/>
    <s v="Laufwasser"/>
    <x v="1"/>
    <s v="Nein"/>
    <n v="18.8"/>
    <m/>
    <s v="Mittelspannung (MS)"/>
    <s v="Westnetz GmbH"/>
    <x v="0"/>
    <x v="105"/>
    <x v="0"/>
  </r>
  <r>
    <s v="BNA1270"/>
    <x v="32"/>
    <s v="RWE Innogy Brise Windparkbetriebsgesellschaft mbH"/>
    <n v="27239"/>
    <s v="Twistringen"/>
    <m/>
    <s v="Niedersachsen"/>
    <s v="Twistringen"/>
    <n v="2007"/>
    <n v="2007"/>
    <s v="in Betrieb"/>
    <x v="0"/>
    <m/>
    <m/>
    <s v="Windenergie (Onshore-Anlage)"/>
    <x v="0"/>
    <s v="Nein"/>
    <n v="12"/>
    <s v="UW Bassum"/>
    <s v="Mittelspannung (MS)"/>
    <s v="Avacon AG"/>
    <x v="0"/>
    <x v="12"/>
    <x v="0"/>
  </r>
  <r>
    <s v="BNA1271"/>
    <x v="219"/>
    <s v="Unterbreizbach"/>
    <n v="36414"/>
    <s v="Unterbreizbach"/>
    <m/>
    <s v="Thüringen"/>
    <s v="Unterbreizbach"/>
    <d v="1995-01-01T00:00:00"/>
    <d v="1995-01-01T00:00:00"/>
    <s v="in Betrieb"/>
    <x v="1"/>
    <m/>
    <m/>
    <s v="Erdgas"/>
    <x v="1"/>
    <s v="Ja"/>
    <n v="20"/>
    <s v="UW Phillippsthal"/>
    <s v="Hochspannung (HS)"/>
    <s v="Avacon Netz GmbH"/>
    <x v="0"/>
    <x v="69"/>
    <x v="1"/>
  </r>
  <r>
    <s v="BNA1272"/>
    <x v="530"/>
    <s v="Windpark Waigandshain/Homberg"/>
    <n v="56477"/>
    <s v="Waigandshain"/>
    <s v="Auf der Höhe 4"/>
    <s v="Rheinland-Pfalz"/>
    <m/>
    <n v="2004"/>
    <n v="2004"/>
    <s v="in Betrieb"/>
    <x v="0"/>
    <m/>
    <m/>
    <s v="Windenergie (Onshore-Anlage)"/>
    <x v="0"/>
    <m/>
    <n v="18"/>
    <s v="UA Höhn"/>
    <s v="Mittelspannung (MS)"/>
    <s v="KEVAG Verteilnetz GmbH "/>
    <x v="0"/>
    <x v="32"/>
    <x v="0"/>
  </r>
  <r>
    <s v="BNA1273"/>
    <x v="51"/>
    <s v="Obernach"/>
    <n v="82432"/>
    <s v="Walchensee"/>
    <s v="Einsiedl"/>
    <s v="Bayern"/>
    <s v="Obernach"/>
    <d v="1955-01-01T00:00:00"/>
    <d v="1955-01-01T00:00:00"/>
    <s v="in Betrieb"/>
    <x v="2"/>
    <m/>
    <m/>
    <s v="Laufwasser"/>
    <x v="1"/>
    <s v="Nein"/>
    <n v="12.8"/>
    <s v="Schaltanlage vor Ort"/>
    <s v="Mittelspannung (MS)"/>
    <s v="Bayernwerk AG"/>
    <x v="0"/>
    <x v="72"/>
    <x v="0"/>
  </r>
  <r>
    <s v="BNA1274"/>
    <x v="51"/>
    <s v="Ettling"/>
    <n v="94522"/>
    <s v="Wallersorf/Ettling"/>
    <s v="Kraftwerkstraße 1"/>
    <s v="Bayern"/>
    <s v="Ettling"/>
    <d v="1988-01-01T00:00:00"/>
    <d v="1988-01-01T00:00:00"/>
    <s v="in Betrieb"/>
    <x v="2"/>
    <m/>
    <m/>
    <s v="Laufwasser"/>
    <x v="1"/>
    <s v="Nein"/>
    <n v="12.6"/>
    <s v="Schaltanlage vor Ort"/>
    <s v="Hochspannung (HS)"/>
    <s v="Bayernwerk AG"/>
    <x v="0"/>
    <x v="46"/>
    <x v="0"/>
  </r>
  <r>
    <s v="BNA1275"/>
    <x v="0"/>
    <m/>
    <n v="69469"/>
    <s v="Weinheim"/>
    <s v="Höhnerweg 2-4"/>
    <s v="Baden-Württemberg"/>
    <n v="2"/>
    <m/>
    <m/>
    <s v="Endgültig Stillgelegt 2013 (ohne StA)"/>
    <x v="3"/>
    <s v="Erdgas/ HEL"/>
    <m/>
    <s v="Erdgas"/>
    <x v="1"/>
    <s v="Ja"/>
    <n v="21"/>
    <s v="Station 10"/>
    <s v="Mittelspannung (MS)"/>
    <s v="Freudenberg Service KG"/>
    <x v="6"/>
    <x v="24"/>
    <x v="0"/>
  </r>
  <r>
    <s v="BNA1276"/>
    <x v="0"/>
    <m/>
    <n v="69469"/>
    <s v="Weinheim"/>
    <s v="Höhnerweg 2-4"/>
    <s v="Baden-Württemberg"/>
    <n v="1"/>
    <m/>
    <m/>
    <s v="Endgültig Stillgelegt 2013 (ohne StA)"/>
    <x v="3"/>
    <s v="Erdgas/ HEL"/>
    <m/>
    <s v="Erdgas"/>
    <x v="1"/>
    <s v="Ja"/>
    <n v="21"/>
    <s v="Station 10"/>
    <s v="Mittelspannung (MS)"/>
    <s v="Freudenberg Service KG"/>
    <x v="6"/>
    <x v="24"/>
    <x v="0"/>
  </r>
  <r>
    <s v="BNA1277"/>
    <x v="486"/>
    <s v="Windpark Eisenach II"/>
    <n v="54298"/>
    <s v="Welschbillig"/>
    <m/>
    <s v="Rheinland-Pfalz"/>
    <s v="Eisenach II"/>
    <d v="2009-12-18T00:00:00"/>
    <d v="2009-12-18T00:00:00"/>
    <s v="in Betrieb"/>
    <x v="0"/>
    <m/>
    <m/>
    <s v="Windenergie (Onshore-Anlage)"/>
    <x v="0"/>
    <s v="Nein"/>
    <n v="12"/>
    <s v="Welschbillig"/>
    <s v="Mittelspannung (MS)"/>
    <s v="Westnetz GmbH"/>
    <x v="0"/>
    <x v="6"/>
    <x v="0"/>
  </r>
  <r>
    <s v="BNA1278"/>
    <x v="531"/>
    <s v="Welzow II Flughafen"/>
    <n v="3119"/>
    <s v="Welzow"/>
    <m/>
    <s v="Brandenburg"/>
    <m/>
    <n v="2011"/>
    <n v="2011"/>
    <s v="in Betrieb"/>
    <x v="7"/>
    <m/>
    <m/>
    <s v="Solare Strahlungsenergie"/>
    <x v="0"/>
    <s v="Nein"/>
    <n v="18.600000000000001"/>
    <m/>
    <s v="Hochspannung (HS)"/>
    <s v="Mitteldeutsche Netzgesellschaft Strom mbH"/>
    <x v="0"/>
    <x v="130"/>
    <x v="0"/>
  </r>
  <r>
    <s v="BNA1279"/>
    <x v="532"/>
    <s v="Gasturbine"/>
    <n v="50389"/>
    <s v="Wesseling"/>
    <m/>
    <s v="Nordrhein-Westfalen"/>
    <s v="D290"/>
    <d v="1996-07-03T00:00:00"/>
    <d v="1996-07-03T00:00:00"/>
    <s v="in Betrieb"/>
    <x v="3"/>
    <s v="Erdgas"/>
    <s v="Heizöl"/>
    <s v="Erdgas"/>
    <x v="1"/>
    <s v="Ja"/>
    <n v="51.9"/>
    <s v="Bollenacker"/>
    <s v="Hochspannung (HS)"/>
    <s v="Westnetz GmbH"/>
    <x v="0"/>
    <x v="38"/>
    <x v="3"/>
  </r>
  <r>
    <s v="BNA1280"/>
    <x v="532"/>
    <s v="Kraftwerk"/>
    <n v="50389"/>
    <s v="Wesseling"/>
    <m/>
    <s v="Nordrhein-Westfalen"/>
    <s v="D210"/>
    <d v="1962-07-03T00:00:00"/>
    <d v="1962-07-03T00:00:00"/>
    <s v="in Betrieb"/>
    <x v="3"/>
    <s v="Mineralölprodukte"/>
    <s v="Braunkohle"/>
    <s v="Mineralölprodukte"/>
    <x v="1"/>
    <s v="Ja"/>
    <n v="90"/>
    <m/>
    <s v="Mittelspannung (MS)"/>
    <s v="internes Netz"/>
    <x v="0"/>
    <x v="105"/>
    <x v="3"/>
  </r>
  <r>
    <s v="BNA1281"/>
    <x v="533"/>
    <s v="Solarpark Ammerland II GmbH &amp; Co. KG"/>
    <n v="26215"/>
    <s v="Wiefelstede"/>
    <s v="Flurstück 31/6 &amp; 58/6"/>
    <s v="Niedersachsen"/>
    <m/>
    <n v="2011"/>
    <n v="2011"/>
    <s v="in Betrieb"/>
    <x v="7"/>
    <m/>
    <m/>
    <s v="Solare Strahlungsenergie"/>
    <x v="0"/>
    <m/>
    <n v="5.76"/>
    <s v="SA Metjendorf"/>
    <s v="Mittelspannung (MS)"/>
    <s v="EWE NETZ GmbH"/>
    <x v="0"/>
    <x v="130"/>
    <x v="0"/>
  </r>
  <r>
    <s v="BNA1282"/>
    <x v="534"/>
    <s v="Solarpark Ammerland III GmbH &amp; Co. KG"/>
    <n v="26215"/>
    <s v="Wiefelstede"/>
    <s v="Flurstück 58/6"/>
    <s v="Niedersachsen"/>
    <m/>
    <n v="2011"/>
    <n v="2011"/>
    <s v="in Betrieb"/>
    <x v="7"/>
    <m/>
    <m/>
    <s v="Solare Strahlungsenergie"/>
    <x v="0"/>
    <s v="Nein"/>
    <n v="6.3"/>
    <s v="SA Metjendorf"/>
    <s v="Mittelspannung (MS)"/>
    <s v="EWE NETZ GmbH"/>
    <x v="0"/>
    <x v="130"/>
    <x v="0"/>
  </r>
  <r>
    <s v="BNA1283"/>
    <x v="535"/>
    <s v="Solarpark Ammerland I GmbH &amp; Co. KG"/>
    <n v="26215"/>
    <s v="Wiefelstede"/>
    <s v="Flurstück 31/6"/>
    <s v="Niedersachsen"/>
    <m/>
    <n v="2011"/>
    <n v="2011"/>
    <s v="in Betrieb"/>
    <x v="7"/>
    <m/>
    <m/>
    <s v="Solare Strahlungsenergie"/>
    <x v="0"/>
    <m/>
    <n v="6.72"/>
    <s v="SA Metjendorf"/>
    <s v="Mittelspannung (MS)"/>
    <s v="EWE NETZ GmbH"/>
    <x v="0"/>
    <x v="130"/>
    <x v="0"/>
  </r>
  <r>
    <s v="BNA1284"/>
    <x v="536"/>
    <s v="Co-Generation"/>
    <n v="67547"/>
    <s v="Worms"/>
    <s v="In der Hollerhecke 1"/>
    <s v="Rheinland-Pfalz"/>
    <s v="-"/>
    <d v="1991-08-27T00:00:00"/>
    <d v="1991-08-27T00:00:00"/>
    <s v="in Betrieb"/>
    <x v="1"/>
    <m/>
    <m/>
    <s v="Erdgas"/>
    <x v="1"/>
    <s v="Ja"/>
    <n v="11.5"/>
    <s v="Station Hernsheim 59"/>
    <s v="Mittelspannung (MS)"/>
    <s v="EWR Netz GmbH"/>
    <x v="0"/>
    <x v="60"/>
    <x v="1"/>
  </r>
  <r>
    <s v="BNA1285"/>
    <x v="219"/>
    <s v="Sigmundshall"/>
    <n v="31515"/>
    <s v="Wunstorf"/>
    <m/>
    <s v="Niedersachsen"/>
    <s v="Sigmundshall"/>
    <d v="1974-01-01T00:00:00"/>
    <d v="1974-01-01T00:00:00"/>
    <s v="in Betrieb"/>
    <x v="1"/>
    <m/>
    <m/>
    <s v="Erdgas"/>
    <x v="1"/>
    <s v="Ja"/>
    <n v="11"/>
    <s v="UW Wunstorf"/>
    <s v="Hochspannung (HS)"/>
    <s v="Avacon Netz GmbH"/>
    <x v="0"/>
    <x v="40"/>
    <x v="1"/>
  </r>
  <r>
    <s v="BNA1286"/>
    <x v="537"/>
    <s v="Restabfallbehandlungsanlage"/>
    <n v="98544"/>
    <s v="Zella-Mehlis"/>
    <m/>
    <s v="Thüringen"/>
    <n v="1"/>
    <d v="2007-11-13T00:00:00"/>
    <d v="2007-11-13T00:00:00"/>
    <s v="in Betrieb"/>
    <x v="10"/>
    <s v="Abfall"/>
    <s v="Heizöl"/>
    <s v="Abfall"/>
    <x v="1"/>
    <s v="Ja"/>
    <n v="12.1"/>
    <s v="Station RABA"/>
    <s v="Mittelspannung (MS)"/>
    <s v="Stadtwerke Suhl/Zella-Mehlis Netz GmbH"/>
    <x v="0"/>
    <x v="81"/>
    <x v="1"/>
  </r>
  <r>
    <s v="BNA1287"/>
    <x v="32"/>
    <s v="Zeltingen"/>
    <n v="54492"/>
    <s v="Zeltingen"/>
    <m/>
    <s v="Rheinland-Pfalz"/>
    <m/>
    <d v="1964-01-01T00:00:00"/>
    <d v="1964-01-01T00:00:00"/>
    <s v="in Betrieb"/>
    <x v="2"/>
    <m/>
    <m/>
    <s v="Laufwasser"/>
    <x v="1"/>
    <s v="Nein"/>
    <n v="13.6"/>
    <m/>
    <s v="Mittelspannung (MS)"/>
    <s v="Westnetz GmbH"/>
    <x v="0"/>
    <x v="118"/>
    <x v="0"/>
  </r>
  <r>
    <s v="BNA1288"/>
    <x v="538"/>
    <s v="Zerre"/>
    <n v="2979"/>
    <s v="Zerre"/>
    <m/>
    <s v="Sachsen"/>
    <s v="Zerre"/>
    <d v="2002-02-22T00:00:00"/>
    <d v="2002-02-22T00:00:00"/>
    <s v="in Betrieb"/>
    <x v="0"/>
    <m/>
    <m/>
    <s v="Windenergie (Onshore-Anlage)"/>
    <x v="0"/>
    <s v="Nein"/>
    <n v="10"/>
    <s v="UW Zerre"/>
    <s v="Hochspannung (HS)"/>
    <s v="Mitteldeutsche Netzgesellschaft Strom mbH"/>
    <x v="0"/>
    <x v="31"/>
    <x v="0"/>
  </r>
  <r>
    <s v="BNA1289"/>
    <x v="539"/>
    <s v="AMK - Abfallentsorgungsgesellschaft des Märkischen Kreises mbH"/>
    <n v="58636"/>
    <s v="Iserlohn"/>
    <s v="Giesestraße 10"/>
    <s v="Nordrhein-Westfalen"/>
    <m/>
    <d v="1981-04-01T00:00:00"/>
    <d v="1981-04-01T00:00:00"/>
    <s v="in Betrieb"/>
    <x v="10"/>
    <s v="Abfall"/>
    <s v="Erdgas, Heizöl EL"/>
    <s v="Abfall"/>
    <x v="1"/>
    <s v="Ja"/>
    <n v="12.61"/>
    <s v="10 kV Schaltanlage"/>
    <s v="USp. Mittel- / Niederspannung (MS/NS)"/>
    <s v="Stadtwerke Iserlohn GmbH "/>
    <x v="0"/>
    <x v="37"/>
    <x v="1"/>
  </r>
  <r>
    <s v="BNA1290a"/>
    <x v="48"/>
    <s v="Windpark Landesbergen-Nord"/>
    <n v="31628"/>
    <s v="Landesbergen"/>
    <m/>
    <s v="Niedersachsen"/>
    <m/>
    <d v="2005-09-30T00:00:00"/>
    <d v="2005-09-30T00:00:00"/>
    <s v="in Betrieb"/>
    <x v="0"/>
    <m/>
    <m/>
    <s v="Windenergie (Onshore-Anlage)"/>
    <x v="0"/>
    <s v="Nein"/>
    <n v="9.6"/>
    <s v="UW Leese (Feld: 23, Leitung 88) Zappenberg 4, 31633 Leese"/>
    <s v="Mittelspannung (MS)"/>
    <s v="Avacon AG"/>
    <x v="0"/>
    <x v="36"/>
    <x v="0"/>
  </r>
  <r>
    <s v="BNA1290b"/>
    <x v="48"/>
    <s v="Windpark Landesbergen-Süd"/>
    <n v="31628"/>
    <s v="Landesbergen"/>
    <m/>
    <s v="Niedersachsen"/>
    <m/>
    <d v="2006-07-06T00:00:00"/>
    <d v="2006-07-06T00:00:00"/>
    <s v="in Betrieb"/>
    <x v="0"/>
    <m/>
    <m/>
    <s v="Windenergie (Onshore-Anlage)"/>
    <x v="0"/>
    <s v="Nein"/>
    <n v="2"/>
    <s v="UW Leese (Feld: J28, Leitung 66)"/>
    <s v="Mittelspannung (MS)"/>
    <s v="Avacon AG"/>
    <x v="0"/>
    <x v="47"/>
    <x v="0"/>
  </r>
  <r>
    <s v="BNA1291"/>
    <x v="540"/>
    <s v="IHKW Andernach"/>
    <n v="56626"/>
    <s v="Andernach"/>
    <s v="Koblenzer Straße 141"/>
    <s v="Rheinland-Pfalz"/>
    <m/>
    <d v="2008-01-14T00:00:00"/>
    <d v="2008-01-14T00:00:00"/>
    <s v="in Betrieb"/>
    <x v="10"/>
    <m/>
    <m/>
    <s v="Abfall"/>
    <x v="1"/>
    <s v="Ja"/>
    <n v="12.5"/>
    <m/>
    <s v="Mittelspannung (MS)"/>
    <s v="ThyssenKrupp AG"/>
    <x v="0"/>
    <x v="59"/>
    <x v="1"/>
  </r>
  <r>
    <s v="BNA1292b"/>
    <x v="541"/>
    <s v="IHKW Heidenheim"/>
    <n v="89522"/>
    <s v="Heidenheim"/>
    <s v="Alexanderstr. 8"/>
    <s v="Baden-Württemberg"/>
    <s v="BHKW-Anlage"/>
    <d v="2014-11-06T00:00:00"/>
    <d v="2014-11-06T00:00:00"/>
    <s v="in Betrieb"/>
    <x v="1"/>
    <s v="Erdgas"/>
    <s v="HEL"/>
    <s v="Erdgas"/>
    <x v="1"/>
    <s v="Ja"/>
    <n v="18.899999999999999"/>
    <s v="DE.00027.88952.201220080080000000001"/>
    <s v="Mittelspannung (MS)"/>
    <s v="Hellenstein-Energie-Logistik GmbH"/>
    <x v="0"/>
    <x v="86"/>
    <x v="1"/>
  </r>
  <r>
    <s v="BNA1293a"/>
    <x v="542"/>
    <s v="Kraftwerk"/>
    <n v="50127"/>
    <s v="Bergheim"/>
    <s v="Kölner Straße 110"/>
    <s v="Nordrhein-Westfalen"/>
    <s v="K1/TG1"/>
    <d v="1995-02-01T00:00:00"/>
    <d v="1995-02-01T00:00:00"/>
    <s v="in Betrieb"/>
    <x v="11"/>
    <m/>
    <m/>
    <s v="Braunkohle"/>
    <x v="1"/>
    <s v="Ja"/>
    <n v="10"/>
    <s v="Station Martinswerk"/>
    <s v="Mittelspannung (MS)"/>
    <s v="Westnetz GmbH"/>
    <x v="0"/>
    <x v="69"/>
    <x v="1"/>
  </r>
  <r>
    <s v="BNA1293b"/>
    <x v="542"/>
    <s v="Kraftwerk"/>
    <n v="50127"/>
    <s v="Bergheim"/>
    <s v="Kölner Straße 110"/>
    <s v="Nordrhein-Westfalen"/>
    <s v="K2/TG2"/>
    <d v="1995-02-01T00:00:00"/>
    <d v="1995-02-01T00:00:00"/>
    <s v="in Betrieb"/>
    <x v="11"/>
    <m/>
    <m/>
    <s v="Braunkohle"/>
    <x v="1"/>
    <s v="Ja"/>
    <n v="10"/>
    <s v="Station Martinswerk"/>
    <s v="Mittelspannung (MS)"/>
    <s v="Westnetz GmbH"/>
    <x v="0"/>
    <x v="69"/>
    <x v="1"/>
  </r>
  <r>
    <s v="BNA1293c"/>
    <x v="542"/>
    <s v="Kraftwerk"/>
    <n v="50127"/>
    <s v="Bergheim"/>
    <s v="Kölner Straße 110"/>
    <s v="Nordrhein-Westfalen"/>
    <s v="K3+4/TG4"/>
    <d v="1995-02-01T00:00:00"/>
    <d v="1995-02-01T00:00:00"/>
    <s v="in Betrieb"/>
    <x v="1"/>
    <m/>
    <m/>
    <s v="Erdgas"/>
    <x v="1"/>
    <s v="Ja"/>
    <n v="3"/>
    <s v="Station Martinswerk"/>
    <s v="Mittelspannung (MS)"/>
    <s v="Westnetz GmbH"/>
    <x v="0"/>
    <x v="69"/>
    <x v="1"/>
  </r>
  <r>
    <s v="BNA1293d"/>
    <x v="542"/>
    <s v="Kraftwerk"/>
    <n v="50127"/>
    <s v="Bergheim"/>
    <s v="Kölner Straße 110"/>
    <s v="Nordrhein-Westfalen"/>
    <s v="Diesel/G5"/>
    <d v="1995-02-01T00:00:00"/>
    <d v="1995-02-01T00:00:00"/>
    <s v="in Betrieb"/>
    <x v="5"/>
    <m/>
    <m/>
    <s v="Mineralölprodukte"/>
    <x v="1"/>
    <s v="Nein"/>
    <n v="0.76"/>
    <s v="Station Martinswerk"/>
    <s v="Mittelspannung (MS)"/>
    <s v="Westnetz GmbH"/>
    <x v="0"/>
    <x v="69"/>
    <x v="1"/>
  </r>
  <r>
    <s v="BNA1294"/>
    <x v="543"/>
    <s v="EEV"/>
    <n v="21107"/>
    <s v="Hamburg"/>
    <s v="Hohe-Schaar-Straße 34"/>
    <s v="Hamburg"/>
    <s v="EEV"/>
    <d v="1994-06-26T00:00:00"/>
    <d v="1994-06-26T00:00:00"/>
    <s v="Endgültig Stillgelegt 2018 (ohne StA)"/>
    <x v="3"/>
    <s v="Butan/Buten"/>
    <s v="Heizöl leicht"/>
    <s v="Mineralölprodukte"/>
    <x v="1"/>
    <s v="Ja"/>
    <n v="38"/>
    <s v="KS 89915"/>
    <s v="Hochspannung (HS)"/>
    <s v="Stromnetz Hamburg GmbH"/>
    <x v="3"/>
    <x v="29"/>
    <x v="0"/>
  </r>
  <r>
    <s v="BNA1295"/>
    <x v="544"/>
    <s v="AVA GmbH"/>
    <n v="86167"/>
    <s v="Augsburg"/>
    <s v="Am Mittleren Moos 60"/>
    <s v="Bayern"/>
    <s v="AHKW"/>
    <d v="1994-09-16T00:00:00"/>
    <d v="1994-09-16T00:00:00"/>
    <s v="in Betrieb"/>
    <x v="10"/>
    <m/>
    <m/>
    <s v="Abfall"/>
    <x v="1"/>
    <s v="Ja"/>
    <n v="10"/>
    <s v="V0 BBC06"/>
    <s v="Hochspannung (HS)"/>
    <s v="Netze Augsburg GmbH"/>
    <x v="0"/>
    <x v="29"/>
    <x v="1"/>
  </r>
  <r>
    <s v="BNA1296"/>
    <x v="545"/>
    <s v="Windpark Bertkow II"/>
    <n v="39596"/>
    <s v="Bertkow"/>
    <m/>
    <s v="Sachsen-Anhalt"/>
    <m/>
    <d v="2004-12-06T00:00:00"/>
    <d v="2004-12-06T00:00:00"/>
    <s v="in Betrieb"/>
    <x v="0"/>
    <m/>
    <m/>
    <s v="Windenergie (Onshore-Anlage)"/>
    <x v="0"/>
    <s v="Nein"/>
    <n v="55.1"/>
    <s v="UW Ellingen"/>
    <s v="Hochspannung (HS)"/>
    <s v="HSN Magdeburg GmbH"/>
    <x v="0"/>
    <x v="23"/>
    <x v="0"/>
  </r>
  <r>
    <s v="BNA1297"/>
    <x v="546"/>
    <s v="Windpark Bertkow"/>
    <n v="39596"/>
    <s v="Bertkow"/>
    <m/>
    <s v="Sachsen-Anhalt"/>
    <m/>
    <d v="2001-12-20T00:00:00"/>
    <d v="2001-12-20T00:00:00"/>
    <s v="in Betrieb"/>
    <x v="0"/>
    <m/>
    <m/>
    <s v="Windenergie (Onshore-Anlage)"/>
    <x v="0"/>
    <s v="Nein"/>
    <n v="21.6"/>
    <s v="UW Arneburg, Schaltfeld J02"/>
    <s v="Mittelspannung (MS)"/>
    <s v="Avacon AG"/>
    <x v="0"/>
    <x v="27"/>
    <x v="0"/>
  </r>
  <r>
    <s v="BNA1298"/>
    <x v="547"/>
    <s v="Windpark Deblinghausen"/>
    <n v="31595"/>
    <s v="Steyerberg"/>
    <m/>
    <s v="Niedersachsen"/>
    <m/>
    <d v="2003-10-14T00:00:00"/>
    <d v="2003-10-14T00:00:00"/>
    <s v="in Betrieb"/>
    <x v="0"/>
    <m/>
    <m/>
    <s v="Windenergie (Onshore-Anlage)"/>
    <x v="0"/>
    <s v="Nein"/>
    <n v="16.2"/>
    <s v="UW Mainsche"/>
    <s v="Hochspannung (HS)"/>
    <s v="Avacon AG"/>
    <x v="0"/>
    <x v="8"/>
    <x v="0"/>
  </r>
  <r>
    <s v="BNA1299"/>
    <x v="548"/>
    <s v="Windpark Anemolter/Steyerberg"/>
    <n v="31595"/>
    <s v="Steyerberg"/>
    <m/>
    <s v="Niedersachsen"/>
    <m/>
    <d v="2003-11-27T00:00:00"/>
    <d v="2003-11-27T00:00:00"/>
    <s v="in Betrieb"/>
    <x v="0"/>
    <m/>
    <m/>
    <s v="Windenergie (Onshore-Anlage)"/>
    <x v="0"/>
    <s v="Nein"/>
    <n v="26.1"/>
    <s v="UW Mainsche"/>
    <s v="Hochspannung (HS)"/>
    <s v="Avacon AG"/>
    <x v="0"/>
    <x v="8"/>
    <x v="0"/>
  </r>
  <r>
    <s v="BNA1300"/>
    <x v="549"/>
    <s v="Windpark Kutenholz I"/>
    <n v="27449"/>
    <s v="Kutenholz"/>
    <m/>
    <s v="Niedersachsen"/>
    <m/>
    <d v="2003-12-11T00:00:00"/>
    <d v="2003-12-11T00:00:00"/>
    <s v="in Betrieb"/>
    <x v="0"/>
    <m/>
    <m/>
    <s v="Windenergie (Onshore-Anlage)"/>
    <x v="0"/>
    <s v="Nein"/>
    <n v="12.6"/>
    <s v="UW Bargstedt"/>
    <s v="Hochspannung (HS)"/>
    <s v="Avacon AG"/>
    <x v="0"/>
    <x v="8"/>
    <x v="0"/>
  </r>
  <r>
    <s v="BNA1301"/>
    <x v="550"/>
    <s v="Windpark Lammersdorf"/>
    <n v="52152"/>
    <s v="Simmerath"/>
    <m/>
    <s v="Nordrhein-Westfalen"/>
    <m/>
    <d v="2002-12-05T00:00:00"/>
    <d v="2002-12-05T00:00:00"/>
    <s v="in Betrieb"/>
    <x v="0"/>
    <m/>
    <m/>
    <s v="Windenergie (Onshore-Anlage)"/>
    <x v="0"/>
    <s v="Nein"/>
    <n v="10.8"/>
    <s v="UW Lammersdorf"/>
    <s v="Mittelspannung (MS)"/>
    <s v="Westnetz GmbH"/>
    <x v="0"/>
    <x v="31"/>
    <x v="0"/>
  </r>
  <r>
    <s v="BNA1302"/>
    <x v="551"/>
    <s v="Windpark Füchtorf"/>
    <n v="48336"/>
    <s v="Sassenberg"/>
    <m/>
    <s v="Nordrhein-Westfalen"/>
    <m/>
    <d v="2002-08-27T00:00:00"/>
    <d v="2002-08-27T00:00:00"/>
    <s v="in Betrieb"/>
    <x v="0"/>
    <m/>
    <m/>
    <s v="Windenergie (Onshore-Anlage)"/>
    <x v="0"/>
    <s v="Nein"/>
    <n v="16.2"/>
    <s v="Gröblingen 900 Z, 48336 Sassenberg"/>
    <n v="30"/>
    <s v="Westnetz GmbH"/>
    <x v="0"/>
    <x v="31"/>
    <x v="0"/>
  </r>
  <r>
    <s v="BNA1303"/>
    <x v="552"/>
    <s v="Windpark Monschau"/>
    <n v="52156"/>
    <s v="Monschau"/>
    <m/>
    <s v="Nordrhein-Westfalen"/>
    <m/>
    <d v="2003-10-21T00:00:00"/>
    <d v="2003-10-21T00:00:00"/>
    <s v="in Betrieb"/>
    <x v="0"/>
    <m/>
    <m/>
    <s v="Windenergie (Onshore-Anlage)"/>
    <x v="0"/>
    <s v="Nein"/>
    <n v="23.4"/>
    <m/>
    <s v="Mittelspannung (MS)"/>
    <s v="Westnetz GmbH"/>
    <x v="0"/>
    <x v="8"/>
    <x v="0"/>
  </r>
  <r>
    <s v="BNA1304"/>
    <x v="553"/>
    <s v="Windpark Niederndodeleben"/>
    <n v="39179"/>
    <s v="Ebendorf"/>
    <m/>
    <s v="Sachsen-Anhalt"/>
    <m/>
    <d v="2001-12-21T00:00:00"/>
    <d v="2001-12-21T00:00:00"/>
    <s v="in Betrieb"/>
    <x v="0"/>
    <m/>
    <m/>
    <s v="Windenergie (Onshore-Anlage)"/>
    <x v="0"/>
    <s v="Nein"/>
    <n v="10.8"/>
    <m/>
    <s v="Mittelspannung (MS)"/>
    <s v="Avacon AG"/>
    <x v="0"/>
    <x v="27"/>
    <x v="0"/>
  </r>
  <r>
    <s v="BNA1305"/>
    <x v="554"/>
    <s v="Windpark Stößen II"/>
    <n v="6667"/>
    <s v="Stößen"/>
    <m/>
    <s v="Sachsen-Anhalt"/>
    <m/>
    <d v="1999-09-15T00:00:00"/>
    <d v="1999-09-15T00:00:00"/>
    <s v="in Betrieb"/>
    <x v="0"/>
    <m/>
    <m/>
    <s v="Windenergie (Onshore-Anlage)"/>
    <x v="0"/>
    <s v="Nein"/>
    <n v="12"/>
    <m/>
    <s v="Hochspannung (HS)"/>
    <s v="Mitteldeutsche Netzgesellschaft Strom mbH"/>
    <x v="0"/>
    <x v="19"/>
    <x v="0"/>
  </r>
  <r>
    <s v="BNA1306"/>
    <x v="555"/>
    <s v="Windpark Mehring"/>
    <n v="54346"/>
    <s v="Mehring"/>
    <m/>
    <s v="Rheinland-Pfalz"/>
    <m/>
    <d v="2006-08-25T00:00:00"/>
    <d v="2006-08-25T00:00:00"/>
    <s v="in Betrieb"/>
    <x v="0"/>
    <m/>
    <m/>
    <s v="Windenergie (Onshore-Anlage)"/>
    <x v="0"/>
    <s v="Nein"/>
    <n v="10"/>
    <s v="UW Mehring (Herl)"/>
    <s v="Mittelspannung (MS)"/>
    <s v="Pfalzwerke Netz AG"/>
    <x v="0"/>
    <x v="47"/>
    <x v="0"/>
  </r>
  <r>
    <s v="BNA1307"/>
    <x v="556"/>
    <s v="Windpark Lohe"/>
    <n v="27616"/>
    <s v="Lohe"/>
    <m/>
    <s v="Niedersachsen"/>
    <m/>
    <d v="2007-10-10T00:00:00"/>
    <d v="2007-10-10T00:00:00"/>
    <s v="in Betrieb"/>
    <x v="0"/>
    <m/>
    <m/>
    <s v="Windenergie (Onshore-Anlage)"/>
    <x v="0"/>
    <s v="Nein"/>
    <n v="18"/>
    <s v="UW Beverstedt"/>
    <s v="Mittelspannung (MS)"/>
    <s v="EWE NETZ GmbH"/>
    <x v="0"/>
    <x v="81"/>
    <x v="0"/>
  </r>
  <r>
    <s v="BNA1308"/>
    <x v="557"/>
    <s v="Windpark Fiebing"/>
    <n v="26629"/>
    <s v="Fiebing"/>
    <m/>
    <s v="Niedersachsen"/>
    <m/>
    <d v="2003-12-08T00:00:00"/>
    <d v="2003-12-08T00:00:00"/>
    <s v="in Betrieb"/>
    <x v="0"/>
    <m/>
    <m/>
    <s v="Windenergie (Onshore-Anlage)"/>
    <x v="0"/>
    <s v="Nein"/>
    <n v="10.8"/>
    <s v="UW Wiesmoor"/>
    <s v="Mittelspannung (MS)"/>
    <s v="EWE NETZ GmbH"/>
    <x v="0"/>
    <x v="8"/>
    <x v="0"/>
  </r>
  <r>
    <s v="BNA1309"/>
    <x v="558"/>
    <s v="Windpark Bröckel-Eicklingen"/>
    <n v="29356"/>
    <s v="Bröckel"/>
    <m/>
    <s v="Niedersachsen"/>
    <m/>
    <d v="2009-12-21T00:00:00"/>
    <d v="2009-12-21T00:00:00"/>
    <s v="in Betrieb"/>
    <x v="0"/>
    <m/>
    <m/>
    <s v="Windenergie (Onshore-Anlage)"/>
    <x v="0"/>
    <s v="Nein"/>
    <n v="10"/>
    <s v="UW Hänigsen"/>
    <s v="Mittelspannung (MS)"/>
    <s v="Avacon AG"/>
    <x v="0"/>
    <x v="6"/>
    <x v="0"/>
  </r>
  <r>
    <s v="BNA1310"/>
    <x v="559"/>
    <s v="Windpark Enningerloh"/>
    <n v="59320"/>
    <s v="Enningerloh"/>
    <m/>
    <s v="Nordrhein-Westfalen"/>
    <m/>
    <d v="2009-08-05T00:00:00"/>
    <d v="2009-08-05T00:00:00"/>
    <s v="in Betrieb"/>
    <x v="0"/>
    <m/>
    <m/>
    <s v="Windenergie (Onshore-Anlage)"/>
    <x v="0"/>
    <s v="Nein"/>
    <n v="18"/>
    <s v="UW Buddenbaum"/>
    <s v="Mittelspannung (MS)"/>
    <s v="Westnetz GmbH"/>
    <x v="0"/>
    <x v="6"/>
    <x v="0"/>
  </r>
  <r>
    <s v="BNA1311"/>
    <x v="560"/>
    <s v="Windpark Jennelt II"/>
    <n v="26736"/>
    <s v="Jennelt"/>
    <m/>
    <s v="Niedersachsen"/>
    <m/>
    <d v="2007-11-14T00:00:00"/>
    <d v="2007-11-14T00:00:00"/>
    <s v="in Betrieb"/>
    <x v="0"/>
    <m/>
    <m/>
    <s v="Windenergie (Onshore-Anlage)"/>
    <x v="0"/>
    <s v="Nein"/>
    <n v="10"/>
    <s v="UW Jennelt"/>
    <s v="Hochspannung (HS)"/>
    <s v="Avacon AG"/>
    <x v="0"/>
    <x v="81"/>
    <x v="0"/>
  </r>
  <r>
    <s v="BNA1312"/>
    <x v="561"/>
    <s v="Windpark Kutenholz II"/>
    <n v="27449"/>
    <s v="Kutenholz"/>
    <m/>
    <s v="Niedersachsen"/>
    <m/>
    <d v="2004-05-19T00:00:00"/>
    <d v="2004-05-19T00:00:00"/>
    <s v="in Betrieb"/>
    <x v="0"/>
    <m/>
    <m/>
    <s v="Windenergie (Onshore-Anlage)"/>
    <x v="0"/>
    <s v="Nein"/>
    <n v="16.2"/>
    <s v="UW Bargstedt"/>
    <s v="Hochspannung (HS)"/>
    <s v="Avacon AG"/>
    <x v="0"/>
    <x v="23"/>
    <x v="0"/>
  </r>
  <r>
    <s v="BNA1313"/>
    <x v="562"/>
    <s v="Windpark Zwischenbergen"/>
    <n v="26639"/>
    <s v="Zwischenbergen"/>
    <m/>
    <s v="Niedersachsen"/>
    <m/>
    <d v="2006-12-22T00:00:00"/>
    <d v="2006-12-22T00:00:00"/>
    <s v="in Betrieb"/>
    <x v="0"/>
    <m/>
    <m/>
    <s v="Windenergie (Onshore-Anlage)"/>
    <x v="0"/>
    <s v="Nein"/>
    <n v="10"/>
    <s v="UW Wiesmoor"/>
    <s v="Mittelspannung (MS)"/>
    <s v="EWE NETZ GmbH"/>
    <x v="0"/>
    <x v="47"/>
    <x v="0"/>
  </r>
  <r>
    <s v="BNA1314"/>
    <x v="563"/>
    <s v="Windpark Märkisch Linden"/>
    <n v="16818"/>
    <s v="Märkisch Linden"/>
    <m/>
    <s v="Brandenburg"/>
    <m/>
    <d v="2008-05-20T00:00:00"/>
    <d v="2008-05-20T00:00:00"/>
    <s v="in Betrieb"/>
    <x v="0"/>
    <m/>
    <m/>
    <s v="Windenergie (Onshore-Anlage)"/>
    <x v="0"/>
    <s v="Nein"/>
    <n v="30"/>
    <s v="UW Kränzlin"/>
    <s v="Hochspannung (HS)"/>
    <s v="E.DIS AG"/>
    <x v="0"/>
    <x v="59"/>
    <x v="0"/>
  </r>
  <r>
    <s v="BNA1315"/>
    <x v="564"/>
    <s v="HKW"/>
    <n v="79106"/>
    <s v="Freiburg"/>
    <s v="Hartmannstrasse 1"/>
    <s v="Baden-Württemberg"/>
    <s v="HKW"/>
    <d v="2001-01-01T00:00:00"/>
    <d v="2001-01-01T00:00:00"/>
    <s v="in Betrieb"/>
    <x v="3"/>
    <s v="Erdgas"/>
    <s v="Holzpellets"/>
    <s v="Erdgas"/>
    <x v="1"/>
    <s v="Ja"/>
    <n v="27"/>
    <s v="Übergabe"/>
    <s v="Mittelspannung (MS)"/>
    <s v="bnNETZE GmbH"/>
    <x v="0"/>
    <x v="27"/>
    <x v="1"/>
  </r>
  <r>
    <s v="BNA1316"/>
    <x v="565"/>
    <s v="Müllheizkraftwerk"/>
    <n v="42349"/>
    <s v="Wuppertal"/>
    <s v="Korzert 15"/>
    <s v="Nordrhein-Westfalen"/>
    <m/>
    <d v="1976-01-01T00:00:00"/>
    <d v="1976-01-01T00:00:00"/>
    <s v="in Betrieb"/>
    <x v="10"/>
    <s v="Abfall"/>
    <s v="Heizöl"/>
    <s v="Abfall"/>
    <x v="1"/>
    <s v="Ja"/>
    <n v="30"/>
    <s v="Elberfeld Süd, Ronsdorf"/>
    <s v="Hochspannung (HS)"/>
    <s v="WSW Netz GmbH "/>
    <x v="0"/>
    <x v="104"/>
    <x v="1"/>
  </r>
  <r>
    <s v="BNA1317"/>
    <x v="47"/>
    <s v="Windpark Bornstedt-Holdenstedt"/>
    <n v="6295"/>
    <s v="Bornstedt"/>
    <m/>
    <s v="Sachsen-Anhalt"/>
    <m/>
    <n v="2007"/>
    <n v="2007"/>
    <s v="in Betrieb"/>
    <x v="0"/>
    <m/>
    <m/>
    <s v="Windenergie (Onshore-Anlage)"/>
    <x v="0"/>
    <s v="Nein"/>
    <n v="13.5"/>
    <s v="UW Beyernaumburg"/>
    <s v="Hochspannung (HS)"/>
    <s v="TEN Thüringer Energienetze GmbH"/>
    <x v="0"/>
    <x v="12"/>
    <x v="0"/>
  </r>
  <r>
    <s v="BNA1318"/>
    <x v="47"/>
    <s v="Windpark Großvargula"/>
    <n v="99958"/>
    <s v="Großvargula"/>
    <m/>
    <s v="Thüringen"/>
    <m/>
    <n v="2001"/>
    <n v="2001"/>
    <s v="in Betrieb"/>
    <x v="0"/>
    <m/>
    <m/>
    <s v="Windenergie (Onshore-Anlage)"/>
    <x v="0"/>
    <s v="Nein"/>
    <n v="12"/>
    <s v="UW Gräfentonna"/>
    <s v="Hochspannung (HS)"/>
    <s v="TEN Thüringer Energienetze GmbH"/>
    <x v="0"/>
    <x v="22"/>
    <x v="0"/>
  </r>
  <r>
    <s v="BNA1319"/>
    <x v="47"/>
    <s v="Windpark Kribbe-Premslin"/>
    <n v="19357"/>
    <s v="Karstädt"/>
    <m/>
    <s v="Brandenburg"/>
    <m/>
    <n v="2003"/>
    <n v="2003"/>
    <s v="in Betrieb"/>
    <x v="0"/>
    <m/>
    <m/>
    <s v="Windenergie (Onshore-Anlage)"/>
    <x v="0"/>
    <s v="Nein"/>
    <n v="27"/>
    <s v="UW Quitzow"/>
    <s v="Hochspannung (HS)"/>
    <s v="Wemag Netz GmbH"/>
    <x v="0"/>
    <x v="2"/>
    <x v="0"/>
  </r>
  <r>
    <s v="BNA1320"/>
    <x v="47"/>
    <s v="Windpark Mühlanger"/>
    <n v="6888"/>
    <s v="Mühlanger"/>
    <m/>
    <s v="Sachsen-Anhalt"/>
    <m/>
    <n v="2007"/>
    <n v="2007"/>
    <s v="in Betrieb"/>
    <x v="0"/>
    <m/>
    <m/>
    <s v="Windenergie (Onshore-Anlage)"/>
    <x v="0"/>
    <s v="Nein"/>
    <n v="14"/>
    <s v="UW Wittenberg"/>
    <n v="15"/>
    <s v="Mitteldeutsche Netzgesellschaft Strom mbH"/>
    <x v="0"/>
    <x v="12"/>
    <x v="0"/>
  </r>
  <r>
    <s v="BNA1321"/>
    <x v="47"/>
    <s v="Windpark Perleberg"/>
    <n v="19348"/>
    <s v="Perleberg"/>
    <m/>
    <s v="Brandenburg"/>
    <m/>
    <n v="2002"/>
    <n v="2002"/>
    <s v="in Betrieb"/>
    <x v="0"/>
    <m/>
    <m/>
    <s v="Windenergie (Onshore-Anlage)"/>
    <x v="0"/>
    <s v="Nein"/>
    <n v="19.8"/>
    <s v="UW Kletzke"/>
    <s v="Hochspannung (HS)"/>
    <s v="E.DIS AG"/>
    <x v="0"/>
    <x v="1"/>
    <x v="0"/>
  </r>
  <r>
    <s v="BNA1322"/>
    <x v="47"/>
    <s v="Windpark Wolgast"/>
    <n v="17495"/>
    <s v="Karlsburg"/>
    <m/>
    <s v="Mecklenburg-Vorpommern"/>
    <m/>
    <n v="2001"/>
    <n v="2001"/>
    <s v="in Betrieb"/>
    <x v="0"/>
    <m/>
    <m/>
    <s v="Windenergie (Onshore-Anlage)"/>
    <x v="0"/>
    <s v="Nein"/>
    <n v="24"/>
    <s v="UW Wolgast"/>
    <s v="Mittelspannung (MS)"/>
    <s v="E.DIS AG"/>
    <x v="0"/>
    <x v="22"/>
    <x v="0"/>
  </r>
  <r>
    <s v="BNA1323"/>
    <x v="566"/>
    <s v="Windpark Bimolten"/>
    <n v="48527"/>
    <s v="Nordhorn (Bimolten)"/>
    <s v="Barrinkbölt"/>
    <s v="Niedersachsen"/>
    <m/>
    <n v="2002"/>
    <n v="2002"/>
    <s v="in Betrieb"/>
    <x v="0"/>
    <m/>
    <m/>
    <s v="Windenergie (Onshore-Anlage)"/>
    <x v="0"/>
    <s v="Nein"/>
    <n v="29.2"/>
    <s v="UW Bimolten"/>
    <s v="Hochspannung (HS)"/>
    <s v="Westnetz GmbH"/>
    <x v="0"/>
    <x v="1"/>
    <x v="0"/>
  </r>
  <r>
    <s v="BNA1324"/>
    <x v="567"/>
    <s v="Windpark Bawöste"/>
    <n v="49832"/>
    <s v="Freren"/>
    <s v="Beestener Str. 17"/>
    <s v="Niedersachsen"/>
    <m/>
    <n v="2011"/>
    <n v="2011"/>
    <s v="in Betrieb"/>
    <x v="0"/>
    <m/>
    <m/>
    <s v="Windenergie (Onshore-Anlage)"/>
    <x v="0"/>
    <s v="Nein"/>
    <n v="26"/>
    <s v="Station Bawöste"/>
    <s v="Mittelspannung (MS)"/>
    <s v="Westnetz GmbH"/>
    <x v="0"/>
    <x v="130"/>
    <x v="0"/>
  </r>
  <r>
    <s v="BNA1325"/>
    <x v="568"/>
    <s v="Windpark Lengerich"/>
    <n v="49838"/>
    <s v="Lengerich"/>
    <m/>
    <s v="Niedersachsen"/>
    <m/>
    <n v="2000"/>
    <n v="2000"/>
    <s v="in Betrieb"/>
    <x v="0"/>
    <m/>
    <m/>
    <s v="Windenergie (Onshore-Anlage)"/>
    <x v="0"/>
    <s v="Nein"/>
    <n v="14.4"/>
    <s v="Station Lengerich"/>
    <s v="Mittelspannung (MS)"/>
    <s v="Westnetz GmbH"/>
    <x v="0"/>
    <x v="51"/>
    <x v="0"/>
  </r>
  <r>
    <s v="BNA1326"/>
    <x v="569"/>
    <s v="Windpark Esche"/>
    <n v="49828"/>
    <s v="Esche"/>
    <m/>
    <s v="Niedersachsen"/>
    <m/>
    <n v="2003"/>
    <n v="2003"/>
    <s v="in Betrieb"/>
    <x v="0"/>
    <m/>
    <m/>
    <s v="Windenergie (Onshore-Anlage)"/>
    <x v="0"/>
    <s v="Nein"/>
    <n v="10"/>
    <s v="UW Esche"/>
    <s v="Mittelspannung (MS)"/>
    <s v="Westnetz GmbH"/>
    <x v="0"/>
    <x v="2"/>
    <x v="0"/>
  </r>
  <r>
    <s v="BNA1327a"/>
    <x v="570"/>
    <s v="Energiezentrale 1992"/>
    <n v="85326"/>
    <s v="München"/>
    <s v="nicht öffentlicher Bereich (Btl. 145.01)"/>
    <s v="Bayern"/>
    <s v="AGG1 -  AGG7"/>
    <d v="1992-05-08T00:00:00"/>
    <d v="1992-05-08T00:00:00"/>
    <s v="Sonderfall"/>
    <x v="1"/>
    <s v="Erdgas"/>
    <s v="Heizöl"/>
    <s v="Erdgas"/>
    <x v="1"/>
    <s v="Ja"/>
    <n v="9.5"/>
    <s v="145.01-MSNN-EG.01"/>
    <s v="Mittelspannung (MS)"/>
    <s v="Bayernwerk AG"/>
    <x v="11"/>
    <x v="87"/>
    <x v="0"/>
  </r>
  <r>
    <s v="BNA1327b"/>
    <x v="571"/>
    <s v="Erweiterung Energiezentrale 2003"/>
    <n v="85326"/>
    <s v="München"/>
    <s v="nicht öffentlicher Bereich (Btl. 145.01)"/>
    <s v="Bayern"/>
    <s v="AGG8 - AGG9"/>
    <n v="2003"/>
    <n v="2003"/>
    <s v="in Betrieb"/>
    <x v="1"/>
    <m/>
    <m/>
    <s v="Erdgas"/>
    <x v="1"/>
    <s v="Ja"/>
    <n v="7.44"/>
    <s v="145.01-MSNN-EG.01"/>
    <s v="Mittelspannung (MS)"/>
    <s v="Bayernwerk AG"/>
    <x v="0"/>
    <x v="2"/>
    <x v="1"/>
  </r>
  <r>
    <s v="BNA1328"/>
    <x v="572"/>
    <s v="HBB"/>
    <n v="83064"/>
    <s v="Raubling"/>
    <s v="Rosenheimer Str. 37"/>
    <s v="Bayern"/>
    <s v="GUD"/>
    <d v="2001-02-01T00:00:00"/>
    <d v="2001-02-01T00:00:00"/>
    <s v="in Betrieb"/>
    <x v="1"/>
    <m/>
    <m/>
    <s v="Erdgas"/>
    <x v="1"/>
    <s v="Ja"/>
    <n v="24"/>
    <s v="UW PANG / PWA"/>
    <s v="Mittelspannung (MS)"/>
    <s v="Bayernwerk AG"/>
    <x v="0"/>
    <x v="27"/>
    <x v="1"/>
  </r>
  <r>
    <s v="BNA1329"/>
    <x v="573"/>
    <s v="K&amp;N PFK AG EV"/>
    <n v="9648"/>
    <s v="Kriebstein"/>
    <s v="Bauhofstr. 1"/>
    <s v="Sachsen"/>
    <s v="GT / GDT"/>
    <d v="1993-04-02T00:00:00"/>
    <d v="1993-04-02T00:00:00"/>
    <s v="in Betrieb"/>
    <x v="3"/>
    <s v="Erdgas"/>
    <s v="Heizöl EL"/>
    <s v="Erdgas"/>
    <x v="1"/>
    <s v="Ja"/>
    <n v="13.11"/>
    <s v="UW-Rauschenthal"/>
    <n v="6"/>
    <s v="Mitteldeutsche Netzgesellschaft Strom mbH"/>
    <x v="0"/>
    <x v="21"/>
    <x v="3"/>
  </r>
  <r>
    <s v="BNA1330"/>
    <x v="574"/>
    <s v="Steinbeis Energie"/>
    <n v="25348"/>
    <s v="Glückstadt"/>
    <s v="Stadtstraße 20"/>
    <s v="Schleswig-Holstein"/>
    <m/>
    <d v="2010-09-27T00:00:00"/>
    <d v="2010-09-27T00:00:00"/>
    <s v="in Betrieb"/>
    <x v="10"/>
    <s v="EBS"/>
    <s v="HEL, Steinkohle"/>
    <s v="Abfall"/>
    <x v="1"/>
    <s v="Ja"/>
    <n v="17"/>
    <s v="UW Glückstadt Feld 20 Kern 1"/>
    <s v="Mittelspannung (MS)"/>
    <s v="Schleswig-Holstein Netz AG"/>
    <x v="0"/>
    <x v="24"/>
    <x v="1"/>
  </r>
  <r>
    <s v="BNA1331"/>
    <x v="575"/>
    <s v="Reno De Medici"/>
    <n v="59821"/>
    <s v="Arnsberg"/>
    <s v="Hellefelderstr. 51"/>
    <s v="Nordrhein-Westfalen"/>
    <s v="HD - Kraftwerk"/>
    <d v="1923-01-01T00:00:00"/>
    <d v="1923-01-01T00:00:00"/>
    <s v="in Betrieb"/>
    <x v="6"/>
    <m/>
    <m/>
    <s v="Steinkohle"/>
    <x v="1"/>
    <s v="Ja"/>
    <n v="18.989999999999998"/>
    <s v="DE 00018144139V592849"/>
    <s v="Mittelspannung (MS)"/>
    <s v="Westnetz GmbH"/>
    <x v="0"/>
    <x v="141"/>
    <x v="1"/>
  </r>
  <r>
    <s v="BNA1332"/>
    <x v="576"/>
    <s v="INEOS Kraftwerk"/>
    <n v="47443"/>
    <s v="Moers"/>
    <s v="Römerstr. 733"/>
    <s v="Nordrhein-Westfalen"/>
    <s v="TG7/8"/>
    <n v="1995"/>
    <n v="1995"/>
    <s v="in Betrieb"/>
    <x v="3"/>
    <s v="Erdgas"/>
    <s v="Flüssige und gasförmige Produktionsrückstände"/>
    <s v="Erdgas"/>
    <x v="1"/>
    <s v="Ja"/>
    <n v="24"/>
    <s v="DE00018147455V0000000753653"/>
    <s v="5/25"/>
    <s v="Westnetz GmbH"/>
    <x v="0"/>
    <x v="91"/>
    <x v="1"/>
  </r>
  <r>
    <s v="BNA1333a"/>
    <x v="577"/>
    <s v="HKW Pfaffenwald"/>
    <n v="70569"/>
    <s v="Stuttgart"/>
    <s v="Pfaffenwaldring 8"/>
    <s v="Baden-Württemberg"/>
    <s v="Anlage 40"/>
    <d v="1988-07-01T00:00:00"/>
    <d v="1988-07-01T00:00:00"/>
    <s v="in Betrieb"/>
    <x v="3"/>
    <s v="Erdgas H"/>
    <s v="Heizöl EL"/>
    <s v="Erdgas"/>
    <x v="1"/>
    <s v="Ja"/>
    <n v="12.181000000000001"/>
    <s v="UW Allmand"/>
    <s v="Mittelspannung (MS)"/>
    <s v="Netze BW GmbH"/>
    <x v="0"/>
    <x v="46"/>
    <x v="1"/>
  </r>
  <r>
    <s v="BNA1333b"/>
    <x v="577"/>
    <s v="HKW Pfaffenwald"/>
    <n v="70569"/>
    <s v="Stuttgart"/>
    <s v="Pfaffenwaldring 8"/>
    <s v="Baden-Württemberg"/>
    <s v="Block 50"/>
    <d v="1969-07-01T00:00:00"/>
    <d v="1969-07-01T00:00:00"/>
    <s v="in Betrieb"/>
    <x v="3"/>
    <s v="Erdgas H"/>
    <s v="Heizöl EL"/>
    <s v="Erdgas"/>
    <x v="1"/>
    <s v="Ja"/>
    <n v="11.3377"/>
    <s v="UW Allmand"/>
    <s v="Mittelspannung (MS)"/>
    <s v="Netze BW GmbH"/>
    <x v="0"/>
    <x v="41"/>
    <x v="1"/>
  </r>
  <r>
    <s v="BNA1333c"/>
    <x v="577"/>
    <s v="HKW Pfaffenwald"/>
    <n v="70569"/>
    <s v="Stuttgart"/>
    <s v="Pfaffenwaldring 8"/>
    <s v="Baden-Württemberg"/>
    <s v="Block 60"/>
    <d v="1968-07-01T00:00:00"/>
    <d v="1968-07-01T00:00:00"/>
    <s v="in Betrieb"/>
    <x v="3"/>
    <s v="Erdgas H"/>
    <s v="Heizöl EL"/>
    <s v="Erdgas"/>
    <x v="1"/>
    <s v="Ja"/>
    <n v="11.6188"/>
    <s v="UW Allmand"/>
    <s v="Mittelspannung (MS)"/>
    <s v="Netze BW GmbH"/>
    <x v="0"/>
    <x v="74"/>
    <x v="1"/>
  </r>
  <r>
    <s v="BNA1334"/>
    <x v="578"/>
    <s v="KWK-Anlage"/>
    <n v="28237"/>
    <s v="Bremen"/>
    <s v="Waterbergstraße 14"/>
    <s v="Bremen"/>
    <s v="GT 1-3, DT"/>
    <s v="1993 und 2002"/>
    <s v="1993 und 2002"/>
    <s v="in Betrieb"/>
    <x v="1"/>
    <m/>
    <m/>
    <s v="Erdgas"/>
    <x v="1"/>
    <s v="Ja"/>
    <n v="14.8"/>
    <s v="10kV Schaltanlage CR3 Anschlussfeld Finkenau, Waterbergstr."/>
    <s v="Mittelspannung (MS)"/>
    <s v="Wesernetz Bremen GmbH"/>
    <x v="0"/>
    <x v="1"/>
    <x v="3"/>
  </r>
  <r>
    <s v="BNA1335a"/>
    <x v="579"/>
    <s v="PKV Kraftwerk"/>
    <n v="26316"/>
    <s v="Varel"/>
    <s v="Dangaster Straße 38"/>
    <s v="Niedersachsen"/>
    <s v="KWK-Blöcke"/>
    <n v="1989"/>
    <n v="1989"/>
    <s v="in Betrieb"/>
    <x v="1"/>
    <s v="Erdgas L"/>
    <m/>
    <s v="Erdgas"/>
    <x v="1"/>
    <s v="Ja"/>
    <n v="58.1"/>
    <m/>
    <s v="Mittelspannung (MS)"/>
    <s v="EWE NETZ GmbH"/>
    <x v="0"/>
    <x v="139"/>
    <x v="1"/>
  </r>
  <r>
    <s v="BNA1335b"/>
    <x v="579"/>
    <s v="PKV Kraftwerk"/>
    <n v="26316"/>
    <s v="Varel"/>
    <s v="Dangaster Straße 38"/>
    <s v="Niedersachsen"/>
    <s v="Kondensationsturbine"/>
    <n v="1968"/>
    <n v="1968"/>
    <s v="in Betrieb"/>
    <x v="12"/>
    <s v="Kondensat"/>
    <m/>
    <s v="Erdgas"/>
    <x v="1"/>
    <s v="Nein"/>
    <n v="0.48"/>
    <m/>
    <s v="Mittelspannung (MS)"/>
    <s v="EWE NETZ GmbH"/>
    <x v="0"/>
    <x v="58"/>
    <x v="1"/>
  </r>
  <r>
    <s v="BNA1335c"/>
    <x v="579"/>
    <s v="PKV Kraftwerk"/>
    <n v="26316"/>
    <s v="Varel"/>
    <s v="Dangaster Straße 38"/>
    <s v="Niedersachsen"/>
    <s v="Biogasmotoren"/>
    <n v="2006"/>
    <n v="2006"/>
    <s v="in Betrieb"/>
    <x v="12"/>
    <s v="Biogas"/>
    <m/>
    <s v="Biomasse"/>
    <x v="0"/>
    <s v="Ja"/>
    <n v="1.92"/>
    <m/>
    <s v="Mittelspannung (MS)"/>
    <s v="EWE NETZ GmbH"/>
    <x v="0"/>
    <x v="34"/>
    <x v="0"/>
  </r>
  <r>
    <s v="BNA1336"/>
    <x v="580"/>
    <s v="Holthausen"/>
    <n v="40589"/>
    <s v="Düsseldorf"/>
    <s v="Henkelstr. 67"/>
    <s v="Nordrhein-Westfalen"/>
    <m/>
    <d v="1948-01-01T00:00:00"/>
    <d v="1948-01-01T00:00:00"/>
    <s v="in Betrieb"/>
    <x v="3"/>
    <s v="Erdgas"/>
    <s v="Flüssige Produktionsrückstände"/>
    <s v="Erdgas"/>
    <x v="1"/>
    <s v="Ja"/>
    <n v="84"/>
    <s v="SWD-Netz U47/U60"/>
    <s v="USp. Hoch- / Mittelspannung (HS/MS)"/>
    <s v="Netzgesellschaft Düsseldorf mbH"/>
    <x v="0"/>
    <x v="142"/>
    <x v="1"/>
  </r>
  <r>
    <s v="BNA1337a"/>
    <x v="581"/>
    <s v="Heizkraftwerk"/>
    <n v="63741"/>
    <s v="Aschaffenburg"/>
    <s v="Weichertstr. 7"/>
    <s v="Bayern"/>
    <s v="Heizkraftwerk"/>
    <m/>
    <m/>
    <s v="Endgültig Stillgelegt 2012 (ohne StA)"/>
    <x v="1"/>
    <m/>
    <m/>
    <s v="Erdgas"/>
    <x v="1"/>
    <s v="Ja"/>
    <n v="27"/>
    <m/>
    <s v="Mittelspannung (MS)"/>
    <s v="Aschaffenburger Versorgungs GmbH "/>
    <x v="2"/>
    <x v="24"/>
    <x v="0"/>
  </r>
  <r>
    <s v="BNA1337b"/>
    <x v="581"/>
    <s v="Blockheizkraftwerk 1"/>
    <n v="63741"/>
    <s v="Aschaffenburg"/>
    <s v="Weichertstr. 7"/>
    <s v="Bayern"/>
    <s v="Blockheizkraftwerk 1"/>
    <d v="2005-12-31T00:00:00"/>
    <d v="2005-12-31T00:00:00"/>
    <s v="in Betrieb"/>
    <x v="4"/>
    <s v="Biogas"/>
    <m/>
    <s v="Biomasse"/>
    <x v="0"/>
    <s v="Ja"/>
    <n v="1.0640000000000001"/>
    <m/>
    <s v="Mittelspannung (MS)"/>
    <s v="Aschaffenburger Versorgungs GmbH "/>
    <x v="0"/>
    <x v="36"/>
    <x v="0"/>
  </r>
  <r>
    <s v="BNA1337c"/>
    <x v="581"/>
    <s v="Blockheizkraftwerk 2"/>
    <n v="63741"/>
    <s v="Aschaffenburg"/>
    <s v="Weichertstr. 7"/>
    <s v="Bayern"/>
    <s v="Blockheizkraftwerk 2"/>
    <d v="2010-12-31T00:00:00"/>
    <d v="2010-12-31T00:00:00"/>
    <s v="in Betrieb"/>
    <x v="4"/>
    <s v="Biogas"/>
    <m/>
    <s v="Biomasse"/>
    <x v="0"/>
    <s v="Ja"/>
    <n v="0.8"/>
    <m/>
    <s v="Mittelspannung (MS)"/>
    <s v="Aschaffenburger Versorgungs GmbH "/>
    <x v="0"/>
    <x v="24"/>
    <x v="0"/>
  </r>
  <r>
    <s v="BNA1337d"/>
    <x v="581"/>
    <s v="Notstromdiesel"/>
    <n v="63741"/>
    <s v="Aschaffenburg"/>
    <s v="Weichertstr. 7"/>
    <s v="Bayern"/>
    <s v="Notstromdiesel"/>
    <n v="1991"/>
    <n v="1991"/>
    <s v="in Betrieb"/>
    <x v="5"/>
    <s v="Diesel"/>
    <m/>
    <s v="Mineralölprodukte"/>
    <x v="1"/>
    <m/>
    <n v="0.52"/>
    <m/>
    <s v="Mittelspannung (MS)"/>
    <s v="Aschaffenburger Versorgungs GmbH "/>
    <x v="0"/>
    <x v="143"/>
    <x v="1"/>
  </r>
  <r>
    <s v="BNA1337e"/>
    <x v="581"/>
    <s v="GuD-Anlage"/>
    <n v="63741"/>
    <s v="Aschaffenburg"/>
    <s v="Weichertstr. 7"/>
    <s v="Bayern"/>
    <s v="GuD-Anlage"/>
    <d v="2013-01-28T00:00:00"/>
    <d v="2013-01-28T00:00:00"/>
    <s v="in Betrieb"/>
    <x v="3"/>
    <s v="Erdgas"/>
    <s v="Biogas"/>
    <s v="Erdgas"/>
    <x v="1"/>
    <s v="Ja"/>
    <n v="47"/>
    <m/>
    <s v="Mittelspannung (MS)"/>
    <s v="Aschaffenburger Versorgungs GmbH "/>
    <x v="0"/>
    <x v="25"/>
    <x v="3"/>
  </r>
  <r>
    <s v="BNA1338"/>
    <x v="582"/>
    <s v="Spitzenkraftwerk"/>
    <n v="94469"/>
    <s v="Deggendorf"/>
    <s v="Ruselbergstr. 87"/>
    <s v="Bayern"/>
    <s v="MLD"/>
    <m/>
    <m/>
    <s v="Endgültig Stillgelegt 2014 (ohne StA)"/>
    <x v="5"/>
    <m/>
    <m/>
    <s v="Mineralölprodukte"/>
    <x v="1"/>
    <s v="Ja"/>
    <n v="19"/>
    <s v="Umspannwerk Deggendorf"/>
    <s v="Mittelspannung (MS)"/>
    <s v="Bayernwerk AG"/>
    <x v="13"/>
    <x v="24"/>
    <x v="0"/>
  </r>
  <r>
    <s v="BNA1338a"/>
    <x v="583"/>
    <s v="Windpark Walchum"/>
    <n v="26906"/>
    <s v="Dersum"/>
    <m/>
    <s v="Niedersachsen"/>
    <m/>
    <n v="2011"/>
    <n v="2011"/>
    <s v="in Betrieb"/>
    <x v="0"/>
    <m/>
    <m/>
    <s v="Windenergie (Onshore-Anlage)"/>
    <x v="0"/>
    <s v="Nein"/>
    <n v="6"/>
    <s v="SA Dersum"/>
    <s v="Mittelspannung (MS)"/>
    <s v="EWE NETZ GmbH"/>
    <x v="0"/>
    <x v="130"/>
    <x v="0"/>
  </r>
  <r>
    <s v="BNA1338b"/>
    <x v="583"/>
    <s v="Windpark Walchum"/>
    <n v="49779"/>
    <s v="Niederlangen"/>
    <m/>
    <s v="Niedersachsen"/>
    <m/>
    <n v="2011"/>
    <n v="2011"/>
    <s v="in Betrieb"/>
    <x v="0"/>
    <m/>
    <m/>
    <s v="Windenergie (Onshore-Anlage)"/>
    <x v="0"/>
    <s v="Nein"/>
    <n v="6"/>
    <s v="US Niederlangen"/>
    <s v="Mittelspannung (MS)"/>
    <s v="EWE NETZ GmbH"/>
    <x v="0"/>
    <x v="130"/>
    <x v="0"/>
  </r>
  <r>
    <s v="BNA1338c"/>
    <x v="583"/>
    <s v="Windpark Walchum"/>
    <n v="26907"/>
    <s v="Walchum"/>
    <m/>
    <s v="Niedersachsen"/>
    <m/>
    <n v="2010"/>
    <n v="2010"/>
    <s v="in Betrieb"/>
    <x v="0"/>
    <m/>
    <m/>
    <s v="Windenergie (Onshore-Anlage)"/>
    <x v="0"/>
    <s v="Nein"/>
    <n v="2.2999999999999998"/>
    <s v="SA Hasselbrock"/>
    <s v="Mittelspannung (MS)"/>
    <s v="EWE NETZ GmbH"/>
    <x v="0"/>
    <x v="54"/>
    <x v="0"/>
  </r>
  <r>
    <s v="BNA1339a"/>
    <x v="584"/>
    <m/>
    <s v="03238"/>
    <s v="Finsterwalde"/>
    <s v="Flur 50, Fl-St. 191 u. Flur 52, Fl-St. 107"/>
    <s v="Brandenburg"/>
    <m/>
    <n v="2009"/>
    <n v="2009"/>
    <s v="in Betrieb"/>
    <x v="7"/>
    <m/>
    <m/>
    <s v="Solare Strahlungsenergie"/>
    <x v="0"/>
    <m/>
    <n v="21.6"/>
    <m/>
    <s v="Hochspannung (HS)"/>
    <s v="Mitteldeutsche Netzgesellschaft Strom mbH"/>
    <x v="0"/>
    <x v="7"/>
    <x v="0"/>
  </r>
  <r>
    <s v="BNA1339b"/>
    <x v="585"/>
    <m/>
    <s v="03238"/>
    <s v="Finsterwalde"/>
    <s v="Flur 50, Fl-St. 191 u. Flur 52, Fl-St. 107"/>
    <s v="Brandenburg"/>
    <m/>
    <n v="2009"/>
    <n v="2009"/>
    <s v="in Betrieb"/>
    <x v="7"/>
    <m/>
    <m/>
    <s v="Solare Strahlungsenergie"/>
    <x v="0"/>
    <m/>
    <n v="20.386200000000002"/>
    <m/>
    <s v="Hochspannung (HS)"/>
    <s v="Mitteldeutsche Netzgesellschaft Strom mbH"/>
    <x v="0"/>
    <x v="7"/>
    <x v="0"/>
  </r>
  <r>
    <s v="BNA1340"/>
    <x v="0"/>
    <m/>
    <s v="97256"/>
    <s v="Geroldshausen"/>
    <s v="Flurstücke 600,503,644,642,978"/>
    <s v="Bayern"/>
    <m/>
    <n v="2010"/>
    <n v="2010"/>
    <s v="in Betrieb"/>
    <x v="7"/>
    <m/>
    <m/>
    <s v="Solare Strahlungsenergie"/>
    <x v="0"/>
    <m/>
    <n v="15.827360000000001"/>
    <m/>
    <m/>
    <s v="Mainfranken Netze GmbH"/>
    <x v="0"/>
    <x v="54"/>
    <x v="0"/>
  </r>
  <r>
    <s v="BNA1341"/>
    <x v="0"/>
    <m/>
    <s v="97753"/>
    <s v="Karlstadt"/>
    <s v="Duttenbrunner Weg"/>
    <s v="Bayern"/>
    <m/>
    <n v="2010"/>
    <n v="2010"/>
    <s v="in Betrieb"/>
    <x v="7"/>
    <m/>
    <m/>
    <s v="Solare Strahlungsenergie"/>
    <x v="0"/>
    <m/>
    <n v="11.147040000000001"/>
    <m/>
    <m/>
    <s v="Energieversorgung Lohr-Karlstadt und Umgebung GmbH &amp; Co. KG"/>
    <x v="0"/>
    <x v="54"/>
    <x v="0"/>
  </r>
  <r>
    <s v="BNA1342"/>
    <x v="0"/>
    <m/>
    <s v="97289"/>
    <s v="Thüngen"/>
    <s v="Flurstück 625"/>
    <s v="Bayern"/>
    <m/>
    <n v="2010"/>
    <n v="2010"/>
    <s v="in Betrieb"/>
    <x v="7"/>
    <m/>
    <m/>
    <s v="Solare Strahlungsenergie"/>
    <x v="0"/>
    <m/>
    <n v="18.73695"/>
    <m/>
    <m/>
    <s v="Markt Thüngen Gemeindewerke - Stromversorgung"/>
    <x v="0"/>
    <x v="54"/>
    <x v="0"/>
  </r>
  <r>
    <s v="BNA1343"/>
    <x v="0"/>
    <m/>
    <s v="03205"/>
    <s v="Calau"/>
    <s v="Laasower Weg"/>
    <s v="Brandenburg"/>
    <m/>
    <n v="2010"/>
    <n v="2010"/>
    <s v="in Betrieb"/>
    <x v="7"/>
    <m/>
    <m/>
    <s v="Solare Strahlungsenergie"/>
    <x v="0"/>
    <m/>
    <n v="10.051500000000001"/>
    <m/>
    <m/>
    <s v="Mitteldeutsche Netzgesellschaft Strom mbH"/>
    <x v="0"/>
    <x v="54"/>
    <x v="0"/>
  </r>
  <r>
    <s v="BNA1344"/>
    <x v="0"/>
    <m/>
    <s v="16356"/>
    <s v="Ahrensfelde"/>
    <m/>
    <s v="Brandenburg"/>
    <m/>
    <n v="2010"/>
    <n v="2010"/>
    <s v="in Betrieb"/>
    <x v="7"/>
    <m/>
    <m/>
    <s v="Solare Strahlungsenergie"/>
    <x v="0"/>
    <m/>
    <n v="10.917399999999999"/>
    <m/>
    <m/>
    <s v="E.DIS AG"/>
    <x v="0"/>
    <x v="54"/>
    <x v="0"/>
  </r>
  <r>
    <s v="BNA1345"/>
    <x v="0"/>
    <m/>
    <s v="01968"/>
    <s v="Senftenberg"/>
    <s v="Flur 24 Flurstück 14"/>
    <s v="Brandenburg"/>
    <m/>
    <n v="2011"/>
    <n v="2011"/>
    <s v="in Betrieb"/>
    <x v="7"/>
    <m/>
    <m/>
    <s v="Solare Strahlungsenergie"/>
    <x v="0"/>
    <m/>
    <n v="23.597000000000001"/>
    <m/>
    <m/>
    <s v="Stadtwerke Senftenberg GmbH"/>
    <x v="0"/>
    <x v="130"/>
    <x v="0"/>
  </r>
  <r>
    <s v="BNA1346"/>
    <x v="0"/>
    <m/>
    <s v="01968"/>
    <s v="Senftenberg"/>
    <s v="Flur 24 Flurstück 14"/>
    <s v="Brandenburg"/>
    <m/>
    <n v="2011"/>
    <n v="2011"/>
    <s v="in Betrieb"/>
    <x v="7"/>
    <m/>
    <m/>
    <s v="Solare Strahlungsenergie"/>
    <x v="0"/>
    <m/>
    <n v="15.734"/>
    <m/>
    <m/>
    <s v="Stadtwerke Senftenberg GmbH"/>
    <x v="0"/>
    <x v="130"/>
    <x v="0"/>
  </r>
  <r>
    <s v="BNA1347"/>
    <x v="0"/>
    <m/>
    <s v="01968"/>
    <s v="Senftenberg"/>
    <s v="Flur 24 Flurstück 14"/>
    <s v="Brandenburg"/>
    <m/>
    <n v="2011"/>
    <n v="2011"/>
    <s v="in Betrieb"/>
    <x v="7"/>
    <m/>
    <m/>
    <s v="Solare Strahlungsenergie"/>
    <x v="0"/>
    <m/>
    <n v="15.689"/>
    <m/>
    <m/>
    <s v="Stadtwerke Senftenberg GmbH"/>
    <x v="0"/>
    <x v="130"/>
    <x v="0"/>
  </r>
  <r>
    <s v="BNA1348"/>
    <x v="0"/>
    <m/>
    <s v="01998"/>
    <s v="Klettwitz"/>
    <s v="Flurstück 12, Flur 3, Gemarkung Meuro"/>
    <s v="Brandenburg"/>
    <m/>
    <n v="2011"/>
    <n v="2011"/>
    <s v="in Betrieb"/>
    <x v="7"/>
    <m/>
    <m/>
    <s v="Solare Strahlungsenergie"/>
    <x v="0"/>
    <m/>
    <n v="13.464"/>
    <m/>
    <m/>
    <s v="Mitteldeutsche Netzgesellschaft Strom mbH"/>
    <x v="0"/>
    <x v="130"/>
    <x v="0"/>
  </r>
  <r>
    <s v="BNA1349"/>
    <x v="0"/>
    <m/>
    <s v="01998"/>
    <s v="Klettwitz"/>
    <s v="Flurstück 14, Flur 3, Gemarkung Meuro"/>
    <s v="Brandenburg"/>
    <m/>
    <n v="2011"/>
    <n v="2011"/>
    <s v="in Betrieb"/>
    <x v="7"/>
    <m/>
    <m/>
    <s v="Solare Strahlungsenergie"/>
    <x v="0"/>
    <m/>
    <n v="12.731159999999999"/>
    <m/>
    <m/>
    <s v="Mitteldeutsche Netzgesellschaft Strom mbH"/>
    <x v="0"/>
    <x v="130"/>
    <x v="0"/>
  </r>
  <r>
    <s v="BNA1350"/>
    <x v="0"/>
    <m/>
    <s v="06388"/>
    <s v="Baasdorf"/>
    <m/>
    <s v="Sachsen-Anhalt"/>
    <m/>
    <n v="2010"/>
    <n v="2010"/>
    <s v="in Betrieb"/>
    <x v="7"/>
    <m/>
    <m/>
    <s v="Solare Strahlungsenergie"/>
    <x v="0"/>
    <m/>
    <n v="12.70439"/>
    <m/>
    <m/>
    <s v="Mitteldeutsche Netzgesellschaft Strom mbH"/>
    <x v="0"/>
    <x v="54"/>
    <x v="0"/>
  </r>
  <r>
    <s v="BNA1351"/>
    <x v="0"/>
    <m/>
    <s v="97340"/>
    <s v="Martinsheim"/>
    <s v="Flurstück 416 u.a."/>
    <s v="Bayern"/>
    <m/>
    <n v="2011"/>
    <n v="2011"/>
    <s v="in Betrieb"/>
    <x v="7"/>
    <m/>
    <m/>
    <s v="Solare Strahlungsenergie"/>
    <x v="0"/>
    <m/>
    <n v="10.170999999999999"/>
    <m/>
    <m/>
    <s v="N-ERGIE Netz GmbH"/>
    <x v="0"/>
    <x v="130"/>
    <x v="0"/>
  </r>
  <r>
    <s v="BNA1352"/>
    <x v="0"/>
    <m/>
    <s v="17153"/>
    <s v="Stavenhagen"/>
    <s v="Hubschrauberlandeplatz Basepohl"/>
    <s v="Mecklenburg-Vorpommern"/>
    <m/>
    <n v="2011"/>
    <n v="2011"/>
    <s v="in Betrieb"/>
    <x v="7"/>
    <m/>
    <m/>
    <s v="Solare Strahlungsenergie"/>
    <x v="0"/>
    <m/>
    <n v="11.162879999999999"/>
    <m/>
    <m/>
    <s v="E.DIS AG"/>
    <x v="0"/>
    <x v="130"/>
    <x v="0"/>
  </r>
  <r>
    <s v="BNA1353"/>
    <x v="586"/>
    <m/>
    <s v="49828"/>
    <s v="Georgsdorf"/>
    <s v="Georgsdorf 14/10; 1/41; 1/39; 2/7; 1/42; 11/4; 11/5; u.a."/>
    <s v="Niedersachsen"/>
    <m/>
    <n v="2011"/>
    <n v="2011"/>
    <s v="in Betrieb"/>
    <x v="7"/>
    <m/>
    <m/>
    <s v="Solare Strahlungsenergie"/>
    <x v="0"/>
    <m/>
    <n v="24.71546"/>
    <m/>
    <n v="10"/>
    <s v="Westnetz GmbH"/>
    <x v="0"/>
    <x v="130"/>
    <x v="0"/>
  </r>
  <r>
    <s v="BNA1354"/>
    <x v="0"/>
    <m/>
    <s v="02991"/>
    <s v="Lauta"/>
    <s v="Industrie strasse B"/>
    <s v="Sachsen"/>
    <m/>
    <n v="2011"/>
    <n v="2011"/>
    <s v="in Betrieb"/>
    <x v="7"/>
    <m/>
    <m/>
    <s v="Solare Strahlungsenergie"/>
    <x v="0"/>
    <m/>
    <n v="23.548580000000001"/>
    <m/>
    <m/>
    <s v="Mitteldeutsche Netzgesellschaft Strom mbH"/>
    <x v="0"/>
    <x v="130"/>
    <x v="0"/>
  </r>
  <r>
    <s v="BNA1355"/>
    <x v="587"/>
    <m/>
    <s v="17291"/>
    <s v="Prenzlau"/>
    <s v="Flur 6 (Flst.418), Flur 7 (Flst.241,244,247,158/14,139/2)"/>
    <s v="Brandenburg"/>
    <m/>
    <n v="2011"/>
    <n v="2011"/>
    <s v="in Betrieb"/>
    <x v="7"/>
    <m/>
    <m/>
    <s v="Solare Strahlungsenergie"/>
    <x v="0"/>
    <m/>
    <n v="15.704700000000001"/>
    <m/>
    <s v="Hochspannung (HS)"/>
    <s v="E.DIS AG"/>
    <x v="0"/>
    <x v="130"/>
    <x v="0"/>
  </r>
  <r>
    <s v="BNA1356"/>
    <x v="422"/>
    <m/>
    <n v="97232"/>
    <s v="Giebelstadt"/>
    <s v="Flurnummer 452 (Süd)"/>
    <s v="Bayern"/>
    <m/>
    <n v="2011"/>
    <n v="2011"/>
    <s v="in Betrieb"/>
    <x v="7"/>
    <m/>
    <m/>
    <s v="Solare Strahlungsenergie"/>
    <x v="0"/>
    <m/>
    <n v="14.888999999999999"/>
    <m/>
    <m/>
    <s v="N-ERGIE Netz GmbH"/>
    <x v="0"/>
    <x v="130"/>
    <x v="0"/>
  </r>
  <r>
    <s v="BNA1357"/>
    <x v="0"/>
    <m/>
    <s v="47652"/>
    <s v="Weeze"/>
    <s v="Flughafenring 60 Flurstück 12 Flur 17"/>
    <s v="Nordrhein-Westfalen"/>
    <m/>
    <n v="2011"/>
    <n v="2011"/>
    <s v="in Betrieb"/>
    <x v="7"/>
    <m/>
    <m/>
    <s v="Solare Strahlungsenergie"/>
    <x v="0"/>
    <m/>
    <n v="14.0624"/>
    <m/>
    <m/>
    <s v="Westnetz GmbH"/>
    <x v="0"/>
    <x v="130"/>
    <x v="0"/>
  </r>
  <r>
    <s v="BNA1358"/>
    <x v="0"/>
    <m/>
    <s v="26127"/>
    <s v="Oldenburg"/>
    <m/>
    <s v="Niedersachsen"/>
    <m/>
    <n v="2011"/>
    <n v="2011"/>
    <s v="in Betrieb"/>
    <x v="7"/>
    <m/>
    <m/>
    <s v="Solare Strahlungsenergie"/>
    <x v="0"/>
    <m/>
    <n v="13.89696"/>
    <m/>
    <m/>
    <s v="EWE NETZ GmbH"/>
    <x v="0"/>
    <x v="130"/>
    <x v="0"/>
  </r>
  <r>
    <s v="BNA1359"/>
    <x v="0"/>
    <m/>
    <s v="97232"/>
    <s v="Giebelstadt"/>
    <s v="Flurnummer 452 (Nord)"/>
    <s v="Bayern"/>
    <m/>
    <n v="2011"/>
    <n v="2011"/>
    <s v="in Betrieb"/>
    <x v="7"/>
    <m/>
    <m/>
    <s v="Solare Strahlungsenergie"/>
    <x v="0"/>
    <m/>
    <n v="13.396000000000001"/>
    <m/>
    <m/>
    <s v="N-ERGIE Netz GmbH"/>
    <x v="0"/>
    <x v="130"/>
    <x v="0"/>
  </r>
  <r>
    <s v="BNA1360"/>
    <x v="0"/>
    <m/>
    <s v="99867"/>
    <s v="Gotha"/>
    <s v="Güldene Aue; Gotha; Flur15; Sundhausen; Flur 2"/>
    <s v="Thüringen"/>
    <m/>
    <n v="2011"/>
    <n v="2011"/>
    <s v="in Betrieb"/>
    <x v="7"/>
    <m/>
    <m/>
    <s v="Solare Strahlungsenergie"/>
    <x v="0"/>
    <m/>
    <n v="11.744999999999999"/>
    <m/>
    <m/>
    <s v="TEN Thüringer Energienetze GmbH"/>
    <x v="0"/>
    <x v="130"/>
    <x v="0"/>
  </r>
  <r>
    <s v="BNA1361"/>
    <x v="0"/>
    <m/>
    <s v="03058"/>
    <s v="Neuhausen"/>
    <s v="Flur 1, Flurstück 466"/>
    <s v="Brandenburg"/>
    <m/>
    <n v="2011"/>
    <n v="2011"/>
    <s v="in Betrieb"/>
    <x v="7"/>
    <m/>
    <m/>
    <s v="Solare Strahlungsenergie"/>
    <x v="0"/>
    <m/>
    <n v="10.6005"/>
    <m/>
    <m/>
    <s v="Mitteldeutsche Netzgesellschaft Strom mbH"/>
    <x v="0"/>
    <x v="130"/>
    <x v="0"/>
  </r>
  <r>
    <s v="BNA1362"/>
    <x v="0"/>
    <m/>
    <s v="19079"/>
    <s v="Sukow"/>
    <s v="85-86,146-153,160-165,175-180,284,305-309,325-330,z.T.84,87/"/>
    <s v="Mecklenburg-Vorpommern"/>
    <m/>
    <n v="2011"/>
    <n v="2011"/>
    <s v="in Betrieb"/>
    <x v="7"/>
    <m/>
    <m/>
    <s v="Solare Strahlungsenergie"/>
    <x v="0"/>
    <m/>
    <n v="10.283520000000001"/>
    <m/>
    <m/>
    <s v="WEMAG Netz GmbH"/>
    <x v="0"/>
    <x v="130"/>
    <x v="0"/>
  </r>
  <r>
    <s v="BNA1363"/>
    <x v="0"/>
    <m/>
    <s v="02979"/>
    <s v="Burg"/>
    <s v="Burg, Flur 1 Flst. 56 u. Seidenwinkel, Flur 15 Flst. 116,117,118"/>
    <s v="Sachsen"/>
    <m/>
    <n v="2011"/>
    <n v="2011"/>
    <s v="in Betrieb"/>
    <x v="7"/>
    <m/>
    <m/>
    <s v="Solare Strahlungsenergie"/>
    <x v="0"/>
    <m/>
    <n v="20.0044"/>
    <m/>
    <m/>
    <s v="Mitteldeutsche Netzgesellschaft Strom mbH"/>
    <x v="0"/>
    <x v="130"/>
    <x v="0"/>
  </r>
  <r>
    <s v="BNA1364"/>
    <x v="0"/>
    <m/>
    <s v="56751"/>
    <s v="Polch"/>
    <s v="Im Gohl 2"/>
    <s v="Rheinland-Pfalz"/>
    <m/>
    <n v="2011"/>
    <n v="2011"/>
    <s v="in Betrieb"/>
    <x v="7"/>
    <m/>
    <m/>
    <s v="Solare Strahlungsenergie"/>
    <x v="0"/>
    <m/>
    <n v="12.8"/>
    <m/>
    <m/>
    <s v="Westnetz GmbH"/>
    <x v="0"/>
    <x v="130"/>
    <x v="0"/>
  </r>
  <r>
    <s v="BNA1365"/>
    <x v="588"/>
    <m/>
    <s v="03229"/>
    <s v="Luckaitztal"/>
    <s v="Flugplatzstraße"/>
    <s v="Brandenburg"/>
    <m/>
    <d v="2012-05-15T00:00:00"/>
    <d v="2012-05-15T00:00:00"/>
    <s v="in Betrieb"/>
    <x v="7"/>
    <m/>
    <m/>
    <s v="Solare Strahlungsenergie"/>
    <x v="0"/>
    <s v="Nein"/>
    <n v="11.425000000000001"/>
    <m/>
    <m/>
    <s v="Mitteldeutsche Netzgesellschaft Strom mbH"/>
    <x v="0"/>
    <x v="113"/>
    <x v="0"/>
  </r>
  <r>
    <s v="BNA1366"/>
    <x v="0"/>
    <m/>
    <s v="04720"/>
    <s v="Großweitzschen"/>
    <s v="Heiterer Blick"/>
    <s v="Sachsen"/>
    <m/>
    <n v="2012"/>
    <n v="2012"/>
    <s v="in Betrieb"/>
    <x v="7"/>
    <m/>
    <m/>
    <s v="Solare Strahlungsenergie"/>
    <x v="0"/>
    <m/>
    <n v="10.791040000000001"/>
    <m/>
    <m/>
    <s v="Mitteldeutsche Netzgesellschaft Strom mbH"/>
    <x v="0"/>
    <x v="82"/>
    <x v="0"/>
  </r>
  <r>
    <s v="BNA1367"/>
    <x v="0"/>
    <m/>
    <s v="06317"/>
    <s v="Seegebiet Mansfelder Land"/>
    <s v="Chausseestraße"/>
    <s v="Sachsen-Anhalt"/>
    <m/>
    <n v="2012"/>
    <n v="2012"/>
    <s v="in Betrieb"/>
    <x v="7"/>
    <m/>
    <m/>
    <s v="Solare Strahlungsenergie"/>
    <x v="0"/>
    <m/>
    <n v="28.34412"/>
    <m/>
    <m/>
    <s v="Mitteldeutsche Netzgesellschaft Strom mbH"/>
    <x v="0"/>
    <x v="82"/>
    <x v="0"/>
  </r>
  <r>
    <s v="BNA1368"/>
    <x v="0"/>
    <m/>
    <s v="06667"/>
    <s v="Tagewerben"/>
    <s v="Lindenstraße"/>
    <s v="Sachsen-Anhalt"/>
    <m/>
    <n v="2012"/>
    <n v="2012"/>
    <s v="in Betrieb"/>
    <x v="7"/>
    <m/>
    <m/>
    <s v="Solare Strahlungsenergie"/>
    <x v="0"/>
    <m/>
    <n v="10.7448"/>
    <m/>
    <m/>
    <s v="Mitteldeutsche Netzgesellschaft Strom mbH"/>
    <x v="0"/>
    <x v="82"/>
    <x v="0"/>
  </r>
  <r>
    <s v="BNA1369"/>
    <x v="0"/>
    <m/>
    <s v="16945"/>
    <s v="Marienfließ"/>
    <m/>
    <s v="Brandenburg"/>
    <m/>
    <n v="2012"/>
    <n v="2012"/>
    <s v="in Betrieb"/>
    <x v="7"/>
    <m/>
    <m/>
    <s v="Solare Strahlungsenergie"/>
    <x v="0"/>
    <m/>
    <n v="25.559139999999999"/>
    <m/>
    <m/>
    <s v="E.DIS AG"/>
    <x v="0"/>
    <x v="82"/>
    <x v="0"/>
  </r>
  <r>
    <s v="BNA1370"/>
    <x v="589"/>
    <m/>
    <s v="21493"/>
    <s v="Elmenhorst"/>
    <s v="FS 1/4 und 13; Flur 6; FS 91; Flur 7 (Lanken)"/>
    <s v="Schleswig-Holstein"/>
    <m/>
    <n v="2012"/>
    <n v="2012"/>
    <s v="in Betrieb"/>
    <x v="7"/>
    <m/>
    <m/>
    <s v="Solare Strahlungsenergie"/>
    <x v="0"/>
    <s v="Nein"/>
    <n v="24.361039999999999"/>
    <m/>
    <m/>
    <s v="Schleswig-Holstein Netz AG"/>
    <x v="0"/>
    <x v="82"/>
    <x v="0"/>
  </r>
  <r>
    <s v="BNA1371"/>
    <x v="0"/>
    <m/>
    <s v="18273"/>
    <s v="Güstrow"/>
    <s v="Glasewitzer Chausee"/>
    <s v="Mecklenburg-Vorpommern"/>
    <m/>
    <n v="2012"/>
    <n v="2012"/>
    <s v="in Betrieb"/>
    <x v="7"/>
    <m/>
    <m/>
    <s v="Solare Strahlungsenergie"/>
    <x v="0"/>
    <m/>
    <n v="20.908799999999999"/>
    <m/>
    <m/>
    <s v="Stadtwerke Güstrow GmbH"/>
    <x v="0"/>
    <x v="82"/>
    <x v="0"/>
  </r>
  <r>
    <s v="BNA1372"/>
    <x v="422"/>
    <m/>
    <s v="07580"/>
    <s v="Ronneburg"/>
    <s v="Schmirchau Flst.90/9+Ronnebg. Flst.852/6+852/15+Flst.1730/22"/>
    <s v="Thüringen"/>
    <m/>
    <n v="2012"/>
    <n v="2012"/>
    <s v="in Betrieb"/>
    <x v="7"/>
    <m/>
    <m/>
    <s v="Solare Strahlungsenergie"/>
    <x v="0"/>
    <m/>
    <n v="19.921919999999997"/>
    <m/>
    <m/>
    <s v="Mitteldeutsche Netzgesellschaft Strom mbH"/>
    <x v="0"/>
    <x v="82"/>
    <x v="0"/>
  </r>
  <r>
    <s v="BNA1373"/>
    <x v="0"/>
    <m/>
    <s v="19348"/>
    <s v="Perleberg"/>
    <s v="Gem.Perleb. Fl. 19 Flst. 74&amp;765;Fl. 20 Flst. 73&amp;763"/>
    <s v="Brandenburg"/>
    <m/>
    <n v="2012"/>
    <n v="2012"/>
    <s v="in Betrieb"/>
    <x v="7"/>
    <m/>
    <m/>
    <s v="Solare Strahlungsenergie"/>
    <x v="0"/>
    <m/>
    <n v="18.978840000000002"/>
    <m/>
    <m/>
    <s v="E.DIS AG"/>
    <x v="0"/>
    <x v="82"/>
    <x v="0"/>
  </r>
  <r>
    <s v="BNA1374"/>
    <x v="0"/>
    <m/>
    <s v="24988"/>
    <s v="Oeversee"/>
    <s v="A 7"/>
    <s v="Schleswig-Holstein"/>
    <m/>
    <n v="2012"/>
    <n v="2012"/>
    <s v="in Betrieb"/>
    <x v="7"/>
    <m/>
    <m/>
    <s v="Solare Strahlungsenergie"/>
    <x v="0"/>
    <m/>
    <n v="18.853999999999999"/>
    <m/>
    <m/>
    <s v="Schleswig-Holstein Netz AG"/>
    <x v="0"/>
    <x v="82"/>
    <x v="0"/>
  </r>
  <r>
    <s v="BNA1375"/>
    <x v="305"/>
    <s v="Flugplatz Mahlwinkel"/>
    <s v="39517"/>
    <s v="Mahlwinkel"/>
    <s v="ehemaliger Militärflughafen"/>
    <s v="Sachsen-Anhalt"/>
    <m/>
    <n v="2012"/>
    <n v="2012"/>
    <s v="in Betrieb"/>
    <x v="7"/>
    <m/>
    <m/>
    <s v="Solare Strahlungsenergie"/>
    <x v="0"/>
    <m/>
    <n v="18.783360000000002"/>
    <m/>
    <m/>
    <s v="Avacon AG"/>
    <x v="0"/>
    <x v="82"/>
    <x v="0"/>
  </r>
  <r>
    <s v="BNA1376"/>
    <x v="0"/>
    <m/>
    <s v="04509"/>
    <s v="Delitzsch"/>
    <s v="Carl-Friedrich-Benz-Straße"/>
    <s v="Sachsen"/>
    <m/>
    <n v="2012"/>
    <n v="2012"/>
    <s v="in Betrieb"/>
    <x v="7"/>
    <m/>
    <m/>
    <s v="Solare Strahlungsenergie"/>
    <x v="0"/>
    <m/>
    <n v="17.559360000000002"/>
    <m/>
    <m/>
    <s v="Technische Werke Delitzsch GmbH"/>
    <x v="0"/>
    <x v="82"/>
    <x v="0"/>
  </r>
  <r>
    <s v="BNA1377"/>
    <x v="0"/>
    <m/>
    <s v="92649"/>
    <s v="Grafenwöhr"/>
    <s v="Gemarkung Grafenwöhr Flst. 124,125,127,128 u.a."/>
    <s v="Bayern"/>
    <m/>
    <n v="2012"/>
    <n v="2012"/>
    <s v="in Betrieb"/>
    <x v="7"/>
    <m/>
    <m/>
    <s v="Solare Strahlungsenergie"/>
    <x v="0"/>
    <m/>
    <n v="15.6816"/>
    <m/>
    <m/>
    <s v="Bayernwerk AG"/>
    <x v="0"/>
    <x v="82"/>
    <x v="0"/>
  </r>
  <r>
    <s v="BNA1378"/>
    <x v="0"/>
    <m/>
    <s v="19348"/>
    <s v="Sükow"/>
    <s v="Gem. Sükow, Flur 4, Flst. 54"/>
    <s v="Brandenburg"/>
    <m/>
    <n v="2012"/>
    <n v="2012"/>
    <s v="in Betrieb"/>
    <x v="7"/>
    <m/>
    <m/>
    <s v="Solare Strahlungsenergie"/>
    <x v="0"/>
    <m/>
    <n v="15.377040000000001"/>
    <m/>
    <m/>
    <s v="WEMAG Netz GmbH"/>
    <x v="0"/>
    <x v="82"/>
    <x v="0"/>
  </r>
  <r>
    <s v="BNA1379"/>
    <x v="0"/>
    <m/>
    <s v="16945"/>
    <s v="Marienfließ"/>
    <m/>
    <s v="Brandenburg"/>
    <m/>
    <n v="2012"/>
    <n v="2012"/>
    <s v="in Betrieb"/>
    <x v="7"/>
    <m/>
    <m/>
    <s v="Solare Strahlungsenergie"/>
    <x v="0"/>
    <m/>
    <n v="14.903945"/>
    <m/>
    <m/>
    <s v="E.DIS AG"/>
    <x v="0"/>
    <x v="82"/>
    <x v="0"/>
  </r>
  <r>
    <s v="BNA1380"/>
    <x v="0"/>
    <m/>
    <s v="26197"/>
    <s v="Großenkneten"/>
    <m/>
    <s v="Niedersachsen"/>
    <m/>
    <n v="2012"/>
    <n v="2012"/>
    <s v="in Betrieb"/>
    <x v="7"/>
    <m/>
    <m/>
    <s v="Solare Strahlungsenergie"/>
    <x v="0"/>
    <m/>
    <n v="13.55856"/>
    <m/>
    <m/>
    <s v="EWE NETZ GmbH"/>
    <x v="0"/>
    <x v="82"/>
    <x v="0"/>
  </r>
  <r>
    <s v="BNA1381"/>
    <x v="0"/>
    <m/>
    <s v="26197"/>
    <s v="Großenkneten"/>
    <m/>
    <s v="Niedersachsen"/>
    <m/>
    <n v="2012"/>
    <n v="2012"/>
    <s v="in Betrieb"/>
    <x v="7"/>
    <m/>
    <m/>
    <s v="Solare Strahlungsenergie"/>
    <x v="0"/>
    <m/>
    <n v="12.90096"/>
    <m/>
    <m/>
    <s v="EWE NETZ GmbH"/>
    <x v="0"/>
    <x v="82"/>
    <x v="0"/>
  </r>
  <r>
    <s v="BNA1382"/>
    <x v="0"/>
    <m/>
    <s v="06198"/>
    <s v="Salzatal"/>
    <s v="Neutz-Lettewitz 2/14 2/15 2/16 2/17 2/18 2/19 2/20 2/21 2/22"/>
    <s v="Sachsen-Anhalt"/>
    <m/>
    <n v="2012"/>
    <n v="2012"/>
    <s v="in Betrieb"/>
    <x v="7"/>
    <m/>
    <m/>
    <s v="Solare Strahlungsenergie"/>
    <x v="0"/>
    <m/>
    <n v="12.596879999999999"/>
    <m/>
    <m/>
    <s v="Mitteldeutsche Netzgesellschaft Strom mbH"/>
    <x v="0"/>
    <x v="82"/>
    <x v="0"/>
  </r>
  <r>
    <s v="BNA1383"/>
    <x v="0"/>
    <m/>
    <s v="04603"/>
    <s v="Nobitz"/>
    <s v="Am Flughafen 1"/>
    <s v="Thüringen"/>
    <m/>
    <n v="2012"/>
    <n v="2012"/>
    <s v="in Betrieb"/>
    <x v="7"/>
    <m/>
    <m/>
    <s v="Solare Strahlungsenergie"/>
    <x v="0"/>
    <m/>
    <n v="12.1464"/>
    <m/>
    <m/>
    <s v="Mitteldeutsche Netzgesellschaft Strom mbH"/>
    <x v="0"/>
    <x v="82"/>
    <x v="0"/>
  </r>
  <r>
    <s v="BNA1384"/>
    <x v="0"/>
    <m/>
    <s v="18246"/>
    <s v="Baumgarten"/>
    <s v="Gemarkung Wendorf, Flur 1, Flurstücke 39/2 &amp; 45/3 &amp; 47"/>
    <s v="Mecklenburg-Vorpommern"/>
    <m/>
    <n v="2012"/>
    <n v="2012"/>
    <s v="in Betrieb"/>
    <x v="7"/>
    <m/>
    <m/>
    <s v="Solare Strahlungsenergie"/>
    <x v="0"/>
    <m/>
    <n v="11.304040000000001"/>
    <m/>
    <m/>
    <s v="WEMAG Netz GmbH"/>
    <x v="0"/>
    <x v="82"/>
    <x v="0"/>
  </r>
  <r>
    <s v="BNA1385"/>
    <x v="0"/>
    <m/>
    <s v="94522"/>
    <s v="Wallersdorf"/>
    <s v="1982+1982/2+1983+1984+2604+2607+2615+2615/1+2615/3+2616"/>
    <s v="Bayern"/>
    <m/>
    <n v="2012"/>
    <n v="2012"/>
    <s v="in Betrieb"/>
    <x v="7"/>
    <m/>
    <m/>
    <s v="Solare Strahlungsenergie"/>
    <x v="0"/>
    <m/>
    <n v="11.232959999999999"/>
    <m/>
    <m/>
    <s v="Bayernwerk AG"/>
    <x v="0"/>
    <x v="82"/>
    <x v="0"/>
  </r>
  <r>
    <s v="BNA1386"/>
    <x v="0"/>
    <m/>
    <s v="07907"/>
    <s v="Schleiz"/>
    <m/>
    <s v="Thüringen"/>
    <m/>
    <n v="2012"/>
    <n v="2012"/>
    <s v="in Betrieb"/>
    <x v="7"/>
    <m/>
    <m/>
    <s v="Solare Strahlungsenergie"/>
    <x v="0"/>
    <m/>
    <n v="11.06784"/>
    <m/>
    <m/>
    <s v="TEN Thüringer Energienetze GmbH"/>
    <x v="0"/>
    <x v="82"/>
    <x v="0"/>
  </r>
  <r>
    <s v="BNA1387"/>
    <x v="0"/>
    <m/>
    <s v="94569"/>
    <s v="Stephansposching"/>
    <s v="1123 -24 -26 -26/1 -20 -22 -41 -42 -44 -45 48 1714"/>
    <s v="Bayern"/>
    <m/>
    <n v="2012"/>
    <n v="2012"/>
    <s v="in Betrieb"/>
    <x v="7"/>
    <m/>
    <m/>
    <s v="Solare Strahlungsenergie"/>
    <x v="0"/>
    <m/>
    <n v="10.59552"/>
    <m/>
    <m/>
    <s v="Bayernwerk AG"/>
    <x v="0"/>
    <x v="82"/>
    <x v="0"/>
  </r>
  <r>
    <s v="BNA1388"/>
    <x v="0"/>
    <m/>
    <s v="52134"/>
    <s v="Herzogenrath"/>
    <m/>
    <s v="Nordrhein-Westfalen"/>
    <m/>
    <n v="2012"/>
    <n v="2012"/>
    <s v="in Betrieb"/>
    <x v="7"/>
    <m/>
    <m/>
    <s v="Solare Strahlungsenergie"/>
    <x v="0"/>
    <m/>
    <n v="10.5"/>
    <m/>
    <m/>
    <s v="enwor - energie &amp; wasser vor ort GmbH"/>
    <x v="0"/>
    <x v="82"/>
    <x v="0"/>
  </r>
  <r>
    <s v="BNA1389"/>
    <x v="0"/>
    <m/>
    <s v="66802"/>
    <s v="Überherrn"/>
    <s v="Flst. 119/5, 137/20, 137/24, 137/30 und 396/133"/>
    <s v="Saarland"/>
    <m/>
    <n v="2012"/>
    <n v="2012"/>
    <s v="in Betrieb"/>
    <x v="7"/>
    <m/>
    <m/>
    <s v="Solare Strahlungsenergie"/>
    <x v="0"/>
    <m/>
    <n v="10.421860000000001"/>
    <m/>
    <m/>
    <s v="energis-Netzgesellschaft mbH"/>
    <x v="0"/>
    <x v="82"/>
    <x v="0"/>
  </r>
  <r>
    <s v="BNA1390"/>
    <x v="305"/>
    <s v="Barth"/>
    <s v="18356"/>
    <s v="Barth"/>
    <s v="Flur 24, Flurstücke NN 61, NN 62, NN 63"/>
    <s v="Mecklenburg-Vorpommern"/>
    <m/>
    <n v="2012"/>
    <n v="2012"/>
    <s v="in Betrieb"/>
    <x v="7"/>
    <m/>
    <m/>
    <s v="Solare Strahlungsenergie"/>
    <x v="0"/>
    <m/>
    <n v="10.3"/>
    <m/>
    <m/>
    <s v="E.DIS AG"/>
    <x v="0"/>
    <x v="82"/>
    <x v="0"/>
  </r>
  <r>
    <s v="BNA1391"/>
    <x v="0"/>
    <m/>
    <s v="03159"/>
    <s v="Neiße-Malxetal"/>
    <m/>
    <s v="Brandenburg"/>
    <m/>
    <n v="2012"/>
    <n v="2012"/>
    <s v="in Betrieb"/>
    <x v="7"/>
    <m/>
    <m/>
    <s v="Solare Strahlungsenergie"/>
    <x v="0"/>
    <m/>
    <n v="22.124669999999998"/>
    <m/>
    <m/>
    <s v="Mitteldeutsche Netzgesellschaft Strom mbH"/>
    <x v="0"/>
    <x v="82"/>
    <x v="0"/>
  </r>
  <r>
    <s v="BNA1392"/>
    <x v="0"/>
    <m/>
    <s v="15926"/>
    <s v="Heideblick"/>
    <s v="Pilzheide"/>
    <s v="Brandenburg"/>
    <m/>
    <n v="2012"/>
    <n v="2012"/>
    <s v="in Betrieb"/>
    <x v="7"/>
    <m/>
    <m/>
    <s v="Solare Strahlungsenergie"/>
    <x v="0"/>
    <m/>
    <n v="15.995520000000001"/>
    <m/>
    <m/>
    <s v="Mitteldeutsche Netzgesellschaft Strom mbH"/>
    <x v="0"/>
    <x v="82"/>
    <x v="0"/>
  </r>
  <r>
    <s v="BNA1393"/>
    <x v="0"/>
    <m/>
    <s v="15926"/>
    <s v="Heideblick"/>
    <s v="Pilzheide"/>
    <s v="Brandenburg"/>
    <m/>
    <n v="2012"/>
    <n v="2012"/>
    <s v="in Betrieb"/>
    <x v="7"/>
    <m/>
    <m/>
    <s v="Solare Strahlungsenergie"/>
    <x v="0"/>
    <m/>
    <n v="14.85744"/>
    <m/>
    <m/>
    <s v="Mitteldeutsche Netzgesellschaft Strom mbH"/>
    <x v="0"/>
    <x v="82"/>
    <x v="0"/>
  </r>
  <r>
    <s v="BNA1394"/>
    <x v="0"/>
    <m/>
    <s v="04509"/>
    <s v="Delitzsch"/>
    <s v="Carl-Friedrich-Benz-Str."/>
    <s v="Sachsen"/>
    <m/>
    <n v="2012"/>
    <n v="2012"/>
    <s v="in Betrieb"/>
    <x v="7"/>
    <m/>
    <m/>
    <s v="Solare Strahlungsenergie"/>
    <x v="0"/>
    <m/>
    <n v="14.53248"/>
    <m/>
    <m/>
    <s v="Delitzsch Netz GmbH"/>
    <x v="0"/>
    <x v="82"/>
    <x v="0"/>
  </r>
  <r>
    <s v="BNA1395"/>
    <x v="0"/>
    <m/>
    <s v="15926"/>
    <s v="Heideblick"/>
    <s v="Pilzheide"/>
    <s v="Brandenburg"/>
    <m/>
    <n v="2012"/>
    <n v="2012"/>
    <s v="in Betrieb"/>
    <x v="7"/>
    <m/>
    <m/>
    <s v="Solare Strahlungsenergie"/>
    <x v="0"/>
    <m/>
    <n v="14.3712"/>
    <m/>
    <m/>
    <s v="Mitteldeutsche Netzgesellschaft Strom mbH"/>
    <x v="0"/>
    <x v="82"/>
    <x v="0"/>
  </r>
  <r>
    <s v="BNA1396"/>
    <x v="590"/>
    <s v="EVC / GLOBALFOUNDRIES"/>
    <n v="1468"/>
    <s v="Moritzburg"/>
    <s v="Boxdorf, Ringstr. 3"/>
    <s v="Sachsen"/>
    <s v="EVC I"/>
    <d v="1998-10-01T00:00:00"/>
    <d v="1998-10-01T00:00:00"/>
    <s v="in Betrieb"/>
    <x v="1"/>
    <m/>
    <m/>
    <s v="Erdgas"/>
    <x v="1"/>
    <s v="Ja"/>
    <n v="34.299999999999997"/>
    <m/>
    <s v="Mittelspannung (MS)"/>
    <s v="DREWAG NETZ GmbH "/>
    <x v="0"/>
    <x v="43"/>
    <x v="1"/>
  </r>
  <r>
    <s v="BNA1397a"/>
    <x v="591"/>
    <s v="O10"/>
    <n v="50769"/>
    <s v="Köln"/>
    <s v="Alte Strasse 201"/>
    <s v="Nordrhein-Westfalen"/>
    <s v="T21"/>
    <d v="1964-01-15T00:00:00"/>
    <d v="1964-01-15T00:00:00"/>
    <s v="in Betrieb"/>
    <x v="3"/>
    <s v="Reststoffe aus Produkt."/>
    <s v="HD-Heizgas"/>
    <s v="Sonstige Energieträger_x000a_(nicht erneuerbar)"/>
    <x v="1"/>
    <s v="Ja"/>
    <n v="15.5"/>
    <s v="Kundenanlage Ineos"/>
    <s v="USp. Hoch- / Mittelspannung (HS/MS)"/>
    <s v="Kundenanlage Ineos"/>
    <x v="0"/>
    <x v="118"/>
    <x v="2"/>
  </r>
  <r>
    <s v="BNA1397b"/>
    <x v="591"/>
    <s v="O10"/>
    <n v="50769"/>
    <s v="Köln"/>
    <s v="Alte Strasse 201"/>
    <s v="Nordrhein-Westfalen"/>
    <s v="T22"/>
    <d v="1964-04-14T00:00:00"/>
    <d v="1964-04-14T00:00:00"/>
    <s v="in Betrieb"/>
    <x v="3"/>
    <s v="Reststoffe aus Produkt."/>
    <s v="HD-Heizgas"/>
    <s v="Sonstige Energieträger_x000a_(nicht erneuerbar)"/>
    <x v="1"/>
    <s v="Ja"/>
    <n v="19.2"/>
    <s v="Kundenanlage Ineos"/>
    <s v="USp. Hoch- / Mittelspannung (HS/MS)"/>
    <s v="Kundenanlage Ineos"/>
    <x v="0"/>
    <x v="118"/>
    <x v="2"/>
  </r>
  <r>
    <s v="BNA1397c"/>
    <x v="591"/>
    <s v="O10"/>
    <n v="50769"/>
    <s v="Köln"/>
    <s v="Alte Strasse 201"/>
    <s v="Nordrhein-Westfalen"/>
    <s v="T23"/>
    <d v="1963-10-30T00:00:00"/>
    <d v="1963-10-30T00:00:00"/>
    <s v="in Betrieb"/>
    <x v="3"/>
    <s v="Reststoffe aus Produkt."/>
    <s v="HD-Heizgas"/>
    <s v="Sonstige Energieträger_x000a_(nicht erneuerbar)"/>
    <x v="1"/>
    <s v="Ja"/>
    <n v="15.5"/>
    <s v="Kundenanlage Ineos"/>
    <s v="USp. Hoch- / Mittelspannung (HS/MS)"/>
    <s v="Kundenanlage Ineos"/>
    <x v="0"/>
    <x v="73"/>
    <x v="2"/>
  </r>
  <r>
    <s v="BNA1397d"/>
    <x v="591"/>
    <s v="O10"/>
    <n v="50769"/>
    <s v="Köln"/>
    <s v="Alte Strasse 201"/>
    <s v="Nordrhein-Westfalen"/>
    <s v="T24"/>
    <d v="1966-06-15T00:00:00"/>
    <d v="1966-06-15T00:00:00"/>
    <s v="in Betrieb"/>
    <x v="3"/>
    <s v="Reststoffe aus Produkt."/>
    <s v="HD-Heizgas"/>
    <s v="Sonstige Energieträger_x000a_(nicht erneuerbar)"/>
    <x v="1"/>
    <s v="Nein"/>
    <n v="10.4"/>
    <s v="Kundenanlage Ineos"/>
    <s v="USp. Hoch- / Mittelspannung (HS/MS)"/>
    <s v="Kundenanlage Ineos"/>
    <x v="0"/>
    <x v="28"/>
    <x v="2"/>
  </r>
  <r>
    <s v="BNA1397e"/>
    <x v="591"/>
    <s v="O10"/>
    <n v="50769"/>
    <s v="Köln"/>
    <s v="Alte Strasse 201"/>
    <s v="Nordrhein-Westfalen"/>
    <s v="T31"/>
    <d v="1967-03-21T00:00:00"/>
    <d v="1967-03-21T00:00:00"/>
    <s v="in Betrieb"/>
    <x v="3"/>
    <s v="Reststoffe aus Produkt."/>
    <s v="HD-Heizgas"/>
    <s v="Sonstige Energieträger_x000a_(nicht erneuerbar)"/>
    <x v="1"/>
    <s v="Ja"/>
    <n v="33.6"/>
    <s v="Kundenanlage Ineos"/>
    <s v="USp. Hoch- / Mittelspannung (HS/MS)"/>
    <s v="Kundenanlage Ineos"/>
    <x v="0"/>
    <x v="133"/>
    <x v="2"/>
  </r>
  <r>
    <s v="BNA1398"/>
    <x v="592"/>
    <s v="Energieanlage 3"/>
    <n v="16909"/>
    <s v="Heiligengrabe"/>
    <s v="Wittstocker Chaussee 1"/>
    <s v="Brandenburg"/>
    <m/>
    <d v="2002-10-10T00:00:00"/>
    <d v="2002-10-10T00:00:00"/>
    <s v="in Betrieb"/>
    <x v="4"/>
    <s v="Biomasse (Holz)"/>
    <m/>
    <s v="Biomasse"/>
    <x v="0"/>
    <s v="Ja"/>
    <n v="18.600000000000001"/>
    <s v="UW Heiligengrabe"/>
    <s v="USp. Hoch- / Mittelspannung (HS/MS)"/>
    <s v="E.DIS AG"/>
    <x v="0"/>
    <x v="31"/>
    <x v="0"/>
  </r>
  <r>
    <s v="BNA1399"/>
    <x v="593"/>
    <s v="Oxea GmbH"/>
    <n v="46147"/>
    <s v="Oberhausen"/>
    <s v="Otto-Roelen-Str.3"/>
    <s v="Nordrhein-Westfalen"/>
    <m/>
    <d v="1929-01-01T00:00:00"/>
    <d v="1929-01-01T00:00:00"/>
    <s v="in Betrieb"/>
    <x v="3"/>
    <s v="flüssige, gasförmige Nebenprodukte"/>
    <s v="Erdgas, Heizöl"/>
    <s v="Sonstige Energieträger_x000a_(nicht erneuerbar)"/>
    <x v="1"/>
    <s v="Ja"/>
    <n v="38"/>
    <s v="Holten, Handbach"/>
    <s v="Hochspannung (HS)"/>
    <s v="Westnetz GmbH"/>
    <x v="0"/>
    <x v="138"/>
    <x v="1"/>
  </r>
  <r>
    <s v="BNA1400a"/>
    <x v="594"/>
    <s v="EZ1"/>
    <n v="6712"/>
    <s v="Zeitz"/>
    <s v="Albrechtstr. 54"/>
    <s v="Sachsen-Anhalt"/>
    <s v="WSK"/>
    <d v="1993-09-01T00:00:00"/>
    <d v="1993-09-01T00:00:00"/>
    <s v="in Betrieb"/>
    <x v="3"/>
    <s v="Braunkohle"/>
    <s v="HEL"/>
    <s v="Braunkohle"/>
    <x v="1"/>
    <s v="Ja"/>
    <n v="23.3"/>
    <s v="MCk0268/144756"/>
    <s v="Hochspannung (HS)"/>
    <s v="MitNetz"/>
    <x v="0"/>
    <x v="21"/>
    <x v="1"/>
  </r>
  <r>
    <s v="BNA1400b"/>
    <x v="594"/>
    <s v="EZ1"/>
    <n v="6712"/>
    <s v="Zeitz"/>
    <s v="Albrechtstr. 54"/>
    <s v="Sachsen-Anhalt"/>
    <s v="DTI"/>
    <d v="1993-09-01T00:00:00"/>
    <d v="1993-09-01T00:00:00"/>
    <s v="in Betrieb"/>
    <x v="3"/>
    <s v="Erdgas"/>
    <s v="HEL"/>
    <s v="Erdgas"/>
    <x v="1"/>
    <s v="Nein"/>
    <n v="23.3"/>
    <s v="MCk0268/144756"/>
    <s v="Hochspannung (HS)"/>
    <s v="MitNetz"/>
    <x v="0"/>
    <x v="21"/>
    <x v="1"/>
  </r>
  <r>
    <s v="BNA1401a"/>
    <x v="158"/>
    <s v="BoA 2"/>
    <n v="41517"/>
    <s v="Grevenbroich"/>
    <s v="Energiestraße 101"/>
    <s v="Nordrhein-Westfalen"/>
    <s v="Neurath F"/>
    <d v="2012-07-08T00:00:00"/>
    <d v="2012-07-08T00:00:00"/>
    <s v="in Betrieb"/>
    <x v="11"/>
    <m/>
    <m/>
    <s v="Braunkohle"/>
    <x v="1"/>
    <s v="Nein"/>
    <n v="1060"/>
    <s v="Rommerskirchen"/>
    <s v="Höchstspannung (HöS)"/>
    <s v="Amprion GmbH"/>
    <x v="0"/>
    <x v="113"/>
    <x v="1"/>
  </r>
  <r>
    <s v="BNA1401b"/>
    <x v="158"/>
    <s v="BoA 3"/>
    <n v="41517"/>
    <s v="Grevenbroich"/>
    <s v="Energiestraße 101"/>
    <s v="Nordrhein-Westfalen"/>
    <s v="Neurath G"/>
    <d v="2012-08-03T00:00:00"/>
    <d v="2012-08-03T00:00:00"/>
    <s v="in Betrieb"/>
    <x v="11"/>
    <m/>
    <m/>
    <s v="Braunkohle"/>
    <x v="1"/>
    <s v="Nein"/>
    <n v="1060"/>
    <s v="Rommerskirchen"/>
    <s v="Höchstspannung (HöS)"/>
    <s v="Amprion GmbH"/>
    <x v="0"/>
    <x v="113"/>
    <x v="1"/>
  </r>
  <r>
    <s v="BNA1402"/>
    <x v="595"/>
    <s v="Heizkraftwerk zur Papierfabrik"/>
    <n v="49638"/>
    <s v="Nortrup"/>
    <s v="Hauptstrasse 15"/>
    <s v="Niedersachsen"/>
    <m/>
    <d v="1996-01-24T00:00:00"/>
    <d v="1996-01-24T00:00:00"/>
    <s v="in Betrieb"/>
    <x v="1"/>
    <m/>
    <m/>
    <s v="Erdgas"/>
    <x v="1"/>
    <s v="Ja"/>
    <n v="18.100000000000001"/>
    <m/>
    <m/>
    <s v="Westnetz GmbH"/>
    <x v="0"/>
    <x v="38"/>
    <x v="1"/>
  </r>
  <r>
    <s v="BNA1403"/>
    <x v="596"/>
    <s v="Steinitz"/>
    <n v="29416"/>
    <s v="Steinitz"/>
    <s v="Bobbenmärsche 11 "/>
    <s v="Sachsen-Anhalt"/>
    <s v="GUD"/>
    <d v="1999-01-01T00:00:00"/>
    <d v="1999-01-01T00:00:00"/>
    <s v="in Betrieb"/>
    <x v="1"/>
    <s v="Erdgaseigenproduktion"/>
    <m/>
    <s v="Erdgas"/>
    <x v="1"/>
    <s v="Ja"/>
    <n v="11.4"/>
    <s v="ZPDE0071372941600000E00000000139917"/>
    <n v="6"/>
    <s v="Avacon AG"/>
    <x v="0"/>
    <x v="19"/>
    <x v="1"/>
  </r>
  <r>
    <s v="BNA1404"/>
    <x v="4"/>
    <s v="Boxberg"/>
    <n v="2943"/>
    <s v="Boxberg"/>
    <s v="Am Kraftwerk 1"/>
    <s v="Sachsen"/>
    <s v="R"/>
    <d v="2012-11-06T00:00:00"/>
    <d v="2012-11-06T00:00:00"/>
    <s v="in Betrieb"/>
    <x v="11"/>
    <m/>
    <m/>
    <s v="Braunkohle"/>
    <x v="1"/>
    <s v="Nein"/>
    <n v="640"/>
    <s v="UW Bärwalde"/>
    <s v="Höchstspannung (HöS)"/>
    <s v="50Hertz Transmission GmbH"/>
    <x v="0"/>
    <x v="113"/>
    <x v="1"/>
  </r>
  <r>
    <s v="BNA1405a"/>
    <x v="597"/>
    <s v="Heizkraftwerk Magirusstraße"/>
    <n v="89077"/>
    <s v="Ulm"/>
    <s v="Magirusstr. 21"/>
    <s v="Baden-Württemberg"/>
    <m/>
    <d v="1992-11-17T00:00:00"/>
    <d v="1992-11-17T00:00:00"/>
    <s v="in Betrieb"/>
    <x v="3"/>
    <s v="Steinkohle"/>
    <s v="Erdgas, HEL"/>
    <s v="Steinkohle"/>
    <x v="1"/>
    <s v="Ja"/>
    <n v="20.7"/>
    <s v="SWU 1, SWU 2"/>
    <s v="Mittelspannung (MS)"/>
    <s v="Stadtwerke Ulm/Neu-Ulm Netze GmbH "/>
    <x v="0"/>
    <x v="87"/>
    <x v="1"/>
  </r>
  <r>
    <s v="BNA1405b"/>
    <x v="597"/>
    <s v="BioHKW I"/>
    <n v="89077"/>
    <s v="Ulm"/>
    <s v="Magirusstr. 21"/>
    <s v="Baden-Württemberg"/>
    <m/>
    <d v="2004-03-18T00:00:00"/>
    <d v="2004-03-18T00:00:00"/>
    <s v="in Betrieb"/>
    <x v="4"/>
    <s v="Biomasse_x000a_min. 50 % Frischholz, max. 50% Altholz"/>
    <m/>
    <s v="Biomasse"/>
    <x v="0"/>
    <s v="Ja"/>
    <n v="8.6999999999999993"/>
    <s v="SWU 4"/>
    <s v="Mittelspannung (MS)"/>
    <s v="Stadtwerke Ulm/Neu-Ulm Netze GmbH "/>
    <x v="0"/>
    <x v="23"/>
    <x v="0"/>
  </r>
  <r>
    <s v="BNA1405c"/>
    <x v="597"/>
    <s v="BioHKW II"/>
    <n v="89077"/>
    <s v="Ulm"/>
    <s v="Magirusstr. 21"/>
    <s v="Baden-Württemberg"/>
    <m/>
    <d v="2012-07-23T00:00:00"/>
    <d v="2012-07-23T00:00:00"/>
    <s v="in Betrieb"/>
    <x v="4"/>
    <m/>
    <m/>
    <s v="Biomasse"/>
    <x v="0"/>
    <s v="Ja"/>
    <n v="4.5"/>
    <s v="SWU 5"/>
    <s v="Mittelspannung (MS)"/>
    <s v="Stadtwerke Ulm/Neu-Ulm Netze GmbH "/>
    <x v="0"/>
    <x v="113"/>
    <x v="0"/>
  </r>
  <r>
    <s v="BNA1406"/>
    <x v="598"/>
    <s v="FS-Karton"/>
    <n v="41460"/>
    <s v="Neuss"/>
    <s v="Düsseldorfer Str. 182-184"/>
    <s v="Nordrhein-Westfalen"/>
    <m/>
    <n v="1992"/>
    <n v="1992"/>
    <s v="in Betrieb"/>
    <x v="1"/>
    <m/>
    <m/>
    <s v="Erdgas"/>
    <x v="1"/>
    <s v="Ja"/>
    <n v="18.879000000000001"/>
    <m/>
    <s v="Hochspannung (HS)"/>
    <s v="Westnetz GmbH"/>
    <x v="0"/>
    <x v="144"/>
    <x v="1"/>
  </r>
  <r>
    <s v="BNA1407"/>
    <x v="599"/>
    <s v="STW"/>
    <n v="9600"/>
    <s v="Weißenborn"/>
    <s v="Fabrikstraße 1"/>
    <s v="Sachsen"/>
    <m/>
    <d v="1997-05-14T00:00:00"/>
    <d v="1997-05-14T00:00:00"/>
    <s v="in Betrieb"/>
    <x v="1"/>
    <m/>
    <m/>
    <s v="Erdgas"/>
    <x v="1"/>
    <s v="Ja"/>
    <n v="18.72"/>
    <s v="140844-3710"/>
    <s v="Mittelspannung (MS)"/>
    <s v="Mitteldeutsche Netzgesellschaft Strom mbH"/>
    <x v="0"/>
    <x v="14"/>
    <x v="1"/>
  </r>
  <r>
    <s v="BNA1408"/>
    <x v="300"/>
    <s v="Heizkraftwerk Evonik Rheinfelden"/>
    <n v="79618"/>
    <s v="Rheinfelden"/>
    <s v="Untere Kanalstraße 3"/>
    <s v="Baden-Württemberg"/>
    <m/>
    <d v="1979-08-13T00:00:00"/>
    <d v="1979-08-13T00:00:00"/>
    <s v="in Betrieb"/>
    <x v="1"/>
    <s v="Erdgas"/>
    <s v="Wasserstoff (Restgas eines Produktions-betriebes)"/>
    <s v="Erdgas"/>
    <x v="1"/>
    <s v="Ja"/>
    <n v="15.68"/>
    <s v="Degussa Süd 1"/>
    <s v="Hochspannung (HS)"/>
    <s v="ED Netze GmbH "/>
    <x v="0"/>
    <x v="52"/>
    <x v="1"/>
  </r>
  <r>
    <s v="BNA1409"/>
    <x v="600"/>
    <s v="DK Kraftwerk"/>
    <n v="47053"/>
    <s v="Duisburg"/>
    <s v="Wörthstraße 175"/>
    <s v="Nordrhein-Westfalen"/>
    <m/>
    <d v="2010-12-31T00:00:00"/>
    <d v="2010-12-31T00:00:00"/>
    <s v="Saisonale Konservierung"/>
    <x v="3"/>
    <s v="Hochofen-Gichtgas"/>
    <s v="Erdgas"/>
    <s v="Sonstige Energieträger_x000a_(nicht erneuerbar)"/>
    <x v="1"/>
    <s v="Ja"/>
    <n v="21"/>
    <s v="374"/>
    <s v="Mittelspannung (MS)"/>
    <s v="Westnetz GmbH"/>
    <x v="7"/>
    <x v="24"/>
    <x v="0"/>
  </r>
  <r>
    <s v="BNA1410"/>
    <x v="601"/>
    <m/>
    <s v="17268"/>
    <s v="Templin"/>
    <s v="Gemarkung Vietmannsdorf,Flur 4, Flurstück 10,11,18"/>
    <s v="Brandenburg"/>
    <m/>
    <n v="2012"/>
    <n v="2012"/>
    <s v="in Betrieb"/>
    <x v="7"/>
    <m/>
    <m/>
    <s v="Solare Strahlungsenergie"/>
    <x v="0"/>
    <m/>
    <n v="15.778124999999999"/>
    <m/>
    <m/>
    <s v="E.DIS AG"/>
    <x v="0"/>
    <x v="82"/>
    <x v="0"/>
  </r>
  <r>
    <s v="BNA1411"/>
    <x v="602"/>
    <m/>
    <s v="17268"/>
    <s v="Templin"/>
    <s v="Gemarkung Vietmannsdorf,Flur4,Flurst.2,10,11,12/2,13,16,17"/>
    <s v="Brandenburg"/>
    <m/>
    <n v="2012"/>
    <n v="2012"/>
    <s v="in Betrieb"/>
    <x v="7"/>
    <m/>
    <m/>
    <s v="Solare Strahlungsenergie"/>
    <x v="0"/>
    <m/>
    <n v="17.837250000000001"/>
    <m/>
    <m/>
    <s v="E.DIS AG"/>
    <x v="0"/>
    <x v="82"/>
    <x v="0"/>
  </r>
  <r>
    <s v="BNA1412"/>
    <x v="603"/>
    <m/>
    <s v="17268"/>
    <s v="Templin"/>
    <s v="Groß Väter,Fl.1,Fls.55,56,57,88,175,176/3,178,195bis198"/>
    <s v="Brandenburg"/>
    <m/>
    <n v="2012"/>
    <n v="2012"/>
    <s v="in Betrieb"/>
    <x v="7"/>
    <m/>
    <m/>
    <s v="Solare Strahlungsenergie"/>
    <x v="0"/>
    <m/>
    <n v="13.157999999999999"/>
    <m/>
    <m/>
    <s v="E.DIS AG"/>
    <x v="0"/>
    <x v="82"/>
    <x v="0"/>
  </r>
  <r>
    <s v="BNA1413"/>
    <x v="604"/>
    <m/>
    <s v="17268"/>
    <s v="Templin"/>
    <s v="Gemarkung Groß Väter,Flur1,Flurstück 9/1,10/1,69,86,87,88"/>
    <s v="Brandenburg"/>
    <m/>
    <n v="2012"/>
    <n v="2012"/>
    <s v="in Betrieb"/>
    <x v="7"/>
    <m/>
    <m/>
    <s v="Solare Strahlungsenergie"/>
    <x v="0"/>
    <m/>
    <n v="13.209"/>
    <m/>
    <m/>
    <s v="E.DIS AG"/>
    <x v="0"/>
    <x v="82"/>
    <x v="0"/>
  </r>
  <r>
    <s v="BNA1414"/>
    <x v="0"/>
    <m/>
    <s v="38805"/>
    <s v="Halberstadt"/>
    <s v="1/3;2/4;8/1;11/2;11/3;11/4;12/3;12/4;29/1;29/2;2/5;72 etc."/>
    <s v="Sachsen-Anhalt"/>
    <m/>
    <n v="2012"/>
    <n v="2012"/>
    <s v="in Betrieb"/>
    <x v="7"/>
    <m/>
    <m/>
    <s v="Solare Strahlungsenergie"/>
    <x v="0"/>
    <m/>
    <n v="18.193919999999999"/>
    <m/>
    <m/>
    <s v="Halberstadtwerke GmbH"/>
    <x v="0"/>
    <x v="82"/>
    <x v="0"/>
  </r>
  <r>
    <s v="BNA1415"/>
    <x v="605"/>
    <m/>
    <s v="17268"/>
    <s v="Templin"/>
    <s v="Gem.Vietmannsd.,Flur4,Fls.2,16,17/Gem.Grunew.,Flur4,Fls.5/1"/>
    <s v="Brandenburg"/>
    <m/>
    <n v="2012"/>
    <n v="2012"/>
    <s v="in Betrieb"/>
    <x v="7"/>
    <m/>
    <m/>
    <s v="Solare Strahlungsenergie"/>
    <x v="0"/>
    <m/>
    <n v="16.014749999999999"/>
    <m/>
    <m/>
    <s v="E.DIS AG"/>
    <x v="0"/>
    <x v="82"/>
    <x v="0"/>
  </r>
  <r>
    <s v="BNA1416"/>
    <x v="606"/>
    <m/>
    <s v="17268"/>
    <s v="Templin"/>
    <s v="Gem.Groß Dölln,Flur1,Flst.90/2,91/2,98,99,100,103,104/2,201,"/>
    <s v="Brandenburg"/>
    <m/>
    <n v="2012"/>
    <n v="2012"/>
    <s v="in Betrieb"/>
    <x v="7"/>
    <m/>
    <m/>
    <s v="Solare Strahlungsenergie"/>
    <x v="0"/>
    <m/>
    <n v="18.117750000000001"/>
    <m/>
    <m/>
    <s v="E.DIS AG"/>
    <x v="0"/>
    <x v="82"/>
    <x v="0"/>
  </r>
  <r>
    <s v="BNA1417"/>
    <x v="0"/>
    <m/>
    <s v="15374"/>
    <s v="Müncheberg"/>
    <s v="62,63,64,110"/>
    <s v="Brandenburg"/>
    <m/>
    <n v="2012"/>
    <n v="2012"/>
    <s v="in Betrieb"/>
    <x v="7"/>
    <m/>
    <m/>
    <s v="Solare Strahlungsenergie"/>
    <x v="0"/>
    <m/>
    <n v="20.032319999999999"/>
    <m/>
    <m/>
    <s v="E.DIS AG"/>
    <x v="0"/>
    <x v="82"/>
    <x v="0"/>
  </r>
  <r>
    <s v="BNA1418"/>
    <x v="0"/>
    <m/>
    <s v="18356"/>
    <s v="Barth"/>
    <s v="an der L23 Flur:2/1,44,46/1,41/4,1/17,36/1"/>
    <s v="Mecklenburg-Vorpommern"/>
    <m/>
    <n v="2012"/>
    <n v="2012"/>
    <s v="in Betrieb"/>
    <x v="7"/>
    <m/>
    <m/>
    <s v="Solare Strahlungsenergie"/>
    <x v="0"/>
    <m/>
    <n v="31.553259999999998"/>
    <m/>
    <m/>
    <s v="Stadtwerke Barth GmbH"/>
    <x v="0"/>
    <x v="82"/>
    <x v="0"/>
  </r>
  <r>
    <s v="BNA1419"/>
    <x v="305"/>
    <s v="Pütnitz"/>
    <s v="18311"/>
    <s v="Ribnitz-Damgarten"/>
    <s v="Militärflughafen Pütnitz"/>
    <s v="Mecklenburg-Vorpommern"/>
    <m/>
    <n v="2012"/>
    <n v="2012"/>
    <s v="in Betrieb"/>
    <x v="7"/>
    <m/>
    <m/>
    <s v="Solare Strahlungsenergie"/>
    <x v="0"/>
    <m/>
    <n v="21.339055000000002"/>
    <m/>
    <m/>
    <s v="E.DIS AG"/>
    <x v="0"/>
    <x v="82"/>
    <x v="0"/>
  </r>
  <r>
    <s v="BNA1420"/>
    <x v="0"/>
    <m/>
    <s v="01936"/>
    <s v="Königsbrück"/>
    <s v="Hoyerswerdaerstrasse"/>
    <s v="Sachsen"/>
    <m/>
    <n v="2012"/>
    <n v="2012"/>
    <s v="in Betrieb"/>
    <x v="7"/>
    <m/>
    <m/>
    <s v="Solare Strahlungsenergie"/>
    <x v="0"/>
    <m/>
    <n v="11.928000000000001"/>
    <m/>
    <m/>
    <s v="ENSO Netz GmbH"/>
    <x v="0"/>
    <x v="82"/>
    <x v="0"/>
  </r>
  <r>
    <s v="BNA1421"/>
    <x v="0"/>
    <m/>
    <s v="02627"/>
    <s v="Kubschütz"/>
    <s v="Gemarkung Litten 52/13 Gemarkung Purschwitz 241/6"/>
    <s v="Sachsen"/>
    <m/>
    <n v="2012"/>
    <n v="2012"/>
    <s v="in Betrieb"/>
    <x v="7"/>
    <m/>
    <m/>
    <s v="Solare Strahlungsenergie"/>
    <x v="0"/>
    <m/>
    <n v="19.451040000000003"/>
    <m/>
    <m/>
    <s v="ENSO Netz GmbH"/>
    <x v="0"/>
    <x v="82"/>
    <x v="0"/>
  </r>
  <r>
    <s v="BNA1422"/>
    <x v="0"/>
    <m/>
    <s v="02627"/>
    <s v="Kubschütz"/>
    <s v="Gemarkung Litten 52/13 Gemarkung Purschwitz 241/6"/>
    <s v="Sachsen"/>
    <m/>
    <n v="2012"/>
    <n v="2012"/>
    <s v="in Betrieb"/>
    <x v="7"/>
    <m/>
    <m/>
    <s v="Solare Strahlungsenergie"/>
    <x v="0"/>
    <m/>
    <n v="18.879720000000002"/>
    <m/>
    <m/>
    <s v="ENSO Netz GmbH"/>
    <x v="0"/>
    <x v="82"/>
    <x v="0"/>
  </r>
  <r>
    <s v="BNA1423"/>
    <x v="0"/>
    <m/>
    <s v="39576"/>
    <s v="Stendal"/>
    <s v="71/1;71/5;135;137;206/44;265/4;285/44;287/45;289/71-2;+div."/>
    <s v="Sachsen-Anhalt"/>
    <m/>
    <n v="2012"/>
    <n v="2012"/>
    <s v="in Betrieb"/>
    <x v="7"/>
    <m/>
    <m/>
    <s v="Solare Strahlungsenergie"/>
    <x v="0"/>
    <m/>
    <n v="13.543200000000001"/>
    <m/>
    <m/>
    <s v="Avacon AG"/>
    <x v="0"/>
    <x v="82"/>
    <x v="0"/>
  </r>
  <r>
    <s v="BNA1424"/>
    <x v="0"/>
    <m/>
    <s v="14913"/>
    <s v="Jüterbog"/>
    <s v="Flur 41 Flst. 193,198,326,328,220,221,328,415,416,419,420"/>
    <s v="Brandenburg"/>
    <m/>
    <n v="2012"/>
    <n v="2012"/>
    <s v="in Betrieb"/>
    <x v="7"/>
    <m/>
    <m/>
    <s v="Solare Strahlungsenergie"/>
    <x v="0"/>
    <m/>
    <n v="10.348799999999999"/>
    <m/>
    <m/>
    <s v="E.DIS AG"/>
    <x v="0"/>
    <x v="82"/>
    <x v="0"/>
  </r>
  <r>
    <s v="BNA1425"/>
    <x v="0"/>
    <m/>
    <s v="15320"/>
    <s v="Neuhardenberg"/>
    <m/>
    <s v="Brandenburg"/>
    <m/>
    <n v="2012"/>
    <n v="2012"/>
    <s v="in Betrieb"/>
    <x v="7"/>
    <m/>
    <m/>
    <s v="Solare Strahlungsenergie"/>
    <x v="0"/>
    <m/>
    <n v="22.5258"/>
    <m/>
    <m/>
    <s v="E.DIS AG"/>
    <x v="0"/>
    <x v="82"/>
    <x v="0"/>
  </r>
  <r>
    <s v="BNA1426"/>
    <x v="0"/>
    <m/>
    <s v="02929"/>
    <s v="Rothenburg"/>
    <s v="G. Lodenau Fl.9 Fls.254/2, G. Rothenburg Fl.3 Fls.7/60"/>
    <s v="Sachsen"/>
    <m/>
    <n v="2012"/>
    <n v="2012"/>
    <s v="in Betrieb"/>
    <x v="7"/>
    <m/>
    <m/>
    <s v="Solare Strahlungsenergie"/>
    <x v="0"/>
    <m/>
    <n v="15.2064"/>
    <m/>
    <m/>
    <s v="ENSO Netz GmbH"/>
    <x v="0"/>
    <x v="82"/>
    <x v="0"/>
  </r>
  <r>
    <s v="BNA1427"/>
    <x v="607"/>
    <m/>
    <s v="17268"/>
    <s v="Templin"/>
    <s v="Gem.Groß Väter,Fl.1,Fls.69,111/Gem.Vietmanns.,Fl.4,Fls.10,18"/>
    <s v="Brandenburg"/>
    <m/>
    <n v="2012"/>
    <n v="2012"/>
    <s v="in Betrieb"/>
    <x v="7"/>
    <m/>
    <m/>
    <s v="Solare Strahlungsenergie"/>
    <x v="0"/>
    <m/>
    <n v="16.090499999999999"/>
    <m/>
    <m/>
    <s v="E.DIS AG"/>
    <x v="0"/>
    <x v="82"/>
    <x v="0"/>
  </r>
  <r>
    <s v="BNA1428"/>
    <x v="608"/>
    <m/>
    <s v="17268"/>
    <s v="Templin"/>
    <s v="Vietmannsd.Fl.4,Fls.2,13,17/Groß Dölln Fl.4,Fls.233,224,242"/>
    <s v="Brandenburg"/>
    <m/>
    <n v="2012"/>
    <n v="2012"/>
    <s v="in Betrieb"/>
    <x v="7"/>
    <m/>
    <m/>
    <s v="Solare Strahlungsenergie"/>
    <x v="0"/>
    <m/>
    <n v="18.217500000000001"/>
    <m/>
    <m/>
    <s v="E.DIS AG"/>
    <x v="0"/>
    <x v="82"/>
    <x v="0"/>
  </r>
  <r>
    <s v="BNA1429"/>
    <x v="0"/>
    <m/>
    <s v="15320"/>
    <s v="Neuhardenberg"/>
    <m/>
    <s v="Brandenburg"/>
    <m/>
    <n v="2012"/>
    <n v="2012"/>
    <s v="in Betrieb"/>
    <x v="7"/>
    <m/>
    <m/>
    <s v="Solare Strahlungsenergie"/>
    <x v="0"/>
    <m/>
    <n v="11.353719999999999"/>
    <m/>
    <m/>
    <s v="E.DIS AG"/>
    <x v="0"/>
    <x v="82"/>
    <x v="0"/>
  </r>
  <r>
    <s v="BNA1430"/>
    <x v="0"/>
    <m/>
    <s v="16945"/>
    <s v="Marienfließ"/>
    <s v="Gemarkung Krempendorf, Flur 5 und Flur 6"/>
    <s v="Brandenburg"/>
    <m/>
    <n v="2012"/>
    <n v="2012"/>
    <s v="in Betrieb"/>
    <x v="7"/>
    <m/>
    <m/>
    <s v="Solare Strahlungsenergie"/>
    <x v="0"/>
    <m/>
    <n v="24.336400000000001"/>
    <m/>
    <m/>
    <s v="E.DIS AG"/>
    <x v="0"/>
    <x v="82"/>
    <x v="0"/>
  </r>
  <r>
    <s v="BNA1431"/>
    <x v="0"/>
    <m/>
    <s v="06295"/>
    <s v="Lutherstadt Eisleben"/>
    <s v="Kassler Straße 46( Eisleben/13,12/43,320,313,107,101/4,...)"/>
    <s v="Sachsen-Anhalt"/>
    <m/>
    <n v="2012"/>
    <n v="2012"/>
    <s v="in Betrieb"/>
    <x v="7"/>
    <m/>
    <m/>
    <s v="Solare Strahlungsenergie"/>
    <x v="0"/>
    <m/>
    <n v="19.688869999999998"/>
    <m/>
    <m/>
    <s v="Mitteldeutsche Netzgesellschaft Strom mbH"/>
    <x v="0"/>
    <x v="82"/>
    <x v="0"/>
  </r>
  <r>
    <s v="BNA1432"/>
    <x v="0"/>
    <m/>
    <s v="15320"/>
    <s v="Neuhardenberg"/>
    <m/>
    <s v="Brandenburg"/>
    <m/>
    <n v="2012"/>
    <n v="2012"/>
    <s v="in Betrieb"/>
    <x v="7"/>
    <m/>
    <m/>
    <s v="Solare Strahlungsenergie"/>
    <x v="0"/>
    <m/>
    <n v="22.050240000000002"/>
    <m/>
    <m/>
    <s v="E.DIS AG"/>
    <x v="0"/>
    <x v="82"/>
    <x v="0"/>
  </r>
  <r>
    <s v="BNA1433"/>
    <x v="0"/>
    <m/>
    <s v="15320"/>
    <s v="Neuhardenberg"/>
    <m/>
    <s v="Brandenburg"/>
    <m/>
    <n v="2012"/>
    <n v="2012"/>
    <s v="in Betrieb"/>
    <x v="7"/>
    <m/>
    <m/>
    <s v="Solare Strahlungsenergie"/>
    <x v="0"/>
    <m/>
    <n v="20.07132"/>
    <m/>
    <m/>
    <s v="E.DIS AG"/>
    <x v="0"/>
    <x v="82"/>
    <x v="0"/>
  </r>
  <r>
    <s v="BNA1434"/>
    <x v="0"/>
    <m/>
    <s v="15320"/>
    <s v="Neuhardenberg"/>
    <m/>
    <s v="Brandenburg"/>
    <m/>
    <n v="2012"/>
    <n v="2012"/>
    <s v="in Betrieb"/>
    <x v="7"/>
    <m/>
    <m/>
    <s v="Solare Strahlungsenergie"/>
    <x v="0"/>
    <m/>
    <n v="19.88064"/>
    <m/>
    <m/>
    <s v="E.DIS AG"/>
    <x v="0"/>
    <x v="82"/>
    <x v="0"/>
  </r>
  <r>
    <s v="BNA1435"/>
    <x v="389"/>
    <m/>
    <s v="15320"/>
    <s v="Neuhardenberg"/>
    <s v="Oderbruchstraße"/>
    <s v="Brandenburg"/>
    <m/>
    <n v="2012"/>
    <n v="2012"/>
    <s v="in Betrieb"/>
    <x v="7"/>
    <m/>
    <m/>
    <s v="Solare Strahlungsenergie"/>
    <x v="0"/>
    <m/>
    <n v="19.688639999999999"/>
    <m/>
    <s v="Hochspannung (HS)"/>
    <s v="E.DIS AG"/>
    <x v="0"/>
    <x v="82"/>
    <x v="0"/>
  </r>
  <r>
    <s v="BNA1436"/>
    <x v="609"/>
    <s v="Windpark Hof"/>
    <n v="95176"/>
    <s v="Konradsreuth"/>
    <m/>
    <s v="Bayern"/>
    <m/>
    <n v="2012"/>
    <n v="2012"/>
    <s v="in Betrieb"/>
    <x v="0"/>
    <m/>
    <m/>
    <s v="Windenergie (Onshore-Anlage)"/>
    <x v="0"/>
    <s v="Nein"/>
    <n v="18.399999999999999"/>
    <s v="UW Gottersdorf"/>
    <s v="Hochspannung (HS)"/>
    <s v="Bayernwerk AG"/>
    <x v="0"/>
    <x v="82"/>
    <x v="0"/>
  </r>
  <r>
    <s v="BNA1437"/>
    <x v="610"/>
    <s v="KWK AOS GmbH"/>
    <n v="21683"/>
    <s v="Stade- Bützfleth"/>
    <s v="Johann- Rathje- Köser- Straße"/>
    <s v="Niedersachsen"/>
    <s v="GT 1/2"/>
    <d v="2012-05-01T00:00:00"/>
    <d v="2012-05-01T00:00:00"/>
    <s v="in Betrieb"/>
    <x v="1"/>
    <m/>
    <m/>
    <s v="Erdgas"/>
    <x v="1"/>
    <s v="Ja"/>
    <n v="30.72"/>
    <s v="SA Abbenfleth"/>
    <s v="Hochspannung (HS)"/>
    <s v="Avacon AG"/>
    <x v="0"/>
    <x v="113"/>
    <x v="2"/>
  </r>
  <r>
    <s v="BNA1438"/>
    <x v="79"/>
    <s v="Helmstadt"/>
    <n v="97264"/>
    <s v="Helmstadt"/>
    <m/>
    <s v="Bayern"/>
    <s v="WP Helmstadt"/>
    <d v="2012-05-11T00:00:00"/>
    <d v="2012-05-11T00:00:00"/>
    <s v="in Betrieb"/>
    <x v="0"/>
    <m/>
    <m/>
    <s v="Windenergie (Onshore-Anlage)"/>
    <x v="0"/>
    <s v="Nein"/>
    <n v="12.5"/>
    <m/>
    <m/>
    <s v="Bayernwerk AG"/>
    <x v="0"/>
    <x v="113"/>
    <x v="0"/>
  </r>
  <r>
    <s v="BNA1439"/>
    <x v="32"/>
    <s v="Titz"/>
    <n v="52445"/>
    <s v="Titz"/>
    <m/>
    <s v="Nordrhein-Westfalen"/>
    <m/>
    <n v="2012"/>
    <n v="2012"/>
    <s v="in Betrieb"/>
    <x v="0"/>
    <m/>
    <m/>
    <s v="Windenergie (Onshore-Anlage)"/>
    <x v="0"/>
    <s v="Nein"/>
    <n v="20.5"/>
    <s v="HSA Jackerath_x000a_DE 007332 52445 00000000000000195668"/>
    <s v="USp. Hoch- / Mittelspannung (HS/MS)"/>
    <s v="Westnetz GmbH"/>
    <x v="0"/>
    <x v="82"/>
    <x v="0"/>
  </r>
  <r>
    <s v="BNA1441"/>
    <x v="155"/>
    <s v="Windpark Wirfus"/>
    <n v="56761"/>
    <s v="Zettingen"/>
    <m/>
    <s v="Rheinland-Pfalz"/>
    <m/>
    <d v="2006-12-29T00:00:00"/>
    <d v="2006-12-29T00:00:00"/>
    <s v="in Betrieb"/>
    <x v="0"/>
    <m/>
    <m/>
    <s v="Windenergie (Onshore-Anlage)"/>
    <x v="0"/>
    <s v="Nein"/>
    <n v="10"/>
    <s v="Hauptstraße, 56761 Zettingen"/>
    <s v="Mittelspannung (MS)"/>
    <s v="Westnetz GmbH"/>
    <x v="0"/>
    <x v="47"/>
    <x v="0"/>
  </r>
  <r>
    <s v="BNA1442"/>
    <x v="155"/>
    <s v="Windpark Holdenstedt-Bornstedt"/>
    <n v="6526"/>
    <s v="Sangerhausen"/>
    <s v="Handelsweg 901R"/>
    <s v="Sachsen-Anhalt"/>
    <m/>
    <d v="2006-07-20T00:00:00"/>
    <d v="2006-07-20T00:00:00"/>
    <s v="in Betrieb"/>
    <x v="0"/>
    <m/>
    <m/>
    <s v="Windenergie (Onshore-Anlage)"/>
    <x v="0"/>
    <s v="Nein"/>
    <n v="12"/>
    <s v="Handelsweg 901R, 06526 Sangerhausen"/>
    <s v="Mittelspannung (MS)"/>
    <s v="Mitteldeutsche Netzgesellschaft Strom mbH"/>
    <x v="0"/>
    <x v="47"/>
    <x v="0"/>
  </r>
  <r>
    <s v="BNA1443"/>
    <x v="155"/>
    <s v="Windpark Rastenberg"/>
    <n v="99636"/>
    <s v="Rastenberg"/>
    <m/>
    <s v="Thüringen"/>
    <m/>
    <d v="2007-02-04T00:00:00"/>
    <d v="2007-02-04T00:00:00"/>
    <s v="in Betrieb"/>
    <x v="0"/>
    <m/>
    <m/>
    <s v="Windenergie (Onshore-Anlage)"/>
    <x v="0"/>
    <s v="Nein"/>
    <n v="12"/>
    <s v="UW Kölleda Stadt Kölleda, Gewerbegebiet &quot;Kölledakleblitzhöhe&quot;"/>
    <s v="Mittelspannung (MS)"/>
    <s v="TEN Thüringer Energienetze GmbH"/>
    <x v="0"/>
    <x v="81"/>
    <x v="0"/>
  </r>
  <r>
    <s v="BNA1444a"/>
    <x v="611"/>
    <s v="GT1 "/>
    <n v="90471"/>
    <s v="Nürnberg"/>
    <s v="Breslauer Str. 300"/>
    <s v="Bayern"/>
    <m/>
    <d v="1993-01-01T00:00:00"/>
    <d v="1993-01-01T00:00:00"/>
    <s v="in Betrieb"/>
    <x v="1"/>
    <m/>
    <m/>
    <s v="Erdgas"/>
    <x v="1"/>
    <s v="Ja"/>
    <n v="4.2"/>
    <s v="U7"/>
    <s v="Mittelspannung (MS)"/>
    <s v="N-ERGIE Netz GmbH"/>
    <x v="0"/>
    <x v="21"/>
    <x v="2"/>
  </r>
  <r>
    <s v="BNA1444b"/>
    <x v="611"/>
    <s v="GT2 "/>
    <n v="90471"/>
    <s v="Nürnberg"/>
    <s v="Breslauer Str. 300"/>
    <s v="Bayern"/>
    <m/>
    <d v="1993-01-01T00:00:00"/>
    <d v="1993-01-01T00:00:00"/>
    <s v="in Betrieb"/>
    <x v="1"/>
    <m/>
    <m/>
    <s v="Erdgas"/>
    <x v="1"/>
    <s v="Ja"/>
    <n v="4.2"/>
    <s v="U7"/>
    <s v="Mittelspannung (MS)"/>
    <s v="N-ERGIE Netz GmbH"/>
    <x v="0"/>
    <x v="21"/>
    <x v="2"/>
  </r>
  <r>
    <s v="BNA1444c"/>
    <x v="611"/>
    <s v="GT3 "/>
    <n v="90471"/>
    <s v="Nürnberg"/>
    <s v="Breslauer Str. 300"/>
    <s v="Bayern"/>
    <m/>
    <d v="1994-01-01T00:00:00"/>
    <d v="1994-01-01T00:00:00"/>
    <s v="in Betrieb"/>
    <x v="1"/>
    <m/>
    <m/>
    <s v="Erdgas"/>
    <x v="1"/>
    <s v="Ja"/>
    <n v="5.0999999999999996"/>
    <s v="U7"/>
    <s v="Mittelspannung (MS)"/>
    <s v="N-ERGIE Netz GmbH"/>
    <x v="0"/>
    <x v="29"/>
    <x v="2"/>
  </r>
  <r>
    <s v="BNA1444d"/>
    <x v="611"/>
    <s v="GT4 "/>
    <n v="90471"/>
    <s v="Nürnberg"/>
    <s v="Breslauer Str. 300"/>
    <s v="Bayern"/>
    <m/>
    <d v="1995-01-01T00:00:00"/>
    <d v="1995-01-01T00:00:00"/>
    <s v="in Betrieb"/>
    <x v="1"/>
    <m/>
    <m/>
    <s v="Erdgas"/>
    <x v="1"/>
    <s v="Ja"/>
    <n v="5.0999999999999996"/>
    <s v="U7"/>
    <s v="Mittelspannung (MS)"/>
    <s v="N-ERGIE Netz GmbH"/>
    <x v="0"/>
    <x v="69"/>
    <x v="2"/>
  </r>
  <r>
    <s v="BNA1445"/>
    <x v="612"/>
    <s v="WP Külz II"/>
    <n v="55471"/>
    <s v="Külz"/>
    <m/>
    <s v="Rheinland-Pfalz"/>
    <m/>
    <d v="2012-06-01T00:00:00"/>
    <d v="2012-06-01T00:00:00"/>
    <s v="in Betrieb"/>
    <x v="0"/>
    <m/>
    <m/>
    <s v="Windenergie (Onshore-Anlage)"/>
    <x v="0"/>
    <m/>
    <n v="13.8"/>
    <s v="UW Simmern"/>
    <s v="Mittelspannung (MS)"/>
    <s v="Westnetz GmbH"/>
    <x v="0"/>
    <x v="113"/>
    <x v="0"/>
  </r>
  <r>
    <s v="BNA1446"/>
    <x v="613"/>
    <s v="WP Trebbichau"/>
    <n v="6369"/>
    <s v="Trebbichau"/>
    <m/>
    <s v="Sachsen-Anhalt"/>
    <m/>
    <d v="2012-12-19T00:00:00"/>
    <d v="2012-12-19T00:00:00"/>
    <s v="in Betrieb"/>
    <x v="0"/>
    <m/>
    <m/>
    <s v="Windenergie (Onshore-Anlage)"/>
    <x v="0"/>
    <m/>
    <n v="16.100000000000001"/>
    <s v="Dorfstr. 999 U 06388 Piethen"/>
    <s v="Hochspannung (HS)"/>
    <s v="Mitteldeutsche Netzgesellschaft Strom mbH"/>
    <x v="0"/>
    <x v="113"/>
    <x v="0"/>
  </r>
  <r>
    <s v="BNA1447a"/>
    <x v="614"/>
    <m/>
    <n v="67547"/>
    <s v="Worms"/>
    <s v="Im Pfaffenwinkel 6"/>
    <s v="Rheinland-Pfalz"/>
    <s v="G2"/>
    <d v="1990-11-20T00:00:00"/>
    <d v="1990-11-20T00:00:00"/>
    <s v="in Betrieb"/>
    <x v="10"/>
    <m/>
    <m/>
    <s v="Abfall"/>
    <x v="1"/>
    <s v="Ja"/>
    <n v="11.9"/>
    <s v="5J"/>
    <s v="Mittelspannung (MS)"/>
    <s v="EWR Netz GmbH"/>
    <x v="0"/>
    <x v="44"/>
    <x v="1"/>
  </r>
  <r>
    <s v="BNA1447b"/>
    <x v="614"/>
    <m/>
    <n v="67547"/>
    <s v="Worms"/>
    <s v="Im Pfaffenwinkel 6"/>
    <s v="Rheinland-Pfalz"/>
    <s v="G3/Kontu"/>
    <d v="2012-03-12T00:00:00"/>
    <d v="2012-03-12T00:00:00"/>
    <s v="in Betrieb"/>
    <x v="10"/>
    <m/>
    <m/>
    <s v="Abfall"/>
    <x v="1"/>
    <s v="Nein"/>
    <n v="6.9"/>
    <s v="5J"/>
    <s v="Mittelspannung (MS)"/>
    <s v="EWR Netz GmbH"/>
    <x v="0"/>
    <x v="113"/>
    <x v="1"/>
  </r>
  <r>
    <s v="BNA1448"/>
    <x v="483"/>
    <s v="AHKW Neunkirchen"/>
    <n v="66538"/>
    <s v="Neunkirchen"/>
    <s v="Am Blücherflöz 12"/>
    <s v="Saarland"/>
    <s v="Linie 3 + 4"/>
    <d v="1977-06-02T00:00:00"/>
    <d v="1977-06-02T00:00:00"/>
    <s v="in Betrieb"/>
    <x v="10"/>
    <s v="Abfall, biol. Abbaubarer Anteil von Abfällen aus haushalten und Industrie"/>
    <m/>
    <s v="Abfall"/>
    <x v="1"/>
    <s v="Ja"/>
    <n v="11.6"/>
    <s v="Schaltanlage Gneisenauflöz"/>
    <n v="10"/>
    <s v="KEW Kommunale Energie- und Wasserversorgung AG"/>
    <x v="0"/>
    <x v="42"/>
    <x v="1"/>
  </r>
  <r>
    <s v="BNA1449a"/>
    <x v="615"/>
    <s v="Turbosatz 1"/>
    <n v="97076"/>
    <s v="Würzburg"/>
    <s v="Gattingerstr. 31"/>
    <s v="Bayern"/>
    <m/>
    <d v="1984-06-04T00:00:00"/>
    <d v="1984-06-04T00:00:00"/>
    <s v="in Betrieb"/>
    <x v="10"/>
    <m/>
    <m/>
    <s v="Abfall"/>
    <x v="1"/>
    <s v="Ja"/>
    <n v="8.6999999999999993"/>
    <s v="SH 399 MHKW"/>
    <s v="Mittelspannung (MS)"/>
    <s v="Mainfranken Netze GmbH"/>
    <x v="0"/>
    <x v="57"/>
    <x v="1"/>
  </r>
  <r>
    <s v="BNA1449b"/>
    <x v="615"/>
    <s v="Turbosatz 2"/>
    <n v="97076"/>
    <s v="Würzburg"/>
    <s v="Gattingerstr. 31"/>
    <s v="Bayern"/>
    <m/>
    <d v="1998-11-09T00:00:00"/>
    <d v="1998-11-09T00:00:00"/>
    <s v="in Betrieb"/>
    <x v="10"/>
    <m/>
    <m/>
    <s v="Abfall"/>
    <x v="1"/>
    <s v="Ja"/>
    <n v="12"/>
    <s v="SH 399 MHKW"/>
    <s v="Mittelspannung (MS)"/>
    <s v="Mainfranken Netze GmbH"/>
    <x v="0"/>
    <x v="43"/>
    <x v="1"/>
  </r>
  <r>
    <s v="BNA1450"/>
    <x v="616"/>
    <s v="GUD-Anlage DREWSEN"/>
    <n v="29331"/>
    <s v="Lachendorf"/>
    <s v="Georg-Drewsen-Weg 2"/>
    <s v="Niedersachsen"/>
    <m/>
    <d v="2000-09-01T00:00:00"/>
    <d v="2000-09-01T00:00:00"/>
    <s v="in Betrieb"/>
    <x v="1"/>
    <m/>
    <m/>
    <s v="Erdgas"/>
    <x v="1"/>
    <s v="Ja"/>
    <n v="13"/>
    <m/>
    <s v="Hochspannung (HS)"/>
    <s v="Avacon AG"/>
    <x v="0"/>
    <x v="50"/>
    <x v="3"/>
  </r>
  <r>
    <s v="BNA1451"/>
    <x v="617"/>
    <s v="HKW Sachtleben"/>
    <n v="47198"/>
    <s v="Duisburg"/>
    <m/>
    <s v="Nordrhein-Westfalen"/>
    <m/>
    <d v="1964-06-30T00:00:00"/>
    <d v="1964-06-30T00:00:00"/>
    <s v="in Betrieb"/>
    <x v="3"/>
    <s v="Braunkohle"/>
    <s v="Erdgas"/>
    <s v="Braunkohle"/>
    <x v="1"/>
    <s v="Ja"/>
    <n v="27.5"/>
    <s v="Homberg"/>
    <s v="10, 25"/>
    <s v="Netze Duisburg GmbH"/>
    <x v="0"/>
    <x v="118"/>
    <x v="1"/>
  </r>
  <r>
    <s v="BNA1452"/>
    <x v="618"/>
    <s v="Windpark Möthlitz"/>
    <n v="14715"/>
    <s v="Möthlitz"/>
    <m/>
    <s v="Sachsen-Anhalt"/>
    <m/>
    <d v="2012-05-11T00:00:00"/>
    <d v="2012-05-11T00:00:00"/>
    <s v="in Betrieb"/>
    <x v="0"/>
    <m/>
    <m/>
    <s v="Windenergie (Onshore-Anlage)"/>
    <x v="0"/>
    <s v="Nein"/>
    <n v="10"/>
    <s v="UW Möthlitz"/>
    <s v="Hochspannung (HS)"/>
    <s v="E.DIS AG"/>
    <x v="0"/>
    <x v="113"/>
    <x v="0"/>
  </r>
  <r>
    <s v="BNA1453"/>
    <x v="619"/>
    <s v="Windpark Klettwitz"/>
    <s v="01998"/>
    <s v="Klettwitz"/>
    <m/>
    <s v="Brandenburg"/>
    <m/>
    <n v="2000"/>
    <n v="2000"/>
    <s v="in Betrieb"/>
    <x v="0"/>
    <m/>
    <m/>
    <s v="Windenergie (Onshore-Anlage)"/>
    <x v="0"/>
    <s v="Nein"/>
    <n v="4"/>
    <s v="UW Kostebrau "/>
    <s v="Hochspannung (HS)"/>
    <s v="Mitteldeutsche Netzgesellschaft Strom mbH"/>
    <x v="0"/>
    <x v="51"/>
    <x v="0"/>
  </r>
  <r>
    <s v="BNA1454"/>
    <x v="619"/>
    <s v="Windpark Kostebrau"/>
    <n v="1998"/>
    <s v="Klettwitz"/>
    <m/>
    <s v="Brandenburg"/>
    <m/>
    <n v="2000"/>
    <n v="2000"/>
    <s v="in Betrieb"/>
    <x v="0"/>
    <m/>
    <m/>
    <s v="Windenergie (Onshore-Anlage)"/>
    <x v="0"/>
    <s v="Nein"/>
    <n v="9.9"/>
    <s v="UW Kostebrau "/>
    <s v="Hochspannung (HS)"/>
    <s v="Mitteldeutsche Netzgesellschaft Strom mbH"/>
    <x v="0"/>
    <x v="51"/>
    <x v="0"/>
  </r>
  <r>
    <s v="BNA1455"/>
    <x v="620"/>
    <s v="Windpark Sitten"/>
    <n v="1999"/>
    <s v="Blockwitz / OT Sitten"/>
    <m/>
    <s v="Brandenburg"/>
    <m/>
    <n v="1999"/>
    <n v="1999"/>
    <s v="in Betrieb"/>
    <x v="0"/>
    <m/>
    <m/>
    <s v="Windenergie (Onshore-Anlage)"/>
    <x v="0"/>
    <s v="Nein"/>
    <n v="10.5"/>
    <s v="UW Blockwitz"/>
    <s v="Hochspannung (HS)"/>
    <s v="Mitteldeutsche Netzgesellschaft Strom mbH"/>
    <x v="0"/>
    <x v="3"/>
    <x v="0"/>
  </r>
  <r>
    <s v="BNA1456"/>
    <x v="156"/>
    <s v="Windpark Remlingen"/>
    <n v="97280"/>
    <s v="Remlingen"/>
    <m/>
    <s v="Bayern"/>
    <m/>
    <d v="2013-01-01T00:00:00"/>
    <d v="2013-01-01T00:00:00"/>
    <s v="in Betrieb"/>
    <x v="0"/>
    <m/>
    <m/>
    <s v="Windenergie (Onshore-Anlage)"/>
    <x v="0"/>
    <s v="Nein"/>
    <n v="16.8"/>
    <s v="UW Aßlar"/>
    <n v="30"/>
    <s v="EnergieNetz Mitte GmbH "/>
    <x v="0"/>
    <x v="25"/>
    <x v="0"/>
  </r>
  <r>
    <s v="BNA1457"/>
    <x v="156"/>
    <s v="Windpark Hohenahr"/>
    <n v="35644"/>
    <s v="Hohenahr"/>
    <m/>
    <s v="Hessen"/>
    <m/>
    <s v="2012 / 2013"/>
    <s v="2012 / 2013"/>
    <s v="in Betrieb"/>
    <x v="0"/>
    <m/>
    <m/>
    <s v="Windenergie (Onshore-Anlage)"/>
    <x v="0"/>
    <s v="Nein"/>
    <n v="14.4"/>
    <s v="ABO Wind UW Uettingen GmbH &amp; Co. KG"/>
    <s v="Hochspannung (HS)"/>
    <s v="Avacon AG"/>
    <x v="0"/>
    <x v="67"/>
    <x v="0"/>
  </r>
  <r>
    <s v="BNA1458"/>
    <x v="0"/>
    <m/>
    <n v="76855"/>
    <s v="Annweiler"/>
    <m/>
    <s v="Rheinland-Pfalz"/>
    <m/>
    <d v="1976-01-15T00:00:00"/>
    <d v="1976-01-15T00:00:00"/>
    <s v="in Betrieb"/>
    <x v="3"/>
    <s v="Erdgas"/>
    <s v="Schweröl"/>
    <s v="Erdgas"/>
    <x v="1"/>
    <s v="Ja"/>
    <n v="27.95"/>
    <s v="50292873"/>
    <s v="Mittelspannung (MS)"/>
    <s v="Pfalzwerke Netz AG"/>
    <x v="0"/>
    <x v="104"/>
    <x v="4"/>
  </r>
  <r>
    <s v="BNA1459"/>
    <x v="61"/>
    <s v="BKW Holleben Wind GmbH"/>
    <n v="6179"/>
    <s v="Holleben"/>
    <m/>
    <s v="Sachsen-Anhalt"/>
    <m/>
    <d v="2005-02-11T00:00:00"/>
    <d v="2005-02-11T00:00:00"/>
    <s v="in Betrieb"/>
    <x v="0"/>
    <m/>
    <m/>
    <s v="Windenergie (Onshore-Anlage)"/>
    <x v="0"/>
    <s v="Nein"/>
    <n v="25.5"/>
    <s v="DE0010810617900000000000000000001"/>
    <m/>
    <s v="Mitteldeutsche Netzgesellschaft Strom mbH"/>
    <x v="0"/>
    <x v="36"/>
    <x v="0"/>
  </r>
  <r>
    <s v="BNA1460"/>
    <x v="61"/>
    <s v="BKW Bippen Wind GmbH"/>
    <n v="49626"/>
    <s v="Bippen"/>
    <m/>
    <s v="Niedersachsen"/>
    <m/>
    <d v="2005-01-06T00:00:00"/>
    <d v="2005-01-06T00:00:00"/>
    <s v="in Betrieb"/>
    <x v="0"/>
    <m/>
    <m/>
    <s v="Windenergie (Onshore-Anlage)"/>
    <x v="0"/>
    <s v="Nein"/>
    <n v="27.6"/>
    <s v="DE 000181 49584 00000000000000592034"/>
    <m/>
    <s v="Westnetz GmbH"/>
    <x v="0"/>
    <x v="36"/>
    <x v="0"/>
  </r>
  <r>
    <s v="BNA1461"/>
    <x v="621"/>
    <m/>
    <n v="6712"/>
    <s v="Zeitz"/>
    <s v="Albrechtstr. 54"/>
    <s v="Sachsen-Anhalt"/>
    <m/>
    <d v="2005-01-15T00:00:00"/>
    <d v="2005-01-15T00:00:00"/>
    <s v="in Betrieb"/>
    <x v="3"/>
    <s v="Rohbraunkohle"/>
    <s v="Heizöl EL"/>
    <s v="Braunkohle"/>
    <x v="1"/>
    <s v="Ja"/>
    <n v="17.5"/>
    <s v="MCk0268144756"/>
    <s v="Mittelspannung (MS)"/>
    <s v="SZ Zeitz"/>
    <x v="0"/>
    <x v="36"/>
    <x v="1"/>
  </r>
  <r>
    <s v="BNA1462"/>
    <x v="325"/>
    <s v="Windpark Polch"/>
    <n v="56751"/>
    <s v="Polch"/>
    <m/>
    <s v="Rheinland-Pfalz"/>
    <m/>
    <n v="2012"/>
    <n v="2012"/>
    <s v="in Betrieb"/>
    <x v="0"/>
    <m/>
    <m/>
    <s v="Windenergie (Onshore-Anlage)"/>
    <x v="0"/>
    <m/>
    <n v="10.25"/>
    <s v="ÜGS UW Mayen"/>
    <s v="USp. Hoch- / Mittelspannung (HS/MS)"/>
    <s v="Westnetz GmbH"/>
    <x v="0"/>
    <x v="82"/>
    <x v="0"/>
  </r>
  <r>
    <s v="BNA1463"/>
    <x v="622"/>
    <m/>
    <n v="37412"/>
    <s v="Herzberg"/>
    <s v="Andreasberger Str. 1"/>
    <s v="Niedersachsen"/>
    <m/>
    <d v="1978-01-01T00:00:00"/>
    <d v="1978-01-01T00:00:00"/>
    <s v="in Betrieb"/>
    <x v="1"/>
    <m/>
    <m/>
    <s v="Erdgas"/>
    <x v="1"/>
    <s v="Ja"/>
    <n v="19.5"/>
    <m/>
    <s v="Mittelspannung (MS)"/>
    <s v="EWE / Harzenergie"/>
    <x v="0"/>
    <x v="111"/>
    <x v="4"/>
  </r>
  <r>
    <s v="BNA1464"/>
    <x v="623"/>
    <s v="Gas- u. Dampfturbinenanlage Südraum"/>
    <n v="66117"/>
    <s v="Saarbrücken"/>
    <s v="Untertürkheimer Straße 5"/>
    <s v="Saarland"/>
    <m/>
    <d v="2012-04-01T00:00:00"/>
    <d v="2012-04-01T00:00:00"/>
    <s v="in Betrieb"/>
    <x v="1"/>
    <m/>
    <m/>
    <s v="Erdgas"/>
    <x v="1"/>
    <s v="Ja"/>
    <n v="38.61"/>
    <s v="UW Südraum"/>
    <s v="Mittelspannung (MS)"/>
    <s v="Stadtwerke Saarbrücken AG"/>
    <x v="0"/>
    <x v="113"/>
    <x v="1"/>
  </r>
  <r>
    <s v="BNA1465a"/>
    <x v="624"/>
    <s v="EBS-Kraftwerk Witzenhausen"/>
    <n v="37213"/>
    <s v="Witzenhausen"/>
    <s v="Kasseler Landstr. 23"/>
    <s v="Hessen"/>
    <m/>
    <d v="2009-06-24T00:00:00"/>
    <d v="2009-06-24T00:00:00"/>
    <s v="in Betrieb"/>
    <x v="14"/>
    <s v="Ersatzbrennstoff aus Abfall"/>
    <s v="Heizöl"/>
    <s v="Sonstige Energieträger_x000a_(nicht erneuerbar)"/>
    <x v="1"/>
    <s v="Ja"/>
    <n v="28"/>
    <s v="Am Stieg"/>
    <s v="Mittelspannung (MS)"/>
    <s v="Stadtwerke Witzenhausen GmbH "/>
    <x v="0"/>
    <x v="6"/>
    <x v="1"/>
  </r>
  <r>
    <s v="BNA1465d"/>
    <x v="581"/>
    <s v="Gaskraftwerk"/>
    <n v="37213"/>
    <s v="Witzenhausen"/>
    <s v="Kasseler Landstr. 23"/>
    <s v="Hessen"/>
    <m/>
    <d v="1990-01-01T00:00:00"/>
    <d v="1990-01-01T00:00:00"/>
    <s v="Sonderfall"/>
    <x v="1"/>
    <s v="Erdgas"/>
    <s v="Biogas"/>
    <s v="Erdgas"/>
    <x v="1"/>
    <s v="Ja"/>
    <n v="13.2"/>
    <s v="Am Stieg"/>
    <s v="Mittelspannung (MS)"/>
    <s v="Stadtwerke Witzenhausen GmbH "/>
    <x v="11"/>
    <x v="44"/>
    <x v="0"/>
  </r>
  <r>
    <s v="BNA1466"/>
    <x v="625"/>
    <s v="Kraftwerk 3"/>
    <n v="84579"/>
    <s v="Unterneukirchen"/>
    <s v="Mühlthal 1"/>
    <s v="Bayern"/>
    <m/>
    <d v="1920-01-01T00:00:00"/>
    <d v="1920-01-01T00:00:00"/>
    <s v="in Betrieb"/>
    <x v="2"/>
    <m/>
    <m/>
    <s v="Laufwasser"/>
    <x v="1"/>
    <s v="Nein"/>
    <n v="18.95"/>
    <s v="Hart 2"/>
    <s v="USp. Hoch- / Mittelspannung (HS/MS)"/>
    <s v="AlzChem AG"/>
    <x v="0"/>
    <x v="124"/>
    <x v="0"/>
  </r>
  <r>
    <s v="BNA1467"/>
    <x v="626"/>
    <m/>
    <n v="77704"/>
    <s v="Oberkirch"/>
    <s v="Hauptstraße 2-4"/>
    <s v="Baden-Württemberg"/>
    <m/>
    <d v="1986-12-01T00:00:00"/>
    <d v="1986-12-01T00:00:00"/>
    <s v="in Betrieb"/>
    <x v="6"/>
    <s v="Steinkohle"/>
    <s v="ERB, kom. KS"/>
    <s v="Steinkohle"/>
    <x v="1"/>
    <s v="Ja"/>
    <n v="18.5"/>
    <m/>
    <s v="Mittelspannung (MS)"/>
    <s v="Stadtwerke Oberkirch GmbH"/>
    <x v="0"/>
    <x v="61"/>
    <x v="1"/>
  </r>
  <r>
    <s v="BNA1468"/>
    <x v="227"/>
    <s v="WP Buckow"/>
    <n v="15848"/>
    <s v="Rietz-Neuendorf"/>
    <m/>
    <s v="Brandenburg"/>
    <m/>
    <n v="2002"/>
    <n v="2002"/>
    <s v="in Betrieb"/>
    <x v="0"/>
    <m/>
    <m/>
    <s v="Windenergie (Onshore-Anlage)"/>
    <x v="0"/>
    <s v="Nein"/>
    <n v="21"/>
    <s v="UW Tauche"/>
    <s v="Hochspannung (HS)"/>
    <s v="E.DIS AG"/>
    <x v="0"/>
    <x v="1"/>
    <x v="0"/>
  </r>
  <r>
    <s v="BNA1469"/>
    <x v="227"/>
    <s v="WP Glienicke"/>
    <n v="15848"/>
    <s v="Rietz-Neuendorf"/>
    <m/>
    <s v="Brandenburg"/>
    <m/>
    <n v="2001"/>
    <n v="2001"/>
    <s v="in Betrieb"/>
    <x v="0"/>
    <m/>
    <m/>
    <s v="Windenergie (Onshore-Anlage)"/>
    <x v="0"/>
    <s v="Nein"/>
    <n v="15"/>
    <s v="UW Tauche"/>
    <s v="Hochspannung (HS)"/>
    <s v="E.DIS AG"/>
    <x v="0"/>
    <x v="22"/>
    <x v="0"/>
  </r>
  <r>
    <s v="BNA1470"/>
    <x v="227"/>
    <s v="WP Eilsleben I"/>
    <n v="39343"/>
    <s v="Hakenstedt"/>
    <s v="Lehmberg"/>
    <s v="Sachsen-Anhalt"/>
    <m/>
    <n v="2000"/>
    <n v="2000"/>
    <s v="in Betrieb"/>
    <x v="0"/>
    <m/>
    <m/>
    <s v="Windenergie (Onshore-Anlage)"/>
    <x v="0"/>
    <s v="Nein"/>
    <n v="16.899999999999999"/>
    <s v="UW Hakenstedt I"/>
    <s v="Hochspannung (HS)"/>
    <s v="Avacon AG"/>
    <x v="0"/>
    <x v="51"/>
    <x v="0"/>
  </r>
  <r>
    <s v="BNA1471"/>
    <x v="227"/>
    <s v="WP Eilsleben II"/>
    <n v="39343"/>
    <s v="Hakenstedt"/>
    <s v="Lehmberg"/>
    <s v="Sachsen-Anhalt"/>
    <m/>
    <n v="2006"/>
    <n v="2006"/>
    <s v="in Betrieb"/>
    <x v="0"/>
    <m/>
    <m/>
    <s v="Windenergie (Onshore-Anlage)"/>
    <x v="0"/>
    <s v="Nein"/>
    <n v="20"/>
    <s v="UW Hakenstedt II"/>
    <s v="Hochspannung (HS)"/>
    <s v="Avacon AG"/>
    <x v="0"/>
    <x v="34"/>
    <x v="0"/>
  </r>
  <r>
    <s v="BNA1472"/>
    <x v="227"/>
    <s v="WP Hakenstedt II"/>
    <n v="39343"/>
    <s v="Hakenstedt"/>
    <s v="Lehmberg"/>
    <s v="Sachsen-Anhalt"/>
    <m/>
    <n v="2006"/>
    <n v="2006"/>
    <s v="in Betrieb"/>
    <x v="0"/>
    <m/>
    <m/>
    <s v="Windenergie (Onshore-Anlage)"/>
    <x v="0"/>
    <s v="Nein"/>
    <n v="20"/>
    <s v="UW Hakenstedt II"/>
    <s v="Hochspannung (HS)"/>
    <s v="Avacon AG"/>
    <x v="0"/>
    <x v="34"/>
    <x v="0"/>
  </r>
  <r>
    <s v="BNA1473"/>
    <x v="227"/>
    <s v="WP Hakenstedt III"/>
    <n v="39343"/>
    <s v="Hakenstedt"/>
    <s v="Lehmberg"/>
    <s v="Sachsen-Anhalt"/>
    <m/>
    <n v="2008"/>
    <n v="2008"/>
    <s v="in Betrieb"/>
    <x v="0"/>
    <m/>
    <m/>
    <s v="Windenergie (Onshore-Anlage)"/>
    <x v="0"/>
    <s v="Nein"/>
    <n v="10"/>
    <s v="UW Hakenstedt I"/>
    <s v="Hochspannung (HS)"/>
    <s v="Avacon AG"/>
    <x v="0"/>
    <x v="55"/>
    <x v="0"/>
  </r>
  <r>
    <s v="BNA1474"/>
    <x v="227"/>
    <s v="WP Fleetmark"/>
    <n v="39624"/>
    <s v="Kalbe"/>
    <s v="Thüritz"/>
    <s v="Sachsen-Anhalt"/>
    <m/>
    <n v="2002"/>
    <n v="2002"/>
    <s v="in Betrieb"/>
    <x v="0"/>
    <m/>
    <m/>
    <s v="Windenergie (Onshore-Anlage)"/>
    <x v="0"/>
    <s v="Nein"/>
    <n v="16.5"/>
    <s v="UW Badel"/>
    <s v="Hochspannung (HS)"/>
    <s v="HSN Magdeburg GmbH"/>
    <x v="0"/>
    <x v="1"/>
    <x v="0"/>
  </r>
  <r>
    <s v="BNA1475"/>
    <x v="227"/>
    <s v="WP Hohe Wuhne II"/>
    <n v="39443"/>
    <s v="Förderstedt"/>
    <s v="Umspannwerk 0 c"/>
    <s v="Sachsen-Anhalt"/>
    <m/>
    <n v="2007"/>
    <n v="2007"/>
    <s v="in Betrieb"/>
    <x v="0"/>
    <m/>
    <m/>
    <s v="Windenergie (Onshore-Anlage)"/>
    <x v="0"/>
    <s v="Nein"/>
    <n v="14"/>
    <s v="UW Förderstedt"/>
    <s v="Mittelspannung (MS)"/>
    <s v="Avacon AG"/>
    <x v="0"/>
    <x v="12"/>
    <x v="0"/>
  </r>
  <r>
    <s v="BNA1476"/>
    <x v="227"/>
    <s v="WP Hohe Wuhne III"/>
    <n v="39443"/>
    <s v="Förderstedt"/>
    <s v="Umspannwerk 0 c"/>
    <s v="Sachsen-Anhalt"/>
    <m/>
    <n v="2011"/>
    <n v="2011"/>
    <s v="in Betrieb"/>
    <x v="0"/>
    <m/>
    <m/>
    <s v="Windenergie (Onshore-Anlage)"/>
    <x v="0"/>
    <s v="Nein"/>
    <n v="12.5"/>
    <s v="UW Förderstedt"/>
    <s v="Mittelspannung (MS)"/>
    <s v="Avacon AG"/>
    <x v="0"/>
    <x v="130"/>
    <x v="0"/>
  </r>
  <r>
    <s v="BNA1477"/>
    <x v="627"/>
    <s v="WP Koßdorf"/>
    <n v="4886"/>
    <s v="Arzberg"/>
    <m/>
    <s v="Sachsen"/>
    <m/>
    <n v="2004"/>
    <n v="2004"/>
    <s v="in Betrieb"/>
    <x v="0"/>
    <m/>
    <m/>
    <s v="Windenergie (Onshore-Anlage)"/>
    <x v="0"/>
    <s v="Nein"/>
    <n v="16.5"/>
    <s v="UW Arzberg"/>
    <s v="Hochspannung (HS)"/>
    <s v="Mitteldeutsche Netzgesellschaft Strom mbH"/>
    <x v="0"/>
    <x v="32"/>
    <x v="0"/>
  </r>
  <r>
    <s v="BNA1478"/>
    <x v="227"/>
    <s v="WP Könnern II"/>
    <n v="6420"/>
    <s v="Könnern"/>
    <m/>
    <s v="Sachsen-Anhalt"/>
    <m/>
    <n v="2003"/>
    <n v="2003"/>
    <s v="in Betrieb"/>
    <x v="0"/>
    <m/>
    <m/>
    <s v="Windenergie (Onshore-Anlage)"/>
    <x v="0"/>
    <s v="Nein"/>
    <n v="23"/>
    <s v="UW Könnern Süd"/>
    <s v="Hochspannung (HS)"/>
    <s v="Mitteldeutsche Netzgesellschaft Strom mbH"/>
    <x v="0"/>
    <x v="2"/>
    <x v="0"/>
  </r>
  <r>
    <s v="BNA1479"/>
    <x v="227"/>
    <s v="WP Podelzig"/>
    <n v="15306"/>
    <s v="Seelow"/>
    <m/>
    <s v="Brandenburg"/>
    <m/>
    <n v="2002"/>
    <n v="2002"/>
    <s v="in Betrieb"/>
    <x v="0"/>
    <m/>
    <m/>
    <s v="Windenergie (Onshore-Anlage)"/>
    <x v="0"/>
    <s v="Nein"/>
    <n v="18.2"/>
    <s v="UW Seelow"/>
    <s v="Mittelspannung (MS)"/>
    <s v="E.DIS AG"/>
    <x v="0"/>
    <x v="1"/>
    <x v="0"/>
  </r>
  <r>
    <s v="BNA1480"/>
    <x v="227"/>
    <s v="WP Quarnstedt II"/>
    <n v="25548"/>
    <s v="Störkathen"/>
    <m/>
    <s v="Schleswig-Holstein"/>
    <m/>
    <n v="2011"/>
    <n v="2011"/>
    <s v="in Betrieb"/>
    <x v="0"/>
    <m/>
    <m/>
    <s v="Windenergie (Onshore-Anlage)"/>
    <x v="0"/>
    <s v="Nein"/>
    <n v="10"/>
    <s v="Übergabestation Störkathen"/>
    <s v="Mittelspannung (MS)"/>
    <s v="Schleswig-Holstein Netz AG"/>
    <x v="0"/>
    <x v="130"/>
    <x v="0"/>
  </r>
  <r>
    <s v="BNA1481"/>
    <x v="227"/>
    <s v="WP Sembten"/>
    <n v="3172"/>
    <s v="Guben"/>
    <m/>
    <s v="Brandenburg"/>
    <m/>
    <n v="2002"/>
    <n v="2002"/>
    <s v="in Betrieb"/>
    <x v="0"/>
    <m/>
    <m/>
    <s v="Windenergie (Onshore-Anlage)"/>
    <x v="0"/>
    <s v="Nein"/>
    <n v="12"/>
    <s v="UW Guben"/>
    <s v="Mittelspannung (MS)"/>
    <s v="Mitteldeutsche Netzgesellschaft Strom mbH"/>
    <x v="0"/>
    <x v="1"/>
    <x v="0"/>
  </r>
  <r>
    <s v="BNA1482"/>
    <x v="227"/>
    <s v="WP Straach"/>
    <n v="6895"/>
    <s v="Zahna-Elster"/>
    <m/>
    <s v="Sachsen-Anhalt"/>
    <m/>
    <n v="2007"/>
    <n v="2007"/>
    <s v="in Betrieb"/>
    <x v="0"/>
    <m/>
    <m/>
    <s v="Windenergie (Onshore-Anlage)"/>
    <x v="0"/>
    <s v="Nein"/>
    <n v="15"/>
    <s v="Übergabestation Zahna"/>
    <s v="Mittelspannung (MS)"/>
    <s v="Mitteldeutsche Netzgesellschaft Strom mbH"/>
    <x v="0"/>
    <x v="12"/>
    <x v="0"/>
  </r>
  <r>
    <s v="BNA1483"/>
    <x v="24"/>
    <s v="UW Burg"/>
    <n v="39291"/>
    <s v="Schermen"/>
    <m/>
    <s v="Sachsen-Anhalt"/>
    <m/>
    <d v="2007-03-06T00:00:00"/>
    <d v="2007-03-06T00:00:00"/>
    <s v="in Betrieb"/>
    <x v="0"/>
    <m/>
    <m/>
    <s v="Windenergie (Onshore-Anlage)"/>
    <x v="0"/>
    <s v="Nein"/>
    <n v="16"/>
    <s v="UW Burg"/>
    <s v="Hochspannung (HS)"/>
    <s v="Avacon AG"/>
    <x v="0"/>
    <x v="81"/>
    <x v="0"/>
  </r>
  <r>
    <s v="BNA1484"/>
    <x v="24"/>
    <s v="UW Langensalza II"/>
    <n v="99947"/>
    <s v="Bad Langensalza"/>
    <m/>
    <s v="Thüringen"/>
    <m/>
    <d v="2012-03-13T00:00:00"/>
    <d v="2012-03-13T00:00:00"/>
    <s v="in Betrieb"/>
    <x v="0"/>
    <m/>
    <m/>
    <s v="Windenergie (Onshore-Anlage)"/>
    <x v="0"/>
    <s v="Nein"/>
    <n v="60.524999999999999"/>
    <s v="UW Bad Langensalza Trafo 105"/>
    <s v="Hochspannung (HS)"/>
    <s v="TEN Thüringer Energienetze GmbH"/>
    <x v="0"/>
    <x v="113"/>
    <x v="0"/>
  </r>
  <r>
    <s v="BNA1485"/>
    <x v="24"/>
    <s v="UW Buttstädt Wind"/>
    <n v="99628"/>
    <s v="Buttstädt"/>
    <m/>
    <s v="Thüringen"/>
    <m/>
    <d v="2012-12-18T00:00:00"/>
    <d v="2012-12-18T00:00:00"/>
    <s v="in Betrieb"/>
    <x v="0"/>
    <m/>
    <m/>
    <s v="Windenergie (Onshore-Anlage)"/>
    <x v="0"/>
    <s v="Nein"/>
    <n v="43.875"/>
    <s v="UW Buttstädt Wind"/>
    <s v="Hochspannung (HS)"/>
    <s v="TEN Thüringer Energienetze GmbH"/>
    <x v="0"/>
    <x v="113"/>
    <x v="0"/>
  </r>
  <r>
    <s v="BNA1486"/>
    <x v="628"/>
    <s v="Grubenheizkraftwerk"/>
    <n v="6317"/>
    <s v="Seegebiet Mansfelder Land"/>
    <s v="Chausseestraße 1"/>
    <s v="Sachsen-Anhalt"/>
    <m/>
    <d v="1979-07-01T00:00:00"/>
    <d v="1979-07-01T00:00:00"/>
    <s v="in Betrieb"/>
    <x v="11"/>
    <m/>
    <m/>
    <s v="Braunkohle"/>
    <x v="1"/>
    <s v="Ja"/>
    <n v="45"/>
    <s v="Braunkohle Amsdorf"/>
    <s v="Hochspannung (HS)"/>
    <s v="Mitteldeutsche Netzgesellschaft Strom mbH"/>
    <x v="0"/>
    <x v="52"/>
    <x v="1"/>
  </r>
  <r>
    <s v="BNA1487"/>
    <x v="629"/>
    <s v="GTKW Darmstadt"/>
    <n v="64293"/>
    <s v="Darmstadt"/>
    <s v="Frankfurter Str. 100"/>
    <s v="Hessen"/>
    <m/>
    <n v="2013"/>
    <n v="2013"/>
    <s v="Gesetzlich an Stilllegung gehindert"/>
    <x v="1"/>
    <m/>
    <m/>
    <s v="Erdgas"/>
    <x v="1"/>
    <s v="Nein"/>
    <n v="94.6"/>
    <s v="UA Nord Darmstadt"/>
    <s v="Hochspannung (HS)"/>
    <s v="e-netz Südhessen GmbH &amp; Co. KG"/>
    <x v="4"/>
    <x v="67"/>
    <x v="0"/>
  </r>
  <r>
    <s v="BNA1488"/>
    <x v="630"/>
    <m/>
    <n v="44147"/>
    <s v="Dortmund"/>
    <s v="Weidenstr. 70-72"/>
    <s v="Nordrhein-Westfalen"/>
    <m/>
    <s v="1984 / 1989"/>
    <s v="1984 / 1989"/>
    <s v="in Betrieb"/>
    <x v="14"/>
    <s v="Restgas mit H2 und CO-Gehalt"/>
    <m/>
    <s v="Sonstige Energieträger_x000a_(nicht erneuerbar)"/>
    <x v="1"/>
    <s v="Ja"/>
    <n v="16"/>
    <s v="Werksinternes Schalthaus 3"/>
    <s v="Mittelspannung (MS)"/>
    <s v="Dortmunder Netz GmbH"/>
    <x v="0"/>
    <x v="139"/>
    <x v="4"/>
  </r>
  <r>
    <s v="BNA1489"/>
    <x v="631"/>
    <s v="Heizkraftwerk Stendal"/>
    <n v="39576"/>
    <s v="Stendal"/>
    <s v="Schillerstraße"/>
    <s v="Sachsen-Anhalt"/>
    <m/>
    <d v="1994-10-04T00:00:00"/>
    <d v="1994-10-04T00:00:00"/>
    <s v="in Betrieb"/>
    <x v="1"/>
    <m/>
    <m/>
    <s v="Erdgas"/>
    <x v="1"/>
    <s v="Ja"/>
    <n v="13.2"/>
    <s v="Umspannwerk MHKW Schillerstraße"/>
    <s v="Mittelspannung (MS)"/>
    <s v="Stadtwerke Stendal"/>
    <x v="0"/>
    <x v="29"/>
    <x v="1"/>
  </r>
  <r>
    <s v="BNA1490"/>
    <x v="632"/>
    <s v="EBKW Knapsack"/>
    <n v="50354"/>
    <s v="Hürth"/>
    <s v="Industriestr. 300"/>
    <s v="Nordrhein-Westfalen"/>
    <m/>
    <d v="2009-01-01T00:00:00"/>
    <d v="2009-01-01T00:00:00"/>
    <s v="in Betrieb"/>
    <x v="3"/>
    <s v="Abfall"/>
    <s v="Heizöl"/>
    <s v="Abfall"/>
    <x v="1"/>
    <s v="Ja"/>
    <n v="33.4"/>
    <m/>
    <n v="10"/>
    <s v="InfraServ GmbH &amp; Co. Knapsack KG "/>
    <x v="0"/>
    <x v="6"/>
    <x v="1"/>
  </r>
  <r>
    <s v="BNA1491"/>
    <x v="633"/>
    <s v="Windpark Meyenburg"/>
    <n v="16945"/>
    <s v="Meyenburg"/>
    <m/>
    <s v="Brandenburg"/>
    <m/>
    <n v="2004"/>
    <n v="2004"/>
    <s v="in Betrieb"/>
    <x v="0"/>
    <m/>
    <m/>
    <s v="Windenergie (Onshore-Anlage)"/>
    <x v="0"/>
    <m/>
    <n v="14.4"/>
    <s v="UW Putlitz"/>
    <n v="33"/>
    <s v="50Hertz Transmission GmbH"/>
    <x v="0"/>
    <x v="32"/>
    <x v="0"/>
  </r>
  <r>
    <s v="BNA1492a"/>
    <x v="634"/>
    <s v="Kraftwerk 3"/>
    <n v="36039"/>
    <s v="Fulda"/>
    <s v="Hermann-Muth-Str. 6"/>
    <s v="Hessen"/>
    <m/>
    <d v="2012-09-01T00:00:00"/>
    <d v="2012-09-01T00:00:00"/>
    <s v="in Betrieb"/>
    <x v="1"/>
    <m/>
    <m/>
    <s v="Erdgas"/>
    <x v="1"/>
    <s v="Ja"/>
    <n v="26.2"/>
    <s v="4848 Fulda Hermann Muth Straße 6"/>
    <s v="Mittelspannung (MS)"/>
    <s v="OsthessenNetz GmbH"/>
    <x v="0"/>
    <x v="113"/>
    <x v="1"/>
  </r>
  <r>
    <s v="BNA1492b"/>
    <x v="634"/>
    <s v="Kraftwerk 2"/>
    <n v="36039"/>
    <s v="Fulda"/>
    <s v="Hermann-Muth-Str. 6"/>
    <s v="Hessen"/>
    <m/>
    <d v="1982-03-30T00:00:00"/>
    <d v="1982-03-30T00:00:00"/>
    <s v="in Betrieb"/>
    <x v="1"/>
    <m/>
    <m/>
    <s v="Erdgas"/>
    <x v="1"/>
    <s v="Ja"/>
    <n v="7.48"/>
    <s v="4848 Fulda Hermann Muth Straße 6"/>
    <s v="Mittelspannung (MS)"/>
    <s v="OsthessenNetz GmbH"/>
    <x v="0"/>
    <x v="85"/>
    <x v="1"/>
  </r>
  <r>
    <s v="BNA1493"/>
    <x v="635"/>
    <s v="Windpark Schkortleben"/>
    <n v="6688"/>
    <s v="Schkortleben"/>
    <m/>
    <s v="Sachsen-Anhalt"/>
    <m/>
    <d v="2006-12-28T00:00:00"/>
    <d v="2006-12-28T00:00:00"/>
    <s v="in Betrieb"/>
    <x v="0"/>
    <m/>
    <m/>
    <s v="Windenergie (Onshore-Anlage)"/>
    <x v="0"/>
    <s v="Nein"/>
    <n v="28"/>
    <m/>
    <s v="Hochspannung (HS)"/>
    <s v="Mitteldeutsche Netzgesellschaft Strom mbH"/>
    <x v="0"/>
    <x v="47"/>
    <x v="0"/>
  </r>
  <r>
    <s v="BNA1494"/>
    <x v="636"/>
    <s v="Windpark Karstädt/Blüthen"/>
    <n v="19357"/>
    <s v="Karstädt/Blüthen"/>
    <m/>
    <s v="Brandenburg"/>
    <m/>
    <d v="2001-08-28T00:00:00"/>
    <d v="2001-08-28T00:00:00"/>
    <s v="in Betrieb"/>
    <x v="0"/>
    <m/>
    <m/>
    <s v="Windenergie (Onshore-Anlage)"/>
    <x v="0"/>
    <s v="Nein"/>
    <n v="42"/>
    <m/>
    <s v="Hochspannung (HS)"/>
    <s v="Wemag Netz GmbH"/>
    <x v="0"/>
    <x v="27"/>
    <x v="0"/>
  </r>
  <r>
    <s v="BNA1495"/>
    <x v="637"/>
    <s v="Windpark Lövenich"/>
    <n v="41812"/>
    <s v="Lövenich"/>
    <m/>
    <s v="Nordrhein-Westfalen"/>
    <m/>
    <d v="2001-08-23T00:00:00"/>
    <d v="2001-08-23T00:00:00"/>
    <s v="in Betrieb"/>
    <x v="0"/>
    <m/>
    <m/>
    <s v="Windenergie (Onshore-Anlage)"/>
    <x v="0"/>
    <s v="Nein"/>
    <n v="10"/>
    <m/>
    <s v="Mittelspannung (MS)"/>
    <s v="EWV Energie- und Wasser-Versorgung GmbH"/>
    <x v="0"/>
    <x v="27"/>
    <x v="0"/>
  </r>
  <r>
    <s v="BNA1496"/>
    <x v="636"/>
    <s v="Windpark Querstedt"/>
    <n v="39579"/>
    <s v="Querstedt"/>
    <m/>
    <s v="Sachsen-Anhalt"/>
    <m/>
    <d v="2002-04-15T00:00:00"/>
    <d v="2002-04-15T00:00:00"/>
    <s v="in Betrieb"/>
    <x v="0"/>
    <m/>
    <m/>
    <s v="Windenergie (Onshore-Anlage)"/>
    <x v="0"/>
    <s v="Nein"/>
    <n v="14"/>
    <m/>
    <s v="Mittelspannung (MS)"/>
    <s v="Avacon AG"/>
    <x v="0"/>
    <x v="31"/>
    <x v="0"/>
  </r>
  <r>
    <s v="BNA1497"/>
    <x v="638"/>
    <s v="Windpark Reinsfeld/Hinzert-Pölert"/>
    <n v="54421"/>
    <s v="Reinsfeld"/>
    <m/>
    <s v="Rheinland-Pfalz"/>
    <m/>
    <n v="2002"/>
    <n v="2002"/>
    <s v="in Betrieb"/>
    <x v="0"/>
    <m/>
    <m/>
    <s v="Windenergie (Onshore-Anlage)"/>
    <x v="0"/>
    <s v="Nein"/>
    <n v="13.5"/>
    <s v="NST-54421-A-S0445238;_x000a_NST-54421-A-S0448725"/>
    <s v="20/110"/>
    <s v="Westnetz GmbH"/>
    <x v="0"/>
    <x v="1"/>
    <x v="0"/>
  </r>
  <r>
    <s v="BNA1498"/>
    <x v="639"/>
    <s v="Werk Nordstemmen"/>
    <n v="31171"/>
    <s v="Nordstemmen"/>
    <s v="Calenberger Str. 36"/>
    <s v="Niedersachsen"/>
    <m/>
    <s v="1945_x000a_letzte Änderung 1953"/>
    <s v="1945_x000a_letzte Änderung 1953"/>
    <s v="Sonderfall"/>
    <x v="1"/>
    <s v="Steinkohle"/>
    <s v="Steinkohle, Mineralölprodukte"/>
    <s v="Erdgas"/>
    <x v="1"/>
    <s v="Ja"/>
    <n v="30.6"/>
    <m/>
    <s v="Mittelspannung (MS)"/>
    <s v="Avacon AG"/>
    <x v="11"/>
    <x v="145"/>
    <x v="0"/>
  </r>
  <r>
    <s v="BNA1499"/>
    <x v="640"/>
    <s v="Werk Clauen"/>
    <n v="31249"/>
    <s v="Hohenhameln"/>
    <s v="Zuckerfabrik 3"/>
    <s v="Niedersachsen"/>
    <m/>
    <d v="2003-09-15T00:00:00"/>
    <d v="2003-09-15T00:00:00"/>
    <s v="Sonderfall"/>
    <x v="1"/>
    <s v="Erdgas"/>
    <s v="Biogas"/>
    <s v="Erdgas"/>
    <x v="1"/>
    <s v="Ja"/>
    <n v="17.11"/>
    <s v="Übergabetrafo"/>
    <s v="Hochspannung (HS)"/>
    <s v="Avacon AG"/>
    <x v="11"/>
    <x v="8"/>
    <x v="0"/>
  </r>
  <r>
    <s v="BNA1500"/>
    <x v="641"/>
    <s v="Werk Uelzen"/>
    <n v="29525"/>
    <s v="Uelzen"/>
    <s v="An der Zuckerfabrik 1"/>
    <s v="Niedersachsen"/>
    <m/>
    <d v="1965-09-20T00:00:00"/>
    <d v="1965-09-20T00:00:00"/>
    <s v="Sonderfall"/>
    <x v="6"/>
    <s v="Erdgas"/>
    <s v="Biogas, Mineralölprodukte"/>
    <s v="Steinkohle"/>
    <x v="1"/>
    <s v="Ja"/>
    <n v="40"/>
    <s v="Trafo 1/2"/>
    <s v="USp. Mittel- / Niederspannung (MS/NS)"/>
    <s v="SVO Vertrieb GmbH"/>
    <x v="11"/>
    <x v="56"/>
    <x v="0"/>
  </r>
  <r>
    <s v="BNA1501"/>
    <x v="642"/>
    <s v="Bio HKW Herbrechtingen"/>
    <n v="89542"/>
    <s v="Herbrechtingen"/>
    <s v="Oskar-von-Miller-Weg 1"/>
    <s v="Baden-Württemberg"/>
    <m/>
    <d v="2004-10-01T00:00:00"/>
    <d v="2004-10-01T00:00:00"/>
    <s v="in Betrieb"/>
    <x v="4"/>
    <m/>
    <m/>
    <s v="Biomasse"/>
    <x v="0"/>
    <s v="Ja"/>
    <n v="14"/>
    <s v="Umspannwerk Giengen"/>
    <s v="Hochspannung (HS)"/>
    <s v="Netze BW GmbH"/>
    <x v="0"/>
    <x v="23"/>
    <x v="0"/>
  </r>
  <r>
    <s v="BNA1502"/>
    <x v="643"/>
    <s v="Heizkraftwerk Krefeld"/>
    <n v="47804"/>
    <s v="Krefeld"/>
    <m/>
    <s v="Nordrhein-Westfalen"/>
    <m/>
    <d v="2011-03-01T00:00:00"/>
    <d v="2011-03-01T00:00:00"/>
    <s v="in Betrieb"/>
    <x v="1"/>
    <m/>
    <m/>
    <s v="Erdgas"/>
    <x v="1"/>
    <s v="Ja"/>
    <n v="12.6"/>
    <s v="UA Frankenring"/>
    <s v="Mittelspannung (MS)"/>
    <s v="SWK NETZE GmbH "/>
    <x v="0"/>
    <x v="33"/>
    <x v="1"/>
  </r>
  <r>
    <s v="BNA1503"/>
    <x v="525"/>
    <s v="BHKW H.120"/>
    <n v="40476"/>
    <s v="Düsseldorf"/>
    <s v="Rather Str. 51"/>
    <s v="Nordrhein-Westfalen"/>
    <m/>
    <d v="2012-11-01T00:00:00"/>
    <d v="2012-11-01T00:00:00"/>
    <s v="in Betrieb"/>
    <x v="1"/>
    <m/>
    <m/>
    <s v="Erdgas"/>
    <x v="1"/>
    <s v="Ja"/>
    <n v="21.1"/>
    <s v="U14"/>
    <s v="USp. Mittel- / Niederspannung (MS/NS)"/>
    <s v="Netzgesellschaft Düsseldorf mbH"/>
    <x v="0"/>
    <x v="113"/>
    <x v="1"/>
  </r>
  <r>
    <s v="BNA1504"/>
    <x v="525"/>
    <s v="BHKW"/>
    <n v="76742"/>
    <s v="Woerth"/>
    <s v="Daimler Str. 1"/>
    <s v="Rheinland-Pfalz"/>
    <m/>
    <d v="2013-02-20T00:00:00"/>
    <d v="2013-02-20T00:00:00"/>
    <s v="in Betrieb"/>
    <x v="1"/>
    <m/>
    <m/>
    <s v="Erdgas"/>
    <x v="1"/>
    <s v="Ja"/>
    <n v="13.04"/>
    <s v="UW Daimler Wörth"/>
    <s v="Hochspannung (HS)"/>
    <s v="Pfalzwerke Netz AG"/>
    <x v="0"/>
    <x v="25"/>
    <x v="1"/>
  </r>
  <r>
    <s v="BNA1505"/>
    <x v="644"/>
    <s v="HKW Wiesengrund"/>
    <n v="99817"/>
    <s v="Eisenach"/>
    <s v="Adam-Opel-Str."/>
    <s v="Thüringen"/>
    <m/>
    <d v="1993-10-12T00:00:00"/>
    <d v="1993-10-12T00:00:00"/>
    <s v="in Betrieb"/>
    <x v="3"/>
    <s v="Erdgas"/>
    <s v="Heizöl EL"/>
    <s v="Erdgas"/>
    <x v="1"/>
    <s v="Ja"/>
    <n v="22.1"/>
    <s v="UW Eisenach West"/>
    <s v="Hochspannung (HS)"/>
    <s v="TEN Thüringer Energienetze GmbH "/>
    <x v="0"/>
    <x v="21"/>
    <x v="1"/>
  </r>
  <r>
    <s v="BNA1506"/>
    <x v="641"/>
    <s v="Werk Klein Wanzleben"/>
    <n v="39164"/>
    <s v="Klein Wanzleben"/>
    <s v="Magdeburger Landstraße 1 bis 5"/>
    <s v="Sachsen-Anhalt"/>
    <m/>
    <d v="1994-09-01T00:00:00"/>
    <d v="1994-09-01T00:00:00"/>
    <s v="Sonderfall"/>
    <x v="1"/>
    <s v="Biogas"/>
    <s v="Biogas "/>
    <s v="Erdgas"/>
    <x v="1"/>
    <s v="Nein"/>
    <n v="23.4"/>
    <m/>
    <s v="Mittelspannung (MS)"/>
    <s v="Avacon AG"/>
    <x v="11"/>
    <x v="29"/>
    <x v="0"/>
  </r>
  <r>
    <s v="BNA1507"/>
    <x v="645"/>
    <m/>
    <n v="55543"/>
    <s v="Bad Kreuznach"/>
    <s v="Michelinstr. 1"/>
    <s v="Rheinland-Pfalz"/>
    <m/>
    <n v="2006"/>
    <n v="2006"/>
    <s v="in Betrieb"/>
    <x v="1"/>
    <m/>
    <m/>
    <s v="Erdgas"/>
    <x v="1"/>
    <s v="Ja"/>
    <n v="10.7"/>
    <m/>
    <s v="Mittelspannung (MS)"/>
    <s v="Westnetz GmbH"/>
    <x v="0"/>
    <x v="34"/>
    <x v="4"/>
  </r>
  <r>
    <s v="BNA1508"/>
    <x v="646"/>
    <s v="Trianel Kohlekraftwerk Lünen"/>
    <n v="44536"/>
    <s v="Lünen"/>
    <s v="Frydagstr. 40"/>
    <s v="Nordrhein-Westfalen"/>
    <m/>
    <d v="2013-07-20T00:00:00"/>
    <d v="2013-07-20T00:00:00"/>
    <s v="in Betrieb"/>
    <x v="6"/>
    <s v="Steinkohle"/>
    <m/>
    <s v="Steinkohle"/>
    <x v="1"/>
    <s v="Ja"/>
    <n v="735"/>
    <s v="UA Lippe"/>
    <s v="Höchstspannung (HöS)"/>
    <s v="Amprion GmbH"/>
    <x v="0"/>
    <x v="25"/>
    <x v="1"/>
  </r>
  <r>
    <s v="BNA1509"/>
    <x v="647"/>
    <s v="BP Werk Lingen"/>
    <n v="49808"/>
    <s v="Lingen"/>
    <s v="Raffineriestrasse"/>
    <s v="Niedersachsen"/>
    <m/>
    <d v="1996-01-01T00:00:00"/>
    <d v="1996-01-01T00:00:00"/>
    <s v="in Betrieb"/>
    <x v="1"/>
    <m/>
    <m/>
    <s v="Erdgas"/>
    <x v="1"/>
    <s v="Ja"/>
    <n v="66"/>
    <s v="Stattion Holthausen"/>
    <s v="Hochspannung (HS)"/>
    <s v="Westnetz GmbH"/>
    <x v="0"/>
    <x v="38"/>
    <x v="1"/>
  </r>
  <r>
    <s v="BNA1510"/>
    <x v="648"/>
    <s v="Hamburger Rieger"/>
    <n v="3130"/>
    <s v="Spremberg"/>
    <s v="An der Heide B5"/>
    <s v="Brandenburg"/>
    <m/>
    <d v="2013-01-01T00:00:00"/>
    <d v="2013-01-01T00:00:00"/>
    <s v="in Betrieb"/>
    <x v="10"/>
    <m/>
    <m/>
    <s v="Abfall"/>
    <x v="1"/>
    <s v="Ja"/>
    <n v="18.7"/>
    <m/>
    <s v="Hochspannung (HS)"/>
    <s v="Mitteldeutsche Netzgesellschaft Strom mbH"/>
    <x v="0"/>
    <x v="25"/>
    <x v="1"/>
  </r>
  <r>
    <s v="BNA1511a"/>
    <x v="649"/>
    <s v="Kessel 4"/>
    <n v="52355"/>
    <s v="Düren"/>
    <s v="Kreuzauer Str. 18"/>
    <s v="Nordrhein-Westfalen"/>
    <m/>
    <d v="1983-03-25T00:00:00"/>
    <d v="1983-03-25T00:00:00"/>
    <s v="in Betrieb"/>
    <x v="11"/>
    <s v="Briketts"/>
    <s v="Kurzfaserreststoffe"/>
    <s v="Braunkohle"/>
    <x v="1"/>
    <s v="Ja"/>
    <n v="9.3000000000000007"/>
    <s v="DE0001495235500000000000001001638"/>
    <s v="Mittelspannung (MS)"/>
    <s v="Leitungspartner GmbH "/>
    <x v="0"/>
    <x v="48"/>
    <x v="1"/>
  </r>
  <r>
    <s v="BNA1512"/>
    <x v="650"/>
    <s v="Windpark Illschwang"/>
    <n v="92278"/>
    <s v="Illschwang"/>
    <m/>
    <s v="Bayern"/>
    <m/>
    <n v="2013"/>
    <n v="2013"/>
    <s v="in Betrieb"/>
    <x v="0"/>
    <m/>
    <m/>
    <s v="Windenergie (Onshore-Anlage)"/>
    <x v="0"/>
    <s v="Nein"/>
    <n v="12"/>
    <s v="UW Lauterhofen"/>
    <s v="Mittelspannung (MS)"/>
    <s v="Bayernwerk AG"/>
    <x v="0"/>
    <x v="67"/>
    <x v="0"/>
  </r>
  <r>
    <s v="BNA1513"/>
    <x v="651"/>
    <s v="Windpark Haiger"/>
    <n v="35708"/>
    <s v="Haiger"/>
    <m/>
    <s v="Hessen"/>
    <m/>
    <n v="2013"/>
    <n v="2013"/>
    <s v="in Betrieb"/>
    <x v="0"/>
    <m/>
    <m/>
    <s v="Windenergie (Onshore-Anlage)"/>
    <x v="0"/>
    <s v="Nein"/>
    <n v="13.8"/>
    <s v="UW Kalteiche"/>
    <s v="Mittelspannung (MS)"/>
    <s v="Westnetz GmbH"/>
    <x v="0"/>
    <x v="67"/>
    <x v="0"/>
  </r>
  <r>
    <s v="BNA1514"/>
    <x v="652"/>
    <s v="Windpark Eisleben"/>
    <n v="6295"/>
    <s v="Eisleben"/>
    <s v="Heizhausweg 6a"/>
    <s v="Sachsen-Anhalt"/>
    <m/>
    <n v="2013"/>
    <n v="2013"/>
    <s v="in Betrieb"/>
    <x v="0"/>
    <m/>
    <m/>
    <s v="Windenergie (Onshore-Anlage)"/>
    <x v="0"/>
    <s v="Nein"/>
    <n v="26.6"/>
    <s v="UW Polleben / Reidewitz"/>
    <m/>
    <s v="Mitteldeutsche Netzgesellschaft Strom mbH"/>
    <x v="0"/>
    <x v="67"/>
    <x v="0"/>
  </r>
  <r>
    <s v="BNA1515"/>
    <x v="156"/>
    <s v="Windpark Niederhambach"/>
    <n v="55767"/>
    <s v="Niederhambach"/>
    <m/>
    <s v="Rheinland-Pfalz"/>
    <m/>
    <n v="2013"/>
    <n v="2013"/>
    <s v="in Betrieb"/>
    <x v="0"/>
    <m/>
    <m/>
    <s v="Windenergie (Onshore-Anlage)"/>
    <x v="0"/>
    <s v="Nein"/>
    <n v="16.899999999999999"/>
    <s v="UW Algenrodt"/>
    <s v="Mittelspannung (MS)"/>
    <s v="Westnetz GmbH"/>
    <x v="0"/>
    <x v="67"/>
    <x v="0"/>
  </r>
  <r>
    <s v="BNA1516"/>
    <x v="653"/>
    <s v="HKW 1 Werk Offstein"/>
    <n v="67283"/>
    <s v="Obrigheim"/>
    <s v="Wormser Straße 11"/>
    <s v="Rheinland-Pfalz"/>
    <m/>
    <d v="1961-08-01T00:00:00"/>
    <d v="1961-08-01T00:00:00"/>
    <s v="in Betrieb"/>
    <x v="1"/>
    <m/>
    <s v="Heizöl schwer"/>
    <s v="Erdgas"/>
    <x v="1"/>
    <s v="Ja"/>
    <n v="30"/>
    <s v="UW Grünstadt"/>
    <s v="Mittelspannung (MS)"/>
    <s v="Pfalzwerke Netzgesellschaft mbH "/>
    <x v="0"/>
    <x v="77"/>
    <x v="1"/>
  </r>
  <r>
    <s v="BNA1517a"/>
    <x v="654"/>
    <s v="Windpark Everswinkel"/>
    <n v="48351"/>
    <s v="Everswinkel"/>
    <m/>
    <s v="Nordrhein-Westfalen"/>
    <m/>
    <n v="2010"/>
    <n v="2010"/>
    <s v="in Betrieb"/>
    <x v="0"/>
    <m/>
    <m/>
    <s v="Windenergie (Onshore-Anlage)"/>
    <x v="0"/>
    <m/>
    <n v="5.9"/>
    <s v="Natrap I"/>
    <n v="30"/>
    <s v="Westnetz GmbH"/>
    <x v="0"/>
    <x v="54"/>
    <x v="0"/>
  </r>
  <r>
    <s v="BNA1517b"/>
    <x v="654"/>
    <s v="Windpark Everswinkel"/>
    <n v="48351"/>
    <s v="Everswinkel"/>
    <m/>
    <s v="Nordrhein-Westfalen"/>
    <m/>
    <n v="2013"/>
    <n v="2013"/>
    <s v="in Betrieb"/>
    <x v="0"/>
    <m/>
    <m/>
    <s v="Windenergie (Onshore-Anlage)"/>
    <x v="0"/>
    <m/>
    <n v="9.8000000000000007"/>
    <s v="Natrap II"/>
    <n v="30"/>
    <s v="Westnetz GmbH"/>
    <x v="0"/>
    <x v="67"/>
    <x v="0"/>
  </r>
  <r>
    <s v="BNA1518"/>
    <x v="655"/>
    <s v="Windpark Emmendorf"/>
    <n v="29579"/>
    <s v="Emmendorf"/>
    <m/>
    <s v="Niedersachsen"/>
    <m/>
    <d v="2003-06-01T00:00:00"/>
    <d v="2003-06-01T00:00:00"/>
    <s v="in Betrieb"/>
    <x v="0"/>
    <m/>
    <m/>
    <s v="Windenergie (Onshore-Anlage)"/>
    <x v="0"/>
    <s v="Nein"/>
    <n v="16"/>
    <m/>
    <s v="Mittelspannung (MS)"/>
    <s v="Avacon AG"/>
    <x v="0"/>
    <x v="8"/>
    <x v="0"/>
  </r>
  <r>
    <s v="BNA1519"/>
    <x v="656"/>
    <s v="Offshore Windpark Riffgat"/>
    <m/>
    <s v="Nordsee"/>
    <s v="15 Kilometer vor der Nordseeinsel Borkum"/>
    <s v="AWZ"/>
    <m/>
    <n v="2014"/>
    <n v="2014"/>
    <s v="in Betrieb"/>
    <x v="8"/>
    <m/>
    <m/>
    <s v="Windenergie (Offshore-Anlage)"/>
    <x v="0"/>
    <s v="Nein"/>
    <n v="113.4"/>
    <s v="Umspannwerk"/>
    <s v="USp. Höchst- / Hochspannung (HöS/HS)"/>
    <s v="TenneT TSO GmbH"/>
    <x v="0"/>
    <x v="83"/>
    <x v="0"/>
  </r>
  <r>
    <s v="BNA1520"/>
    <x v="657"/>
    <s v="Biomasseheizkraftwerk Wiesbaden"/>
    <n v="65205"/>
    <s v="Wiesbaden"/>
    <s v="Deponiestraße 14"/>
    <s v="Hessen"/>
    <m/>
    <d v="2014-01-01T00:00:00"/>
    <d v="2014-01-01T00:00:00"/>
    <s v="in Betrieb"/>
    <x v="10"/>
    <s v="Altholz"/>
    <s v="Zünd- und Stützbrenner Heizöl EL"/>
    <s v="Abfall"/>
    <x v="1"/>
    <s v="Ja"/>
    <n v="10.5"/>
    <m/>
    <s v="Mittelspannung (MS)"/>
    <s v="Stadtwerke Wiesbaden Netz GmbH"/>
    <x v="0"/>
    <x v="86"/>
    <x v="1"/>
  </r>
  <r>
    <s v="BNA1521"/>
    <x v="506"/>
    <s v="Solarkraftwerk Barderup"/>
    <n v="24988"/>
    <s v="Barderup"/>
    <m/>
    <s v="Schleswig-Holstein"/>
    <m/>
    <n v="2012"/>
    <n v="2012"/>
    <s v="in Betrieb"/>
    <x v="7"/>
    <m/>
    <m/>
    <s v="Solare Strahlungsenergie"/>
    <x v="0"/>
    <s v="Nein"/>
    <n v="22.8"/>
    <s v="UW Barderup Schaltfeld E01 am Mast 14 im Stromkreis Flensburg - Weding grün"/>
    <s v="Hochspannung (HS)"/>
    <s v="Schleswig-Holstein Netz AG"/>
    <x v="0"/>
    <x v="82"/>
    <x v="0"/>
  </r>
  <r>
    <s v="BNA1522"/>
    <x v="658"/>
    <s v="BioEnergie Park Klarsee"/>
    <n v="17329"/>
    <s v="Krackow"/>
    <s v="Ernst-Röwer-Ring 2"/>
    <s v="Mecklenburg-Vorpommern"/>
    <m/>
    <d v="2006-11-29T00:00:00"/>
    <d v="2006-11-29T00:00:00"/>
    <s v="in Betrieb"/>
    <x v="4"/>
    <m/>
    <m/>
    <s v="Biomasse"/>
    <x v="0"/>
    <s v="Ja"/>
    <n v="17.8"/>
    <s v="UW Bertikow"/>
    <s v="Höchstspannung (HöS)"/>
    <s v="50Hertz Transmission GmbH"/>
    <x v="0"/>
    <x v="47"/>
    <x v="0"/>
  </r>
  <r>
    <s v="BNA1523a"/>
    <x v="659"/>
    <s v="Gemeinschaftskraftwerk Weig"/>
    <n v="56727"/>
    <s v="Mayen"/>
    <s v="Polcher Str. 113"/>
    <s v="Rheinland-Pfalz"/>
    <s v="Block 1 (Kessel2, GT 1, DT 2)"/>
    <d v="1992-01-01T00:00:00"/>
    <d v="1992-01-01T00:00:00"/>
    <s v="in Betrieb"/>
    <x v="1"/>
    <m/>
    <m/>
    <s v="Erdgas"/>
    <x v="1"/>
    <s v="Ja"/>
    <n v="11.4"/>
    <s v="DE 0001810 56727 V000000000000000723894"/>
    <s v="Mittelspannung (MS)"/>
    <s v="Westnetz GmbH"/>
    <x v="0"/>
    <x v="87"/>
    <x v="3"/>
  </r>
  <r>
    <s v="BNA1523b"/>
    <x v="659"/>
    <s v="Gemeinschaftskraftwerk Weig"/>
    <n v="56727"/>
    <s v="Mayen"/>
    <s v="Polcher Str. 113"/>
    <s v="Rheinland-Pfalz"/>
    <s v="Block 2 (Kessel 6, GT 2, DT 3)"/>
    <d v="2013-01-01T00:00:00"/>
    <d v="2013-01-01T00:00:00"/>
    <s v="in Betrieb"/>
    <x v="1"/>
    <m/>
    <m/>
    <s v="Erdgas"/>
    <x v="1"/>
    <s v="Ja"/>
    <n v="27.4"/>
    <s v="DE 0001810 56727 V000000000000000723894"/>
    <s v="Mittelspannung (MS)"/>
    <s v="Westnetz GmbH"/>
    <x v="0"/>
    <x v="25"/>
    <x v="3"/>
  </r>
  <r>
    <s v="BNA1523c"/>
    <x v="659"/>
    <s v="Gemeinschaftskraftwerk Weig"/>
    <n v="56727"/>
    <s v="Mayen"/>
    <s v="Polcher Str. 113"/>
    <s v="Rheinland-Pfalz"/>
    <s v="Block 3 (Kessel 3 und 4, DT 2 und 3 anteilig)"/>
    <d v="1992-01-01T00:00:00"/>
    <d v="1992-01-01T00:00:00"/>
    <s v="in Betrieb"/>
    <x v="14"/>
    <s v="Fangstoff aus Altpapieraufbereitung"/>
    <m/>
    <s v="Sonstige Energieträger_x000a_(nicht erneuerbar)"/>
    <x v="1"/>
    <s v="Ja"/>
    <n v="10.3"/>
    <s v="DE 0001810 56727 V000000000000000723894"/>
    <s v="Mittelspannung (MS)"/>
    <s v="Westnetz GmbH"/>
    <x v="0"/>
    <x v="87"/>
    <x v="1"/>
  </r>
  <r>
    <s v="BNA1523d"/>
    <x v="659"/>
    <s v="Gemeinschaftskraftwerk Weig"/>
    <n v="56727"/>
    <s v="Mayen"/>
    <s v="Polcher Str. 113"/>
    <s v="Rheinland-Pfalz"/>
    <s v="Block 4 (Kessel 1, DT 2 und 3 anteilig)"/>
    <d v="1971-01-01T00:00:00"/>
    <d v="1971-01-01T00:00:00"/>
    <s v="Vorläufig Stillgelegt (ohne StA)"/>
    <x v="1"/>
    <m/>
    <m/>
    <s v="Erdgas"/>
    <x v="1"/>
    <s v="Ja"/>
    <n v="8.4"/>
    <s v="DE 0001810 56727 V000000000000000723894"/>
    <s v="Mittelspannung (MS)"/>
    <s v="Westnetz GmbH"/>
    <x v="1"/>
    <x v="15"/>
    <x v="0"/>
  </r>
  <r>
    <s v="BNA1524"/>
    <x v="541"/>
    <s v="Heizkraftwerk Bomlitz"/>
    <n v="29699"/>
    <s v="Bomlitz"/>
    <s v="Industriepark Walsrode, _x000a_August-Wolff-Str. 13"/>
    <s v="Niedersachsen"/>
    <m/>
    <d v="1969-06-01T00:00:00"/>
    <d v="1969-06-01T00:00:00"/>
    <s v="in Betrieb"/>
    <x v="1"/>
    <m/>
    <m/>
    <s v="Erdgas"/>
    <x v="1"/>
    <s v="Ja"/>
    <n v="12.75"/>
    <s v="UW Bomlitz Westerharler Straße"/>
    <s v="Mittelspannung (MS)"/>
    <s v="Avacon AG"/>
    <x v="0"/>
    <x v="41"/>
    <x v="1"/>
  </r>
  <r>
    <s v="BNA1525"/>
    <x v="660"/>
    <m/>
    <n v="68519"/>
    <s v="Viernheim"/>
    <s v="Industriestraße 2"/>
    <s v="Hessen"/>
    <m/>
    <d v="2013-12-20T00:00:00"/>
    <d v="2013-12-20T00:00:00"/>
    <s v="in Betrieb"/>
    <x v="0"/>
    <m/>
    <m/>
    <s v="Windenergie (Onshore-Anlage)"/>
    <x v="0"/>
    <s v="Nein"/>
    <n v="12"/>
    <m/>
    <s v="Mittelspannung (MS)"/>
    <m/>
    <x v="0"/>
    <x v="25"/>
    <x v="0"/>
  </r>
  <r>
    <s v="BNA1526"/>
    <x v="661"/>
    <s v="Kraftwerk Raffinerie Heide"/>
    <n v="25770"/>
    <s v="Hemminstedt"/>
    <s v="Meldorfer Str. 43"/>
    <s v="Schleswig-Holstein"/>
    <m/>
    <d v="1961-01-01T00:00:00"/>
    <d v="1961-01-01T00:00:00"/>
    <s v="in Betrieb"/>
    <x v="3"/>
    <s v="Raffineriegas; Heizöl, Erdgas"/>
    <s v="Rückstandsgase aus Produktion, Rückstandsöl aus der Produktion"/>
    <s v="Sonstige Energieträger_x000a_(nicht erneuerbar)"/>
    <x v="1"/>
    <s v="Ja"/>
    <n v="44.5"/>
    <s v="Umspannwerk Heide"/>
    <s v="Mittelspannung (MS)"/>
    <s v="Werksnetz, Schleswig-Holstein Netz AG"/>
    <x v="0"/>
    <x v="77"/>
    <x v="1"/>
  </r>
  <r>
    <s v="BNA1527"/>
    <x v="662"/>
    <s v="Windpark Adorf"/>
    <n v="34519"/>
    <s v="Diemelsee"/>
    <m/>
    <s v="Hessen"/>
    <m/>
    <n v="2012"/>
    <n v="2012"/>
    <s v="in Betrieb"/>
    <x v="0"/>
    <m/>
    <m/>
    <s v="Windenergie (Onshore-Anlage)"/>
    <x v="0"/>
    <m/>
    <n v="23"/>
    <s v="DE0073303443100000000000000124642"/>
    <s v="Hochspannung (HS)"/>
    <s v="Westnetz GmbH"/>
    <x v="0"/>
    <x v="82"/>
    <x v="0"/>
  </r>
  <r>
    <s v="BNA1528"/>
    <x v="663"/>
    <m/>
    <n v="47906"/>
    <s v="Kempen"/>
    <m/>
    <s v="Nordrhein-Westfalen"/>
    <m/>
    <d v="1990-01-01T00:00:00"/>
    <d v="1990-01-01T00:00:00"/>
    <s v="in Betrieb"/>
    <x v="1"/>
    <s v="Gas"/>
    <s v="Biomethan"/>
    <s v="Erdgas"/>
    <x v="1"/>
    <s v="Ja"/>
    <n v="13.2"/>
    <s v="BHKW Otto-Schott-Straße"/>
    <s v="Mittelspannung (MS)"/>
    <s v="Stadtwerke Kempen GmbH"/>
    <x v="0"/>
    <x v="44"/>
    <x v="4"/>
  </r>
  <r>
    <s v="BNA1529a"/>
    <x v="664"/>
    <m/>
    <n v="16909"/>
    <s v="Wittstock / Dosse"/>
    <m/>
    <s v="Brandenburg"/>
    <m/>
    <n v="2011"/>
    <n v="2011"/>
    <s v="in Betrieb"/>
    <x v="7"/>
    <m/>
    <m/>
    <s v="Solare Strahlungsenergie"/>
    <x v="0"/>
    <m/>
    <n v="5.6"/>
    <m/>
    <m/>
    <m/>
    <x v="0"/>
    <x v="130"/>
    <x v="0"/>
  </r>
  <r>
    <s v="BNA1529b"/>
    <x v="665"/>
    <m/>
    <n v="16909"/>
    <s v="Wittstock / Dosse"/>
    <m/>
    <s v="Brandenburg"/>
    <m/>
    <n v="2011"/>
    <n v="2011"/>
    <s v="in Betrieb"/>
    <x v="7"/>
    <m/>
    <m/>
    <s v="Solare Strahlungsenergie"/>
    <x v="0"/>
    <m/>
    <n v="7.5"/>
    <m/>
    <m/>
    <m/>
    <x v="0"/>
    <x v="130"/>
    <x v="0"/>
  </r>
  <r>
    <s v="BNA1529c"/>
    <x v="666"/>
    <m/>
    <n v="16909"/>
    <s v="Wittstock / Dosse"/>
    <m/>
    <s v="Brandenburg"/>
    <m/>
    <n v="2011"/>
    <n v="2011"/>
    <s v="in Betrieb"/>
    <x v="7"/>
    <m/>
    <m/>
    <s v="Solare Strahlungsenergie"/>
    <x v="0"/>
    <m/>
    <n v="7.6"/>
    <m/>
    <m/>
    <m/>
    <x v="0"/>
    <x v="130"/>
    <x v="0"/>
  </r>
  <r>
    <s v="BNA1529d"/>
    <x v="667"/>
    <m/>
    <n v="16909"/>
    <s v="Wittstock / Dosse"/>
    <m/>
    <s v="Brandenburg"/>
    <m/>
    <n v="2011"/>
    <n v="2011"/>
    <s v="in Betrieb"/>
    <x v="7"/>
    <m/>
    <m/>
    <s v="Solare Strahlungsenergie"/>
    <x v="0"/>
    <m/>
    <n v="5.4"/>
    <m/>
    <m/>
    <m/>
    <x v="0"/>
    <x v="130"/>
    <x v="0"/>
  </r>
  <r>
    <s v="BNA1529e"/>
    <x v="668"/>
    <m/>
    <n v="16909"/>
    <s v="Wittstock / Dosse"/>
    <m/>
    <s v="Brandenburg"/>
    <m/>
    <n v="2011"/>
    <n v="2011"/>
    <s v="in Betrieb"/>
    <x v="7"/>
    <m/>
    <m/>
    <s v="Solare Strahlungsenergie"/>
    <x v="0"/>
    <m/>
    <n v="6"/>
    <m/>
    <m/>
    <m/>
    <x v="0"/>
    <x v="130"/>
    <x v="0"/>
  </r>
  <r>
    <s v="BNA1529f"/>
    <x v="669"/>
    <m/>
    <n v="16909"/>
    <s v="Wittstock / Dosse"/>
    <m/>
    <s v="Brandenburg"/>
    <m/>
    <n v="2011"/>
    <n v="2011"/>
    <s v="in Betrieb"/>
    <x v="7"/>
    <m/>
    <m/>
    <s v="Solare Strahlungsenergie"/>
    <x v="0"/>
    <m/>
    <n v="7.4"/>
    <m/>
    <m/>
    <m/>
    <x v="0"/>
    <x v="130"/>
    <x v="0"/>
  </r>
  <r>
    <s v="BNA1529g"/>
    <x v="669"/>
    <m/>
    <n v="16909"/>
    <s v="Wittstock / Dosse"/>
    <m/>
    <s v="Brandenburg"/>
    <m/>
    <n v="2011"/>
    <n v="2011"/>
    <s v="in Betrieb"/>
    <x v="7"/>
    <m/>
    <m/>
    <s v="Solare Strahlungsenergie"/>
    <x v="0"/>
    <m/>
    <n v="7.6"/>
    <m/>
    <m/>
    <m/>
    <x v="0"/>
    <x v="130"/>
    <x v="0"/>
  </r>
  <r>
    <s v="BNA1529h"/>
    <x v="670"/>
    <m/>
    <n v="16909"/>
    <s v="Wittstock / Dosse"/>
    <m/>
    <s v="Brandenburg"/>
    <m/>
    <n v="2011"/>
    <n v="2011"/>
    <s v="in Betrieb"/>
    <x v="7"/>
    <m/>
    <m/>
    <s v="Solare Strahlungsenergie"/>
    <x v="0"/>
    <m/>
    <n v="7.6"/>
    <m/>
    <m/>
    <m/>
    <x v="0"/>
    <x v="130"/>
    <x v="0"/>
  </r>
  <r>
    <s v="BNA1529i"/>
    <x v="671"/>
    <m/>
    <n v="16909"/>
    <s v="Wittstock / Dosse"/>
    <m/>
    <s v="Brandenburg"/>
    <m/>
    <n v="2011"/>
    <n v="2011"/>
    <s v="in Betrieb"/>
    <x v="7"/>
    <m/>
    <m/>
    <s v="Solare Strahlungsenergie"/>
    <x v="0"/>
    <m/>
    <n v="7.6"/>
    <m/>
    <m/>
    <m/>
    <x v="0"/>
    <x v="130"/>
    <x v="0"/>
  </r>
  <r>
    <s v="BNA1529j"/>
    <x v="672"/>
    <m/>
    <n v="16909"/>
    <s v="Wittstock / Dosse"/>
    <m/>
    <s v="Brandenburg"/>
    <m/>
    <n v="2011"/>
    <n v="2011"/>
    <s v="in Betrieb"/>
    <x v="7"/>
    <m/>
    <m/>
    <s v="Solare Strahlungsenergie"/>
    <x v="0"/>
    <m/>
    <n v="5.5"/>
    <m/>
    <m/>
    <m/>
    <x v="0"/>
    <x v="130"/>
    <x v="0"/>
  </r>
  <r>
    <s v="BNA1530a"/>
    <x v="673"/>
    <m/>
    <n v="14550"/>
    <s v="Groß Kreutz (Havel)"/>
    <m/>
    <s v="Brandenburg"/>
    <m/>
    <n v="2012"/>
    <n v="2012"/>
    <s v="in Betrieb"/>
    <x v="7"/>
    <m/>
    <m/>
    <s v="Solare Strahlungsenergie"/>
    <x v="0"/>
    <m/>
    <n v="3.8"/>
    <m/>
    <m/>
    <m/>
    <x v="0"/>
    <x v="82"/>
    <x v="0"/>
  </r>
  <r>
    <s v="BNA1530b"/>
    <x v="674"/>
    <m/>
    <n v="14550"/>
    <s v="Groß Kreutz (Havel)"/>
    <m/>
    <s v="Brandenburg"/>
    <m/>
    <n v="2012"/>
    <n v="2012"/>
    <s v="in Betrieb"/>
    <x v="7"/>
    <m/>
    <m/>
    <s v="Solare Strahlungsenergie"/>
    <x v="0"/>
    <m/>
    <n v="6"/>
    <m/>
    <m/>
    <m/>
    <x v="0"/>
    <x v="82"/>
    <x v="0"/>
  </r>
  <r>
    <s v="BNA1530c"/>
    <x v="675"/>
    <m/>
    <n v="14550"/>
    <s v="Groß Kreutz (Havel)"/>
    <m/>
    <s v="Brandenburg"/>
    <m/>
    <n v="2012"/>
    <n v="2012"/>
    <s v="in Betrieb"/>
    <x v="7"/>
    <m/>
    <m/>
    <s v="Solare Strahlungsenergie"/>
    <x v="0"/>
    <m/>
    <n v="3"/>
    <m/>
    <m/>
    <m/>
    <x v="0"/>
    <x v="82"/>
    <x v="0"/>
  </r>
  <r>
    <s v="BNA1530d"/>
    <x v="676"/>
    <m/>
    <n v="14550"/>
    <s v="Groß Kreutz (Havel)"/>
    <m/>
    <s v="Brandenburg"/>
    <m/>
    <n v="2012"/>
    <n v="2012"/>
    <s v="in Betrieb"/>
    <x v="7"/>
    <m/>
    <m/>
    <s v="Solare Strahlungsenergie"/>
    <x v="0"/>
    <m/>
    <n v="4.5"/>
    <m/>
    <m/>
    <m/>
    <x v="0"/>
    <x v="82"/>
    <x v="0"/>
  </r>
  <r>
    <s v="BNA1530e"/>
    <x v="677"/>
    <m/>
    <n v="14550"/>
    <s v="Groß Kreutz (Havel)"/>
    <m/>
    <s v="Brandenburg"/>
    <m/>
    <n v="2012"/>
    <n v="2012"/>
    <s v="in Betrieb"/>
    <x v="7"/>
    <m/>
    <m/>
    <s v="Solare Strahlungsenergie"/>
    <x v="0"/>
    <m/>
    <n v="5.6"/>
    <m/>
    <m/>
    <m/>
    <x v="0"/>
    <x v="82"/>
    <x v="0"/>
  </r>
  <r>
    <s v="BNA1530f"/>
    <x v="678"/>
    <m/>
    <n v="14550"/>
    <s v="Groß Kreutz (Havel)"/>
    <m/>
    <s v="Brandenburg"/>
    <m/>
    <n v="2012"/>
    <n v="2012"/>
    <s v="in Betrieb"/>
    <x v="7"/>
    <m/>
    <m/>
    <s v="Solare Strahlungsenergie"/>
    <x v="0"/>
    <m/>
    <n v="5.9"/>
    <m/>
    <m/>
    <m/>
    <x v="0"/>
    <x v="82"/>
    <x v="0"/>
  </r>
  <r>
    <s v="BNA1531"/>
    <x v="679"/>
    <s v="Industriekraftwerk Greifswald"/>
    <n v="17509"/>
    <s v="Lubmin"/>
    <m/>
    <s v="Mecklenburg-Vorpommern"/>
    <m/>
    <d v="2013-12-01T00:00:00"/>
    <d v="2013-12-01T00:00:00"/>
    <s v="in Betrieb"/>
    <x v="1"/>
    <m/>
    <m/>
    <s v="Erdgas"/>
    <x v="1"/>
    <s v="Ja"/>
    <n v="38"/>
    <s v="UW Lubmin"/>
    <s v="Hochspannung (HS)"/>
    <s v="E.DIS AG"/>
    <x v="0"/>
    <x v="25"/>
    <x v="1"/>
  </r>
  <r>
    <s v="BNA1532"/>
    <x v="208"/>
    <s v="WP Fischbeck"/>
    <n v="39524"/>
    <s v="Wust-Fischbeck"/>
    <m/>
    <s v="Sachsen-Anhalt"/>
    <m/>
    <d v="2013-12-19T00:00:00"/>
    <d v="2013-12-19T00:00:00"/>
    <s v="in Betrieb"/>
    <x v="0"/>
    <m/>
    <m/>
    <s v="Windenergie (Onshore-Anlage)"/>
    <x v="0"/>
    <s v="Nein"/>
    <n v="11.5"/>
    <s v="UW Tangermünde"/>
    <s v="Mittelspannung (MS)"/>
    <s v="Avacon AG"/>
    <x v="0"/>
    <x v="25"/>
    <x v="0"/>
  </r>
  <r>
    <s v="BNA1533"/>
    <x v="680"/>
    <s v="WP Cottbus"/>
    <n v="3185"/>
    <s v="Teichland"/>
    <m/>
    <s v="Brandenburg"/>
    <m/>
    <n v="2005"/>
    <n v="2005"/>
    <s v="in Betrieb"/>
    <x v="0"/>
    <m/>
    <m/>
    <s v="Windenergie (Onshore-Anlage)"/>
    <x v="0"/>
    <s v="Nein"/>
    <n v="24"/>
    <s v="03185 Teichland, Mast 113, 110 kV"/>
    <s v="Hochspannung (HS)"/>
    <s v="Mitteldeutsche Netzgesellschaft Strom mbH"/>
    <x v="0"/>
    <x v="30"/>
    <x v="0"/>
  </r>
  <r>
    <s v="BNA1534"/>
    <x v="681"/>
    <m/>
    <n v="29690"/>
    <s v="Suderbruch"/>
    <s v="Nienhagener Weg"/>
    <s v="Niedersachsen"/>
    <m/>
    <d v="2012-01-07T00:00:00"/>
    <d v="2012-01-07T00:00:00"/>
    <s v="in Betrieb"/>
    <x v="0"/>
    <m/>
    <m/>
    <s v="Windenergie (Onshore-Anlage)"/>
    <x v="0"/>
    <s v="Nein"/>
    <n v="16"/>
    <s v="DE00713729693S1200000000000213401"/>
    <s v="Mittelspannung (MS)"/>
    <s v="Avacon AG"/>
    <x v="0"/>
    <x v="113"/>
    <x v="0"/>
  </r>
  <r>
    <s v="BNA1535"/>
    <x v="682"/>
    <m/>
    <n v="24814"/>
    <s v="Sehestedt"/>
    <m/>
    <s v="Schleswig-Holstein"/>
    <m/>
    <d v="2007-12-07T00:00:00"/>
    <d v="2007-12-07T00:00:00"/>
    <s v="in Betrieb"/>
    <x v="0"/>
    <m/>
    <m/>
    <s v="Windenergie (Onshore-Anlage)"/>
    <x v="0"/>
    <s v="Nein"/>
    <n v="22"/>
    <s v="DE0010811590700000000000000078489"/>
    <s v="Mittelspannung (MS)"/>
    <s v="Mitteldeutsche Netzgesellschaft Strom mbH"/>
    <x v="0"/>
    <x v="81"/>
    <x v="0"/>
  </r>
  <r>
    <s v="BNA1536"/>
    <x v="32"/>
    <m/>
    <n v="48624"/>
    <s v="Schöppingen"/>
    <s v="Haverbeck"/>
    <s v="Nordrhein-Westfalen"/>
    <m/>
    <n v="2012"/>
    <n v="2012"/>
    <s v="in Betrieb"/>
    <x v="0"/>
    <m/>
    <m/>
    <s v="Windenergie (Onshore-Anlage)"/>
    <x v="0"/>
    <s v="Nein"/>
    <n v="10"/>
    <s v="DE00014548624S0000000000000030048"/>
    <n v="30"/>
    <s v="Westnetz GmbH"/>
    <x v="0"/>
    <x v="82"/>
    <x v="0"/>
  </r>
  <r>
    <s v="BNA1537"/>
    <x v="32"/>
    <m/>
    <n v="46359"/>
    <s v="Heiden"/>
    <s v="Heidener Str. 141"/>
    <s v="Nordrhein-Westfalen"/>
    <m/>
    <n v="2012"/>
    <n v="2012"/>
    <s v="in Betrieb"/>
    <x v="0"/>
    <m/>
    <m/>
    <s v="Windenergie (Onshore-Anlage)"/>
    <x v="0"/>
    <s v="Nein"/>
    <n v="12"/>
    <s v="DE0001814632500000000000000596467"/>
    <n v="30"/>
    <s v="Westnetz GmbH"/>
    <x v="0"/>
    <x v="82"/>
    <x v="0"/>
  </r>
  <r>
    <s v="BNA1538"/>
    <x v="683"/>
    <m/>
    <n v="48739"/>
    <s v="Legden"/>
    <s v="Schöppingerstr. "/>
    <s v="Nordrhein-Westfalen"/>
    <m/>
    <n v="2012"/>
    <n v="2012"/>
    <s v="in Betrieb"/>
    <x v="0"/>
    <m/>
    <m/>
    <s v="Windenergie (Onshore-Anlage)"/>
    <x v="0"/>
    <s v="Nein"/>
    <n v="29.5"/>
    <s v="DE00014548624E00708478N5207925L01"/>
    <s v="Hochspannung (HS)"/>
    <s v="Westnetz GmbH"/>
    <x v="0"/>
    <x v="82"/>
    <x v="0"/>
  </r>
  <r>
    <s v="BNA1539"/>
    <x v="684"/>
    <s v="WP Kisselsheide"/>
    <n v="55471"/>
    <s v="Kisselsheide"/>
    <m/>
    <s v="Rheinland-Pfalz"/>
    <m/>
    <d v="2013-11-20T00:00:00"/>
    <d v="2013-11-20T00:00:00"/>
    <s v="in Betrieb"/>
    <x v="0"/>
    <m/>
    <m/>
    <s v="Windenergie (Onshore-Anlage)"/>
    <x v="0"/>
    <s v="Nein"/>
    <n v="11.5"/>
    <s v="UW Kümbdchen"/>
    <s v="Hochspannung (HS)"/>
    <s v="Westnetz GmbH"/>
    <x v="0"/>
    <x v="25"/>
    <x v="0"/>
  </r>
  <r>
    <s v="BNA1540a"/>
    <x v="685"/>
    <s v="WP Kassiek-Lindstedt (I)"/>
    <n v="39638"/>
    <s v="Lindstedt"/>
    <m/>
    <s v="Sachsen-Anhalt"/>
    <m/>
    <d v="2011-08-30T00:00:00"/>
    <d v="2011-08-30T00:00:00"/>
    <s v="in Betrieb"/>
    <x v="0"/>
    <m/>
    <m/>
    <s v="Windenergie (Onshore-Anlage)"/>
    <x v="0"/>
    <s v="Nein"/>
    <n v="13.8"/>
    <s v="UW Hottendorf"/>
    <s v="Hochspannung (HS)"/>
    <s v="Avacon AG"/>
    <x v="0"/>
    <x v="33"/>
    <x v="0"/>
  </r>
  <r>
    <s v="BNA1540b"/>
    <x v="686"/>
    <s v="WP Kassiek-Lindstedt (II)"/>
    <n v="39638"/>
    <s v="Lindstedt"/>
    <m/>
    <s v="Sachsen-Anhalt"/>
    <m/>
    <d v="2011-09-29T00:00:00"/>
    <d v="2011-09-29T00:00:00"/>
    <s v="in Betrieb"/>
    <x v="0"/>
    <m/>
    <m/>
    <s v="Windenergie (Onshore-Anlage)"/>
    <x v="0"/>
    <s v="Nein"/>
    <n v="13.8"/>
    <s v="UW Hottendorf"/>
    <s v="Hochspannung (HS)"/>
    <s v="Avacon AG"/>
    <x v="0"/>
    <x v="33"/>
    <x v="0"/>
  </r>
  <r>
    <s v="BNA1540c"/>
    <x v="687"/>
    <s v="WP Kassiek-Lindstedt (III)"/>
    <n v="39638"/>
    <s v="Lindstedt"/>
    <m/>
    <s v="Sachsen-Anhalt"/>
    <m/>
    <d v="2012-08-02T00:00:00"/>
    <d v="2012-08-02T00:00:00"/>
    <s v="in Betrieb"/>
    <x v="0"/>
    <m/>
    <m/>
    <s v="Windenergie (Onshore-Anlage)"/>
    <x v="0"/>
    <s v="Nein"/>
    <n v="13.8"/>
    <s v="UW Hottendorf"/>
    <s v="Hochspannung (HS)"/>
    <s v="Avacon AG"/>
    <x v="0"/>
    <x v="113"/>
    <x v="0"/>
  </r>
  <r>
    <s v="BNA1541"/>
    <x v="688"/>
    <s v="HKW Freiberg"/>
    <n v="9599"/>
    <s v="Freiberg"/>
    <m/>
    <s v="Sachsen"/>
    <m/>
    <d v="2013-09-25T00:00:00"/>
    <d v="2013-09-25T00:00:00"/>
    <s v="in Betrieb"/>
    <x v="1"/>
    <m/>
    <m/>
    <s v="Erdgas"/>
    <x v="1"/>
    <s v="Ja"/>
    <n v="13.382999999999999"/>
    <s v="DE0009990959900000E10001587000001"/>
    <s v="Mittelspannung (MS)"/>
    <s v="Mitteldeutsche Netzgesellschaft Strom mbH"/>
    <x v="0"/>
    <x v="25"/>
    <x v="1"/>
  </r>
  <r>
    <s v="BNA1542"/>
    <x v="689"/>
    <s v="Windpark Neuruppin"/>
    <n v="16816"/>
    <s v="Neuruppin"/>
    <m/>
    <s v="Brandenburg"/>
    <m/>
    <d v="2013-12-31T00:00:00"/>
    <d v="2013-12-31T00:00:00"/>
    <s v="in Betrieb"/>
    <x v="0"/>
    <m/>
    <m/>
    <s v="Windenergie (Onshore-Anlage)"/>
    <x v="0"/>
    <s v="Nein"/>
    <n v="16"/>
    <s v="UW Kränzlin (An den Eichen)"/>
    <s v="Hochspannung (HS)"/>
    <s v="E.DIS AG"/>
    <x v="0"/>
    <x v="25"/>
    <x v="0"/>
  </r>
  <r>
    <s v="BNA1543"/>
    <x v="422"/>
    <s v="Windpark Riegenroth"/>
    <n v="55469"/>
    <s v="Riegenroth"/>
    <m/>
    <s v="Rheinland-Pfalz"/>
    <m/>
    <n v="2013"/>
    <n v="2013"/>
    <s v="in Betrieb"/>
    <x v="0"/>
    <m/>
    <m/>
    <s v="Windenergie (Onshore-Anlage)"/>
    <x v="0"/>
    <m/>
    <n v="15.8"/>
    <s v="Umspannwerk Hunsrück"/>
    <s v="USp. Hoch- / Mittelspannung (HS/MS)"/>
    <s v="Westnetz GmbH"/>
    <x v="0"/>
    <x v="67"/>
    <x v="0"/>
  </r>
  <r>
    <s v="BNA1544"/>
    <x v="422"/>
    <s v="Windpark Oberwesel II"/>
    <n v="55430"/>
    <s v="Oberwesel"/>
    <m/>
    <s v="Rheinland-Pfalz"/>
    <m/>
    <n v="2013"/>
    <n v="2013"/>
    <s v="in Betrieb"/>
    <x v="0"/>
    <m/>
    <m/>
    <s v="Windenergie (Onshore-Anlage)"/>
    <x v="0"/>
    <m/>
    <n v="10.199999999999999"/>
    <s v="Lingerhahn"/>
    <s v="USp. Hoch- / Mittelspannung (HS/MS)"/>
    <s v="Westnetz GmbH"/>
    <x v="0"/>
    <x v="67"/>
    <x v="0"/>
  </r>
  <r>
    <s v="BNA1545"/>
    <x v="422"/>
    <s v="Windpark Oberwesel III"/>
    <n v="55430"/>
    <s v="Oberwesel"/>
    <m/>
    <s v="Rheinland-Pfalz"/>
    <m/>
    <n v="2013"/>
    <n v="2013"/>
    <s v="in Betrieb"/>
    <x v="0"/>
    <m/>
    <m/>
    <s v="Windenergie (Onshore-Anlage)"/>
    <x v="0"/>
    <m/>
    <n v="10.199999999999999"/>
    <s v="Lingerhahn"/>
    <s v="USp. Hoch- / Mittelspannung (HS/MS)"/>
    <s v="Westnetz GmbH"/>
    <x v="0"/>
    <x v="67"/>
    <x v="0"/>
  </r>
  <r>
    <s v="BNA1546"/>
    <x v="422"/>
    <s v="Windpark Beltheim II"/>
    <n v="56920"/>
    <s v="Beltheim"/>
    <m/>
    <s v="Rheinland-Pfalz"/>
    <m/>
    <n v="2013"/>
    <n v="2013"/>
    <s v="in Betrieb"/>
    <x v="0"/>
    <m/>
    <m/>
    <s v="Windenergie (Onshore-Anlage)"/>
    <x v="0"/>
    <m/>
    <n v="16"/>
    <s v="Lingerhahn"/>
    <s v="USp. Hoch- / Mittelspannung (HS/MS)"/>
    <s v="Westnetz GmbH"/>
    <x v="0"/>
    <x v="67"/>
    <x v="0"/>
  </r>
  <r>
    <s v="BNA1547"/>
    <x v="206"/>
    <s v="Windpark Büttel"/>
    <n v="25572"/>
    <s v="Büttel"/>
    <m/>
    <s v="Schleswig-Holstein"/>
    <m/>
    <n v="2007"/>
    <n v="2007"/>
    <s v="in Betrieb"/>
    <x v="0"/>
    <m/>
    <m/>
    <s v="Windenergie (Onshore-Anlage)"/>
    <x v="0"/>
    <m/>
    <n v="25"/>
    <s v="UW Büttel"/>
    <s v="Hochspannung (HS)"/>
    <s v="Schleswig-Holstein Netz AG"/>
    <x v="0"/>
    <x v="12"/>
    <x v="0"/>
  </r>
  <r>
    <s v="BNA1548"/>
    <x v="206"/>
    <s v="Windpark Dahme"/>
    <n v="15926"/>
    <s v="Kemlitz"/>
    <m/>
    <s v="Brandenburg"/>
    <m/>
    <n v="2003"/>
    <n v="2003"/>
    <s v="in Betrieb"/>
    <x v="0"/>
    <m/>
    <m/>
    <s v="Windenergie (Onshore-Anlage)"/>
    <x v="0"/>
    <m/>
    <n v="76.5"/>
    <s v="UW Kemlitz"/>
    <s v="Hochspannung (HS)"/>
    <s v="Mitteldeutsche Netzgesellschaft Strom mbH"/>
    <x v="0"/>
    <x v="2"/>
    <x v="0"/>
  </r>
  <r>
    <s v="BNA1549"/>
    <x v="206"/>
    <s v="Windpark Pröttlin"/>
    <n v="19357"/>
    <s v="Pröttlin"/>
    <m/>
    <s v="Brandenburg"/>
    <m/>
    <n v="2009"/>
    <n v="2009"/>
    <s v="in Betrieb"/>
    <x v="0"/>
    <m/>
    <m/>
    <s v="Windenergie (Onshore-Anlage)"/>
    <x v="0"/>
    <m/>
    <n v="24"/>
    <s v="UW Pröttlin"/>
    <s v="Hochspannung (HS)"/>
    <s v="Wemag Netz GmbH"/>
    <x v="0"/>
    <x v="7"/>
    <x v="0"/>
  </r>
  <r>
    <s v="BNA1550"/>
    <x v="206"/>
    <s v="Windpark Quitzow"/>
    <n v="19348"/>
    <s v="Perleberg"/>
    <m/>
    <s v="Brandenburg"/>
    <m/>
    <n v="2009"/>
    <n v="2009"/>
    <s v="in Betrieb"/>
    <x v="0"/>
    <m/>
    <m/>
    <s v="Windenergie (Onshore-Anlage)"/>
    <x v="0"/>
    <m/>
    <n v="24"/>
    <s v="UW Quitzow"/>
    <s v="Hochspannung (HS)"/>
    <s v="Wemag Netz GmbH"/>
    <x v="0"/>
    <x v="7"/>
    <x v="0"/>
  </r>
  <r>
    <s v="BNA1551"/>
    <x v="206"/>
    <s v="Windpark Werder Zinndorf"/>
    <n v="15345"/>
    <s v="Rehfelde"/>
    <m/>
    <s v="Brandenburg"/>
    <m/>
    <n v="2009"/>
    <n v="2009"/>
    <s v="in Betrieb"/>
    <x v="0"/>
    <m/>
    <m/>
    <s v="Windenergie (Onshore-Anlage)"/>
    <x v="0"/>
    <m/>
    <n v="30"/>
    <s v="UW Kagel"/>
    <s v="Hochspannung (HS)"/>
    <s v="E.DIS AG"/>
    <x v="0"/>
    <x v="7"/>
    <x v="0"/>
  </r>
  <r>
    <s v="BNA1552"/>
    <x v="690"/>
    <m/>
    <n v="55234"/>
    <s v="Hangen-Weisheim"/>
    <m/>
    <s v="Rheinland-Pfalz"/>
    <m/>
    <n v="2013"/>
    <n v="2013"/>
    <s v="in Betrieb"/>
    <x v="0"/>
    <m/>
    <m/>
    <s v="Windenergie (Onshore-Anlage)"/>
    <x v="0"/>
    <m/>
    <n v="10"/>
    <s v="UA Gundersheim"/>
    <s v="Mittelspannung (MS)"/>
    <s v="EWR Netz GmbH"/>
    <x v="0"/>
    <x v="67"/>
    <x v="0"/>
  </r>
  <r>
    <s v="BNA1553"/>
    <x v="691"/>
    <m/>
    <n v="85092"/>
    <s v="Kösching"/>
    <m/>
    <s v="Bayern"/>
    <m/>
    <d v="1964-01-01T00:00:00"/>
    <d v="1964-01-01T00:00:00"/>
    <s v="in Betrieb"/>
    <x v="3"/>
    <s v="Raffineriegas"/>
    <s v="Erdgas"/>
    <s v="Sonstige Energieträger_x000a_(nicht erneuerbar)"/>
    <x v="1"/>
    <s v="Ja"/>
    <n v="23.3"/>
    <s v="DE0072285092EBY00000000000009017"/>
    <s v="Hochspannung (HS)"/>
    <s v="Bayernwerk AG"/>
    <x v="0"/>
    <x v="118"/>
    <x v="4"/>
  </r>
  <r>
    <s v="BNA1554"/>
    <x v="692"/>
    <s v="Windpark Söhrewald"/>
    <n v="34320"/>
    <s v="Söhrewald"/>
    <s v="Gemarkung Wellerode"/>
    <s v="Hessen"/>
    <m/>
    <d v="2013-12-04T00:00:00"/>
    <d v="2013-12-04T00:00:00"/>
    <s v="in Betrieb"/>
    <x v="0"/>
    <m/>
    <m/>
    <s v="Windenergie (Onshore-Anlage)"/>
    <x v="0"/>
    <s v="Nein"/>
    <n v="15.375"/>
    <s v="Umspannwerk Kraftwerk Kassel, Dennhäuser Str. 122, 34134 Kassel"/>
    <s v="USp. Hoch- / Mittelspannung (HS/MS)"/>
    <s v="Städtische Werke Netz plus Service GmbH"/>
    <x v="0"/>
    <x v="25"/>
    <x v="0"/>
  </r>
  <r>
    <s v="BNA1555"/>
    <x v="693"/>
    <s v="Windpark Badeleben"/>
    <n v="39393"/>
    <s v="Völpke"/>
    <m/>
    <s v="Sachsen-Anhalt"/>
    <m/>
    <n v="2013"/>
    <n v="2013"/>
    <s v="in Betrieb"/>
    <x v="0"/>
    <m/>
    <m/>
    <s v="Windenergie (Onshore-Anlage)"/>
    <x v="0"/>
    <s v="Nein"/>
    <n v="10.7"/>
    <s v="UW Badeleben"/>
    <s v="Mittelspannung (MS)"/>
    <s v="Avacon AG"/>
    <x v="0"/>
    <x v="67"/>
    <x v="0"/>
  </r>
  <r>
    <s v="BNA1556"/>
    <x v="694"/>
    <m/>
    <n v="1454"/>
    <s v="Leppersdorf"/>
    <s v="An den Breiten"/>
    <s v="Sachsen"/>
    <m/>
    <d v="2014-05-09T00:00:00"/>
    <d v="2014-05-09T00:00:00"/>
    <s v="in Betrieb"/>
    <x v="1"/>
    <s v="Erdgas"/>
    <s v="Klärgas"/>
    <s v="Erdgas"/>
    <x v="1"/>
    <s v="Ja"/>
    <n v="36"/>
    <s v="An den Breiten 01454 Leppersdorf_x000a_Vorgangs.Nr.1273640067"/>
    <s v="Hochspannung (HS)"/>
    <s v="ENSO Netz GmbH"/>
    <x v="0"/>
    <x v="86"/>
    <x v="1"/>
  </r>
  <r>
    <s v="BNA1557"/>
    <x v="695"/>
    <m/>
    <n v="8056"/>
    <s v="Zwickau"/>
    <s v="Glauchauer Str. 40"/>
    <s v="Sachsen"/>
    <m/>
    <d v="2014-02-13T00:00:00"/>
    <d v="2014-02-13T00:00:00"/>
    <s v="in Betrieb"/>
    <x v="1"/>
    <m/>
    <m/>
    <s v="Erdgas"/>
    <x v="1"/>
    <s v="Ja"/>
    <n v="12.9"/>
    <s v="VW Schlunzig"/>
    <s v="Mittelspannung (MS)"/>
    <s v="VW Sachsen GmbH"/>
    <x v="0"/>
    <x v="86"/>
    <x v="4"/>
  </r>
  <r>
    <s v="BNA1558"/>
    <x v="696"/>
    <s v="Moorburg B"/>
    <n v="21079"/>
    <s v="Hamburg"/>
    <s v="Moorburger Schanze 2"/>
    <s v="Hamburg"/>
    <s v="B"/>
    <d v="2015-02-28T00:00:00"/>
    <d v="2015-02-28T00:00:00"/>
    <s v="in Betrieb"/>
    <x v="6"/>
    <s v="Steinkohle"/>
    <s v="Heizöl, leicht"/>
    <s v="Steinkohle"/>
    <x v="1"/>
    <s v="Ja"/>
    <n v="800"/>
    <m/>
    <s v="Höchstspannung (HöS)"/>
    <s v="50Hertz Transmission GmbH"/>
    <x v="0"/>
    <x v="120"/>
    <x v="1"/>
  </r>
  <r>
    <s v="BNA1559"/>
    <x v="697"/>
    <s v="Borkum Riffgrund 1"/>
    <m/>
    <s v="Nordsee"/>
    <m/>
    <s v="AWZ"/>
    <m/>
    <d v="2015-02-16T00:00:00"/>
    <d v="2015-02-16T00:00:00"/>
    <s v="in Betrieb"/>
    <x v="8"/>
    <m/>
    <m/>
    <s v="Windenergie (Offshore-Anlage)"/>
    <x v="0"/>
    <s v="Nein"/>
    <n v="312"/>
    <m/>
    <s v="Höchstspannung (HöS)"/>
    <s v="Tennet TSO GmbH"/>
    <x v="0"/>
    <x v="120"/>
    <x v="0"/>
  </r>
  <r>
    <s v="BNA1560"/>
    <x v="698"/>
    <s v="DanTysk Sanbank"/>
    <m/>
    <s v="Nordsee"/>
    <s v="Deutsche Bucht, 70 km vor Sylt"/>
    <s v="AWZ"/>
    <m/>
    <d v="2014-12-02T00:00:00"/>
    <d v="2014-12-02T00:00:00"/>
    <s v="in Betrieb"/>
    <x v="8"/>
    <m/>
    <m/>
    <s v="Windenergie (Offshore-Anlage)"/>
    <x v="0"/>
    <s v="Nein"/>
    <n v="604.79999999999995"/>
    <m/>
    <s v="Hochspannung (HS)"/>
    <s v="TenneT TSO GmbH"/>
    <x v="0"/>
    <x v="86"/>
    <x v="0"/>
  </r>
  <r>
    <s v="BNA1561"/>
    <x v="699"/>
    <s v="Meerwind Süd I Ost"/>
    <m/>
    <s v="Nordsee"/>
    <s v="vor Helgoland"/>
    <s v="AWZ"/>
    <m/>
    <d v="2014-09-01T00:00:00"/>
    <d v="2014-09-01T00:00:00"/>
    <s v="in Betrieb"/>
    <x v="8"/>
    <m/>
    <m/>
    <s v="Windenergie (Offshore-Anlage)"/>
    <x v="0"/>
    <s v="Nein"/>
    <n v="288"/>
    <s v="Helwin 1"/>
    <n v="155"/>
    <s v="TenneT TSO GmbH"/>
    <x v="0"/>
    <x v="86"/>
    <x v="0"/>
  </r>
  <r>
    <s v="BNA1562"/>
    <x v="700"/>
    <s v="Global Tech I"/>
    <m/>
    <s v="Nordsee"/>
    <m/>
    <s v="AWZ"/>
    <m/>
    <d v="2014-09-01T00:00:00"/>
    <d v="2014-09-01T00:00:00"/>
    <s v="in Betrieb"/>
    <x v="8"/>
    <m/>
    <m/>
    <s v="Windenergie (Offshore-Anlage)"/>
    <x v="0"/>
    <s v="Nein"/>
    <n v="400"/>
    <m/>
    <s v="Hochspannung (HS)"/>
    <s v="TenneT TSO GmbH"/>
    <x v="0"/>
    <x v="86"/>
    <x v="0"/>
  </r>
  <r>
    <s v="BNA1563"/>
    <x v="32"/>
    <s v="OWP Nordsee Ost"/>
    <m/>
    <s v="Nordsee"/>
    <s v="AWZ, 33 km nördlich Helgoland"/>
    <s v="AWZ"/>
    <m/>
    <d v="2015-01-01T00:00:00"/>
    <d v="2015-01-01T00:00:00"/>
    <s v="in Betrieb"/>
    <x v="8"/>
    <m/>
    <m/>
    <s v="Windenergie (Offshore-Anlage)"/>
    <x v="0"/>
    <s v="Nein"/>
    <n v="295.2"/>
    <m/>
    <s v="USp. Hoch- / Mittelspannung (HS/MS)"/>
    <s v="TenneT TSO GmbH"/>
    <x v="0"/>
    <x v="120"/>
    <x v="0"/>
  </r>
  <r>
    <s v="BNA1564"/>
    <x v="701"/>
    <s v="Butendiek"/>
    <m/>
    <s v="Nordsee"/>
    <s v="SylWin-Cluster (5)"/>
    <s v="AWZ"/>
    <m/>
    <d v="2015-02-04T00:00:00"/>
    <d v="2015-02-04T00:00:00"/>
    <s v="in Betrieb"/>
    <x v="8"/>
    <m/>
    <m/>
    <s v="Windenergie (Offshore-Anlage)"/>
    <x v="0"/>
    <s v="Nein"/>
    <n v="288"/>
    <m/>
    <s v="Hochspannung (HS)"/>
    <s v="TenneT TSO GmbH"/>
    <x v="0"/>
    <x v="120"/>
    <x v="0"/>
  </r>
  <r>
    <s v="BNA1565"/>
    <x v="702"/>
    <s v="Trianel Windpark Borkum"/>
    <m/>
    <s v="Nordsee"/>
    <m/>
    <s v="AWZ"/>
    <m/>
    <d v="2015-02-01T00:00:00"/>
    <d v="2015-02-01T00:00:00"/>
    <s v="in Betrieb"/>
    <x v="8"/>
    <m/>
    <m/>
    <s v="Windenergie (Offshore-Anlage)"/>
    <x v="0"/>
    <s v="Nein"/>
    <n v="200"/>
    <s v="OWP Trianel Windpark Borkum BOWZ-E01 bzw. DE00755526548HRA0000000BOWZE00001 (Messlokation)"/>
    <s v="USp. Höchst- / Hochspannung (HöS/HS)"/>
    <s v="TenneT TSO GmbH"/>
    <x v="0"/>
    <x v="120"/>
    <x v="0"/>
  </r>
  <r>
    <s v="BNA1566"/>
    <x v="0"/>
    <s v="Anzetel Wehlens"/>
    <s v="26388"/>
    <s v="Wilhelmshaven"/>
    <m/>
    <s v="Niedersachsen"/>
    <m/>
    <n v="2014"/>
    <n v="2014"/>
    <s v="in Betrieb"/>
    <x v="0"/>
    <m/>
    <m/>
    <s v="Windenergie (Onshore-Anlage)"/>
    <x v="0"/>
    <s v="Nein"/>
    <n v="12"/>
    <m/>
    <s v="Mittelspannung (MS)"/>
    <s v="GEW Wilhelmshaven GmbH"/>
    <x v="0"/>
    <x v="83"/>
    <x v="0"/>
  </r>
  <r>
    <s v="BNA1567"/>
    <x v="0"/>
    <m/>
    <s v="85235"/>
    <s v="Odelzhausen"/>
    <m/>
    <s v="Bayern"/>
    <m/>
    <n v="2014"/>
    <n v="2014"/>
    <s v="in Betrieb"/>
    <x v="0"/>
    <m/>
    <m/>
    <s v="Windenergie (Onshore-Anlage)"/>
    <x v="0"/>
    <s v="Nein"/>
    <n v="12"/>
    <m/>
    <s v="Mittelspannung (MS)"/>
    <s v="Bayernwerk AG"/>
    <x v="0"/>
    <x v="83"/>
    <x v="0"/>
  </r>
  <r>
    <s v="BNA1568"/>
    <x v="0"/>
    <s v="Bürgerwindpark &quot;Wrohm - Osterrade&quot;"/>
    <s v="25799"/>
    <s v="Wrohm"/>
    <s v="Gemeinde/Gemarkung: Osterrade, Flur:14; Fl.st.36"/>
    <s v="Schleswig-Holstein"/>
    <m/>
    <n v="2014"/>
    <n v="2014"/>
    <s v="in Betrieb"/>
    <x v="0"/>
    <m/>
    <m/>
    <s v="Windenergie (Onshore-Anlage)"/>
    <x v="0"/>
    <s v="Nein"/>
    <n v="21.524999999999999"/>
    <m/>
    <s v="Mittelspannung (MS)"/>
    <s v="Schleswig-Holstein Netz AG"/>
    <x v="0"/>
    <x v="83"/>
    <x v="0"/>
  </r>
  <r>
    <s v="BNA1569"/>
    <x v="0"/>
    <s v="Bürgerwindpark Eider"/>
    <s v="25782"/>
    <s v="Tellingstedt"/>
    <m/>
    <s v="Schleswig-Holstein"/>
    <m/>
    <n v="2014"/>
    <n v="2014"/>
    <s v="in Betrieb"/>
    <x v="0"/>
    <m/>
    <m/>
    <s v="Windenergie (Onshore-Anlage)"/>
    <x v="0"/>
    <s v="Nein"/>
    <n v="46.2"/>
    <m/>
    <s v="Mittelspannung (MS)"/>
    <s v="Schleswig-Holstein Netz AG"/>
    <x v="0"/>
    <x v="83"/>
    <x v="0"/>
  </r>
  <r>
    <s v="BNA1570"/>
    <x v="0"/>
    <s v="Bürgerwindpark Emmelsbüll-Horsbüll GmbH &amp; Co. KG"/>
    <s v="25924"/>
    <s v="Emmelsbüll-Hostbüll"/>
    <m/>
    <s v="Schleswig-Holstein"/>
    <m/>
    <n v="2014"/>
    <n v="2014"/>
    <s v="in Betrieb"/>
    <x v="0"/>
    <m/>
    <m/>
    <s v="Windenergie (Onshore-Anlage)"/>
    <x v="0"/>
    <s v="Nein"/>
    <n v="23.42"/>
    <m/>
    <s v="USp. Hoch- / Mittelspannung (HS/MS)"/>
    <s v="Schleswig-Holstein Netz AG"/>
    <x v="0"/>
    <x v="83"/>
    <x v="0"/>
  </r>
  <r>
    <s v="BNA1571"/>
    <x v="0"/>
    <s v="Bürgerwindpark Hollich Sellen, Bereich Hollich"/>
    <s v="48565"/>
    <s v="Steinfurt"/>
    <m/>
    <s v="Nordrhein-Westfalen"/>
    <m/>
    <n v="2015"/>
    <n v="2015"/>
    <s v="in Betrieb"/>
    <x v="0"/>
    <m/>
    <m/>
    <s v="Windenergie (Onshore-Anlage)"/>
    <x v="0"/>
    <s v="Nein"/>
    <n v="24"/>
    <m/>
    <s v="USp. Hoch- / Mittelspannung (HS/MS)"/>
    <s v="Westnetz GmbH"/>
    <x v="0"/>
    <x v="146"/>
    <x v="0"/>
  </r>
  <r>
    <s v="BNA1572"/>
    <x v="0"/>
    <s v="Bürger-Windpark Holzacker-Knorburg"/>
    <s v="25917"/>
    <s v="Stadum"/>
    <s v="Flurstück 31, Flur 22, Gemarkung Stadum"/>
    <s v="Schleswig-Holstein"/>
    <m/>
    <n v="2014"/>
    <n v="2014"/>
    <s v="in Betrieb"/>
    <x v="0"/>
    <m/>
    <m/>
    <s v="Windenergie (Onshore-Anlage)"/>
    <x v="0"/>
    <s v="Nein"/>
    <n v="12"/>
    <m/>
    <s v="USp. Hoch- / Mittelspannung (HS/MS)"/>
    <s v="Schleswig-Holstein Netz AG"/>
    <x v="0"/>
    <x v="83"/>
    <x v="0"/>
  </r>
  <r>
    <s v="BNA1573"/>
    <x v="0"/>
    <s v="Bürgerwindpark im Kirchspiel Medelby"/>
    <s v="24994"/>
    <s v="Jardelund"/>
    <s v="Gemarkung 1171, Flur 1, Flurstück 17"/>
    <s v="Schleswig-Holstein"/>
    <m/>
    <n v="2014"/>
    <n v="2014"/>
    <s v="in Betrieb"/>
    <x v="0"/>
    <m/>
    <m/>
    <s v="Windenergie (Onshore-Anlage)"/>
    <x v="0"/>
    <s v="Nein"/>
    <n v="82.23"/>
    <m/>
    <s v="Höchstspannung (HöS)"/>
    <s v="TenneT TSO GmbH"/>
    <x v="0"/>
    <x v="83"/>
    <x v="0"/>
  </r>
  <r>
    <s v="BNA1574"/>
    <x v="0"/>
    <s v="Bürgerwindpark Norderhof II GmbH &amp; Co KG"/>
    <s v="25899"/>
    <s v="Galmsbüll"/>
    <s v="Flur 12 Flurstück 70"/>
    <s v="Schleswig-Holstein"/>
    <m/>
    <n v="2014"/>
    <n v="2014"/>
    <s v="in Betrieb"/>
    <x v="0"/>
    <m/>
    <m/>
    <s v="Windenergie (Onshore-Anlage)"/>
    <x v="0"/>
    <s v="Nein"/>
    <n v="21.6"/>
    <m/>
    <s v="Mittelspannung (MS)"/>
    <s v="Schleswig-Holstein Netz AG"/>
    <x v="0"/>
    <x v="83"/>
    <x v="0"/>
  </r>
  <r>
    <s v="BNA1575"/>
    <x v="0"/>
    <s v="Bürgerwindpark Retzstadt"/>
    <s v="97282"/>
    <s v="Retzstadt"/>
    <m/>
    <s v="Bayern"/>
    <m/>
    <n v="2014"/>
    <n v="2014"/>
    <s v="in Betrieb"/>
    <x v="0"/>
    <m/>
    <m/>
    <s v="Windenergie (Onshore-Anlage)"/>
    <x v="0"/>
    <s v="Nein"/>
    <n v="15.375"/>
    <m/>
    <s v="Hochspannung (HS)"/>
    <s v="Bayernwerk AG"/>
    <x v="0"/>
    <x v="83"/>
    <x v="0"/>
  </r>
  <r>
    <s v="BNA1576"/>
    <x v="0"/>
    <s v="Bürgerwindpark Schafflund GmbH &amp; Co.KG"/>
    <s v="24980"/>
    <s v="Schafflund"/>
    <s v="Flur: 2   Flurstück: 33/3"/>
    <s v="Schleswig-Holstein"/>
    <m/>
    <n v="2014"/>
    <n v="2014"/>
    <s v="in Betrieb"/>
    <x v="0"/>
    <m/>
    <m/>
    <s v="Windenergie (Onshore-Anlage)"/>
    <x v="0"/>
    <s v="Nein"/>
    <n v="16"/>
    <m/>
    <s v="Mittelspannung (MS)"/>
    <s v="Schleswig-Holstein Netz AG"/>
    <x v="0"/>
    <x v="83"/>
    <x v="0"/>
  </r>
  <r>
    <s v="BNA1577"/>
    <x v="0"/>
    <s v="Bürgerwindpark Schleiden"/>
    <s v="53937"/>
    <s v="Schleiden"/>
    <m/>
    <s v="Nordrhein-Westfalen"/>
    <m/>
    <n v="2014"/>
    <n v="2014"/>
    <s v="in Betrieb"/>
    <x v="0"/>
    <m/>
    <m/>
    <s v="Windenergie (Onshore-Anlage)"/>
    <x v="0"/>
    <s v="Nein"/>
    <n v="18.3"/>
    <m/>
    <s v="Mittelspannung (MS)"/>
    <s v="Westnetz GmbH"/>
    <x v="0"/>
    <x v="83"/>
    <x v="0"/>
  </r>
  <r>
    <s v="BNA1578"/>
    <x v="0"/>
    <s v="Bürgerwindpark Süderlügum"/>
    <s v="25923"/>
    <s v="Süderlügum"/>
    <s v="Flur 2, Flurstück 9/2, Gemarkung Süderlügum"/>
    <s v="Schleswig-Holstein"/>
    <m/>
    <n v="2014"/>
    <n v="2014"/>
    <s v="in Betrieb"/>
    <x v="0"/>
    <m/>
    <m/>
    <s v="Windenergie (Onshore-Anlage)"/>
    <x v="0"/>
    <s v="Nein"/>
    <n v="36"/>
    <m/>
    <s v="Mittelspannung (MS)"/>
    <s v="Schleswig-Holstein Netz AG"/>
    <x v="0"/>
    <x v="83"/>
    <x v="0"/>
  </r>
  <r>
    <s v="BNA1579"/>
    <x v="0"/>
    <s v="Bürgerwindpark Wanderup GmbH &amp; Co. KG"/>
    <s v="24997"/>
    <s v="Wanderup"/>
    <s v="Flur 20, Flurstück 7"/>
    <s v="Schleswig-Holstein"/>
    <m/>
    <n v="2015"/>
    <n v="2015"/>
    <s v="in Betrieb"/>
    <x v="0"/>
    <m/>
    <m/>
    <s v="Windenergie (Onshore-Anlage)"/>
    <x v="0"/>
    <s v="Nein"/>
    <n v="25.36"/>
    <m/>
    <s v="Hochspannung (HS)"/>
    <s v="Schleswig-Holstein Netz AG"/>
    <x v="0"/>
    <x v="146"/>
    <x v="0"/>
  </r>
  <r>
    <s v="BNA1580"/>
    <x v="0"/>
    <s v="Bürgerwindpark Wesselburener Deichhausen"/>
    <s v="25764"/>
    <s v="Wesselburener Deichhausen"/>
    <s v="Gemarkung Hassenbüttel, Flur 2, Flurstück 4/1"/>
    <s v="Schleswig-Holstein"/>
    <m/>
    <n v="2014"/>
    <n v="2014"/>
    <s v="in Betrieb"/>
    <x v="0"/>
    <m/>
    <m/>
    <s v="Windenergie (Onshore-Anlage)"/>
    <x v="0"/>
    <s v="Nein"/>
    <n v="11.5"/>
    <m/>
    <s v="USp. Hoch- / Mittelspannung (HS/MS)"/>
    <s v="Schleswig-Holstein Netz AG"/>
    <x v="0"/>
    <x v="83"/>
    <x v="0"/>
  </r>
  <r>
    <s v="BNA1581"/>
    <x v="0"/>
    <s v="BWP BB Wind"/>
    <s v="24994"/>
    <s v="Weesby"/>
    <s v="Flur 3; Stk. 8"/>
    <s v="Schleswig-Holstein"/>
    <m/>
    <n v="2014"/>
    <n v="2014"/>
    <s v="in Betrieb"/>
    <x v="0"/>
    <m/>
    <m/>
    <s v="Windenergie (Onshore-Anlage)"/>
    <x v="0"/>
    <s v="Nein"/>
    <n v="19.02"/>
    <m/>
    <s v="USp. Hoch- / Mittelspannung (HS/MS)"/>
    <s v="Schleswig-Holstein Netz AG"/>
    <x v="0"/>
    <x v="83"/>
    <x v="0"/>
  </r>
  <r>
    <s v="BNA1582"/>
    <x v="0"/>
    <s v="Eggstedt/Süderhastedt III"/>
    <s v="25727"/>
    <s v="Süderhastedt"/>
    <m/>
    <s v="Schleswig-Holstein"/>
    <m/>
    <n v="2014"/>
    <n v="2014"/>
    <s v="in Betrieb"/>
    <x v="0"/>
    <m/>
    <m/>
    <s v="Windenergie (Onshore-Anlage)"/>
    <x v="0"/>
    <s v="Nein"/>
    <n v="28.99"/>
    <m/>
    <s v="Mittelspannung (MS)"/>
    <s v="Schleswig-Holstein Netz AG"/>
    <x v="0"/>
    <x v="83"/>
    <x v="0"/>
  </r>
  <r>
    <s v="BNA1583"/>
    <x v="569"/>
    <s v="Esche Nord"/>
    <n v="49828"/>
    <s v="Esche"/>
    <m/>
    <s v="Niedersachsen"/>
    <m/>
    <n v="2014"/>
    <n v="2014"/>
    <s v="in Betrieb"/>
    <x v="0"/>
    <m/>
    <m/>
    <s v="Windenergie (Onshore-Anlage)"/>
    <x v="0"/>
    <s v="Nein"/>
    <n v="13.75"/>
    <m/>
    <s v="Mittelspannung (MS)"/>
    <s v="Westnetz GmbH"/>
    <x v="0"/>
    <x v="83"/>
    <x v="0"/>
  </r>
  <r>
    <s v="BNA1584"/>
    <x v="0"/>
    <s v="Green City Energy Windpark Maßbach"/>
    <s v="97711"/>
    <s v="Maßbach"/>
    <m/>
    <s v="Bayern"/>
    <m/>
    <n v="2014"/>
    <n v="2014"/>
    <s v="in Betrieb"/>
    <x v="0"/>
    <m/>
    <m/>
    <s v="Windenergie (Onshore-Anlage)"/>
    <x v="0"/>
    <s v="Nein"/>
    <n v="12"/>
    <m/>
    <s v="USp. Hoch- / Mittelspannung (HS/MS)"/>
    <s v="Bayernwerk AG"/>
    <x v="0"/>
    <x v="83"/>
    <x v="0"/>
  </r>
  <r>
    <s v="BNA1585"/>
    <x v="0"/>
    <s v="Holtriem III"/>
    <s v="26556"/>
    <s v="Westerholt"/>
    <m/>
    <s v="Niedersachsen"/>
    <m/>
    <n v="2014"/>
    <n v="2014"/>
    <s v="in Betrieb"/>
    <x v="0"/>
    <m/>
    <m/>
    <s v="Windenergie (Onshore-Anlage)"/>
    <x v="0"/>
    <s v="Nein"/>
    <n v="34.5"/>
    <m/>
    <s v="Hochspannung (HS)"/>
    <s v="Avacon AG"/>
    <x v="0"/>
    <x v="83"/>
    <x v="0"/>
  </r>
  <r>
    <s v="BNA1586"/>
    <x v="0"/>
    <s v="Lindtorf"/>
    <m/>
    <m/>
    <m/>
    <s v="Sachsen-Anhalt"/>
    <m/>
    <n v="2014"/>
    <n v="2014"/>
    <s v="in Betrieb"/>
    <x v="0"/>
    <m/>
    <m/>
    <s v="Windenergie (Onshore-Anlage)"/>
    <x v="0"/>
    <s v="Nein"/>
    <n v="15.375"/>
    <m/>
    <s v="Hochspannung (HS)"/>
    <s v="HSN Magdeburg GmbH"/>
    <x v="0"/>
    <x v="83"/>
    <x v="0"/>
  </r>
  <r>
    <s v="BNA1587"/>
    <x v="0"/>
    <s v="Niederhausen an der Appel"/>
    <s v="67822"/>
    <s v="Niederhausen an der Appel"/>
    <m/>
    <s v="Rheinland-Pfalz"/>
    <m/>
    <n v="2014"/>
    <n v="2014"/>
    <s v="in Betrieb"/>
    <x v="0"/>
    <m/>
    <m/>
    <s v="Windenergie (Onshore-Anlage)"/>
    <x v="0"/>
    <s v="Nein"/>
    <n v="18.45"/>
    <m/>
    <s v="Hochspannung (HS)"/>
    <s v="Pfalzwerke Netz AG"/>
    <x v="0"/>
    <x v="83"/>
    <x v="0"/>
  </r>
  <r>
    <s v="BNA1588"/>
    <x v="0"/>
    <s v="Offenbach an der Queich II"/>
    <s v="76877"/>
    <s v="Offenbach an der Queich"/>
    <s v="Gewanne im Birkenbüschel; Flurstücke 7245, 7244"/>
    <s v="Rheinland-Pfalz"/>
    <m/>
    <n v="2014"/>
    <n v="2014"/>
    <s v="in Betrieb"/>
    <x v="0"/>
    <m/>
    <m/>
    <s v="Windenergie (Onshore-Anlage)"/>
    <x v="0"/>
    <s v="Nein"/>
    <n v="15.18"/>
    <m/>
    <s v="Mittelspannung (MS)"/>
    <s v="Pfalzwerke Netz AG"/>
    <x v="0"/>
    <x v="83"/>
    <x v="0"/>
  </r>
  <r>
    <s v="BNA1589"/>
    <x v="0"/>
    <s v="Rietz 1"/>
    <s v="14929"/>
    <s v="Treuenbrietzen OT Rietz"/>
    <m/>
    <s v="Brandenburg"/>
    <m/>
    <n v="2015"/>
    <n v="2015"/>
    <s v="in Betrieb"/>
    <x v="0"/>
    <m/>
    <m/>
    <s v="Windenergie (Onshore-Anlage)"/>
    <x v="0"/>
    <s v="Nein"/>
    <n v="15.18"/>
    <m/>
    <s v="Hochspannung (HS)"/>
    <s v="E.DIS AG"/>
    <x v="0"/>
    <x v="146"/>
    <x v="0"/>
  </r>
  <r>
    <s v="BNA1590"/>
    <x v="0"/>
    <s v="Veer Dörper Fläche 51"/>
    <s v="25862"/>
    <s v="Joldelund"/>
    <m/>
    <s v="Schleswig-Holstein"/>
    <m/>
    <n v="2014"/>
    <n v="2014"/>
    <s v="in Betrieb"/>
    <x v="0"/>
    <m/>
    <m/>
    <s v="Windenergie (Onshore-Anlage)"/>
    <x v="0"/>
    <s v="Nein"/>
    <n v="25.3"/>
    <m/>
    <s v="Hochspannung (HS)"/>
    <s v="Schleswig-Holstein Netz AG"/>
    <x v="0"/>
    <x v="83"/>
    <x v="0"/>
  </r>
  <r>
    <s v="BNA1591"/>
    <x v="0"/>
    <s v="Weidehof"/>
    <s v="25764"/>
    <s v="Reinsbüttel"/>
    <s v="Flur 6 Flurstück 28"/>
    <s v="Schleswig-Holstein"/>
    <m/>
    <n v="2014"/>
    <n v="2014"/>
    <s v="in Betrieb"/>
    <x v="0"/>
    <m/>
    <m/>
    <s v="Windenergie (Onshore-Anlage)"/>
    <x v="0"/>
    <s v="Nein"/>
    <n v="18.399999999999999"/>
    <m/>
    <s v="USp. Hoch- / Mittelspannung (HS/MS)"/>
    <s v="Schleswig-Holstein Netz AG"/>
    <x v="0"/>
    <x v="83"/>
    <x v="0"/>
  </r>
  <r>
    <s v="BNA1592"/>
    <x v="0"/>
    <s v="Windenergiepark Heidenrod GmbH"/>
    <s v="65321"/>
    <s v="Heidenrod"/>
    <m/>
    <s v="Hessen"/>
    <m/>
    <n v="2014"/>
    <n v="2014"/>
    <s v="in Betrieb"/>
    <x v="0"/>
    <m/>
    <m/>
    <s v="Windenergie (Onshore-Anlage)"/>
    <x v="0"/>
    <s v="Nein"/>
    <n v="30.06"/>
    <m/>
    <s v="Hochspannung (HS)"/>
    <s v="Westnetz GmbH"/>
    <x v="0"/>
    <x v="83"/>
    <x v="0"/>
  </r>
  <r>
    <s v="BNA1593"/>
    <x v="0"/>
    <s v="Windpark Bad Hersfeld Wehneberg"/>
    <s v="36251"/>
    <s v="Bad Hersfeld"/>
    <m/>
    <s v="Hessen"/>
    <m/>
    <n v="2014"/>
    <n v="2014"/>
    <s v="in Betrieb"/>
    <x v="0"/>
    <m/>
    <m/>
    <s v="Windenergie (Onshore-Anlage)"/>
    <x v="0"/>
    <s v="Nein"/>
    <n v="15.18"/>
    <m/>
    <s v="Mittelspannung (MS)"/>
    <s v="EnergieNetz Mitte GmbH"/>
    <x v="0"/>
    <x v="83"/>
    <x v="0"/>
  </r>
  <r>
    <s v="BNA1594"/>
    <x v="0"/>
    <s v="Windpark Badow"/>
    <s v="19209"/>
    <s v="Schildetal Badow"/>
    <m/>
    <s v="Mecklenburg-Vorpommern"/>
    <m/>
    <n v="2015"/>
    <n v="2015"/>
    <s v="in Betrieb"/>
    <x v="0"/>
    <m/>
    <m/>
    <s v="Windenergie (Onshore-Anlage)"/>
    <x v="0"/>
    <s v="Nein"/>
    <n v="32.200000000000003"/>
    <m/>
    <s v="Hochspannung (HS)"/>
    <s v="WEMAG Netz GmbH"/>
    <x v="0"/>
    <x v="146"/>
    <x v="0"/>
  </r>
  <r>
    <s v="BNA1595"/>
    <x v="0"/>
    <s v="Windpark Bagband"/>
    <s v="26629"/>
    <s v="Großefehn"/>
    <m/>
    <s v="Niedersachsen"/>
    <m/>
    <n v="2014"/>
    <n v="2014"/>
    <s v="in Betrieb"/>
    <x v="0"/>
    <m/>
    <m/>
    <s v="Windenergie (Onshore-Anlage)"/>
    <x v="0"/>
    <s v="Nein"/>
    <n v="39.65"/>
    <m/>
    <s v="Hochspannung (HS)"/>
    <s v="Avacon AG"/>
    <x v="0"/>
    <x v="83"/>
    <x v="0"/>
  </r>
  <r>
    <s v="BNA1596"/>
    <x v="0"/>
    <s v="Windpark Beiersdorf-Freudenberg"/>
    <s v="16259"/>
    <s v="Beiersdorf-Freudenberg"/>
    <m/>
    <s v="Brandenburg"/>
    <m/>
    <n v="2014"/>
    <n v="2014"/>
    <s v="in Betrieb"/>
    <x v="0"/>
    <m/>
    <m/>
    <s v="Windenergie (Onshore-Anlage)"/>
    <x v="0"/>
    <s v="Nein"/>
    <n v="16"/>
    <m/>
    <s v="Hochspannung (HS)"/>
    <s v="E.DIS AG"/>
    <x v="0"/>
    <x v="83"/>
    <x v="0"/>
  </r>
  <r>
    <s v="BNA1597"/>
    <x v="703"/>
    <s v="Windpark Bendorf-Oersdorf"/>
    <s v="25557"/>
    <s v="Bendorf-Oersdorf"/>
    <s v="Fl. 6; FlSt. 80/1"/>
    <s v="Schleswig-Holstein"/>
    <m/>
    <n v="2014"/>
    <n v="2014"/>
    <s v="in Betrieb"/>
    <x v="0"/>
    <m/>
    <m/>
    <s v="Windenergie (Onshore-Anlage)"/>
    <x v="0"/>
    <s v="Nein"/>
    <n v="27.45"/>
    <m/>
    <s v="USp. Hoch- / Mittelspannung (HS/MS)"/>
    <s v="Schleswig-Holstein Netz AG"/>
    <x v="0"/>
    <x v="83"/>
    <x v="0"/>
  </r>
  <r>
    <s v="BNA1598"/>
    <x v="0"/>
    <s v="Windpark Berngerode"/>
    <s v="36110"/>
    <s v="Schlitz, OT Rimbach"/>
    <m/>
    <s v="Hessen"/>
    <m/>
    <n v="2014"/>
    <n v="2014"/>
    <s v="in Betrieb"/>
    <x v="0"/>
    <m/>
    <m/>
    <s v="Windenergie (Onshore-Anlage)"/>
    <x v="0"/>
    <s v="Nein"/>
    <n v="30.36"/>
    <m/>
    <s v="Hochspannung (HS)"/>
    <s v="Avacon AG"/>
    <x v="0"/>
    <x v="83"/>
    <x v="0"/>
  </r>
  <r>
    <s v="BNA1599"/>
    <x v="0"/>
    <s v="Windpark Bernitt"/>
    <s v="18249"/>
    <s v="Bernitt"/>
    <m/>
    <s v="Mecklenburg-Vorpommern"/>
    <m/>
    <n v="2014"/>
    <n v="2014"/>
    <s v="in Betrieb"/>
    <x v="0"/>
    <m/>
    <m/>
    <s v="Windenergie (Onshore-Anlage)"/>
    <x v="0"/>
    <s v="Nein"/>
    <n v="15.25"/>
    <m/>
    <s v="Mittelspannung (MS)"/>
    <s v="WEMAG Netz GmbH"/>
    <x v="0"/>
    <x v="83"/>
    <x v="0"/>
  </r>
  <r>
    <s v="BNA1600"/>
    <x v="0"/>
    <s v="Windpark Bohmstedt GmbH &amp; Co. KG"/>
    <s v="25853"/>
    <s v="Bohmstedt"/>
    <s v="Neuacker, Flur 3, Flurstück 92"/>
    <s v="Schleswig-Holstein"/>
    <m/>
    <n v="2014"/>
    <n v="2014"/>
    <s v="in Betrieb"/>
    <x v="0"/>
    <m/>
    <m/>
    <s v="Windenergie (Onshore-Anlage)"/>
    <x v="0"/>
    <s v="Nein"/>
    <n v="20.7"/>
    <m/>
    <s v="USp. Mittel- / Niederspannung (MS/NS)"/>
    <s v="Schleswig-Holstein Netz AG"/>
    <x v="0"/>
    <x v="83"/>
    <x v="0"/>
  </r>
  <r>
    <s v="BNA1601"/>
    <x v="0"/>
    <s v="Windpark Buchhainer Heide"/>
    <s v="03253"/>
    <s v="Doberlug-Kirchhain OT Buchhain"/>
    <m/>
    <s v="Brandenburg"/>
    <m/>
    <n v="2014"/>
    <n v="2014"/>
    <s v="in Betrieb"/>
    <x v="0"/>
    <m/>
    <m/>
    <s v="Windenergie (Onshore-Anlage)"/>
    <x v="0"/>
    <s v="Nein"/>
    <n v="20"/>
    <m/>
    <s v="USp. Hoch- / Mittelspannung (HS/MS)"/>
    <s v="Mitteldeutsche Netzgesellschaft Strom mbH"/>
    <x v="0"/>
    <x v="83"/>
    <x v="0"/>
  </r>
  <r>
    <s v="BNA1602"/>
    <x v="0"/>
    <s v="Windpark Büttler Balje"/>
    <s v="25764"/>
    <s v="Friedrichsgabekoog"/>
    <s v="Gemarkung Friedrichsgabekoog, Flur 3, Flurstück 27"/>
    <s v="Schleswig-Holstein"/>
    <m/>
    <n v="2014"/>
    <n v="2014"/>
    <s v="in Betrieb"/>
    <x v="0"/>
    <m/>
    <m/>
    <s v="Windenergie (Onshore-Anlage)"/>
    <x v="0"/>
    <s v="Nein"/>
    <n v="11.5"/>
    <m/>
    <s v="Mittelspannung (MS)"/>
    <s v="Schleswig-Holstein Netz AG"/>
    <x v="0"/>
    <x v="83"/>
    <x v="0"/>
  </r>
  <r>
    <s v="BNA1603"/>
    <x v="704"/>
    <s v="Windpark Calau II D"/>
    <s v="03205"/>
    <s v="Calau"/>
    <m/>
    <s v="Brandenburg"/>
    <m/>
    <d v="2013-12-20T00:00:00"/>
    <d v="2013-12-20T00:00:00"/>
    <s v="in Betrieb"/>
    <x v="0"/>
    <m/>
    <m/>
    <s v="Windenergie (Onshore-Anlage)"/>
    <x v="0"/>
    <s v="Nein"/>
    <n v="15.375"/>
    <s v="UW Sassleben "/>
    <s v="Hochspannung (HS)"/>
    <s v="Mitteldeutsche Netzgesellschaft Strom mbH"/>
    <x v="0"/>
    <x v="25"/>
    <x v="0"/>
  </r>
  <r>
    <s v="BNA1604"/>
    <x v="0"/>
    <s v="Windpark Dammfleth-Hochfeld"/>
    <s v="25554"/>
    <s v="Dammfleth"/>
    <s v="Gemarkung Dammfleth, Flur 12, Flurstück 17/1"/>
    <s v="Schleswig-Holstein"/>
    <m/>
    <n v="2014"/>
    <n v="2014"/>
    <s v="in Betrieb"/>
    <x v="0"/>
    <m/>
    <m/>
    <s v="Windenergie (Onshore-Anlage)"/>
    <x v="0"/>
    <s v="Nein"/>
    <n v="11.5"/>
    <m/>
    <s v="Mittelspannung (MS)"/>
    <s v="Schleswig-Holstein Netz AG"/>
    <x v="0"/>
    <x v="83"/>
    <x v="0"/>
  </r>
  <r>
    <s v="BNA1605"/>
    <x v="0"/>
    <s v="Windpark der H &amp; N Bürgerwind GmbH &amp; Co. KG"/>
    <s v="24980"/>
    <s v="Nordhackstedt"/>
    <s v="Flur 9"/>
    <s v="Schleswig-Holstein"/>
    <m/>
    <n v="2014"/>
    <n v="2014"/>
    <s v="in Betrieb"/>
    <x v="0"/>
    <m/>
    <m/>
    <s v="Windenergie (Onshore-Anlage)"/>
    <x v="0"/>
    <s v="Nein"/>
    <n v="27"/>
    <m/>
    <s v="USp. Hoch- / Mittelspannung (HS/MS)"/>
    <s v="Schleswig-Holstein Netz AG"/>
    <x v="0"/>
    <x v="83"/>
    <x v="0"/>
  </r>
  <r>
    <s v="BNA1606"/>
    <x v="0"/>
    <s v="Windpark Englmannsberg"/>
    <s v="86558"/>
    <s v="Hohenwart"/>
    <m/>
    <s v="Bayern"/>
    <m/>
    <n v="2014"/>
    <n v="2014"/>
    <s v="in Betrieb"/>
    <x v="0"/>
    <m/>
    <m/>
    <s v="Windenergie (Onshore-Anlage)"/>
    <x v="0"/>
    <s v="Nein"/>
    <n v="12.2"/>
    <m/>
    <s v="Mittelspannung (MS)"/>
    <s v="Bayernwerk AG"/>
    <x v="0"/>
    <x v="83"/>
    <x v="0"/>
  </r>
  <r>
    <s v="BNA1607"/>
    <x v="0"/>
    <s v="Windpark Galgenberg"/>
    <s v="67753"/>
    <s v="Rothselberg"/>
    <m/>
    <s v="Rheinland-Pfalz"/>
    <m/>
    <n v="2014"/>
    <n v="2014"/>
    <s v="in Betrieb"/>
    <x v="0"/>
    <m/>
    <m/>
    <s v="Windenergie (Onshore-Anlage)"/>
    <x v="0"/>
    <s v="Nein"/>
    <n v="12.2"/>
    <m/>
    <s v="Mittelspannung (MS)"/>
    <s v="Pfalzwerke Netz AG"/>
    <x v="0"/>
    <x v="83"/>
    <x v="0"/>
  </r>
  <r>
    <s v="BNA1608"/>
    <x v="0"/>
    <s v="Windpark Grebbin Süd"/>
    <s v="19374"/>
    <s v="Grebbin"/>
    <m/>
    <s v="Mecklenburg-Vorpommern"/>
    <m/>
    <d v="2014-11-14T00:00:00"/>
    <d v="2014-11-14T00:00:00"/>
    <s v="in Betrieb"/>
    <x v="0"/>
    <m/>
    <m/>
    <s v="Windenergie (Onshore-Anlage)"/>
    <x v="0"/>
    <s v="Nein"/>
    <n v="11.5"/>
    <s v="Wessin"/>
    <s v="Höchstspannung (HöS)"/>
    <s v="50 Hertz Transmission GmbH"/>
    <x v="0"/>
    <x v="86"/>
    <x v="0"/>
  </r>
  <r>
    <s v="BNA1609"/>
    <x v="0"/>
    <s v="Windpark Hamwiede"/>
    <s v="29664"/>
    <s v="Idsingen"/>
    <m/>
    <s v="Niedersachsen"/>
    <m/>
    <n v="2015"/>
    <n v="2015"/>
    <s v="in Betrieb"/>
    <x v="0"/>
    <m/>
    <m/>
    <s v="Windenergie (Onshore-Anlage)"/>
    <x v="0"/>
    <s v="Nein"/>
    <n v="16.8"/>
    <m/>
    <s v="Mittelspannung (MS)"/>
    <s v="Avacon AG"/>
    <x v="0"/>
    <x v="146"/>
    <x v="0"/>
  </r>
  <r>
    <s v="BNA1610"/>
    <x v="0"/>
    <s v="Windpark Hilsberg"/>
    <s v="35080"/>
    <s v="Bad Endbach  - Bottenhorn"/>
    <m/>
    <s v="Hessen"/>
    <m/>
    <n v="2014"/>
    <n v="2014"/>
    <s v="in Betrieb"/>
    <x v="0"/>
    <m/>
    <m/>
    <s v="Windenergie (Onshore-Anlage)"/>
    <x v="0"/>
    <s v="Nein"/>
    <n v="15.25"/>
    <m/>
    <s v="Mittelspannung (MS)"/>
    <s v="EnergieNetz Mitte GmbH"/>
    <x v="0"/>
    <x v="83"/>
    <x v="0"/>
  </r>
  <r>
    <s v="BNA1611"/>
    <x v="0"/>
    <s v="Windpark Hochfranken"/>
    <s v="95236"/>
    <s v="Markt Stammbach"/>
    <m/>
    <s v="Bayern"/>
    <m/>
    <n v="2014"/>
    <n v="2014"/>
    <s v="in Betrieb"/>
    <x v="0"/>
    <m/>
    <m/>
    <s v="Windenergie (Onshore-Anlage)"/>
    <x v="0"/>
    <s v="Nein"/>
    <n v="16.45"/>
    <m/>
    <s v="Mittelspannung (MS)"/>
    <s v="Bayernwerk AG"/>
    <x v="0"/>
    <x v="83"/>
    <x v="0"/>
  </r>
  <r>
    <s v="BNA1612"/>
    <x v="0"/>
    <s v="Windpark Hohenseefeld II"/>
    <s v="14913"/>
    <s v="Hohenseefeld"/>
    <m/>
    <s v="Brandenburg"/>
    <m/>
    <n v="2014"/>
    <n v="2014"/>
    <s v="in Betrieb"/>
    <x v="0"/>
    <m/>
    <m/>
    <s v="Windenergie (Onshore-Anlage)"/>
    <x v="0"/>
    <s v="Nein"/>
    <n v="10"/>
    <m/>
    <s v="Hochspannung (HS)"/>
    <s v="E.DIS AG"/>
    <x v="0"/>
    <x v="83"/>
    <x v="0"/>
  </r>
  <r>
    <s v="BNA1613"/>
    <x v="705"/>
    <s v="Windpark Jalm"/>
    <s v="24885"/>
    <s v="Sieverstedt"/>
    <s v="Flurstück 4/1, Flur 1, Gemarkung Sieverstedt"/>
    <s v="Schleswig-Holstein"/>
    <m/>
    <d v="2014-12-05T00:00:00"/>
    <d v="2014-12-05T00:00:00"/>
    <s v="in Betrieb"/>
    <x v="0"/>
    <m/>
    <m/>
    <s v="Windenergie (Onshore-Anlage)"/>
    <x v="0"/>
    <s v="Nein"/>
    <n v="19.8"/>
    <m/>
    <s v="Mittelspannung (MS)"/>
    <s v="Schleswig-Holstein Netz AG"/>
    <x v="0"/>
    <x v="86"/>
    <x v="0"/>
  </r>
  <r>
    <s v="BNA1614"/>
    <x v="0"/>
    <s v="Windpark Karlsburg"/>
    <s v="48282"/>
    <s v="Emsdetten"/>
    <m/>
    <s v="Nordrhein-Westfalen"/>
    <m/>
    <n v="2014"/>
    <n v="2014"/>
    <s v="in Betrieb"/>
    <x v="0"/>
    <m/>
    <m/>
    <s v="Windenergie (Onshore-Anlage)"/>
    <x v="0"/>
    <s v="Nein"/>
    <n v="20.239999999999998"/>
    <m/>
    <s v="Mittelspannung (MS)"/>
    <s v="Westnetz GmbH"/>
    <x v="0"/>
    <x v="83"/>
    <x v="0"/>
  </r>
  <r>
    <s v="BNA1615"/>
    <x v="0"/>
    <s v="Windpark Kasendorf-Weismain"/>
    <s v="95359"/>
    <s v="Kasendorf"/>
    <m/>
    <s v="Bayern"/>
    <m/>
    <n v="2014"/>
    <n v="2014"/>
    <s v="in Betrieb"/>
    <x v="0"/>
    <m/>
    <m/>
    <s v="Windenergie (Onshore-Anlage)"/>
    <x v="0"/>
    <s v="Nein"/>
    <n v="17.5"/>
    <m/>
    <s v="USp. Hoch- / Mittelspannung (HS/MS)"/>
    <s v="Bayernwerk AG"/>
    <x v="0"/>
    <x v="83"/>
    <x v="0"/>
  </r>
  <r>
    <s v="BNA1616"/>
    <x v="0"/>
    <s v="Windpark Kastorf"/>
    <s v="23847"/>
    <s v="Kastorf"/>
    <s v="Flur 2, Flurstück 19 (vorher Flurstück 17)"/>
    <s v="Schleswig-Holstein"/>
    <m/>
    <n v="2014"/>
    <n v="2014"/>
    <s v="in Betrieb"/>
    <x v="0"/>
    <m/>
    <m/>
    <s v="Windenergie (Onshore-Anlage)"/>
    <x v="0"/>
    <s v="Nein"/>
    <n v="21.53"/>
    <m/>
    <s v="Hochspannung (HS)"/>
    <s v="Schleswig-Holstein Netz AG"/>
    <x v="0"/>
    <x v="83"/>
    <x v="0"/>
  </r>
  <r>
    <s v="BNA1617"/>
    <x v="0"/>
    <s v="Windpark Klein Leine"/>
    <s v="15913"/>
    <s v="Schwielochsee OT Siegadel"/>
    <m/>
    <s v="Brandenburg"/>
    <m/>
    <n v="2014"/>
    <n v="2014"/>
    <s v="in Betrieb"/>
    <x v="0"/>
    <m/>
    <m/>
    <s v="Windenergie (Onshore-Anlage)"/>
    <x v="0"/>
    <s v="Nein"/>
    <n v="62.7"/>
    <m/>
    <s v="Hochspannung (HS)"/>
    <s v="Mitteldeutsche Netzgesellschaft Strom mbH"/>
    <x v="0"/>
    <x v="83"/>
    <x v="0"/>
  </r>
  <r>
    <s v="BNA1618"/>
    <x v="706"/>
    <s v="Windpark Klettwitz"/>
    <s v="01998"/>
    <s v="Schipkau"/>
    <m/>
    <s v="Brandenburg"/>
    <m/>
    <n v="2015"/>
    <n v="2015"/>
    <s v="in Betrieb"/>
    <x v="0"/>
    <m/>
    <m/>
    <s v="Windenergie (Onshore-Anlage)"/>
    <x v="0"/>
    <s v="Nein"/>
    <n v="89.1"/>
    <m/>
    <s v="USp. Hoch- / Mittelspannung (HS/MS)"/>
    <s v="Mitteldeutsche Netzgesellschaft Strom mbH"/>
    <x v="0"/>
    <x v="146"/>
    <x v="0"/>
  </r>
  <r>
    <s v="BNA1619"/>
    <x v="0"/>
    <s v="Windpark Kletzin"/>
    <s v="17111"/>
    <s v="Kletzin"/>
    <m/>
    <s v="Mecklenburg-Vorpommern"/>
    <m/>
    <n v="2014"/>
    <n v="2014"/>
    <s v="in Betrieb"/>
    <x v="0"/>
    <m/>
    <m/>
    <s v="Windenergie (Onshore-Anlage)"/>
    <x v="0"/>
    <s v="Nein"/>
    <n v="15"/>
    <m/>
    <s v="USp. Hoch- / Mittelspannung (HS/MS)"/>
    <s v="E.DIS AG"/>
    <x v="0"/>
    <x v="83"/>
    <x v="0"/>
  </r>
  <r>
    <s v="BNA1620"/>
    <x v="0"/>
    <s v="Windpark Kniphagen"/>
    <s v="23744"/>
    <s v="Kniphagen"/>
    <m/>
    <s v="Schleswig-Holstein"/>
    <m/>
    <n v="2014"/>
    <n v="2014"/>
    <s v="in Betrieb"/>
    <x v="0"/>
    <m/>
    <m/>
    <s v="Windenergie (Onshore-Anlage)"/>
    <x v="0"/>
    <s v="Nein"/>
    <n v="15"/>
    <m/>
    <s v="Hochspannung (HS)"/>
    <s v="Schleswig-Holstein Netz AG"/>
    <x v="0"/>
    <x v="83"/>
    <x v="0"/>
  </r>
  <r>
    <s v="BNA1621"/>
    <x v="0"/>
    <s v="Windpark Kohldamm GmbH &amp; Co. KG"/>
    <s v="25920"/>
    <s v="Risum-Lindholm"/>
    <m/>
    <s v="Schleswig-Holstein"/>
    <m/>
    <n v="2014"/>
    <n v="2014"/>
    <s v="in Betrieb"/>
    <x v="0"/>
    <m/>
    <m/>
    <s v="Windenergie (Onshore-Anlage)"/>
    <x v="0"/>
    <s v="Nein"/>
    <n v="33"/>
    <m/>
    <s v="Hochspannung (HS)"/>
    <s v="Schleswig-Holstein Netz AG"/>
    <x v="0"/>
    <x v="83"/>
    <x v="0"/>
  </r>
  <r>
    <s v="BNA1622"/>
    <x v="0"/>
    <s v="Windpark Kohlenbek"/>
    <s v="25596"/>
    <s v="Bokelrehm"/>
    <m/>
    <s v="Schleswig-Holstein"/>
    <m/>
    <n v="2014"/>
    <n v="2014"/>
    <s v="in Betrieb"/>
    <x v="0"/>
    <m/>
    <m/>
    <s v="Windenergie (Onshore-Anlage)"/>
    <x v="0"/>
    <s v="Nein"/>
    <n v="12.268000000000001"/>
    <m/>
    <s v="Mittelspannung (MS)"/>
    <s v="Schleswig-Holstein Netz AG"/>
    <x v="0"/>
    <x v="83"/>
    <x v="0"/>
  </r>
  <r>
    <s v="BNA1623"/>
    <x v="32"/>
    <s v="Windpark Königshovener Höhe"/>
    <s v="50181"/>
    <s v="Bedburg/Königshofen"/>
    <m/>
    <s v="Nordrhein-Westfalen"/>
    <m/>
    <n v="2014"/>
    <n v="2014"/>
    <s v="in Betrieb"/>
    <x v="0"/>
    <m/>
    <m/>
    <s v="Windenergie (Onshore-Anlage)"/>
    <x v="0"/>
    <s v="Nein"/>
    <n v="66.599999999999994"/>
    <m/>
    <s v="Höchstspannung (HöS)"/>
    <s v="Amprion GmbH"/>
    <x v="0"/>
    <x v="83"/>
    <x v="0"/>
  </r>
  <r>
    <s v="BNA1624"/>
    <x v="0"/>
    <s v="Windpark Kräft"/>
    <s v="92318"/>
    <s v="Neumarkt"/>
    <m/>
    <s v="Bayern"/>
    <m/>
    <n v="2014"/>
    <n v="2014"/>
    <s v="in Betrieb"/>
    <x v="0"/>
    <m/>
    <m/>
    <s v="Windenergie (Onshore-Anlage)"/>
    <x v="0"/>
    <s v="Nein"/>
    <n v="12.5"/>
    <m/>
    <s v="Mittelspannung (MS)"/>
    <s v="Stadtwerke Neumarkt i.d.OPf."/>
    <x v="0"/>
    <x v="83"/>
    <x v="0"/>
  </r>
  <r>
    <s v="BNA1625"/>
    <x v="0"/>
    <s v="Windpark Kündelmoor"/>
    <s v="26219"/>
    <s v="Bösel"/>
    <m/>
    <s v="Niedersachsen"/>
    <m/>
    <n v="2014"/>
    <n v="2014"/>
    <s v="in Betrieb"/>
    <x v="0"/>
    <m/>
    <m/>
    <s v="Windenergie (Onshore-Anlage)"/>
    <x v="0"/>
    <s v="Nein"/>
    <n v="45.75"/>
    <m/>
    <s v="Hochspannung (HS)"/>
    <s v="Avacon AG"/>
    <x v="0"/>
    <x v="83"/>
    <x v="0"/>
  </r>
  <r>
    <s v="BNA1626"/>
    <x v="0"/>
    <s v="Windpark Langenzenn"/>
    <s v="90579"/>
    <s v="Langenzenn"/>
    <s v="Gemarkung Labendorf; Flurstück: 849"/>
    <s v="Bayern"/>
    <m/>
    <n v="2014"/>
    <n v="2014"/>
    <s v="in Betrieb"/>
    <x v="0"/>
    <m/>
    <m/>
    <s v="Windenergie (Onshore-Anlage)"/>
    <x v="0"/>
    <s v="Nein"/>
    <n v="18.45"/>
    <m/>
    <s v="Hochspannung (HS)"/>
    <s v="N-ERGIE Netz GmbH"/>
    <x v="0"/>
    <x v="83"/>
    <x v="0"/>
  </r>
  <r>
    <s v="BNA1627"/>
    <x v="707"/>
    <s v="Windpark Pritzwalk"/>
    <s v="16928"/>
    <s v="Pritzwalk"/>
    <m/>
    <s v="Brandenburg"/>
    <m/>
    <n v="2014"/>
    <n v="2014"/>
    <s v="in Betrieb"/>
    <x v="0"/>
    <m/>
    <m/>
    <s v="Windenergie (Onshore-Anlage)"/>
    <x v="0"/>
    <s v="Nein"/>
    <n v="10"/>
    <m/>
    <s v="USp. Hoch- / Mittelspannung (HS/MS)"/>
    <s v="E.DIS AG"/>
    <x v="0"/>
    <x v="83"/>
    <x v="0"/>
  </r>
  <r>
    <s v="BNA1628"/>
    <x v="0"/>
    <s v="Windpark Rödeser Berg"/>
    <s v="34466"/>
    <s v="Wolfhagen"/>
    <m/>
    <s v="Hessen"/>
    <m/>
    <n v="2014"/>
    <n v="2014"/>
    <s v="in Betrieb"/>
    <x v="0"/>
    <m/>
    <m/>
    <s v="Windenergie (Onshore-Anlage)"/>
    <x v="0"/>
    <s v="Nein"/>
    <n v="12.2"/>
    <m/>
    <s v="Mittelspannung (MS)"/>
    <s v="Stadtwerke Wolfhagen GmbH"/>
    <x v="0"/>
    <x v="83"/>
    <x v="0"/>
  </r>
  <r>
    <s v="BNA1629"/>
    <x v="0"/>
    <s v="Windpark Storbeck"/>
    <s v="39606"/>
    <s v="Hansestadt Osterburg"/>
    <s v="Gemarkung Storbeck, Flur 2, Flurstück 13/5"/>
    <s v="Sachsen-Anhalt"/>
    <m/>
    <n v="2014"/>
    <n v="2014"/>
    <s v="in Betrieb"/>
    <x v="0"/>
    <m/>
    <m/>
    <s v="Windenergie (Onshore-Anlage)"/>
    <x v="0"/>
    <s v="Nein"/>
    <n v="22.95"/>
    <m/>
    <s v="Hochspannung (HS)"/>
    <s v="HSN Magdeburg GmbH"/>
    <x v="0"/>
    <x v="83"/>
    <x v="0"/>
  </r>
  <r>
    <s v="BNA1630"/>
    <x v="291"/>
    <s v="Windpark Ullersdorf"/>
    <s v="15868"/>
    <s v="Ullersdorf"/>
    <m/>
    <s v="Brandenburg"/>
    <m/>
    <n v="2014"/>
    <n v="2014"/>
    <s v="in Betrieb"/>
    <x v="0"/>
    <m/>
    <m/>
    <s v="Windenergie (Onshore-Anlage)"/>
    <x v="0"/>
    <s v="Nein"/>
    <n v="41.7"/>
    <m/>
    <s v="Hochspannung (HS)"/>
    <s v="E.DIS AG"/>
    <x v="0"/>
    <x v="83"/>
    <x v="0"/>
  </r>
  <r>
    <s v="BNA1631"/>
    <x v="0"/>
    <s v="Windpark Uthlede Süd"/>
    <s v="27628"/>
    <s v="Uthlede"/>
    <m/>
    <s v="Niedersachsen"/>
    <m/>
    <n v="2014"/>
    <n v="2014"/>
    <s v="in Betrieb"/>
    <x v="0"/>
    <m/>
    <m/>
    <s v="Windenergie (Onshore-Anlage)"/>
    <x v="0"/>
    <s v="Nein"/>
    <n v="33"/>
    <m/>
    <s v="USp. Hoch- / Mittelspannung (HS/MS)"/>
    <s v="Avacon AG"/>
    <x v="0"/>
    <x v="83"/>
    <x v="0"/>
  </r>
  <r>
    <s v="BNA1632"/>
    <x v="0"/>
    <s v="Windpark Völschow"/>
    <s v="17129"/>
    <s v="Völschow"/>
    <m/>
    <s v="Mecklenburg-Vorpommern"/>
    <m/>
    <n v="2014"/>
    <n v="2014"/>
    <s v="in Betrieb"/>
    <x v="0"/>
    <m/>
    <m/>
    <s v="Windenergie (Onshore-Anlage)"/>
    <x v="0"/>
    <s v="Nein"/>
    <n v="11"/>
    <m/>
    <s v="USp. Höchst- / Hochspannung (HöS/HS)"/>
    <s v="E.DIS AG"/>
    <x v="0"/>
    <x v="83"/>
    <x v="0"/>
  </r>
  <r>
    <s v="BNA1633"/>
    <x v="0"/>
    <s v="Windpark Walsleben Goldbeck"/>
    <s v="39596"/>
    <s v="Goldbeck"/>
    <m/>
    <s v="Sachsen-Anhalt"/>
    <m/>
    <n v="2014"/>
    <n v="2014"/>
    <s v="in Betrieb"/>
    <x v="0"/>
    <m/>
    <m/>
    <s v="Windenergie (Onshore-Anlage)"/>
    <x v="0"/>
    <s v="Nein"/>
    <n v="18.3"/>
    <m/>
    <s v="Hochspannung (HS)"/>
    <s v="HSN Magdeburg GmbH"/>
    <x v="0"/>
    <x v="83"/>
    <x v="0"/>
  </r>
  <r>
    <s v="BNA1634"/>
    <x v="0"/>
    <s v="Windpark Wanderup"/>
    <s v="24997"/>
    <s v="Wanderup"/>
    <s v="Gemarkung Wanderup, Flur 14, Flurstück 21"/>
    <s v="Schleswig-Holstein"/>
    <m/>
    <n v="2014"/>
    <n v="2014"/>
    <s v="in Betrieb"/>
    <x v="0"/>
    <m/>
    <m/>
    <s v="Windenergie (Onshore-Anlage)"/>
    <x v="0"/>
    <s v="Nein"/>
    <n v="34.520000000000003"/>
    <m/>
    <s v="Hochspannung (HS)"/>
    <s v="Schleswig-Holstein Netz AG"/>
    <x v="0"/>
    <x v="83"/>
    <x v="0"/>
  </r>
  <r>
    <s v="BNA1635"/>
    <x v="0"/>
    <s v="Windpark Wanderup West GmbH &amp; Co. KG"/>
    <s v="24997"/>
    <s v="Wanderup"/>
    <s v="Flur 20, Flurstück 2"/>
    <s v="Schleswig-Holstein"/>
    <m/>
    <n v="2015"/>
    <n v="2015"/>
    <s v="in Betrieb"/>
    <x v="0"/>
    <m/>
    <m/>
    <s v="Windenergie (Onshore-Anlage)"/>
    <x v="0"/>
    <s v="Nein"/>
    <n v="15.85"/>
    <m/>
    <s v="Mittelspannung (MS)"/>
    <s v="Schleswig-Holstein Netz AG"/>
    <x v="0"/>
    <x v="146"/>
    <x v="0"/>
  </r>
  <r>
    <s v="BNA1636"/>
    <x v="0"/>
    <s v="Windpark Wangelau"/>
    <s v="21483"/>
    <s v="Wangelau"/>
    <s v="Gemarkung Wangelau, Flur: 4, Flurstück: 4/1"/>
    <s v="Schleswig-Holstein"/>
    <m/>
    <n v="2014"/>
    <n v="2014"/>
    <s v="in Betrieb"/>
    <x v="0"/>
    <m/>
    <m/>
    <s v="Windenergie (Onshore-Anlage)"/>
    <x v="0"/>
    <s v="Nein"/>
    <n v="14.4"/>
    <m/>
    <s v="Hochspannung (HS)"/>
    <s v="Schleswig-Holstein Netz AG"/>
    <x v="0"/>
    <x v="83"/>
    <x v="0"/>
  </r>
  <r>
    <s v="BNA1637"/>
    <x v="0"/>
    <s v="Windpark Weilrod"/>
    <s v="61276"/>
    <s v="Weilrod"/>
    <m/>
    <s v="Hessen"/>
    <m/>
    <n v="2014"/>
    <n v="2014"/>
    <s v="in Betrieb"/>
    <x v="0"/>
    <m/>
    <m/>
    <s v="Windenergie (Onshore-Anlage)"/>
    <x v="0"/>
    <s v="Nein"/>
    <n v="16.8"/>
    <m/>
    <s v="Mittelspannung (MS)"/>
    <s v="Syna GmbH"/>
    <x v="0"/>
    <x v="83"/>
    <x v="0"/>
  </r>
  <r>
    <s v="BNA1638"/>
    <x v="0"/>
    <s v="Windpark Zedtwitz"/>
    <s v="95183"/>
    <s v="Gemeinde Feilitzsch"/>
    <m/>
    <s v="Bayern"/>
    <m/>
    <n v="2014"/>
    <n v="2014"/>
    <s v="in Betrieb"/>
    <x v="0"/>
    <m/>
    <m/>
    <s v="Windenergie (Onshore-Anlage)"/>
    <x v="0"/>
    <s v="Nein"/>
    <n v="12.2"/>
    <m/>
    <s v="Hochspannung (HS)"/>
    <s v="Bayernwerk AG"/>
    <x v="0"/>
    <x v="83"/>
    <x v="0"/>
  </r>
  <r>
    <s v="BNA1639"/>
    <x v="708"/>
    <s v="Windwald Blaues Eck"/>
    <s v="36399"/>
    <s v="Freiensteinau"/>
    <m/>
    <s v="Hessen"/>
    <m/>
    <n v="2014"/>
    <n v="2014"/>
    <s v="in Betrieb"/>
    <x v="0"/>
    <m/>
    <m/>
    <s v="Windenergie (Onshore-Anlage)"/>
    <x v="0"/>
    <s v="Nein"/>
    <n v="21.35"/>
    <m/>
    <s v="Hochspannung (HS)"/>
    <s v="Avacon AG"/>
    <x v="0"/>
    <x v="83"/>
    <x v="0"/>
  </r>
  <r>
    <s v="BNA1640"/>
    <x v="0"/>
    <s v="WP Bredstedt-Land"/>
    <s v="25821"/>
    <s v="Breklum"/>
    <m/>
    <s v="Schleswig-Holstein"/>
    <m/>
    <n v="2014"/>
    <n v="2014"/>
    <s v="in Betrieb"/>
    <x v="0"/>
    <m/>
    <m/>
    <s v="Windenergie (Onshore-Anlage)"/>
    <x v="0"/>
    <s v="Nein"/>
    <n v="13.8"/>
    <m/>
    <s v="Hochspannung (HS)"/>
    <s v="Schleswig-Holstein Netz AG"/>
    <x v="0"/>
    <x v="83"/>
    <x v="0"/>
  </r>
  <r>
    <s v="BNA1641"/>
    <x v="0"/>
    <s v="WP Dornum"/>
    <s v="26553"/>
    <s v="Dornum"/>
    <m/>
    <s v="Niedersachsen"/>
    <m/>
    <n v="2014"/>
    <n v="2014"/>
    <s v="in Betrieb"/>
    <x v="0"/>
    <m/>
    <m/>
    <s v="Windenergie (Onshore-Anlage)"/>
    <x v="0"/>
    <s v="Nein"/>
    <n v="30.05"/>
    <m/>
    <s v="Hochspannung (HS)"/>
    <s v="Avacon AG"/>
    <x v="0"/>
    <x v="83"/>
    <x v="0"/>
  </r>
  <r>
    <s v="BNA1642"/>
    <x v="0"/>
    <s v="WP Eimsheim II"/>
    <s v="67583"/>
    <s v="Guntersblum"/>
    <s v="Gemarkung Eimsheim, Flur 6, Flurstück 2"/>
    <s v="Rheinland-Pfalz"/>
    <m/>
    <n v="2014"/>
    <n v="2014"/>
    <s v="in Betrieb"/>
    <x v="0"/>
    <m/>
    <m/>
    <s v="Windenergie (Onshore-Anlage)"/>
    <x v="0"/>
    <s v="Nein"/>
    <n v="15.25"/>
    <m/>
    <s v="Mittelspannung (MS)"/>
    <s v="EWR Netz GmbH"/>
    <x v="0"/>
    <x v="83"/>
    <x v="0"/>
  </r>
  <r>
    <s v="BNA1643"/>
    <x v="0"/>
    <s v="WP Göllheim"/>
    <s v="67307"/>
    <s v="Göllheim"/>
    <m/>
    <s v="Rheinland-Pfalz"/>
    <m/>
    <n v="2014"/>
    <n v="2014"/>
    <s v="in Betrieb"/>
    <x v="0"/>
    <m/>
    <m/>
    <s v="Windenergie (Onshore-Anlage)"/>
    <x v="0"/>
    <s v="Nein"/>
    <n v="12.65"/>
    <m/>
    <s v="Mittelspannung (MS)"/>
    <s v="Pfalzwerke Netz AG"/>
    <x v="0"/>
    <x v="83"/>
    <x v="0"/>
  </r>
  <r>
    <s v="BNA1644"/>
    <x v="0"/>
    <s v="WP Hamer-Steenfeld / Projektnummer: 43787"/>
    <s v="25557"/>
    <s v="Steenfeld"/>
    <s v="Gemarkung Hademarschen, Flur 2, Flurstück 24"/>
    <s v="Schleswig-Holstein"/>
    <m/>
    <n v="2015"/>
    <n v="2015"/>
    <s v="in Betrieb"/>
    <x v="0"/>
    <m/>
    <m/>
    <s v="Windenergie (Onshore-Anlage)"/>
    <x v="0"/>
    <s v="Nein"/>
    <n v="19.193999999999999"/>
    <m/>
    <s v="Mittelspannung (MS)"/>
    <s v="Schleswig-Holstein Netz AG"/>
    <x v="0"/>
    <x v="146"/>
    <x v="0"/>
  </r>
  <r>
    <s v="BNA1645"/>
    <x v="416"/>
    <s v="WP Hohenmölsen"/>
    <s v="06679"/>
    <s v="Hohenmölsen"/>
    <s v="Werschen, Flur 5, Flurstück 8"/>
    <s v="Sachsen-Anhalt"/>
    <m/>
    <n v="2014"/>
    <n v="2014"/>
    <s v="in Betrieb"/>
    <x v="0"/>
    <m/>
    <m/>
    <s v="Windenergie (Onshore-Anlage)"/>
    <x v="0"/>
    <s v="Nein"/>
    <n v="26.4"/>
    <s v="UW Nessa Nord"/>
    <s v="Hochspannung (HS)"/>
    <s v="Mitteldeutsche Netzgesellschaft Strom mbH"/>
    <x v="0"/>
    <x v="83"/>
    <x v="0"/>
  </r>
  <r>
    <s v="BNA1646"/>
    <x v="0"/>
    <s v="WP Holtsee-Altenhof"/>
    <s v="24340"/>
    <s v="Altenhof"/>
    <s v="Gemarkung Altenhof, Flur 7, Flurstück 4/1"/>
    <s v="Schleswig-Holstein"/>
    <m/>
    <n v="2014"/>
    <n v="2014"/>
    <s v="in Betrieb"/>
    <x v="0"/>
    <m/>
    <m/>
    <s v="Windenergie (Onshore-Anlage)"/>
    <x v="0"/>
    <s v="Nein"/>
    <n v="12.795999999999999"/>
    <m/>
    <s v="Hochspannung (HS)"/>
    <s v="Schleswig-Holstein Netz AG"/>
    <x v="0"/>
    <x v="83"/>
    <x v="0"/>
  </r>
  <r>
    <s v="BNA1647"/>
    <x v="709"/>
    <s v="WP Hoppenrade"/>
    <s v="14641"/>
    <s v="Hoppenrade"/>
    <m/>
    <s v="Brandenburg"/>
    <m/>
    <d v="2014-12-05T00:00:00"/>
    <d v="2014-12-05T00:00:00"/>
    <s v="in Betrieb"/>
    <x v="0"/>
    <m/>
    <m/>
    <s v="Windenergie (Onshore-Anlage)"/>
    <x v="0"/>
    <s v="Nein"/>
    <n v="27.6"/>
    <s v="Brandenburger Str. , 14641 Wustermark"/>
    <s v="Hochspannung (HS)"/>
    <s v="E.DIS AG"/>
    <x v="0"/>
    <x v="80"/>
    <x v="0"/>
  </r>
  <r>
    <s v="BNA1648"/>
    <x v="710"/>
    <s v="WP Kusey"/>
    <s v="38486"/>
    <s v="Klötze"/>
    <m/>
    <s v="Sachsen-Anhalt"/>
    <m/>
    <n v="2014"/>
    <n v="2014"/>
    <s v="in Betrieb"/>
    <x v="0"/>
    <m/>
    <m/>
    <s v="Windenergie (Onshore-Anlage)"/>
    <x v="0"/>
    <s v="Nein"/>
    <n v="30.5"/>
    <s v="UW Neuferchau Wind"/>
    <s v="Hochspannung (HS)"/>
    <s v="HSN Magdeburg GmbH"/>
    <x v="0"/>
    <x v="83"/>
    <x v="0"/>
  </r>
  <r>
    <s v="BNA1649"/>
    <x v="0"/>
    <s v="WP Lindenberg"/>
    <s v="34270"/>
    <s v="Schauenburg"/>
    <m/>
    <s v="Hessen"/>
    <m/>
    <n v="2014"/>
    <n v="2014"/>
    <s v="in Betrieb"/>
    <x v="0"/>
    <m/>
    <m/>
    <s v="Windenergie (Onshore-Anlage)"/>
    <x v="0"/>
    <s v="Nein"/>
    <n v="12"/>
    <m/>
    <s v="Mittelspannung (MS)"/>
    <s v="EnergieNetz Mitte GmbH"/>
    <x v="0"/>
    <x v="83"/>
    <x v="0"/>
  </r>
  <r>
    <s v="BNA1650"/>
    <x v="0"/>
    <s v="WP Mörsdorf Nord GmbH &amp; Co. KG"/>
    <s v="56290"/>
    <s v="Mörsdorf"/>
    <m/>
    <s v="Rheinland-Pfalz"/>
    <m/>
    <n v="2014"/>
    <n v="2014"/>
    <s v="in Betrieb"/>
    <x v="0"/>
    <m/>
    <m/>
    <s v="Windenergie (Onshore-Anlage)"/>
    <x v="0"/>
    <s v="Nein"/>
    <n v="19.2"/>
    <m/>
    <s v="Mittelspannung (MS)"/>
    <s v="Westnetz GmbH"/>
    <x v="0"/>
    <x v="83"/>
    <x v="0"/>
  </r>
  <r>
    <s v="BNA1651"/>
    <x v="711"/>
    <s v="WP Sehestedt"/>
    <s v="24814"/>
    <s v="Sehestedt"/>
    <s v="Gemarkung Sehestedt, Flur 3, Flurstück 64/10"/>
    <s v="Schleswig-Holstein"/>
    <m/>
    <n v="2014"/>
    <n v="2014"/>
    <s v="in Betrieb"/>
    <x v="0"/>
    <m/>
    <m/>
    <s v="Windenergie (Onshore-Anlage)"/>
    <x v="0"/>
    <s v="Nein"/>
    <n v="26"/>
    <m/>
    <s v="Hochspannung (HS)"/>
    <s v="Schleswig-Holstein Netz AG"/>
    <x v="0"/>
    <x v="83"/>
    <x v="0"/>
  </r>
  <r>
    <s v="BNA1652"/>
    <x v="712"/>
    <s v="WP Sontra"/>
    <s v="36205"/>
    <s v="Sontra"/>
    <m/>
    <s v="Hessen"/>
    <m/>
    <d v="2014-12-05T00:00:00"/>
    <d v="2014-12-05T00:00:00"/>
    <s v="in Betrieb"/>
    <x v="0"/>
    <m/>
    <m/>
    <s v="Windenergie (Onshore-Anlage)"/>
    <x v="0"/>
    <s v="Nein"/>
    <n v="12"/>
    <m/>
    <s v="Mittelspannung (MS)"/>
    <s v="EnergieNetz Mitte GmbH"/>
    <x v="0"/>
    <x v="86"/>
    <x v="0"/>
  </r>
  <r>
    <s v="BNA1653"/>
    <x v="0"/>
    <s v="WP Wildberg NST/2010/3906678/RW"/>
    <s v="16845"/>
    <s v="Wildberg"/>
    <m/>
    <s v="Brandenburg"/>
    <m/>
    <n v="2014"/>
    <n v="2014"/>
    <s v="in Betrieb"/>
    <x v="0"/>
    <m/>
    <m/>
    <s v="Windenergie (Onshore-Anlage)"/>
    <x v="0"/>
    <s v="Nein"/>
    <n v="13.8"/>
    <m/>
    <s v="Hochspannung (HS)"/>
    <s v="E.DIS AG"/>
    <x v="0"/>
    <x v="83"/>
    <x v="0"/>
  </r>
  <r>
    <s v="BNA1654"/>
    <x v="0"/>
    <s v="WPB"/>
    <s v="25821"/>
    <s v="Breklum"/>
    <m/>
    <s v="Schleswig-Holstein"/>
    <m/>
    <n v="2014"/>
    <n v="2014"/>
    <s v="in Betrieb"/>
    <x v="0"/>
    <m/>
    <m/>
    <s v="Windenergie (Onshore-Anlage)"/>
    <x v="0"/>
    <s v="Nein"/>
    <n v="16.100000000000001"/>
    <m/>
    <s v="Hochspannung (HS)"/>
    <s v="Schleswig-Holstein Netz AG"/>
    <x v="0"/>
    <x v="83"/>
    <x v="0"/>
  </r>
  <r>
    <s v="BNA1655"/>
    <x v="0"/>
    <s v="WPB II"/>
    <s v="25821"/>
    <s v="Breklum"/>
    <m/>
    <s v="Schleswig-Holstein"/>
    <m/>
    <n v="2014"/>
    <n v="2014"/>
    <s v="in Betrieb"/>
    <x v="0"/>
    <m/>
    <m/>
    <s v="Windenergie (Onshore-Anlage)"/>
    <x v="0"/>
    <s v="Nein"/>
    <n v="16.100000000000001"/>
    <m/>
    <s v="Hochspannung (HS)"/>
    <s v="Schleswig-Holstein Netz AG"/>
    <x v="0"/>
    <x v="83"/>
    <x v="0"/>
  </r>
  <r>
    <s v="BNA1656"/>
    <x v="0"/>
    <s v="WP-Münnerstadt"/>
    <s v="97702"/>
    <s v="Münnerstadt"/>
    <m/>
    <s v="Bayern"/>
    <m/>
    <n v="2014"/>
    <n v="2014"/>
    <s v="in Betrieb"/>
    <x v="0"/>
    <m/>
    <m/>
    <s v="Windenergie (Onshore-Anlage)"/>
    <x v="0"/>
    <s v="Nein"/>
    <n v="12.5"/>
    <m/>
    <s v="USp. Hoch- / Mittelspannung (HS/MS)"/>
    <s v="Bayernwerk AG"/>
    <x v="0"/>
    <x v="83"/>
    <x v="0"/>
  </r>
  <r>
    <s v="BNA1657"/>
    <x v="0"/>
    <s v="Zweite Klixbüll Energie GmbH &amp; Co KG"/>
    <s v="25899"/>
    <s v="Klixbüll"/>
    <s v="Flurstück 69"/>
    <s v="Schleswig-Holstein"/>
    <m/>
    <n v="2014"/>
    <n v="2014"/>
    <s v="in Betrieb"/>
    <x v="0"/>
    <m/>
    <m/>
    <s v="Windenergie (Onshore-Anlage)"/>
    <x v="0"/>
    <s v="Nein"/>
    <n v="24"/>
    <m/>
    <s v="Hochspannung (HS)"/>
    <s v="Schleswig-Holstein Netz AG"/>
    <x v="0"/>
    <x v="83"/>
    <x v="0"/>
  </r>
  <r>
    <s v="BNA1658"/>
    <x v="505"/>
    <s v="HKW-Mitte"/>
    <n v="32657"/>
    <s v="Lemgo"/>
    <s v="Bruchweg 24"/>
    <s v="Nordrhein-Westfalen"/>
    <m/>
    <d v="1980-04-01T00:00:00"/>
    <d v="1980-04-01T00:00:00"/>
    <s v="in Betrieb"/>
    <x v="1"/>
    <m/>
    <m/>
    <s v="Erdgas"/>
    <x v="1"/>
    <s v="Ja"/>
    <n v="10.1"/>
    <s v="UW-Mitte (Bruchweg)"/>
    <s v="Mittelspannung (MS)"/>
    <s v="Stadtwerke Lemgo"/>
    <x v="0"/>
    <x v="53"/>
    <x v="1"/>
  </r>
  <r>
    <s v="BNA1659"/>
    <x v="713"/>
    <s v="Amrumbank West"/>
    <m/>
    <s v="Nordsee"/>
    <m/>
    <s v="AWZ"/>
    <m/>
    <d v="2015-10-03T00:00:00"/>
    <d v="2015-10-03T00:00:00"/>
    <s v="in Betrieb"/>
    <x v="8"/>
    <m/>
    <m/>
    <s v="Windenergie (Offshore-Anlage)"/>
    <x v="0"/>
    <s v="Nein"/>
    <n v="302.39999999999998"/>
    <s v="DE00768225761HRA0000000AMRWE00001_x000a_DE00768225761HRA0000000AMRWE00002_x000a_(HelWin2)"/>
    <s v="Höchstspannung (HöS)"/>
    <s v="TenneT TSO GmbH"/>
    <x v="0"/>
    <x v="120"/>
    <x v="0"/>
  </r>
  <r>
    <s v="BNA1660"/>
    <x v="714"/>
    <s v="Baltic 2"/>
    <m/>
    <s v="Ostsee"/>
    <m/>
    <s v="AWZ"/>
    <m/>
    <d v="2015-04-24T00:00:00"/>
    <d v="2015-04-24T00:00:00"/>
    <s v="in Betrieb"/>
    <x v="8"/>
    <m/>
    <m/>
    <s v="Windenergie (Offshore-Anlage)"/>
    <x v="0"/>
    <s v="Nein"/>
    <n v="288"/>
    <m/>
    <s v="Höchstspannung (HöS)"/>
    <s v="50Hertz Transmission GmbH"/>
    <x v="0"/>
    <x v="120"/>
    <x v="0"/>
  </r>
  <r>
    <s v="BNA1661"/>
    <x v="0"/>
    <s v="Bürgerwindpark Barlt Ost"/>
    <s v="25719"/>
    <s v="Barlt"/>
    <s v="Flur 8 Flurstück 45/1"/>
    <s v="Schleswig-Holstein"/>
    <m/>
    <n v="2015"/>
    <n v="2015"/>
    <s v="in Betrieb"/>
    <x v="0"/>
    <m/>
    <m/>
    <s v="Windenergie (Onshore-Anlage)"/>
    <x v="0"/>
    <m/>
    <n v="22.22"/>
    <m/>
    <s v="USp. Hoch- / Mittelspannung (HS/MS)"/>
    <s v="Schleswig-Holstein Netz AG"/>
    <x v="0"/>
    <x v="146"/>
    <x v="0"/>
  </r>
  <r>
    <s v="BNA1662"/>
    <x v="98"/>
    <s v="Chransdorf-West"/>
    <s v="03229"/>
    <s v="Chransdorf"/>
    <m/>
    <s v="Brandenburg"/>
    <m/>
    <n v="2015"/>
    <n v="2015"/>
    <s v="in Betrieb"/>
    <x v="0"/>
    <m/>
    <m/>
    <s v="Windenergie (Onshore-Anlage)"/>
    <x v="0"/>
    <m/>
    <n v="57.6"/>
    <m/>
    <s v="Hochspannung (HS)"/>
    <s v="Mitteldeutsche Netzgesellschaft Strom mbH"/>
    <x v="0"/>
    <x v="146"/>
    <x v="0"/>
  </r>
  <r>
    <s v="BNA1663"/>
    <x v="0"/>
    <s v="Coppenbrügge Hohnsen"/>
    <n v="31863"/>
    <s v="Coppenbrügge"/>
    <m/>
    <s v="Niedersachsen"/>
    <m/>
    <n v="2015"/>
    <n v="2015"/>
    <s v="in Betrieb"/>
    <x v="0"/>
    <m/>
    <m/>
    <s v="Windenergie (Onshore-Anlage)"/>
    <x v="0"/>
    <m/>
    <n v="21.35"/>
    <m/>
    <s v="Mittelspannung (MS)"/>
    <s v="Westfalen Weser Netz GmbH"/>
    <x v="0"/>
    <x v="146"/>
    <x v="0"/>
  </r>
  <r>
    <s v="BNA1664"/>
    <x v="24"/>
    <s v="Kutzleben"/>
    <s v="99955"/>
    <s v="Kutzleben"/>
    <m/>
    <s v="Thüringen"/>
    <m/>
    <d v="2014-12-05T00:00:00"/>
    <d v="2014-12-05T00:00:00"/>
    <s v="in Betrieb"/>
    <x v="0"/>
    <m/>
    <m/>
    <s v="Windenergie (Onshore-Anlage)"/>
    <x v="0"/>
    <s v="Nein"/>
    <n v="41.1"/>
    <s v="UW Großenehrich Wind"/>
    <s v="Hochspannung (HS)"/>
    <s v="TEN Thüringer Energienetze GmbH"/>
    <x v="0"/>
    <x v="80"/>
    <x v="0"/>
  </r>
  <r>
    <s v="BNA1665"/>
    <x v="0"/>
    <s v="Windpark Barg-Schwensby GmbH &amp; Co. KG"/>
    <s v="24966"/>
    <s v="Sörup"/>
    <s v="Flur 38, Flurstück 14"/>
    <s v="Schleswig-Holstein"/>
    <m/>
    <n v="2015"/>
    <n v="2015"/>
    <s v="in Betrieb"/>
    <x v="0"/>
    <m/>
    <m/>
    <s v="Windenergie (Onshore-Anlage)"/>
    <x v="0"/>
    <m/>
    <n v="10.25"/>
    <m/>
    <s v="Mittelspannung (MS)"/>
    <s v="Schleswig-Holstein Netz AG"/>
    <x v="0"/>
    <x v="146"/>
    <x v="0"/>
  </r>
  <r>
    <s v="BNA1666"/>
    <x v="0"/>
    <s v="Windpark Kolbenstein"/>
    <s v="56283"/>
    <s v="Kratzenburg"/>
    <s v="Flur 1, Flurstück 48/26"/>
    <s v="Rheinland-Pfalz"/>
    <m/>
    <n v="2015"/>
    <n v="2015"/>
    <s v="in Betrieb"/>
    <x v="0"/>
    <m/>
    <m/>
    <s v="Windenergie (Onshore-Anlage)"/>
    <x v="0"/>
    <m/>
    <n v="16"/>
    <m/>
    <s v="Hochspannung (HS)"/>
    <s v="Westnetz GmbH"/>
    <x v="0"/>
    <x v="146"/>
    <x v="0"/>
  </r>
  <r>
    <s v="BNA1667"/>
    <x v="0"/>
    <s v="Windpark Looft II"/>
    <s v="25582"/>
    <s v="Looft"/>
    <s v="Gemarkung Looft, Flur 5, Flurstück 30/4"/>
    <s v="Schleswig-Holstein"/>
    <m/>
    <n v="2015"/>
    <n v="2015"/>
    <s v="in Betrieb"/>
    <x v="0"/>
    <m/>
    <m/>
    <s v="Windenergie (Onshore-Anlage)"/>
    <x v="0"/>
    <m/>
    <n v="10.15"/>
    <m/>
    <s v="Mittelspannung (MS)"/>
    <s v="Schleswig-Holstein Netz AG"/>
    <x v="0"/>
    <x v="146"/>
    <x v="0"/>
  </r>
  <r>
    <s v="BNA1668"/>
    <x v="0"/>
    <s v="Windpark Mahlwinkel Süd"/>
    <s v="39517"/>
    <s v="Mahlwinkel"/>
    <s v="Flur 7, Flurstück 42"/>
    <s v="Sachsen-Anhalt"/>
    <m/>
    <n v="2015"/>
    <n v="2015"/>
    <s v="in Betrieb"/>
    <x v="0"/>
    <m/>
    <m/>
    <s v="Windenergie (Onshore-Anlage)"/>
    <x v="0"/>
    <m/>
    <n v="46"/>
    <m/>
    <s v="Hochspannung (HS)"/>
    <s v="HSN Magdeburg GmbH"/>
    <x v="0"/>
    <x v="146"/>
    <x v="0"/>
  </r>
  <r>
    <s v="BNA1669"/>
    <x v="0"/>
    <s v="Windpark Osterrade"/>
    <s v="24796"/>
    <s v="Bovenau"/>
    <m/>
    <s v="Schleswig-Holstein"/>
    <m/>
    <n v="2015"/>
    <n v="2015"/>
    <s v="in Betrieb"/>
    <x v="0"/>
    <m/>
    <m/>
    <s v="Windenergie (Onshore-Anlage)"/>
    <x v="0"/>
    <m/>
    <n v="20"/>
    <m/>
    <s v="Mittelspannung (MS)"/>
    <s v="Schleswig-Holstein Netz AG"/>
    <x v="0"/>
    <x v="146"/>
    <x v="0"/>
  </r>
  <r>
    <s v="BNA1670"/>
    <x v="0"/>
    <s v="Bürgerwindpark Neuenkirchen"/>
    <s v="25792"/>
    <s v="Neuenkirchen"/>
    <m/>
    <s v="Schleswig-Holstein"/>
    <m/>
    <n v="2015"/>
    <n v="2015"/>
    <s v="in Betrieb"/>
    <x v="0"/>
    <m/>
    <m/>
    <s v="Windenergie (Onshore-Anlage)"/>
    <x v="0"/>
    <m/>
    <n v="34.9"/>
    <m/>
    <s v="Mittelspannung (MS)"/>
    <s v="Schleswig-Holstein Netz AG"/>
    <x v="0"/>
    <x v="146"/>
    <x v="0"/>
  </r>
  <r>
    <s v="BNA1671"/>
    <x v="715"/>
    <m/>
    <n v="26954"/>
    <s v="Bremerhaven"/>
    <m/>
    <s v="Niedersachsen"/>
    <m/>
    <d v="2014-03-03T00:00:00"/>
    <d v="2014-03-03T00:00:00"/>
    <s v="in Betrieb"/>
    <x v="1"/>
    <m/>
    <m/>
    <s v="Erdgas"/>
    <x v="1"/>
    <s v="Ja"/>
    <n v="17.100000000000001"/>
    <s v="Uspannwerk Blexen"/>
    <s v="110/6"/>
    <s v="EWE NETZ GmbH"/>
    <x v="0"/>
    <x v="86"/>
    <x v="4"/>
  </r>
  <r>
    <s v="BNA1672"/>
    <x v="11"/>
    <s v="Walgauwerk"/>
    <s v="A-06710"/>
    <s v="Nenzing"/>
    <s v="Eichholz 1"/>
    <s v="Österreich"/>
    <m/>
    <d v="1984-09-01T00:00:00"/>
    <d v="1984-09-01T00:00:00"/>
    <s v="Wegfall IWA nach DE"/>
    <x v="15"/>
    <m/>
    <m/>
    <s v="Speicherwasser (ohne Pumpspeicher)"/>
    <x v="1"/>
    <s v="Nein"/>
    <n v="86"/>
    <s v="Bürs / Werben"/>
    <s v="Höchstspannung (HöS)"/>
    <s v="Transnet BW GmbH"/>
    <x v="5"/>
    <x v="57"/>
    <x v="0"/>
  </r>
  <r>
    <s v="BNA1673"/>
    <x v="696"/>
    <s v="Moorburg A"/>
    <n v="21079"/>
    <s v="Hamburg"/>
    <s v="Moorburger Schanze 2"/>
    <s v="Hamburg"/>
    <s v="A"/>
    <d v="2015-08-31T00:00:00"/>
    <d v="2015-08-31T00:00:00"/>
    <s v="in Betrieb"/>
    <x v="6"/>
    <s v="Steinkohle"/>
    <s v="Heizöl, leicht"/>
    <s v="Steinkohle"/>
    <x v="1"/>
    <s v="Ja"/>
    <n v="800"/>
    <m/>
    <s v="Höchstspannung (HöS)"/>
    <s v="50Hertz Transmission GmbH"/>
    <x v="0"/>
    <x v="120"/>
    <x v="1"/>
  </r>
  <r>
    <s v="BNA1674"/>
    <x v="79"/>
    <s v="Kraftwerk Wilhelmshaven"/>
    <n v="26386"/>
    <s v="Wilhelmshaven"/>
    <s v="Niedersachsendamm"/>
    <s v="Niedersachsen"/>
    <s v="Kraftwerk Wilhelmshaven"/>
    <d v="2015-10-30T00:00:00"/>
    <d v="2015-10-30T00:00:00"/>
    <s v="in Betrieb"/>
    <x v="6"/>
    <s v="Steinkohle"/>
    <s v="Heizöl, leicht"/>
    <s v="Steinkohle"/>
    <x v="1"/>
    <s v="Nein"/>
    <n v="731"/>
    <s v="Maade"/>
    <n v="380"/>
    <s v="TenneT TSO GmbH"/>
    <x v="0"/>
    <x v="120"/>
    <x v="1"/>
  </r>
  <r>
    <s v="BNA1675"/>
    <x v="431"/>
    <s v="PSW Vianden"/>
    <s v="L -9401"/>
    <s v="Vianden"/>
    <s v="B.P. 2"/>
    <s v="Luxemburg"/>
    <s v="Maschine 11"/>
    <d v="2015-07-31T00:00:00"/>
    <d v="2015-07-31T00:00:00"/>
    <s v="in Betrieb"/>
    <x v="9"/>
    <m/>
    <m/>
    <s v="Pumpspeicher"/>
    <x v="1"/>
    <s v="Nein"/>
    <n v="195"/>
    <s v="Niederstedem"/>
    <s v="Höchstspannung (HöS)"/>
    <s v="Amprion GmbH"/>
    <x v="0"/>
    <x v="120"/>
    <x v="0"/>
  </r>
  <r>
    <s v="BNA1676"/>
    <x v="300"/>
    <s v="Kraftwerk IV"/>
    <n v="45772"/>
    <s v="Marl"/>
    <s v="Paul-Baumann-Str. 1"/>
    <s v="Nordrhein-Westfalen"/>
    <n v="1"/>
    <d v="2016-02-13T00:00:00"/>
    <d v="2016-02-13T00:00:00"/>
    <s v="in Betrieb"/>
    <x v="1"/>
    <m/>
    <m/>
    <s v="Erdgas"/>
    <x v="1"/>
    <s v="Ja"/>
    <n v="60.76"/>
    <s v="DE007586457720000000S097220018F01"/>
    <s v="Hochspannung (HS)"/>
    <s v="CPM Netz GmbH"/>
    <x v="0"/>
    <x v="13"/>
    <x v="1"/>
  </r>
  <r>
    <s v="BNA1677"/>
    <x v="36"/>
    <s v="BHKW Braunschweig"/>
    <n v="38436"/>
    <s v="Wolfsburg"/>
    <s v="Berliner Ring"/>
    <s v="Niedersachsen"/>
    <m/>
    <d v="2014-07-27T00:00:00"/>
    <d v="2014-07-27T00:00:00"/>
    <s v="in Betrieb"/>
    <x v="1"/>
    <m/>
    <m/>
    <s v="Erdgas"/>
    <x v="1"/>
    <s v="Ja"/>
    <n v="10.4"/>
    <m/>
    <s v="Hochspannung (HS)"/>
    <s v="Braunschweiger Netz GmbH"/>
    <x v="0"/>
    <x v="86"/>
    <x v="1"/>
  </r>
  <r>
    <s v="BNA1678"/>
    <x v="570"/>
    <s v="Energiezentrale 2016"/>
    <n v="85326"/>
    <s v="München"/>
    <m/>
    <s v="Bayern"/>
    <m/>
    <d v="2014-12-09T00:00:00"/>
    <d v="2014-12-09T00:00:00"/>
    <s v="in Betrieb"/>
    <x v="1"/>
    <m/>
    <m/>
    <s v="Erdgas"/>
    <x v="1"/>
    <s v="Ja"/>
    <n v="16.8"/>
    <m/>
    <s v="Mittelspannung (MS)"/>
    <s v="Energienetze Bayern GmbH"/>
    <x v="0"/>
    <x v="86"/>
    <x v="1"/>
  </r>
  <r>
    <s v="BNA1679"/>
    <x v="0"/>
    <s v="PV Wertachtal-Augsburg"/>
    <n v="86854"/>
    <s v="Amberg"/>
    <s v="Gemarkung Amberg, Flurstück 1550"/>
    <s v="Bayern"/>
    <m/>
    <n v="2015"/>
    <n v="2015"/>
    <s v="in Betrieb"/>
    <x v="7"/>
    <m/>
    <m/>
    <s v="Solare Strahlungsenergie"/>
    <x v="0"/>
    <m/>
    <n v="10"/>
    <s v="UW Gennach"/>
    <s v="Mittelspannung (MS)"/>
    <s v="LEW Verteilnetz GmbH"/>
    <x v="0"/>
    <x v="146"/>
    <x v="0"/>
  </r>
  <r>
    <s v="BNA1680"/>
    <x v="0"/>
    <s v="Windpark Lobendorfer Forsten Vetschau"/>
    <n v="3226"/>
    <s v="Vetschau/Spreewald"/>
    <s v="Flur 2, Flurstück 117/1 Gemarkung Tornitz"/>
    <s v="Brandenburg"/>
    <m/>
    <n v="2015"/>
    <n v="2015"/>
    <s v="in Betrieb"/>
    <x v="0"/>
    <m/>
    <m/>
    <s v="Windenergie (Onshore-Anlage)"/>
    <x v="0"/>
    <m/>
    <n v="14.4"/>
    <m/>
    <m/>
    <m/>
    <x v="0"/>
    <x v="146"/>
    <x v="0"/>
  </r>
  <r>
    <s v="BNA1681"/>
    <x v="0"/>
    <s v="Windpark Rehain"/>
    <n v="3238"/>
    <s v="Lichterfeld-Schacksdorf"/>
    <s v="Gem. Lieskau Flur 1 FS 129"/>
    <s v="Brandenburg"/>
    <m/>
    <n v="2015"/>
    <n v="2015"/>
    <s v="in Betrieb"/>
    <x v="0"/>
    <m/>
    <m/>
    <s v="Windenergie (Onshore-Anlage)"/>
    <x v="0"/>
    <m/>
    <n v="16.5"/>
    <m/>
    <m/>
    <m/>
    <x v="0"/>
    <x v="146"/>
    <x v="0"/>
  </r>
  <r>
    <s v="BNA1682"/>
    <x v="0"/>
    <s v="Windpark Wahlsdorf"/>
    <n v="14913"/>
    <s v="Wahlsdorf"/>
    <n v="77"/>
    <s v="Brandenburg"/>
    <m/>
    <n v="2016"/>
    <n v="2016"/>
    <s v="in Betrieb"/>
    <x v="0"/>
    <m/>
    <m/>
    <s v="Windenergie (Onshore-Anlage)"/>
    <x v="0"/>
    <m/>
    <n v="12.59"/>
    <m/>
    <m/>
    <m/>
    <x v="0"/>
    <x v="147"/>
    <x v="0"/>
  </r>
  <r>
    <s v="BNA1683"/>
    <x v="0"/>
    <s v="Windpark Feldheim V"/>
    <n v="14979"/>
    <s v="Treuenbrietzen OT Feldheim"/>
    <s v="Gemarkung Feldheim, Flur 6, Flst. 114"/>
    <s v="Brandenburg"/>
    <m/>
    <n v="2015"/>
    <n v="2015"/>
    <s v="in Betrieb"/>
    <x v="0"/>
    <m/>
    <m/>
    <s v="Windenergie (Onshore-Anlage)"/>
    <x v="0"/>
    <m/>
    <n v="21"/>
    <m/>
    <m/>
    <m/>
    <x v="0"/>
    <x v="146"/>
    <x v="0"/>
  </r>
  <r>
    <s v="BNA1684"/>
    <x v="0"/>
    <s v="Windpark Duben II"/>
    <n v="15926"/>
    <s v="Luckau OT Duben"/>
    <s v="Gem. Karche Flur 2 FS 53"/>
    <s v="Brandenburg"/>
    <m/>
    <n v="2015"/>
    <n v="2015"/>
    <s v="in Betrieb"/>
    <x v="0"/>
    <m/>
    <m/>
    <s v="Windenergie (Onshore-Anlage)"/>
    <x v="0"/>
    <m/>
    <n v="24.75"/>
    <m/>
    <m/>
    <m/>
    <x v="0"/>
    <x v="146"/>
    <x v="0"/>
  </r>
  <r>
    <s v="BNA1685"/>
    <x v="0"/>
    <s v="Windpark Luckow-Petershagen"/>
    <n v="16306"/>
    <s v="Luckow-Petershagen"/>
    <s v="Gemarkung Luckow-Petershagen , Flur 2, Flurstück 255"/>
    <s v="Brandenburg"/>
    <m/>
    <n v="2015"/>
    <n v="2015"/>
    <s v="in Betrieb"/>
    <x v="0"/>
    <m/>
    <m/>
    <s v="Windenergie (Onshore-Anlage)"/>
    <x v="0"/>
    <m/>
    <n v="50.98"/>
    <m/>
    <m/>
    <m/>
    <x v="0"/>
    <x v="146"/>
    <x v="0"/>
  </r>
  <r>
    <s v="BNA1686"/>
    <x v="0"/>
    <s v="Groß Welle"/>
    <n v="16866"/>
    <s v="Gumtow"/>
    <s v="Flurstück 184, Flur 1"/>
    <s v="Brandenburg"/>
    <m/>
    <n v="2010"/>
    <n v="2010"/>
    <s v="in Betrieb"/>
    <x v="0"/>
    <m/>
    <m/>
    <s v="Windenergie (Onshore-Anlage)"/>
    <x v="0"/>
    <m/>
    <n v="12"/>
    <m/>
    <m/>
    <m/>
    <x v="0"/>
    <x v="54"/>
    <x v="0"/>
  </r>
  <r>
    <s v="BNA1687"/>
    <x v="0"/>
    <s v="GR Grünberg"/>
    <n v="17291"/>
    <s v="Gemarkung: Wallmow"/>
    <s v="Flur:6, Flurstück: 43"/>
    <s v="Brandenburg"/>
    <m/>
    <n v="2010"/>
    <n v="2010"/>
    <s v="in Betrieb"/>
    <x v="0"/>
    <m/>
    <m/>
    <s v="Windenergie (Onshore-Anlage)"/>
    <x v="0"/>
    <m/>
    <n v="20.7"/>
    <m/>
    <m/>
    <m/>
    <x v="0"/>
    <x v="54"/>
    <x v="0"/>
  </r>
  <r>
    <s v="BNA1688"/>
    <x v="716"/>
    <s v="Bürgerwindpark Löningen"/>
    <n v="49624"/>
    <s v="Wachtum"/>
    <s v="Flur 5, Flurstück 19/3"/>
    <s v="Niedersachsen"/>
    <m/>
    <d v="2010-06-30T00:00:00"/>
    <d v="2010-06-30T00:00:00"/>
    <s v="in Betrieb"/>
    <x v="0"/>
    <m/>
    <m/>
    <s v="Windenergie (Onshore-Anlage)"/>
    <x v="0"/>
    <m/>
    <n v="14"/>
    <m/>
    <m/>
    <m/>
    <x v="0"/>
    <x v="24"/>
    <x v="0"/>
  </r>
  <r>
    <s v="BNA1689"/>
    <x v="0"/>
    <s v="Menslage 01 - Herberger Feld"/>
    <n v="49637"/>
    <s v="Menslage"/>
    <s v="Letzte Lage, Gemarkung Herbergen, Flur 2, Flurstück 4"/>
    <s v="Niedersachsen"/>
    <m/>
    <n v="2015"/>
    <n v="2015"/>
    <s v="in Betrieb"/>
    <x v="0"/>
    <m/>
    <m/>
    <s v="Windenergie (Onshore-Anlage)"/>
    <x v="0"/>
    <m/>
    <n v="12"/>
    <m/>
    <m/>
    <m/>
    <x v="0"/>
    <x v="146"/>
    <x v="0"/>
  </r>
  <r>
    <s v="BNA1690"/>
    <x v="0"/>
    <s v="Repowering Windpark Egglingen"/>
    <n v="26409"/>
    <s v="Wittmund"/>
    <s v="Flurstück 12/5 u. 12/6 der Flur 13, Gemarkung Eggelingen"/>
    <s v="Niedersachsen"/>
    <m/>
    <n v="2015"/>
    <n v="2015"/>
    <s v="in Betrieb"/>
    <x v="0"/>
    <m/>
    <m/>
    <s v="Windenergie (Onshore-Anlage)"/>
    <x v="0"/>
    <m/>
    <n v="12.2"/>
    <m/>
    <m/>
    <m/>
    <x v="0"/>
    <x v="146"/>
    <x v="0"/>
  </r>
  <r>
    <s v="BNA1691"/>
    <x v="0"/>
    <s v="Windpark Abens Blersum GmbH &amp; Co. KG"/>
    <n v="26409"/>
    <s v="Wittmund"/>
    <s v="(WEA 18) Flurstück 32/1 der Flur 8 Gemarkung Uttel"/>
    <s v="Niedersachsen"/>
    <m/>
    <n v="2015"/>
    <n v="2015"/>
    <s v="in Betrieb"/>
    <x v="0"/>
    <m/>
    <m/>
    <s v="Windenergie (Onshore-Anlage)"/>
    <x v="0"/>
    <m/>
    <n v="15.25"/>
    <m/>
    <m/>
    <m/>
    <x v="0"/>
    <x v="146"/>
    <x v="0"/>
  </r>
  <r>
    <s v="BNA1692"/>
    <x v="0"/>
    <s v="Windpark Abens Nord GmbH &amp; Co. KG"/>
    <n v="26409"/>
    <s v="Wittmund"/>
    <s v="(WEA 11) Flurstück 39/1 der Flur 2 Gemarkung Burhafe"/>
    <s v="Niedersachsen"/>
    <m/>
    <n v="2015"/>
    <n v="2015"/>
    <s v="in Betrieb"/>
    <x v="0"/>
    <m/>
    <m/>
    <s v="Windenergie (Onshore-Anlage)"/>
    <x v="0"/>
    <m/>
    <n v="24.4"/>
    <m/>
    <m/>
    <m/>
    <x v="0"/>
    <x v="146"/>
    <x v="0"/>
  </r>
  <r>
    <s v="BNA1693"/>
    <x v="0"/>
    <s v="Windpark Appeln"/>
    <n v="27616"/>
    <s v="Beverstedt"/>
    <n v="17"/>
    <s v="Niedersachsen"/>
    <m/>
    <n v="2015"/>
    <n v="2015"/>
    <s v="in Betrieb"/>
    <x v="0"/>
    <m/>
    <m/>
    <s v="Windenergie (Onshore-Anlage)"/>
    <x v="0"/>
    <m/>
    <n v="11.4"/>
    <m/>
    <m/>
    <m/>
    <x v="0"/>
    <x v="146"/>
    <x v="0"/>
  </r>
  <r>
    <s v="BNA1694"/>
    <x v="0"/>
    <s v="Windpark Coppenbrügge"/>
    <n v="31863"/>
    <s v="Coppenbrügge"/>
    <s v="Coppenbrügge, Flur 14, Flurstück 17"/>
    <s v="Niedersachsen"/>
    <m/>
    <n v="2015"/>
    <n v="2015"/>
    <s v="in Betrieb"/>
    <x v="0"/>
    <m/>
    <m/>
    <s v="Windenergie (Onshore-Anlage)"/>
    <x v="0"/>
    <m/>
    <n v="19.2"/>
    <m/>
    <m/>
    <m/>
    <x v="0"/>
    <x v="146"/>
    <x v="0"/>
  </r>
  <r>
    <s v="BNA1695"/>
    <x v="0"/>
    <s v="Windpark Gehrde &quot;Groß Drehle&quot;"/>
    <n v="49596"/>
    <s v="Gehrde"/>
    <s v="Gemarkung Groß Drehle, Flur 1, Flurstück 3"/>
    <s v="Niedersachsen"/>
    <m/>
    <n v="2015"/>
    <n v="2015"/>
    <s v="in Betrieb"/>
    <x v="0"/>
    <m/>
    <m/>
    <s v="Windenergie (Onshore-Anlage)"/>
    <x v="0"/>
    <m/>
    <n v="12"/>
    <m/>
    <m/>
    <m/>
    <x v="0"/>
    <x v="146"/>
    <x v="0"/>
  </r>
  <r>
    <s v="BNA1696"/>
    <x v="10"/>
    <s v="Windpark Horst"/>
    <n v="29640"/>
    <s v="Schneverdingen/Horst"/>
    <s v="Gemarkung Wesseloh; Flur 1; Flurstück 127/50"/>
    <s v="Niedersachsen"/>
    <m/>
    <d v="2016-03-30T00:00:00"/>
    <d v="2016-03-30T00:00:00"/>
    <s v="in Betrieb"/>
    <x v="0"/>
    <m/>
    <m/>
    <s v="Windenergie (Onshore-Anlage)"/>
    <x v="0"/>
    <m/>
    <n v="12"/>
    <m/>
    <m/>
    <m/>
    <x v="0"/>
    <x v="13"/>
    <x v="0"/>
  </r>
  <r>
    <s v="BNA1697"/>
    <x v="0"/>
    <s v="Windpark Klingenberg"/>
    <n v="28790"/>
    <s v="Schwanewede"/>
    <m/>
    <s v="Niedersachsen"/>
    <m/>
    <n v="2015"/>
    <n v="2015"/>
    <s v="in Betrieb"/>
    <x v="0"/>
    <m/>
    <m/>
    <s v="Windenergie (Onshore-Anlage)"/>
    <x v="0"/>
    <m/>
    <n v="18.3"/>
    <m/>
    <m/>
    <m/>
    <x v="0"/>
    <x v="146"/>
    <x v="0"/>
  </r>
  <r>
    <s v="BNA1698"/>
    <x v="0"/>
    <s v="Windpark Lesse II"/>
    <n v="38228"/>
    <s v="Lesse"/>
    <s v="Gemarkung Lesse, Flur 11"/>
    <s v="Niedersachsen"/>
    <m/>
    <n v="2010"/>
    <n v="2010"/>
    <s v="in Betrieb"/>
    <x v="0"/>
    <m/>
    <m/>
    <s v="Windenergie (Onshore-Anlage)"/>
    <x v="0"/>
    <m/>
    <n v="10"/>
    <m/>
    <m/>
    <m/>
    <x v="0"/>
    <x v="54"/>
    <x v="0"/>
  </r>
  <r>
    <s v="BNA1699"/>
    <x v="0"/>
    <s v="Windpark Lorup"/>
    <n v="26901"/>
    <s v="Lorup"/>
    <m/>
    <s v="Niedersachsen"/>
    <m/>
    <n v="2010"/>
    <n v="2010"/>
    <s v="in Betrieb"/>
    <x v="0"/>
    <m/>
    <m/>
    <s v="Windenergie (Onshore-Anlage)"/>
    <x v="0"/>
    <m/>
    <n v="11.5"/>
    <m/>
    <m/>
    <m/>
    <x v="0"/>
    <x v="54"/>
    <x v="0"/>
  </r>
  <r>
    <s v="BNA1700"/>
    <x v="0"/>
    <s v="Windpark Lunestedt-Heerstedt"/>
    <n v="27616"/>
    <s v="Beverstedt"/>
    <s v="45 und 46"/>
    <s v="Niedersachsen"/>
    <m/>
    <n v="2015"/>
    <n v="2015"/>
    <s v="in Betrieb"/>
    <x v="0"/>
    <m/>
    <m/>
    <s v="Windenergie (Onshore-Anlage)"/>
    <x v="0"/>
    <m/>
    <n v="38.5"/>
    <m/>
    <m/>
    <m/>
    <x v="0"/>
    <x v="146"/>
    <x v="0"/>
  </r>
  <r>
    <s v="BNA1701"/>
    <x v="0"/>
    <s v="Windpark Merzen"/>
    <n v="49586"/>
    <s v="Merzen"/>
    <s v="Gemarkung Lechtrup, Flur 11, Flurstück 16/1"/>
    <s v="Niedersachsen"/>
    <m/>
    <n v="2016"/>
    <n v="2016"/>
    <s v="in Betrieb"/>
    <x v="0"/>
    <m/>
    <m/>
    <s v="Windenergie (Onshore-Anlage)"/>
    <x v="0"/>
    <m/>
    <n v="10"/>
    <m/>
    <m/>
    <m/>
    <x v="0"/>
    <x v="147"/>
    <x v="0"/>
  </r>
  <r>
    <s v="BNA1702"/>
    <x v="0"/>
    <s v="Windpark Moosmoor"/>
    <m/>
    <m/>
    <s v="Gem. Wittstedt, Flur 8, Flurstück 24/1"/>
    <s v="Niedersachsen"/>
    <m/>
    <n v="2015"/>
    <n v="2015"/>
    <s v="in Betrieb"/>
    <x v="0"/>
    <m/>
    <m/>
    <s v="Windenergie (Onshore-Anlage)"/>
    <x v="0"/>
    <m/>
    <n v="12.2"/>
    <m/>
    <m/>
    <m/>
    <x v="0"/>
    <x v="146"/>
    <x v="0"/>
  </r>
  <r>
    <s v="BNA1703"/>
    <x v="0"/>
    <s v="Windpark Neudersum"/>
    <n v="26906"/>
    <s v="Dersum"/>
    <s v="Gemarkung Neudersum, Flur 001, Flurstück 57"/>
    <s v="Niedersachsen"/>
    <m/>
    <n v="2015"/>
    <n v="2015"/>
    <s v="in Betrieb"/>
    <x v="0"/>
    <m/>
    <m/>
    <s v="Windenergie (Onshore-Anlage)"/>
    <x v="0"/>
    <m/>
    <n v="12.2"/>
    <m/>
    <m/>
    <m/>
    <x v="0"/>
    <x v="146"/>
    <x v="0"/>
  </r>
  <r>
    <s v="BNA1704"/>
    <x v="0"/>
    <s v="Windpark Neusustrum"/>
    <n v="49762"/>
    <s v="Sustrum"/>
    <s v="Gemarkung Neusustrum, Flur 3, Flurstück 7/2"/>
    <s v="Niedersachsen"/>
    <m/>
    <n v="2016"/>
    <n v="2016"/>
    <s v="in Betrieb"/>
    <x v="0"/>
    <m/>
    <m/>
    <s v="Windenergie (Onshore-Anlage)"/>
    <x v="0"/>
    <m/>
    <n v="24"/>
    <m/>
    <m/>
    <m/>
    <x v="0"/>
    <x v="147"/>
    <x v="0"/>
  </r>
  <r>
    <s v="BNA1705"/>
    <x v="0"/>
    <s v="Windpark Sandbostel"/>
    <n v="27446"/>
    <s v="Sandbostel"/>
    <s v="Gemarkung Sandbostel, Flur 5"/>
    <s v="Niedersachsen"/>
    <m/>
    <n v="2015"/>
    <n v="2015"/>
    <s v="in Betrieb"/>
    <x v="0"/>
    <m/>
    <m/>
    <s v="Windenergie (Onshore-Anlage)"/>
    <x v="0"/>
    <m/>
    <n v="11.75"/>
    <m/>
    <m/>
    <m/>
    <x v="0"/>
    <x v="146"/>
    <x v="0"/>
  </r>
  <r>
    <s v="BNA1706"/>
    <x v="0"/>
    <s v="Windpark Schwarme"/>
    <n v="27327"/>
    <s v="Schwarme"/>
    <n v="42378"/>
    <s v="Niedersachsen"/>
    <m/>
    <n v="2010"/>
    <n v="2010"/>
    <s v="in Betrieb"/>
    <x v="0"/>
    <m/>
    <m/>
    <s v="Windenergie (Onshore-Anlage)"/>
    <x v="0"/>
    <m/>
    <n v="10"/>
    <m/>
    <m/>
    <m/>
    <x v="0"/>
    <x v="54"/>
    <x v="0"/>
  </r>
  <r>
    <s v="BNA1707"/>
    <x v="0"/>
    <s v="WP Barnstorf"/>
    <n v="49406"/>
    <s v="Drentwede"/>
    <s v="Flur 3 Stk. 52/2 Gem. Aldorf"/>
    <s v="Niedersachsen"/>
    <m/>
    <n v="2016"/>
    <n v="2016"/>
    <s v="in Betrieb"/>
    <x v="0"/>
    <m/>
    <m/>
    <s v="Windenergie (Onshore-Anlage)"/>
    <x v="0"/>
    <m/>
    <n v="11.7"/>
    <m/>
    <m/>
    <m/>
    <x v="0"/>
    <x v="147"/>
    <x v="0"/>
  </r>
  <r>
    <s v="BNA1708"/>
    <x v="717"/>
    <s v="WP Berne"/>
    <n v="27804"/>
    <s v="Gemarkung Neuenhuntorf, Berne"/>
    <s v="Flurstück 339, Flur 6"/>
    <s v="Niedersachsen"/>
    <m/>
    <d v="2015-03-18T00:00:00"/>
    <d v="2015-03-18T00:00:00"/>
    <s v="in Betrieb"/>
    <x v="0"/>
    <m/>
    <m/>
    <s v="Windenergie (Onshore-Anlage)"/>
    <x v="0"/>
    <m/>
    <n v="11.5"/>
    <s v="Berne-Neuenhuntorfermoor, Hoher Weg (Flur 6 und 7)"/>
    <m/>
    <m/>
    <x v="0"/>
    <x v="120"/>
    <x v="0"/>
  </r>
  <r>
    <s v="BNA1709"/>
    <x v="0"/>
    <s v="WP Martfeld"/>
    <n v="27327"/>
    <s v="Martfeld"/>
    <s v="Gemarkung Martfeld, Flur 10, Flurstück 38"/>
    <s v="Niedersachsen"/>
    <m/>
    <n v="2010"/>
    <n v="2010"/>
    <s v="in Betrieb"/>
    <x v="0"/>
    <m/>
    <m/>
    <s v="Windenergie (Onshore-Anlage)"/>
    <x v="0"/>
    <m/>
    <n v="10"/>
    <m/>
    <m/>
    <m/>
    <x v="0"/>
    <x v="54"/>
    <x v="0"/>
  </r>
  <r>
    <s v="BNA1710"/>
    <x v="0"/>
    <s v="Windpark Lahn-Dill-Bergland-Mitte"/>
    <n v="35080"/>
    <s v="Bad Endbach"/>
    <s v="Gemarkung Günterod, Flur 28, Flurstück 465/329"/>
    <s v="Hessen"/>
    <m/>
    <n v="2015"/>
    <n v="2015"/>
    <s v="in Betrieb"/>
    <x v="0"/>
    <m/>
    <m/>
    <s v="Windenergie (Onshore-Anlage)"/>
    <x v="0"/>
    <m/>
    <n v="21.35"/>
    <m/>
    <m/>
    <m/>
    <x v="0"/>
    <x v="146"/>
    <x v="0"/>
  </r>
  <r>
    <s v="BNA1712"/>
    <x v="718"/>
    <s v="Energie- und Ressourcenpark Rabenau"/>
    <n v="35466"/>
    <s v="Rabenau"/>
    <s v="Zum Noll (Weitershain, Fl. 14, Flst. 5/2)"/>
    <s v="Hessen"/>
    <m/>
    <n v="2015"/>
    <n v="2015"/>
    <s v="in Betrieb"/>
    <x v="0"/>
    <m/>
    <m/>
    <s v="Windenergie (Onshore-Anlage)"/>
    <x v="0"/>
    <s v="Nein"/>
    <n v="15.18"/>
    <m/>
    <m/>
    <m/>
    <x v="0"/>
    <x v="146"/>
    <x v="0"/>
  </r>
  <r>
    <s v="BNA1713"/>
    <x v="0"/>
    <s v="Windpark Ludwigsau"/>
    <n v="36251"/>
    <s v="Gemarkung Ersrode"/>
    <s v="Flur 6, Flurstück 1"/>
    <s v="Hessen"/>
    <m/>
    <n v="2016"/>
    <n v="2016"/>
    <s v="in Betrieb"/>
    <x v="0"/>
    <m/>
    <m/>
    <s v="Windenergie (Onshore-Anlage)"/>
    <x v="0"/>
    <m/>
    <n v="23.1"/>
    <m/>
    <m/>
    <m/>
    <x v="0"/>
    <x v="147"/>
    <x v="0"/>
  </r>
  <r>
    <s v="BNA1714"/>
    <x v="0"/>
    <s v="Windpark Buchonia"/>
    <n v="36391"/>
    <s v="Sinntal"/>
    <s v="Gemarkung Sterbfritz, Flur 1, Flurstück 1"/>
    <s v="Hessen"/>
    <m/>
    <n v="2015"/>
    <n v="2015"/>
    <s v="in Betrieb"/>
    <x v="0"/>
    <m/>
    <m/>
    <s v="Windenergie (Onshore-Anlage)"/>
    <x v="0"/>
    <m/>
    <n v="19.02"/>
    <m/>
    <m/>
    <m/>
    <x v="0"/>
    <x v="146"/>
    <x v="0"/>
  </r>
  <r>
    <s v="BNA1715"/>
    <x v="719"/>
    <s v="Windpark Rohrberg"/>
    <n v="37235"/>
    <s v="Hessisch Lichtenau"/>
    <s v="Flur 3, Flurstück 2/12"/>
    <s v="Hessen"/>
    <m/>
    <d v="2015-11-01T00:00:00"/>
    <d v="2015-11-01T00:00:00"/>
    <s v="in Betrieb"/>
    <x v="0"/>
    <m/>
    <m/>
    <s v="Windenergie (Onshore-Anlage)"/>
    <x v="0"/>
    <s v="Nein"/>
    <n v="15"/>
    <s v="UW Bergshausen"/>
    <s v="USp. Hoch- / Mittelspannung (HS/MS)"/>
    <s v="Städtische Werke Netz plus Service GmbH"/>
    <x v="0"/>
    <x v="120"/>
    <x v="0"/>
  </r>
  <r>
    <s v="BNA1716"/>
    <x v="0"/>
    <s v="Windpark Galgenberg"/>
    <n v="61137"/>
    <s v="Schöneck-Kilianstädten"/>
    <s v="Gemarkung Kilianstädten, Flur 29, Flurstück 18"/>
    <s v="Hessen"/>
    <m/>
    <n v="2010"/>
    <n v="2010"/>
    <s v="in Betrieb"/>
    <x v="0"/>
    <m/>
    <m/>
    <s v="Windenergie (Onshore-Anlage)"/>
    <x v="0"/>
    <m/>
    <n v="30.4"/>
    <m/>
    <m/>
    <m/>
    <x v="0"/>
    <x v="54"/>
    <x v="0"/>
  </r>
  <r>
    <s v="BNA1717"/>
    <x v="0"/>
    <s v="Windpark Harthäuser Wald"/>
    <n v="74259"/>
    <s v="Widdern"/>
    <s v="Flurstück 4041/1"/>
    <s v="Baden-Württemberg"/>
    <m/>
    <n v="2015"/>
    <n v="2015"/>
    <s v="in Betrieb"/>
    <x v="0"/>
    <m/>
    <m/>
    <s v="Windenergie (Onshore-Anlage)"/>
    <x v="0"/>
    <m/>
    <n v="42"/>
    <m/>
    <m/>
    <m/>
    <x v="0"/>
    <x v="146"/>
    <x v="0"/>
  </r>
  <r>
    <s v="BNA1718"/>
    <x v="0"/>
    <s v="Windpark Kohlenstraße"/>
    <n v="74544"/>
    <s v="Michelbach an der Bilz"/>
    <s v="770/1 Gemarkung Michelbach"/>
    <s v="Baden-Württemberg"/>
    <m/>
    <n v="2015"/>
    <n v="2015"/>
    <s v="in Betrieb"/>
    <x v="0"/>
    <m/>
    <m/>
    <s v="Windenergie (Onshore-Anlage)"/>
    <x v="0"/>
    <m/>
    <n v="23.1"/>
    <m/>
    <m/>
    <m/>
    <x v="0"/>
    <x v="146"/>
    <x v="0"/>
  </r>
  <r>
    <s v="BNA1719"/>
    <x v="0"/>
    <s v="Windpark Ravenstein"/>
    <n v="74747"/>
    <s v="Ravenstein"/>
    <s v="2277 Gemarkung Merchingen"/>
    <s v="Baden-Württemberg"/>
    <m/>
    <n v="2015"/>
    <n v="2015"/>
    <s v="in Betrieb"/>
    <x v="0"/>
    <m/>
    <m/>
    <s v="Windenergie (Onshore-Anlage)"/>
    <x v="0"/>
    <m/>
    <n v="10.119999999999999"/>
    <m/>
    <m/>
    <m/>
    <x v="0"/>
    <x v="146"/>
    <x v="0"/>
  </r>
  <r>
    <s v="BNA1720"/>
    <x v="0"/>
    <s v="Windpark Berg"/>
    <n v="82335"/>
    <s v="Berg"/>
    <n v="19"/>
    <s v="Bayern"/>
    <m/>
    <n v="2015"/>
    <n v="2015"/>
    <s v="in Betrieb"/>
    <x v="0"/>
    <m/>
    <m/>
    <s v="Windenergie (Onshore-Anlage)"/>
    <x v="0"/>
    <m/>
    <n v="12"/>
    <m/>
    <m/>
    <m/>
    <x v="0"/>
    <x v="146"/>
    <x v="0"/>
  </r>
  <r>
    <s v="BNA1721"/>
    <x v="0"/>
    <s v="WP Titting"/>
    <n v="85135"/>
    <s v="Titting"/>
    <s v="Flurstücke 235 &amp; 236, Gemarkung Großnottersdorf"/>
    <s v="Bayern"/>
    <m/>
    <n v="2015"/>
    <n v="2015"/>
    <s v="in Betrieb"/>
    <x v="0"/>
    <m/>
    <m/>
    <s v="Windenergie (Onshore-Anlage)"/>
    <x v="0"/>
    <m/>
    <n v="21.51"/>
    <m/>
    <m/>
    <m/>
    <x v="0"/>
    <x v="146"/>
    <x v="0"/>
  </r>
  <r>
    <s v="BNA1722"/>
    <x v="0"/>
    <s v="Windpark Thalmässing"/>
    <n v="91177"/>
    <s v="Thalmässing"/>
    <s v="Gemarkung Landersdorf, Fl-Nr. 238"/>
    <s v="Bayern"/>
    <m/>
    <n v="2015"/>
    <n v="2015"/>
    <s v="in Betrieb"/>
    <x v="0"/>
    <m/>
    <m/>
    <s v="Windenergie (Onshore-Anlage)"/>
    <x v="0"/>
    <m/>
    <n v="15.38"/>
    <m/>
    <m/>
    <m/>
    <x v="0"/>
    <x v="146"/>
    <x v="0"/>
  </r>
  <r>
    <s v="BNA1723"/>
    <x v="0"/>
    <s v="Windpark Lonnerstadt"/>
    <n v="91475"/>
    <s v="Lonnerstadt"/>
    <s v="Flurstücknummer: 1727 Gemarkung Lonnerstadt"/>
    <s v="Bayern"/>
    <m/>
    <d v="2015-12-01T00:00:00"/>
    <d v="2015-12-01T00:00:00"/>
    <s v="in Betrieb"/>
    <x v="0"/>
    <m/>
    <m/>
    <s v="Windenergie (Onshore-Anlage)"/>
    <x v="0"/>
    <m/>
    <n v="12"/>
    <s v="Schalthaus Höchstadt"/>
    <s v="Mittelspannung (MS)"/>
    <s v="Bayernwerk AG"/>
    <x v="0"/>
    <x v="120"/>
    <x v="0"/>
  </r>
  <r>
    <s v="BNA1724"/>
    <x v="0"/>
    <s v="WP Dinkelsbühl-Wilburgstetten (ehemals WP Eichelberg)"/>
    <n v="91550"/>
    <s v="Dinkelsbühl"/>
    <s v="Flurstück 205, Gemarkung Sinbronn"/>
    <s v="Bayern"/>
    <m/>
    <n v="2015"/>
    <n v="2015"/>
    <s v="in Betrieb"/>
    <x v="0"/>
    <m/>
    <m/>
    <s v="Windenergie (Onshore-Anlage)"/>
    <x v="0"/>
    <m/>
    <n v="13.2"/>
    <m/>
    <m/>
    <m/>
    <x v="0"/>
    <x v="146"/>
    <x v="0"/>
  </r>
  <r>
    <s v="BNA1725"/>
    <x v="720"/>
    <s v="WP Gesater Wald"/>
    <n v="91564"/>
    <s v="Neuendettelsau"/>
    <s v="Flur 663 Gemarkung Haag"/>
    <s v="Bayern"/>
    <m/>
    <n v="2015"/>
    <n v="2015"/>
    <s v="in Betrieb"/>
    <x v="0"/>
    <m/>
    <m/>
    <s v="Windenergie (Onshore-Anlage)"/>
    <x v="0"/>
    <m/>
    <n v="12"/>
    <m/>
    <m/>
    <m/>
    <x v="0"/>
    <x v="146"/>
    <x v="0"/>
  </r>
  <r>
    <s v="BNA1726"/>
    <x v="0"/>
    <s v="Windpark Birkenfels"/>
    <n v="91604"/>
    <s v="Flachslanden"/>
    <s v="382 Gemarkung Kettenhöfstetten"/>
    <s v="Bayern"/>
    <m/>
    <n v="2015"/>
    <n v="2015"/>
    <s v="in Betrieb"/>
    <x v="0"/>
    <m/>
    <m/>
    <s v="Windenergie (Onshore-Anlage)"/>
    <x v="0"/>
    <m/>
    <n v="10"/>
    <m/>
    <m/>
    <m/>
    <x v="0"/>
    <x v="146"/>
    <x v="0"/>
  </r>
  <r>
    <s v="BNA1727"/>
    <x v="721"/>
    <s v="Windpark Velburg"/>
    <n v="92355"/>
    <s v="Velburg"/>
    <s v="149, Gemarkung Mantlach"/>
    <s v="Bayern"/>
    <m/>
    <n v="2015"/>
    <n v="2015"/>
    <s v="in Betrieb"/>
    <x v="0"/>
    <m/>
    <m/>
    <s v="Windenergie (Onshore-Anlage)"/>
    <x v="0"/>
    <m/>
    <n v="12"/>
    <m/>
    <m/>
    <m/>
    <x v="0"/>
    <x v="146"/>
    <x v="0"/>
  </r>
  <r>
    <s v="BNA1728"/>
    <x v="0"/>
    <s v="Windpark Hohenzellig"/>
    <n v="95176"/>
    <s v="Gemeinde Konradsreuth"/>
    <s v="FlNr. 185 Gemarkung Gottfriedsreuth"/>
    <s v="Bayern"/>
    <m/>
    <n v="2015"/>
    <n v="2015"/>
    <s v="in Betrieb"/>
    <x v="0"/>
    <m/>
    <m/>
    <s v="Windenergie (Onshore-Anlage)"/>
    <x v="0"/>
    <m/>
    <n v="19.2"/>
    <m/>
    <m/>
    <m/>
    <x v="0"/>
    <x v="146"/>
    <x v="0"/>
  </r>
  <r>
    <s v="BNA1729"/>
    <x v="0"/>
    <s v="Windpark Fasanerie"/>
    <n v="95194"/>
    <s v="Regnitzlosau"/>
    <n v="498"/>
    <s v="Bayern"/>
    <m/>
    <n v="2010"/>
    <n v="2010"/>
    <s v="in Betrieb"/>
    <x v="0"/>
    <m/>
    <m/>
    <s v="Windenergie (Onshore-Anlage)"/>
    <x v="0"/>
    <m/>
    <n v="10"/>
    <m/>
    <m/>
    <m/>
    <x v="0"/>
    <x v="54"/>
    <x v="0"/>
  </r>
  <r>
    <s v="BNA1730"/>
    <x v="0"/>
    <s v="VR Windpark Thurnau GmbH &amp; Co. KG"/>
    <n v="95349"/>
    <s v="Thurnau"/>
    <n v="449"/>
    <s v="Bayern"/>
    <m/>
    <n v="2015"/>
    <n v="2015"/>
    <s v="in Betrieb"/>
    <x v="0"/>
    <m/>
    <m/>
    <s v="Windenergie (Onshore-Anlage)"/>
    <x v="0"/>
    <m/>
    <n v="24"/>
    <m/>
    <m/>
    <m/>
    <x v="0"/>
    <x v="146"/>
    <x v="0"/>
  </r>
  <r>
    <s v="BNA1731"/>
    <x v="0"/>
    <s v="OSTWINDpark Rotmainquelle"/>
    <n v="95503"/>
    <s v="Hummental"/>
    <s v="Fl.-Nr. 28/8 Lindenhardter Forst-Nordwest"/>
    <s v="Bayern"/>
    <m/>
    <n v="2015"/>
    <n v="2015"/>
    <s v="in Betrieb"/>
    <x v="0"/>
    <m/>
    <m/>
    <s v="Windenergie (Onshore-Anlage)"/>
    <x v="0"/>
    <m/>
    <n v="12"/>
    <m/>
    <m/>
    <m/>
    <x v="0"/>
    <x v="146"/>
    <x v="0"/>
  </r>
  <r>
    <s v="BNA1732"/>
    <x v="0"/>
    <s v="Windpark Korbersdorf-Seußen"/>
    <n v="95659"/>
    <s v="Arzberg"/>
    <s v="FlSt. 519, Gemarkung Korbersdorf-Seußen"/>
    <s v="Bayern"/>
    <m/>
    <n v="2015"/>
    <n v="2015"/>
    <s v="in Betrieb"/>
    <x v="0"/>
    <m/>
    <m/>
    <s v="Windenergie (Onshore-Anlage)"/>
    <x v="0"/>
    <m/>
    <n v="12"/>
    <m/>
    <m/>
    <m/>
    <x v="0"/>
    <x v="146"/>
    <x v="0"/>
  </r>
  <r>
    <s v="BNA1733"/>
    <x v="0"/>
    <s v="Bürgerwindpark Sailershäuser Wald GmbH &amp; Co. KG"/>
    <n v="97437"/>
    <s v="Haßfurt"/>
    <s v="Gemarkung Holzhausen Fl.Nr. 3766"/>
    <s v="Bayern"/>
    <m/>
    <n v="2015"/>
    <n v="2015"/>
    <s v="in Betrieb"/>
    <x v="0"/>
    <m/>
    <m/>
    <s v="Windenergie (Onshore-Anlage)"/>
    <x v="0"/>
    <m/>
    <n v="24"/>
    <m/>
    <m/>
    <m/>
    <x v="0"/>
    <x v="146"/>
    <x v="0"/>
  </r>
  <r>
    <s v="BNA1734"/>
    <x v="0"/>
    <s v="Windpark Werneck-Eßleben"/>
    <n v="97440"/>
    <s v="Werneck-Eßleben"/>
    <n v="2674"/>
    <s v="Bayern"/>
    <m/>
    <n v="2015"/>
    <n v="2015"/>
    <s v="in Betrieb"/>
    <x v="0"/>
    <m/>
    <m/>
    <s v="Windenergie (Onshore-Anlage)"/>
    <x v="0"/>
    <m/>
    <n v="12"/>
    <m/>
    <m/>
    <m/>
    <x v="0"/>
    <x v="146"/>
    <x v="0"/>
  </r>
  <r>
    <s v="BNA1735"/>
    <x v="722"/>
    <s v="Windpark Obbach"/>
    <n v="97502"/>
    <s v="Obbach"/>
    <n v="1102"/>
    <s v="Bayern"/>
    <m/>
    <n v="2015"/>
    <n v="2015"/>
    <s v="in Betrieb"/>
    <x v="0"/>
    <m/>
    <m/>
    <s v="Windenergie (Onshore-Anlage)"/>
    <x v="0"/>
    <m/>
    <n v="12.5"/>
    <m/>
    <m/>
    <m/>
    <x v="0"/>
    <x v="146"/>
    <x v="0"/>
  </r>
  <r>
    <s v="BNA1736"/>
    <x v="0"/>
    <s v="Großbardorf-Sulzfeld"/>
    <n v="97633"/>
    <s v="Großbardorf"/>
    <s v="Gemarkung Großbardorf, Fl-Nr. 15808, 15796"/>
    <s v="Bayern"/>
    <m/>
    <n v="2016"/>
    <n v="2016"/>
    <s v="in Betrieb"/>
    <x v="0"/>
    <m/>
    <m/>
    <s v="Windenergie (Onshore-Anlage)"/>
    <x v="0"/>
    <m/>
    <n v="13.2"/>
    <m/>
    <m/>
    <m/>
    <x v="0"/>
    <x v="147"/>
    <x v="0"/>
  </r>
  <r>
    <s v="BNA1737"/>
    <x v="0"/>
    <s v="Windpark Creglingen-Klosterwald"/>
    <n v="97993"/>
    <s v="Creglingen"/>
    <s v="Flurstück 152 (Freudenbach)"/>
    <s v="Baden-Württemberg"/>
    <m/>
    <n v="2015"/>
    <n v="2015"/>
    <s v="in Betrieb"/>
    <x v="0"/>
    <m/>
    <m/>
    <s v="Windenergie (Onshore-Anlage)"/>
    <x v="0"/>
    <m/>
    <n v="22.77"/>
    <m/>
    <m/>
    <m/>
    <x v="0"/>
    <x v="146"/>
    <x v="0"/>
  </r>
  <r>
    <s v="BNA1738"/>
    <x v="0"/>
    <s v="Windpark Krackow-Glasow"/>
    <n v="17322"/>
    <s v="Glasow"/>
    <s v="Gemarkung Glasow Fl 105 Flst 17"/>
    <s v="Mecklenburg-Vorpommern"/>
    <m/>
    <n v="2015"/>
    <n v="2015"/>
    <s v="in Betrieb"/>
    <x v="0"/>
    <m/>
    <m/>
    <s v="Windenergie (Onshore-Anlage)"/>
    <x v="0"/>
    <m/>
    <n v="46.13"/>
    <m/>
    <m/>
    <m/>
    <x v="0"/>
    <x v="146"/>
    <x v="0"/>
  </r>
  <r>
    <s v="BNA1739"/>
    <x v="0"/>
    <s v="Windpark Kublank III"/>
    <n v="17349"/>
    <s v="Groß Miltzow"/>
    <s v="Gemarkung Golm Flur 6, Flurstück 16"/>
    <s v="Mecklenburg-Vorpommern"/>
    <m/>
    <n v="2015"/>
    <n v="2015"/>
    <s v="in Betrieb"/>
    <x v="0"/>
    <m/>
    <m/>
    <s v="Windenergie (Onshore-Anlage)"/>
    <x v="0"/>
    <m/>
    <n v="13.75"/>
    <m/>
    <m/>
    <m/>
    <x v="0"/>
    <x v="146"/>
    <x v="0"/>
  </r>
  <r>
    <s v="BNA1740"/>
    <x v="0"/>
    <s v="Repowering WP Helmshagen"/>
    <n v="17498"/>
    <s v="Gemarkung Hohenmühl"/>
    <s v="Flur 1, Flst. 9/1"/>
    <s v="Mecklenburg-Vorpommern"/>
    <m/>
    <n v="2015"/>
    <n v="2015"/>
    <s v="in Betrieb"/>
    <x v="0"/>
    <m/>
    <m/>
    <s v="Windenergie (Onshore-Anlage)"/>
    <x v="0"/>
    <m/>
    <n v="18.45"/>
    <m/>
    <m/>
    <m/>
    <x v="0"/>
    <x v="146"/>
    <x v="0"/>
  </r>
  <r>
    <s v="BNA1741"/>
    <x v="0"/>
    <s v="Windpark Hohen Luckow Erweiterung"/>
    <n v="18239"/>
    <s v="Satow OT Hohen Luckow"/>
    <s v="Gemarkung Hohen Luckow, Flur 2, Flurstück 1"/>
    <s v="Mecklenburg-Vorpommern"/>
    <m/>
    <n v="2015"/>
    <n v="2015"/>
    <s v="in Betrieb"/>
    <x v="0"/>
    <m/>
    <m/>
    <s v="Windenergie (Onshore-Anlage)"/>
    <x v="0"/>
    <m/>
    <n v="22.39"/>
    <m/>
    <m/>
    <m/>
    <x v="0"/>
    <x v="146"/>
    <x v="0"/>
  </r>
  <r>
    <s v="BNA1742"/>
    <x v="723"/>
    <s v="Windpark Kurzen Trechow / Bernitt"/>
    <n v="18246"/>
    <s v="Kurzen Trechow"/>
    <s v="Trechower Weg, KNE5: FlSt:126/1, Fl 1"/>
    <s v="Mecklenburg-Vorpommern"/>
    <m/>
    <n v="2014"/>
    <n v="2014"/>
    <s v="in Betrieb"/>
    <x v="0"/>
    <m/>
    <m/>
    <s v="Windenergie (Onshore-Anlage)"/>
    <x v="0"/>
    <m/>
    <n v="15.25"/>
    <m/>
    <m/>
    <m/>
    <x v="0"/>
    <x v="83"/>
    <x v="0"/>
  </r>
  <r>
    <s v="BNA1743"/>
    <x v="0"/>
    <s v="WP Kambs NBK/2014/3924948/IW"/>
    <n v="18258"/>
    <s v="Vorbeck"/>
    <s v="Gemarkung Kambs, Flur 1, Flurstück 18"/>
    <s v="Mecklenburg-Vorpommern"/>
    <m/>
    <n v="2015"/>
    <n v="2015"/>
    <s v="in Betrieb"/>
    <x v="0"/>
    <m/>
    <m/>
    <s v="Windenergie (Onshore-Anlage)"/>
    <x v="0"/>
    <m/>
    <n v="22.5"/>
    <m/>
    <m/>
    <m/>
    <x v="0"/>
    <x v="146"/>
    <x v="0"/>
  </r>
  <r>
    <s v="BNA1744"/>
    <x v="0"/>
    <s v="Windpark Glasewitz"/>
    <n v="18276"/>
    <s v="Glasewitz"/>
    <s v="Flurstück 65/2"/>
    <s v="Mecklenburg-Vorpommern"/>
    <m/>
    <n v="2014"/>
    <n v="2014"/>
    <s v="in Betrieb"/>
    <x v="0"/>
    <m/>
    <m/>
    <s v="Windenergie (Onshore-Anlage)"/>
    <x v="0"/>
    <m/>
    <n v="15.25"/>
    <m/>
    <m/>
    <m/>
    <x v="0"/>
    <x v="83"/>
    <x v="0"/>
  </r>
  <r>
    <s v="BNA1745"/>
    <x v="0"/>
    <s v="Windpark Tribsees"/>
    <n v="18465"/>
    <s v="Tribsees"/>
    <s v="Flurstück 61, Flur 13, Gemarkung Tribsees"/>
    <s v="Mecklenburg-Vorpommern"/>
    <m/>
    <n v="2015"/>
    <n v="2015"/>
    <s v="in Betrieb"/>
    <x v="0"/>
    <m/>
    <m/>
    <s v="Windenergie (Onshore-Anlage)"/>
    <x v="0"/>
    <m/>
    <n v="18.3"/>
    <m/>
    <m/>
    <m/>
    <x v="0"/>
    <x v="146"/>
    <x v="0"/>
  </r>
  <r>
    <s v="BNA1746"/>
    <x v="0"/>
    <s v="Windpark Kurzen Trechow"/>
    <n v="18246"/>
    <s v="Kurzen Trechow"/>
    <s v="Gemarkung Langen Trechow, Flur 1, Flurstück 23"/>
    <s v="Mecklenburg-Vorpommern"/>
    <m/>
    <n v="2014"/>
    <n v="2014"/>
    <s v="in Betrieb"/>
    <x v="0"/>
    <m/>
    <m/>
    <s v="Windenergie (Onshore-Anlage)"/>
    <x v="0"/>
    <m/>
    <n v="18.3"/>
    <m/>
    <m/>
    <m/>
    <x v="0"/>
    <x v="83"/>
    <x v="0"/>
  </r>
  <r>
    <s v="BNA1747"/>
    <x v="0"/>
    <s v="GLS Windpark Schleiden"/>
    <n v="53937"/>
    <s v="Schleiden Schöneseiffen"/>
    <s v="Flur 5 Flurstück 67"/>
    <s v="Nordrhein-Westfalen"/>
    <m/>
    <n v="2015"/>
    <n v="2015"/>
    <s v="in Betrieb"/>
    <x v="0"/>
    <m/>
    <m/>
    <s v="Windenergie (Onshore-Anlage)"/>
    <x v="0"/>
    <m/>
    <n v="39.65"/>
    <s v="Station Blumenthal, Station Wollenberg, Station Oberhausen"/>
    <s v="Mittelspannung (MS)"/>
    <s v="Westnetz GmbH"/>
    <x v="0"/>
    <x v="146"/>
    <x v="0"/>
  </r>
  <r>
    <s v="BNA1748"/>
    <x v="0"/>
    <s v="Asselner Windpark"/>
    <n v="33165"/>
    <s v="Lichtenau"/>
    <s v="Gemarkung Asseln, Flur 3, Flurstück 17"/>
    <s v="Nordrhein-Westfalen"/>
    <m/>
    <n v="2015"/>
    <n v="2015"/>
    <s v="in Betrieb"/>
    <x v="0"/>
    <m/>
    <m/>
    <s v="Windenergie (Onshore-Anlage)"/>
    <x v="0"/>
    <m/>
    <n v="26.5"/>
    <m/>
    <m/>
    <m/>
    <x v="0"/>
    <x v="146"/>
    <x v="0"/>
  </r>
  <r>
    <s v="BNA1749"/>
    <x v="0"/>
    <s v="Bürgerwindpark Hollich Sellen"/>
    <n v="48565"/>
    <s v="Steinfurt"/>
    <s v="Gemarkung Burgsteinfurt, Flur 35, Flurstück 127"/>
    <s v="Nordrhein-Westfalen"/>
    <m/>
    <n v="2015"/>
    <n v="2015"/>
    <s v="in Betrieb"/>
    <x v="0"/>
    <m/>
    <m/>
    <s v="Windenergie (Onshore-Anlage)"/>
    <x v="0"/>
    <m/>
    <n v="24"/>
    <m/>
    <m/>
    <m/>
    <x v="0"/>
    <x v="146"/>
    <x v="0"/>
  </r>
  <r>
    <s v="BNA1750"/>
    <x v="0"/>
    <s v="Bürgerwindpark Lichtenau - Westernfeld-Buchgarten"/>
    <n v="33165"/>
    <s v="Lichtenau"/>
    <s v="Gemarkung Lichtenau, Flur 2, Flurstück 246"/>
    <s v="Nordrhein-Westfalen"/>
    <m/>
    <n v="2015"/>
    <n v="2015"/>
    <s v="in Betrieb"/>
    <x v="0"/>
    <m/>
    <m/>
    <s v="Windenergie (Onshore-Anlage)"/>
    <x v="0"/>
    <m/>
    <n v="20.55"/>
    <m/>
    <m/>
    <m/>
    <x v="0"/>
    <x v="146"/>
    <x v="0"/>
  </r>
  <r>
    <s v="BNA1751"/>
    <x v="0"/>
    <s v="Windpark Huser Klee"/>
    <n v="33165"/>
    <s v="Lichtenau"/>
    <s v="Gemarkung: Husen; Flur: 5; Flurstück: 40,41,42"/>
    <s v="Nordrhein-Westfalen"/>
    <m/>
    <n v="2015"/>
    <n v="2015"/>
    <s v="in Betrieb"/>
    <x v="0"/>
    <m/>
    <m/>
    <s v="Windenergie (Onshore-Anlage)"/>
    <x v="0"/>
    <m/>
    <n v="15.2"/>
    <m/>
    <m/>
    <m/>
    <x v="0"/>
    <x v="146"/>
    <x v="0"/>
  </r>
  <r>
    <s v="BNA1752"/>
    <x v="0"/>
    <s v="Windpark Hassel"/>
    <n v="33165"/>
    <s v="Lichtenau"/>
    <s v="Gemarkung Grundsteinheim, Flur 1, Flurstück 138"/>
    <s v="Nordrhein-Westfalen"/>
    <m/>
    <n v="2015"/>
    <n v="2015"/>
    <s v="in Betrieb"/>
    <x v="0"/>
    <m/>
    <m/>
    <s v="Windenergie (Onshore-Anlage)"/>
    <x v="0"/>
    <m/>
    <n v="12.4"/>
    <m/>
    <m/>
    <m/>
    <x v="0"/>
    <x v="146"/>
    <x v="0"/>
  </r>
  <r>
    <s v="BNA1753"/>
    <x v="0"/>
    <s v="WP Huser Klee"/>
    <n v="33165"/>
    <s v="Lichtenau"/>
    <s v="Gemarkung: Husen; Flur: 8; Flurstück: 19;"/>
    <s v="Nordrhein-Westfalen"/>
    <m/>
    <n v="2015"/>
    <n v="2015"/>
    <s v="in Betrieb"/>
    <x v="0"/>
    <m/>
    <m/>
    <s v="Windenergie (Onshore-Anlage)"/>
    <x v="0"/>
    <m/>
    <n v="12.2"/>
    <m/>
    <m/>
    <m/>
    <x v="0"/>
    <x v="146"/>
    <x v="0"/>
  </r>
  <r>
    <s v="BNA1754"/>
    <x v="0"/>
    <s v="Bürgerwindpark Wettringen Strönfeld"/>
    <n v="48493"/>
    <s v="Wettringen"/>
    <s v="Flur 30, Flurstück 61"/>
    <s v="Nordrhein-Westfalen"/>
    <m/>
    <n v="2016"/>
    <n v="2016"/>
    <s v="in Betrieb"/>
    <x v="0"/>
    <m/>
    <m/>
    <s v="Windenergie (Onshore-Anlage)"/>
    <x v="0"/>
    <m/>
    <n v="12"/>
    <m/>
    <m/>
    <m/>
    <x v="0"/>
    <x v="147"/>
    <x v="0"/>
  </r>
  <r>
    <s v="BNA1755"/>
    <x v="0"/>
    <s v="Windpark Kittelbusch"/>
    <n v="33181"/>
    <s v="Bad Wünnenberg"/>
    <s v="Gemarkung:Helmern; Flur 6; Flurstück: 1"/>
    <s v="Nordrhein-Westfalen"/>
    <m/>
    <n v="2015"/>
    <n v="2015"/>
    <s v="in Betrieb"/>
    <x v="0"/>
    <m/>
    <m/>
    <s v="Windenergie (Onshore-Anlage)"/>
    <x v="0"/>
    <m/>
    <n v="12"/>
    <m/>
    <m/>
    <m/>
    <x v="0"/>
    <x v="146"/>
    <x v="0"/>
  </r>
  <r>
    <s v="BNA1756"/>
    <x v="0"/>
    <s v="Windpark Haaren-Leiberg IV (Erweiterung)"/>
    <n v="33181"/>
    <s v="Bad Wünnenberg"/>
    <s v="Gemarkung: Leiberg; Flur: 5; Flurstück: 147"/>
    <s v="Nordrhein-Westfalen"/>
    <m/>
    <n v="2015"/>
    <n v="2015"/>
    <s v="in Betrieb"/>
    <x v="0"/>
    <m/>
    <m/>
    <s v="Windenergie (Onshore-Anlage)"/>
    <x v="0"/>
    <m/>
    <n v="10.7"/>
    <m/>
    <m/>
    <m/>
    <x v="0"/>
    <x v="146"/>
    <x v="0"/>
  </r>
  <r>
    <s v="BNA1757"/>
    <x v="0"/>
    <s v="Windpark Galgenberg"/>
    <n v="61137"/>
    <s v="Schöneck-Kilianstädten"/>
    <s v="Gemarkung Kilianstädten, Flur 29, Flurstück 18"/>
    <s v="Hessen"/>
    <m/>
    <n v="2010"/>
    <n v="2010"/>
    <s v="in Betrieb"/>
    <x v="0"/>
    <m/>
    <m/>
    <s v="Windenergie (Onshore-Anlage)"/>
    <x v="0"/>
    <m/>
    <n v="30.4"/>
    <m/>
    <m/>
    <m/>
    <x v="0"/>
    <x v="54"/>
    <x v="0"/>
  </r>
  <r>
    <s v="BNA1758"/>
    <x v="0"/>
    <s v="Veldenz-Gornhausen-Monzelfeld"/>
    <n v="54472"/>
    <s v="Gemarkung Veldenz"/>
    <s v="Flur 12, Flurstück 1/18   (alt 1/16)"/>
    <s v="Rheinland-Pfalz"/>
    <m/>
    <n v="2015"/>
    <n v="2015"/>
    <s v="in Betrieb"/>
    <x v="0"/>
    <m/>
    <m/>
    <s v="Windenergie (Onshore-Anlage)"/>
    <x v="0"/>
    <m/>
    <n v="18.3"/>
    <m/>
    <m/>
    <m/>
    <x v="0"/>
    <x v="146"/>
    <x v="0"/>
  </r>
  <r>
    <s v="BNA1759"/>
    <x v="0"/>
    <s v="Windpark Kürrenberg GmbH &amp; Co.KG"/>
    <n v="56727"/>
    <s v="Kürrenberg"/>
    <s v="Flur 32 Flurstk.110"/>
    <s v="Rheinland-Pfalz"/>
    <m/>
    <n v="2015"/>
    <n v="2015"/>
    <s v="in Betrieb"/>
    <x v="0"/>
    <m/>
    <m/>
    <s v="Windenergie (Onshore-Anlage)"/>
    <x v="0"/>
    <m/>
    <n v="15.25"/>
    <m/>
    <m/>
    <m/>
    <x v="0"/>
    <x v="146"/>
    <x v="0"/>
  </r>
  <r>
    <s v="BNA1760"/>
    <x v="0"/>
    <s v="Hartenfelser Kopf"/>
    <n v="57629"/>
    <s v="Höchstenbach, VG Hachenburg"/>
    <s v="Höchstenbach, Flur 26, Parzelle:  2534/6"/>
    <s v="Rheinland-Pfalz"/>
    <m/>
    <n v="2015"/>
    <n v="2015"/>
    <s v="in Betrieb"/>
    <x v="0"/>
    <m/>
    <m/>
    <s v="Windenergie (Onshore-Anlage)"/>
    <x v="0"/>
    <m/>
    <n v="12.8"/>
    <m/>
    <m/>
    <m/>
    <x v="0"/>
    <x v="146"/>
    <x v="0"/>
  </r>
  <r>
    <s v="BNA1761"/>
    <x v="0"/>
    <s v="Windpark Dittelsheim-Heßloch II"/>
    <n v="67596"/>
    <s v="Dittelsheim-Heßloch"/>
    <s v="Gemarkung Heßloch, Flur 10, Flurstück 53/1"/>
    <s v="Rheinland-Pfalz"/>
    <m/>
    <n v="2014"/>
    <n v="2014"/>
    <s v="in Betrieb"/>
    <x v="0"/>
    <m/>
    <m/>
    <s v="Windenergie (Onshore-Anlage)"/>
    <x v="0"/>
    <m/>
    <n v="10.11"/>
    <m/>
    <m/>
    <m/>
    <x v="0"/>
    <x v="83"/>
    <x v="0"/>
  </r>
  <r>
    <s v="BNA1762"/>
    <x v="0"/>
    <s v="WP Alpenrod"/>
    <n v="57642"/>
    <s v="Alpenrod"/>
    <s v="Flur 95 / Flurstück 7608/1"/>
    <s v="Rheinland-Pfalz"/>
    <m/>
    <n v="2010"/>
    <n v="2010"/>
    <s v="in Betrieb"/>
    <x v="0"/>
    <m/>
    <m/>
    <s v="Windenergie (Onshore-Anlage)"/>
    <x v="0"/>
    <m/>
    <n v="10"/>
    <m/>
    <m/>
    <m/>
    <x v="0"/>
    <x v="54"/>
    <x v="0"/>
  </r>
  <r>
    <s v="BNA1763"/>
    <x v="0"/>
    <s v="WP Wawern"/>
    <n v="54612"/>
    <s v="Wawern"/>
    <s v="Flur 4 Flurstück 50"/>
    <s v="Rheinland-Pfalz"/>
    <m/>
    <n v="2010"/>
    <n v="2010"/>
    <s v="in Betrieb"/>
    <x v="0"/>
    <m/>
    <m/>
    <s v="Windenergie (Onshore-Anlage)"/>
    <x v="0"/>
    <m/>
    <n v="14"/>
    <m/>
    <m/>
    <m/>
    <x v="0"/>
    <x v="54"/>
    <x v="0"/>
  </r>
  <r>
    <s v="BNA1764"/>
    <x v="0"/>
    <s v="WP Himmelwald"/>
    <n v="66564"/>
    <s v="Ottweiler"/>
    <s v="Gemarkung Wetschhausen, Flur 1, Flurstück 1"/>
    <s v="Saarland"/>
    <m/>
    <n v="2015"/>
    <n v="2015"/>
    <s v="in Betrieb"/>
    <x v="0"/>
    <m/>
    <m/>
    <s v="Windenergie (Onshore-Anlage)"/>
    <x v="0"/>
    <m/>
    <n v="13.9"/>
    <m/>
    <m/>
    <m/>
    <x v="0"/>
    <x v="146"/>
    <x v="0"/>
  </r>
  <r>
    <s v="BNA1765"/>
    <x v="0"/>
    <s v="Windpark Schiffweiler"/>
    <n v="66538"/>
    <s v="Neunkirchen"/>
    <s v="Flur 11, Flurstück 2/1"/>
    <s v="Saarland"/>
    <m/>
    <n v="2014"/>
    <n v="2014"/>
    <s v="in Betrieb"/>
    <x v="0"/>
    <m/>
    <m/>
    <s v="Windenergie (Onshore-Anlage)"/>
    <x v="0"/>
    <m/>
    <n v="12.5"/>
    <m/>
    <m/>
    <m/>
    <x v="0"/>
    <x v="83"/>
    <x v="0"/>
  </r>
  <r>
    <s v="BNA1766"/>
    <x v="0"/>
    <s v="Weiskirchen-Schimmelkopf"/>
    <n v="66709"/>
    <s v="Weiskirchen"/>
    <s v="Gemarkung Weiskirchen, Flur 9, Flurstück 1"/>
    <s v="Saarland"/>
    <m/>
    <n v="2015"/>
    <n v="2015"/>
    <s v="in Betrieb"/>
    <x v="0"/>
    <m/>
    <m/>
    <s v="Windenergie (Onshore-Anlage)"/>
    <x v="0"/>
    <m/>
    <n v="12.2"/>
    <m/>
    <m/>
    <m/>
    <x v="0"/>
    <x v="146"/>
    <x v="0"/>
  </r>
  <r>
    <s v="BNA1767"/>
    <x v="0"/>
    <s v="Windpark Naundorf"/>
    <n v="4769"/>
    <s v="Casabra"/>
    <s v="Gemarkung Rochzahn, Flurstücknr. 123"/>
    <s v="Sachsen"/>
    <m/>
    <n v="2015"/>
    <n v="2015"/>
    <s v="in Betrieb"/>
    <x v="0"/>
    <m/>
    <m/>
    <s v="Windenergie (Onshore-Anlage)"/>
    <x v="0"/>
    <m/>
    <n v="14.3"/>
    <m/>
    <m/>
    <m/>
    <x v="0"/>
    <x v="146"/>
    <x v="0"/>
  </r>
  <r>
    <s v="BNA1768"/>
    <x v="0"/>
    <s v="Windpark Hüselitz"/>
    <n v="39579"/>
    <s v="Hüselitz"/>
    <s v="Gemarkung Windberge, Flur 2, Flurstück 78/5"/>
    <s v="Sachsen-Anhalt"/>
    <m/>
    <n v="2015"/>
    <n v="2015"/>
    <s v="in Betrieb"/>
    <x v="0"/>
    <m/>
    <m/>
    <s v="Windenergie (Onshore-Anlage)"/>
    <x v="0"/>
    <m/>
    <n v="92.4"/>
    <m/>
    <m/>
    <m/>
    <x v="0"/>
    <x v="146"/>
    <x v="0"/>
  </r>
  <r>
    <s v="BNA1769"/>
    <x v="0"/>
    <s v="Windpark Garlipp III"/>
    <n v="39579"/>
    <s v="Garlipp"/>
    <s v="Gemarkung Garlipp, Flur 2, Flurstück 33/1"/>
    <s v="Sachsen-Anhalt"/>
    <m/>
    <n v="2014"/>
    <n v="2014"/>
    <s v="in Betrieb"/>
    <x v="0"/>
    <m/>
    <m/>
    <s v="Windenergie (Onshore-Anlage)"/>
    <x v="0"/>
    <m/>
    <n v="12.98"/>
    <m/>
    <m/>
    <m/>
    <x v="0"/>
    <x v="83"/>
    <x v="0"/>
  </r>
  <r>
    <s v="BNA1770"/>
    <x v="0"/>
    <s v="WP Hüselitz 1 GmbH &amp; Co. KG"/>
    <n v="39517"/>
    <s v="Lüderitz"/>
    <s v="Gem. Groß Schwarzl. Grundb. Lüderitz, Flur 1 Flurstück 9/8"/>
    <s v="Sachsen-Anhalt"/>
    <m/>
    <n v="2015"/>
    <n v="2015"/>
    <s v="in Betrieb"/>
    <x v="0"/>
    <m/>
    <m/>
    <s v="Windenergie (Onshore-Anlage)"/>
    <x v="0"/>
    <m/>
    <n v="13.2"/>
    <m/>
    <m/>
    <m/>
    <x v="0"/>
    <x v="146"/>
    <x v="0"/>
  </r>
  <r>
    <s v="BNA1771"/>
    <x v="0"/>
    <s v="Windpark Zerbst"/>
    <n v="39264"/>
    <s v="Zerbst"/>
    <s v="Gemarkung Zerbst Flur 18 Flurstück 20"/>
    <s v="Sachsen-Anhalt"/>
    <m/>
    <n v="2015"/>
    <n v="2015"/>
    <s v="in Betrieb"/>
    <x v="0"/>
    <m/>
    <m/>
    <s v="Windenergie (Onshore-Anlage)"/>
    <x v="0"/>
    <m/>
    <n v="30"/>
    <m/>
    <m/>
    <m/>
    <x v="0"/>
    <x v="146"/>
    <x v="0"/>
  </r>
  <r>
    <s v="BNA1772"/>
    <x v="0"/>
    <s v="Windpark Walsleben Goldbeck"/>
    <n v="39606"/>
    <s v="Hansestadt Osterburg"/>
    <s v="Gemarkung Walsleben, Flur 4, Flurstück 3/5"/>
    <s v="Sachsen-Anhalt"/>
    <m/>
    <n v="2014"/>
    <n v="2014"/>
    <s v="in Betrieb"/>
    <x v="0"/>
    <m/>
    <m/>
    <s v="Windenergie (Onshore-Anlage)"/>
    <x v="0"/>
    <m/>
    <n v="21.3"/>
    <m/>
    <m/>
    <m/>
    <x v="0"/>
    <x v="83"/>
    <x v="0"/>
  </r>
  <r>
    <s v="BNA1773"/>
    <x v="0"/>
    <s v="Windpark Dobberkau II"/>
    <n v="39606"/>
    <s v="Bismark (Altmark)"/>
    <s v="Gemarkung Dobberkau, Flur 2, Flurstück 52/1"/>
    <s v="Sachsen-Anhalt"/>
    <m/>
    <n v="2015"/>
    <n v="2015"/>
    <s v="in Betrieb"/>
    <x v="0"/>
    <m/>
    <m/>
    <s v="Windenergie (Onshore-Anlage)"/>
    <x v="0"/>
    <m/>
    <n v="12.5"/>
    <m/>
    <m/>
    <m/>
    <x v="0"/>
    <x v="146"/>
    <x v="0"/>
  </r>
  <r>
    <s v="BNA1774"/>
    <x v="0"/>
    <s v="WP Stößen"/>
    <n v="6667"/>
    <s v="Stößen"/>
    <s v="Flurstück 61, Flur 4, Gemarkung Stößen"/>
    <s v="Sachsen-Anhalt"/>
    <m/>
    <n v="2010"/>
    <n v="2010"/>
    <s v="in Betrieb"/>
    <x v="0"/>
    <m/>
    <m/>
    <s v="Windenergie (Onshore-Anlage)"/>
    <x v="0"/>
    <m/>
    <n v="18"/>
    <m/>
    <m/>
    <m/>
    <x v="0"/>
    <x v="54"/>
    <x v="0"/>
  </r>
  <r>
    <s v="BNA1775"/>
    <x v="724"/>
    <s v="Windpark Beesenstedt (Ost)"/>
    <n v="6198"/>
    <s v="Salzatal Ortsteil Beesenstedt"/>
    <s v="Gemarkung Beesenstedt, Flur 1, Flurstück 2/15"/>
    <s v="Sachsen-Anhalt"/>
    <m/>
    <n v="2010"/>
    <n v="2010"/>
    <s v="in Betrieb"/>
    <x v="0"/>
    <m/>
    <m/>
    <s v="Windenergie (Onshore-Anlage)"/>
    <x v="0"/>
    <m/>
    <n v="13.8"/>
    <m/>
    <m/>
    <m/>
    <x v="0"/>
    <x v="54"/>
    <x v="0"/>
  </r>
  <r>
    <s v="BNA1776"/>
    <x v="0"/>
    <s v="WP Hüselitz 2 GmbH &amp; Co. KG"/>
    <n v="39576"/>
    <s v="Tangermünde OT Hüselitz"/>
    <s v="Gemark. Hüselitz Grundb. Hüselitz, Flur 1 Flurstück 248/16"/>
    <s v="Sachsen-Anhalt"/>
    <m/>
    <n v="2015"/>
    <n v="2015"/>
    <s v="in Betrieb"/>
    <x v="0"/>
    <m/>
    <m/>
    <s v="Windenergie (Onshore-Anlage)"/>
    <x v="0"/>
    <m/>
    <n v="13.2"/>
    <m/>
    <m/>
    <m/>
    <x v="0"/>
    <x v="146"/>
    <x v="0"/>
  </r>
  <r>
    <s v="BNA1777"/>
    <x v="0"/>
    <s v="Mittelhausen"/>
    <n v="6542"/>
    <s v="Mittelhausen"/>
    <s v="Flur:  Flurstück:"/>
    <s v="Sachsen-Anhalt"/>
    <m/>
    <n v="2010"/>
    <n v="2010"/>
    <s v="in Betrieb"/>
    <x v="0"/>
    <m/>
    <m/>
    <s v="Windenergie (Onshore-Anlage)"/>
    <x v="0"/>
    <m/>
    <n v="12"/>
    <m/>
    <m/>
    <m/>
    <x v="0"/>
    <x v="54"/>
    <x v="0"/>
  </r>
  <r>
    <s v="BNA1778"/>
    <x v="0"/>
    <s v="Reinstedt"/>
    <s v="-"/>
    <s v="Reinstedt"/>
    <s v="Gemarkung Reinstedt Flur 4 Flurstücke 173, 176, 179"/>
    <s v="Sachsen-Anhalt"/>
    <m/>
    <n v="2010"/>
    <n v="2010"/>
    <s v="in Betrieb"/>
    <x v="0"/>
    <m/>
    <m/>
    <s v="Windenergie (Onshore-Anlage)"/>
    <x v="0"/>
    <m/>
    <n v="12"/>
    <m/>
    <m/>
    <m/>
    <x v="0"/>
    <x v="54"/>
    <x v="0"/>
  </r>
  <r>
    <s v="BNA1779"/>
    <x v="0"/>
    <s v="WP Löbitz-Görschen"/>
    <n v="6618"/>
    <s v="Mertendorf OT Löbitz"/>
    <n v="42401"/>
    <s v="Sachsen-Anhalt"/>
    <m/>
    <n v="2010"/>
    <n v="2010"/>
    <s v="in Betrieb"/>
    <x v="0"/>
    <m/>
    <m/>
    <s v="Windenergie (Onshore-Anlage)"/>
    <x v="0"/>
    <m/>
    <n v="10"/>
    <m/>
    <m/>
    <m/>
    <x v="0"/>
    <x v="54"/>
    <x v="0"/>
  </r>
  <r>
    <s v="BNA1780"/>
    <x v="0"/>
    <s v="WP Molau II"/>
    <n v="6618"/>
    <s v="Molau"/>
    <s v="Gemarkung Sieglitz, Flur 1, Flurstück 384"/>
    <s v="Sachsen-Anhalt"/>
    <m/>
    <n v="2010"/>
    <n v="2010"/>
    <s v="in Betrieb"/>
    <x v="0"/>
    <m/>
    <m/>
    <s v="Windenergie (Onshore-Anlage)"/>
    <x v="0"/>
    <m/>
    <n v="10"/>
    <m/>
    <m/>
    <m/>
    <x v="0"/>
    <x v="54"/>
    <x v="0"/>
  </r>
  <r>
    <s v="BNA1781"/>
    <x v="0"/>
    <s v="Bürgerwindpark Eider"/>
    <n v="25779"/>
    <s v="Norderheistedt"/>
    <s v="Flur 2 Flurstück 3"/>
    <s v="Schleswig-Holstein"/>
    <m/>
    <n v="2014"/>
    <n v="2014"/>
    <s v="in Betrieb"/>
    <x v="0"/>
    <m/>
    <m/>
    <s v="Windenergie (Onshore-Anlage)"/>
    <x v="0"/>
    <m/>
    <n v="69.3"/>
    <m/>
    <m/>
    <m/>
    <x v="0"/>
    <x v="83"/>
    <x v="0"/>
  </r>
  <r>
    <s v="BNA1782"/>
    <x v="0"/>
    <s v="Brunsbüttel West Repowering"/>
    <n v="25541"/>
    <s v="Brunsbüttel"/>
    <s v="Gemarkung Brunsbüttel, Flur 13, Flurstück 9"/>
    <s v="Schleswig-Holstein"/>
    <m/>
    <n v="2010"/>
    <n v="2010"/>
    <s v="in Betrieb"/>
    <x v="0"/>
    <m/>
    <m/>
    <s v="Windenergie (Onshore-Anlage)"/>
    <x v="0"/>
    <m/>
    <n v="36"/>
    <m/>
    <m/>
    <m/>
    <x v="0"/>
    <x v="54"/>
    <x v="0"/>
  </r>
  <r>
    <s v="BNA1783"/>
    <x v="725"/>
    <s v="Bürgerwindpark Reußenköge GmbH &amp; Co. KG"/>
    <n v="25821"/>
    <s v="Reußenköge"/>
    <s v="Gemarkung Reußenköge, Flur 1, Flurstück 5"/>
    <s v="Schleswig-Holstein"/>
    <m/>
    <d v="2003-11-25T00:00:00"/>
    <d v="2003-11-25T00:00:00"/>
    <s v="in Betrieb"/>
    <x v="0"/>
    <m/>
    <m/>
    <s v="Windenergie (Onshore-Anlage)"/>
    <x v="0"/>
    <m/>
    <n v="208.8"/>
    <m/>
    <m/>
    <s v="SH Netz AG"/>
    <x v="0"/>
    <x v="8"/>
    <x v="0"/>
  </r>
  <r>
    <s v="BNA1784"/>
    <x v="0"/>
    <s v="Bökingharder Windpark GmbH &amp; Co KG"/>
    <n v="25920"/>
    <s v="Risum-Lindholm"/>
    <s v="Flur 28 Flurstück 99 Gem. Risum-Lindholm"/>
    <s v="Schleswig-Holstein"/>
    <m/>
    <n v="2015"/>
    <n v="2015"/>
    <s v="in Betrieb"/>
    <x v="0"/>
    <m/>
    <m/>
    <s v="Windenergie (Onshore-Anlage)"/>
    <x v="0"/>
    <m/>
    <n v="19.8"/>
    <m/>
    <m/>
    <m/>
    <x v="0"/>
    <x v="146"/>
    <x v="0"/>
  </r>
  <r>
    <s v="BNA1785"/>
    <x v="0"/>
    <s v="Eggstedt/Süderhastedt III"/>
    <n v="25721"/>
    <s v="Eggstedt"/>
    <s v="Gem.3025 Fl.10- 8"/>
    <s v="Schleswig-Holstein"/>
    <m/>
    <n v="2014"/>
    <n v="2014"/>
    <s v="in Betrieb"/>
    <x v="0"/>
    <m/>
    <m/>
    <s v="Windenergie (Onshore-Anlage)"/>
    <x v="0"/>
    <m/>
    <n v="28.99"/>
    <m/>
    <m/>
    <m/>
    <x v="0"/>
    <x v="83"/>
    <x v="0"/>
  </r>
  <r>
    <s v="BNA1786"/>
    <x v="0"/>
    <s v="WP Hamer-Steenfeld / Projektnummer: 44666"/>
    <n v="25557"/>
    <s v="Hanerau-Hademarschen"/>
    <s v="Gemarkung Hademarschen, Flur 1, Flurstück 18"/>
    <s v="Schleswig-Holstein"/>
    <m/>
    <n v="2015"/>
    <n v="2015"/>
    <s v="in Betrieb"/>
    <x v="0"/>
    <m/>
    <m/>
    <s v="Windenergie (Onshore-Anlage)"/>
    <x v="0"/>
    <m/>
    <n v="19.190000000000001"/>
    <m/>
    <m/>
    <m/>
    <x v="0"/>
    <x v="146"/>
    <x v="0"/>
  </r>
  <r>
    <s v="BNA1787"/>
    <x v="0"/>
    <s v="Windpark Blye Repowering"/>
    <n v="24969"/>
    <s v="Lindewitt"/>
    <s v="Gemarkung Sillerup, Flur 1, Flurstück 42"/>
    <s v="Schleswig-Holstein"/>
    <m/>
    <n v="2015"/>
    <n v="2015"/>
    <s v="in Betrieb"/>
    <x v="0"/>
    <m/>
    <m/>
    <s v="Windenergie (Onshore-Anlage)"/>
    <x v="0"/>
    <m/>
    <n v="25.6"/>
    <m/>
    <m/>
    <m/>
    <x v="0"/>
    <x v="146"/>
    <x v="0"/>
  </r>
  <r>
    <s v="BNA1788"/>
    <x v="0"/>
    <s v="WP Sillerup Repowering"/>
    <n v="24969"/>
    <s v="Lindewitt"/>
    <s v="Gemarkung Sillerup, Flur 15, Flurstück 10/2"/>
    <s v="Schleswig-Holstein"/>
    <m/>
    <n v="2015"/>
    <n v="2015"/>
    <s v="in Betrieb"/>
    <x v="0"/>
    <m/>
    <m/>
    <s v="Windenergie (Onshore-Anlage)"/>
    <x v="0"/>
    <m/>
    <n v="12.74"/>
    <m/>
    <m/>
    <m/>
    <x v="0"/>
    <x v="146"/>
    <x v="0"/>
  </r>
  <r>
    <s v="BNA1789"/>
    <x v="0"/>
    <s v="Bürgerwindpark Dagebüll GmbH &amp; Co. KG"/>
    <n v="25899"/>
    <s v="Dagebüll"/>
    <s v="Gemarkung Dagebüll, Flur 4, Flurstück 20,21"/>
    <s v="Schleswig-Holstein"/>
    <m/>
    <n v="2015"/>
    <n v="2015"/>
    <s v="in Betrieb"/>
    <x v="0"/>
    <m/>
    <m/>
    <s v="Windenergie (Onshore-Anlage)"/>
    <x v="0"/>
    <m/>
    <n v="17"/>
    <m/>
    <m/>
    <m/>
    <x v="0"/>
    <x v="146"/>
    <x v="0"/>
  </r>
  <r>
    <s v="BNA1790"/>
    <x v="0"/>
    <s v="BBE Windpark GmbH &amp;Co. KG"/>
    <n v="25719"/>
    <s v="Barlt"/>
    <s v="Gemarkung Barlt ,Flur 10, Flurstück14"/>
    <s v="Schleswig-Holstein"/>
    <m/>
    <n v="2015"/>
    <n v="2015"/>
    <s v="in Betrieb"/>
    <x v="0"/>
    <m/>
    <m/>
    <s v="Windenergie (Onshore-Anlage)"/>
    <x v="0"/>
    <m/>
    <n v="15.34"/>
    <m/>
    <m/>
    <m/>
    <x v="0"/>
    <x v="146"/>
    <x v="0"/>
  </r>
  <r>
    <s v="BNA1791"/>
    <x v="0"/>
    <s v="Alt- Bennebek"/>
    <n v="24848"/>
    <s v="Alt Bennebek"/>
    <s v="Gem. Alt Bennebek, Fl. 3, Flst. 32"/>
    <s v="Schleswig-Holstein"/>
    <m/>
    <n v="2015"/>
    <n v="2015"/>
    <s v="in Betrieb"/>
    <x v="0"/>
    <m/>
    <m/>
    <s v="Windenergie (Onshore-Anlage)"/>
    <x v="0"/>
    <m/>
    <n v="15.25"/>
    <m/>
    <m/>
    <m/>
    <x v="0"/>
    <x v="146"/>
    <x v="0"/>
  </r>
  <r>
    <s v="BNA1792"/>
    <x v="0"/>
    <s v="Bürgerwindpark Brebek GmbH &amp; Co.KG"/>
    <n v="25926"/>
    <s v="Ladelund"/>
    <s v="Flur 10, Flurstück 17/1, Gemarkung Ladelund"/>
    <s v="Schleswig-Holstein"/>
    <m/>
    <n v="2015"/>
    <n v="2015"/>
    <s v="in Betrieb"/>
    <x v="0"/>
    <m/>
    <m/>
    <s v="Windenergie (Onshore-Anlage)"/>
    <x v="0"/>
    <m/>
    <n v="15"/>
    <m/>
    <m/>
    <m/>
    <x v="0"/>
    <x v="146"/>
    <x v="0"/>
  </r>
  <r>
    <s v="BNA1793"/>
    <x v="0"/>
    <s v="Windpark Wiesental"/>
    <n v="24649"/>
    <s v="Wiemersdorf"/>
    <s v="Gemarkung Wiemersdorf Flur 3, Flurstück 5"/>
    <s v="Schleswig-Holstein"/>
    <m/>
    <n v="2010"/>
    <n v="2010"/>
    <s v="in Betrieb"/>
    <x v="0"/>
    <m/>
    <m/>
    <s v="Windenergie (Onshore-Anlage)"/>
    <x v="0"/>
    <m/>
    <n v="17.5"/>
    <m/>
    <m/>
    <m/>
    <x v="0"/>
    <x v="54"/>
    <x v="0"/>
  </r>
  <r>
    <s v="BNA1794"/>
    <x v="0"/>
    <s v="BWP3 Behrendorf"/>
    <n v="25850"/>
    <s v="Behrendorf"/>
    <n v="9"/>
    <s v="Schleswig-Holstein"/>
    <m/>
    <n v="2015"/>
    <n v="2015"/>
    <s v="in Betrieb"/>
    <x v="0"/>
    <m/>
    <m/>
    <s v="Windenergie (Onshore-Anlage)"/>
    <x v="0"/>
    <m/>
    <n v="16.05"/>
    <m/>
    <m/>
    <m/>
    <x v="0"/>
    <x v="146"/>
    <x v="0"/>
  </r>
  <r>
    <s v="BNA1795"/>
    <x v="0"/>
    <s v="Kattrepel/Westerbelmhusen Erweiterung"/>
    <n v="25742"/>
    <s v="Neufeld"/>
    <s v="Gemarkung Auenbüttel, Flur 1, Flurstück 42/2"/>
    <s v="Schleswig-Holstein"/>
    <m/>
    <n v="2015"/>
    <n v="2015"/>
    <s v="in Betrieb"/>
    <x v="0"/>
    <m/>
    <m/>
    <s v="Windenergie (Onshore-Anlage)"/>
    <x v="0"/>
    <m/>
    <n v="13.6"/>
    <m/>
    <m/>
    <m/>
    <x v="0"/>
    <x v="146"/>
    <x v="0"/>
  </r>
  <r>
    <s v="BNA1796"/>
    <x v="0"/>
    <s v="BürgerWindpark Wittbek GmbH &amp;Co.KG"/>
    <n v="25872"/>
    <s v="Wittbek"/>
    <s v="Gemarkung Wittbek, Flur 2, Flurstück 1"/>
    <s v="Schleswig-Holstein"/>
    <m/>
    <n v="2015"/>
    <n v="2015"/>
    <s v="in Betrieb"/>
    <x v="0"/>
    <m/>
    <m/>
    <s v="Windenergie (Onshore-Anlage)"/>
    <x v="0"/>
    <m/>
    <n v="13.2"/>
    <m/>
    <m/>
    <m/>
    <x v="0"/>
    <x v="146"/>
    <x v="0"/>
  </r>
  <r>
    <s v="BNA1797"/>
    <x v="0"/>
    <s v="Windpark Grevenkop"/>
    <n v="25361"/>
    <s v="Grevenkop"/>
    <s v="Flurstück 40/5"/>
    <s v="Schleswig-Holstein"/>
    <m/>
    <n v="2015"/>
    <n v="2015"/>
    <s v="in Betrieb"/>
    <x v="0"/>
    <m/>
    <m/>
    <s v="Windenergie (Onshore-Anlage)"/>
    <x v="0"/>
    <m/>
    <n v="12.8"/>
    <m/>
    <m/>
    <m/>
    <x v="0"/>
    <x v="146"/>
    <x v="0"/>
  </r>
  <r>
    <s v="BNA1798"/>
    <x v="0"/>
    <s v="BWP Rantrum III GmbH &amp; Co. KG"/>
    <n v="25873"/>
    <s v="Rantrum"/>
    <s v="Flurstück 13"/>
    <s v="Schleswig-Holstein"/>
    <m/>
    <n v="2015"/>
    <n v="2015"/>
    <s v="in Betrieb"/>
    <x v="0"/>
    <m/>
    <m/>
    <s v="Windenergie (Onshore-Anlage)"/>
    <x v="0"/>
    <m/>
    <n v="12.68"/>
    <m/>
    <m/>
    <m/>
    <x v="0"/>
    <x v="146"/>
    <x v="0"/>
  </r>
  <r>
    <s v="BNA1799"/>
    <x v="0"/>
    <s v="WP Beidenfleth"/>
    <n v="25573"/>
    <s v="Beidenfleth"/>
    <n v="57"/>
    <s v="Schleswig-Holstein"/>
    <m/>
    <n v="2015"/>
    <n v="2015"/>
    <s v="in Betrieb"/>
    <x v="0"/>
    <m/>
    <m/>
    <s v="Windenergie (Onshore-Anlage)"/>
    <x v="0"/>
    <m/>
    <n v="12.2"/>
    <m/>
    <m/>
    <m/>
    <x v="0"/>
    <x v="146"/>
    <x v="0"/>
  </r>
  <r>
    <s v="BNA1800"/>
    <x v="0"/>
    <s v="Bürgerwindpark Osterstedt GmbH &amp; Co. KG"/>
    <n v="25590"/>
    <s v="Osterstedt"/>
    <s v="Flur 4, Flurstück 15/1"/>
    <s v="Schleswig-Holstein"/>
    <m/>
    <n v="2015"/>
    <n v="2015"/>
    <s v="in Betrieb"/>
    <x v="0"/>
    <m/>
    <m/>
    <s v="Windenergie (Onshore-Anlage)"/>
    <x v="0"/>
    <m/>
    <n v="12"/>
    <m/>
    <m/>
    <m/>
    <x v="0"/>
    <x v="146"/>
    <x v="0"/>
  </r>
  <r>
    <s v="BNA1801"/>
    <x v="0"/>
    <s v="Bürgerwindpark Janneby eG"/>
    <n v="24992"/>
    <s v="Janneby"/>
    <s v="Eggebeker Weg / K87 bzw. Flur 7 / Flurstück 52"/>
    <s v="Schleswig-Holstein"/>
    <m/>
    <n v="2015"/>
    <n v="2015"/>
    <s v="in Betrieb"/>
    <x v="0"/>
    <m/>
    <m/>
    <s v="Windenergie (Onshore-Anlage)"/>
    <x v="0"/>
    <m/>
    <n v="11.87"/>
    <m/>
    <m/>
    <m/>
    <x v="0"/>
    <x v="146"/>
    <x v="0"/>
  </r>
  <r>
    <s v="BNA1802"/>
    <x v="0"/>
    <s v="WP Marner Neuenkoogsdeich Repowering"/>
    <n v="25724"/>
    <s v="Neufeld"/>
    <s v="Gemarkung Diekhusen, Flur 3, Flurstück 77"/>
    <s v="Schleswig-Holstein"/>
    <m/>
    <n v="2015"/>
    <n v="2015"/>
    <s v="in Betrieb"/>
    <x v="0"/>
    <m/>
    <m/>
    <s v="Windenergie (Onshore-Anlage)"/>
    <x v="0"/>
    <m/>
    <n v="11.7"/>
    <m/>
    <m/>
    <m/>
    <x v="0"/>
    <x v="146"/>
    <x v="0"/>
  </r>
  <r>
    <s v="BNA1803"/>
    <x v="0"/>
    <s v="Windpark Norddahl"/>
    <n v="25885"/>
    <s v="Oster-Ohrstedt"/>
    <s v="Flur 7 Flurstück 90"/>
    <s v="Schleswig-Holstein"/>
    <m/>
    <n v="2016"/>
    <n v="2016"/>
    <s v="in Betrieb"/>
    <x v="0"/>
    <m/>
    <m/>
    <s v="Windenergie (Onshore-Anlage)"/>
    <x v="0"/>
    <m/>
    <n v="11.5"/>
    <m/>
    <m/>
    <m/>
    <x v="0"/>
    <x v="147"/>
    <x v="0"/>
  </r>
  <r>
    <s v="BNA1804"/>
    <x v="0"/>
    <s v="Steife Brise"/>
    <n v="25885"/>
    <s v="Ahrenviöl"/>
    <s v="91/2"/>
    <s v="Schleswig-Holstein"/>
    <m/>
    <n v="2015"/>
    <n v="2015"/>
    <s v="in Betrieb"/>
    <x v="0"/>
    <m/>
    <m/>
    <s v="Windenergie (Onshore-Anlage)"/>
    <x v="0"/>
    <m/>
    <n v="10.11"/>
    <m/>
    <m/>
    <m/>
    <x v="0"/>
    <x v="146"/>
    <x v="0"/>
  </r>
  <r>
    <s v="BNA1805"/>
    <x v="0"/>
    <s v="Windpark Oldenswort"/>
    <n v="25870"/>
    <s v="Oldenswort"/>
    <s v="Flur 37 Flurstück 17/1"/>
    <s v="Schleswig-Holstein"/>
    <m/>
    <n v="2015"/>
    <n v="2015"/>
    <s v="in Betrieb"/>
    <x v="0"/>
    <m/>
    <m/>
    <s v="Windenergie (Onshore-Anlage)"/>
    <x v="0"/>
    <m/>
    <n v="11.5"/>
    <m/>
    <m/>
    <m/>
    <x v="0"/>
    <x v="146"/>
    <x v="0"/>
  </r>
  <r>
    <s v="BNA1806"/>
    <x v="0"/>
    <s v="Bürgerwindpark Schwesing"/>
    <n v="25813"/>
    <s v="Schwesing"/>
    <s v="Peerkoppelweg/Osternweg Gem.Schwesing; Flur 8"/>
    <s v="Schleswig-Holstein"/>
    <m/>
    <n v="2015"/>
    <n v="2015"/>
    <s v="in Betrieb"/>
    <x v="0"/>
    <m/>
    <m/>
    <s v="Windenergie (Onshore-Anlage)"/>
    <x v="0"/>
    <m/>
    <n v="10.199999999999999"/>
    <m/>
    <m/>
    <m/>
    <x v="0"/>
    <x v="146"/>
    <x v="0"/>
  </r>
  <r>
    <s v="BNA1807"/>
    <x v="0"/>
    <s v="Kronprinzenkoog LEP"/>
    <n v="25709"/>
    <s v="Kronprinzenkoog"/>
    <s v="Flur 14 Flurstück 18/1"/>
    <s v="Schleswig-Holstein"/>
    <m/>
    <n v="2014"/>
    <n v="2014"/>
    <s v="in Betrieb"/>
    <x v="0"/>
    <m/>
    <m/>
    <s v="Windenergie (Onshore-Anlage)"/>
    <x v="0"/>
    <m/>
    <n v="10.11"/>
    <m/>
    <m/>
    <m/>
    <x v="0"/>
    <x v="83"/>
    <x v="0"/>
  </r>
  <r>
    <s v="BNA1808"/>
    <x v="0"/>
    <s v="Windpark Schülp bei Nortorf"/>
    <n v="24589"/>
    <s v="Schülp bei Nortorf"/>
    <s v="Gemarkung Schülp, Flur 10, Flurstück 23"/>
    <s v="Schleswig-Holstein"/>
    <m/>
    <n v="2015"/>
    <n v="2015"/>
    <s v="in Betrieb"/>
    <x v="0"/>
    <m/>
    <m/>
    <s v="Windenergie (Onshore-Anlage)"/>
    <x v="0"/>
    <m/>
    <n v="10"/>
    <m/>
    <m/>
    <m/>
    <x v="0"/>
    <x v="146"/>
    <x v="0"/>
  </r>
  <r>
    <s v="BNA1809"/>
    <x v="0"/>
    <s v="Windpark Mihla"/>
    <n v="99826"/>
    <s v="Mihla"/>
    <s v="Flur 19, Flurstück 1891"/>
    <s v="Thüringen"/>
    <m/>
    <n v="2015"/>
    <n v="2015"/>
    <s v="in Betrieb"/>
    <x v="0"/>
    <m/>
    <m/>
    <s v="Windenergie (Onshore-Anlage)"/>
    <x v="0"/>
    <m/>
    <n v="15.25"/>
    <m/>
    <m/>
    <m/>
    <x v="0"/>
    <x v="146"/>
    <x v="0"/>
  </r>
  <r>
    <s v="BNA1810"/>
    <x v="726"/>
    <m/>
    <n v="30659"/>
    <s v="Hannover"/>
    <s v="Riethorst 12"/>
    <s v="Niedersachsen"/>
    <m/>
    <d v="2014-07-31T00:00:00"/>
    <d v="2014-07-31T00:00:00"/>
    <s v="in Betrieb"/>
    <x v="1"/>
    <m/>
    <m/>
    <s v="Erdgas"/>
    <x v="1"/>
    <s v="Ja"/>
    <n v="30.2"/>
    <s v="UW Sage"/>
    <s v="Mittelspannung (MS)"/>
    <s v="EWE Netz GmbH"/>
    <x v="0"/>
    <x v="86"/>
    <x v="4"/>
  </r>
  <r>
    <s v="BNA1811"/>
    <x v="727"/>
    <s v="Großbatteriesystem (GBS)-Lünen"/>
    <n v="44536"/>
    <s v="Lünen"/>
    <s v="Moltkestr. 15"/>
    <s v="Nordrhein-Westfalen"/>
    <s v="GBS-LN"/>
    <d v="2016-08-08T00:00:00"/>
    <d v="2016-08-08T00:00:00"/>
    <s v="in Betrieb"/>
    <x v="18"/>
    <m/>
    <m/>
    <s v="Sonstige Energieträger_x000a_(nicht erneuerbar)"/>
    <x v="1"/>
    <s v="Nein"/>
    <n v="15"/>
    <s v="UA Lünen"/>
    <s v="Hochspannung (HS)"/>
    <s v="Westnetz GmbH"/>
    <x v="0"/>
    <x v="13"/>
    <x v="0"/>
  </r>
  <r>
    <s v="BNA1812"/>
    <x v="727"/>
    <s v="Großbatteriesystem (GBS)-Weiher"/>
    <n v="66287"/>
    <s v="Quierschied"/>
    <s v="Holzer Str."/>
    <s v="Saarland"/>
    <s v="GBS-WE"/>
    <d v="2016-08-28T00:00:00"/>
    <d v="2016-08-28T00:00:00"/>
    <s v="in Betrieb"/>
    <x v="18"/>
    <m/>
    <m/>
    <s v="Sonstige Energieträger_x000a_(nicht erneuerbar)"/>
    <x v="1"/>
    <s v="Nein"/>
    <n v="15"/>
    <s v="SA Quierschied"/>
    <s v="Mittelspannung (MS)"/>
    <s v="Creos Deutschland"/>
    <x v="0"/>
    <x v="13"/>
    <x v="0"/>
  </r>
  <r>
    <s v="BNA1813"/>
    <x v="727"/>
    <s v="Großbatteriesystem (GBS)-Herne"/>
    <n v="44653"/>
    <s v="Herne"/>
    <s v="Hertener Str. 16"/>
    <s v="Nordrhein-Westfalen"/>
    <s v="GBS-HE"/>
    <d v="2016-08-28T00:00:00"/>
    <d v="2016-08-28T00:00:00"/>
    <s v="in Betrieb"/>
    <x v="18"/>
    <m/>
    <m/>
    <s v="Sonstige Energieträger_x000a_(nicht erneuerbar)"/>
    <x v="1"/>
    <s v="Nein"/>
    <n v="15"/>
    <s v="SA Bochum"/>
    <s v="Höchstspannung (HöS)"/>
    <s v="Amprion GmbH"/>
    <x v="0"/>
    <x v="13"/>
    <x v="0"/>
  </r>
  <r>
    <s v="BNA1814"/>
    <x v="727"/>
    <s v="Großbatteriesystem (GBS)-Fenne"/>
    <n v="66333"/>
    <s v="Völklingen"/>
    <s v="Saarbrücker Str. 135-137"/>
    <s v="Saarland"/>
    <s v="GBS-FN"/>
    <d v="2016-10-09T00:00:00"/>
    <d v="2016-10-09T00:00:00"/>
    <s v="in Betrieb"/>
    <x v="18"/>
    <m/>
    <m/>
    <s v="Sonstige Energieträger_x000a_(nicht erneuerbar)"/>
    <x v="1"/>
    <s v="Nein"/>
    <n v="15"/>
    <s v="SA Fenne"/>
    <s v="Hochspannung (HS)"/>
    <s v="Creos Deutschland"/>
    <x v="0"/>
    <x v="13"/>
    <x v="0"/>
  </r>
  <r>
    <s v="BNA1815"/>
    <x v="727"/>
    <s v="Großbatteriesystem (GBS)-Walsum"/>
    <n v="47179"/>
    <s v="Duisburg-Walsum"/>
    <s v="Dr.-Wilhelm-Roelen Str. 129"/>
    <s v="Nordrhein-Westfalen"/>
    <s v="GBS-WA"/>
    <d v="2016-09-30T00:00:00"/>
    <d v="2016-09-30T00:00:00"/>
    <s v="in Betrieb"/>
    <x v="18"/>
    <m/>
    <m/>
    <s v="Sonstige Energieträger_x000a_(nicht erneuerbar)"/>
    <x v="1"/>
    <s v="Nein"/>
    <n v="15"/>
    <s v="SA Walsum"/>
    <s v="Höchstspannung (HöS)"/>
    <s v="Amprion GmbH"/>
    <x v="0"/>
    <x v="13"/>
    <x v="0"/>
  </r>
  <r>
    <s v="BNA1816"/>
    <x v="727"/>
    <s v="Großbatteriesystem (GBS)-Bexbach"/>
    <n v="66450"/>
    <s v="Bexbach"/>
    <s v="Grubenstr."/>
    <s v="Saarland"/>
    <s v="GBS-BB"/>
    <d v="2016-09-25T00:00:00"/>
    <d v="2016-09-25T00:00:00"/>
    <s v="in Betrieb"/>
    <x v="18"/>
    <m/>
    <m/>
    <s v="Sonstige Energieträger_x000a_(nicht erneuerbar)"/>
    <x v="1"/>
    <s v="Nein"/>
    <n v="15"/>
    <s v="SA Mittelbexbach"/>
    <s v="Höchstspannung (HöS)"/>
    <s v="Amprion GmbH"/>
    <x v="0"/>
    <x v="13"/>
    <x v="0"/>
  </r>
  <r>
    <s v="BNA1817"/>
    <x v="120"/>
    <s v="GuD"/>
    <n v="40221"/>
    <s v="Düsseldorf"/>
    <s v="Auf der Lausward 75"/>
    <s v="Nordrhein-Westfalen"/>
    <s v="GuD F"/>
    <d v="2016-01-22T00:00:00"/>
    <d v="2016-01-22T00:00:00"/>
    <s v="in Betrieb"/>
    <x v="1"/>
    <m/>
    <m/>
    <s v="Erdgas"/>
    <x v="1"/>
    <s v="Ja"/>
    <n v="595"/>
    <s v="DE00056266802AO6G56M11SN51G21M24S"/>
    <s v="Hochspannung (HS)"/>
    <s v="Netzgesellschaft Düssseldorf mbH"/>
    <x v="0"/>
    <x v="13"/>
    <x v="3"/>
  </r>
  <r>
    <s v="BNA1818"/>
    <x v="259"/>
    <s v="Niehl 3"/>
    <n v="50735"/>
    <s v="Köln"/>
    <m/>
    <s v="Nordrhein-Westfalen"/>
    <s v="Niehl 31"/>
    <d v="2016-04-29T00:00:00"/>
    <d v="2016-04-29T00:00:00"/>
    <s v="in Betrieb"/>
    <x v="1"/>
    <m/>
    <m/>
    <s v="Erdgas"/>
    <x v="1"/>
    <s v="Ja"/>
    <n v="459.9"/>
    <s v="UW Opladen / UW Köln-Kalk"/>
    <s v="Höchstspannung (HöS)"/>
    <s v="Amprion GmbH / Rheinische Netzgesellschaft"/>
    <x v="0"/>
    <x v="13"/>
    <x v="1"/>
  </r>
  <r>
    <s v="BNA1819"/>
    <x v="153"/>
    <s v="Heizkraftwerk FL"/>
    <n v="24939"/>
    <s v="Flensburg"/>
    <s v="Batteriestr. 48"/>
    <s v="Schleswig-Holstein"/>
    <s v="Block 12"/>
    <d v="2016-10-01T00:00:00"/>
    <d v="2016-10-01T00:00:00"/>
    <s v="in Betrieb"/>
    <x v="1"/>
    <m/>
    <m/>
    <s v="Erdgas"/>
    <x v="1"/>
    <s v="Ja"/>
    <n v="78"/>
    <m/>
    <s v="Mittelspannung (MS)"/>
    <s v="Stadtwerke Flensburg GmbH "/>
    <x v="0"/>
    <x v="13"/>
    <x v="3"/>
  </r>
  <r>
    <s v="BNA1820"/>
    <x v="728"/>
    <s v="KW Mittelsbüren"/>
    <n v="28237"/>
    <s v="Bremen"/>
    <m/>
    <s v="Bremen"/>
    <s v="GuD MiBÜ"/>
    <d v="2016-10-01T00:00:00"/>
    <d v="2016-10-01T00:00:00"/>
    <s v="in Betrieb"/>
    <x v="1"/>
    <m/>
    <m/>
    <s v="Erdgas"/>
    <x v="1"/>
    <s v="Nein"/>
    <n v="444.5"/>
    <s v="GIS"/>
    <s v="Hochspannung (HS)"/>
    <s v="Wesernetz"/>
    <x v="0"/>
    <x v="13"/>
    <x v="3"/>
  </r>
  <r>
    <s v="BNA1821"/>
    <x v="729"/>
    <s v="Energieversogung Wedding"/>
    <n v="13353"/>
    <s v="Berlin"/>
    <s v="Fennstr. 22"/>
    <s v="Berlin"/>
    <m/>
    <d v="1972-05-25T00:00:00"/>
    <d v="1972-05-25T00:00:00"/>
    <s v="in Betrieb"/>
    <x v="3"/>
    <s v="Erdgas"/>
    <s v="leichtes Heizöl EL"/>
    <s v="Erdgas"/>
    <x v="1"/>
    <s v="Ja"/>
    <n v="15"/>
    <m/>
    <s v="Hochspannung (HS)"/>
    <s v="Stromnetz Berlin GmbH"/>
    <x v="0"/>
    <x v="39"/>
    <x v="1"/>
  </r>
  <r>
    <s v="BNA1822"/>
    <x v="343"/>
    <s v="HW Windpark Groß Welle"/>
    <n v="16866"/>
    <s v="Gumtow"/>
    <m/>
    <s v="Brandenburg"/>
    <m/>
    <d v="2006-06-16T00:00:00"/>
    <d v="2006-06-16T00:00:00"/>
    <s v="in Betrieb"/>
    <x v="0"/>
    <m/>
    <m/>
    <s v="Windenergie (Onshore-Anlage)"/>
    <x v="0"/>
    <s v="Nein"/>
    <n v="20"/>
    <s v="UW Kletzke"/>
    <s v="Hochspannung (HS)"/>
    <s v="E-DIS AG"/>
    <x v="0"/>
    <x v="47"/>
    <x v="0"/>
  </r>
  <r>
    <s v="BNA1823"/>
    <x v="343"/>
    <s v="HW Windpark Prötzel"/>
    <n v="15345"/>
    <s v="Prötzel"/>
    <m/>
    <s v="Brandenburg"/>
    <m/>
    <d v="2006-08-21T00:00:00"/>
    <d v="2006-08-21T00:00:00"/>
    <s v="in Betrieb"/>
    <x v="0"/>
    <m/>
    <m/>
    <s v="Windenergie (Onshore-Anlage)"/>
    <x v="0"/>
    <s v="Nein"/>
    <n v="18"/>
    <s v="UW Möglin"/>
    <s v="Hochspannung (HS)"/>
    <s v="E-DIS AG"/>
    <x v="0"/>
    <x v="47"/>
    <x v="0"/>
  </r>
  <r>
    <s v="BNA1824"/>
    <x v="343"/>
    <s v="HW Windpark Wulkow"/>
    <n v="15326"/>
    <s v="Wulkow"/>
    <m/>
    <s v="Brandenburg"/>
    <m/>
    <d v="2007-03-20T00:00:00"/>
    <d v="2007-03-20T00:00:00"/>
    <s v="in Betrieb"/>
    <x v="0"/>
    <m/>
    <m/>
    <s v="Windenergie (Onshore-Anlage)"/>
    <x v="0"/>
    <s v="Nein"/>
    <n v="10"/>
    <s v="UW Pillgram"/>
    <s v="Hochspannung (HS)"/>
    <s v="E-DIS AG"/>
    <x v="0"/>
    <x v="81"/>
    <x v="0"/>
  </r>
  <r>
    <s v="BNA1825"/>
    <x v="730"/>
    <s v="Gode Wind 1"/>
    <m/>
    <s v="Nordsee"/>
    <m/>
    <s v="AWZ"/>
    <m/>
    <d v="2016-05-28T00:00:00"/>
    <d v="2016-05-28T00:00:00"/>
    <s v="in Betrieb"/>
    <x v="8"/>
    <m/>
    <m/>
    <s v="Windenergie (Offshore-Anlage)"/>
    <x v="0"/>
    <s v="Nein"/>
    <n v="344.52"/>
    <s v="DolWin Beta"/>
    <s v="Höchstspannung (HöS)"/>
    <s v="TenneT TSO GmbH "/>
    <x v="0"/>
    <x v="13"/>
    <x v="0"/>
  </r>
  <r>
    <s v="BNA1826"/>
    <x v="731"/>
    <s v="Gode Wind 2"/>
    <m/>
    <s v="Nordsee"/>
    <m/>
    <s v="AWZ"/>
    <m/>
    <d v="2016-02-16T00:00:00"/>
    <d v="2016-02-16T00:00:00"/>
    <s v="in Betrieb"/>
    <x v="8"/>
    <m/>
    <m/>
    <s v="Windenergie (Offshore-Anlage)"/>
    <x v="0"/>
    <s v="Nein"/>
    <n v="263.08800000000002"/>
    <s v="DolWin Beta"/>
    <s v="Höchstspannung (HöS)"/>
    <s v="TenneT TSO GmbH "/>
    <x v="0"/>
    <x v="13"/>
    <x v="0"/>
  </r>
  <r>
    <s v="BNA1827"/>
    <x v="732"/>
    <s v="BSKW-SN"/>
    <n v="19053"/>
    <s v="Schwerin"/>
    <s v="Obotritenring 40"/>
    <s v="Mecklenburg-Vorpommern"/>
    <n v="1"/>
    <d v="2014-09-16T00:00:00"/>
    <d v="2014-09-16T00:00:00"/>
    <s v="in Betrieb"/>
    <x v="18"/>
    <m/>
    <m/>
    <s v="Sonstige Energieträger_x000a_(nicht erneuerbar)"/>
    <x v="1"/>
    <s v="Nein"/>
    <n v="12.5"/>
    <s v="UW Schwerin-Lankow"/>
    <s v="USp. Hoch- / Mittelspannung (HS/MS)"/>
    <s v="WEMAG Netz GmbH"/>
    <x v="0"/>
    <x v="86"/>
    <x v="0"/>
  </r>
  <r>
    <s v="BNA1828"/>
    <x v="422"/>
    <s v="Windpark Simmerath"/>
    <n v="52152"/>
    <s v="Simmerath"/>
    <m/>
    <s v="Nordrhein-Westfalen"/>
    <m/>
    <n v="2016"/>
    <n v="2016"/>
    <s v="in Betrieb"/>
    <x v="0"/>
    <m/>
    <m/>
    <s v="Windenergie (Onshore-Anlage)"/>
    <x v="0"/>
    <m/>
    <n v="23.1"/>
    <s v="Umspannanlage Lamersdorf"/>
    <s v="Mittelspannung (MS)"/>
    <s v="Westnetz"/>
    <x v="0"/>
    <x v="147"/>
    <x v="0"/>
  </r>
  <r>
    <s v="BNA1829"/>
    <x v="733"/>
    <s v="Windpark Aldenhoven"/>
    <n v="52457"/>
    <s v="Aldenhoven"/>
    <m/>
    <s v="Nordrhein-Westfalen"/>
    <m/>
    <n v="2014"/>
    <n v="2014"/>
    <s v="in Betrieb"/>
    <x v="0"/>
    <m/>
    <m/>
    <s v="Windenergie (Onshore-Anlage)"/>
    <x v="0"/>
    <m/>
    <n v="15.4"/>
    <s v="Umspannwerk Schaufenberg"/>
    <s v="Mittelspannung (MS)"/>
    <s v="RegioNetz"/>
    <x v="0"/>
    <x v="83"/>
    <x v="0"/>
  </r>
  <r>
    <s v="BNA1830"/>
    <x v="733"/>
    <s v="Windpark Linnich"/>
    <n v="52441"/>
    <s v="Linnich"/>
    <m/>
    <s v="Nordrhein-Westfalen"/>
    <m/>
    <n v="2016"/>
    <n v="2016"/>
    <s v="in Betrieb"/>
    <x v="0"/>
    <m/>
    <m/>
    <s v="Windenergie (Onshore-Anlage)"/>
    <x v="0"/>
    <m/>
    <n v="25.6"/>
    <s v="UW Linnich-Körrenzig"/>
    <s v="Mittelspannung (MS)"/>
    <s v="Westnetz"/>
    <x v="0"/>
    <x v="147"/>
    <x v="0"/>
  </r>
  <r>
    <s v="BNA1832"/>
    <x v="24"/>
    <s v="UWBehringenWind"/>
    <m/>
    <m/>
    <m/>
    <s v="Thüringen"/>
    <m/>
    <d v="2015-12-26T00:00:00"/>
    <d v="2015-12-26T00:00:00"/>
    <s v="in Betrieb"/>
    <x v="0"/>
    <m/>
    <m/>
    <s v="Windenergie (Onshore-Anlage)"/>
    <x v="0"/>
    <s v="Nein"/>
    <n v="21.8"/>
    <s v="UW Behringen Wind"/>
    <s v="Hochspannung (HS)"/>
    <s v="TEN Thüringer Energienetze GmbH &amp; Co. KG"/>
    <x v="0"/>
    <x v="120"/>
    <x v="0"/>
  </r>
  <r>
    <s v="BNA1833"/>
    <x v="133"/>
    <s v="WEPNeuenwalde_x000a_"/>
    <n v="27607"/>
    <s v="Gestland"/>
    <s v="Claus-Immen-Weg"/>
    <s v="Niedersachsen"/>
    <m/>
    <d v="2005-12-29T00:00:00"/>
    <d v="2005-12-29T00:00:00"/>
    <s v="in Betrieb"/>
    <x v="0"/>
    <m/>
    <m/>
    <s v="Windenergie (Onshore-Anlage)"/>
    <x v="0"/>
    <s v="Nein"/>
    <n v="25.15"/>
    <s v="Umspannwerk"/>
    <s v="USp. Hoch- / Mittelspannung (HS/MS)"/>
    <s v="Avacon NETZ GmbH"/>
    <x v="0"/>
    <x v="36"/>
    <x v="0"/>
  </r>
  <r>
    <s v="BNA1834"/>
    <x v="133"/>
    <s v="WEPRysumerNacken"/>
    <m/>
    <m/>
    <m/>
    <s v="Niedersachsen"/>
    <m/>
    <m/>
    <m/>
    <s v="in Betrieb"/>
    <x v="0"/>
    <m/>
    <m/>
    <s v="Windenergie (Onshore-Anlage)"/>
    <x v="0"/>
    <s v="Nein"/>
    <n v="26.4"/>
    <m/>
    <m/>
    <m/>
    <x v="0"/>
    <x v="24"/>
    <x v="0"/>
  </r>
  <r>
    <s v="BNA1837"/>
    <x v="734"/>
    <s v="HSW Windpark Groß Niendorf "/>
    <n v="89522"/>
    <s v="Groß Niendorf"/>
    <s v="Meeboldstr. 1"/>
    <s v="Schleswig-Holstein"/>
    <m/>
    <d v="2014-06-28T00:00:00"/>
    <d v="2014-06-28T00:00:00"/>
    <s v="in Betrieb"/>
    <x v="0"/>
    <m/>
    <m/>
    <s v="Windenergie (Onshore-Anlage)"/>
    <x v="0"/>
    <s v="Nein"/>
    <n v="12.3"/>
    <s v="UW Brühl"/>
    <s v="Mittelspannung (MS)"/>
    <s v="WEMAG Netz GmbH"/>
    <x v="0"/>
    <x v="86"/>
    <x v="0"/>
  </r>
  <r>
    <s v="BNA1838"/>
    <x v="735"/>
    <s v="Windenergie Rieste GmbH &amp; Co. KG"/>
    <n v="49597"/>
    <s v="Rieste"/>
    <m/>
    <s v="Niedersachsen"/>
    <m/>
    <n v="2016"/>
    <n v="2016"/>
    <s v="in Betrieb"/>
    <x v="0"/>
    <m/>
    <m/>
    <s v="Windenergie (Onshore-Anlage)"/>
    <x v="0"/>
    <s v="Nein"/>
    <n v="12.9"/>
    <s v="UA Hörsten"/>
    <n v="10"/>
    <s v="Westnetz GmbH"/>
    <x v="0"/>
    <x v="147"/>
    <x v="0"/>
  </r>
  <r>
    <s v="BNA1839"/>
    <x v="736"/>
    <s v="Windpark Oberthal GmbH"/>
    <m/>
    <m/>
    <m/>
    <s v="Saarland"/>
    <m/>
    <d v="2013-12-16T00:00:00"/>
    <d v="2013-12-16T00:00:00"/>
    <s v="in Betrieb"/>
    <x v="0"/>
    <m/>
    <m/>
    <s v="Windenergie (Onshore-Anlage)"/>
    <x v="0"/>
    <s v="Nein"/>
    <n v="12.3"/>
    <s v="UA Walhausen"/>
    <s v="Mittelspannung (MS)"/>
    <s v="energis-Netzgesellschaft mbH"/>
    <x v="0"/>
    <x v="25"/>
    <x v="0"/>
  </r>
  <r>
    <s v="BNA1840"/>
    <x v="737"/>
    <s v="Windpark Perl GmbH"/>
    <m/>
    <m/>
    <m/>
    <s v="Saarland"/>
    <m/>
    <d v="2013-12-16T00:00:00"/>
    <d v="2013-12-16T00:00:00"/>
    <s v="in Betrieb"/>
    <x v="0"/>
    <m/>
    <m/>
    <s v="Windenergie (Onshore-Anlage)"/>
    <x v="0"/>
    <s v="Nein"/>
    <n v="21.5"/>
    <s v="UA Borg"/>
    <s v="Mittelspannung (MS)"/>
    <s v="energis-Netzgesellschaft mbH"/>
    <x v="0"/>
    <x v="25"/>
    <x v="0"/>
  </r>
  <r>
    <s v="BNA1841"/>
    <x v="738"/>
    <s v="Windpark Zölkow GmbH &amp; Co. KG"/>
    <m/>
    <m/>
    <m/>
    <s v="Mecklenburg-Vorpommern"/>
    <m/>
    <d v="2007-03-30T00:00:00"/>
    <d v="2007-03-30T00:00:00"/>
    <s v="in Betrieb"/>
    <x v="0"/>
    <m/>
    <m/>
    <s v="Windenergie (Onshore-Anlage)"/>
    <x v="0"/>
    <m/>
    <n v="40"/>
    <s v="UW Wessin, Zölkow I"/>
    <s v="USp. Hoch- / Mittelspannung (HS/MS)"/>
    <s v="50Hertz Transmission GmbH"/>
    <x v="0"/>
    <x v="81"/>
    <x v="0"/>
  </r>
  <r>
    <s v="BNA1842"/>
    <x v="739"/>
    <s v="15712 Königs Wusterhaussen"/>
    <n v="15712"/>
    <s v="Königs Wusterhausen"/>
    <m/>
    <s v="Brandenburg"/>
    <m/>
    <n v="2017"/>
    <n v="2017"/>
    <s v="in Betrieb"/>
    <x v="0"/>
    <m/>
    <m/>
    <s v="Windenergie (Onshore-Anlage)"/>
    <x v="0"/>
    <s v="Nein"/>
    <n v="33"/>
    <s v="UW Uckely, 15712 Königs Wusterhaussen, OT Zernsdorf"/>
    <s v="Hochspannung (HS)"/>
    <s v="e.dis"/>
    <x v="0"/>
    <x v="148"/>
    <x v="0"/>
  </r>
  <r>
    <s v="BNA1843"/>
    <x v="32"/>
    <s v="Düshorner Heide"/>
    <n v="29664"/>
    <s v="Walsrode (Düshorn)"/>
    <s v="Fallinbosteler Straße 20"/>
    <s v="Niedersachsen"/>
    <m/>
    <d v="2014-02-11T00:00:00"/>
    <d v="2014-02-11T00:00:00"/>
    <s v="in Betrieb"/>
    <x v="0"/>
    <m/>
    <m/>
    <s v="Windenergie (Onshore-Anlage)"/>
    <x v="0"/>
    <m/>
    <n v="26"/>
    <s v="UW Düshorn"/>
    <s v="Mittelspannung (MS)"/>
    <s v="Avacon"/>
    <x v="0"/>
    <x v="86"/>
    <x v="0"/>
  </r>
  <r>
    <s v="BNA1844"/>
    <x v="740"/>
    <s v="36132 Eiterfeld"/>
    <n v="36132"/>
    <s v="Eiterfeld"/>
    <m/>
    <s v="Hessen"/>
    <m/>
    <n v="2016"/>
    <n v="2016"/>
    <s v="in Betrieb"/>
    <x v="0"/>
    <m/>
    <m/>
    <s v="Windenergie (Onshore-Anlage)"/>
    <x v="0"/>
    <m/>
    <n v="17.3"/>
    <s v="ÜST Marktstr. 44, 36132 Eiterfeld („ÜST 7772 Arzell Marktstraße WEA“)"/>
    <s v="Mittelspannung (MS)"/>
    <s v="Avacon"/>
    <x v="0"/>
    <x v="147"/>
    <x v="0"/>
  </r>
  <r>
    <s v="BNA1845"/>
    <x v="741"/>
    <s v="Windpark Lähden GbR"/>
    <n v="49774"/>
    <s v="Lähden"/>
    <m/>
    <s v="Niedersachsen"/>
    <m/>
    <n v="2013"/>
    <n v="2013"/>
    <s v="in Betrieb"/>
    <x v="0"/>
    <m/>
    <m/>
    <s v="Windenergie (Onshore-Anlage)"/>
    <x v="0"/>
    <s v="Nein"/>
    <n v="10.9"/>
    <m/>
    <m/>
    <m/>
    <x v="0"/>
    <x v="67"/>
    <x v="0"/>
  </r>
  <r>
    <s v="BNA1846"/>
    <x v="742"/>
    <s v="Windpark Ostwestfalen"/>
    <n v="33378"/>
    <s v="Rheda-Wiedenbrück"/>
    <m/>
    <s v="Nordrhein-Westfalen"/>
    <m/>
    <d v="2016-03-16T00:00:00"/>
    <d v="2016-03-16T00:00:00"/>
    <s v="in Betrieb"/>
    <x v="0"/>
    <m/>
    <m/>
    <s v="Windenergie (Onshore-Anlage)"/>
    <x v="0"/>
    <s v="Nein"/>
    <n v="15"/>
    <s v="UW Herzebrock"/>
    <s v="Mittelspannung (MS)"/>
    <s v="Westnetz"/>
    <x v="0"/>
    <x v="13"/>
    <x v="0"/>
  </r>
  <r>
    <s v="BNA1847"/>
    <x v="743"/>
    <s v="2000-7317"/>
    <m/>
    <m/>
    <m/>
    <s v="Schleswig-Holstein"/>
    <m/>
    <d v="2014-02-18T00:00:00"/>
    <d v="2014-02-18T00:00:00"/>
    <s v="in Betrieb"/>
    <x v="0"/>
    <m/>
    <m/>
    <s v="Windenergie (Onshore-Anlage)"/>
    <x v="0"/>
    <s v="Nein"/>
    <n v="16.8"/>
    <s v="50439365129"/>
    <s v="Mittelspannung (MS)"/>
    <s v="Schleswig Holstein Netz AG"/>
    <x v="0"/>
    <x v="86"/>
    <x v="0"/>
  </r>
  <r>
    <s v="BNA1848"/>
    <x v="744"/>
    <s v="WPBütow,17209Bütow"/>
    <m/>
    <m/>
    <m/>
    <s v="Mecklenburg-Vorpommern"/>
    <m/>
    <d v="2016-07-01T00:00:00"/>
    <d v="2016-07-01T00:00:00"/>
    <s v="in Betrieb"/>
    <x v="0"/>
    <m/>
    <m/>
    <s v="Windenergie (Onshore-Anlage)"/>
    <x v="0"/>
    <m/>
    <n v="15.25"/>
    <s v="UW Röbel"/>
    <s v="Hochspannung (HS)"/>
    <s v="E.DIS AG"/>
    <x v="0"/>
    <x v="13"/>
    <x v="0"/>
  </r>
  <r>
    <s v="BNA1849"/>
    <x v="745"/>
    <s v="WPHeidehofIII, 14913Markendorf"/>
    <n v="14913"/>
    <s v="Markendorf"/>
    <m/>
    <s v="Brandenburg"/>
    <m/>
    <d v="2016-05-13T00:00:00"/>
    <d v="2016-05-13T00:00:00"/>
    <s v="in Betrieb"/>
    <x v="0"/>
    <m/>
    <m/>
    <s v="Windenergie (Onshore-Anlage)"/>
    <x v="0"/>
    <m/>
    <n v="18.399999999999999"/>
    <s v="UW Schönewalde"/>
    <s v="Höchstspannung (HöS)"/>
    <s v="50Hertz Transmission GmbH"/>
    <x v="0"/>
    <x v="13"/>
    <x v="0"/>
  </r>
  <r>
    <s v="BNA1850"/>
    <x v="746"/>
    <s v="WP Kassieck-LindstedtI V"/>
    <n v="39638"/>
    <s v="Kassieck/Lindstedt"/>
    <m/>
    <s v="Sachsen-Anhalt"/>
    <m/>
    <d v="2014-04-28T00:00:00"/>
    <d v="2014-04-28T00:00:00"/>
    <s v="in Betrieb"/>
    <x v="0"/>
    <m/>
    <m/>
    <s v="Windenergie (Onshore-Anlage)"/>
    <x v="0"/>
    <m/>
    <n v="2.2999999999999998"/>
    <s v="UW Hottendorf"/>
    <s v="Hochspannung (HS)"/>
    <s v="Avacon AG"/>
    <x v="0"/>
    <x v="86"/>
    <x v="0"/>
  </r>
  <r>
    <s v="BNA1851"/>
    <x v="747"/>
    <s v="zum Eggeberg, 37688"/>
    <m/>
    <m/>
    <m/>
    <s v="Nordrhein-Westfalen"/>
    <m/>
    <n v="2017"/>
    <n v="2017"/>
    <s v="in Betrieb"/>
    <x v="0"/>
    <m/>
    <m/>
    <s v="Windenergie (Onshore-Anlage)"/>
    <x v="0"/>
    <s v="Nein"/>
    <n v="13.2"/>
    <m/>
    <s v="Mittelspannung (MS)"/>
    <s v="BeSte Stadtwerke"/>
    <x v="0"/>
    <x v="148"/>
    <x v="0"/>
  </r>
  <r>
    <s v="BNA1852"/>
    <x v="748"/>
    <s v="-"/>
    <m/>
    <m/>
    <m/>
    <s v="Hessen"/>
    <m/>
    <d v="2016-06-28T00:00:00"/>
    <d v="2016-06-28T00:00:00"/>
    <s v="in Betrieb"/>
    <x v="0"/>
    <m/>
    <m/>
    <s v="Windenergie (Onshore-Anlage)"/>
    <x v="0"/>
    <s v="Nein"/>
    <n v="27"/>
    <s v="UW Bergshausen"/>
    <s v="USp. Hoch- / Mittelspannung (HS/MS)"/>
    <s v="Städtische Werke Netz plus Service GmbH"/>
    <x v="0"/>
    <x v="13"/>
    <x v="0"/>
  </r>
  <r>
    <s v="BNA1853"/>
    <x v="749"/>
    <s v="WindparkWaldow"/>
    <n v="15910"/>
    <s v="Waldow"/>
    <m/>
    <s v="Brandenburg"/>
    <m/>
    <d v="2003-02-01T00:00:00"/>
    <d v="2003-02-01T00:00:00"/>
    <s v="in Betrieb"/>
    <x v="0"/>
    <m/>
    <m/>
    <s v="Windenergie (Onshore-Anlage)"/>
    <x v="0"/>
    <m/>
    <n v="28"/>
    <n v="50472053210"/>
    <s v="Mittelspannung (MS)"/>
    <s v="E.DIS Netz GmbH"/>
    <x v="0"/>
    <x v="8"/>
    <x v="0"/>
  </r>
  <r>
    <s v="BNA1854"/>
    <x v="32"/>
    <s v="Krusemark 2"/>
    <m/>
    <m/>
    <m/>
    <s v="Sachsen-Anhalt"/>
    <m/>
    <n v="2001"/>
    <n v="2001"/>
    <s v="in Betrieb"/>
    <x v="0"/>
    <m/>
    <m/>
    <s v="Windenergie (Onshore-Anlage)"/>
    <x v="0"/>
    <s v="Nein"/>
    <n v="11.3"/>
    <s v="UW Arneburg"/>
    <s v="Mittelspannung (MS)"/>
    <s v="Avacon"/>
    <x v="0"/>
    <x v="22"/>
    <x v="0"/>
  </r>
  <r>
    <s v="BNA1855"/>
    <x v="34"/>
    <s v="UWOettelin"/>
    <n v="184246"/>
    <s v="Groß Schwiesow"/>
    <m/>
    <s v="Mecklenburg-Vorpommern"/>
    <m/>
    <n v="2013"/>
    <n v="2013"/>
    <s v="in Betrieb"/>
    <x v="0"/>
    <m/>
    <m/>
    <s v="Windenergie (Onshore-Anlage)"/>
    <x v="0"/>
    <m/>
    <n v="35"/>
    <s v="UW Oettelin"/>
    <s v="Hochspannung (HS)"/>
    <s v="E-DIS"/>
    <x v="0"/>
    <x v="67"/>
    <x v="0"/>
  </r>
  <r>
    <s v="BNA1856"/>
    <x v="34"/>
    <s v="UWNeuRietzOst"/>
    <n v="14949"/>
    <s v="Treuenbrietzen"/>
    <m/>
    <s v="Brandenburg"/>
    <m/>
    <n v="2014"/>
    <n v="2014"/>
    <s v="in Betrieb"/>
    <x v="0"/>
    <m/>
    <m/>
    <s v="Windenergie (Onshore-Anlage)"/>
    <x v="0"/>
    <m/>
    <n v="26"/>
    <s v="UW Neu Rietz Ost"/>
    <s v="Hochspannung (HS)"/>
    <s v="E-DIS"/>
    <x v="0"/>
    <x v="83"/>
    <x v="0"/>
  </r>
  <r>
    <s v="BNA1857"/>
    <x v="34"/>
    <s v="UWWoltersdorf"/>
    <n v="16306"/>
    <s v="Groß Pinnow"/>
    <m/>
    <s v="Brandenburg"/>
    <m/>
    <n v="2015"/>
    <n v="2015"/>
    <s v="in Betrieb"/>
    <x v="0"/>
    <m/>
    <m/>
    <s v="Windenergie (Onshore-Anlage)"/>
    <x v="0"/>
    <m/>
    <n v="57"/>
    <s v="UW Woltersdorf"/>
    <s v="Hochspannung (HS)"/>
    <s v="E-DIS"/>
    <x v="0"/>
    <x v="146"/>
    <x v="0"/>
  </r>
  <r>
    <s v="BNA1858"/>
    <x v="156"/>
    <s v="Eggebek"/>
    <n v="24852"/>
    <s v="Eggebek"/>
    <s v="Bäckerweg (Nato Flugplatz)"/>
    <s v="Schleswig-Holstein"/>
    <m/>
    <n v="2011"/>
    <n v="2011"/>
    <s v="in Betrieb"/>
    <x v="7"/>
    <m/>
    <m/>
    <s v="Solare Strahlungsenergie"/>
    <x v="0"/>
    <s v="Nein"/>
    <n v="83.9"/>
    <s v="UW Sieverstedt (Mast 41 110 kV-Freileitung Schuby-Weding)"/>
    <s v="Hochspannung (HS)"/>
    <s v="Schleswig-Holstein Netz AG"/>
    <x v="0"/>
    <x v="130"/>
    <x v="0"/>
  </r>
  <r>
    <s v="BNA1859"/>
    <x v="750"/>
    <s v="Ford Saarlouis"/>
    <n v="66740"/>
    <s v="Saarlouis"/>
    <m/>
    <s v="Saarland"/>
    <m/>
    <n v="2016"/>
    <n v="2016"/>
    <s v="in Betrieb"/>
    <x v="1"/>
    <m/>
    <m/>
    <s v="Erdgas"/>
    <x v="1"/>
    <s v="Ja"/>
    <n v="22"/>
    <m/>
    <m/>
    <m/>
    <x v="0"/>
    <x v="147"/>
    <x v="1"/>
  </r>
  <r>
    <s v="BNA1861"/>
    <x v="751"/>
    <s v="Regensburg"/>
    <n v="93055"/>
    <s v="Regensburg"/>
    <s v="Herbert-Quandt-Allee"/>
    <s v="Bayern"/>
    <m/>
    <d v="2012-10-29T00:00:00"/>
    <d v="2012-10-29T00:00:00"/>
    <s v="in Betrieb"/>
    <x v="1"/>
    <m/>
    <m/>
    <s v="Erdgas"/>
    <x v="1"/>
    <s v="Ja"/>
    <n v="10.6"/>
    <s v="DE00106893055HMESS100000000844587_x000a_DE00106893055HMESS200000000844587_x000a_DE00106893055HMESS300000000844587_x000a_DE00106893055HMESS400000000844587"/>
    <s v="Mittelspannung (MS)"/>
    <s v="Bayernwerke Netz GmbH"/>
    <x v="0"/>
    <x v="113"/>
    <x v="1"/>
  </r>
  <r>
    <s v="BNA1862"/>
    <x v="751"/>
    <s v="Regensburg"/>
    <n v="93055"/>
    <s v="Regensburg"/>
    <s v="Herbert-Quandt-Allee"/>
    <s v="Bayern"/>
    <m/>
    <d v="2016-08-20T00:00:00"/>
    <d v="2016-08-20T00:00:00"/>
    <s v="in Betrieb"/>
    <x v="1"/>
    <m/>
    <m/>
    <s v="Erdgas"/>
    <x v="1"/>
    <s v="Ja"/>
    <n v="2.65"/>
    <s v="DE00106893055HMESS500000000842098"/>
    <s v="Mittelspannung (MS)"/>
    <s v="Bayernwerke Netz GmbH"/>
    <x v="0"/>
    <x v="13"/>
    <x v="1"/>
  </r>
  <r>
    <s v="BNA1863"/>
    <x v="752"/>
    <s v="Gasturbinen-HKW St. Wendel"/>
    <n v="66606"/>
    <s v="St. Wendel"/>
    <s v="Frankfurter Straße 6-8"/>
    <s v="Saarland"/>
    <m/>
    <d v="2014-01-21T00:00:00"/>
    <d v="2014-01-21T00:00:00"/>
    <s v="in Betrieb"/>
    <x v="1"/>
    <m/>
    <m/>
    <s v="Erdgas"/>
    <x v="1"/>
    <s v="Ja"/>
    <n v="19.5"/>
    <s v="DE00093966606EEA00000000000000001 und DE00093966606EEA00000000000000002 und DE00093966606EEA00000000000000004"/>
    <s v="USp. Mittel- / Niederspannung (MS/NS)"/>
    <s v="SSW Netz GmbH"/>
    <x v="0"/>
    <x v="86"/>
    <x v="2"/>
  </r>
  <r>
    <s v="BNA1864"/>
    <x v="753"/>
    <s v="Turbine 4"/>
    <n v="49084"/>
    <s v="Osnabrück"/>
    <s v="Römereschstrasse 33"/>
    <s v="Niedersachsen"/>
    <m/>
    <n v="1962"/>
    <n v="1962"/>
    <s v="in Betrieb"/>
    <x v="3"/>
    <s v="Braunkohle, Steinkohle, Heizöl S, Heizöl EL"/>
    <s v="Ersatzbrennstoffe, Papierschlamm"/>
    <s v="Mehrere Energieträger_x000a_(nicht erneuerbar)"/>
    <x v="1"/>
    <s v="Ja"/>
    <n v="9.5"/>
    <s v="DE0005004909000000000000000215798"/>
    <n v="10"/>
    <s v="SWO Netz GmbH"/>
    <x v="0"/>
    <x v="95"/>
    <x v="1"/>
  </r>
  <r>
    <s v="BNA1865"/>
    <x v="753"/>
    <s v="Turbine 5"/>
    <n v="49084"/>
    <s v="Osnabrück"/>
    <s v="Römereschstrasse 33"/>
    <s v="Niedersachsen"/>
    <m/>
    <n v="1972"/>
    <n v="1972"/>
    <s v="in Betrieb"/>
    <x v="3"/>
    <s v="Braunkohle, Steinkohle, Heizöl S, Heizöl EL"/>
    <s v="Ersatzbrennstoffe, Papierschlamm"/>
    <s v="Mehrere Energieträger_x000a_(nicht erneuerbar)"/>
    <x v="1"/>
    <s v="Ja"/>
    <n v="9.8000000000000007"/>
    <s v="DE0005004909000000000000000215798"/>
    <n v="10"/>
    <s v="SWO Netz GmbH"/>
    <x v="0"/>
    <x v="134"/>
    <x v="1"/>
  </r>
  <r>
    <s v="BNA1866"/>
    <x v="754"/>
    <m/>
    <n v="1468"/>
    <s v="Moritzburg"/>
    <m/>
    <s v="Sachsen"/>
    <m/>
    <d v="2005-04-01T00:00:00"/>
    <d v="2005-04-01T00:00:00"/>
    <s v="in Betrieb"/>
    <x v="1"/>
    <m/>
    <m/>
    <s v="Erdgas"/>
    <x v="1"/>
    <s v="Ja"/>
    <n v="33.9"/>
    <m/>
    <m/>
    <m/>
    <x v="0"/>
    <x v="36"/>
    <x v="4"/>
  </r>
  <r>
    <s v="BNA1867"/>
    <x v="502"/>
    <s v="AVG Köln"/>
    <n v="50735"/>
    <s v="Köln"/>
    <s v="Geestemünder Straße 23"/>
    <s v="Nordrhein-Westfalen"/>
    <s v="Turbosatz 2"/>
    <d v="2017-05-01T00:00:00"/>
    <d v="2017-05-01T00:00:00"/>
    <s v="in Betrieb"/>
    <x v="10"/>
    <s v="Abfall"/>
    <s v="keine"/>
    <s v="Abfall"/>
    <x v="1"/>
    <s v="Nein"/>
    <n v="18"/>
    <s v="UW Merkenich"/>
    <n v="25"/>
    <s v="Rheinische Netzgesellschaft"/>
    <x v="0"/>
    <x v="100"/>
    <x v="1"/>
  </r>
  <r>
    <s v="BNA1868"/>
    <x v="156"/>
    <s v="HKW West M5"/>
    <n v="60327"/>
    <s v="Frankfurt am Main"/>
    <s v="Gutleutstraße 231"/>
    <s v="Hessen"/>
    <s v="M5"/>
    <d v="2018-01-01T00:00:00"/>
    <d v="2018-01-01T00:00:00"/>
    <s v="in Betrieb"/>
    <x v="3"/>
    <s v="Erdgas"/>
    <s v="Steinkohle"/>
    <s v="Erdgas"/>
    <x v="1"/>
    <s v="Ja"/>
    <n v="38.700000000000003"/>
    <s v="Feld 0AEA02"/>
    <s v="Hochspannung (HS)"/>
    <s v="NRM Netzdienste GmbH"/>
    <x v="0"/>
    <x v="149"/>
    <x v="1"/>
  </r>
  <r>
    <s v="BNA1869"/>
    <x v="11"/>
    <s v="Vorarlberger Illwerke AG &quot;Rellswerk&quot;"/>
    <s v="A-6773"/>
    <s v="Vandans"/>
    <m/>
    <s v="Österreich"/>
    <s v="REW"/>
    <d v="2017-07-01T00:00:00"/>
    <d v="2017-07-01T00:00:00"/>
    <s v="in Betrieb"/>
    <x v="9"/>
    <m/>
    <m/>
    <s v="Pumpspeicher"/>
    <x v="1"/>
    <s v="Nein"/>
    <n v="12"/>
    <m/>
    <s v="Höchstspannung (HöS)"/>
    <m/>
    <x v="0"/>
    <x v="100"/>
    <x v="0"/>
  </r>
  <r>
    <s v="BNA1870"/>
    <x v="755"/>
    <s v="Werk Kalscheuren"/>
    <n v="50997"/>
    <s v="Köln"/>
    <s v="Harry-Kloepfer-Straße 1"/>
    <s v="Nordrhein-Westfalen"/>
    <m/>
    <d v="1967-01-01T00:00:00"/>
    <d v="1967-01-01T00:00:00"/>
    <s v="in Betrieb"/>
    <x v="14"/>
    <s v="Restgas aus Rußproduktion"/>
    <m/>
    <s v="Sonstige Energieträger_x000a_(nicht erneuerbar)"/>
    <x v="1"/>
    <s v="Nein"/>
    <n v="26.5"/>
    <n v="50514057287"/>
    <n v="11"/>
    <s v="Westnetz GmbH"/>
    <x v="0"/>
    <x v="133"/>
    <x v="1"/>
  </r>
  <r>
    <s v="BNA1871"/>
    <x v="155"/>
    <s v="Windpark Freudenberg"/>
    <n v="97896"/>
    <s v="Freudenberg/Main"/>
    <m/>
    <s v="Baden-Württemberg"/>
    <m/>
    <d v="2016-09-21T00:00:00"/>
    <d v="2016-09-21T00:00:00"/>
    <s v="in Betrieb"/>
    <x v="0"/>
    <m/>
    <m/>
    <s v="Windenergie (Onshore-Anlage)"/>
    <x v="0"/>
    <s v="Nein"/>
    <n v="16.8"/>
    <m/>
    <s v="Hochspannung (HS)"/>
    <m/>
    <x v="0"/>
    <x v="13"/>
    <x v="0"/>
  </r>
  <r>
    <s v="BNA1872"/>
    <x v="0"/>
    <s v="Windpark Hain Ost"/>
    <n v="96328"/>
    <s v="Markt Küps"/>
    <m/>
    <s v="Bayern"/>
    <m/>
    <n v="2016"/>
    <n v="2016"/>
    <s v="Sonderfall"/>
    <x v="0"/>
    <m/>
    <m/>
    <s v="Windenergie (Onshore-Anlage)"/>
    <x v="0"/>
    <s v="Nein"/>
    <n v="13.8"/>
    <m/>
    <s v="Hochspannung (HS)"/>
    <m/>
    <x v="11"/>
    <x v="147"/>
    <x v="0"/>
  </r>
  <r>
    <s v="BNA1873"/>
    <x v="751"/>
    <s v="KWK Dingolfing BA 1"/>
    <n v="84130"/>
    <s v="Dingolfing"/>
    <s v="Landshuter Strasse 56"/>
    <s v="Bayern"/>
    <s v="KWK Dingolfing BA1"/>
    <d v="2017-11-15T00:00:00"/>
    <d v="2017-11-15T00:00:00"/>
    <s v="in Betrieb"/>
    <x v="1"/>
    <m/>
    <m/>
    <s v="Erdgas"/>
    <x v="1"/>
    <s v="Ja"/>
    <n v="16"/>
    <s v="UW Grüblhof"/>
    <s v="Hochspannung (HS)"/>
    <s v="Bayernwerk AG"/>
    <x v="0"/>
    <x v="100"/>
    <x v="1"/>
  </r>
  <r>
    <s v="BNA1874"/>
    <x v="751"/>
    <s v="Speicherfarm Leipzig"/>
    <n v="4349"/>
    <s v="Leipzig"/>
    <m/>
    <s v="Bayern"/>
    <s v="Speicherfarm Leipzig"/>
    <d v="2018-01-01T00:00:00"/>
    <d v="2018-01-01T00:00:00"/>
    <s v="in Betrieb"/>
    <x v="18"/>
    <m/>
    <m/>
    <s v="Sonstige Energieträger_x000a_(nicht erneuerbar)"/>
    <x v="1"/>
    <s v="Nein"/>
    <n v="12.5"/>
    <s v="UW Plaußig"/>
    <s v="Hochspannung (HS)"/>
    <s v="Mitnetz"/>
    <x v="0"/>
    <x v="149"/>
    <x v="0"/>
  </r>
  <r>
    <s v="BNA1875"/>
    <x v="756"/>
    <s v="Offshore Windpark Nordergründe"/>
    <m/>
    <s v="Nordsee"/>
    <m/>
    <s v="AWZ"/>
    <m/>
    <d v="2017-11-03T00:00:00"/>
    <d v="2017-11-03T00:00:00"/>
    <s v="in Betrieb"/>
    <x v="8"/>
    <m/>
    <m/>
    <s v="Windenergie (Offshore-Anlage)"/>
    <x v="0"/>
    <s v="Nein"/>
    <n v="110.7"/>
    <s v="DE00755526388HRA0000000NORGE00001"/>
    <s v="Höchstspannung (HöS)"/>
    <s v="TenneT TSO GmbH"/>
    <x v="0"/>
    <x v="100"/>
    <x v="0"/>
  </r>
  <r>
    <s v="BNA1876"/>
    <x v="757"/>
    <s v="Wikinger"/>
    <m/>
    <s v="Ostsee"/>
    <m/>
    <s v="AWZ"/>
    <s v="Wikinger"/>
    <d v="2017-12-27T00:00:00"/>
    <d v="2017-12-27T00:00:00"/>
    <s v="in Betrieb"/>
    <x v="8"/>
    <m/>
    <m/>
    <s v="Windenergie (Offshore-Anlage)"/>
    <x v="0"/>
    <s v="Nein"/>
    <n v="353.5"/>
    <s v="OSS Wikinger"/>
    <s v="Höchstspannung (HöS)"/>
    <s v="50 Hertz Transmission GmbH"/>
    <x v="0"/>
    <x v="100"/>
    <x v="0"/>
  </r>
  <r>
    <s v="BNA1877"/>
    <x v="227"/>
    <s v="WP Fleetmark II"/>
    <n v="55494"/>
    <s v="Brenzweiler"/>
    <m/>
    <s v="Rheinland-Pfalz"/>
    <s v="WP Fleetmark II"/>
    <n v="2017"/>
    <n v="2017"/>
    <s v="in Betrieb"/>
    <x v="0"/>
    <m/>
    <m/>
    <s v="Windenergie (Onshore-Anlage)"/>
    <x v="0"/>
    <s v="Nein"/>
    <n v="13.2"/>
    <m/>
    <m/>
    <m/>
    <x v="0"/>
    <x v="148"/>
    <x v="0"/>
  </r>
  <r>
    <s v="BNA1878"/>
    <x v="227"/>
    <s v="WP Schönwalde-Altenkrempe"/>
    <n v="29416"/>
    <s v="Fleemark"/>
    <m/>
    <s v="Sachsen-Anhalt"/>
    <m/>
    <n v="2017"/>
    <n v="2017"/>
    <s v="in Betrieb"/>
    <x v="0"/>
    <m/>
    <m/>
    <s v="Windenergie (Onshore-Anlage)"/>
    <x v="0"/>
    <s v="Nein"/>
    <n v="19.8"/>
    <m/>
    <m/>
    <m/>
    <x v="0"/>
    <x v="148"/>
    <x v="0"/>
  </r>
  <r>
    <s v="BNA1879"/>
    <x v="758"/>
    <s v="Windpark Wadern-Felsenberg GmbH"/>
    <n v="66687"/>
    <s v="Wadern-Felsenberg"/>
    <m/>
    <s v="Saarland"/>
    <m/>
    <d v="2017-09-19T00:00:00"/>
    <d v="2017-09-19T00:00:00"/>
    <s v="in Betrieb"/>
    <x v="0"/>
    <m/>
    <m/>
    <s v="Windenergie (Onshore-Anlage)"/>
    <x v="0"/>
    <s v="Nein"/>
    <n v="10.35"/>
    <s v="UA Wadern"/>
    <s v="Mittelspannung (MS)"/>
    <s v="Netzwerke Wadern GmbH"/>
    <x v="0"/>
    <x v="100"/>
    <x v="0"/>
  </r>
  <r>
    <s v="BNA1880"/>
    <x v="759"/>
    <s v="Windpark Creußen"/>
    <n v="95473"/>
    <s v="Creußen"/>
    <s v="2974, Gemarkung Neuhof"/>
    <s v="Bayern"/>
    <m/>
    <d v="2017-03-29T00:00:00"/>
    <d v="2017-03-29T00:00:00"/>
    <s v="in Betrieb"/>
    <x v="0"/>
    <m/>
    <m/>
    <s v="Windenergie (Onshore-Anlage)"/>
    <x v="0"/>
    <m/>
    <n v="14.4"/>
    <m/>
    <m/>
    <m/>
    <x v="0"/>
    <x v="100"/>
    <x v="0"/>
  </r>
  <r>
    <s v="BNA1881"/>
    <x v="760"/>
    <s v="WP Felsberg Green Energy"/>
    <n v="34587"/>
    <s v="Felsberg OT Beuern"/>
    <m/>
    <s v="Hessen"/>
    <m/>
    <d v="2017-05-18T00:00:00"/>
    <d v="2017-05-18T00:00:00"/>
    <s v="in Betrieb"/>
    <x v="0"/>
    <m/>
    <m/>
    <s v="Windenergie (Onshore-Anlage)"/>
    <x v="0"/>
    <m/>
    <n v="15"/>
    <m/>
    <m/>
    <m/>
    <x v="0"/>
    <x v="100"/>
    <x v="0"/>
  </r>
  <r>
    <s v="BNA1882"/>
    <x v="761"/>
    <s v="Windpark Gebersreuth"/>
    <n v="7926"/>
    <s v="Gefell"/>
    <s v="349, 355 Gemarkung Gebersreuth"/>
    <s v="Thüringen"/>
    <m/>
    <d v="2017-04-25T00:00:00"/>
    <d v="2017-04-25T00:00:00"/>
    <s v="in Betrieb"/>
    <x v="0"/>
    <m/>
    <m/>
    <s v="Windenergie (Onshore-Anlage)"/>
    <x v="0"/>
    <m/>
    <n v="24"/>
    <m/>
    <m/>
    <m/>
    <x v="0"/>
    <x v="100"/>
    <x v="0"/>
  </r>
  <r>
    <s v="BNA1883"/>
    <x v="98"/>
    <s v="Windpark Gerdau-Schwienau"/>
    <n v="29581"/>
    <s v="Gerdau"/>
    <m/>
    <s v="Niedersachsen"/>
    <m/>
    <d v="2017-12-31T00:00:00"/>
    <d v="2017-12-31T00:00:00"/>
    <s v="in Betrieb"/>
    <x v="0"/>
    <m/>
    <m/>
    <s v="Windenergie (Onshore-Anlage)"/>
    <x v="0"/>
    <m/>
    <n v="16.25"/>
    <m/>
    <m/>
    <m/>
    <x v="0"/>
    <x v="100"/>
    <x v="0"/>
  </r>
  <r>
    <s v="BNA1884"/>
    <x v="762"/>
    <s v="WP Grebenau"/>
    <n v="36323"/>
    <s v="Grebenau"/>
    <m/>
    <s v="Hessen"/>
    <m/>
    <d v="2017-10-26T00:00:00"/>
    <d v="2017-10-26T00:00:00"/>
    <s v="in Betrieb"/>
    <x v="0"/>
    <m/>
    <m/>
    <s v="Windenergie (Onshore-Anlage)"/>
    <x v="0"/>
    <m/>
    <n v="13.2"/>
    <m/>
    <m/>
    <m/>
    <x v="0"/>
    <x v="100"/>
    <x v="0"/>
  </r>
  <r>
    <s v="BNA1885"/>
    <x v="763"/>
    <s v="Trianel Windpark Vogelherd"/>
    <n v="95349"/>
    <s v="Thurnau"/>
    <s v="2391, Gemarkung Alladorf"/>
    <s v="Bayern"/>
    <m/>
    <d v="2017-02-20T00:00:00"/>
    <d v="2017-02-20T00:00:00"/>
    <s v="in Betrieb"/>
    <x v="0"/>
    <m/>
    <m/>
    <s v="Windenergie (Onshore-Anlage)"/>
    <x v="0"/>
    <m/>
    <n v="19.2"/>
    <m/>
    <m/>
    <m/>
    <x v="0"/>
    <x v="100"/>
    <x v="0"/>
  </r>
  <r>
    <s v="BNA1886"/>
    <x v="764"/>
    <m/>
    <n v="25797"/>
    <s v="Wöhrden"/>
    <m/>
    <s v="Schleswig-Holstein"/>
    <m/>
    <d v="2012-11-28T00:00:00"/>
    <d v="2012-11-28T00:00:00"/>
    <s v="in Betrieb"/>
    <x v="0"/>
    <m/>
    <m/>
    <s v="Windenergie (Onshore-Anlage)"/>
    <x v="0"/>
    <m/>
    <n v="21.524999999999999"/>
    <m/>
    <m/>
    <m/>
    <x v="0"/>
    <x v="113"/>
    <x v="0"/>
  </r>
  <r>
    <s v="BNA1887"/>
    <x v="227"/>
    <s v="WP Benzweiler"/>
    <m/>
    <m/>
    <m/>
    <s v="Rheinland-Pfalz"/>
    <m/>
    <d v="2017-07-31T00:00:00"/>
    <d v="2017-07-31T00:00:00"/>
    <s v="in Betrieb"/>
    <x v="0"/>
    <m/>
    <m/>
    <s v="Windenergie (Onshore-Anlage)"/>
    <x v="0"/>
    <m/>
    <n v="13.2"/>
    <s v="Umspannwerk"/>
    <s v="USp. Hoch- / Mittelspannung (HS/MS)"/>
    <s v="Westnetz GmbH"/>
    <x v="0"/>
    <x v="100"/>
    <x v="0"/>
  </r>
  <r>
    <s v="BNA1888"/>
    <x v="422"/>
    <s v="Windpark Aachen Nord GmbH &amp; Co. KG"/>
    <m/>
    <s v="Aachen"/>
    <m/>
    <s v="Nordrhein-Westfalen"/>
    <m/>
    <d v="2017-06-08T00:00:00"/>
    <d v="2017-06-08T00:00:00"/>
    <s v="in Betrieb"/>
    <x v="0"/>
    <m/>
    <m/>
    <s v="Windenergie (Onshore-Anlage)"/>
    <x v="0"/>
    <m/>
    <n v="12.1"/>
    <m/>
    <m/>
    <m/>
    <x v="0"/>
    <x v="100"/>
    <x v="0"/>
  </r>
  <r>
    <s v="BNA1889"/>
    <x v="208"/>
    <s v="Windpark Groß Eilstorf"/>
    <n v="29664"/>
    <s v="Walsrode"/>
    <s v=" Quintusstraße 57"/>
    <s v="Niedersachsen"/>
    <m/>
    <d v="2011-10-05T00:00:00"/>
    <d v="2011-10-05T00:00:00"/>
    <s v="in Betrieb"/>
    <x v="0"/>
    <m/>
    <m/>
    <s v="Windenergie (Onshore-Anlage)"/>
    <x v="0"/>
    <s v="Nein"/>
    <n v="52.3"/>
    <s v="DE00722529664HV03000000KAMNE00001"/>
    <s v="Hochspannung (HS)"/>
    <s v="AVACON"/>
    <x v="0"/>
    <x v="33"/>
    <x v="0"/>
  </r>
  <r>
    <s v="BNA1890"/>
    <x v="765"/>
    <s v="UW Uckerthal"/>
    <n v="17291"/>
    <s v="Dauer"/>
    <m/>
    <s v="Brandenburg"/>
    <m/>
    <d v="2017-07-23T00:00:00"/>
    <d v="2017-07-23T00:00:00"/>
    <s v="in Betrieb"/>
    <x v="0"/>
    <m/>
    <m/>
    <s v="Windenergie (Onshore-Anlage)"/>
    <x v="0"/>
    <m/>
    <n v="20.7"/>
    <s v="WUW Uckerthal 110 kV"/>
    <s v="Hochspannung (HS)"/>
    <s v="E.DIS Netz GmbH"/>
    <x v="0"/>
    <x v="100"/>
    <x v="0"/>
  </r>
  <r>
    <s v="BNA1891"/>
    <x v="133"/>
    <s v="EWE Windpark Hatten"/>
    <n v="26209"/>
    <s v="Hatten"/>
    <m/>
    <s v="Niedersachsen"/>
    <m/>
    <d v="2016-05-12T00:00:00"/>
    <d v="2016-05-12T00:00:00"/>
    <s v="in Betrieb"/>
    <x v="0"/>
    <m/>
    <m/>
    <s v="Windenergie (Onshore-Anlage)"/>
    <x v="0"/>
    <m/>
    <n v="19.8"/>
    <s v="Umspannwerk"/>
    <s v="Mittelspannung (MS)"/>
    <s v="EWE NETZ GmbH"/>
    <x v="0"/>
    <x v="13"/>
    <x v="0"/>
  </r>
  <r>
    <s v="BNA1892"/>
    <x v="766"/>
    <s v="HSW Windpark Ahorn-Buch"/>
    <n v="74744"/>
    <s v="Ahorn"/>
    <m/>
    <s v="Baden-Württemberg"/>
    <m/>
    <d v="2017-05-30T00:00:00"/>
    <d v="2017-05-30T00:00:00"/>
    <s v="in Betrieb"/>
    <x v="0"/>
    <m/>
    <m/>
    <s v="Windenergie (Onshore-Anlage)"/>
    <x v="0"/>
    <m/>
    <n v="11.12"/>
    <m/>
    <m/>
    <m/>
    <x v="0"/>
    <x v="100"/>
    <x v="0"/>
  </r>
  <r>
    <s v="BNA1893"/>
    <x v="767"/>
    <s v="Windpark Kreuzstein"/>
    <n v="37247"/>
    <s v="Großalmerode"/>
    <s v="Forstgutsbezirk Kaufunger Wald Gemarkung Großalmerode"/>
    <s v="Hessen"/>
    <m/>
    <d v="2017-05-23T00:00:00"/>
    <d v="2017-05-23T00:00:00"/>
    <s v="in Betrieb"/>
    <x v="0"/>
    <m/>
    <m/>
    <s v="Windenergie (Onshore-Anlage)"/>
    <x v="0"/>
    <m/>
    <n v="24"/>
    <m/>
    <m/>
    <m/>
    <x v="0"/>
    <x v="100"/>
    <x v="0"/>
  </r>
  <r>
    <s v="BNA1894"/>
    <x v="768"/>
    <m/>
    <n v="72359"/>
    <s v="Dotternhausen"/>
    <s v="Dormettingerstrasse 23"/>
    <s v="Baden-Württemberg"/>
    <m/>
    <d v="2007-03-20T00:00:00"/>
    <d v="2007-03-20T00:00:00"/>
    <s v="in Betrieb"/>
    <x v="14"/>
    <s v="Ölschiefer "/>
    <m/>
    <s v="Sonstige Energieträger_x000a_(nicht erneuerbar)"/>
    <x v="1"/>
    <s v="Nein"/>
    <n v="10.119999999999999"/>
    <s v="DE0000657235900000DOTTERN00000001_x000a_DE0000657235900000DOTTERN00000002"/>
    <s v="Mittelspannung (MS)"/>
    <s v="Überlandwerk Eppler "/>
    <x v="0"/>
    <x v="81"/>
    <x v="1"/>
  </r>
  <r>
    <s v="BNA1895"/>
    <x v="769"/>
    <s v="WP Schipkau Süd"/>
    <n v="1993"/>
    <s v="Schipkau"/>
    <s v="Pößnitzstr. 999 U"/>
    <s v="Brandenburg"/>
    <m/>
    <d v="2017-05-18T00:00:00"/>
    <d v="2017-05-18T00:00:00"/>
    <s v="in Betrieb"/>
    <x v="0"/>
    <m/>
    <m/>
    <s v="Windenergie (Onshore-Anlage)"/>
    <x v="0"/>
    <m/>
    <n v="16.5"/>
    <m/>
    <m/>
    <m/>
    <x v="0"/>
    <x v="100"/>
    <x v="0"/>
  </r>
  <r>
    <s v="BNA1896"/>
    <x v="32"/>
    <s v="Wiedenfelder Höhe A+B"/>
    <n v="50126"/>
    <s v="Bergheim"/>
    <m/>
    <s v="Nordrhein-Westfalen"/>
    <m/>
    <d v="2017-09-15T00:00:00"/>
    <d v="2017-09-15T00:00:00"/>
    <s v="in Betrieb"/>
    <x v="0"/>
    <m/>
    <m/>
    <s v="Windenergie (Onshore-Anlage)"/>
    <x v="0"/>
    <m/>
    <n v="13.2"/>
    <s v="Wiedenfelder Höhe A+B, 50126 Bergheim"/>
    <s v="Mittelspannung (MS)"/>
    <s v="Westnetz"/>
    <x v="0"/>
    <x v="100"/>
    <x v="0"/>
  </r>
  <r>
    <s v="BNA1897"/>
    <x v="32"/>
    <s v="Eschweiler-Nord A"/>
    <n v="52457"/>
    <s v="Aldenhoven"/>
    <m/>
    <s v="Nordrhein-Westfalen"/>
    <m/>
    <d v="2017-04-20T00:00:00"/>
    <d v="2017-04-20T00:00:00"/>
    <s v="in Betrieb"/>
    <x v="0"/>
    <m/>
    <m/>
    <s v="Windenergie (Onshore-Anlage)"/>
    <x v="0"/>
    <m/>
    <n v="12.8"/>
    <s v="UA Schaufenberg"/>
    <s v="Mittelspannung (MS)"/>
    <s v="regionetz GmbH"/>
    <x v="0"/>
    <x v="100"/>
    <x v="0"/>
  </r>
  <r>
    <s v="BNA1898"/>
    <x v="32"/>
    <s v="Eschweiler-Fronhoven A"/>
    <n v="52249"/>
    <s v="Eschweiler"/>
    <m/>
    <s v="Nordrhein-Westfalen"/>
    <m/>
    <d v="2017-08-31T00:00:00"/>
    <d v="2017-08-31T00:00:00"/>
    <s v="in Betrieb"/>
    <x v="0"/>
    <m/>
    <m/>
    <s v="Windenergie (Onshore-Anlage)"/>
    <x v="0"/>
    <m/>
    <n v="28.53"/>
    <s v="HSA Inden Feld 123"/>
    <s v="Mittelspannung (MS)"/>
    <s v="Westnetz"/>
    <x v="0"/>
    <x v="100"/>
    <x v="0"/>
  </r>
  <r>
    <s v="BNA1899"/>
    <x v="32"/>
    <s v="Umspannwerk Lonsheim"/>
    <n v="55232"/>
    <s v="Alzey-Heimersheim"/>
    <s v="Flurstück 3"/>
    <s v="Rheinland-Pfalz"/>
    <m/>
    <d v="2012-02-11T00:00:00"/>
    <d v="2012-02-11T00:00:00"/>
    <s v="in Betrieb"/>
    <x v="0"/>
    <m/>
    <m/>
    <s v="Windenergie (Onshore-Anlage)"/>
    <x v="0"/>
    <m/>
    <n v="17"/>
    <m/>
    <s v="Mittelspannung (MS)"/>
    <s v="Westnetz GmbH"/>
    <x v="0"/>
    <x v="113"/>
    <x v="0"/>
  </r>
  <r>
    <s v="BNA1900"/>
    <x v="32"/>
    <s v="Windpark Rheinhessen I"/>
    <n v="55425"/>
    <s v="Waldalgesheim"/>
    <s v="Flurstück 18"/>
    <s v="Rheinland-Pfalz"/>
    <m/>
    <d v="2002-11-12T00:00:00"/>
    <d v="2002-11-12T00:00:00"/>
    <s v="in Betrieb"/>
    <x v="0"/>
    <m/>
    <m/>
    <s v="Windenergie (Onshore-Anlage)"/>
    <x v="0"/>
    <m/>
    <n v="12.2"/>
    <m/>
    <m/>
    <s v="Westnetz GmbH"/>
    <x v="0"/>
    <x v="31"/>
    <x v="0"/>
  </r>
  <r>
    <s v="BNA1901"/>
    <x v="32"/>
    <s v="Windpark Rhede"/>
    <n v="46414"/>
    <s v="Rhede"/>
    <s v="Burloer Diek"/>
    <s v="Nordrhein-Westfalen"/>
    <m/>
    <d v="2010-11-05T00:00:00"/>
    <d v="2010-11-05T00:00:00"/>
    <s v="in Betrieb"/>
    <x v="0"/>
    <m/>
    <m/>
    <s v="Windenergie (Onshore-Anlage)"/>
    <x v="0"/>
    <m/>
    <n v="14.3"/>
    <m/>
    <m/>
    <s v="Westnetz GmbH"/>
    <x v="0"/>
    <x v="24"/>
    <x v="0"/>
  </r>
  <r>
    <s v="BNA1902"/>
    <x v="32"/>
    <s v="Umspannwerk WP S"/>
    <n v="48624"/>
    <s v="Schöppingen"/>
    <s v="Gemen 10"/>
    <s v="Nordrhein-Westfalen"/>
    <m/>
    <d v="2002-10-04T00:00:00"/>
    <d v="2002-10-04T00:00:00"/>
    <s v="in Betrieb"/>
    <x v="0"/>
    <m/>
    <m/>
    <s v="Windenergie (Onshore-Anlage)"/>
    <x v="0"/>
    <m/>
    <n v="29"/>
    <m/>
    <m/>
    <s v="Westnetz GmbH"/>
    <x v="0"/>
    <x v="31"/>
    <x v="0"/>
  </r>
  <r>
    <s v="BNA1903"/>
    <x v="32"/>
    <s v="WPD Windpark"/>
    <n v="49401"/>
    <s v="Damme"/>
    <s v="Lembrucher Straße"/>
    <s v="Nordrhein-Westfalen"/>
    <m/>
    <d v="2016-11-21T00:00:00"/>
    <d v="2016-11-21T00:00:00"/>
    <s v="in Betrieb"/>
    <x v="0"/>
    <m/>
    <m/>
    <s v="Windenergie (Onshore-Anlage)"/>
    <x v="0"/>
    <s v="Nein"/>
    <n v="19.600000000000001"/>
    <s v="733249401000000000000000451650"/>
    <s v="Mittelspannung (MS)"/>
    <s v="Westnetz"/>
    <x v="0"/>
    <x v="13"/>
    <x v="0"/>
  </r>
  <r>
    <s v="BNA1904"/>
    <x v="153"/>
    <s v="K5/T7"/>
    <n v="24939"/>
    <s v="Flensburg"/>
    <s v="Batteriestr. 48"/>
    <s v="Schleswig-Holstein"/>
    <m/>
    <d v="2016-10-01T00:00:00"/>
    <d v="2016-10-01T00:00:00"/>
    <s v="in Betrieb"/>
    <x v="3"/>
    <s v="Erdgas"/>
    <s v="leichtes Heizöl"/>
    <s v="Erdgas"/>
    <x v="1"/>
    <s v="Ja"/>
    <n v="29"/>
    <s v="UW195-Kraftwerk"/>
    <s v="Mittelspannung (MS)"/>
    <s v="Stadtwerke Flensburg GmbH "/>
    <x v="0"/>
    <x v="13"/>
    <x v="1"/>
  </r>
  <r>
    <s v="BNA1905"/>
    <x v="32"/>
    <s v="WPD Windpark"/>
    <n v="49401"/>
    <s v="Damme"/>
    <s v="Alter Wall"/>
    <s v="Nordrhein-Westfalen"/>
    <m/>
    <d v="2017-08-09T00:00:00"/>
    <d v="2017-08-09T00:00:00"/>
    <s v="in Betrieb"/>
    <x v="0"/>
    <m/>
    <m/>
    <s v="Windenergie (Onshore-Anlage)"/>
    <x v="0"/>
    <s v="Nein"/>
    <n v="19.8"/>
    <s v="DE0001814940100000000000000389471"/>
    <s v="Mittelspannung (MS)"/>
    <s v="Westnetz"/>
    <x v="0"/>
    <x v="100"/>
    <x v="0"/>
  </r>
  <r>
    <s v="BNA1906"/>
    <x v="291"/>
    <s v="ENNI RMI Windpark Kohlenhuck Projektgesellschaft mbH"/>
    <n v="47441"/>
    <s v="Moers"/>
    <m/>
    <s v="Nordrhein-Westfalen"/>
    <m/>
    <d v="2017-03-27T00:00:00"/>
    <d v="2017-03-27T00:00:00"/>
    <s v="in Betrieb"/>
    <x v="0"/>
    <m/>
    <m/>
    <s v="Windenergie (Onshore-Anlage)"/>
    <x v="0"/>
    <s v="Nein"/>
    <n v="12"/>
    <s v="Friedrichstraße 99, Kamp-Lintfort"/>
    <s v="Mittelspannung (MS)"/>
    <s v="Westnetz"/>
    <x v="0"/>
    <x v="100"/>
    <x v="0"/>
  </r>
  <r>
    <s v="BNA1907"/>
    <x v="770"/>
    <s v="Nordsee One"/>
    <m/>
    <s v="Nordsee"/>
    <m/>
    <s v="AWZ"/>
    <m/>
    <d v="2017-03-30T00:00:00"/>
    <d v="2017-03-30T00:00:00"/>
    <s v="in Betrieb"/>
    <x v="8"/>
    <m/>
    <m/>
    <s v="Windenergie (Offshore-Anlage)"/>
    <x v="0"/>
    <s v="Nein"/>
    <n v="332.1"/>
    <s v="DE00768226548HRA0000000NOONE00001, DE00768226548HRA0000000NOONE00002"/>
    <s v="Höchstspannung (HöS)"/>
    <s v="TenneT TSO GmbH"/>
    <x v="0"/>
    <x v="100"/>
    <x v="0"/>
  </r>
  <r>
    <s v="BNA1908"/>
    <x v="771"/>
    <s v="OWP Veja Mate"/>
    <m/>
    <s v="Nordsee"/>
    <m/>
    <s v="AWZ"/>
    <m/>
    <m/>
    <m/>
    <s v="in Betrieb"/>
    <x v="8"/>
    <m/>
    <m/>
    <s v="Windenergie (Offshore-Anlage)"/>
    <x v="0"/>
    <s v="Nein"/>
    <n v="402"/>
    <m/>
    <m/>
    <m/>
    <x v="0"/>
    <x v="24"/>
    <x v="0"/>
  </r>
  <r>
    <s v="BNA1909"/>
    <x v="11"/>
    <s v="HKW 3 Stuttgart-Gaisburg"/>
    <n v="70188"/>
    <s v="Stuttgart"/>
    <m/>
    <s v="Baden-Württemberg"/>
    <s v="HKW3"/>
    <d v="2018-08-29T00:00:00"/>
    <d v="2018-08-29T00:00:00"/>
    <s v="in Betrieb"/>
    <x v="1"/>
    <s v="Erdgas/ Heizöl EL"/>
    <m/>
    <s v="Erdgas"/>
    <x v="1"/>
    <s v="Ja"/>
    <n v="29.151"/>
    <m/>
    <s v="Hochspannung (HS)"/>
    <m/>
    <x v="0"/>
    <x v="149"/>
    <x v="1"/>
  </r>
  <r>
    <s v="BNA1910"/>
    <x v="11"/>
    <s v="Vorarlberger Illwerke AG &quot;Obervermuntwerk II&quot;"/>
    <s v="AT-6794"/>
    <s v="Partenen"/>
    <m/>
    <s v="Österreich"/>
    <s v="OVW II"/>
    <d v="2018-07-02T00:00:00"/>
    <d v="2018-07-02T00:00:00"/>
    <s v="in Betrieb"/>
    <x v="9"/>
    <m/>
    <m/>
    <s v="Pumpspeicher"/>
    <x v="1"/>
    <s v="Nein"/>
    <n v="360"/>
    <m/>
    <s v="Höchstspannung (HöS)"/>
    <m/>
    <x v="0"/>
    <x v="149"/>
    <x v="0"/>
  </r>
  <r>
    <s v="BNA1911"/>
    <x v="114"/>
    <s v="HKW Dresden-Nord"/>
    <n v="1099"/>
    <s v="Dresden "/>
    <s v="Hermann-Mende-Straße, 2"/>
    <s v="Sachsen"/>
    <s v="HKW Dresden-Nord"/>
    <d v="2018-12-07T00:00:00"/>
    <d v="2018-12-07T00:00:00"/>
    <s v="in Betrieb"/>
    <x v="1"/>
    <m/>
    <m/>
    <s v="Erdgas"/>
    <x v="1"/>
    <s v="Ja"/>
    <n v="11.5"/>
    <s v="SSt. 9112, HKW DD-Nord"/>
    <s v="Mittelspannung (MS)"/>
    <s v="DREWAG Netz GmbH"/>
    <x v="0"/>
    <x v="149"/>
    <x v="4"/>
  </r>
  <r>
    <s v="BNA1912"/>
    <x v="772"/>
    <s v="Wind Wipperdorf"/>
    <n v="99752"/>
    <s v="Wipperdorf"/>
    <s v="Wechsunger Weg"/>
    <s v="Thüringen"/>
    <m/>
    <d v="2017-05-04T00:00:00"/>
    <d v="2017-05-04T00:00:00"/>
    <s v="in Betrieb"/>
    <x v="0"/>
    <m/>
    <m/>
    <s v="Windenergie (Onshore-Anlage)"/>
    <x v="0"/>
    <s v="Nein"/>
    <n v="14.4"/>
    <m/>
    <s v="Mittelspannung (MS)"/>
    <s v="Ten GmbH"/>
    <x v="0"/>
    <x v="100"/>
    <x v="0"/>
  </r>
  <r>
    <s v="BNA1913"/>
    <x v="773"/>
    <s v="CHORUS Wind Kappel"/>
    <n v="55483"/>
    <s v="Kappel"/>
    <m/>
    <s v="Rheinland-Pfalz"/>
    <m/>
    <d v="2015-09-02T00:00:00"/>
    <d v="2015-09-02T00:00:00"/>
    <s v="in Betrieb"/>
    <x v="0"/>
    <m/>
    <m/>
    <s v="Windenergie (Onshore-Anlage)"/>
    <x v="0"/>
    <m/>
    <n v="16.100000000000001"/>
    <s v="UW Mastershausen"/>
    <s v="Mittelspannung (MS)"/>
    <s v="RWE Westnetz"/>
    <x v="0"/>
    <x v="120"/>
    <x v="0"/>
  </r>
  <r>
    <s v="BNA1914"/>
    <x v="774"/>
    <s v="WP Haren - UW Niederlangen"/>
    <n v="49733"/>
    <s v="Haren"/>
    <m/>
    <s v="Niedersachsen"/>
    <m/>
    <m/>
    <m/>
    <s v="in Betrieb"/>
    <x v="0"/>
    <m/>
    <m/>
    <s v="Windenergie (Onshore-Anlage)"/>
    <x v="0"/>
    <m/>
    <n v="50.7"/>
    <s v="UW Niederlangen"/>
    <s v="Hochspannung (HS)"/>
    <s v="Avacon Netz"/>
    <x v="0"/>
    <x v="24"/>
    <x v="0"/>
  </r>
  <r>
    <s v="BNA1915"/>
    <x v="133"/>
    <s v="EWE Windpark Köhlen"/>
    <n v="27432"/>
    <s v="Ebersdorf"/>
    <s v="Ebersdorfer Str.2a"/>
    <s v="Niedersachsen"/>
    <m/>
    <d v="2016-06-20T00:00:00"/>
    <d v="2016-06-20T00:00:00"/>
    <s v="in Betrieb"/>
    <x v="0"/>
    <m/>
    <m/>
    <s v="Windenergie (Onshore-Anlage)"/>
    <x v="0"/>
    <m/>
    <n v="27.45"/>
    <s v="Umspannwerk"/>
    <s v="USp. Hoch- / Mittelspannung (HS/MS)"/>
    <s v="Avacon NETZ GmbH"/>
    <x v="0"/>
    <x v="13"/>
    <x v="0"/>
  </r>
  <r>
    <s v="BNA1916"/>
    <x v="774"/>
    <s v="Windpark Haren - NAP Röchlingstraße"/>
    <n v="49733"/>
    <s v="Haren"/>
    <m/>
    <s v="Niedersachsen"/>
    <m/>
    <m/>
    <m/>
    <s v="in Betrieb"/>
    <x v="0"/>
    <m/>
    <m/>
    <s v="Windenergie (Onshore-Anlage)"/>
    <x v="0"/>
    <m/>
    <n v="22.1"/>
    <s v="NAP Röchlingstraße"/>
    <s v="Mittelspannung (MS)"/>
    <s v="Westnetz"/>
    <x v="0"/>
    <x v="24"/>
    <x v="0"/>
  </r>
  <r>
    <s v="BNA1917"/>
    <x v="221"/>
    <s v="UW Hinte"/>
    <n v="26736"/>
    <s v="Krummhörn"/>
    <s v="Sielmönker Kreisstr."/>
    <s v="Niedersachsen"/>
    <m/>
    <m/>
    <m/>
    <s v="in Betrieb"/>
    <x v="0"/>
    <m/>
    <m/>
    <s v="Windenergie (Onshore-Anlage)"/>
    <x v="0"/>
    <m/>
    <n v="36.799999999999997"/>
    <m/>
    <s v="Hochspannung (HS)"/>
    <s v="Avacon Netz"/>
    <x v="0"/>
    <x v="24"/>
    <x v="0"/>
  </r>
  <r>
    <s v="BNA1918"/>
    <x v="775"/>
    <m/>
    <n v="14797"/>
    <s v="Kloster Lehnin"/>
    <s v="Reckahner Dorfstraße"/>
    <s v="Brandenburg"/>
    <s v="Reckahn II"/>
    <m/>
    <m/>
    <s v="in Betrieb"/>
    <x v="7"/>
    <m/>
    <m/>
    <s v="Solare Strahlungsenergie"/>
    <x v="0"/>
    <m/>
    <n v="13.31"/>
    <m/>
    <s v="Hochspannung (HS)"/>
    <s v="E.DIS Netz GmbH"/>
    <x v="0"/>
    <x v="24"/>
    <x v="0"/>
  </r>
  <r>
    <s v="BNA1919"/>
    <x v="776"/>
    <s v="Windpark Emden"/>
    <n v="26723"/>
    <s v="Emden"/>
    <s v="Niedersachsenstraße 3"/>
    <s v="Niedersachsen"/>
    <m/>
    <d v="2014-12-18T00:00:00"/>
    <d v="2014-12-18T00:00:00"/>
    <s v="in Betrieb"/>
    <x v="0"/>
    <m/>
    <m/>
    <s v="Windenergie (Onshore-Anlage)"/>
    <x v="0"/>
    <m/>
    <n v="11.45"/>
    <m/>
    <s v="Hochspannung (HS)"/>
    <s v="Avacon AG"/>
    <x v="0"/>
    <x v="143"/>
    <x v="0"/>
  </r>
  <r>
    <s v="BNA1920"/>
    <x v="24"/>
    <s v="UW Genthin Ost"/>
    <n v="39319"/>
    <s v="Genthin"/>
    <s v="An der B 107"/>
    <s v="Sachsen-Anhalt"/>
    <m/>
    <d v="2014-12-15T00:00:00"/>
    <d v="2014-12-15T00:00:00"/>
    <s v="in Betrieb"/>
    <x v="0"/>
    <m/>
    <m/>
    <s v="Windenergie (Onshore-Anlage)"/>
    <x v="0"/>
    <m/>
    <n v="26.6"/>
    <m/>
    <s v="Hochspannung (HS)"/>
    <s v="HSN Magdeburg GmbH"/>
    <x v="0"/>
    <x v="86"/>
    <x v="0"/>
  </r>
  <r>
    <s v="BNA1921"/>
    <x v="24"/>
    <s v="UW Hermersberg"/>
    <n v="66929"/>
    <s v="Hermersberg"/>
    <m/>
    <s v="Rheinland-Pfalz"/>
    <m/>
    <d v="2016-09-29T00:00:00"/>
    <d v="2016-09-29T00:00:00"/>
    <s v="in Betrieb"/>
    <x v="0"/>
    <m/>
    <m/>
    <s v="Windenergie (Onshore-Anlage)"/>
    <x v="0"/>
    <m/>
    <n v="16.649999999999999"/>
    <s v="UW Hermersberg"/>
    <s v="Hochspannung (HS)"/>
    <s v="Pfalzwerke Netz AG"/>
    <x v="0"/>
    <x v="13"/>
    <x v="0"/>
  </r>
  <r>
    <s v="BNA1922"/>
    <x v="24"/>
    <s v="UW Schloßvippach West"/>
    <n v="99195"/>
    <s v="Schloßvippach"/>
    <m/>
    <s v="Thüringen"/>
    <m/>
    <d v="2017-09-29T00:00:00"/>
    <d v="2017-09-29T00:00:00"/>
    <s v="in Betrieb"/>
    <x v="0"/>
    <m/>
    <m/>
    <s v="Windenergie (Onshore-Anlage)"/>
    <x v="0"/>
    <m/>
    <n v="26.7"/>
    <m/>
    <s v="Hochspannung (HS)"/>
    <s v="TEN Thüringer Energienetze GmbH &amp; Co. KG"/>
    <x v="0"/>
    <x v="100"/>
    <x v="0"/>
  </r>
  <r>
    <s v="BNA1923"/>
    <x v="777"/>
    <s v="Windpark Hungerberg I"/>
    <n v="63067"/>
    <s v="Offenbach"/>
    <s v="Andréstraße 71"/>
    <s v="Hessen"/>
    <m/>
    <d v="2013-11-18T00:00:00"/>
    <d v="2013-11-18T00:00:00"/>
    <s v="in Betrieb"/>
    <x v="0"/>
    <m/>
    <m/>
    <s v="Windenergie (Onshore-Anlage)"/>
    <x v="0"/>
    <m/>
    <n v="12.2"/>
    <m/>
    <s v="Hochspannung (HS)"/>
    <s v="Pfalzwerke Netz AG"/>
    <x v="0"/>
    <x v="25"/>
    <x v="0"/>
  </r>
  <r>
    <s v="BNA1924"/>
    <x v="778"/>
    <s v="Windpark Hungerberg II"/>
    <n v="63067"/>
    <s v="Offenbach"/>
    <s v="Andréstraße 71"/>
    <s v="Hessen"/>
    <m/>
    <d v="2013-11-18T00:00:00"/>
    <d v="2013-11-18T00:00:00"/>
    <s v="in Betrieb"/>
    <x v="0"/>
    <m/>
    <m/>
    <s v="Windenergie (Onshore-Anlage)"/>
    <x v="0"/>
    <m/>
    <n v="12.2"/>
    <m/>
    <s v="Hochspannung (HS)"/>
    <s v="Pfalzwerke Netz AG"/>
    <x v="0"/>
    <x v="25"/>
    <x v="0"/>
  </r>
  <r>
    <s v="BNA1925"/>
    <x v="779"/>
    <s v="HKW Lusan"/>
    <n v="7546"/>
    <s v="Gera"/>
    <m/>
    <s v="Thüringen"/>
    <m/>
    <d v="2018-12-18T00:00:00"/>
    <d v="2018-12-18T00:00:00"/>
    <s v="in Betrieb"/>
    <x v="1"/>
    <m/>
    <m/>
    <s v="Erdgas"/>
    <x v="1"/>
    <s v="Ja"/>
    <n v="17.3"/>
    <m/>
    <s v="Mittelspannung (MS)"/>
    <s v="Gera Netz GmbH"/>
    <x v="0"/>
    <x v="149"/>
    <x v="4"/>
  </r>
  <r>
    <s v="BNA1926"/>
    <x v="779"/>
    <s v="HKW Tinz"/>
    <n v="7549"/>
    <s v="Gera"/>
    <m/>
    <s v="Thüringen"/>
    <m/>
    <d v="2018-12-18T00:00:00"/>
    <d v="2018-12-18T00:00:00"/>
    <s v="in Betrieb"/>
    <x v="1"/>
    <m/>
    <m/>
    <s v="Erdgas"/>
    <x v="1"/>
    <s v="Ja"/>
    <n v="22.05"/>
    <m/>
    <s v="Mittelspannung (MS)"/>
    <s v="Gera Netz GmbH"/>
    <x v="0"/>
    <x v="149"/>
    <x v="4"/>
  </r>
  <r>
    <s v="BNA1927"/>
    <x v="237"/>
    <s v="GM"/>
    <n v="36433"/>
    <s v="Bad Salzungen"/>
    <m/>
    <s v="Thüringen"/>
    <s v="GM"/>
    <d v="2018-12-04T00:00:00"/>
    <d v="2018-12-04T00:00:00"/>
    <s v="in Betrieb"/>
    <x v="1"/>
    <m/>
    <m/>
    <s v="Erdgas"/>
    <x v="1"/>
    <s v="Ja"/>
    <n v="10"/>
    <s v="UW Bad Salzungen"/>
    <s v="Mittelspannung (MS)"/>
    <s v="TEN Thüringer Energienetze GmbH &amp; Co. KG"/>
    <x v="0"/>
    <x v="149"/>
    <x v="4"/>
  </r>
  <r>
    <s v="BNA1928"/>
    <x v="780"/>
    <s v="Bürgerwindpark Bordelum III"/>
    <n v="25852"/>
    <s v="Bordelum"/>
    <s v="Sandweg 5"/>
    <s v="Schleswig-Holstein"/>
    <m/>
    <d v="2013-12-03T00:00:00"/>
    <d v="2013-12-03T00:00:00"/>
    <s v="in Betrieb"/>
    <x v="0"/>
    <m/>
    <m/>
    <s v="Windenergie (Onshore-Anlage)"/>
    <x v="0"/>
    <m/>
    <n v="56.3"/>
    <m/>
    <s v="USp. Hoch- / Mittelspannung (HS/MS)"/>
    <s v="SH-Netz"/>
    <x v="0"/>
    <x v="25"/>
    <x v="0"/>
  </r>
  <r>
    <s v="BNA1929"/>
    <x v="781"/>
    <s v="WP Grabow-Reesen"/>
    <n v="39291"/>
    <s v="Reesen"/>
    <m/>
    <s v="Sachsen-Anhalt"/>
    <m/>
    <d v="2014-04-10T00:00:00"/>
    <d v="2014-04-10T00:00:00"/>
    <s v="in Betrieb"/>
    <x v="0"/>
    <m/>
    <m/>
    <s v="Windenergie (Onshore-Anlage)"/>
    <x v="0"/>
    <s v="Nein"/>
    <n v="18.399999999999999"/>
    <s v="UW Burg"/>
    <s v="Mittelspannung (MS)"/>
    <s v="Avacon Netz GmbH"/>
    <x v="0"/>
    <x v="86"/>
    <x v="0"/>
  </r>
  <r>
    <s v="BNA1930"/>
    <x v="782"/>
    <s v="Windpark Neutz"/>
    <n v="6193"/>
    <s v="Domnitz"/>
    <s v="Flur 3"/>
    <s v="Sachsen-Anhalt"/>
    <m/>
    <d v="2012-08-23T00:00:00"/>
    <d v="2012-08-23T00:00:00"/>
    <s v="in Betrieb"/>
    <x v="0"/>
    <m/>
    <m/>
    <s v="Windenergie (Onshore-Anlage)"/>
    <x v="0"/>
    <m/>
    <n v="21.999999999999996"/>
    <s v="50080607277"/>
    <s v="USp. Hoch- / Mittelspannung (HS/MS)"/>
    <s v="Mitteldeutsche Netzgesellschaft Strom mbH"/>
    <x v="0"/>
    <x v="113"/>
    <x v="0"/>
  </r>
  <r>
    <s v="BNA1931"/>
    <x v="783"/>
    <s v="Windpark Zieger"/>
    <n v="92355"/>
    <s v="Vehlburg"/>
    <s v="Gemarkung Lengenfeld, Flurnummer 1657"/>
    <s v="Bayern"/>
    <m/>
    <d v="2011-08-22T00:00:00"/>
    <d v="2011-08-22T00:00:00"/>
    <s v="in Betrieb"/>
    <x v="0"/>
    <m/>
    <m/>
    <s v="Windenergie (Onshore-Anlage)"/>
    <x v="0"/>
    <m/>
    <n v="11.5"/>
    <n v="50310139338"/>
    <s v="Mittelspannung (MS)"/>
    <s v="Bayernwerk Netz GmbH"/>
    <x v="0"/>
    <x v="33"/>
    <x v="0"/>
  </r>
  <r>
    <s v="BNA1932"/>
    <x v="784"/>
    <s v="Windpark Domnitz"/>
    <n v="6193"/>
    <s v="Domnitz"/>
    <s v="Flur 115, 126"/>
    <s v="Sachsen-Anhalt"/>
    <m/>
    <d v="2009-04-14T00:00:00"/>
    <d v="2009-04-14T00:00:00"/>
    <s v="in Betrieb"/>
    <x v="0"/>
    <m/>
    <m/>
    <s v="Windenergie (Onshore-Anlage)"/>
    <x v="0"/>
    <m/>
    <n v="12"/>
    <s v="50081125616"/>
    <s v="USp. Hoch- / Mittelspannung (HS/MS)"/>
    <s v="Mitteldeutsche Netzgesellschaft Strom mbH"/>
    <x v="0"/>
    <x v="6"/>
    <x v="0"/>
  </r>
  <r>
    <s v="BNA1933"/>
    <x v="785"/>
    <s v="swb Windpark Essel"/>
    <n v="27449"/>
    <s v="Kutenholz-Essel"/>
    <s v="Dorfstr."/>
    <s v="Niedersachsen"/>
    <m/>
    <d v="2017-09-29T00:00:00"/>
    <d v="2017-09-29T00:00:00"/>
    <s v="in Betrieb"/>
    <x v="0"/>
    <m/>
    <m/>
    <s v="Windenergie (Onshore-Anlage)"/>
    <x v="0"/>
    <m/>
    <n v="13.2"/>
    <s v="DE00713727446EA011200000000915032"/>
    <s v="Hochspannung (HS)"/>
    <s v="Avacon AG"/>
    <x v="0"/>
    <x v="100"/>
    <x v="0"/>
  </r>
  <r>
    <s v="BNA1934"/>
    <x v="751"/>
    <s v="KWK Landshut"/>
    <n v="84030"/>
    <s v="Landshut"/>
    <s v="Ohmstraße 2"/>
    <s v="Bayern"/>
    <s v="KWK Landshut"/>
    <d v="2019-01-09T00:00:00"/>
    <d v="2019-01-09T00:00:00"/>
    <s v="in Betrieb"/>
    <x v="1"/>
    <m/>
    <m/>
    <s v="Erdgas"/>
    <x v="1"/>
    <s v="Ja"/>
    <n v="17.600000000000001"/>
    <m/>
    <s v="Mittelspannung (MS)"/>
    <s v="Stadtwerke Landshut"/>
    <x v="0"/>
    <x v="150"/>
    <x v="4"/>
  </r>
  <r>
    <s v="BNA1935"/>
    <x v="43"/>
    <s v="Lichterfelde"/>
    <n v="12207"/>
    <s v="Berlin"/>
    <m/>
    <s v="Berlin"/>
    <m/>
    <d v="2019-04-11T00:00:00"/>
    <d v="2019-04-11T00:00:00"/>
    <s v="in Betrieb"/>
    <x v="1"/>
    <m/>
    <m/>
    <s v="Erdgas"/>
    <x v="1"/>
    <s v="Ja"/>
    <n v="289"/>
    <m/>
    <s v="Hochspannung (HS)"/>
    <m/>
    <x v="0"/>
    <x v="150"/>
    <x v="0"/>
  </r>
  <r>
    <s v="BNA1936"/>
    <x v="76"/>
    <s v="Hybridregelkraftwerk"/>
    <n v="28207"/>
    <s v="Bremen"/>
    <m/>
    <s v="Bremen"/>
    <s v="HyReK"/>
    <d v="2019-07-01T00:00:00"/>
    <d v="2019-07-01T00:00:00"/>
    <s v="in Betrieb"/>
    <x v="18"/>
    <m/>
    <m/>
    <s v="Sonstige Energieträger_x000a_(nicht erneuerbar)"/>
    <x v="1"/>
    <s v="Ja"/>
    <n v="18"/>
    <m/>
    <s v="Mittelspannung (MS)"/>
    <m/>
    <x v="0"/>
    <x v="150"/>
    <x v="0"/>
  </r>
  <r>
    <s v="BNA1937"/>
    <x v="156"/>
    <s v="Dampfturbine 5"/>
    <n v="60327"/>
    <s v="Frankfurt am Main"/>
    <s v="Gutleutstraße 231"/>
    <s v="Hessen"/>
    <s v="DT 5"/>
    <d v="2018-01-01T00:00:00"/>
    <d v="2018-01-01T00:00:00"/>
    <s v="in Betrieb"/>
    <x v="3"/>
    <s v="Erdgas"/>
    <s v="Kohle"/>
    <s v="Erdgas"/>
    <x v="1"/>
    <s v="Ja"/>
    <n v="38.700000000000003"/>
    <s v="Feld 0AEA02"/>
    <s v="Hochspannung (HS)"/>
    <s v="NRM Netzdienste Rhein-Main GmbH"/>
    <x v="0"/>
    <x v="149"/>
    <x v="0"/>
  </r>
  <r>
    <s v="BNA1938"/>
    <x v="786"/>
    <s v="KWK-Anlage Neukochen"/>
    <n v="73432"/>
    <s v="Aalen"/>
    <m/>
    <s v="Baden-Württemberg"/>
    <s v="Neukochen 10"/>
    <d v="1960-01-01T00:00:00"/>
    <d v="1960-01-01T00:00:00"/>
    <s v="in Betrieb"/>
    <x v="1"/>
    <m/>
    <m/>
    <s v="Erdgas"/>
    <x v="1"/>
    <s v="Ja"/>
    <n v="15"/>
    <s v="UW Erlau"/>
    <s v="Mittelspannung (MS)"/>
    <s v="Stadtwerke Aalen"/>
    <x v="0"/>
    <x v="128"/>
    <x v="0"/>
  </r>
  <r>
    <s v="BNA1939"/>
    <x v="436"/>
    <s v="Speicherkraftwerk"/>
    <n v="87477"/>
    <s v="Sulzberg-Graben / AU 5"/>
    <m/>
    <s v="Bayern"/>
    <m/>
    <d v="2018-07-31T00:00:00"/>
    <d v="2018-07-31T00:00:00"/>
    <s v="in Betrieb"/>
    <x v="18"/>
    <m/>
    <m/>
    <s v="Sonstige Energieträger_x000a_(nicht erneuerbar)"/>
    <x v="1"/>
    <s v="Nein"/>
    <n v="16"/>
    <s v="MaLo - Einspeisung 51126057532"/>
    <s v="Mittelspannung (MS)"/>
    <s v="Allgäu Netz GmbH &amp; Co. KG"/>
    <x v="0"/>
    <x v="149"/>
    <x v="0"/>
  </r>
  <r>
    <s v="BNA1940"/>
    <x v="787"/>
    <s v="Arkona Becken Süd-Ost"/>
    <m/>
    <s v="Ostsee"/>
    <m/>
    <s v="AWZ"/>
    <m/>
    <d v="2018-09-15T00:00:00"/>
    <d v="2018-09-15T00:00:00"/>
    <s v="in Betrieb"/>
    <x v="8"/>
    <m/>
    <m/>
    <s v="Windenergie (Offshore-Anlage)"/>
    <x v="0"/>
    <s v="Nein"/>
    <n v="378"/>
    <m/>
    <s v="Höchstspannung (HöS)"/>
    <s v="50Hertz Transmission GmbH"/>
    <x v="0"/>
    <x v="149"/>
    <x v="0"/>
  </r>
  <r>
    <s v="BNA1941"/>
    <x v="788"/>
    <s v="Borkum Riffgrund 2"/>
    <m/>
    <s v="Nordsee"/>
    <m/>
    <s v="AWZ"/>
    <m/>
    <d v="2018-08-04T00:00:00"/>
    <d v="2018-08-04T00:00:00"/>
    <s v="in Betrieb"/>
    <x v="8"/>
    <m/>
    <m/>
    <s v="Windenergie (Offshore-Anlage)"/>
    <x v="0"/>
    <s v="Nein"/>
    <n v="464.8"/>
    <s v="DolWin Gamma"/>
    <s v="Höchstspannung (HöS)"/>
    <s v="TenneT TSO GmbH"/>
    <x v="0"/>
    <x v="149"/>
    <x v="0"/>
  </r>
  <r>
    <s v="BNA1942"/>
    <x v="789"/>
    <s v="Batteriespseicher Jordelund"/>
    <m/>
    <m/>
    <m/>
    <s v="Schleswig-Holstein"/>
    <m/>
    <d v="2018-04-01T00:00:00"/>
    <d v="2018-04-01T00:00:00"/>
    <s v="in Betrieb"/>
    <x v="18"/>
    <m/>
    <m/>
    <s v="Sonstige Energieträger_x000a_(nicht erneuerbar)"/>
    <x v="0"/>
    <s v="Nein"/>
    <n v="48"/>
    <s v="Anschlussbereich des Feldes H12 Tennet  Jardelund Grenzstr."/>
    <s v="Hochspannung (HS)"/>
    <s v="TenneT TSO GmbH"/>
    <x v="0"/>
    <x v="149"/>
    <x v="0"/>
  </r>
  <r>
    <s v="BNA1943"/>
    <x v="790"/>
    <s v="Naturstromspeicher Gaildorf"/>
    <n v="74405"/>
    <s v="Gaildorf"/>
    <s v="Fl.Nr. Münster/992, 910, 905/1, 10, 13Gmkg Unterrot"/>
    <s v="Baden-Württemberg"/>
    <m/>
    <d v="2017-11-28T00:00:00"/>
    <d v="2017-11-28T00:00:00"/>
    <s v="in Betrieb"/>
    <x v="0"/>
    <m/>
    <m/>
    <s v="Windenergie (Onshore-Anlage)"/>
    <x v="0"/>
    <s v="Nein"/>
    <n v="13.4"/>
    <s v="E01 UW GDORF"/>
    <s v="Hochspannung (HS)"/>
    <s v="Netze BW GmbH"/>
    <x v="0"/>
    <x v="100"/>
    <x v="0"/>
  </r>
  <r>
    <s v="BNA1944"/>
    <x v="751"/>
    <s v="Dingolfing BA2"/>
    <n v="84130"/>
    <s v="Dingolfing"/>
    <s v="Landshuter Straße 56"/>
    <s v="Bayern"/>
    <s v="BA2"/>
    <d v="2019-03-31T00:00:00"/>
    <d v="2019-03-31T00:00:00"/>
    <s v="in Betrieb"/>
    <x v="1"/>
    <m/>
    <m/>
    <s v="Erdgas"/>
    <x v="1"/>
    <s v="Ja"/>
    <n v="13.5"/>
    <m/>
    <s v="Hochspannung (HS)"/>
    <s v="Energienetze Bayern"/>
    <x v="0"/>
    <x v="150"/>
    <x v="0"/>
  </r>
  <r>
    <s v="BNA1945"/>
    <x v="250"/>
    <s v="Küstenkraftwerk K.I.E.L."/>
    <n v="24149"/>
    <s v="Kiel"/>
    <s v="Hasselfelde 30"/>
    <s v="Schleswig-Holstein"/>
    <s v="BHKW Modul 1-20"/>
    <d v="2019-11-28T00:00:00"/>
    <d v="2019-11-28T00:00:00"/>
    <s v="in Betrieb"/>
    <x v="1"/>
    <m/>
    <m/>
    <s v="Erdgas"/>
    <x v="1"/>
    <s v="Ja"/>
    <n v="188"/>
    <s v="UW Hasselfelde"/>
    <s v="Hochspannung (HS)"/>
    <s v="SW Kiel Netz GmbH"/>
    <x v="0"/>
    <x v="150"/>
    <x v="0"/>
  </r>
  <r>
    <s v="BNA1946"/>
    <x v="751"/>
    <s v="Werk 1.1"/>
    <n v="80809"/>
    <s v="München"/>
    <s v="Lerchennauerstraße 76"/>
    <s v="Bayern"/>
    <s v="KWK 1-3"/>
    <d v="2019-10-01T00:00:00"/>
    <d v="2019-10-01T00:00:00"/>
    <s v="in Betrieb"/>
    <x v="1"/>
    <m/>
    <m/>
    <s v="Erdgas"/>
    <x v="1"/>
    <s v="Ja"/>
    <n v="13.5"/>
    <m/>
    <s v="Mittelspannung (MS)"/>
    <s v="SWM Infrastruktur GmbH &amp; Co. KG"/>
    <x v="0"/>
    <x v="150"/>
    <x v="0"/>
  </r>
  <r>
    <s v="BNa1947"/>
    <x v="751"/>
    <s v="Werk 1.5"/>
    <n v="80937"/>
    <s v="München"/>
    <s v="Knorrstraße 147"/>
    <s v="Bayern"/>
    <s v="KWK 1-4"/>
    <d v="2019-10-01T00:00:00"/>
    <d v="2019-10-01T00:00:00"/>
    <s v="in Betrieb"/>
    <x v="1"/>
    <m/>
    <m/>
    <s v="Erdgas"/>
    <x v="1"/>
    <s v="Ja"/>
    <n v="13.6"/>
    <m/>
    <s v="Mittelspannung (MS)"/>
    <s v="SWM Infrastruktur GmbH &amp; Co. KG"/>
    <x v="0"/>
    <x v="150"/>
    <x v="0"/>
  </r>
  <r>
    <m/>
    <x v="791"/>
    <m/>
    <m/>
    <m/>
    <m/>
    <s v="Baden-Württemberg"/>
    <m/>
    <m/>
    <m/>
    <s v="in Betrieb"/>
    <x v="4"/>
    <m/>
    <m/>
    <s v="Biomasse"/>
    <x v="0"/>
    <m/>
    <n v="764.2"/>
    <m/>
    <m/>
    <m/>
    <x v="0"/>
    <x v="24"/>
    <x v="0"/>
  </r>
  <r>
    <m/>
    <x v="791"/>
    <m/>
    <m/>
    <m/>
    <m/>
    <s v="Bayern"/>
    <m/>
    <m/>
    <m/>
    <s v="in Betrieb"/>
    <x v="4"/>
    <m/>
    <m/>
    <s v="Biomasse"/>
    <x v="0"/>
    <m/>
    <n v="1727.4"/>
    <m/>
    <m/>
    <m/>
    <x v="0"/>
    <x v="24"/>
    <x v="0"/>
  </r>
  <r>
    <m/>
    <x v="791"/>
    <m/>
    <m/>
    <m/>
    <m/>
    <s v="Berlin"/>
    <m/>
    <m/>
    <m/>
    <s v="in Betrieb"/>
    <x v="4"/>
    <m/>
    <m/>
    <s v="Biomasse"/>
    <x v="0"/>
    <m/>
    <n v="26.4"/>
    <m/>
    <m/>
    <m/>
    <x v="0"/>
    <x v="24"/>
    <x v="0"/>
  </r>
  <r>
    <m/>
    <x v="791"/>
    <m/>
    <m/>
    <m/>
    <m/>
    <s v="Brandenburg"/>
    <m/>
    <m/>
    <m/>
    <s v="in Betrieb"/>
    <x v="4"/>
    <m/>
    <m/>
    <s v="Biomasse"/>
    <x v="0"/>
    <m/>
    <n v="335.3"/>
    <m/>
    <m/>
    <m/>
    <x v="0"/>
    <x v="24"/>
    <x v="0"/>
  </r>
  <r>
    <m/>
    <x v="791"/>
    <m/>
    <m/>
    <m/>
    <m/>
    <s v="Bremen"/>
    <m/>
    <m/>
    <m/>
    <s v="in Betrieb"/>
    <x v="4"/>
    <m/>
    <m/>
    <s v="Biomasse"/>
    <x v="0"/>
    <m/>
    <n v="12.402240000000001"/>
    <m/>
    <m/>
    <m/>
    <x v="0"/>
    <x v="24"/>
    <x v="0"/>
  </r>
  <r>
    <m/>
    <x v="791"/>
    <m/>
    <m/>
    <m/>
    <m/>
    <s v="Hamburg"/>
    <m/>
    <m/>
    <m/>
    <s v="in Betrieb"/>
    <x v="4"/>
    <m/>
    <m/>
    <s v="Biomasse"/>
    <x v="0"/>
    <m/>
    <n v="19.820350000000001"/>
    <m/>
    <m/>
    <m/>
    <x v="0"/>
    <x v="24"/>
    <x v="0"/>
  </r>
  <r>
    <m/>
    <x v="791"/>
    <m/>
    <m/>
    <m/>
    <m/>
    <s v="Hessen"/>
    <m/>
    <m/>
    <m/>
    <s v="in Betrieb"/>
    <x v="4"/>
    <m/>
    <m/>
    <s v="Biomasse"/>
    <x v="0"/>
    <m/>
    <n v="242.8"/>
    <m/>
    <m/>
    <m/>
    <x v="0"/>
    <x v="24"/>
    <x v="0"/>
  </r>
  <r>
    <m/>
    <x v="791"/>
    <m/>
    <m/>
    <m/>
    <m/>
    <s v="Mecklenburg-Vorpommern"/>
    <m/>
    <m/>
    <m/>
    <s v="in Betrieb"/>
    <x v="4"/>
    <m/>
    <m/>
    <s v="Biomasse"/>
    <x v="0"/>
    <m/>
    <n v="324.60000000000002"/>
    <m/>
    <m/>
    <m/>
    <x v="0"/>
    <x v="24"/>
    <x v="0"/>
  </r>
  <r>
    <m/>
    <x v="791"/>
    <m/>
    <m/>
    <m/>
    <m/>
    <s v="Niedersachsen"/>
    <m/>
    <m/>
    <m/>
    <s v="in Betrieb"/>
    <x v="4"/>
    <m/>
    <m/>
    <s v="Biomasse"/>
    <x v="0"/>
    <m/>
    <n v="1529.1"/>
    <m/>
    <m/>
    <m/>
    <x v="0"/>
    <x v="24"/>
    <x v="0"/>
  </r>
  <r>
    <m/>
    <x v="791"/>
    <m/>
    <m/>
    <m/>
    <m/>
    <s v="Nordrhein-Westfalen"/>
    <m/>
    <m/>
    <m/>
    <s v="in Betrieb"/>
    <x v="4"/>
    <m/>
    <m/>
    <s v="Biomasse"/>
    <x v="0"/>
    <m/>
    <n v="756.4"/>
    <m/>
    <m/>
    <m/>
    <x v="0"/>
    <x v="24"/>
    <x v="0"/>
  </r>
  <r>
    <m/>
    <x v="791"/>
    <m/>
    <m/>
    <m/>
    <m/>
    <s v="Rheinland-Pfalz"/>
    <m/>
    <m/>
    <m/>
    <s v="in Betrieb"/>
    <x v="4"/>
    <m/>
    <m/>
    <s v="Biomasse"/>
    <x v="0"/>
    <m/>
    <n v="150.4"/>
    <m/>
    <m/>
    <m/>
    <x v="0"/>
    <x v="24"/>
    <x v="0"/>
  </r>
  <r>
    <m/>
    <x v="791"/>
    <m/>
    <m/>
    <m/>
    <m/>
    <s v="Saarland"/>
    <m/>
    <m/>
    <m/>
    <s v="in Betrieb"/>
    <x v="4"/>
    <m/>
    <m/>
    <s v="Biomasse"/>
    <x v="0"/>
    <m/>
    <n v="20.055199999999999"/>
    <m/>
    <m/>
    <m/>
    <x v="0"/>
    <x v="24"/>
    <x v="0"/>
  </r>
  <r>
    <m/>
    <x v="791"/>
    <m/>
    <m/>
    <m/>
    <m/>
    <s v="Sachsen"/>
    <m/>
    <m/>
    <m/>
    <s v="in Betrieb"/>
    <x v="4"/>
    <m/>
    <m/>
    <s v="Biomasse"/>
    <x v="0"/>
    <m/>
    <n v="251.3"/>
    <m/>
    <m/>
    <m/>
    <x v="0"/>
    <x v="24"/>
    <x v="0"/>
  </r>
  <r>
    <m/>
    <x v="791"/>
    <m/>
    <m/>
    <m/>
    <m/>
    <s v="Sachsen-Anhalt"/>
    <m/>
    <m/>
    <m/>
    <s v="in Betrieb"/>
    <x v="4"/>
    <m/>
    <m/>
    <s v="Biomasse"/>
    <x v="0"/>
    <m/>
    <n v="297.3"/>
    <m/>
    <m/>
    <m/>
    <x v="0"/>
    <x v="24"/>
    <x v="0"/>
  </r>
  <r>
    <m/>
    <x v="791"/>
    <m/>
    <m/>
    <m/>
    <m/>
    <s v="Schleswig-Holstein"/>
    <m/>
    <m/>
    <m/>
    <s v="in Betrieb"/>
    <x v="4"/>
    <m/>
    <m/>
    <s v="Biomasse"/>
    <x v="0"/>
    <m/>
    <n v="552.5"/>
    <m/>
    <m/>
    <m/>
    <x v="0"/>
    <x v="24"/>
    <x v="0"/>
  </r>
  <r>
    <m/>
    <x v="791"/>
    <m/>
    <m/>
    <m/>
    <m/>
    <s v="Thüringen"/>
    <m/>
    <m/>
    <m/>
    <s v="in Betrieb"/>
    <x v="4"/>
    <m/>
    <m/>
    <s v="Biomasse"/>
    <x v="0"/>
    <m/>
    <n v="166.4"/>
    <m/>
    <m/>
    <m/>
    <x v="0"/>
    <x v="24"/>
    <x v="0"/>
  </r>
  <r>
    <m/>
    <x v="791"/>
    <m/>
    <m/>
    <m/>
    <m/>
    <s v="Baden-Württemberg"/>
    <m/>
    <m/>
    <m/>
    <s v="in Betrieb"/>
    <x v="19"/>
    <m/>
    <m/>
    <s v="Deponiegas"/>
    <x v="0"/>
    <m/>
    <n v="14.9902"/>
    <m/>
    <m/>
    <m/>
    <x v="0"/>
    <x v="24"/>
    <x v="0"/>
  </r>
  <r>
    <m/>
    <x v="791"/>
    <m/>
    <m/>
    <m/>
    <m/>
    <s v="Bayern"/>
    <m/>
    <m/>
    <m/>
    <s v="in Betrieb"/>
    <x v="19"/>
    <m/>
    <m/>
    <s v="Deponiegas"/>
    <x v="0"/>
    <m/>
    <n v="10.500119999999999"/>
    <m/>
    <m/>
    <m/>
    <x v="0"/>
    <x v="24"/>
    <x v="0"/>
  </r>
  <r>
    <m/>
    <x v="791"/>
    <m/>
    <m/>
    <m/>
    <m/>
    <s v="Berlin"/>
    <m/>
    <m/>
    <m/>
    <s v="in Betrieb"/>
    <x v="19"/>
    <m/>
    <m/>
    <s v="Deponiegas"/>
    <x v="0"/>
    <m/>
    <n v="0"/>
    <m/>
    <m/>
    <m/>
    <x v="0"/>
    <x v="24"/>
    <x v="0"/>
  </r>
  <r>
    <m/>
    <x v="791"/>
    <m/>
    <m/>
    <m/>
    <m/>
    <s v="Brandenburg"/>
    <m/>
    <m/>
    <m/>
    <s v="in Betrieb"/>
    <x v="19"/>
    <m/>
    <m/>
    <s v="Deponiegas"/>
    <x v="0"/>
    <m/>
    <n v="23.558400000000002"/>
    <m/>
    <m/>
    <m/>
    <x v="0"/>
    <x v="24"/>
    <x v="0"/>
  </r>
  <r>
    <m/>
    <x v="791"/>
    <m/>
    <m/>
    <m/>
    <m/>
    <s v="Bremen"/>
    <m/>
    <m/>
    <m/>
    <s v="in Betrieb"/>
    <x v="19"/>
    <m/>
    <m/>
    <s v="Deponiegas"/>
    <x v="0"/>
    <m/>
    <n v="2.1"/>
    <m/>
    <m/>
    <m/>
    <x v="0"/>
    <x v="24"/>
    <x v="0"/>
  </r>
  <r>
    <m/>
    <x v="791"/>
    <m/>
    <m/>
    <m/>
    <m/>
    <s v="Hamburg"/>
    <m/>
    <m/>
    <m/>
    <s v="in Betrieb"/>
    <x v="19"/>
    <m/>
    <m/>
    <s v="Deponiegas"/>
    <x v="0"/>
    <m/>
    <n v="0.15"/>
    <m/>
    <m/>
    <m/>
    <x v="0"/>
    <x v="24"/>
    <x v="0"/>
  </r>
  <r>
    <m/>
    <x v="791"/>
    <m/>
    <m/>
    <m/>
    <m/>
    <s v="Hessen"/>
    <m/>
    <m/>
    <m/>
    <s v="in Betrieb"/>
    <x v="19"/>
    <m/>
    <m/>
    <s v="Deponiegas"/>
    <x v="0"/>
    <m/>
    <n v="18.666"/>
    <m/>
    <m/>
    <m/>
    <x v="0"/>
    <x v="24"/>
    <x v="0"/>
  </r>
  <r>
    <m/>
    <x v="791"/>
    <m/>
    <m/>
    <m/>
    <m/>
    <s v="Mecklenburg-Vorpommern"/>
    <m/>
    <m/>
    <m/>
    <s v="in Betrieb"/>
    <x v="19"/>
    <m/>
    <m/>
    <s v="Deponiegas"/>
    <x v="0"/>
    <m/>
    <n v="9.0050000000000008"/>
    <m/>
    <m/>
    <m/>
    <x v="0"/>
    <x v="24"/>
    <x v="0"/>
  </r>
  <r>
    <m/>
    <x v="791"/>
    <m/>
    <m/>
    <m/>
    <m/>
    <s v="Niedersachsen"/>
    <m/>
    <m/>
    <m/>
    <s v="in Betrieb"/>
    <x v="19"/>
    <m/>
    <m/>
    <s v="Deponiegas"/>
    <x v="0"/>
    <m/>
    <n v="12.907"/>
    <m/>
    <m/>
    <m/>
    <x v="0"/>
    <x v="24"/>
    <x v="0"/>
  </r>
  <r>
    <m/>
    <x v="791"/>
    <m/>
    <m/>
    <m/>
    <m/>
    <s v="Nordrhein-Westfalen"/>
    <m/>
    <m/>
    <m/>
    <s v="in Betrieb"/>
    <x v="19"/>
    <m/>
    <m/>
    <s v="Deponiegas"/>
    <x v="0"/>
    <m/>
    <n v="35.5"/>
    <m/>
    <m/>
    <m/>
    <x v="0"/>
    <x v="24"/>
    <x v="0"/>
  </r>
  <r>
    <m/>
    <x v="791"/>
    <m/>
    <m/>
    <m/>
    <m/>
    <s v="Rheinland-Pfalz"/>
    <m/>
    <m/>
    <m/>
    <s v="in Betrieb"/>
    <x v="19"/>
    <m/>
    <m/>
    <s v="Deponiegas"/>
    <x v="0"/>
    <m/>
    <n v="7.9630000000000001"/>
    <m/>
    <m/>
    <m/>
    <x v="0"/>
    <x v="24"/>
    <x v="0"/>
  </r>
  <r>
    <m/>
    <x v="791"/>
    <m/>
    <m/>
    <m/>
    <m/>
    <s v="Saarland"/>
    <m/>
    <m/>
    <m/>
    <s v="in Betrieb"/>
    <x v="19"/>
    <m/>
    <m/>
    <s v="Deponiegas"/>
    <x v="0"/>
    <m/>
    <n v="0"/>
    <m/>
    <m/>
    <m/>
    <x v="0"/>
    <x v="24"/>
    <x v="0"/>
  </r>
  <r>
    <m/>
    <x v="791"/>
    <m/>
    <m/>
    <m/>
    <m/>
    <s v="Sachsen"/>
    <m/>
    <m/>
    <m/>
    <s v="in Betrieb"/>
    <x v="19"/>
    <m/>
    <m/>
    <s v="Deponiegas"/>
    <x v="0"/>
    <m/>
    <n v="7.3949999999999996"/>
    <m/>
    <m/>
    <m/>
    <x v="0"/>
    <x v="24"/>
    <x v="0"/>
  </r>
  <r>
    <m/>
    <x v="791"/>
    <m/>
    <m/>
    <m/>
    <m/>
    <s v="Sachsen-Anhalt"/>
    <m/>
    <m/>
    <m/>
    <s v="in Betrieb"/>
    <x v="19"/>
    <m/>
    <m/>
    <s v="Deponiegas"/>
    <x v="0"/>
    <m/>
    <n v="11.039"/>
    <m/>
    <m/>
    <m/>
    <x v="0"/>
    <x v="24"/>
    <x v="0"/>
  </r>
  <r>
    <m/>
    <x v="791"/>
    <m/>
    <m/>
    <m/>
    <m/>
    <s v="Schleswig-Holstein"/>
    <m/>
    <m/>
    <m/>
    <s v="in Betrieb"/>
    <x v="19"/>
    <m/>
    <m/>
    <s v="Deponiegas"/>
    <x v="0"/>
    <m/>
    <n v="7.1890000000000001"/>
    <m/>
    <m/>
    <m/>
    <x v="0"/>
    <x v="24"/>
    <x v="0"/>
  </r>
  <r>
    <m/>
    <x v="791"/>
    <m/>
    <m/>
    <m/>
    <m/>
    <s v="Thüringen"/>
    <m/>
    <m/>
    <m/>
    <s v="in Betrieb"/>
    <x v="19"/>
    <m/>
    <m/>
    <s v="Deponiegas"/>
    <x v="0"/>
    <m/>
    <n v="3.7250000000000001"/>
    <m/>
    <m/>
    <m/>
    <x v="0"/>
    <x v="24"/>
    <x v="0"/>
  </r>
  <r>
    <m/>
    <x v="791"/>
    <m/>
    <m/>
    <m/>
    <m/>
    <s v="Baden-Württemberg"/>
    <m/>
    <m/>
    <m/>
    <s v="in Betrieb"/>
    <x v="20"/>
    <m/>
    <m/>
    <s v="Geothermie"/>
    <x v="0"/>
    <m/>
    <n v="0.55000000000000004"/>
    <m/>
    <m/>
    <m/>
    <x v="0"/>
    <x v="24"/>
    <x v="0"/>
  </r>
  <r>
    <m/>
    <x v="791"/>
    <m/>
    <m/>
    <m/>
    <m/>
    <s v="Bayern"/>
    <m/>
    <m/>
    <m/>
    <s v="in Betrieb"/>
    <x v="20"/>
    <m/>
    <m/>
    <s v="Geothermie"/>
    <x v="0"/>
    <m/>
    <n v="33.212000000000003"/>
    <m/>
    <m/>
    <m/>
    <x v="0"/>
    <x v="24"/>
    <x v="0"/>
  </r>
  <r>
    <m/>
    <x v="791"/>
    <m/>
    <m/>
    <m/>
    <m/>
    <s v="Berlin"/>
    <m/>
    <m/>
    <m/>
    <s v="in Betrieb"/>
    <x v="20"/>
    <m/>
    <m/>
    <s v="Geothermie"/>
    <x v="0"/>
    <m/>
    <n v="0"/>
    <m/>
    <m/>
    <m/>
    <x v="0"/>
    <x v="24"/>
    <x v="0"/>
  </r>
  <r>
    <m/>
    <x v="791"/>
    <m/>
    <m/>
    <m/>
    <m/>
    <s v="Brandenburg"/>
    <m/>
    <m/>
    <m/>
    <s v="in Betrieb"/>
    <x v="20"/>
    <m/>
    <m/>
    <s v="Geothermie"/>
    <x v="0"/>
    <m/>
    <n v="0"/>
    <m/>
    <m/>
    <m/>
    <x v="0"/>
    <x v="24"/>
    <x v="0"/>
  </r>
  <r>
    <m/>
    <x v="791"/>
    <m/>
    <m/>
    <m/>
    <m/>
    <s v="Bremen"/>
    <m/>
    <m/>
    <m/>
    <s v="in Betrieb"/>
    <x v="20"/>
    <m/>
    <m/>
    <s v="Geothermie"/>
    <x v="0"/>
    <m/>
    <n v="0"/>
    <m/>
    <m/>
    <m/>
    <x v="0"/>
    <x v="24"/>
    <x v="0"/>
  </r>
  <r>
    <m/>
    <x v="791"/>
    <m/>
    <m/>
    <m/>
    <m/>
    <s v="Hamburg"/>
    <m/>
    <m/>
    <m/>
    <s v="in Betrieb"/>
    <x v="20"/>
    <m/>
    <m/>
    <s v="Geothermie"/>
    <x v="0"/>
    <m/>
    <n v="0"/>
    <m/>
    <m/>
    <m/>
    <x v="0"/>
    <x v="24"/>
    <x v="0"/>
  </r>
  <r>
    <m/>
    <x v="791"/>
    <m/>
    <m/>
    <m/>
    <m/>
    <s v="Hessen"/>
    <m/>
    <m/>
    <m/>
    <s v="in Betrieb"/>
    <x v="20"/>
    <m/>
    <m/>
    <s v="Geothermie"/>
    <x v="0"/>
    <m/>
    <n v="0"/>
    <m/>
    <m/>
    <m/>
    <x v="0"/>
    <x v="24"/>
    <x v="0"/>
  </r>
  <r>
    <m/>
    <x v="791"/>
    <m/>
    <m/>
    <m/>
    <m/>
    <s v="Mecklenburg-Vorpommern"/>
    <m/>
    <m/>
    <m/>
    <s v="in Betrieb"/>
    <x v="20"/>
    <m/>
    <m/>
    <s v="Geothermie"/>
    <x v="0"/>
    <m/>
    <n v="0"/>
    <m/>
    <m/>
    <m/>
    <x v="0"/>
    <x v="24"/>
    <x v="0"/>
  </r>
  <r>
    <m/>
    <x v="791"/>
    <m/>
    <m/>
    <m/>
    <m/>
    <s v="Niedersachsen"/>
    <m/>
    <m/>
    <m/>
    <s v="in Betrieb"/>
    <x v="20"/>
    <m/>
    <m/>
    <s v="Geothermie"/>
    <x v="0"/>
    <m/>
    <n v="0"/>
    <m/>
    <m/>
    <m/>
    <x v="0"/>
    <x v="24"/>
    <x v="0"/>
  </r>
  <r>
    <m/>
    <x v="791"/>
    <m/>
    <m/>
    <m/>
    <m/>
    <s v="Nordrhein-Westfalen"/>
    <m/>
    <m/>
    <m/>
    <s v="in Betrieb"/>
    <x v="20"/>
    <m/>
    <m/>
    <s v="Geothermie"/>
    <x v="0"/>
    <m/>
    <n v="0"/>
    <m/>
    <m/>
    <m/>
    <x v="0"/>
    <x v="24"/>
    <x v="0"/>
  </r>
  <r>
    <m/>
    <x v="791"/>
    <m/>
    <m/>
    <m/>
    <m/>
    <s v="Rheinland-Pfalz"/>
    <m/>
    <m/>
    <m/>
    <s v="in Betrieb"/>
    <x v="20"/>
    <m/>
    <m/>
    <s v="Geothermie"/>
    <x v="0"/>
    <m/>
    <n v="7.8"/>
    <m/>
    <m/>
    <m/>
    <x v="0"/>
    <x v="24"/>
    <x v="0"/>
  </r>
  <r>
    <m/>
    <x v="791"/>
    <m/>
    <m/>
    <m/>
    <m/>
    <s v="Saarland"/>
    <m/>
    <m/>
    <m/>
    <s v="in Betrieb"/>
    <x v="20"/>
    <m/>
    <m/>
    <s v="Geothermie"/>
    <x v="0"/>
    <m/>
    <n v="0"/>
    <m/>
    <m/>
    <m/>
    <x v="0"/>
    <x v="24"/>
    <x v="0"/>
  </r>
  <r>
    <m/>
    <x v="791"/>
    <m/>
    <m/>
    <m/>
    <m/>
    <s v="Sachsen"/>
    <m/>
    <m/>
    <m/>
    <s v="in Betrieb"/>
    <x v="20"/>
    <m/>
    <m/>
    <s v="Geothermie"/>
    <x v="0"/>
    <m/>
    <n v="0"/>
    <m/>
    <m/>
    <m/>
    <x v="0"/>
    <x v="24"/>
    <x v="0"/>
  </r>
  <r>
    <m/>
    <x v="791"/>
    <m/>
    <m/>
    <m/>
    <m/>
    <s v="Sachsen-Anhalt"/>
    <m/>
    <m/>
    <m/>
    <s v="in Betrieb"/>
    <x v="20"/>
    <m/>
    <m/>
    <s v="Geothermie"/>
    <x v="0"/>
    <m/>
    <n v="0"/>
    <m/>
    <m/>
    <m/>
    <x v="0"/>
    <x v="24"/>
    <x v="0"/>
  </r>
  <r>
    <m/>
    <x v="791"/>
    <m/>
    <m/>
    <m/>
    <m/>
    <s v="Schleswig-Holstein"/>
    <m/>
    <m/>
    <m/>
    <s v="in Betrieb"/>
    <x v="20"/>
    <m/>
    <m/>
    <s v="Geothermie"/>
    <x v="0"/>
    <m/>
    <n v="0"/>
    <m/>
    <m/>
    <m/>
    <x v="0"/>
    <x v="24"/>
    <x v="0"/>
  </r>
  <r>
    <m/>
    <x v="791"/>
    <m/>
    <m/>
    <m/>
    <m/>
    <s v="Thüringen"/>
    <m/>
    <m/>
    <m/>
    <s v="in Betrieb"/>
    <x v="20"/>
    <m/>
    <m/>
    <s v="Geothermie"/>
    <x v="0"/>
    <m/>
    <n v="0"/>
    <m/>
    <m/>
    <m/>
    <x v="0"/>
    <x v="24"/>
    <x v="0"/>
  </r>
  <r>
    <m/>
    <x v="791"/>
    <m/>
    <m/>
    <m/>
    <m/>
    <s v="Baden-Württemberg"/>
    <m/>
    <m/>
    <m/>
    <s v="in Betrieb"/>
    <x v="16"/>
    <m/>
    <m/>
    <s v="Grubengas"/>
    <x v="0"/>
    <m/>
    <n v="0"/>
    <m/>
    <m/>
    <m/>
    <x v="0"/>
    <x v="24"/>
    <x v="0"/>
  </r>
  <r>
    <m/>
    <x v="791"/>
    <m/>
    <m/>
    <m/>
    <m/>
    <s v="Bayern"/>
    <m/>
    <m/>
    <m/>
    <s v="in Betrieb"/>
    <x v="16"/>
    <m/>
    <m/>
    <s v="Grubengas"/>
    <x v="0"/>
    <m/>
    <n v="0"/>
    <m/>
    <m/>
    <m/>
    <x v="0"/>
    <x v="24"/>
    <x v="0"/>
  </r>
  <r>
    <m/>
    <x v="791"/>
    <m/>
    <m/>
    <m/>
    <m/>
    <s v="Berlin"/>
    <m/>
    <m/>
    <m/>
    <s v="in Betrieb"/>
    <x v="16"/>
    <m/>
    <m/>
    <s v="Grubengas"/>
    <x v="0"/>
    <m/>
    <n v="0"/>
    <m/>
    <m/>
    <m/>
    <x v="0"/>
    <x v="24"/>
    <x v="0"/>
  </r>
  <r>
    <m/>
    <x v="791"/>
    <m/>
    <m/>
    <m/>
    <m/>
    <s v="Brandenburg"/>
    <m/>
    <m/>
    <m/>
    <s v="in Betrieb"/>
    <x v="16"/>
    <m/>
    <m/>
    <s v="Grubengas"/>
    <x v="0"/>
    <m/>
    <n v="0"/>
    <m/>
    <m/>
    <m/>
    <x v="0"/>
    <x v="24"/>
    <x v="0"/>
  </r>
  <r>
    <m/>
    <x v="791"/>
    <m/>
    <m/>
    <m/>
    <m/>
    <s v="Bremen"/>
    <m/>
    <m/>
    <m/>
    <s v="in Betrieb"/>
    <x v="16"/>
    <m/>
    <m/>
    <s v="Grubengas"/>
    <x v="0"/>
    <m/>
    <n v="0"/>
    <m/>
    <m/>
    <m/>
    <x v="0"/>
    <x v="24"/>
    <x v="0"/>
  </r>
  <r>
    <m/>
    <x v="791"/>
    <m/>
    <m/>
    <m/>
    <m/>
    <s v="Hamburg"/>
    <m/>
    <m/>
    <m/>
    <s v="in Betrieb"/>
    <x v="16"/>
    <m/>
    <m/>
    <s v="Grubengas"/>
    <x v="0"/>
    <m/>
    <n v="0"/>
    <m/>
    <m/>
    <m/>
    <x v="0"/>
    <x v="24"/>
    <x v="0"/>
  </r>
  <r>
    <m/>
    <x v="791"/>
    <m/>
    <m/>
    <m/>
    <m/>
    <s v="Hessen"/>
    <m/>
    <m/>
    <m/>
    <s v="in Betrieb"/>
    <x v="16"/>
    <m/>
    <m/>
    <s v="Grubengas"/>
    <x v="0"/>
    <m/>
    <n v="0"/>
    <m/>
    <m/>
    <m/>
    <x v="0"/>
    <x v="24"/>
    <x v="0"/>
  </r>
  <r>
    <m/>
    <x v="791"/>
    <m/>
    <m/>
    <m/>
    <m/>
    <s v="Mecklenburg-Vorpommern"/>
    <m/>
    <m/>
    <m/>
    <s v="in Betrieb"/>
    <x v="16"/>
    <m/>
    <m/>
    <s v="Grubengas"/>
    <x v="0"/>
    <m/>
    <n v="0"/>
    <m/>
    <m/>
    <m/>
    <x v="0"/>
    <x v="24"/>
    <x v="0"/>
  </r>
  <r>
    <m/>
    <x v="791"/>
    <m/>
    <m/>
    <m/>
    <m/>
    <s v="Niedersachsen"/>
    <m/>
    <m/>
    <m/>
    <s v="in Betrieb"/>
    <x v="16"/>
    <m/>
    <m/>
    <s v="Grubengas"/>
    <x v="0"/>
    <m/>
    <n v="0"/>
    <m/>
    <m/>
    <m/>
    <x v="0"/>
    <x v="24"/>
    <x v="0"/>
  </r>
  <r>
    <m/>
    <x v="791"/>
    <m/>
    <m/>
    <m/>
    <m/>
    <s v="Nordrhein-Westfalen"/>
    <m/>
    <m/>
    <m/>
    <s v="in Betrieb"/>
    <x v="16"/>
    <m/>
    <m/>
    <s v="Grubengas"/>
    <x v="0"/>
    <m/>
    <n v="97.009365000000003"/>
    <m/>
    <m/>
    <m/>
    <x v="0"/>
    <x v="24"/>
    <x v="0"/>
  </r>
  <r>
    <m/>
    <x v="791"/>
    <m/>
    <m/>
    <m/>
    <m/>
    <s v="Rheinland-Pfalz"/>
    <m/>
    <m/>
    <m/>
    <s v="in Betrieb"/>
    <x v="16"/>
    <m/>
    <m/>
    <s v="Grubengas"/>
    <x v="0"/>
    <m/>
    <n v="0"/>
    <m/>
    <m/>
    <m/>
    <x v="0"/>
    <x v="24"/>
    <x v="0"/>
  </r>
  <r>
    <m/>
    <x v="791"/>
    <m/>
    <m/>
    <m/>
    <m/>
    <s v="Saarland"/>
    <m/>
    <m/>
    <m/>
    <s v="in Betrieb"/>
    <x v="16"/>
    <m/>
    <m/>
    <s v="Grubengas"/>
    <x v="0"/>
    <m/>
    <n v="13.8"/>
    <m/>
    <m/>
    <m/>
    <x v="0"/>
    <x v="24"/>
    <x v="0"/>
  </r>
  <r>
    <m/>
    <x v="791"/>
    <m/>
    <m/>
    <m/>
    <m/>
    <s v="Sachsen"/>
    <m/>
    <m/>
    <m/>
    <s v="in Betrieb"/>
    <x v="16"/>
    <m/>
    <m/>
    <s v="Grubengas"/>
    <x v="0"/>
    <m/>
    <n v="0"/>
    <m/>
    <m/>
    <m/>
    <x v="0"/>
    <x v="24"/>
    <x v="0"/>
  </r>
  <r>
    <m/>
    <x v="791"/>
    <m/>
    <m/>
    <m/>
    <m/>
    <s v="Sachsen-Anhalt"/>
    <m/>
    <m/>
    <m/>
    <s v="in Betrieb"/>
    <x v="16"/>
    <m/>
    <m/>
    <s v="Grubengas"/>
    <x v="0"/>
    <m/>
    <n v="0"/>
    <m/>
    <m/>
    <m/>
    <x v="0"/>
    <x v="24"/>
    <x v="0"/>
  </r>
  <r>
    <m/>
    <x v="791"/>
    <m/>
    <m/>
    <m/>
    <m/>
    <s v="Schleswig-Holstein"/>
    <m/>
    <m/>
    <m/>
    <s v="in Betrieb"/>
    <x v="16"/>
    <m/>
    <m/>
    <s v="Grubengas"/>
    <x v="0"/>
    <m/>
    <n v="0"/>
    <m/>
    <m/>
    <m/>
    <x v="0"/>
    <x v="24"/>
    <x v="0"/>
  </r>
  <r>
    <m/>
    <x v="791"/>
    <m/>
    <m/>
    <m/>
    <m/>
    <s v="Thüringen"/>
    <m/>
    <m/>
    <m/>
    <s v="in Betrieb"/>
    <x v="16"/>
    <m/>
    <m/>
    <s v="Grubengas"/>
    <x v="0"/>
    <m/>
    <n v="0"/>
    <m/>
    <m/>
    <m/>
    <x v="0"/>
    <x v="24"/>
    <x v="0"/>
  </r>
  <r>
    <m/>
    <x v="791"/>
    <m/>
    <m/>
    <m/>
    <m/>
    <s v="Baden-Württemberg"/>
    <m/>
    <m/>
    <m/>
    <s v="in Betrieb"/>
    <x v="21"/>
    <m/>
    <m/>
    <s v="Klärgas"/>
    <x v="0"/>
    <m/>
    <n v="19"/>
    <m/>
    <m/>
    <m/>
    <x v="0"/>
    <x v="24"/>
    <x v="0"/>
  </r>
  <r>
    <m/>
    <x v="791"/>
    <m/>
    <m/>
    <m/>
    <m/>
    <s v="Bayern"/>
    <m/>
    <m/>
    <m/>
    <s v="in Betrieb"/>
    <x v="21"/>
    <m/>
    <m/>
    <s v="Klärgas"/>
    <x v="0"/>
    <m/>
    <n v="15.7812"/>
    <m/>
    <m/>
    <m/>
    <x v="0"/>
    <x v="24"/>
    <x v="0"/>
  </r>
  <r>
    <m/>
    <x v="791"/>
    <m/>
    <m/>
    <m/>
    <m/>
    <s v="Berlin"/>
    <m/>
    <m/>
    <m/>
    <s v="in Betrieb"/>
    <x v="21"/>
    <m/>
    <m/>
    <s v="Klärgas"/>
    <x v="0"/>
    <m/>
    <n v="0"/>
    <m/>
    <m/>
    <m/>
    <x v="0"/>
    <x v="24"/>
    <x v="0"/>
  </r>
  <r>
    <m/>
    <x v="791"/>
    <m/>
    <m/>
    <m/>
    <m/>
    <s v="Brandenburg"/>
    <m/>
    <m/>
    <m/>
    <s v="in Betrieb"/>
    <x v="21"/>
    <m/>
    <m/>
    <s v="Klärgas"/>
    <x v="0"/>
    <m/>
    <n v="1.659"/>
    <m/>
    <m/>
    <m/>
    <x v="0"/>
    <x v="24"/>
    <x v="0"/>
  </r>
  <r>
    <m/>
    <x v="791"/>
    <m/>
    <m/>
    <m/>
    <m/>
    <s v="Bremen"/>
    <m/>
    <m/>
    <m/>
    <s v="in Betrieb"/>
    <x v="21"/>
    <m/>
    <m/>
    <s v="Klärgas"/>
    <x v="0"/>
    <m/>
    <n v="0"/>
    <m/>
    <m/>
    <m/>
    <x v="0"/>
    <x v="24"/>
    <x v="0"/>
  </r>
  <r>
    <m/>
    <x v="791"/>
    <m/>
    <m/>
    <m/>
    <m/>
    <s v="Hamburg"/>
    <m/>
    <m/>
    <m/>
    <s v="in Betrieb"/>
    <x v="21"/>
    <m/>
    <m/>
    <s v="Klärgas"/>
    <x v="0"/>
    <m/>
    <n v="0"/>
    <m/>
    <m/>
    <m/>
    <x v="0"/>
    <x v="24"/>
    <x v="0"/>
  </r>
  <r>
    <m/>
    <x v="791"/>
    <m/>
    <m/>
    <m/>
    <m/>
    <s v="Hessen"/>
    <m/>
    <m/>
    <m/>
    <s v="in Betrieb"/>
    <x v="21"/>
    <m/>
    <m/>
    <s v="Klärgas"/>
    <x v="0"/>
    <m/>
    <n v="10.005000000000001"/>
    <m/>
    <m/>
    <m/>
    <x v="0"/>
    <x v="24"/>
    <x v="0"/>
  </r>
  <r>
    <m/>
    <x v="791"/>
    <m/>
    <m/>
    <m/>
    <m/>
    <s v="Mecklenburg-Vorpommern"/>
    <m/>
    <m/>
    <m/>
    <s v="in Betrieb"/>
    <x v="21"/>
    <m/>
    <m/>
    <s v="Klärgas"/>
    <x v="0"/>
    <m/>
    <n v="2.444"/>
    <m/>
    <m/>
    <m/>
    <x v="0"/>
    <x v="24"/>
    <x v="0"/>
  </r>
  <r>
    <m/>
    <x v="791"/>
    <m/>
    <m/>
    <m/>
    <m/>
    <s v="Niedersachsen"/>
    <m/>
    <m/>
    <m/>
    <s v="in Betrieb"/>
    <x v="21"/>
    <m/>
    <m/>
    <s v="Klärgas"/>
    <x v="0"/>
    <m/>
    <n v="8.2129999999999992"/>
    <m/>
    <m/>
    <m/>
    <x v="0"/>
    <x v="24"/>
    <x v="0"/>
  </r>
  <r>
    <m/>
    <x v="791"/>
    <m/>
    <m/>
    <m/>
    <m/>
    <s v="Nordrhein-Westfalen"/>
    <m/>
    <m/>
    <m/>
    <s v="in Betrieb"/>
    <x v="21"/>
    <m/>
    <m/>
    <s v="Klärgas"/>
    <x v="0"/>
    <m/>
    <n v="20.782"/>
    <m/>
    <m/>
    <m/>
    <x v="0"/>
    <x v="24"/>
    <x v="0"/>
  </r>
  <r>
    <m/>
    <x v="791"/>
    <m/>
    <m/>
    <m/>
    <m/>
    <s v="Rheinland-Pfalz"/>
    <m/>
    <m/>
    <m/>
    <s v="in Betrieb"/>
    <x v="21"/>
    <m/>
    <m/>
    <s v="Klärgas"/>
    <x v="0"/>
    <m/>
    <n v="0.59899999999999998"/>
    <m/>
    <m/>
    <m/>
    <x v="0"/>
    <x v="24"/>
    <x v="0"/>
  </r>
  <r>
    <m/>
    <x v="791"/>
    <m/>
    <m/>
    <m/>
    <m/>
    <s v="Saarland"/>
    <m/>
    <m/>
    <m/>
    <s v="in Betrieb"/>
    <x v="21"/>
    <m/>
    <m/>
    <s v="Klärgas"/>
    <x v="0"/>
    <m/>
    <n v="0"/>
    <m/>
    <m/>
    <m/>
    <x v="0"/>
    <x v="24"/>
    <x v="0"/>
  </r>
  <r>
    <m/>
    <x v="791"/>
    <m/>
    <m/>
    <m/>
    <m/>
    <s v="Sachsen"/>
    <m/>
    <m/>
    <m/>
    <s v="in Betrieb"/>
    <x v="21"/>
    <m/>
    <m/>
    <s v="Klärgas"/>
    <x v="0"/>
    <m/>
    <n v="0.24399999999999999"/>
    <m/>
    <m/>
    <m/>
    <x v="0"/>
    <x v="24"/>
    <x v="0"/>
  </r>
  <r>
    <m/>
    <x v="791"/>
    <m/>
    <m/>
    <m/>
    <m/>
    <s v="Sachsen-Anhalt"/>
    <m/>
    <m/>
    <m/>
    <s v="in Betrieb"/>
    <x v="21"/>
    <m/>
    <m/>
    <s v="Klärgas"/>
    <x v="0"/>
    <m/>
    <n v="1.4"/>
    <m/>
    <m/>
    <m/>
    <x v="0"/>
    <x v="24"/>
    <x v="0"/>
  </r>
  <r>
    <m/>
    <x v="791"/>
    <m/>
    <m/>
    <m/>
    <m/>
    <s v="Schleswig-Holstein"/>
    <m/>
    <m/>
    <m/>
    <s v="in Betrieb"/>
    <x v="21"/>
    <m/>
    <m/>
    <s v="Klärgas"/>
    <x v="0"/>
    <m/>
    <n v="3.109"/>
    <m/>
    <m/>
    <m/>
    <x v="0"/>
    <x v="24"/>
    <x v="0"/>
  </r>
  <r>
    <m/>
    <x v="791"/>
    <m/>
    <m/>
    <m/>
    <m/>
    <s v="Thüringen"/>
    <m/>
    <m/>
    <m/>
    <s v="in Betrieb"/>
    <x v="21"/>
    <m/>
    <m/>
    <s v="Klärgas"/>
    <x v="0"/>
    <m/>
    <n v="1.0680000000000001"/>
    <m/>
    <m/>
    <m/>
    <x v="0"/>
    <x v="24"/>
    <x v="0"/>
  </r>
  <r>
    <m/>
    <x v="791"/>
    <m/>
    <m/>
    <m/>
    <m/>
    <s v="Baden-Württemberg"/>
    <m/>
    <m/>
    <m/>
    <s v="in Betrieb"/>
    <x v="2"/>
    <m/>
    <m/>
    <s v="Laufwasser"/>
    <x v="0"/>
    <m/>
    <n v="174.2"/>
    <m/>
    <m/>
    <m/>
    <x v="0"/>
    <x v="24"/>
    <x v="0"/>
  </r>
  <r>
    <m/>
    <x v="791"/>
    <m/>
    <m/>
    <m/>
    <m/>
    <s v="Bayern"/>
    <m/>
    <m/>
    <m/>
    <s v="in Betrieb"/>
    <x v="2"/>
    <m/>
    <m/>
    <s v="Laufwasser"/>
    <x v="0"/>
    <m/>
    <n v="588.1"/>
    <m/>
    <m/>
    <m/>
    <x v="0"/>
    <x v="24"/>
    <x v="0"/>
  </r>
  <r>
    <m/>
    <x v="791"/>
    <m/>
    <m/>
    <m/>
    <m/>
    <s v="Berlin"/>
    <m/>
    <m/>
    <m/>
    <s v="in Betrieb"/>
    <x v="2"/>
    <m/>
    <m/>
    <s v="Laufwasser"/>
    <x v="0"/>
    <m/>
    <n v="0"/>
    <m/>
    <m/>
    <m/>
    <x v="0"/>
    <x v="24"/>
    <x v="0"/>
  </r>
  <r>
    <m/>
    <x v="791"/>
    <m/>
    <m/>
    <m/>
    <m/>
    <s v="Brandenburg"/>
    <m/>
    <m/>
    <m/>
    <s v="in Betrieb"/>
    <x v="2"/>
    <m/>
    <m/>
    <s v="Laufwasser"/>
    <x v="0"/>
    <m/>
    <n v="4.8024399999999998"/>
    <m/>
    <m/>
    <m/>
    <x v="0"/>
    <x v="24"/>
    <x v="0"/>
  </r>
  <r>
    <m/>
    <x v="791"/>
    <m/>
    <m/>
    <m/>
    <m/>
    <s v="Bremen"/>
    <m/>
    <m/>
    <m/>
    <s v="in Betrieb"/>
    <x v="2"/>
    <m/>
    <m/>
    <s v="Laufwasser"/>
    <x v="0"/>
    <m/>
    <n v="0.1"/>
    <m/>
    <m/>
    <m/>
    <x v="0"/>
    <x v="24"/>
    <x v="0"/>
  </r>
  <r>
    <m/>
    <x v="791"/>
    <m/>
    <m/>
    <m/>
    <m/>
    <s v="Hamburg"/>
    <m/>
    <m/>
    <m/>
    <s v="in Betrieb"/>
    <x v="2"/>
    <m/>
    <m/>
    <s v="Laufwasser"/>
    <x v="0"/>
    <m/>
    <n v="0.11"/>
    <m/>
    <m/>
    <m/>
    <x v="0"/>
    <x v="24"/>
    <x v="0"/>
  </r>
  <r>
    <m/>
    <x v="791"/>
    <m/>
    <m/>
    <m/>
    <m/>
    <s v="Hessen"/>
    <m/>
    <m/>
    <m/>
    <s v="in Betrieb"/>
    <x v="2"/>
    <m/>
    <m/>
    <s v="Laufwasser"/>
    <x v="0"/>
    <m/>
    <n v="62.455359999999999"/>
    <m/>
    <m/>
    <m/>
    <x v="0"/>
    <x v="24"/>
    <x v="0"/>
  </r>
  <r>
    <m/>
    <x v="791"/>
    <m/>
    <m/>
    <m/>
    <m/>
    <s v="Mecklenburg-Vorpommern"/>
    <m/>
    <m/>
    <m/>
    <s v="in Betrieb"/>
    <x v="2"/>
    <m/>
    <m/>
    <s v="Laufwasser"/>
    <x v="0"/>
    <m/>
    <n v="2.8151999999999999"/>
    <m/>
    <m/>
    <m/>
    <x v="0"/>
    <x v="24"/>
    <x v="0"/>
  </r>
  <r>
    <m/>
    <x v="791"/>
    <m/>
    <m/>
    <m/>
    <m/>
    <s v="Niedersachsen"/>
    <m/>
    <m/>
    <m/>
    <s v="in Betrieb"/>
    <x v="2"/>
    <m/>
    <m/>
    <s v="Laufwasser"/>
    <x v="0"/>
    <m/>
    <n v="54.5"/>
    <m/>
    <m/>
    <m/>
    <x v="0"/>
    <x v="24"/>
    <x v="0"/>
  </r>
  <r>
    <m/>
    <x v="791"/>
    <m/>
    <m/>
    <m/>
    <m/>
    <s v="Nordrhein-Westfalen"/>
    <m/>
    <m/>
    <m/>
    <s v="in Betrieb"/>
    <x v="2"/>
    <m/>
    <m/>
    <s v="Laufwasser"/>
    <x v="0"/>
    <m/>
    <n v="126.2"/>
    <m/>
    <m/>
    <m/>
    <x v="0"/>
    <x v="24"/>
    <x v="0"/>
  </r>
  <r>
    <m/>
    <x v="791"/>
    <m/>
    <m/>
    <m/>
    <m/>
    <s v="Rheinland-Pfalz"/>
    <m/>
    <m/>
    <m/>
    <s v="in Betrieb"/>
    <x v="2"/>
    <m/>
    <m/>
    <s v="Laufwasser"/>
    <x v="0"/>
    <m/>
    <n v="39.799999999999997"/>
    <m/>
    <m/>
    <m/>
    <x v="0"/>
    <x v="24"/>
    <x v="0"/>
  </r>
  <r>
    <m/>
    <x v="791"/>
    <m/>
    <m/>
    <m/>
    <m/>
    <s v="Saarland"/>
    <m/>
    <m/>
    <m/>
    <s v="in Betrieb"/>
    <x v="2"/>
    <m/>
    <m/>
    <s v="Laufwasser"/>
    <x v="0"/>
    <m/>
    <n v="11.15485"/>
    <m/>
    <m/>
    <m/>
    <x v="0"/>
    <x v="24"/>
    <x v="0"/>
  </r>
  <r>
    <m/>
    <x v="791"/>
    <m/>
    <m/>
    <m/>
    <m/>
    <s v="Sachsen"/>
    <m/>
    <m/>
    <m/>
    <s v="in Betrieb"/>
    <x v="2"/>
    <m/>
    <m/>
    <s v="Laufwasser"/>
    <x v="0"/>
    <m/>
    <n v="210.2"/>
    <m/>
    <m/>
    <m/>
    <x v="0"/>
    <x v="24"/>
    <x v="0"/>
  </r>
  <r>
    <m/>
    <x v="791"/>
    <m/>
    <m/>
    <m/>
    <m/>
    <s v="Sachsen-Anhalt"/>
    <m/>
    <m/>
    <m/>
    <s v="in Betrieb"/>
    <x v="2"/>
    <m/>
    <m/>
    <s v="Laufwasser"/>
    <x v="0"/>
    <m/>
    <n v="27.661750000000001"/>
    <m/>
    <m/>
    <m/>
    <x v="0"/>
    <x v="24"/>
    <x v="0"/>
  </r>
  <r>
    <m/>
    <x v="791"/>
    <m/>
    <m/>
    <m/>
    <m/>
    <s v="Schleswig-Holstein"/>
    <m/>
    <m/>
    <m/>
    <s v="in Betrieb"/>
    <x v="2"/>
    <m/>
    <m/>
    <s v="Laufwasser"/>
    <x v="0"/>
    <m/>
    <n v="4.7216399999999998"/>
    <m/>
    <m/>
    <m/>
    <x v="0"/>
    <x v="24"/>
    <x v="0"/>
  </r>
  <r>
    <m/>
    <x v="791"/>
    <m/>
    <m/>
    <m/>
    <m/>
    <s v="Thüringen"/>
    <m/>
    <m/>
    <m/>
    <s v="in Betrieb"/>
    <x v="2"/>
    <m/>
    <m/>
    <s v="Laufwasser"/>
    <x v="0"/>
    <m/>
    <n v="31.988520000000001"/>
    <m/>
    <m/>
    <m/>
    <x v="0"/>
    <x v="24"/>
    <x v="0"/>
  </r>
  <r>
    <m/>
    <x v="791"/>
    <m/>
    <m/>
    <m/>
    <m/>
    <s v="Baden-Württemberg"/>
    <m/>
    <m/>
    <m/>
    <s v="in Betrieb"/>
    <x v="7"/>
    <m/>
    <m/>
    <s v="Solare Strahlungsenergie"/>
    <x v="0"/>
    <m/>
    <n v="6029.6"/>
    <m/>
    <m/>
    <m/>
    <x v="0"/>
    <x v="24"/>
    <x v="0"/>
  </r>
  <r>
    <m/>
    <x v="791"/>
    <m/>
    <m/>
    <m/>
    <m/>
    <s v="Bayern"/>
    <m/>
    <m/>
    <m/>
    <s v="in Betrieb"/>
    <x v="7"/>
    <m/>
    <m/>
    <s v="Solare Strahlungsenergie"/>
    <x v="0"/>
    <m/>
    <n v="12718.7"/>
    <m/>
    <m/>
    <m/>
    <x v="0"/>
    <x v="24"/>
    <x v="0"/>
  </r>
  <r>
    <m/>
    <x v="791"/>
    <m/>
    <m/>
    <m/>
    <m/>
    <s v="Berlin"/>
    <m/>
    <m/>
    <m/>
    <s v="in Betrieb"/>
    <x v="7"/>
    <m/>
    <m/>
    <s v="Solare Strahlungsenergie"/>
    <x v="0"/>
    <m/>
    <n v="108.2"/>
    <m/>
    <m/>
    <m/>
    <x v="0"/>
    <x v="24"/>
    <x v="0"/>
  </r>
  <r>
    <m/>
    <x v="791"/>
    <m/>
    <m/>
    <m/>
    <m/>
    <s v="Brandenburg"/>
    <m/>
    <m/>
    <m/>
    <s v="in Betrieb"/>
    <x v="7"/>
    <m/>
    <m/>
    <s v="Solare Strahlungsenergie"/>
    <x v="0"/>
    <m/>
    <n v="2792.9"/>
    <m/>
    <m/>
    <m/>
    <x v="0"/>
    <x v="24"/>
    <x v="0"/>
  </r>
  <r>
    <m/>
    <x v="791"/>
    <m/>
    <m/>
    <m/>
    <m/>
    <s v="Bremen"/>
    <m/>
    <m/>
    <m/>
    <s v="in Betrieb"/>
    <x v="7"/>
    <m/>
    <m/>
    <s v="Solare Strahlungsenergie"/>
    <x v="0"/>
    <m/>
    <n v="44.9"/>
    <m/>
    <m/>
    <m/>
    <x v="0"/>
    <x v="24"/>
    <x v="0"/>
  </r>
  <r>
    <m/>
    <x v="791"/>
    <m/>
    <m/>
    <m/>
    <m/>
    <s v="Hamburg"/>
    <m/>
    <m/>
    <m/>
    <s v="in Betrieb"/>
    <x v="7"/>
    <m/>
    <m/>
    <s v="Solare Strahlungsenergie"/>
    <x v="0"/>
    <m/>
    <n v="45.9"/>
    <m/>
    <m/>
    <m/>
    <x v="0"/>
    <x v="24"/>
    <x v="0"/>
  </r>
  <r>
    <m/>
    <x v="791"/>
    <m/>
    <m/>
    <m/>
    <m/>
    <s v="Hessen"/>
    <m/>
    <m/>
    <m/>
    <s v="in Betrieb"/>
    <x v="7"/>
    <m/>
    <m/>
    <s v="Solare Strahlungsenergie"/>
    <x v="0"/>
    <m/>
    <n v="2129.4"/>
    <m/>
    <m/>
    <m/>
    <x v="0"/>
    <x v="24"/>
    <x v="0"/>
  </r>
  <r>
    <m/>
    <x v="791"/>
    <m/>
    <m/>
    <m/>
    <m/>
    <s v="Mecklenburg-Vorpommern"/>
    <m/>
    <m/>
    <m/>
    <s v="in Betrieb"/>
    <x v="7"/>
    <m/>
    <m/>
    <s v="Solare Strahlungsenergie"/>
    <x v="0"/>
    <m/>
    <n v="1818.8"/>
    <m/>
    <m/>
    <m/>
    <x v="0"/>
    <x v="24"/>
    <x v="0"/>
  </r>
  <r>
    <m/>
    <x v="791"/>
    <m/>
    <m/>
    <m/>
    <m/>
    <s v="Niedersachsen"/>
    <m/>
    <m/>
    <m/>
    <s v="in Betrieb"/>
    <x v="7"/>
    <m/>
    <m/>
    <s v="Solare Strahlungsenergie"/>
    <x v="0"/>
    <m/>
    <n v="4024.6"/>
    <m/>
    <m/>
    <m/>
    <x v="0"/>
    <x v="24"/>
    <x v="0"/>
  </r>
  <r>
    <m/>
    <x v="791"/>
    <m/>
    <m/>
    <m/>
    <m/>
    <s v="Nordrhein-Westfalen"/>
    <m/>
    <m/>
    <m/>
    <s v="in Betrieb"/>
    <x v="7"/>
    <m/>
    <m/>
    <s v="Solare Strahlungsenergie"/>
    <x v="0"/>
    <m/>
    <n v="5204.8999999999996"/>
    <m/>
    <m/>
    <m/>
    <x v="0"/>
    <x v="24"/>
    <x v="0"/>
  </r>
  <r>
    <m/>
    <x v="791"/>
    <m/>
    <m/>
    <m/>
    <m/>
    <s v="Rheinland-Pfalz"/>
    <m/>
    <m/>
    <m/>
    <s v="in Betrieb"/>
    <x v="7"/>
    <m/>
    <m/>
    <s v="Solare Strahlungsenergie"/>
    <x v="0"/>
    <m/>
    <n v="2254.6999999999998"/>
    <m/>
    <m/>
    <m/>
    <x v="0"/>
    <x v="24"/>
    <x v="0"/>
  </r>
  <r>
    <m/>
    <x v="791"/>
    <m/>
    <m/>
    <m/>
    <m/>
    <s v="Saarland"/>
    <m/>
    <m/>
    <m/>
    <s v="in Betrieb"/>
    <x v="7"/>
    <m/>
    <m/>
    <s v="Solare Strahlungsenergie"/>
    <x v="0"/>
    <m/>
    <n v="462.7"/>
    <m/>
    <m/>
    <m/>
    <x v="0"/>
    <x v="24"/>
    <x v="0"/>
  </r>
  <r>
    <m/>
    <x v="791"/>
    <m/>
    <m/>
    <m/>
    <m/>
    <s v="Sachsen"/>
    <m/>
    <m/>
    <m/>
    <s v="in Betrieb"/>
    <x v="7"/>
    <m/>
    <m/>
    <s v="Solare Strahlungsenergie"/>
    <x v="0"/>
    <m/>
    <n v="1786.5"/>
    <m/>
    <m/>
    <m/>
    <x v="0"/>
    <x v="24"/>
    <x v="0"/>
  </r>
  <r>
    <m/>
    <x v="791"/>
    <m/>
    <m/>
    <m/>
    <m/>
    <s v="Sachsen-Anhalt"/>
    <m/>
    <m/>
    <m/>
    <s v="in Betrieb"/>
    <x v="7"/>
    <m/>
    <m/>
    <s v="Solare Strahlungsenergie"/>
    <x v="0"/>
    <m/>
    <n v="2498.1999999999998"/>
    <m/>
    <m/>
    <m/>
    <x v="0"/>
    <x v="24"/>
    <x v="0"/>
  </r>
  <r>
    <m/>
    <x v="791"/>
    <m/>
    <m/>
    <m/>
    <m/>
    <s v="Schleswig-Holstein"/>
    <m/>
    <m/>
    <m/>
    <s v="in Betrieb"/>
    <x v="7"/>
    <m/>
    <m/>
    <s v="Solare Strahlungsenergie"/>
    <x v="0"/>
    <m/>
    <n v="1580.7"/>
    <m/>
    <m/>
    <m/>
    <x v="0"/>
    <x v="24"/>
    <x v="0"/>
  </r>
  <r>
    <m/>
    <x v="791"/>
    <m/>
    <m/>
    <m/>
    <m/>
    <s v="Thüringen"/>
    <m/>
    <m/>
    <m/>
    <s v="in Betrieb"/>
    <x v="7"/>
    <m/>
    <m/>
    <s v="Solare Strahlungsenergie"/>
    <x v="0"/>
    <m/>
    <n v="1512.6"/>
    <m/>
    <m/>
    <m/>
    <x v="0"/>
    <x v="24"/>
    <x v="0"/>
  </r>
  <r>
    <m/>
    <x v="791"/>
    <m/>
    <m/>
    <m/>
    <m/>
    <s v="Dänemark"/>
    <m/>
    <m/>
    <m/>
    <s v="in Betrieb"/>
    <x v="7"/>
    <m/>
    <m/>
    <s v="Solare Strahlungsenergie"/>
    <x v="0"/>
    <m/>
    <n v="49.680999999999997"/>
    <m/>
    <m/>
    <m/>
    <x v="0"/>
    <x v="24"/>
    <x v="0"/>
  </r>
  <r>
    <m/>
    <x v="791"/>
    <m/>
    <m/>
    <m/>
    <m/>
    <s v="Baden-Württemberg"/>
    <m/>
    <m/>
    <m/>
    <s v="in Betrieb"/>
    <x v="0"/>
    <m/>
    <m/>
    <s v="Windenergie (Onshore-Anlage)"/>
    <x v="0"/>
    <m/>
    <n v="1368.6"/>
    <m/>
    <m/>
    <m/>
    <x v="0"/>
    <x v="24"/>
    <x v="0"/>
  </r>
  <r>
    <m/>
    <x v="791"/>
    <m/>
    <m/>
    <m/>
    <m/>
    <s v="Bayern"/>
    <m/>
    <m/>
    <m/>
    <s v="in Betrieb"/>
    <x v="0"/>
    <m/>
    <m/>
    <s v="Windenergie (Onshore-Anlage)"/>
    <x v="0"/>
    <m/>
    <n v="1995.1"/>
    <m/>
    <m/>
    <m/>
    <x v="0"/>
    <x v="24"/>
    <x v="0"/>
  </r>
  <r>
    <m/>
    <x v="791"/>
    <m/>
    <m/>
    <m/>
    <m/>
    <s v="Berlin"/>
    <m/>
    <m/>
    <m/>
    <s v="in Betrieb"/>
    <x v="0"/>
    <m/>
    <m/>
    <s v="Windenergie (Onshore-Anlage)"/>
    <x v="0"/>
    <m/>
    <n v="12.401400000000001"/>
    <m/>
    <m/>
    <m/>
    <x v="0"/>
    <x v="24"/>
    <x v="0"/>
  </r>
  <r>
    <m/>
    <x v="791"/>
    <m/>
    <m/>
    <m/>
    <m/>
    <s v="Brandenburg"/>
    <m/>
    <m/>
    <m/>
    <s v="in Betrieb"/>
    <x v="0"/>
    <m/>
    <m/>
    <s v="Windenergie (Onshore-Anlage)"/>
    <x v="0"/>
    <m/>
    <n v="4275.8999999999996"/>
    <m/>
    <m/>
    <m/>
    <x v="0"/>
    <x v="24"/>
    <x v="0"/>
  </r>
  <r>
    <m/>
    <x v="791"/>
    <m/>
    <m/>
    <m/>
    <m/>
    <s v="Bremen"/>
    <m/>
    <m/>
    <m/>
    <s v="in Betrieb"/>
    <x v="0"/>
    <m/>
    <m/>
    <s v="Windenergie (Onshore-Anlage)"/>
    <x v="0"/>
    <m/>
    <n v="147.994"/>
    <m/>
    <m/>
    <m/>
    <x v="0"/>
    <x v="24"/>
    <x v="0"/>
  </r>
  <r>
    <m/>
    <x v="791"/>
    <m/>
    <m/>
    <m/>
    <m/>
    <s v="Hamburg"/>
    <m/>
    <m/>
    <m/>
    <s v="in Betrieb"/>
    <x v="0"/>
    <m/>
    <m/>
    <s v="Windenergie (Onshore-Anlage)"/>
    <x v="0"/>
    <m/>
    <n v="94.741200000000006"/>
    <m/>
    <m/>
    <m/>
    <x v="0"/>
    <x v="24"/>
    <x v="0"/>
  </r>
  <r>
    <m/>
    <x v="791"/>
    <m/>
    <m/>
    <m/>
    <m/>
    <s v="Hessen"/>
    <m/>
    <m/>
    <m/>
    <s v="in Betrieb"/>
    <x v="0"/>
    <m/>
    <m/>
    <s v="Windenergie (Onshore-Anlage)"/>
    <x v="0"/>
    <m/>
    <n v="1442.1"/>
    <m/>
    <m/>
    <m/>
    <x v="0"/>
    <x v="24"/>
    <x v="0"/>
  </r>
  <r>
    <m/>
    <x v="791"/>
    <m/>
    <m/>
    <m/>
    <m/>
    <s v="Mecklenburg-Vorpommern"/>
    <m/>
    <m/>
    <m/>
    <s v="in Betrieb"/>
    <x v="0"/>
    <m/>
    <m/>
    <s v="Windenergie (Onshore-Anlage)"/>
    <x v="0"/>
    <m/>
    <n v="2673.8"/>
    <m/>
    <m/>
    <m/>
    <x v="0"/>
    <x v="24"/>
    <x v="0"/>
  </r>
  <r>
    <m/>
    <x v="791"/>
    <m/>
    <m/>
    <m/>
    <m/>
    <s v="Niedersachsen"/>
    <m/>
    <m/>
    <m/>
    <s v="in Betrieb"/>
    <x v="0"/>
    <m/>
    <m/>
    <s v="Windenergie (Onshore-Anlage)"/>
    <x v="0"/>
    <m/>
    <n v="7389.8"/>
    <m/>
    <m/>
    <m/>
    <x v="0"/>
    <x v="24"/>
    <x v="0"/>
  </r>
  <r>
    <m/>
    <x v="791"/>
    <m/>
    <m/>
    <m/>
    <m/>
    <s v="Nordrhein-Westfalen"/>
    <m/>
    <m/>
    <m/>
    <s v="in Betrieb"/>
    <x v="0"/>
    <m/>
    <m/>
    <s v="Windenergie (Onshore-Anlage)"/>
    <x v="0"/>
    <m/>
    <n v="4588.8"/>
    <m/>
    <m/>
    <m/>
    <x v="0"/>
    <x v="24"/>
    <x v="0"/>
  </r>
  <r>
    <m/>
    <x v="791"/>
    <m/>
    <m/>
    <m/>
    <m/>
    <s v="Rheinland-Pfalz"/>
    <m/>
    <m/>
    <m/>
    <s v="in Betrieb"/>
    <x v="0"/>
    <m/>
    <m/>
    <s v="Windenergie (Onshore-Anlage)"/>
    <x v="0"/>
    <m/>
    <n v="2774.6"/>
    <m/>
    <m/>
    <m/>
    <x v="0"/>
    <x v="24"/>
    <x v="0"/>
  </r>
  <r>
    <m/>
    <x v="791"/>
    <m/>
    <m/>
    <m/>
    <m/>
    <s v="Saarland"/>
    <m/>
    <m/>
    <m/>
    <s v="in Betrieb"/>
    <x v="0"/>
    <m/>
    <m/>
    <s v="Windenergie (Onshore-Anlage)"/>
    <x v="0"/>
    <m/>
    <n v="339.72739999999999"/>
    <m/>
    <m/>
    <m/>
    <x v="0"/>
    <x v="24"/>
    <x v="0"/>
  </r>
  <r>
    <m/>
    <x v="791"/>
    <m/>
    <m/>
    <m/>
    <m/>
    <s v="Sachsen"/>
    <m/>
    <m/>
    <m/>
    <s v="in Betrieb"/>
    <x v="0"/>
    <m/>
    <m/>
    <s v="Windenergie (Onshore-Anlage)"/>
    <x v="0"/>
    <m/>
    <n v="881.5"/>
    <m/>
    <m/>
    <m/>
    <x v="0"/>
    <x v="24"/>
    <x v="0"/>
  </r>
  <r>
    <m/>
    <x v="791"/>
    <m/>
    <m/>
    <m/>
    <m/>
    <s v="Sachsen-Anhalt"/>
    <m/>
    <m/>
    <m/>
    <s v="in Betrieb"/>
    <x v="0"/>
    <m/>
    <m/>
    <s v="Windenergie (Onshore-Anlage)"/>
    <x v="0"/>
    <m/>
    <n v="2211.6999999999998"/>
    <m/>
    <m/>
    <m/>
    <x v="0"/>
    <x v="24"/>
    <x v="0"/>
  </r>
  <r>
    <m/>
    <x v="791"/>
    <m/>
    <m/>
    <m/>
    <m/>
    <s v="Schleswig-Holstein"/>
    <m/>
    <m/>
    <m/>
    <s v="in Betrieb"/>
    <x v="0"/>
    <m/>
    <m/>
    <s v="Windenergie (Onshore-Anlage)"/>
    <x v="0"/>
    <m/>
    <n v="4150.3"/>
    <m/>
    <m/>
    <m/>
    <x v="0"/>
    <x v="24"/>
    <x v="0"/>
  </r>
  <r>
    <m/>
    <x v="791"/>
    <m/>
    <m/>
    <m/>
    <m/>
    <s v="Thüringen"/>
    <m/>
    <m/>
    <m/>
    <s v="in Betrieb"/>
    <x v="0"/>
    <m/>
    <m/>
    <s v="Windenergie (Onshore-Anlage)"/>
    <x v="0"/>
    <m/>
    <n v="808.3"/>
    <m/>
    <m/>
    <m/>
    <x v="0"/>
    <x v="24"/>
    <x v="0"/>
  </r>
  <r>
    <m/>
    <x v="791"/>
    <m/>
    <m/>
    <m/>
    <m/>
    <s v="AWZ"/>
    <m/>
    <m/>
    <m/>
    <s v="in Betrieb"/>
    <x v="8"/>
    <m/>
    <m/>
    <s v="Windenergie (Offshore-Anlage)"/>
    <x v="0"/>
    <m/>
    <n v="399.6"/>
    <m/>
    <m/>
    <m/>
    <x v="0"/>
    <x v="24"/>
    <x v="0"/>
  </r>
  <r>
    <m/>
    <x v="792"/>
    <m/>
    <m/>
    <m/>
    <m/>
    <s v="ohne Zuordnung"/>
    <m/>
    <m/>
    <m/>
    <s v="in Betrieb"/>
    <x v="10"/>
    <m/>
    <m/>
    <s v="Abfall"/>
    <x v="2"/>
    <s v="Nein"/>
    <n v="141.44049999999999"/>
    <m/>
    <m/>
    <m/>
    <x v="0"/>
    <x v="24"/>
    <x v="0"/>
  </r>
  <r>
    <m/>
    <x v="792"/>
    <m/>
    <m/>
    <m/>
    <m/>
    <s v="ohne Zuordnung"/>
    <m/>
    <m/>
    <m/>
    <s v="in Betrieb"/>
    <x v="4"/>
    <m/>
    <m/>
    <s v="Biomasse"/>
    <x v="2"/>
    <s v="Nein"/>
    <n v="30.0946"/>
    <m/>
    <m/>
    <m/>
    <x v="0"/>
    <x v="24"/>
    <x v="0"/>
  </r>
  <r>
    <m/>
    <x v="792"/>
    <m/>
    <m/>
    <m/>
    <m/>
    <s v="ohne Zuordnung"/>
    <m/>
    <m/>
    <m/>
    <s v="in Betrieb"/>
    <x v="11"/>
    <m/>
    <m/>
    <s v="Braunkohle"/>
    <x v="2"/>
    <s v="Nein"/>
    <n v="22.234000000000002"/>
    <m/>
    <m/>
    <m/>
    <x v="0"/>
    <x v="24"/>
    <x v="0"/>
  </r>
  <r>
    <m/>
    <x v="792"/>
    <m/>
    <m/>
    <m/>
    <m/>
    <s v="ohne Zuordnung"/>
    <m/>
    <m/>
    <m/>
    <s v="in Betrieb"/>
    <x v="19"/>
    <m/>
    <m/>
    <s v="Deponiegas"/>
    <x v="2"/>
    <s v="Nein"/>
    <n v="5.6554000000000002"/>
    <m/>
    <m/>
    <m/>
    <x v="0"/>
    <x v="24"/>
    <x v="0"/>
  </r>
  <r>
    <m/>
    <x v="792"/>
    <m/>
    <m/>
    <m/>
    <m/>
    <s v="ohne Zuordnung"/>
    <m/>
    <m/>
    <m/>
    <s v="in Betrieb"/>
    <x v="1"/>
    <m/>
    <m/>
    <s v="Erdgas"/>
    <x v="2"/>
    <s v="Nein"/>
    <n v="3569.626650854399"/>
    <m/>
    <m/>
    <m/>
    <x v="0"/>
    <x v="24"/>
    <x v="0"/>
  </r>
  <r>
    <m/>
    <x v="792"/>
    <m/>
    <m/>
    <m/>
    <m/>
    <s v="ohne Zuordnung"/>
    <m/>
    <m/>
    <m/>
    <s v="in Betrieb"/>
    <x v="21"/>
    <m/>
    <m/>
    <s v="Klärgas"/>
    <x v="2"/>
    <s v="Nein"/>
    <n v="79.464200000000005"/>
    <m/>
    <m/>
    <m/>
    <x v="0"/>
    <x v="24"/>
    <x v="0"/>
  </r>
  <r>
    <m/>
    <x v="792"/>
    <m/>
    <m/>
    <m/>
    <m/>
    <s v="ohne Zuordnung"/>
    <m/>
    <m/>
    <m/>
    <s v="in Betrieb"/>
    <x v="2"/>
    <m/>
    <m/>
    <s v="Laufwasser"/>
    <x v="2"/>
    <s v="Nein"/>
    <n v="258.12657999999999"/>
    <m/>
    <m/>
    <m/>
    <x v="0"/>
    <x v="24"/>
    <x v="0"/>
  </r>
  <r>
    <m/>
    <x v="792"/>
    <m/>
    <m/>
    <m/>
    <m/>
    <s v="ohne Zuordnung"/>
    <m/>
    <m/>
    <m/>
    <s v="in Betrieb"/>
    <x v="3"/>
    <m/>
    <m/>
    <s v="Mehrere Energieträger_x000a_(nicht erneuerbar)"/>
    <x v="2"/>
    <s v="Nein"/>
    <n v="0"/>
    <m/>
    <m/>
    <m/>
    <x v="0"/>
    <x v="24"/>
    <x v="0"/>
  </r>
  <r>
    <m/>
    <x v="792"/>
    <m/>
    <m/>
    <m/>
    <m/>
    <s v="ohne Zuordnung"/>
    <m/>
    <m/>
    <m/>
    <s v="in Betrieb"/>
    <x v="5"/>
    <m/>
    <m/>
    <s v="Mineralölprodukte"/>
    <x v="2"/>
    <s v="Nein"/>
    <n v="502.32882714560208"/>
    <m/>
    <m/>
    <m/>
    <x v="0"/>
    <x v="24"/>
    <x v="0"/>
  </r>
  <r>
    <m/>
    <x v="792"/>
    <m/>
    <m/>
    <m/>
    <m/>
    <s v="ohne Zuordnung"/>
    <m/>
    <m/>
    <m/>
    <s v="in Betrieb"/>
    <x v="9"/>
    <m/>
    <m/>
    <s v="Pumpspeicher"/>
    <x v="2"/>
    <s v="Nein"/>
    <n v="1.673"/>
    <m/>
    <m/>
    <m/>
    <x v="0"/>
    <x v="24"/>
    <x v="0"/>
  </r>
  <r>
    <m/>
    <x v="792"/>
    <m/>
    <m/>
    <m/>
    <m/>
    <s v="ohne Zuordnung"/>
    <m/>
    <m/>
    <m/>
    <s v="in Betrieb"/>
    <x v="22"/>
    <m/>
    <m/>
    <s v="Sonstige Energieträger_x000a_(nicht erneuerbar)"/>
    <x v="2"/>
    <s v="Nein"/>
    <n v="561.28760999999997"/>
    <m/>
    <m/>
    <m/>
    <x v="0"/>
    <x v="24"/>
    <x v="0"/>
  </r>
  <r>
    <m/>
    <x v="792"/>
    <m/>
    <m/>
    <m/>
    <m/>
    <s v="ohne Zuordnung"/>
    <m/>
    <m/>
    <m/>
    <s v="in Betrieb"/>
    <x v="18"/>
    <m/>
    <m/>
    <s v="Sonstige Energieträger_x000a_(nicht erneuerbar)"/>
    <x v="2"/>
    <s v="Nein"/>
    <n v="70.646860000000004"/>
    <m/>
    <m/>
    <m/>
    <x v="0"/>
    <x v="24"/>
    <x v="0"/>
  </r>
  <r>
    <m/>
    <x v="792"/>
    <m/>
    <m/>
    <m/>
    <m/>
    <s v="ohne Zuordnung"/>
    <m/>
    <m/>
    <m/>
    <s v="in Betrieb"/>
    <x v="15"/>
    <m/>
    <m/>
    <s v="Speicherwasser (ohne Pumpspeicher)"/>
    <x v="2"/>
    <s v="Nein"/>
    <n v="93.952700000000021"/>
    <m/>
    <m/>
    <m/>
    <x v="0"/>
    <x v="24"/>
    <x v="0"/>
  </r>
  <r>
    <m/>
    <x v="792"/>
    <m/>
    <m/>
    <m/>
    <m/>
    <s v="ohne Zuordnung"/>
    <m/>
    <m/>
    <m/>
    <s v="in Betrieb"/>
    <x v="6"/>
    <m/>
    <m/>
    <s v="Steinkohle"/>
    <x v="2"/>
    <s v="Nein"/>
    <n v="19.742000000000001"/>
    <m/>
    <m/>
    <m/>
    <x v="0"/>
    <x v="24"/>
    <x v="0"/>
  </r>
  <r>
    <m/>
    <x v="792"/>
    <m/>
    <m/>
    <m/>
    <m/>
    <s v="ohne Zuordnung"/>
    <m/>
    <m/>
    <m/>
    <s v="in Betrieb"/>
    <x v="23"/>
    <m/>
    <m/>
    <s v="Unbekannter Energieträger_x000a_(nicht erneuerbar)"/>
    <x v="2"/>
    <s v="Nein"/>
    <n v="0"/>
    <m/>
    <m/>
    <m/>
    <x v="0"/>
    <x v="24"/>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DB8A1A9-3EE7-48CE-9BE0-1B4F1536E601}" name="PivotTable1"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4:C532" firstHeaderRow="0" firstDataRow="1" firstDataCol="1" rowPageCount="2" colPageCount="1"/>
  <pivotFields count="24">
    <pivotField showAll="0"/>
    <pivotField axis="axisRow" multipleItemSelectionAllowed="1" showAll="0">
      <items count="794">
        <item x="739"/>
        <item x="410"/>
        <item x="454"/>
        <item x="187"/>
        <item x="94"/>
        <item x="201"/>
        <item x="489"/>
        <item x="567"/>
        <item x="471"/>
        <item x="436"/>
        <item x="407"/>
        <item x="610"/>
        <item x="625"/>
        <item x="91"/>
        <item x="539"/>
        <item x="713"/>
        <item x="222"/>
        <item x="191"/>
        <item x="78"/>
        <item x="127"/>
        <item x="263"/>
        <item x="544"/>
        <item x="518"/>
        <item x="286"/>
        <item x="502"/>
        <item x="787"/>
        <item x="342"/>
        <item x="624"/>
        <item x="136"/>
        <item x="532"/>
        <item x="394"/>
        <item x="290"/>
        <item x="437"/>
        <item x="732"/>
        <item x="54"/>
        <item x="729"/>
        <item x="481"/>
        <item x="324"/>
        <item x="382"/>
        <item x="328"/>
        <item x="35"/>
        <item x="467"/>
        <item x="262"/>
        <item x="287"/>
        <item x="642"/>
        <item x="61"/>
        <item x="751"/>
        <item x="235"/>
        <item x="289"/>
        <item x="788"/>
        <item x="697"/>
        <item x="647"/>
        <item x="74"/>
        <item x="39"/>
        <item x="299"/>
        <item x="37"/>
        <item x="466"/>
        <item x="472"/>
        <item x="780"/>
        <item x="569"/>
        <item x="170"/>
        <item x="21"/>
        <item x="716"/>
        <item x="162"/>
        <item x="725"/>
        <item x="449"/>
        <item x="148"/>
        <item x="164"/>
        <item x="163"/>
        <item x="31"/>
        <item x="58"/>
        <item x="704"/>
        <item x="432"/>
        <item x="708"/>
        <item x="773"/>
        <item x="712"/>
        <item x="411"/>
        <item x="578"/>
        <item x="621"/>
        <item x="265"/>
        <item x="525"/>
        <item x="101"/>
        <item x="130"/>
        <item x="698"/>
        <item x="271"/>
        <item x="595"/>
        <item x="206"/>
        <item x="96"/>
        <item x="341"/>
        <item x="109"/>
        <item x="452"/>
        <item x="390"/>
        <item x="121"/>
        <item x="600"/>
        <item x="41"/>
        <item x="10"/>
        <item x="409"/>
        <item x="114"/>
        <item x="616"/>
        <item x="581"/>
        <item x="19"/>
        <item x="416"/>
        <item x="455"/>
        <item x="100"/>
        <item x="183"/>
        <item x="618"/>
        <item x="632"/>
        <item x="453"/>
        <item x="1"/>
        <item x="180"/>
        <item x="93"/>
        <item h="1" x="791"/>
        <item x="24"/>
        <item x="485"/>
        <item x="192"/>
        <item x="207"/>
        <item x="215"/>
        <item x="513"/>
        <item x="483"/>
        <item x="526"/>
        <item x="83"/>
        <item x="503"/>
        <item x="457"/>
        <item x="95"/>
        <item x="565"/>
        <item x="339"/>
        <item x="714"/>
        <item x="11"/>
        <item x="89"/>
        <item x="689"/>
        <item x="486"/>
        <item x="208"/>
        <item x="545"/>
        <item x="546"/>
        <item x="547"/>
        <item x="139"/>
        <item x="548"/>
        <item x="233"/>
        <item x="288"/>
        <item x="549"/>
        <item x="309"/>
        <item x="552"/>
        <item x="551"/>
        <item x="550"/>
        <item x="553"/>
        <item x="554"/>
        <item x="404"/>
        <item x="320"/>
        <item x="426"/>
        <item x="25"/>
        <item x="555"/>
        <item x="308"/>
        <item x="283"/>
        <item x="371"/>
        <item x="509"/>
        <item x="350"/>
        <item x="63"/>
        <item x="186"/>
        <item x="281"/>
        <item x="161"/>
        <item x="278"/>
        <item x="276"/>
        <item x="277"/>
        <item x="160"/>
        <item x="279"/>
        <item x="150"/>
        <item x="252"/>
        <item x="176"/>
        <item x="332"/>
        <item x="334"/>
        <item x="397"/>
        <item x="590"/>
        <item x="375"/>
        <item x="203"/>
        <item x="34"/>
        <item x="765"/>
        <item x="79"/>
        <item x="779"/>
        <item x="635"/>
        <item x="637"/>
        <item x="312"/>
        <item x="636"/>
        <item x="181"/>
        <item x="789"/>
        <item x="629"/>
        <item x="508"/>
        <item x="55"/>
        <item x="28"/>
        <item x="295"/>
        <item x="86"/>
        <item x="144"/>
        <item x="5"/>
        <item x="46"/>
        <item x="383"/>
        <item x="18"/>
        <item x="296"/>
        <item x="244"/>
        <item x="657"/>
        <item x="582"/>
        <item x="196"/>
        <item x="300"/>
        <item x="614"/>
        <item x="133"/>
        <item x="427"/>
        <item x="255"/>
        <item x="726"/>
        <item x="360"/>
        <item x="147"/>
        <item x="760"/>
        <item x="597"/>
        <item x="104"/>
        <item x="650"/>
        <item x="570"/>
        <item x="750"/>
        <item x="688"/>
        <item x="752"/>
        <item x="598"/>
        <item x="69"/>
        <item x="743"/>
        <item x="137"/>
        <item x="728"/>
        <item x="433"/>
        <item x="249"/>
        <item x="349"/>
        <item x="439"/>
        <item x="658"/>
        <item x="182"/>
        <item x="226"/>
        <item x="524"/>
        <item x="479"/>
        <item x="538"/>
        <item x="228"/>
        <item x="396"/>
        <item x="700"/>
        <item x="331"/>
        <item x="179"/>
        <item x="730"/>
        <item x="731"/>
        <item x="536"/>
        <item x="125"/>
        <item x="297"/>
        <item x="257"/>
        <item x="691"/>
        <item x="214"/>
        <item x="65"/>
        <item x="572"/>
        <item x="12"/>
        <item x="197"/>
        <item x="346"/>
        <item x="463"/>
        <item x="216"/>
        <item x="343"/>
        <item x="580"/>
        <item x="428"/>
        <item x="429"/>
        <item x="768"/>
        <item x="529"/>
        <item x="651"/>
        <item x="384"/>
        <item x="766"/>
        <item x="734"/>
        <item x="129"/>
        <item x="229"/>
        <item x="258"/>
        <item x="757"/>
        <item x="717"/>
        <item x="540"/>
        <item x="679"/>
        <item x="591"/>
        <item x="576"/>
        <item x="284"/>
        <item x="92"/>
        <item x="234"/>
        <item x="451"/>
        <item x="313"/>
        <item x="32"/>
        <item x="23"/>
        <item x="220"/>
        <item x="314"/>
        <item x="315"/>
        <item x="448"/>
        <item x="219"/>
        <item x="376"/>
        <item x="753"/>
        <item x="478"/>
        <item x="530"/>
        <item x="630"/>
        <item x="769"/>
        <item x="706"/>
        <item x="185"/>
        <item x="619"/>
        <item x="261"/>
        <item x="102"/>
        <item x="626"/>
        <item x="264"/>
        <item x="367"/>
        <item x="224"/>
        <item x="333"/>
        <item x="347"/>
        <item x="522"/>
        <item x="294"/>
        <item x="493"/>
        <item x="715"/>
        <item x="573"/>
        <item x="4"/>
        <item x="523"/>
        <item x="280"/>
        <item x="389"/>
        <item x="721"/>
        <item x="491"/>
        <item x="531"/>
        <item x="586"/>
        <item x="587"/>
        <item x="762"/>
        <item x="710"/>
        <item x="707"/>
        <item x="356"/>
        <item x="402"/>
        <item x="311"/>
        <item x="29"/>
        <item x="156"/>
        <item x="152"/>
        <item x="218"/>
        <item x="542"/>
        <item x="370"/>
        <item x="477"/>
        <item x="362"/>
        <item x="480"/>
        <item x="488"/>
        <item x="645"/>
        <item x="246"/>
        <item x="585"/>
        <item x="106"/>
        <item x="195"/>
        <item x="515"/>
        <item x="620"/>
        <item x="64"/>
        <item x="659"/>
        <item x="304"/>
        <item x="494"/>
        <item x="293"/>
        <item x="199"/>
        <item x="49"/>
        <item x="198"/>
        <item x="155"/>
        <item x="338"/>
        <item x="790"/>
        <item x="217"/>
        <item x="398"/>
        <item x="327"/>
        <item x="596"/>
        <item x="330"/>
        <item x="461"/>
        <item x="318"/>
        <item x="57"/>
        <item x="764"/>
        <item x="459"/>
        <item x="792"/>
        <item x="770"/>
        <item x="641"/>
        <item x="640"/>
        <item x="639"/>
        <item x="392"/>
        <item x="543"/>
        <item x="504"/>
        <item x="22"/>
        <item x="656"/>
        <item x="566"/>
        <item x="568"/>
        <item x="355"/>
        <item x="720"/>
        <item x="644"/>
        <item x="369"/>
        <item x="755"/>
        <item x="701"/>
        <item x="756"/>
        <item x="593"/>
        <item x="131"/>
        <item x="400"/>
        <item x="579"/>
        <item x="634"/>
        <item x="7"/>
        <item x="786"/>
        <item x="649"/>
        <item x="395"/>
        <item x="469"/>
        <item x="212"/>
        <item x="512"/>
        <item x="325"/>
        <item x="484"/>
        <item x="270"/>
        <item x="33"/>
        <item x="194"/>
        <item x="322"/>
        <item x="664"/>
        <item x="672"/>
        <item x="665"/>
        <item x="666"/>
        <item x="667"/>
        <item x="668"/>
        <item x="669"/>
        <item x="670"/>
        <item x="671"/>
        <item x="673"/>
        <item x="674"/>
        <item x="675"/>
        <item x="676"/>
        <item x="677"/>
        <item x="678"/>
        <item x="601"/>
        <item x="602"/>
        <item x="605"/>
        <item x="608"/>
        <item x="606"/>
        <item x="607"/>
        <item x="603"/>
        <item x="604"/>
        <item x="473"/>
        <item x="298"/>
        <item x="98"/>
        <item x="84"/>
        <item x="611"/>
        <item x="126"/>
        <item x="227"/>
        <item x="627"/>
        <item x="406"/>
        <item x="171"/>
        <item x="575"/>
        <item x="661"/>
        <item x="231"/>
        <item x="211"/>
        <item x="272"/>
        <item x="556"/>
        <item x="253"/>
        <item x="527"/>
        <item x="497"/>
        <item x="174"/>
        <item x="259"/>
        <item x="516"/>
        <item x="6"/>
        <item x="232"/>
        <item x="344"/>
        <item x="159"/>
        <item x="169"/>
        <item x="628"/>
        <item x="418"/>
        <item x="475"/>
        <item x="59"/>
        <item x="158"/>
        <item x="683"/>
        <item x="17"/>
        <item x="73"/>
        <item x="71"/>
        <item x="72"/>
        <item x="166"/>
        <item x="633"/>
        <item x="638"/>
        <item x="694"/>
        <item x="401"/>
        <item x="541"/>
        <item x="372"/>
        <item x="373"/>
        <item x="8"/>
        <item x="123"/>
        <item x="412"/>
        <item x="352"/>
        <item x="364"/>
        <item x="27"/>
        <item x="599"/>
        <item x="2"/>
        <item x="260"/>
        <item x="414"/>
        <item x="584"/>
        <item x="301"/>
        <item x="622"/>
        <item x="464"/>
        <item x="431"/>
        <item x="499"/>
        <item x="501"/>
        <item x="421"/>
        <item x="498"/>
        <item x="500"/>
        <item x="256"/>
        <item x="775"/>
        <item x="359"/>
        <item x="305"/>
        <item x="535"/>
        <item x="533"/>
        <item x="534"/>
        <item x="588"/>
        <item x="589"/>
        <item x="348"/>
        <item x="423"/>
        <item x="425"/>
        <item x="424"/>
        <item x="45"/>
        <item x="38"/>
        <item x="648"/>
        <item x="248"/>
        <item x="631"/>
        <item x="20"/>
        <item x="50"/>
        <item x="60"/>
        <item x="97"/>
        <item x="117"/>
        <item x="120"/>
        <item x="135"/>
        <item x="482"/>
        <item x="153"/>
        <item x="157"/>
        <item x="184"/>
        <item x="245"/>
        <item x="663"/>
        <item x="250"/>
        <item x="53"/>
        <item x="505"/>
        <item x="282"/>
        <item x="317"/>
        <item x="735"/>
        <item x="363"/>
        <item x="365"/>
        <item x="528"/>
        <item x="420"/>
        <item x="132"/>
        <item x="422"/>
        <item x="733"/>
        <item x="727"/>
        <item x="42"/>
        <item x="291"/>
        <item x="118"/>
        <item x="574"/>
        <item x="247"/>
        <item x="124"/>
        <item x="70"/>
        <item x="653"/>
        <item x="594"/>
        <item x="507"/>
        <item x="14"/>
        <item x="75"/>
        <item x="77"/>
        <item x="76"/>
        <item x="81"/>
        <item x="785"/>
        <item x="140"/>
        <item x="592"/>
        <item x="643"/>
        <item x="242"/>
        <item x="316"/>
        <item x="323"/>
        <item x="237"/>
        <item x="506"/>
        <item x="571"/>
        <item x="47"/>
        <item x="119"/>
        <item x="13"/>
        <item x="285"/>
        <item x="609"/>
        <item x="358"/>
        <item x="306"/>
        <item x="205"/>
        <item x="646"/>
        <item x="703"/>
        <item x="718"/>
        <item x="693"/>
        <item x="178"/>
        <item x="702"/>
        <item x="652"/>
        <item x="740"/>
        <item x="759"/>
        <item x="761"/>
        <item x="763"/>
        <item x="368"/>
        <item x="329"/>
        <item x="413"/>
        <item x="116"/>
        <item x="51"/>
        <item x="577"/>
        <item x="564"/>
        <item x="519"/>
        <item x="468"/>
        <item x="110"/>
        <item x="430"/>
        <item x="111"/>
        <item x="443"/>
        <item x="52"/>
        <item x="236"/>
        <item x="520"/>
        <item x="517"/>
        <item x="85"/>
        <item x="44"/>
        <item x="492"/>
        <item x="440"/>
        <item x="696"/>
        <item x="43"/>
        <item x="175"/>
        <item x="771"/>
        <item x="617"/>
        <item x="141"/>
        <item x="173"/>
        <item x="511"/>
        <item x="303"/>
        <item x="36"/>
        <item x="695"/>
        <item x="724"/>
        <item x="138"/>
        <item x="776"/>
        <item x="90"/>
        <item x="200"/>
        <item x="275"/>
        <item x="583"/>
        <item x="128"/>
        <item x="145"/>
        <item x="465"/>
        <item x="292"/>
        <item x="168"/>
        <item x="66"/>
        <item x="772"/>
        <item x="744"/>
        <item x="366"/>
        <item x="487"/>
        <item x="563"/>
        <item x="361"/>
        <item x="476"/>
        <item x="88"/>
        <item x="241"/>
        <item x="115"/>
        <item x="307"/>
        <item x="112"/>
        <item x="345"/>
        <item x="510"/>
        <item x="460"/>
        <item x="699"/>
        <item x="319"/>
        <item x="3"/>
        <item x="681"/>
        <item x="82"/>
        <item x="387"/>
        <item x="193"/>
        <item x="438"/>
        <item x="391"/>
        <item x="9"/>
        <item x="419"/>
        <item x="40"/>
        <item x="67"/>
        <item x="68"/>
        <item x="172"/>
        <item x="87"/>
        <item x="30"/>
        <item x="680"/>
        <item x="99"/>
        <item x="784"/>
        <item x="711"/>
        <item x="655"/>
        <item x="417"/>
        <item x="143"/>
        <item x="167"/>
        <item x="654"/>
        <item x="149"/>
        <item x="15"/>
        <item x="557"/>
        <item x="154"/>
        <item x="165"/>
        <item x="321"/>
        <item x="660"/>
        <item x="558"/>
        <item x="559"/>
        <item x="151"/>
        <item x="781"/>
        <item x="202"/>
        <item x="745"/>
        <item x="388"/>
        <item x="684"/>
        <item x="612"/>
        <item x="377"/>
        <item x="381"/>
        <item x="379"/>
        <item x="378"/>
        <item x="380"/>
        <item x="385"/>
        <item x="613"/>
        <item x="48"/>
        <item x="113"/>
        <item x="268"/>
        <item x="189"/>
        <item x="251"/>
        <item x="204"/>
        <item x="690"/>
        <item x="774"/>
        <item x="213"/>
        <item x="62"/>
        <item x="221"/>
        <item x="223"/>
        <item x="709"/>
        <item x="778"/>
        <item x="705"/>
        <item x="386"/>
        <item x="269"/>
        <item x="560"/>
        <item x="238"/>
        <item x="239"/>
        <item x="240"/>
        <item x="177"/>
        <item x="243"/>
        <item x="685"/>
        <item x="686"/>
        <item x="687"/>
        <item x="746"/>
        <item x="142"/>
        <item x="146"/>
        <item x="495"/>
        <item x="496"/>
        <item x="254"/>
        <item x="266"/>
        <item x="767"/>
        <item x="336"/>
        <item x="561"/>
        <item x="741"/>
        <item x="273"/>
        <item x="274"/>
        <item x="108"/>
        <item x="302"/>
        <item x="310"/>
        <item x="782"/>
        <item x="188"/>
        <item x="445"/>
        <item x="105"/>
        <item x="326"/>
        <item x="447"/>
        <item x="722"/>
        <item x="736"/>
        <item x="444"/>
        <item x="122"/>
        <item x="335"/>
        <item x="337"/>
        <item x="742"/>
        <item x="737"/>
        <item x="514"/>
        <item x="357"/>
        <item x="719"/>
        <item x="374"/>
        <item x="682"/>
        <item x="399"/>
        <item x="403"/>
        <item x="692"/>
        <item x="408"/>
        <item x="748"/>
        <item x="190"/>
        <item x="747"/>
        <item x="434"/>
        <item x="435"/>
        <item x="758"/>
        <item x="749"/>
        <item x="441"/>
        <item x="442"/>
        <item x="210"/>
        <item x="225"/>
        <item x="354"/>
        <item x="26"/>
        <item x="450"/>
        <item x="456"/>
        <item x="134"/>
        <item x="783"/>
        <item x="738"/>
        <item x="562"/>
        <item x="777"/>
        <item x="662"/>
        <item x="80"/>
        <item x="415"/>
        <item x="393"/>
        <item x="353"/>
        <item x="230"/>
        <item x="267"/>
        <item x="351"/>
        <item x="458"/>
        <item x="107"/>
        <item x="723"/>
        <item x="209"/>
        <item x="446"/>
        <item x="340"/>
        <item x="462"/>
        <item x="405"/>
        <item x="16"/>
        <item x="56"/>
        <item x="623"/>
        <item x="474"/>
        <item x="615"/>
        <item x="537"/>
        <item x="521"/>
        <item x="490"/>
        <item x="470"/>
        <item x="754"/>
        <item x="103"/>
        <item x="0"/>
        <item t="default"/>
      </items>
    </pivotField>
    <pivotField showAll="0"/>
    <pivotField showAll="0"/>
    <pivotField showAll="0"/>
    <pivotField showAll="0"/>
    <pivotField showAll="0"/>
    <pivotField showAll="0"/>
    <pivotField showAll="0"/>
    <pivotField showAll="0"/>
    <pivotField showAll="0"/>
    <pivotField showAll="0">
      <items count="25">
        <item x="10"/>
        <item x="12"/>
        <item x="4"/>
        <item x="11"/>
        <item x="19"/>
        <item x="1"/>
        <item x="20"/>
        <item x="16"/>
        <item x="13"/>
        <item x="21"/>
        <item x="17"/>
        <item x="2"/>
        <item x="3"/>
        <item x="5"/>
        <item x="9"/>
        <item x="7"/>
        <item x="14"/>
        <item x="22"/>
        <item x="18"/>
        <item x="15"/>
        <item x="6"/>
        <item x="23"/>
        <item x="8"/>
        <item x="0"/>
        <item t="default"/>
      </items>
    </pivotField>
    <pivotField showAll="0"/>
    <pivotField showAll="0"/>
    <pivotField showAll="0"/>
    <pivotField axis="axisPage" multipleItemSelectionAllowed="1" showAll="0">
      <items count="4">
        <item x="0"/>
        <item h="1" x="1"/>
        <item h="1" x="2"/>
        <item t="default"/>
      </items>
    </pivotField>
    <pivotField showAll="0"/>
    <pivotField dataField="1" showAll="0"/>
    <pivotField showAll="0"/>
    <pivotField showAll="0"/>
    <pivotField showAll="0"/>
    <pivotField axis="axisPage" multipleItemSelectionAllowed="1" showAll="0">
      <items count="17">
        <item h="1" x="14"/>
        <item h="1" x="2"/>
        <item h="1" x="6"/>
        <item h="1" x="13"/>
        <item h="1" x="10"/>
        <item h="1" x="9"/>
        <item h="1" x="12"/>
        <item h="1" x="3"/>
        <item h="1" x="8"/>
        <item h="1" x="4"/>
        <item x="0"/>
        <item h="1" x="7"/>
        <item h="1" x="15"/>
        <item h="1" x="11"/>
        <item h="1" x="1"/>
        <item h="1" x="5"/>
        <item t="default"/>
      </items>
    </pivotField>
    <pivotField showAll="0">
      <items count="152">
        <item x="137"/>
        <item x="101"/>
        <item x="106"/>
        <item x="119"/>
        <item x="76"/>
        <item x="110"/>
        <item x="89"/>
        <item x="124"/>
        <item x="62"/>
        <item x="141"/>
        <item x="116"/>
        <item x="136"/>
        <item x="90"/>
        <item x="114"/>
        <item x="138"/>
        <item x="126"/>
        <item x="75"/>
        <item x="129"/>
        <item x="5"/>
        <item x="66"/>
        <item x="96"/>
        <item x="123"/>
        <item x="121"/>
        <item x="84"/>
        <item x="125"/>
        <item x="26"/>
        <item x="142"/>
        <item x="122"/>
        <item x="131"/>
        <item x="115"/>
        <item x="79"/>
        <item x="72"/>
        <item x="112"/>
        <item x="117"/>
        <item x="97"/>
        <item x="92"/>
        <item x="128"/>
        <item x="77"/>
        <item x="105"/>
        <item x="73"/>
        <item x="118"/>
        <item x="56"/>
        <item x="28"/>
        <item x="133"/>
        <item x="74"/>
        <item x="41"/>
        <item x="35"/>
        <item x="15"/>
        <item x="39"/>
        <item x="16"/>
        <item x="40"/>
        <item x="17"/>
        <item x="104"/>
        <item x="42"/>
        <item x="111"/>
        <item x="52"/>
        <item x="53"/>
        <item x="37"/>
        <item x="85"/>
        <item x="48"/>
        <item x="57"/>
        <item x="18"/>
        <item x="61"/>
        <item x="45"/>
        <item x="46"/>
        <item x="20"/>
        <item x="44"/>
        <item x="60"/>
        <item x="87"/>
        <item x="21"/>
        <item x="29"/>
        <item x="69"/>
        <item x="38"/>
        <item x="14"/>
        <item x="43"/>
        <item x="19"/>
        <item x="50"/>
        <item x="27"/>
        <item x="31"/>
        <item x="8"/>
        <item x="23"/>
        <item x="36"/>
        <item x="47"/>
        <item x="81"/>
        <item x="59"/>
        <item x="6"/>
        <item x="24"/>
        <item x="33"/>
        <item x="113"/>
        <item x="25"/>
        <item x="86"/>
        <item x="120"/>
        <item x="13"/>
        <item x="100"/>
        <item x="149"/>
        <item x="150"/>
        <item x="10"/>
        <item x="9"/>
        <item x="145"/>
        <item x="135"/>
        <item x="93"/>
        <item x="71"/>
        <item x="94"/>
        <item x="95"/>
        <item x="107"/>
        <item x="64"/>
        <item x="70"/>
        <item x="108"/>
        <item x="58"/>
        <item x="65"/>
        <item x="98"/>
        <item x="68"/>
        <item x="134"/>
        <item x="127"/>
        <item x="49"/>
        <item x="102"/>
        <item x="80"/>
        <item x="99"/>
        <item x="88"/>
        <item x="103"/>
        <item x="132"/>
        <item x="140"/>
        <item x="139"/>
        <item x="4"/>
        <item x="143"/>
        <item x="144"/>
        <item x="109"/>
        <item x="11"/>
        <item x="91"/>
        <item x="63"/>
        <item x="0"/>
        <item x="78"/>
        <item x="3"/>
        <item x="51"/>
        <item x="22"/>
        <item x="1"/>
        <item x="2"/>
        <item x="32"/>
        <item x="30"/>
        <item x="34"/>
        <item x="12"/>
        <item x="55"/>
        <item x="7"/>
        <item x="54"/>
        <item x="130"/>
        <item x="82"/>
        <item x="67"/>
        <item x="83"/>
        <item x="146"/>
        <item x="147"/>
        <item x="148"/>
        <item t="default"/>
      </items>
    </pivotField>
    <pivotField showAll="0">
      <items count="6">
        <item x="3"/>
        <item x="4"/>
        <item x="2"/>
        <item x="1"/>
        <item x="0"/>
        <item t="default"/>
      </items>
    </pivotField>
  </pivotFields>
  <rowFields count="1">
    <field x="1"/>
  </rowFields>
  <rowItems count="528">
    <i>
      <x/>
    </i>
    <i>
      <x v="1"/>
    </i>
    <i>
      <x v="2"/>
    </i>
    <i>
      <x v="3"/>
    </i>
    <i>
      <x v="4"/>
    </i>
    <i>
      <x v="7"/>
    </i>
    <i>
      <x v="15"/>
    </i>
    <i>
      <x v="16"/>
    </i>
    <i>
      <x v="17"/>
    </i>
    <i>
      <x v="20"/>
    </i>
    <i>
      <x v="25"/>
    </i>
    <i>
      <x v="26"/>
    </i>
    <i>
      <x v="28"/>
    </i>
    <i>
      <x v="32"/>
    </i>
    <i>
      <x v="34"/>
    </i>
    <i>
      <x v="38"/>
    </i>
    <i>
      <x v="39"/>
    </i>
    <i>
      <x v="40"/>
    </i>
    <i>
      <x v="42"/>
    </i>
    <i>
      <x v="43"/>
    </i>
    <i>
      <x v="44"/>
    </i>
    <i>
      <x v="45"/>
    </i>
    <i>
      <x v="47"/>
    </i>
    <i>
      <x v="48"/>
    </i>
    <i>
      <x v="49"/>
    </i>
    <i>
      <x v="50"/>
    </i>
    <i>
      <x v="53"/>
    </i>
    <i>
      <x v="54"/>
    </i>
    <i>
      <x v="55"/>
    </i>
    <i>
      <x v="56"/>
    </i>
    <i>
      <x v="58"/>
    </i>
    <i>
      <x v="59"/>
    </i>
    <i>
      <x v="60"/>
    </i>
    <i>
      <x v="61"/>
    </i>
    <i>
      <x v="62"/>
    </i>
    <i>
      <x v="63"/>
    </i>
    <i>
      <x v="64"/>
    </i>
    <i>
      <x v="65"/>
    </i>
    <i>
      <x v="66"/>
    </i>
    <i>
      <x v="67"/>
    </i>
    <i>
      <x v="68"/>
    </i>
    <i>
      <x v="70"/>
    </i>
    <i>
      <x v="71"/>
    </i>
    <i>
      <x v="72"/>
    </i>
    <i>
      <x v="73"/>
    </i>
    <i>
      <x v="74"/>
    </i>
    <i>
      <x v="75"/>
    </i>
    <i>
      <x v="81"/>
    </i>
    <i>
      <x v="82"/>
    </i>
    <i>
      <x v="83"/>
    </i>
    <i>
      <x v="84"/>
    </i>
    <i>
      <x v="86"/>
    </i>
    <i>
      <x v="87"/>
    </i>
    <i>
      <x v="88"/>
    </i>
    <i>
      <x v="89"/>
    </i>
    <i>
      <x v="90"/>
    </i>
    <i>
      <x v="91"/>
    </i>
    <i>
      <x v="92"/>
    </i>
    <i>
      <x v="95"/>
    </i>
    <i>
      <x v="99"/>
    </i>
    <i>
      <x v="100"/>
    </i>
    <i>
      <x v="101"/>
    </i>
    <i>
      <x v="102"/>
    </i>
    <i>
      <x v="103"/>
    </i>
    <i>
      <x v="105"/>
    </i>
    <i>
      <x v="107"/>
    </i>
    <i>
      <x v="108"/>
    </i>
    <i>
      <x v="109"/>
    </i>
    <i>
      <x v="110"/>
    </i>
    <i>
      <x v="112"/>
    </i>
    <i>
      <x v="120"/>
    </i>
    <i>
      <x v="122"/>
    </i>
    <i>
      <x v="125"/>
    </i>
    <i>
      <x v="126"/>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7"/>
    </i>
    <i>
      <x v="159"/>
    </i>
    <i>
      <x v="160"/>
    </i>
    <i>
      <x v="161"/>
    </i>
    <i>
      <x v="162"/>
    </i>
    <i>
      <x v="163"/>
    </i>
    <i>
      <x v="164"/>
    </i>
    <i>
      <x v="165"/>
    </i>
    <i>
      <x v="172"/>
    </i>
    <i>
      <x v="173"/>
    </i>
    <i>
      <x v="174"/>
    </i>
    <i>
      <x v="175"/>
    </i>
    <i>
      <x v="176"/>
    </i>
    <i>
      <x v="178"/>
    </i>
    <i>
      <x v="179"/>
    </i>
    <i>
      <x v="180"/>
    </i>
    <i>
      <x v="181"/>
    </i>
    <i>
      <x v="182"/>
    </i>
    <i>
      <x v="183"/>
    </i>
    <i>
      <x v="186"/>
    </i>
    <i>
      <x v="187"/>
    </i>
    <i>
      <x v="188"/>
    </i>
    <i>
      <x v="189"/>
    </i>
    <i>
      <x v="191"/>
    </i>
    <i>
      <x v="192"/>
    </i>
    <i>
      <x v="193"/>
    </i>
    <i>
      <x v="194"/>
    </i>
    <i>
      <x v="195"/>
    </i>
    <i>
      <x v="196"/>
    </i>
    <i>
      <x v="202"/>
    </i>
    <i>
      <x v="203"/>
    </i>
    <i>
      <x v="204"/>
    </i>
    <i>
      <x v="207"/>
    </i>
    <i>
      <x v="208"/>
    </i>
    <i>
      <x v="209"/>
    </i>
    <i>
      <x v="211"/>
    </i>
    <i>
      <x v="217"/>
    </i>
    <i>
      <x v="218"/>
    </i>
    <i>
      <x v="224"/>
    </i>
    <i>
      <x v="225"/>
    </i>
    <i>
      <x v="227"/>
    </i>
    <i>
      <x v="228"/>
    </i>
    <i>
      <x v="230"/>
    </i>
    <i>
      <x v="231"/>
    </i>
    <i>
      <x v="233"/>
    </i>
    <i>
      <x v="235"/>
    </i>
    <i>
      <x v="236"/>
    </i>
    <i>
      <x v="237"/>
    </i>
    <i>
      <x v="239"/>
    </i>
    <i>
      <x v="241"/>
    </i>
    <i>
      <x v="243"/>
    </i>
    <i>
      <x v="244"/>
    </i>
    <i>
      <x v="246"/>
    </i>
    <i>
      <x v="248"/>
    </i>
    <i>
      <x v="251"/>
    </i>
    <i>
      <x v="253"/>
    </i>
    <i>
      <x v="254"/>
    </i>
    <i>
      <x v="256"/>
    </i>
    <i>
      <x v="257"/>
    </i>
    <i>
      <x v="258"/>
    </i>
    <i>
      <x v="259"/>
    </i>
    <i>
      <x v="260"/>
    </i>
    <i>
      <x v="261"/>
    </i>
    <i>
      <x v="263"/>
    </i>
    <i>
      <x v="264"/>
    </i>
    <i>
      <x v="265"/>
    </i>
    <i>
      <x v="273"/>
    </i>
    <i>
      <x v="274"/>
    </i>
    <i>
      <x v="275"/>
    </i>
    <i>
      <x v="277"/>
    </i>
    <i>
      <x v="278"/>
    </i>
    <i>
      <x v="279"/>
    </i>
    <i>
      <x v="280"/>
    </i>
    <i>
      <x v="282"/>
    </i>
    <i>
      <x v="285"/>
    </i>
    <i>
      <x v="287"/>
    </i>
    <i>
      <x v="288"/>
    </i>
    <i>
      <x v="290"/>
    </i>
    <i>
      <x v="294"/>
    </i>
    <i>
      <x v="295"/>
    </i>
    <i>
      <x v="306"/>
    </i>
    <i>
      <x v="307"/>
    </i>
    <i>
      <x v="308"/>
    </i>
    <i>
      <x v="309"/>
    </i>
    <i>
      <x v="310"/>
    </i>
    <i>
      <x v="311"/>
    </i>
    <i>
      <x v="312"/>
    </i>
    <i>
      <x v="313"/>
    </i>
    <i>
      <x v="314"/>
    </i>
    <i>
      <x v="315"/>
    </i>
    <i>
      <x v="316"/>
    </i>
    <i>
      <x v="317"/>
    </i>
    <i>
      <x v="318"/>
    </i>
    <i>
      <x v="319"/>
    </i>
    <i>
      <x v="320"/>
    </i>
    <i>
      <x v="321"/>
    </i>
    <i>
      <x v="324"/>
    </i>
    <i>
      <x v="326"/>
    </i>
    <i>
      <x v="331"/>
    </i>
    <i>
      <x v="335"/>
    </i>
    <i>
      <x v="336"/>
    </i>
    <i>
      <x v="338"/>
    </i>
    <i>
      <x v="341"/>
    </i>
    <i>
      <x v="344"/>
    </i>
    <i>
      <x v="345"/>
    </i>
    <i>
      <x v="346"/>
    </i>
    <i>
      <x v="347"/>
    </i>
    <i>
      <x v="348"/>
    </i>
    <i>
      <x v="349"/>
    </i>
    <i>
      <x v="352"/>
    </i>
    <i>
      <x v="354"/>
    </i>
    <i>
      <x v="355"/>
    </i>
    <i>
      <x v="356"/>
    </i>
    <i>
      <x v="358"/>
    </i>
    <i>
      <x v="362"/>
    </i>
    <i>
      <x v="365"/>
    </i>
    <i>
      <x v="366"/>
    </i>
    <i>
      <x v="367"/>
    </i>
    <i>
      <x v="368"/>
    </i>
    <i>
      <x v="369"/>
    </i>
    <i>
      <x v="370"/>
    </i>
    <i>
      <x v="374"/>
    </i>
    <i>
      <x v="375"/>
    </i>
    <i>
      <x v="378"/>
    </i>
    <i>
      <x v="379"/>
    </i>
    <i>
      <x v="388"/>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8"/>
    </i>
    <i>
      <x v="419"/>
    </i>
    <i>
      <x v="423"/>
    </i>
    <i>
      <x v="424"/>
    </i>
    <i>
      <x v="425"/>
    </i>
    <i>
      <x v="426"/>
    </i>
    <i>
      <x v="429"/>
    </i>
    <i>
      <x v="430"/>
    </i>
    <i>
      <x v="431"/>
    </i>
    <i>
      <x v="432"/>
    </i>
    <i>
      <x v="433"/>
    </i>
    <i>
      <x v="435"/>
    </i>
    <i>
      <x v="436"/>
    </i>
    <i>
      <x v="438"/>
    </i>
    <i>
      <x v="439"/>
    </i>
    <i>
      <x v="440"/>
    </i>
    <i>
      <x v="445"/>
    </i>
    <i>
      <x v="449"/>
    </i>
    <i>
      <x v="450"/>
    </i>
    <i>
      <x v="451"/>
    </i>
    <i>
      <x v="452"/>
    </i>
    <i>
      <x v="453"/>
    </i>
    <i>
      <x v="454"/>
    </i>
    <i>
      <x v="455"/>
    </i>
    <i>
      <x v="456"/>
    </i>
    <i>
      <x v="458"/>
    </i>
    <i>
      <x v="461"/>
    </i>
    <i>
      <x v="462"/>
    </i>
    <i>
      <x v="463"/>
    </i>
    <i>
      <x v="464"/>
    </i>
    <i>
      <x v="465"/>
    </i>
    <i>
      <x v="466"/>
    </i>
    <i>
      <x v="469"/>
    </i>
    <i>
      <x v="471"/>
    </i>
    <i>
      <x v="472"/>
    </i>
    <i>
      <x v="473"/>
    </i>
    <i>
      <x v="477"/>
    </i>
    <i>
      <x v="478"/>
    </i>
    <i>
      <x v="479"/>
    </i>
    <i>
      <x v="480"/>
    </i>
    <i>
      <x v="481"/>
    </i>
    <i>
      <x v="482"/>
    </i>
    <i>
      <x v="483"/>
    </i>
    <i>
      <x v="484"/>
    </i>
    <i>
      <x v="485"/>
    </i>
    <i>
      <x v="486"/>
    </i>
    <i>
      <x v="487"/>
    </i>
    <i>
      <x v="488"/>
    </i>
    <i>
      <x v="489"/>
    </i>
    <i>
      <x v="490"/>
    </i>
    <i>
      <x v="491"/>
    </i>
    <i>
      <x v="492"/>
    </i>
    <i>
      <x v="493"/>
    </i>
    <i>
      <x v="494"/>
    </i>
    <i>
      <x v="496"/>
    </i>
    <i>
      <x v="502"/>
    </i>
    <i>
      <x v="506"/>
    </i>
    <i>
      <x v="514"/>
    </i>
    <i>
      <x v="516"/>
    </i>
    <i>
      <x v="518"/>
    </i>
    <i>
      <x v="523"/>
    </i>
    <i>
      <x v="524"/>
    </i>
    <i>
      <x v="525"/>
    </i>
    <i>
      <x v="528"/>
    </i>
    <i>
      <x v="541"/>
    </i>
    <i>
      <x v="542"/>
    </i>
    <i>
      <x v="544"/>
    </i>
    <i>
      <x v="550"/>
    </i>
    <i>
      <x v="552"/>
    </i>
    <i>
      <x v="556"/>
    </i>
    <i>
      <x v="557"/>
    </i>
    <i>
      <x v="558"/>
    </i>
    <i>
      <x v="561"/>
    </i>
    <i>
      <x v="562"/>
    </i>
    <i>
      <x v="563"/>
    </i>
    <i>
      <x v="564"/>
    </i>
    <i>
      <x v="565"/>
    </i>
    <i>
      <x v="566"/>
    </i>
    <i>
      <x v="567"/>
    </i>
    <i>
      <x v="568"/>
    </i>
    <i>
      <x v="569"/>
    </i>
    <i>
      <x v="570"/>
    </i>
    <i>
      <x v="572"/>
    </i>
    <i>
      <x v="573"/>
    </i>
    <i>
      <x v="574"/>
    </i>
    <i>
      <x v="578"/>
    </i>
    <i>
      <x v="580"/>
    </i>
    <i>
      <x v="581"/>
    </i>
    <i>
      <x v="582"/>
    </i>
    <i>
      <x v="583"/>
    </i>
    <i>
      <x v="584"/>
    </i>
    <i>
      <x v="585"/>
    </i>
    <i>
      <x v="586"/>
    </i>
    <i>
      <x v="590"/>
    </i>
    <i>
      <x v="595"/>
    </i>
    <i>
      <x v="597"/>
    </i>
    <i>
      <x v="600"/>
    </i>
    <i>
      <x v="603"/>
    </i>
    <i>
      <x v="605"/>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80"/>
    </i>
    <i>
      <x v="781"/>
    </i>
    <i>
      <x v="782"/>
    </i>
    <i>
      <x v="791"/>
    </i>
    <i>
      <x v="792"/>
    </i>
    <i t="grand">
      <x/>
    </i>
  </rowItems>
  <colFields count="1">
    <field x="-2"/>
  </colFields>
  <colItems count="2">
    <i>
      <x/>
    </i>
    <i i="1">
      <x v="1"/>
    </i>
  </colItems>
  <pageFields count="2">
    <pageField fld="21" hier="-1"/>
    <pageField fld="15" hier="-1"/>
  </pageFields>
  <dataFields count="2">
    <dataField name="Sum of Power" fld="17" baseField="0" baseItem="0"/>
    <dataField name="Count of Power2" fld="17" subtotal="count" baseField="1" baseItem="79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346555E-E030-441D-A11F-0F467F181EDD}"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Z139" firstHeaderRow="1" firstDataRow="2" firstDataCol="1" rowPageCount="1" colPageCount="1"/>
  <pivotFields count="23">
    <pivotField showAll="0"/>
    <pivotField showAll="0"/>
    <pivotField showAll="0"/>
    <pivotField showAll="0"/>
    <pivotField showAll="0"/>
    <pivotField showAll="0"/>
    <pivotField showAll="0"/>
    <pivotField showAll="0"/>
    <pivotField showAll="0"/>
    <pivotField showAll="0"/>
    <pivotField multipleItemSelectionAllowed="1" showAll="0">
      <items count="25">
        <item h="1" x="17"/>
        <item h="1" x="2"/>
        <item h="1" x="20"/>
        <item h="1" x="6"/>
        <item h="1" x="15"/>
        <item h="1" x="23"/>
        <item h="1" x="11"/>
        <item h="1" x="22"/>
        <item h="1" x="10"/>
        <item h="1" x="14"/>
        <item h="1" x="13"/>
        <item h="1" x="19"/>
        <item h="1" x="9"/>
        <item h="1" x="3"/>
        <item h="1" x="8"/>
        <item h="1" x="21"/>
        <item h="1" x="4"/>
        <item x="0"/>
        <item x="7"/>
        <item x="18"/>
        <item x="12"/>
        <item h="1" x="1"/>
        <item h="1" x="16"/>
        <item h="1" x="5"/>
        <item t="default"/>
      </items>
    </pivotField>
    <pivotField axis="axisCol" showAll="0">
      <items count="25">
        <item x="10"/>
        <item x="12"/>
        <item x="4"/>
        <item x="11"/>
        <item x="19"/>
        <item x="1"/>
        <item x="20"/>
        <item x="16"/>
        <item x="13"/>
        <item x="21"/>
        <item x="17"/>
        <item x="2"/>
        <item x="3"/>
        <item x="5"/>
        <item x="9"/>
        <item x="7"/>
        <item x="14"/>
        <item x="22"/>
        <item x="18"/>
        <item x="15"/>
        <item x="6"/>
        <item x="23"/>
        <item x="8"/>
        <item x="0"/>
        <item t="default"/>
      </items>
    </pivotField>
    <pivotField showAll="0"/>
    <pivotField showAll="0"/>
    <pivotField showAll="0"/>
    <pivotField showAll="0"/>
    <pivotField showAll="0"/>
    <pivotField dataField="1" showAll="0"/>
    <pivotField showAll="0"/>
    <pivotField showAll="0"/>
    <pivotField showAll="0"/>
    <pivotField axis="axisPage" multipleItemSelectionAllowed="1" showAll="0">
      <items count="17">
        <item h="1" x="14"/>
        <item h="1" x="2"/>
        <item h="1" x="6"/>
        <item h="1" x="13"/>
        <item h="1" x="10"/>
        <item h="1" x="9"/>
        <item h="1" x="12"/>
        <item h="1" x="3"/>
        <item h="1" x="8"/>
        <item h="1" x="4"/>
        <item x="0"/>
        <item x="7"/>
        <item x="15"/>
        <item x="11"/>
        <item x="1"/>
        <item x="5"/>
        <item t="default"/>
      </items>
    </pivotField>
    <pivotField axis="axisRow" showAll="0" sortType="descending">
      <items count="152">
        <item x="148"/>
        <item x="147"/>
        <item x="146"/>
        <item x="83"/>
        <item x="67"/>
        <item x="82"/>
        <item x="130"/>
        <item x="54"/>
        <item x="7"/>
        <item x="55"/>
        <item x="12"/>
        <item x="34"/>
        <item x="30"/>
        <item x="32"/>
        <item x="2"/>
        <item x="1"/>
        <item x="22"/>
        <item x="51"/>
        <item x="3"/>
        <item x="78"/>
        <item x="0"/>
        <item x="63"/>
        <item x="91"/>
        <item x="11"/>
        <item x="109"/>
        <item x="144"/>
        <item x="143"/>
        <item x="4"/>
        <item x="139"/>
        <item x="140"/>
        <item x="132"/>
        <item x="103"/>
        <item x="88"/>
        <item x="99"/>
        <item x="80"/>
        <item x="102"/>
        <item x="49"/>
        <item x="127"/>
        <item x="134"/>
        <item x="68"/>
        <item x="98"/>
        <item x="65"/>
        <item x="58"/>
        <item x="108"/>
        <item x="70"/>
        <item x="64"/>
        <item x="107"/>
        <item x="95"/>
        <item x="94"/>
        <item x="71"/>
        <item x="93"/>
        <item x="135"/>
        <item x="145"/>
        <item x="9"/>
        <item x="10"/>
        <item x="150"/>
        <item x="149"/>
        <item x="100"/>
        <item x="13"/>
        <item x="120"/>
        <item x="86"/>
        <item x="25"/>
        <item x="113"/>
        <item x="33"/>
        <item x="24"/>
        <item x="6"/>
        <item x="59"/>
        <item x="81"/>
        <item x="47"/>
        <item x="36"/>
        <item x="23"/>
        <item x="8"/>
        <item x="31"/>
        <item x="27"/>
        <item x="50"/>
        <item x="19"/>
        <item x="43"/>
        <item x="14"/>
        <item x="38"/>
        <item x="69"/>
        <item x="29"/>
        <item x="21"/>
        <item x="87"/>
        <item x="60"/>
        <item x="44"/>
        <item x="20"/>
        <item x="46"/>
        <item x="45"/>
        <item x="61"/>
        <item x="18"/>
        <item x="57"/>
        <item x="48"/>
        <item x="85"/>
        <item x="37"/>
        <item x="53"/>
        <item x="52"/>
        <item x="111"/>
        <item x="42"/>
        <item x="104"/>
        <item x="17"/>
        <item x="40"/>
        <item x="16"/>
        <item x="39"/>
        <item x="15"/>
        <item x="35"/>
        <item x="41"/>
        <item x="74"/>
        <item x="133"/>
        <item x="28"/>
        <item x="56"/>
        <item x="118"/>
        <item x="73"/>
        <item x="105"/>
        <item x="77"/>
        <item x="128"/>
        <item x="92"/>
        <item x="97"/>
        <item x="117"/>
        <item x="112"/>
        <item x="72"/>
        <item x="79"/>
        <item x="115"/>
        <item x="131"/>
        <item x="122"/>
        <item x="142"/>
        <item x="26"/>
        <item x="125"/>
        <item x="84"/>
        <item x="121"/>
        <item x="123"/>
        <item x="96"/>
        <item x="66"/>
        <item x="5"/>
        <item x="129"/>
        <item x="75"/>
        <item x="126"/>
        <item x="138"/>
        <item x="114"/>
        <item x="90"/>
        <item x="136"/>
        <item x="116"/>
        <item x="141"/>
        <item x="62"/>
        <item x="124"/>
        <item x="89"/>
        <item x="110"/>
        <item x="76"/>
        <item x="119"/>
        <item x="106"/>
        <item x="101"/>
        <item x="137"/>
        <item t="default"/>
      </items>
    </pivotField>
  </pivotFields>
  <rowFields count="1">
    <field x="22"/>
  </rowFields>
  <rowItems count="13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34"/>
    </i>
    <i>
      <x v="36"/>
    </i>
    <i>
      <x v="38"/>
    </i>
    <i>
      <x v="42"/>
    </i>
    <i>
      <x v="44"/>
    </i>
    <i>
      <x v="47"/>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t="grand">
      <x/>
    </i>
  </rowItems>
  <colFields count="1">
    <field x="11"/>
  </colFields>
  <colItems count="25">
    <i>
      <x/>
    </i>
    <i>
      <x v="1"/>
    </i>
    <i>
      <x v="2"/>
    </i>
    <i>
      <x v="3"/>
    </i>
    <i>
      <x v="4"/>
    </i>
    <i>
      <x v="5"/>
    </i>
    <i>
      <x v="6"/>
    </i>
    <i>
      <x v="7"/>
    </i>
    <i>
      <x v="8"/>
    </i>
    <i>
      <x v="9"/>
    </i>
    <i>
      <x v="10"/>
    </i>
    <i>
      <x v="11"/>
    </i>
    <i>
      <x v="12"/>
    </i>
    <i>
      <x v="13"/>
    </i>
    <i>
      <x v="14"/>
    </i>
    <i>
      <x v="15"/>
    </i>
    <i>
      <x v="16"/>
    </i>
    <i>
      <x v="17"/>
    </i>
    <i>
      <x v="18"/>
    </i>
    <i>
      <x v="19"/>
    </i>
    <i>
      <x v="20"/>
    </i>
    <i>
      <x v="21"/>
    </i>
    <i>
      <x v="22"/>
    </i>
    <i>
      <x v="23"/>
    </i>
    <i t="grand">
      <x/>
    </i>
  </colItems>
  <pageFields count="1">
    <pageField fld="21" hier="-1"/>
  </pageFields>
  <dataFields count="1">
    <dataField name="Count of Netto-Nennleistung (elektrische Wirkleistung) in MW" fld="17" subtotal="count" baseField="2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J1" dT="2022-03-11T14:45:59.74" personId="{13454E68-843E-48E7-BA78-3301293165C4}" id="{46FFE4BE-CD0D-40DF-80EF-23F61EA81B59}">
    <text>original</text>
  </threadedComment>
  <threadedComment ref="O1" dT="2022-03-11T14:50:22.18" personId="{13454E68-843E-48E7-BA78-3301293165C4}" id="{56366EB3-68A6-4591-89C5-F667DB67D2A2}">
    <text>Auswertung
Energieträger (Zuordnung zu einem Hauptenergieträger bei Mehreren Energieträgern)</text>
  </threadedComment>
  <threadedComment ref="P1" dT="2022-03-11T14:43:57.24" personId="{13454E68-843E-48E7-BA78-3301293165C4}" id="{E5F91A2D-CE60-46AE-B941-0AFF7B7F78ED}">
    <text>Förderberechtigt nach EEG</text>
  </threadedComment>
  <threadedComment ref="R1" dT="2022-03-11T14:43:21.40" personId="{13454E68-843E-48E7-BA78-3301293165C4}" id="{D7848115-A1EF-4A78-B739-A30F9F8396D0}">
    <text>Netto-Nennleistung (elektrische Wirkleistung) in MW</text>
  </threadedComment>
  <threadedComment ref="X1" dT="2022-03-11T14:43:04.81" personId="{13454E68-843E-48E7-BA78-3301293165C4}" id="{0C366592-3E9E-4EB7-9B00-B0A0A2342944}">
    <text>from EWI</text>
  </threadedComment>
</ThreadedComment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muellergroup.com/medien/pressemitteilungen/sachsenmilch-leppersdorf-nimmt-eigenstromanlage-in-betrieb/" TargetMode="External"/><Relationship Id="rId13" Type="http://schemas.openxmlformats.org/officeDocument/2006/relationships/ctrlProp" Target="../ctrlProps/ctrlProp1.xml"/><Relationship Id="rId3" Type="http://schemas.openxmlformats.org/officeDocument/2006/relationships/hyperlink" Target="http://autogramm.volkswagen.de/01-02_14/standorte/standorte_09.html" TargetMode="External"/><Relationship Id="rId7" Type="http://schemas.openxmlformats.org/officeDocument/2006/relationships/hyperlink" Target="https://www.engie-deutschland.de/de/media/pressemitteilungen/details/Richtfest-im-Heizkraftwerk-Gera-Tinz/" TargetMode="External"/><Relationship Id="rId12" Type="http://schemas.openxmlformats.org/officeDocument/2006/relationships/vmlDrawing" Target="../drawings/vmlDrawing2.vml"/><Relationship Id="rId2" Type="http://schemas.openxmlformats.org/officeDocument/2006/relationships/hyperlink" Target="https://www.bmwgroup-werke.com/landshut/de/aktuelles/pressemitteilungen/2018/kwk-zentrale.html" TargetMode="External"/><Relationship Id="rId1" Type="http://schemas.openxmlformats.org/officeDocument/2006/relationships/hyperlink" Target="https://www.avea.info/klimaschutz/strom/" TargetMode="External"/><Relationship Id="rId6" Type="http://schemas.openxmlformats.org/officeDocument/2006/relationships/hyperlink" Target="https://www.thueringerenergie.de/einblicke/waerme/ein_echt_dickes_ding" TargetMode="External"/><Relationship Id="rId11" Type="http://schemas.openxmlformats.org/officeDocument/2006/relationships/drawing" Target="../drawings/drawing1.xml"/><Relationship Id="rId5" Type="http://schemas.openxmlformats.org/officeDocument/2006/relationships/hyperlink" Target="https://www.stadtwerke-kempen.de/nachhaltige-fernwaerme" TargetMode="External"/><Relationship Id="rId10" Type="http://schemas.openxmlformats.org/officeDocument/2006/relationships/printerSettings" Target="../printerSettings/printerSettings2.bin"/><Relationship Id="rId4" Type="http://schemas.openxmlformats.org/officeDocument/2006/relationships/hyperlink" Target="https://www.energieversorgung-gera.de/privatkunden/unternehmen/aktuelles/mitteilung/vorbereitungen-fuer-neues-heizkraftwerk-gera-lusan.html" TargetMode="External"/><Relationship Id="rId9" Type="http://schemas.openxmlformats.org/officeDocument/2006/relationships/hyperlink" Target="https://www.salzgitter-flachstahl.de/de/news/artikel-der-salzgitter-flachstahl-gmbh/2018-06-27/energie-der-zukunft.html" TargetMode="Externa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8068A9-1089-4CB9-BEC8-74747A327123}">
  <dimension ref="A1:AB36"/>
  <sheetViews>
    <sheetView topLeftCell="A4" zoomScaleNormal="100" workbookViewId="0">
      <selection activeCell="A24" sqref="A24"/>
    </sheetView>
  </sheetViews>
  <sheetFormatPr defaultRowHeight="14.5" x14ac:dyDescent="0.35"/>
  <cols>
    <col min="2" max="2" width="15.81640625" customWidth="1"/>
    <col min="10" max="10" width="15.26953125" customWidth="1"/>
  </cols>
  <sheetData>
    <row r="1" spans="1:28" s="6" customFormat="1" ht="18" x14ac:dyDescent="0.4">
      <c r="A1" s="19" t="s">
        <v>7474</v>
      </c>
      <c r="B1" s="20"/>
      <c r="C1" s="20"/>
      <c r="D1" s="20"/>
      <c r="E1" s="20"/>
      <c r="F1" s="20"/>
      <c r="G1" s="20"/>
      <c r="H1" s="20"/>
      <c r="I1" s="20"/>
      <c r="J1" s="20"/>
      <c r="K1" s="20"/>
      <c r="L1" s="20"/>
      <c r="M1" s="20"/>
      <c r="N1" s="20"/>
      <c r="O1" s="21"/>
      <c r="T1" s="143"/>
      <c r="W1" s="170"/>
      <c r="X1" s="170"/>
      <c r="Y1" s="170"/>
      <c r="AB1" s="167"/>
    </row>
    <row r="2" spans="1:28" s="6" customFormat="1" ht="18" x14ac:dyDescent="0.4">
      <c r="A2" s="22"/>
      <c r="B2" s="20"/>
      <c r="C2" s="20"/>
      <c r="D2" s="20"/>
      <c r="E2" s="20"/>
      <c r="F2" s="20"/>
      <c r="G2" s="20"/>
      <c r="H2" s="20"/>
      <c r="I2" s="20"/>
      <c r="J2" s="20"/>
      <c r="K2" s="20"/>
      <c r="L2" s="20"/>
      <c r="M2" s="20"/>
      <c r="N2" s="20"/>
      <c r="O2" s="21"/>
      <c r="T2" s="143"/>
      <c r="W2" s="170"/>
      <c r="X2" s="170"/>
      <c r="Y2" s="170"/>
      <c r="AB2" s="167"/>
    </row>
    <row r="3" spans="1:28" s="26" customFormat="1" ht="18" x14ac:dyDescent="0.4">
      <c r="A3" s="23" t="s">
        <v>3837</v>
      </c>
      <c r="B3" s="24"/>
      <c r="C3" s="24"/>
      <c r="D3" s="24"/>
      <c r="E3" s="24"/>
      <c r="F3" s="24"/>
      <c r="G3" s="24"/>
      <c r="H3" s="24"/>
      <c r="I3" s="24"/>
      <c r="J3" s="24"/>
      <c r="K3" s="24"/>
      <c r="L3" s="24"/>
      <c r="M3" s="24"/>
      <c r="N3" s="24"/>
      <c r="O3" s="25"/>
      <c r="T3" s="144"/>
      <c r="W3" s="171"/>
      <c r="X3" s="171"/>
      <c r="Y3" s="171"/>
      <c r="AB3" s="168"/>
    </row>
    <row r="4" spans="1:28" s="6" customFormat="1" ht="12.5" x14ac:dyDescent="0.25">
      <c r="A4" s="20" t="s">
        <v>37</v>
      </c>
      <c r="B4" s="20" t="s">
        <v>7476</v>
      </c>
      <c r="C4" s="20"/>
      <c r="D4" s="20"/>
      <c r="E4" s="20"/>
      <c r="F4" s="20"/>
      <c r="G4" s="20"/>
      <c r="H4" s="20"/>
      <c r="I4" s="20"/>
      <c r="J4" s="20"/>
      <c r="K4" s="20"/>
      <c r="L4" s="20"/>
      <c r="M4" s="20"/>
      <c r="N4" s="20"/>
      <c r="O4" s="21"/>
      <c r="T4" s="143"/>
      <c r="W4" s="170"/>
      <c r="X4" s="170"/>
      <c r="Y4" s="170"/>
      <c r="AB4" s="167"/>
    </row>
    <row r="5" spans="1:28" s="6" customFormat="1" ht="12.5" x14ac:dyDescent="0.25">
      <c r="A5" s="20"/>
      <c r="B5" s="20" t="s">
        <v>3827</v>
      </c>
      <c r="C5" s="20"/>
      <c r="D5" s="20"/>
      <c r="E5" s="20"/>
      <c r="F5" s="20"/>
      <c r="G5" s="20"/>
      <c r="H5" s="20"/>
      <c r="I5" s="20"/>
      <c r="J5" s="20"/>
      <c r="K5" s="20"/>
      <c r="L5" s="20"/>
      <c r="M5" s="20"/>
      <c r="N5" s="20"/>
      <c r="O5" s="21"/>
      <c r="T5" s="143"/>
      <c r="W5" s="170"/>
      <c r="X5" s="170"/>
      <c r="Y5" s="170"/>
      <c r="AB5" s="167"/>
    </row>
    <row r="6" spans="1:28" s="6" customFormat="1" ht="12.5" x14ac:dyDescent="0.25">
      <c r="A6" s="20"/>
      <c r="B6" s="20" t="s">
        <v>3836</v>
      </c>
      <c r="C6" s="20"/>
      <c r="D6" s="20"/>
      <c r="E6" s="20"/>
      <c r="F6" s="20"/>
      <c r="G6" s="20"/>
      <c r="H6" s="20"/>
      <c r="I6" s="20"/>
      <c r="J6" s="20"/>
      <c r="K6" s="20"/>
      <c r="L6" s="20"/>
      <c r="M6" s="20"/>
      <c r="N6" s="20"/>
      <c r="O6" s="21"/>
      <c r="T6" s="143"/>
      <c r="W6" s="170"/>
      <c r="X6" s="170"/>
      <c r="Y6" s="170"/>
      <c r="AB6" s="167"/>
    </row>
    <row r="7" spans="1:28" s="6" customFormat="1" ht="12.5" x14ac:dyDescent="0.25">
      <c r="A7" s="20"/>
      <c r="B7" s="20" t="s">
        <v>3838</v>
      </c>
      <c r="C7" s="20"/>
      <c r="D7" s="20"/>
      <c r="E7" s="20"/>
      <c r="F7" s="20"/>
      <c r="G7" s="20"/>
      <c r="H7" s="20"/>
      <c r="I7" s="20"/>
      <c r="J7" s="20"/>
      <c r="K7" s="20"/>
      <c r="L7" s="20"/>
      <c r="M7" s="20"/>
      <c r="N7" s="20"/>
      <c r="O7" s="21"/>
      <c r="T7" s="143"/>
      <c r="W7" s="170"/>
      <c r="X7" s="170"/>
      <c r="Y7" s="170"/>
      <c r="AB7" s="167"/>
    </row>
    <row r="9" spans="1:28" ht="203" x14ac:dyDescent="0.35">
      <c r="A9" s="27" t="s">
        <v>7997</v>
      </c>
      <c r="B9" s="28" t="s">
        <v>39</v>
      </c>
      <c r="C9" s="27" t="s">
        <v>40</v>
      </c>
      <c r="D9" s="27" t="s">
        <v>41</v>
      </c>
      <c r="E9" s="27" t="s">
        <v>42</v>
      </c>
      <c r="F9" s="27" t="s">
        <v>43</v>
      </c>
      <c r="G9" s="27" t="s">
        <v>44</v>
      </c>
      <c r="H9" s="27" t="s">
        <v>45</v>
      </c>
      <c r="I9" s="166" t="s">
        <v>3835</v>
      </c>
      <c r="J9" s="27" t="s">
        <v>3835</v>
      </c>
      <c r="K9" s="27" t="s">
        <v>3828</v>
      </c>
      <c r="L9" s="27" t="s">
        <v>46</v>
      </c>
      <c r="M9" s="27" t="s">
        <v>47</v>
      </c>
      <c r="N9" s="27" t="s">
        <v>48</v>
      </c>
      <c r="O9" s="166" t="s">
        <v>49</v>
      </c>
      <c r="P9" s="166" t="s">
        <v>3829</v>
      </c>
      <c r="Q9" s="27" t="s">
        <v>50</v>
      </c>
      <c r="R9" s="166" t="s">
        <v>51</v>
      </c>
      <c r="S9" s="27" t="s">
        <v>52</v>
      </c>
      <c r="T9" s="27" t="s">
        <v>3830</v>
      </c>
      <c r="U9" s="27" t="s">
        <v>53</v>
      </c>
      <c r="V9" s="152" t="s">
        <v>7477</v>
      </c>
      <c r="W9" s="172" t="s">
        <v>7488</v>
      </c>
      <c r="X9" s="172" t="s">
        <v>7534</v>
      </c>
    </row>
    <row r="13" spans="1:28" x14ac:dyDescent="0.35">
      <c r="K13" s="277"/>
    </row>
    <row r="14" spans="1:28" x14ac:dyDescent="0.35">
      <c r="K14" s="277"/>
    </row>
    <row r="15" spans="1:28" x14ac:dyDescent="0.35">
      <c r="K15" s="277"/>
    </row>
    <row r="16" spans="1:28" x14ac:dyDescent="0.35">
      <c r="K16" s="277"/>
    </row>
    <row r="17" spans="1:11" x14ac:dyDescent="0.35">
      <c r="K17" s="277"/>
    </row>
    <row r="18" spans="1:11" x14ac:dyDescent="0.35">
      <c r="K18" s="277"/>
    </row>
    <row r="19" spans="1:11" x14ac:dyDescent="0.35">
      <c r="B19" t="s">
        <v>7998</v>
      </c>
      <c r="K19" s="277"/>
    </row>
    <row r="20" spans="1:11" x14ac:dyDescent="0.35">
      <c r="A20">
        <v>1</v>
      </c>
      <c r="B20" t="s">
        <v>7999</v>
      </c>
      <c r="K20" s="277"/>
    </row>
    <row r="21" spans="1:11" x14ac:dyDescent="0.35">
      <c r="A21">
        <v>2</v>
      </c>
      <c r="B21" t="s">
        <v>8000</v>
      </c>
      <c r="K21" s="277"/>
    </row>
    <row r="22" spans="1:11" x14ac:dyDescent="0.35">
      <c r="A22">
        <v>3</v>
      </c>
      <c r="B22" t="s">
        <v>8001</v>
      </c>
      <c r="K22" s="277"/>
    </row>
    <row r="23" spans="1:11" x14ac:dyDescent="0.35">
      <c r="A23">
        <v>4</v>
      </c>
      <c r="B23" t="s">
        <v>8037</v>
      </c>
      <c r="K23" s="277"/>
    </row>
    <row r="24" spans="1:11" x14ac:dyDescent="0.35">
      <c r="B24" t="s">
        <v>8038</v>
      </c>
      <c r="K24" s="277"/>
    </row>
    <row r="25" spans="1:11" x14ac:dyDescent="0.35">
      <c r="K25" s="277"/>
    </row>
    <row r="26" spans="1:11" x14ac:dyDescent="0.35">
      <c r="B26" t="s">
        <v>8052</v>
      </c>
      <c r="K26" s="277"/>
    </row>
    <row r="27" spans="1:11" x14ac:dyDescent="0.35">
      <c r="K27" s="277"/>
    </row>
    <row r="28" spans="1:11" x14ac:dyDescent="0.35">
      <c r="K28" s="277"/>
    </row>
    <row r="29" spans="1:11" x14ac:dyDescent="0.35">
      <c r="K29" s="277"/>
    </row>
    <row r="30" spans="1:11" x14ac:dyDescent="0.35">
      <c r="K30" s="277"/>
    </row>
    <row r="31" spans="1:11" x14ac:dyDescent="0.35">
      <c r="K31" s="277"/>
    </row>
    <row r="32" spans="1:11" x14ac:dyDescent="0.35">
      <c r="K32" s="277"/>
    </row>
    <row r="33" spans="11:11" x14ac:dyDescent="0.35">
      <c r="K33" s="277"/>
    </row>
    <row r="34" spans="11:11" x14ac:dyDescent="0.35">
      <c r="K34" s="277"/>
    </row>
    <row r="35" spans="11:11" x14ac:dyDescent="0.35">
      <c r="K35" s="277"/>
    </row>
    <row r="36" spans="11:11" x14ac:dyDescent="0.35">
      <c r="K36" s="277"/>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F96515-080B-442B-B667-4A70EF8BE1C8}">
  <dimension ref="A1:H23"/>
  <sheetViews>
    <sheetView workbookViewId="0">
      <selection activeCell="C19" sqref="C19"/>
    </sheetView>
  </sheetViews>
  <sheetFormatPr defaultRowHeight="14.5" x14ac:dyDescent="0.35"/>
  <cols>
    <col min="1" max="1" width="39.54296875" customWidth="1"/>
    <col min="2" max="2" width="14.81640625" customWidth="1"/>
    <col min="3" max="3" width="21.26953125" customWidth="1"/>
    <col min="4" max="4" width="22.81640625" customWidth="1"/>
    <col min="8" max="8" width="20.90625" customWidth="1"/>
  </cols>
  <sheetData>
    <row r="1" spans="1:8" x14ac:dyDescent="0.35">
      <c r="H1" s="282" t="s">
        <v>8039</v>
      </c>
    </row>
    <row r="2" spans="1:8" x14ac:dyDescent="0.35">
      <c r="A2" s="4" t="s">
        <v>8032</v>
      </c>
      <c r="B2" s="278" t="s">
        <v>8006</v>
      </c>
      <c r="C2" t="s">
        <v>8007</v>
      </c>
      <c r="D2" s="273" t="s">
        <v>8006</v>
      </c>
      <c r="E2" t="s">
        <v>8007</v>
      </c>
    </row>
    <row r="3" spans="1:8" x14ac:dyDescent="0.35">
      <c r="A3" s="140" t="str" cm="1">
        <f t="array" ref="A3:A23">_xlfn.UNIQUE('Gesamtkraftwerksliste BNetzA'!O13:O3000)</f>
        <v>Steinkohle</v>
      </c>
      <c r="B3" s="4" t="s">
        <v>8014</v>
      </c>
      <c r="C3" t="s">
        <v>8015</v>
      </c>
      <c r="H3" s="276" t="s">
        <v>8046</v>
      </c>
    </row>
    <row r="4" spans="1:8" x14ac:dyDescent="0.35">
      <c r="A4" s="140" t="str">
        <v>Biomasse</v>
      </c>
      <c r="B4" s="4" t="s">
        <v>8028</v>
      </c>
      <c r="C4" t="s">
        <v>8029</v>
      </c>
      <c r="H4" s="282" t="s">
        <v>8041</v>
      </c>
    </row>
    <row r="5" spans="1:8" x14ac:dyDescent="0.35">
      <c r="A5" s="140" t="str">
        <v>Erdgas</v>
      </c>
      <c r="B5" s="4" t="s">
        <v>8022</v>
      </c>
      <c r="C5" t="s">
        <v>8023</v>
      </c>
      <c r="D5" t="s">
        <v>8008</v>
      </c>
      <c r="E5" t="s">
        <v>8009</v>
      </c>
      <c r="H5" s="282" t="s">
        <v>8042</v>
      </c>
    </row>
    <row r="6" spans="1:8" x14ac:dyDescent="0.35">
      <c r="A6" s="140" t="str">
        <v>Laufwasser</v>
      </c>
      <c r="B6" s="4"/>
      <c r="H6" s="282" t="s">
        <v>8043</v>
      </c>
    </row>
    <row r="7" spans="1:8" x14ac:dyDescent="0.35">
      <c r="A7" s="140" t="str">
        <v>Mineralölprodukte</v>
      </c>
      <c r="B7" s="4" t="s">
        <v>8018</v>
      </c>
      <c r="C7" t="s">
        <v>8019</v>
      </c>
      <c r="D7" t="s">
        <v>8016</v>
      </c>
      <c r="H7" s="282" t="s">
        <v>8044</v>
      </c>
    </row>
    <row r="8" spans="1:8" x14ac:dyDescent="0.35">
      <c r="A8" s="140" t="str">
        <v>Windenergie (Onshore-Anlage)</v>
      </c>
      <c r="B8" s="4"/>
      <c r="D8" t="s">
        <v>8026</v>
      </c>
      <c r="H8" s="282" t="s">
        <v>8045</v>
      </c>
    </row>
    <row r="9" spans="1:8" x14ac:dyDescent="0.35">
      <c r="A9" s="140" t="str">
        <v>Solare Strahlungsenergie</v>
      </c>
      <c r="B9" s="4"/>
      <c r="H9" s="282" t="s">
        <v>8040</v>
      </c>
    </row>
    <row r="10" spans="1:8" x14ac:dyDescent="0.35">
      <c r="A10" s="140" t="str">
        <v>Windenergie (Offshore-Anlage)</v>
      </c>
      <c r="B10" s="4"/>
      <c r="H10" s="282" t="s">
        <v>8049</v>
      </c>
    </row>
    <row r="11" spans="1:8" x14ac:dyDescent="0.35">
      <c r="A11" s="140" t="str">
        <v>Pumpspeicher</v>
      </c>
      <c r="B11" s="4"/>
    </row>
    <row r="12" spans="1:8" x14ac:dyDescent="0.35">
      <c r="A12" s="140" t="str">
        <v>Abfall</v>
      </c>
      <c r="B12" s="4" t="s">
        <v>8012</v>
      </c>
      <c r="C12" t="s">
        <v>8013</v>
      </c>
      <c r="D12" t="s">
        <v>8010</v>
      </c>
    </row>
    <row r="13" spans="1:8" x14ac:dyDescent="0.35">
      <c r="A13" s="140" t="str">
        <v>Braunkohle</v>
      </c>
      <c r="B13" s="4" t="s">
        <v>8020</v>
      </c>
      <c r="C13" t="s">
        <v>8021</v>
      </c>
      <c r="D13" t="s">
        <v>8027</v>
      </c>
      <c r="H13" s="283" t="s">
        <v>8047</v>
      </c>
    </row>
    <row r="14" spans="1:8" x14ac:dyDescent="0.35">
      <c r="A14" s="140" t="str">
        <v>Sonstige Energieträger
(nicht erneuerbar)</v>
      </c>
      <c r="B14" s="4"/>
      <c r="H14" s="282" t="s">
        <v>8048</v>
      </c>
    </row>
    <row r="15" spans="1:8" x14ac:dyDescent="0.35">
      <c r="A15" s="140" t="str">
        <v>Kernenergie</v>
      </c>
      <c r="B15" s="4" t="s">
        <v>8024</v>
      </c>
      <c r="C15" t="s">
        <v>8025</v>
      </c>
      <c r="H15" s="282" t="s">
        <v>8049</v>
      </c>
    </row>
    <row r="16" spans="1:8" x14ac:dyDescent="0.35">
      <c r="A16" s="140" t="str">
        <v>Speicherwasser (ohne Pumpspeicher)</v>
      </c>
      <c r="B16" s="4"/>
      <c r="H16" s="282" t="s">
        <v>8044</v>
      </c>
    </row>
    <row r="17" spans="1:8" x14ac:dyDescent="0.35">
      <c r="A17" s="140" t="str">
        <v>Grubengas</v>
      </c>
      <c r="B17" s="4" t="s">
        <v>8011</v>
      </c>
      <c r="H17" s="282" t="s">
        <v>8050</v>
      </c>
    </row>
    <row r="18" spans="1:8" x14ac:dyDescent="0.35">
      <c r="A18" s="140" t="str">
        <v>Mehrere Energieträger
(nicht erneuerbar)</v>
      </c>
      <c r="B18" s="4"/>
    </row>
    <row r="19" spans="1:8" x14ac:dyDescent="0.35">
      <c r="A19" s="140" t="str">
        <v>Deponiegas</v>
      </c>
      <c r="B19" s="4" t="s">
        <v>8011</v>
      </c>
    </row>
    <row r="20" spans="1:8" x14ac:dyDescent="0.35">
      <c r="A20" s="140" t="str">
        <v>Geothermie</v>
      </c>
      <c r="B20" s="4"/>
    </row>
    <row r="21" spans="1:8" x14ac:dyDescent="0.35">
      <c r="A21" s="140" t="str">
        <v>Klärgas</v>
      </c>
      <c r="B21" s="4" t="s">
        <v>8011</v>
      </c>
    </row>
    <row r="22" spans="1:8" x14ac:dyDescent="0.35">
      <c r="A22" s="140" t="str">
        <v>Unbekannter Energieträger
(nicht erneuerbar)</v>
      </c>
      <c r="B22" s="4"/>
    </row>
    <row r="23" spans="1:8" x14ac:dyDescent="0.35">
      <c r="A23" s="6">
        <v>0</v>
      </c>
      <c r="B23" t="s">
        <v>8017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48F5DA-4189-4CE3-A62E-B91946A10086}">
  <dimension ref="A1:AE768"/>
  <sheetViews>
    <sheetView tabSelected="1" topLeftCell="M1" workbookViewId="0">
      <selection activeCell="AD8" sqref="AD8"/>
    </sheetView>
  </sheetViews>
  <sheetFormatPr defaultRowHeight="14.5" x14ac:dyDescent="0.35"/>
  <cols>
    <col min="1" max="1" width="41.6328125" customWidth="1"/>
    <col min="10" max="10" width="32.36328125" customWidth="1"/>
    <col min="14" max="14" width="15.54296875" customWidth="1"/>
    <col min="19" max="19" width="39.6328125" customWidth="1"/>
    <col min="20" max="20" width="10.26953125" customWidth="1"/>
    <col min="24" max="24" width="21.1796875" customWidth="1"/>
    <col min="25" max="25" width="11.7265625" customWidth="1"/>
    <col min="29" max="29" width="27.36328125" customWidth="1"/>
  </cols>
  <sheetData>
    <row r="1" spans="1:31" x14ac:dyDescent="0.35">
      <c r="B1" s="279" t="s">
        <v>8034</v>
      </c>
      <c r="N1" s="279" t="s">
        <v>8034</v>
      </c>
      <c r="P1" s="279" t="s">
        <v>8054</v>
      </c>
      <c r="S1" s="279" t="s">
        <v>8054</v>
      </c>
      <c r="X1" s="279" t="s">
        <v>8056</v>
      </c>
      <c r="AC1" s="279" t="s">
        <v>8004</v>
      </c>
    </row>
    <row r="2" spans="1:31" x14ac:dyDescent="0.35">
      <c r="A2" s="274" t="s">
        <v>8031</v>
      </c>
      <c r="B2" s="274" t="s">
        <v>7532</v>
      </c>
      <c r="C2" s="274"/>
      <c r="D2" s="274"/>
      <c r="E2" s="274"/>
      <c r="F2" s="274"/>
      <c r="G2" s="274"/>
      <c r="J2" t="s">
        <v>8035</v>
      </c>
      <c r="K2" t="s">
        <v>8036</v>
      </c>
      <c r="N2" s="275" t="s">
        <v>7492</v>
      </c>
      <c r="O2" s="275" t="s">
        <v>8051</v>
      </c>
      <c r="S2" s="275" t="s">
        <v>7492</v>
      </c>
      <c r="T2" s="275" t="s">
        <v>8031</v>
      </c>
      <c r="U2" s="275" t="s">
        <v>8055</v>
      </c>
      <c r="X2" s="275" t="s">
        <v>7492</v>
      </c>
      <c r="Y2" s="275" t="s">
        <v>8031</v>
      </c>
      <c r="Z2" s="275" t="s">
        <v>8055</v>
      </c>
      <c r="AC2" s="275" t="s">
        <v>7492</v>
      </c>
      <c r="AD2" s="275" t="s">
        <v>8031</v>
      </c>
      <c r="AE2" s="275" t="s">
        <v>8055</v>
      </c>
    </row>
    <row r="3" spans="1:31" x14ac:dyDescent="0.35">
      <c r="A3" s="275" t="s">
        <v>7492</v>
      </c>
      <c r="B3" s="275" t="s">
        <v>7562</v>
      </c>
      <c r="C3" s="275" t="s">
        <v>7541</v>
      </c>
      <c r="D3" s="275" t="s">
        <v>7539</v>
      </c>
      <c r="E3" s="275" t="s">
        <v>7536</v>
      </c>
      <c r="F3" s="275" t="s">
        <v>8033</v>
      </c>
      <c r="G3" s="275" t="s">
        <v>7493</v>
      </c>
      <c r="J3" s="175" t="s">
        <v>7479</v>
      </c>
      <c r="K3" s="277">
        <v>687</v>
      </c>
      <c r="N3" s="175" t="s">
        <v>16</v>
      </c>
      <c r="O3" s="176">
        <v>21.272905797101451</v>
      </c>
      <c r="S3" s="175" t="s">
        <v>280</v>
      </c>
      <c r="T3" s="277">
        <v>12197</v>
      </c>
      <c r="U3" s="176">
        <v>24</v>
      </c>
      <c r="X3" s="175" t="s">
        <v>280</v>
      </c>
      <c r="Y3" s="176">
        <v>12197</v>
      </c>
      <c r="Z3" s="176">
        <v>24</v>
      </c>
      <c r="AC3" s="175" t="s">
        <v>145</v>
      </c>
      <c r="AD3" s="277">
        <v>889.00000000000011</v>
      </c>
      <c r="AE3" s="176">
        <v>19</v>
      </c>
    </row>
    <row r="4" spans="1:31" x14ac:dyDescent="0.35">
      <c r="A4" s="175" t="s">
        <v>16</v>
      </c>
      <c r="B4" s="277">
        <v>53</v>
      </c>
      <c r="C4" s="277"/>
      <c r="D4" s="277"/>
      <c r="E4" s="277">
        <v>1273.3900000000001</v>
      </c>
      <c r="F4" s="277">
        <v>203.84049999999999</v>
      </c>
      <c r="G4" s="277">
        <v>1530.2305000000001</v>
      </c>
      <c r="J4" s="175" t="s">
        <v>7480</v>
      </c>
      <c r="K4" s="277">
        <v>2244.96</v>
      </c>
      <c r="N4" s="175" t="s">
        <v>564</v>
      </c>
      <c r="O4" s="176">
        <v>54.133333333333326</v>
      </c>
      <c r="S4" s="175" t="s">
        <v>102</v>
      </c>
      <c r="T4" s="277">
        <v>8091.1510000000007</v>
      </c>
      <c r="U4" s="176">
        <v>36</v>
      </c>
      <c r="X4" s="175" t="s">
        <v>102</v>
      </c>
      <c r="Y4" s="176">
        <v>8091.1510000000007</v>
      </c>
      <c r="Z4" s="176">
        <v>36</v>
      </c>
      <c r="AC4" s="175" t="s">
        <v>3953</v>
      </c>
      <c r="AD4" s="277">
        <v>478.52499999999992</v>
      </c>
      <c r="AE4" s="176">
        <v>12</v>
      </c>
    </row>
    <row r="5" spans="1:31" x14ac:dyDescent="0.35">
      <c r="A5" s="175" t="s">
        <v>564</v>
      </c>
      <c r="B5" s="277"/>
      <c r="C5" s="277"/>
      <c r="D5" s="277"/>
      <c r="E5" s="277">
        <v>160.47999999999999</v>
      </c>
      <c r="F5" s="277">
        <v>1.92</v>
      </c>
      <c r="G5" s="277">
        <v>162.39999999999998</v>
      </c>
      <c r="J5" s="175" t="s">
        <v>7481</v>
      </c>
      <c r="K5" s="277">
        <v>910.98</v>
      </c>
      <c r="N5" s="175" t="s">
        <v>17</v>
      </c>
      <c r="O5" s="176">
        <v>18.768918367346938</v>
      </c>
      <c r="S5" s="175" t="s">
        <v>63</v>
      </c>
      <c r="T5" s="277">
        <v>6662</v>
      </c>
      <c r="U5" s="176">
        <v>11</v>
      </c>
      <c r="X5" s="175" t="s">
        <v>8053</v>
      </c>
      <c r="Y5" s="176">
        <v>6662.3547049999961</v>
      </c>
      <c r="Z5" s="176">
        <v>367</v>
      </c>
      <c r="AC5" s="175" t="s">
        <v>3995</v>
      </c>
      <c r="AD5" s="277">
        <v>163.1</v>
      </c>
      <c r="AE5" s="176">
        <v>9</v>
      </c>
    </row>
    <row r="6" spans="1:31" x14ac:dyDescent="0.35">
      <c r="A6" s="175" t="s">
        <v>17</v>
      </c>
      <c r="B6" s="277"/>
      <c r="C6" s="277"/>
      <c r="D6" s="277">
        <v>52</v>
      </c>
      <c r="E6" s="277"/>
      <c r="F6" s="277">
        <v>8044.0547899999992</v>
      </c>
      <c r="G6" s="277">
        <v>8096.0547899999992</v>
      </c>
      <c r="J6" s="175" t="s">
        <v>7482</v>
      </c>
      <c r="K6" s="277">
        <v>2423</v>
      </c>
      <c r="N6" s="175" t="s">
        <v>18</v>
      </c>
      <c r="O6" s="176">
        <v>442.17297142857137</v>
      </c>
      <c r="S6" s="175" t="s">
        <v>508</v>
      </c>
      <c r="T6" s="277">
        <v>5662.9</v>
      </c>
      <c r="U6" s="176">
        <v>40</v>
      </c>
      <c r="X6" s="175" t="s">
        <v>63</v>
      </c>
      <c r="Y6" s="176">
        <v>6662</v>
      </c>
      <c r="Z6" s="176">
        <v>11</v>
      </c>
      <c r="AC6" s="175" t="s">
        <v>3933</v>
      </c>
      <c r="AD6" s="277">
        <v>117.30000000000001</v>
      </c>
      <c r="AE6" s="176">
        <v>9</v>
      </c>
    </row>
    <row r="7" spans="1:31" x14ac:dyDescent="0.35">
      <c r="A7" s="175" t="s">
        <v>18</v>
      </c>
      <c r="B7" s="277"/>
      <c r="C7" s="277"/>
      <c r="D7" s="277"/>
      <c r="E7" s="277">
        <v>16210.819999999998</v>
      </c>
      <c r="F7" s="277">
        <v>1433.2339999999999</v>
      </c>
      <c r="G7" s="277">
        <v>17644.053999999996</v>
      </c>
      <c r="J7" s="175" t="s">
        <v>7483</v>
      </c>
      <c r="K7" s="277">
        <v>2652</v>
      </c>
      <c r="N7" s="175" t="s">
        <v>19</v>
      </c>
      <c r="O7" s="176">
        <v>5.6554000000000002</v>
      </c>
      <c r="S7" s="175" t="s">
        <v>335</v>
      </c>
      <c r="T7" s="277">
        <v>4237.7</v>
      </c>
      <c r="U7" s="176">
        <v>15</v>
      </c>
      <c r="X7" s="175" t="s">
        <v>508</v>
      </c>
      <c r="Y7" s="176">
        <v>5662.9000000000024</v>
      </c>
      <c r="Z7" s="176">
        <v>40</v>
      </c>
      <c r="AC7" s="175" t="s">
        <v>4249</v>
      </c>
      <c r="AD7" s="277">
        <v>197.60000000000002</v>
      </c>
      <c r="AE7" s="176">
        <v>7</v>
      </c>
    </row>
    <row r="8" spans="1:31" x14ac:dyDescent="0.35">
      <c r="A8" s="175" t="s">
        <v>19</v>
      </c>
      <c r="B8" s="277"/>
      <c r="C8" s="277"/>
      <c r="D8" s="277"/>
      <c r="E8" s="277"/>
      <c r="F8" s="277">
        <v>170.34311999999997</v>
      </c>
      <c r="G8" s="277">
        <v>170.34311999999997</v>
      </c>
      <c r="J8" s="175" t="s">
        <v>7484</v>
      </c>
      <c r="K8" s="277">
        <v>1707.1</v>
      </c>
      <c r="N8" s="175" t="s">
        <v>20</v>
      </c>
      <c r="O8" s="176">
        <v>109.60996693153334</v>
      </c>
      <c r="S8" s="175" t="s">
        <v>611</v>
      </c>
      <c r="T8" s="277">
        <v>4180</v>
      </c>
      <c r="U8" s="176">
        <v>3</v>
      </c>
      <c r="X8" s="292" t="s">
        <v>3408</v>
      </c>
      <c r="Y8" s="176">
        <v>5356.2729280000012</v>
      </c>
      <c r="Z8" s="176">
        <v>15</v>
      </c>
      <c r="AC8" s="175" t="s">
        <v>4147</v>
      </c>
      <c r="AD8" s="277">
        <v>190.3</v>
      </c>
      <c r="AE8" s="176">
        <v>6</v>
      </c>
    </row>
    <row r="9" spans="1:31" x14ac:dyDescent="0.35">
      <c r="A9" s="175" t="s">
        <v>20</v>
      </c>
      <c r="B9" s="277">
        <v>12260.837100990137</v>
      </c>
      <c r="C9" s="277">
        <v>263.10000000000002</v>
      </c>
      <c r="D9" s="277">
        <v>1411.6200000000001</v>
      </c>
      <c r="E9" s="277">
        <v>2628.4679999999998</v>
      </c>
      <c r="F9" s="277">
        <v>7725.5556508543996</v>
      </c>
      <c r="G9" s="277">
        <v>24289.580751844536</v>
      </c>
      <c r="J9" s="175" t="s">
        <v>7485</v>
      </c>
      <c r="K9" s="277">
        <v>3977.7999999999997</v>
      </c>
      <c r="N9" s="175" t="s">
        <v>22</v>
      </c>
      <c r="O9" s="176">
        <v>37.700000000000003</v>
      </c>
      <c r="S9" s="175" t="s">
        <v>1144</v>
      </c>
      <c r="T9" s="277">
        <v>2793.2</v>
      </c>
      <c r="U9" s="176">
        <v>8</v>
      </c>
      <c r="X9" s="175" t="s">
        <v>335</v>
      </c>
      <c r="Y9" s="176">
        <v>4237.7</v>
      </c>
      <c r="Z9" s="176">
        <v>15</v>
      </c>
      <c r="AC9" s="175" t="s">
        <v>3990</v>
      </c>
      <c r="AD9" s="277">
        <v>128.4</v>
      </c>
      <c r="AE9" s="176">
        <v>6</v>
      </c>
    </row>
    <row r="10" spans="1:31" x14ac:dyDescent="0.35">
      <c r="A10" s="175" t="s">
        <v>21</v>
      </c>
      <c r="B10" s="277"/>
      <c r="C10" s="277"/>
      <c r="D10" s="277"/>
      <c r="E10" s="277"/>
      <c r="F10" s="277">
        <v>41.561999999999998</v>
      </c>
      <c r="G10" s="277">
        <v>41.561999999999998</v>
      </c>
      <c r="J10" s="175" t="s">
        <v>7486</v>
      </c>
      <c r="K10" s="277">
        <v>1722.3</v>
      </c>
      <c r="N10" s="175" t="s">
        <v>23</v>
      </c>
      <c r="O10" s="176">
        <v>1352.3333333333333</v>
      </c>
      <c r="S10" s="175" t="s">
        <v>2102</v>
      </c>
      <c r="T10" s="277">
        <v>1958</v>
      </c>
      <c r="U10" s="176">
        <v>4</v>
      </c>
      <c r="X10" s="175" t="s">
        <v>611</v>
      </c>
      <c r="Y10" s="176">
        <v>4180</v>
      </c>
      <c r="Z10" s="176">
        <v>3</v>
      </c>
      <c r="AC10" s="175" t="s">
        <v>4140</v>
      </c>
      <c r="AD10" s="277">
        <v>83</v>
      </c>
      <c r="AE10" s="176">
        <v>5</v>
      </c>
    </row>
    <row r="11" spans="1:31" x14ac:dyDescent="0.35">
      <c r="A11" s="175" t="s">
        <v>22</v>
      </c>
      <c r="B11" s="277"/>
      <c r="C11" s="277"/>
      <c r="D11" s="277"/>
      <c r="E11" s="277"/>
      <c r="F11" s="277">
        <v>186.20936499999999</v>
      </c>
      <c r="G11" s="277">
        <v>186.20936499999999</v>
      </c>
      <c r="J11" s="175" t="s">
        <v>7487</v>
      </c>
      <c r="K11" s="277">
        <v>3083.5</v>
      </c>
      <c r="N11" s="175" t="s">
        <v>24</v>
      </c>
      <c r="O11" s="176">
        <v>79.464200000000005</v>
      </c>
      <c r="S11" s="175" t="s">
        <v>338</v>
      </c>
      <c r="T11" s="277">
        <v>1948</v>
      </c>
      <c r="U11" s="176">
        <v>10</v>
      </c>
      <c r="X11" s="175" t="s">
        <v>1144</v>
      </c>
      <c r="Y11" s="176">
        <v>2793.2</v>
      </c>
      <c r="Z11" s="176">
        <v>8</v>
      </c>
      <c r="AC11" s="175" t="s">
        <v>3876</v>
      </c>
      <c r="AD11" s="277">
        <v>63</v>
      </c>
      <c r="AE11" s="176">
        <v>5</v>
      </c>
    </row>
    <row r="12" spans="1:31" x14ac:dyDescent="0.35">
      <c r="A12" s="175" t="s">
        <v>23</v>
      </c>
      <c r="B12" s="277"/>
      <c r="C12" s="277"/>
      <c r="D12" s="277"/>
      <c r="E12" s="277">
        <v>8114</v>
      </c>
      <c r="F12" s="277"/>
      <c r="G12" s="277">
        <v>8114</v>
      </c>
      <c r="J12" s="280" t="s">
        <v>120</v>
      </c>
      <c r="K12" s="281">
        <v>6930.6</v>
      </c>
      <c r="N12" s="175" t="s">
        <v>1000</v>
      </c>
      <c r="O12" s="176">
        <v>12</v>
      </c>
      <c r="S12" s="175" t="s">
        <v>239</v>
      </c>
      <c r="T12" s="277">
        <v>1740</v>
      </c>
      <c r="U12" s="176">
        <v>5</v>
      </c>
      <c r="X12" s="175" t="s">
        <v>2102</v>
      </c>
      <c r="Y12" s="176">
        <v>1958</v>
      </c>
      <c r="Z12" s="176">
        <v>4</v>
      </c>
      <c r="AC12" s="175" t="s">
        <v>4040</v>
      </c>
      <c r="AD12" s="277">
        <v>108.1</v>
      </c>
      <c r="AE12" s="176">
        <v>4</v>
      </c>
    </row>
    <row r="13" spans="1:31" x14ac:dyDescent="0.35">
      <c r="A13" s="175" t="s">
        <v>24</v>
      </c>
      <c r="B13" s="277"/>
      <c r="C13" s="277"/>
      <c r="D13" s="277"/>
      <c r="E13" s="277"/>
      <c r="F13" s="277">
        <v>163.76840000000001</v>
      </c>
      <c r="G13" s="277">
        <v>163.76840000000001</v>
      </c>
      <c r="J13" s="280" t="s">
        <v>1</v>
      </c>
      <c r="K13" s="281">
        <v>206471.20561800001</v>
      </c>
      <c r="N13" s="175" t="s">
        <v>25</v>
      </c>
      <c r="O13" s="176">
        <v>28.622983488372096</v>
      </c>
      <c r="S13" s="175" t="s">
        <v>575</v>
      </c>
      <c r="T13" s="277">
        <v>1730</v>
      </c>
      <c r="U13" s="176">
        <v>6</v>
      </c>
      <c r="X13" s="175" t="s">
        <v>338</v>
      </c>
      <c r="Y13" s="176">
        <v>1948</v>
      </c>
      <c r="Z13" s="176">
        <v>10</v>
      </c>
      <c r="AC13" s="175" t="s">
        <v>575</v>
      </c>
      <c r="AD13" s="277">
        <v>35.900000000000006</v>
      </c>
      <c r="AE13" s="176">
        <v>4</v>
      </c>
    </row>
    <row r="14" spans="1:31" x14ac:dyDescent="0.35">
      <c r="A14" s="175" t="s">
        <v>1000</v>
      </c>
      <c r="B14" s="277"/>
      <c r="C14" s="277"/>
      <c r="D14" s="277"/>
      <c r="E14" s="277"/>
      <c r="F14" s="277">
        <v>12</v>
      </c>
      <c r="G14" s="277">
        <v>12</v>
      </c>
      <c r="J14" s="280" t="s">
        <v>2</v>
      </c>
      <c r="K14" s="281">
        <v>2584</v>
      </c>
      <c r="N14" s="175" t="s">
        <v>110</v>
      </c>
      <c r="O14" s="176">
        <v>72.866908088235306</v>
      </c>
      <c r="S14" s="175" t="s">
        <v>1330</v>
      </c>
      <c r="T14" s="277">
        <v>1600</v>
      </c>
      <c r="U14" s="176">
        <v>2</v>
      </c>
      <c r="X14" s="175" t="s">
        <v>575</v>
      </c>
      <c r="Y14" s="176">
        <v>1765.9</v>
      </c>
      <c r="Z14" s="176">
        <v>10</v>
      </c>
      <c r="AC14" s="175" t="s">
        <v>4674</v>
      </c>
      <c r="AD14" s="277">
        <v>73.099999999999994</v>
      </c>
      <c r="AE14" s="176">
        <v>2</v>
      </c>
    </row>
    <row r="15" spans="1:31" x14ac:dyDescent="0.35">
      <c r="A15" s="175" t="s">
        <v>25</v>
      </c>
      <c r="B15" s="277"/>
      <c r="C15" s="277"/>
      <c r="D15" s="277"/>
      <c r="E15" s="277"/>
      <c r="F15" s="277">
        <v>4205.3863400000009</v>
      </c>
      <c r="G15" s="277">
        <v>4205.3863400000009</v>
      </c>
      <c r="J15" s="280" t="s">
        <v>287</v>
      </c>
      <c r="K15" s="281">
        <v>2730</v>
      </c>
      <c r="N15" s="175" t="s">
        <v>27</v>
      </c>
      <c r="O15" s="176">
        <v>63.47607853182231</v>
      </c>
      <c r="S15" s="175" t="s">
        <v>3062</v>
      </c>
      <c r="T15" s="277">
        <v>1291</v>
      </c>
      <c r="U15" s="176">
        <v>11</v>
      </c>
      <c r="X15" s="175" t="s">
        <v>239</v>
      </c>
      <c r="Y15" s="176">
        <v>1740</v>
      </c>
      <c r="Z15" s="176">
        <v>5</v>
      </c>
      <c r="AC15" s="175" t="s">
        <v>1367</v>
      </c>
      <c r="AD15" s="277">
        <v>63.8</v>
      </c>
      <c r="AE15" s="176">
        <v>2</v>
      </c>
    </row>
    <row r="16" spans="1:31" x14ac:dyDescent="0.35">
      <c r="A16" s="175" t="s">
        <v>110</v>
      </c>
      <c r="B16" s="277">
        <v>3794.5299999999997</v>
      </c>
      <c r="C16" s="277">
        <v>51.25</v>
      </c>
      <c r="D16" s="277">
        <v>471.4</v>
      </c>
      <c r="E16" s="277">
        <v>6984.1074999999983</v>
      </c>
      <c r="F16" s="277">
        <v>849.61200000000008</v>
      </c>
      <c r="G16" s="277">
        <v>12150.8995</v>
      </c>
      <c r="J16" s="280" t="s">
        <v>5</v>
      </c>
      <c r="K16" s="281">
        <v>552.56710099014094</v>
      </c>
      <c r="N16" s="175" t="s">
        <v>28</v>
      </c>
      <c r="O16" s="176">
        <v>209.8668043478261</v>
      </c>
      <c r="S16" s="175" t="s">
        <v>1721</v>
      </c>
      <c r="T16" s="277">
        <v>1087.5</v>
      </c>
      <c r="U16" s="176">
        <v>6</v>
      </c>
      <c r="X16" s="175" t="s">
        <v>1330</v>
      </c>
      <c r="Y16" s="176">
        <v>1600</v>
      </c>
      <c r="Z16" s="176">
        <v>2</v>
      </c>
      <c r="AC16" s="175" t="s">
        <v>4728</v>
      </c>
      <c r="AD16" s="277">
        <v>56</v>
      </c>
      <c r="AE16" s="176">
        <v>2</v>
      </c>
    </row>
    <row r="17" spans="1:31" x14ac:dyDescent="0.35">
      <c r="A17" s="175" t="s">
        <v>27</v>
      </c>
      <c r="B17" s="277">
        <v>152.5</v>
      </c>
      <c r="C17" s="277"/>
      <c r="D17" s="277">
        <v>856.62</v>
      </c>
      <c r="E17" s="277">
        <v>773.68999999999983</v>
      </c>
      <c r="F17" s="277">
        <v>2115.2288271456023</v>
      </c>
      <c r="G17" s="277">
        <v>3898.0388271456022</v>
      </c>
      <c r="J17" s="280" t="s">
        <v>7478</v>
      </c>
      <c r="K17" s="281">
        <v>2054.9</v>
      </c>
      <c r="N17" s="175" t="s">
        <v>29</v>
      </c>
      <c r="O17" s="176">
        <v>15.78228934482758</v>
      </c>
      <c r="S17" s="175" t="s">
        <v>410</v>
      </c>
      <c r="T17" s="277">
        <v>1075.7</v>
      </c>
      <c r="U17" s="176">
        <v>5</v>
      </c>
      <c r="X17" s="175" t="s">
        <v>3062</v>
      </c>
      <c r="Y17" s="176">
        <v>1291</v>
      </c>
      <c r="Z17" s="176">
        <v>11</v>
      </c>
      <c r="AC17" s="175" t="s">
        <v>4643</v>
      </c>
      <c r="AD17" s="277">
        <v>51.7</v>
      </c>
      <c r="AE17" s="176">
        <v>2</v>
      </c>
    </row>
    <row r="18" spans="1:31" x14ac:dyDescent="0.35">
      <c r="A18" s="175" t="s">
        <v>28</v>
      </c>
      <c r="B18" s="277"/>
      <c r="C18" s="277"/>
      <c r="D18" s="277"/>
      <c r="E18" s="277"/>
      <c r="F18" s="277">
        <v>9813.8730000000014</v>
      </c>
      <c r="G18" s="277">
        <v>9813.8730000000014</v>
      </c>
      <c r="J18" s="280" t="s">
        <v>3823</v>
      </c>
      <c r="K18" s="281">
        <v>962</v>
      </c>
      <c r="N18" s="175" t="s">
        <v>711</v>
      </c>
      <c r="O18" s="176">
        <v>64.832631578947371</v>
      </c>
      <c r="S18" s="175" t="s">
        <v>1991</v>
      </c>
      <c r="T18" s="277">
        <v>1054</v>
      </c>
      <c r="U18" s="176">
        <v>5</v>
      </c>
      <c r="X18" s="175" t="s">
        <v>81</v>
      </c>
      <c r="Y18" s="176">
        <v>1139.3299999999997</v>
      </c>
      <c r="Z18" s="176">
        <v>44</v>
      </c>
      <c r="AC18" s="175" t="s">
        <v>4880</v>
      </c>
      <c r="AD18" s="277">
        <v>48.9</v>
      </c>
      <c r="AE18" s="176">
        <v>2</v>
      </c>
    </row>
    <row r="19" spans="1:31" x14ac:dyDescent="0.35">
      <c r="A19" s="175" t="s">
        <v>29</v>
      </c>
      <c r="B19" s="277"/>
      <c r="C19" s="277"/>
      <c r="D19" s="277"/>
      <c r="E19" s="277"/>
      <c r="F19" s="277">
        <v>47351.412955000036</v>
      </c>
      <c r="G19" s="277">
        <v>47351.412955000036</v>
      </c>
      <c r="K19" s="277"/>
      <c r="N19" s="175" t="s">
        <v>3868</v>
      </c>
      <c r="O19" s="176">
        <v>561.28760999999997</v>
      </c>
      <c r="S19" s="175" t="s">
        <v>2206</v>
      </c>
      <c r="T19" s="277">
        <v>1024.5999999999999</v>
      </c>
      <c r="U19" s="176">
        <v>9</v>
      </c>
      <c r="X19" s="175" t="s">
        <v>1721</v>
      </c>
      <c r="Y19" s="176">
        <v>1087.4999999999998</v>
      </c>
      <c r="Z19" s="176">
        <v>6</v>
      </c>
      <c r="AC19" s="175" t="s">
        <v>4135</v>
      </c>
      <c r="AD19" s="277">
        <v>46</v>
      </c>
      <c r="AE19" s="176">
        <v>2</v>
      </c>
    </row>
    <row r="20" spans="1:31" x14ac:dyDescent="0.35">
      <c r="A20" s="175" t="s">
        <v>711</v>
      </c>
      <c r="B20" s="277">
        <v>253.7</v>
      </c>
      <c r="C20" s="277">
        <v>16</v>
      </c>
      <c r="D20" s="277"/>
      <c r="E20" s="277">
        <v>962.12</v>
      </c>
      <c r="F20" s="277"/>
      <c r="G20" s="277">
        <v>1231.82</v>
      </c>
      <c r="N20" s="175" t="s">
        <v>406</v>
      </c>
      <c r="O20" s="176">
        <v>22.303905</v>
      </c>
      <c r="S20" s="175" t="s">
        <v>821</v>
      </c>
      <c r="T20" s="277">
        <v>966.30000000000018</v>
      </c>
      <c r="U20" s="176">
        <v>6</v>
      </c>
      <c r="X20" s="175" t="s">
        <v>410</v>
      </c>
      <c r="Y20" s="176">
        <v>1075.7</v>
      </c>
      <c r="Z20" s="176">
        <v>5</v>
      </c>
      <c r="AC20" s="175" t="s">
        <v>4611</v>
      </c>
      <c r="AD20" s="277">
        <v>37.400000000000006</v>
      </c>
      <c r="AE20" s="176">
        <v>2</v>
      </c>
    </row>
    <row r="21" spans="1:31" x14ac:dyDescent="0.35">
      <c r="A21" s="175" t="s">
        <v>3868</v>
      </c>
      <c r="B21" s="277"/>
      <c r="C21" s="277"/>
      <c r="D21" s="277"/>
      <c r="E21" s="277"/>
      <c r="F21" s="277">
        <v>561.28760999999997</v>
      </c>
      <c r="G21" s="277">
        <v>561.28760999999997</v>
      </c>
      <c r="N21" s="175" t="s">
        <v>190</v>
      </c>
      <c r="O21" s="176">
        <v>123.18158750000001</v>
      </c>
      <c r="S21" s="175" t="s">
        <v>1352</v>
      </c>
      <c r="T21" s="277">
        <v>817</v>
      </c>
      <c r="U21" s="176">
        <v>2</v>
      </c>
      <c r="X21" s="175" t="s">
        <v>1991</v>
      </c>
      <c r="Y21" s="176">
        <v>1054</v>
      </c>
      <c r="Z21" s="176">
        <v>5</v>
      </c>
      <c r="AC21" s="175" t="s">
        <v>3912</v>
      </c>
      <c r="AD21" s="277">
        <v>36</v>
      </c>
      <c r="AE21" s="176">
        <v>2</v>
      </c>
    </row>
    <row r="22" spans="1:31" x14ac:dyDescent="0.35">
      <c r="A22" s="175" t="s">
        <v>406</v>
      </c>
      <c r="B22" s="277"/>
      <c r="C22" s="277"/>
      <c r="D22" s="277"/>
      <c r="E22" s="277"/>
      <c r="F22" s="277">
        <v>267.64686</v>
      </c>
      <c r="G22" s="277">
        <v>267.64686</v>
      </c>
      <c r="N22" s="175" t="s">
        <v>32</v>
      </c>
      <c r="O22" s="176">
        <v>404.33330000000001</v>
      </c>
      <c r="S22" s="175" t="s">
        <v>7473</v>
      </c>
      <c r="T22" s="277">
        <v>800</v>
      </c>
      <c r="U22" s="176">
        <v>1</v>
      </c>
      <c r="X22" s="175" t="s">
        <v>2206</v>
      </c>
      <c r="Y22" s="176">
        <v>1024.5999999999999</v>
      </c>
      <c r="Z22" s="176">
        <v>9</v>
      </c>
      <c r="AC22" s="175" t="s">
        <v>3905</v>
      </c>
      <c r="AD22" s="277">
        <v>33</v>
      </c>
      <c r="AE22" s="176">
        <v>2</v>
      </c>
    </row>
    <row r="23" spans="1:31" x14ac:dyDescent="0.35">
      <c r="A23" s="175" t="s">
        <v>190</v>
      </c>
      <c r="B23" s="277"/>
      <c r="C23" s="277"/>
      <c r="D23" s="277"/>
      <c r="E23" s="277"/>
      <c r="F23" s="277">
        <v>1542.4527</v>
      </c>
      <c r="G23" s="277">
        <v>1542.4527</v>
      </c>
      <c r="N23" s="175" t="s">
        <v>3869</v>
      </c>
      <c r="O23" s="176">
        <v>0</v>
      </c>
      <c r="S23" s="175" t="s">
        <v>1838</v>
      </c>
      <c r="T23" s="277">
        <v>789</v>
      </c>
      <c r="U23" s="176">
        <v>3</v>
      </c>
      <c r="X23" s="175" t="s">
        <v>821</v>
      </c>
      <c r="Y23" s="176">
        <v>966.3</v>
      </c>
      <c r="Z23" s="176">
        <v>6</v>
      </c>
      <c r="AC23" s="175" t="s">
        <v>4163</v>
      </c>
      <c r="AD23" s="277">
        <v>25.5</v>
      </c>
      <c r="AE23" s="176">
        <v>2</v>
      </c>
    </row>
    <row r="24" spans="1:31" x14ac:dyDescent="0.35">
      <c r="A24" s="175" t="s">
        <v>32</v>
      </c>
      <c r="B24" s="277"/>
      <c r="C24" s="277"/>
      <c r="D24" s="277"/>
      <c r="E24" s="277">
        <v>17099.589999999997</v>
      </c>
      <c r="F24" s="277">
        <v>2368.3420000000001</v>
      </c>
      <c r="G24" s="277">
        <v>19467.931999999997</v>
      </c>
      <c r="N24" s="175" t="s">
        <v>3866</v>
      </c>
      <c r="O24" s="176">
        <v>297.56228571428574</v>
      </c>
      <c r="S24" s="175" t="s">
        <v>2042</v>
      </c>
      <c r="T24" s="277">
        <v>735</v>
      </c>
      <c r="U24" s="176">
        <v>1</v>
      </c>
      <c r="X24" s="175" t="s">
        <v>145</v>
      </c>
      <c r="Y24" s="176">
        <v>889.00000000000011</v>
      </c>
      <c r="Z24" s="176">
        <v>19</v>
      </c>
      <c r="AC24" s="175" t="s">
        <v>4310</v>
      </c>
      <c r="AD24" s="277">
        <v>23.75</v>
      </c>
      <c r="AE24" s="176">
        <v>2</v>
      </c>
    </row>
    <row r="25" spans="1:31" x14ac:dyDescent="0.35">
      <c r="A25" s="175" t="s">
        <v>3869</v>
      </c>
      <c r="B25" s="277"/>
      <c r="C25" s="277"/>
      <c r="D25" s="277"/>
      <c r="E25" s="277"/>
      <c r="F25" s="277">
        <v>0</v>
      </c>
      <c r="G25" s="277">
        <v>0</v>
      </c>
      <c r="N25" s="175" t="s">
        <v>3864</v>
      </c>
      <c r="O25" s="176">
        <v>20.013540571428582</v>
      </c>
      <c r="S25" s="175" t="s">
        <v>779</v>
      </c>
      <c r="T25" s="277">
        <v>725</v>
      </c>
      <c r="U25" s="176">
        <v>1</v>
      </c>
      <c r="X25" s="175" t="s">
        <v>1352</v>
      </c>
      <c r="Y25" s="176">
        <v>817</v>
      </c>
      <c r="Z25" s="176">
        <v>2</v>
      </c>
      <c r="AC25" s="175" t="s">
        <v>4466</v>
      </c>
      <c r="AD25" s="277">
        <v>22</v>
      </c>
      <c r="AE25" s="176">
        <v>2</v>
      </c>
    </row>
    <row r="26" spans="1:31" x14ac:dyDescent="0.35">
      <c r="A26" s="175" t="s">
        <v>3866</v>
      </c>
      <c r="B26" s="277"/>
      <c r="C26" s="277"/>
      <c r="D26" s="277"/>
      <c r="E26" s="277"/>
      <c r="F26" s="277">
        <v>6648.4079999999994</v>
      </c>
      <c r="G26" s="277">
        <v>6648.4079999999994</v>
      </c>
      <c r="S26" s="175" t="s">
        <v>783</v>
      </c>
      <c r="T26" s="277">
        <v>710</v>
      </c>
      <c r="U26" s="176">
        <v>6</v>
      </c>
      <c r="X26" s="292" t="s">
        <v>932</v>
      </c>
      <c r="Y26" s="176">
        <v>802</v>
      </c>
      <c r="Z26" s="176">
        <v>6</v>
      </c>
      <c r="AC26" s="175" t="s">
        <v>4479</v>
      </c>
      <c r="AD26" s="277">
        <v>20.5</v>
      </c>
      <c r="AE26" s="176">
        <v>2</v>
      </c>
    </row>
    <row r="27" spans="1:31" x14ac:dyDescent="0.35">
      <c r="A27" s="175" t="s">
        <v>3864</v>
      </c>
      <c r="B27" s="277"/>
      <c r="C27" s="277"/>
      <c r="D27" s="277"/>
      <c r="E27" s="277"/>
      <c r="F27" s="277">
        <v>52681.012000000032</v>
      </c>
      <c r="G27" s="277">
        <v>52681.012000000032</v>
      </c>
      <c r="S27" s="175" t="s">
        <v>932</v>
      </c>
      <c r="T27" s="277">
        <v>706</v>
      </c>
      <c r="U27" s="176">
        <v>3</v>
      </c>
      <c r="X27" s="175" t="s">
        <v>7473</v>
      </c>
      <c r="Y27" s="176">
        <v>800</v>
      </c>
      <c r="Z27" s="176">
        <v>1</v>
      </c>
      <c r="AC27" s="175" t="s">
        <v>3006</v>
      </c>
      <c r="AD27" s="277">
        <v>13.2</v>
      </c>
      <c r="AE27" s="176">
        <v>2</v>
      </c>
    </row>
    <row r="28" spans="1:31" x14ac:dyDescent="0.35">
      <c r="S28" s="175" t="s">
        <v>3750</v>
      </c>
      <c r="T28" s="277">
        <v>690</v>
      </c>
      <c r="U28" s="176">
        <v>1</v>
      </c>
      <c r="X28" s="175" t="s">
        <v>1838</v>
      </c>
      <c r="Y28" s="176">
        <v>789</v>
      </c>
      <c r="Z28" s="176">
        <v>3</v>
      </c>
      <c r="AC28" s="175" t="s">
        <v>4287</v>
      </c>
      <c r="AD28" s="277">
        <v>13</v>
      </c>
      <c r="AE28" s="176">
        <v>2</v>
      </c>
    </row>
    <row r="29" spans="1:31" x14ac:dyDescent="0.35">
      <c r="S29" s="175" t="s">
        <v>794</v>
      </c>
      <c r="T29" s="277">
        <v>606</v>
      </c>
      <c r="U29" s="176">
        <v>2</v>
      </c>
      <c r="X29" s="175" t="s">
        <v>2042</v>
      </c>
      <c r="Y29" s="176">
        <v>735</v>
      </c>
      <c r="Z29" s="176">
        <v>1</v>
      </c>
      <c r="AC29" s="175" t="s">
        <v>172</v>
      </c>
      <c r="AD29" s="277">
        <v>1.8640000000000001</v>
      </c>
      <c r="AE29" s="176">
        <v>2</v>
      </c>
    </row>
    <row r="30" spans="1:31" x14ac:dyDescent="0.35">
      <c r="S30" s="175" t="s">
        <v>3840</v>
      </c>
      <c r="T30" s="277">
        <v>581</v>
      </c>
      <c r="U30" s="176">
        <v>4</v>
      </c>
      <c r="X30" s="175" t="s">
        <v>779</v>
      </c>
      <c r="Y30" s="176">
        <v>725</v>
      </c>
      <c r="Z30" s="176">
        <v>1</v>
      </c>
      <c r="AC30" s="175" t="s">
        <v>5165</v>
      </c>
      <c r="AD30" s="277">
        <v>604.79999999999995</v>
      </c>
      <c r="AE30" s="176">
        <v>1</v>
      </c>
    </row>
    <row r="31" spans="1:31" x14ac:dyDescent="0.35">
      <c r="S31" s="175" t="s">
        <v>556</v>
      </c>
      <c r="T31" s="277">
        <v>508</v>
      </c>
      <c r="U31" s="176">
        <v>3</v>
      </c>
      <c r="X31" s="175" t="s">
        <v>783</v>
      </c>
      <c r="Y31" s="176">
        <v>710</v>
      </c>
      <c r="Z31" s="176">
        <v>6</v>
      </c>
      <c r="AC31" s="175" t="s">
        <v>5929</v>
      </c>
      <c r="AD31" s="277">
        <v>464.8</v>
      </c>
      <c r="AE31" s="176">
        <v>1</v>
      </c>
    </row>
    <row r="32" spans="1:31" x14ac:dyDescent="0.35">
      <c r="S32" s="175" t="s">
        <v>1367</v>
      </c>
      <c r="T32" s="277">
        <v>502</v>
      </c>
      <c r="U32" s="176">
        <v>3</v>
      </c>
      <c r="X32" s="175" t="s">
        <v>3750</v>
      </c>
      <c r="Y32" s="176">
        <v>690</v>
      </c>
      <c r="Z32" s="176">
        <v>1</v>
      </c>
      <c r="AC32" s="175" t="s">
        <v>5926</v>
      </c>
      <c r="AD32" s="277">
        <v>378</v>
      </c>
      <c r="AE32" s="176">
        <v>1</v>
      </c>
    </row>
    <row r="33" spans="19:31" x14ac:dyDescent="0.35">
      <c r="S33" s="175" t="s">
        <v>270</v>
      </c>
      <c r="T33" s="277">
        <v>488.4</v>
      </c>
      <c r="U33" s="176">
        <v>6</v>
      </c>
      <c r="X33" s="175" t="s">
        <v>794</v>
      </c>
      <c r="Y33" s="176">
        <v>606</v>
      </c>
      <c r="Z33" s="176">
        <v>2</v>
      </c>
      <c r="AC33" s="175" t="s">
        <v>5176</v>
      </c>
      <c r="AD33" s="277">
        <v>312</v>
      </c>
      <c r="AE33" s="176">
        <v>1</v>
      </c>
    </row>
    <row r="34" spans="19:31" x14ac:dyDescent="0.35">
      <c r="S34" s="175" t="s">
        <v>550</v>
      </c>
      <c r="T34" s="277">
        <v>444.5</v>
      </c>
      <c r="U34" s="176">
        <v>1</v>
      </c>
      <c r="X34" s="175" t="s">
        <v>5165</v>
      </c>
      <c r="Y34" s="176">
        <v>604.79999999999995</v>
      </c>
      <c r="Z34" s="176">
        <v>1</v>
      </c>
      <c r="AC34" s="175" t="s">
        <v>5159</v>
      </c>
      <c r="AD34" s="277">
        <v>302.39999999999998</v>
      </c>
      <c r="AE34" s="176">
        <v>1</v>
      </c>
    </row>
    <row r="35" spans="19:31" x14ac:dyDescent="0.35">
      <c r="S35" s="175" t="s">
        <v>865</v>
      </c>
      <c r="T35" s="277">
        <v>441.9</v>
      </c>
      <c r="U35" s="176">
        <v>8</v>
      </c>
      <c r="X35" s="175" t="s">
        <v>865</v>
      </c>
      <c r="Y35" s="176">
        <v>586.29999999999995</v>
      </c>
      <c r="Z35" s="176">
        <v>13</v>
      </c>
      <c r="AC35" s="175" t="s">
        <v>5249</v>
      </c>
      <c r="AD35" s="277">
        <v>288</v>
      </c>
      <c r="AE35" s="176">
        <v>1</v>
      </c>
    </row>
    <row r="36" spans="19:31" x14ac:dyDescent="0.35">
      <c r="S36" s="175" t="s">
        <v>2067</v>
      </c>
      <c r="T36" s="277">
        <v>434.2</v>
      </c>
      <c r="U36" s="176">
        <v>1</v>
      </c>
      <c r="X36" s="175" t="s">
        <v>3840</v>
      </c>
      <c r="Y36" s="176">
        <v>581</v>
      </c>
      <c r="Z36" s="176">
        <v>4</v>
      </c>
      <c r="AC36" s="175" t="s">
        <v>5348</v>
      </c>
      <c r="AD36" s="277">
        <v>208.8</v>
      </c>
      <c r="AE36" s="176">
        <v>1</v>
      </c>
    </row>
    <row r="37" spans="19:31" x14ac:dyDescent="0.35">
      <c r="S37" s="175" t="s">
        <v>2130</v>
      </c>
      <c r="T37" s="277">
        <v>430.84999999999997</v>
      </c>
      <c r="U37" s="176">
        <v>6</v>
      </c>
      <c r="X37" s="175" t="s">
        <v>1367</v>
      </c>
      <c r="Y37" s="176">
        <v>565.79999999999995</v>
      </c>
      <c r="Z37" s="176">
        <v>5</v>
      </c>
      <c r="AC37" s="175" t="s">
        <v>4326</v>
      </c>
      <c r="AD37" s="277">
        <v>119.6</v>
      </c>
      <c r="AE37" s="176">
        <v>1</v>
      </c>
    </row>
    <row r="38" spans="19:31" x14ac:dyDescent="0.35">
      <c r="S38" s="175" t="s">
        <v>1459</v>
      </c>
      <c r="T38" s="277">
        <v>417</v>
      </c>
      <c r="U38" s="176">
        <v>1</v>
      </c>
      <c r="X38" s="175" t="s">
        <v>556</v>
      </c>
      <c r="Y38" s="176">
        <v>508</v>
      </c>
      <c r="Z38" s="176">
        <v>3</v>
      </c>
      <c r="AC38" s="175" t="s">
        <v>5774</v>
      </c>
      <c r="AD38" s="277">
        <v>66.599999999999994</v>
      </c>
      <c r="AE38" s="176">
        <v>1</v>
      </c>
    </row>
    <row r="39" spans="19:31" x14ac:dyDescent="0.35">
      <c r="S39" s="175" t="s">
        <v>222</v>
      </c>
      <c r="T39" s="277">
        <v>356.9</v>
      </c>
      <c r="U39" s="176">
        <v>5</v>
      </c>
      <c r="X39" s="175" t="s">
        <v>270</v>
      </c>
      <c r="Y39" s="176">
        <v>488.4</v>
      </c>
      <c r="Z39" s="176">
        <v>6</v>
      </c>
      <c r="AC39" s="175" t="s">
        <v>4070</v>
      </c>
      <c r="AD39" s="277">
        <v>56.3</v>
      </c>
      <c r="AE39" s="176">
        <v>1</v>
      </c>
    </row>
    <row r="40" spans="19:31" x14ac:dyDescent="0.35">
      <c r="S40" s="175" t="s">
        <v>2463</v>
      </c>
      <c r="T40" s="277">
        <v>333.5</v>
      </c>
      <c r="U40" s="176">
        <v>5</v>
      </c>
      <c r="X40" s="175" t="s">
        <v>3953</v>
      </c>
      <c r="Y40" s="176">
        <v>478.52500000000003</v>
      </c>
      <c r="Z40" s="176">
        <v>12</v>
      </c>
      <c r="AC40" s="175" t="s">
        <v>4024</v>
      </c>
      <c r="AD40" s="277">
        <v>55.1</v>
      </c>
      <c r="AE40" s="176">
        <v>1</v>
      </c>
    </row>
    <row r="41" spans="19:31" x14ac:dyDescent="0.35">
      <c r="S41" s="175" t="s">
        <v>1139</v>
      </c>
      <c r="T41" s="277">
        <v>301.40000000000003</v>
      </c>
      <c r="U41" s="176">
        <v>9</v>
      </c>
      <c r="X41" s="175" t="s">
        <v>5929</v>
      </c>
      <c r="Y41" s="176">
        <v>464.8</v>
      </c>
      <c r="Z41" s="176">
        <v>1</v>
      </c>
      <c r="AC41" s="175" t="s">
        <v>5243</v>
      </c>
      <c r="AD41" s="277">
        <v>48.3</v>
      </c>
      <c r="AE41" s="176">
        <v>1</v>
      </c>
    </row>
    <row r="42" spans="19:31" x14ac:dyDescent="0.35">
      <c r="S42" s="175" t="s">
        <v>2721</v>
      </c>
      <c r="T42" s="277">
        <v>288.5</v>
      </c>
      <c r="U42" s="176">
        <v>3</v>
      </c>
      <c r="X42" s="175" t="s">
        <v>550</v>
      </c>
      <c r="Y42" s="176">
        <v>444.5</v>
      </c>
      <c r="Z42" s="176">
        <v>1</v>
      </c>
      <c r="AC42" s="175" t="s">
        <v>3832</v>
      </c>
      <c r="AD42" s="277">
        <v>48</v>
      </c>
      <c r="AE42" s="176">
        <v>1</v>
      </c>
    </row>
    <row r="43" spans="19:31" x14ac:dyDescent="0.35">
      <c r="S43" s="175" t="s">
        <v>441</v>
      </c>
      <c r="T43" s="277">
        <v>283</v>
      </c>
      <c r="U43" s="176">
        <v>4</v>
      </c>
      <c r="X43" s="175" t="s">
        <v>2067</v>
      </c>
      <c r="Y43" s="176">
        <v>434.2</v>
      </c>
      <c r="Z43" s="176">
        <v>1</v>
      </c>
      <c r="AC43" s="175" t="s">
        <v>1210</v>
      </c>
      <c r="AD43" s="277">
        <v>46.7</v>
      </c>
      <c r="AE43" s="176">
        <v>1</v>
      </c>
    </row>
    <row r="44" spans="19:31" x14ac:dyDescent="0.35">
      <c r="S44" s="175" t="s">
        <v>761</v>
      </c>
      <c r="T44" s="277">
        <v>274</v>
      </c>
      <c r="U44" s="176">
        <v>2</v>
      </c>
      <c r="X44" s="175" t="s">
        <v>2130</v>
      </c>
      <c r="Y44" s="176">
        <v>430.84999999999997</v>
      </c>
      <c r="Z44" s="176">
        <v>6</v>
      </c>
      <c r="AC44" s="175" t="s">
        <v>2096</v>
      </c>
      <c r="AD44" s="277">
        <v>40</v>
      </c>
      <c r="AE44" s="176">
        <v>1</v>
      </c>
    </row>
    <row r="45" spans="19:31" x14ac:dyDescent="0.35">
      <c r="S45" s="175" t="s">
        <v>741</v>
      </c>
      <c r="T45" s="277">
        <v>271.5</v>
      </c>
      <c r="U45" s="176">
        <v>2</v>
      </c>
      <c r="X45" s="175" t="s">
        <v>1459</v>
      </c>
      <c r="Y45" s="176">
        <v>417</v>
      </c>
      <c r="Z45" s="176">
        <v>1</v>
      </c>
      <c r="AC45" s="175" t="s">
        <v>4939</v>
      </c>
      <c r="AD45" s="277">
        <v>38.549999999999997</v>
      </c>
      <c r="AE45" s="176">
        <v>1</v>
      </c>
    </row>
    <row r="46" spans="19:31" x14ac:dyDescent="0.35">
      <c r="S46" s="175" t="s">
        <v>320</v>
      </c>
      <c r="T46" s="277">
        <v>269.89999999999998</v>
      </c>
      <c r="U46" s="176">
        <v>6</v>
      </c>
      <c r="X46" s="175" t="s">
        <v>5173</v>
      </c>
      <c r="Y46" s="176">
        <v>402</v>
      </c>
      <c r="Z46" s="176">
        <v>1</v>
      </c>
      <c r="AC46" s="175" t="s">
        <v>4378</v>
      </c>
      <c r="AD46" s="277">
        <v>35.4</v>
      </c>
      <c r="AE46" s="176">
        <v>1</v>
      </c>
    </row>
    <row r="47" spans="19:31" x14ac:dyDescent="0.35">
      <c r="S47" s="175" t="s">
        <v>1814</v>
      </c>
      <c r="T47" s="277">
        <v>264</v>
      </c>
      <c r="U47" s="176">
        <v>4</v>
      </c>
      <c r="X47" s="175" t="s">
        <v>5168</v>
      </c>
      <c r="Y47" s="176">
        <v>400</v>
      </c>
      <c r="Z47" s="176">
        <v>1</v>
      </c>
      <c r="AC47" s="175" t="s">
        <v>4804</v>
      </c>
      <c r="AD47" s="277">
        <v>33</v>
      </c>
      <c r="AE47" s="176">
        <v>1</v>
      </c>
    </row>
    <row r="48" spans="19:31" x14ac:dyDescent="0.35">
      <c r="S48" s="175" t="s">
        <v>389</v>
      </c>
      <c r="T48" s="277">
        <v>254.5</v>
      </c>
      <c r="U48" s="176">
        <v>3</v>
      </c>
      <c r="X48" s="175" t="s">
        <v>5188</v>
      </c>
      <c r="Y48" s="176">
        <v>400</v>
      </c>
      <c r="Z48" s="176">
        <v>1</v>
      </c>
      <c r="AC48" s="175" t="s">
        <v>5514</v>
      </c>
      <c r="AD48" s="277">
        <v>28.344000000000001</v>
      </c>
      <c r="AE48" s="176">
        <v>1</v>
      </c>
    </row>
    <row r="49" spans="19:31" x14ac:dyDescent="0.35">
      <c r="S49" s="175" t="s">
        <v>1571</v>
      </c>
      <c r="T49" s="277">
        <v>248.5</v>
      </c>
      <c r="U49" s="176">
        <v>3</v>
      </c>
      <c r="X49" s="175" t="s">
        <v>5926</v>
      </c>
      <c r="Y49" s="176">
        <v>378</v>
      </c>
      <c r="Z49" s="176">
        <v>1</v>
      </c>
      <c r="AC49" s="175" t="s">
        <v>5455</v>
      </c>
      <c r="AD49" s="277">
        <v>28</v>
      </c>
      <c r="AE49" s="176">
        <v>1</v>
      </c>
    </row>
    <row r="50" spans="19:31" x14ac:dyDescent="0.35">
      <c r="S50" s="175" t="s">
        <v>81</v>
      </c>
      <c r="T50" s="277">
        <v>235.6</v>
      </c>
      <c r="U50" s="176">
        <v>14</v>
      </c>
      <c r="X50" s="175" t="s">
        <v>1531</v>
      </c>
      <c r="Y50" s="176">
        <v>358</v>
      </c>
      <c r="Z50" s="176">
        <v>9</v>
      </c>
      <c r="AC50" s="175" t="s">
        <v>5057</v>
      </c>
      <c r="AD50" s="277">
        <v>26.4</v>
      </c>
      <c r="AE50" s="176">
        <v>1</v>
      </c>
    </row>
    <row r="51" spans="19:31" x14ac:dyDescent="0.35">
      <c r="S51" s="175" t="s">
        <v>1679</v>
      </c>
      <c r="T51" s="277">
        <v>209.5</v>
      </c>
      <c r="U51" s="176">
        <v>2</v>
      </c>
      <c r="X51" s="175" t="s">
        <v>222</v>
      </c>
      <c r="Y51" s="176">
        <v>356.9</v>
      </c>
      <c r="Z51" s="176">
        <v>5</v>
      </c>
      <c r="AC51" s="175" t="s">
        <v>5593</v>
      </c>
      <c r="AD51" s="277">
        <v>26.1</v>
      </c>
      <c r="AE51" s="176">
        <v>1</v>
      </c>
    </row>
    <row r="52" spans="19:31" x14ac:dyDescent="0.35">
      <c r="S52" s="175" t="s">
        <v>1041</v>
      </c>
      <c r="T52" s="277">
        <v>204</v>
      </c>
      <c r="U52" s="176">
        <v>5</v>
      </c>
      <c r="X52" s="175" t="s">
        <v>5246</v>
      </c>
      <c r="Y52" s="176">
        <v>353.5</v>
      </c>
      <c r="Z52" s="176">
        <v>1</v>
      </c>
      <c r="AC52" s="175" t="s">
        <v>4375</v>
      </c>
      <c r="AD52" s="277">
        <v>26</v>
      </c>
      <c r="AE52" s="176">
        <v>1</v>
      </c>
    </row>
    <row r="53" spans="19:31" x14ac:dyDescent="0.35">
      <c r="S53" s="175" t="s">
        <v>245</v>
      </c>
      <c r="T53" s="277">
        <v>201.7</v>
      </c>
      <c r="U53" s="176">
        <v>3</v>
      </c>
      <c r="X53" s="175" t="s">
        <v>5179</v>
      </c>
      <c r="Y53" s="176">
        <v>344.52</v>
      </c>
      <c r="Z53" s="176">
        <v>1</v>
      </c>
      <c r="AC53" s="175" t="s">
        <v>5461</v>
      </c>
      <c r="AD53" s="277">
        <v>25.516999999999999</v>
      </c>
      <c r="AE53" s="176">
        <v>1</v>
      </c>
    </row>
    <row r="54" spans="19:31" x14ac:dyDescent="0.35">
      <c r="S54" s="175" t="s">
        <v>1468</v>
      </c>
      <c r="T54" s="277">
        <v>179</v>
      </c>
      <c r="U54" s="176">
        <v>5</v>
      </c>
      <c r="X54" s="175" t="s">
        <v>2463</v>
      </c>
      <c r="Y54" s="176">
        <v>333.5</v>
      </c>
      <c r="Z54" s="176">
        <v>5</v>
      </c>
      <c r="AC54" s="175" t="s">
        <v>4381</v>
      </c>
      <c r="AD54" s="277">
        <v>25.5</v>
      </c>
      <c r="AE54" s="176">
        <v>1</v>
      </c>
    </row>
    <row r="55" spans="19:31" x14ac:dyDescent="0.35">
      <c r="S55" s="175" t="s">
        <v>619</v>
      </c>
      <c r="T55" s="277">
        <v>170</v>
      </c>
      <c r="U55" s="176">
        <v>2</v>
      </c>
      <c r="X55" s="175" t="s">
        <v>5156</v>
      </c>
      <c r="Y55" s="176">
        <v>332.1</v>
      </c>
      <c r="Z55" s="176">
        <v>1</v>
      </c>
      <c r="AC55" s="175" t="s">
        <v>3881</v>
      </c>
      <c r="AD55" s="277">
        <v>25.3</v>
      </c>
      <c r="AE55" s="176">
        <v>1</v>
      </c>
    </row>
    <row r="56" spans="19:31" x14ac:dyDescent="0.35">
      <c r="S56" s="175" t="s">
        <v>2329</v>
      </c>
      <c r="T56" s="277">
        <v>168</v>
      </c>
      <c r="U56" s="176">
        <v>3</v>
      </c>
      <c r="X56" s="175" t="s">
        <v>4118</v>
      </c>
      <c r="Y56" s="176">
        <v>315</v>
      </c>
      <c r="Z56" s="176">
        <v>20</v>
      </c>
      <c r="AC56" s="175" t="s">
        <v>4655</v>
      </c>
      <c r="AD56" s="277">
        <v>24.6</v>
      </c>
      <c r="AE56" s="176">
        <v>1</v>
      </c>
    </row>
    <row r="57" spans="19:31" x14ac:dyDescent="0.35">
      <c r="S57" s="175" t="s">
        <v>435</v>
      </c>
      <c r="T57" s="277">
        <v>167</v>
      </c>
      <c r="U57" s="176">
        <v>1</v>
      </c>
      <c r="X57" s="175" t="s">
        <v>5176</v>
      </c>
      <c r="Y57" s="176">
        <v>312</v>
      </c>
      <c r="Z57" s="176">
        <v>1</v>
      </c>
      <c r="AC57" s="175" t="s">
        <v>5061</v>
      </c>
      <c r="AD57" s="277">
        <v>23.4</v>
      </c>
      <c r="AE57" s="176">
        <v>1</v>
      </c>
    </row>
    <row r="58" spans="19:31" x14ac:dyDescent="0.35">
      <c r="S58" s="175" t="s">
        <v>514</v>
      </c>
      <c r="T58" s="277">
        <v>162.30000000000001</v>
      </c>
      <c r="U58" s="176">
        <v>4</v>
      </c>
      <c r="X58" s="175" t="s">
        <v>5159</v>
      </c>
      <c r="Y58" s="176">
        <v>302.39999999999998</v>
      </c>
      <c r="Z58" s="176">
        <v>1</v>
      </c>
      <c r="AC58" s="175" t="s">
        <v>4027</v>
      </c>
      <c r="AD58" s="277">
        <v>21.6</v>
      </c>
      <c r="AE58" s="176">
        <v>1</v>
      </c>
    </row>
    <row r="59" spans="19:31" x14ac:dyDescent="0.35">
      <c r="S59" s="175" t="s">
        <v>562</v>
      </c>
      <c r="T59" s="277">
        <v>160</v>
      </c>
      <c r="U59" s="176">
        <v>1</v>
      </c>
      <c r="X59" s="175" t="s">
        <v>1139</v>
      </c>
      <c r="Y59" s="176">
        <v>301.40000000000003</v>
      </c>
      <c r="Z59" s="176">
        <v>9</v>
      </c>
      <c r="AC59" s="175" t="s">
        <v>4372</v>
      </c>
      <c r="AD59" s="277">
        <v>21.35</v>
      </c>
      <c r="AE59" s="176">
        <v>1</v>
      </c>
    </row>
    <row r="60" spans="19:31" x14ac:dyDescent="0.35">
      <c r="S60" s="175" t="s">
        <v>2853</v>
      </c>
      <c r="T60" s="277">
        <v>157</v>
      </c>
      <c r="U60" s="176">
        <v>1</v>
      </c>
      <c r="X60" s="175" t="s">
        <v>441</v>
      </c>
      <c r="Y60" s="176">
        <v>292.8</v>
      </c>
      <c r="Z60" s="176">
        <v>5</v>
      </c>
      <c r="AC60" s="175" t="s">
        <v>4882</v>
      </c>
      <c r="AD60" s="277">
        <v>20.8</v>
      </c>
      <c r="AE60" s="176">
        <v>1</v>
      </c>
    </row>
    <row r="61" spans="19:31" x14ac:dyDescent="0.35">
      <c r="S61" s="175" t="s">
        <v>1926</v>
      </c>
      <c r="T61" s="277">
        <v>153.69999999999999</v>
      </c>
      <c r="U61" s="176">
        <v>6</v>
      </c>
      <c r="X61" s="175" t="s">
        <v>2721</v>
      </c>
      <c r="Y61" s="176">
        <v>288.5</v>
      </c>
      <c r="Z61" s="176">
        <v>3</v>
      </c>
      <c r="AC61" s="175" t="s">
        <v>4022</v>
      </c>
      <c r="AD61" s="277">
        <v>20.8</v>
      </c>
      <c r="AE61" s="176">
        <v>1</v>
      </c>
    </row>
    <row r="62" spans="19:31" x14ac:dyDescent="0.35">
      <c r="S62" s="175" t="s">
        <v>3304</v>
      </c>
      <c r="T62" s="277">
        <v>148.01900000000001</v>
      </c>
      <c r="U62" s="176">
        <v>2</v>
      </c>
      <c r="X62" s="175" t="s">
        <v>5249</v>
      </c>
      <c r="Y62" s="176">
        <v>288</v>
      </c>
      <c r="Z62" s="176">
        <v>1</v>
      </c>
      <c r="AC62" s="175" t="s">
        <v>4194</v>
      </c>
      <c r="AD62" s="277">
        <v>20.7</v>
      </c>
      <c r="AE62" s="176">
        <v>1</v>
      </c>
    </row>
    <row r="63" spans="19:31" x14ac:dyDescent="0.35">
      <c r="S63" s="175" t="s">
        <v>654</v>
      </c>
      <c r="T63" s="277">
        <v>147.6</v>
      </c>
      <c r="U63" s="176">
        <v>2</v>
      </c>
      <c r="X63" s="175" t="s">
        <v>5162</v>
      </c>
      <c r="Y63" s="176">
        <v>288</v>
      </c>
      <c r="Z63" s="176">
        <v>1</v>
      </c>
      <c r="AC63" s="175" t="s">
        <v>5770</v>
      </c>
      <c r="AD63" s="277">
        <v>20.399999999999999</v>
      </c>
      <c r="AE63" s="176">
        <v>1</v>
      </c>
    </row>
    <row r="64" spans="19:31" x14ac:dyDescent="0.35">
      <c r="S64" s="175" t="s">
        <v>3208</v>
      </c>
      <c r="T64" s="277">
        <v>141.9</v>
      </c>
      <c r="U64" s="176">
        <v>2</v>
      </c>
      <c r="X64" s="175" t="s">
        <v>5185</v>
      </c>
      <c r="Y64" s="176">
        <v>288</v>
      </c>
      <c r="Z64" s="176">
        <v>1</v>
      </c>
      <c r="AC64" s="175" t="s">
        <v>2435</v>
      </c>
      <c r="AD64" s="277">
        <v>20</v>
      </c>
      <c r="AE64" s="176">
        <v>1</v>
      </c>
    </row>
    <row r="65" spans="19:31" x14ac:dyDescent="0.35">
      <c r="S65" s="175" t="s">
        <v>1034</v>
      </c>
      <c r="T65" s="277">
        <v>138</v>
      </c>
      <c r="U65" s="176">
        <v>1</v>
      </c>
      <c r="X65" s="175" t="s">
        <v>761</v>
      </c>
      <c r="Y65" s="176">
        <v>274</v>
      </c>
      <c r="Z65" s="176">
        <v>2</v>
      </c>
      <c r="AC65" s="175" t="s">
        <v>4043</v>
      </c>
      <c r="AD65" s="277">
        <v>20</v>
      </c>
      <c r="AE65" s="176">
        <v>1</v>
      </c>
    </row>
    <row r="66" spans="19:31" x14ac:dyDescent="0.35">
      <c r="S66" s="175" t="s">
        <v>1531</v>
      </c>
      <c r="T66" s="277">
        <v>135</v>
      </c>
      <c r="U66" s="176">
        <v>4</v>
      </c>
      <c r="X66" s="175" t="s">
        <v>741</v>
      </c>
      <c r="Y66" s="176">
        <v>271.5</v>
      </c>
      <c r="Z66" s="176">
        <v>2</v>
      </c>
      <c r="AC66" s="175" t="s">
        <v>5482</v>
      </c>
      <c r="AD66" s="277">
        <v>20</v>
      </c>
      <c r="AE66" s="176">
        <v>1</v>
      </c>
    </row>
    <row r="67" spans="19:31" x14ac:dyDescent="0.35">
      <c r="S67" s="175" t="s">
        <v>846</v>
      </c>
      <c r="T67" s="277">
        <v>129.13999999999999</v>
      </c>
      <c r="U67" s="176">
        <v>3</v>
      </c>
      <c r="X67" s="175" t="s">
        <v>320</v>
      </c>
      <c r="Y67" s="176">
        <v>269.89999999999998</v>
      </c>
      <c r="Z67" s="176">
        <v>6</v>
      </c>
      <c r="AC67" s="175" t="s">
        <v>5838</v>
      </c>
      <c r="AD67" s="277">
        <v>19.8</v>
      </c>
      <c r="AE67" s="176">
        <v>1</v>
      </c>
    </row>
    <row r="68" spans="19:31" x14ac:dyDescent="0.35">
      <c r="S68" s="175" t="s">
        <v>1936</v>
      </c>
      <c r="T68" s="277">
        <v>127.5</v>
      </c>
      <c r="U68" s="176">
        <v>2</v>
      </c>
      <c r="X68" s="175" t="s">
        <v>1814</v>
      </c>
      <c r="Y68" s="176">
        <v>264</v>
      </c>
      <c r="Z68" s="176">
        <v>4</v>
      </c>
      <c r="AC68" s="175" t="s">
        <v>3940</v>
      </c>
      <c r="AD68" s="277">
        <v>19.5</v>
      </c>
      <c r="AE68" s="176">
        <v>1</v>
      </c>
    </row>
    <row r="69" spans="19:31" x14ac:dyDescent="0.35">
      <c r="S69" s="175" t="s">
        <v>1692</v>
      </c>
      <c r="T69" s="277">
        <v>125</v>
      </c>
      <c r="U69" s="176">
        <v>1</v>
      </c>
      <c r="X69" s="175" t="s">
        <v>5182</v>
      </c>
      <c r="Y69" s="176">
        <v>263.08800000000002</v>
      </c>
      <c r="Z69" s="176">
        <v>1</v>
      </c>
      <c r="AC69" s="175" t="s">
        <v>4088</v>
      </c>
      <c r="AD69" s="277">
        <v>19.5</v>
      </c>
      <c r="AE69" s="176">
        <v>1</v>
      </c>
    </row>
    <row r="70" spans="19:31" x14ac:dyDescent="0.35">
      <c r="S70" s="175" t="s">
        <v>3316</v>
      </c>
      <c r="T70" s="277">
        <v>122</v>
      </c>
      <c r="U70" s="176">
        <v>4</v>
      </c>
      <c r="X70" s="175" t="s">
        <v>389</v>
      </c>
      <c r="Y70" s="176">
        <v>254.5</v>
      </c>
      <c r="Z70" s="176">
        <v>3</v>
      </c>
      <c r="AC70" s="175" t="s">
        <v>695</v>
      </c>
      <c r="AD70" s="277">
        <v>18.399999999999999</v>
      </c>
      <c r="AE70" s="176">
        <v>1</v>
      </c>
    </row>
    <row r="71" spans="19:31" x14ac:dyDescent="0.35">
      <c r="S71" s="175" t="s">
        <v>2777</v>
      </c>
      <c r="T71" s="277">
        <v>122</v>
      </c>
      <c r="U71" s="176">
        <v>1</v>
      </c>
      <c r="X71" s="175" t="s">
        <v>1571</v>
      </c>
      <c r="Y71" s="176">
        <v>248.5</v>
      </c>
      <c r="Z71" s="176">
        <v>3</v>
      </c>
      <c r="AC71" s="175" t="s">
        <v>603</v>
      </c>
      <c r="AD71" s="277">
        <v>18</v>
      </c>
      <c r="AE71" s="176">
        <v>1</v>
      </c>
    </row>
    <row r="72" spans="19:31" x14ac:dyDescent="0.35">
      <c r="S72" s="175" t="s">
        <v>3752</v>
      </c>
      <c r="T72" s="277">
        <v>118.5</v>
      </c>
      <c r="U72" s="176">
        <v>1</v>
      </c>
      <c r="X72" s="175" t="s">
        <v>1056</v>
      </c>
      <c r="Y72" s="176">
        <v>221.87</v>
      </c>
      <c r="Z72" s="176">
        <v>17</v>
      </c>
      <c r="AC72" s="175" t="s">
        <v>1781</v>
      </c>
      <c r="AD72" s="277">
        <v>17.8</v>
      </c>
      <c r="AE72" s="176">
        <v>1</v>
      </c>
    </row>
    <row r="73" spans="19:31" x14ac:dyDescent="0.35">
      <c r="S73" s="175" t="s">
        <v>926</v>
      </c>
      <c r="T73" s="277">
        <v>116</v>
      </c>
      <c r="U73" s="176">
        <v>2</v>
      </c>
      <c r="X73" s="175" t="s">
        <v>1679</v>
      </c>
      <c r="Y73" s="176">
        <v>209.5</v>
      </c>
      <c r="Z73" s="176">
        <v>2</v>
      </c>
      <c r="AC73" s="175" t="s">
        <v>5832</v>
      </c>
      <c r="AD73" s="277">
        <v>17.5</v>
      </c>
      <c r="AE73" s="176">
        <v>1</v>
      </c>
    </row>
    <row r="74" spans="19:31" x14ac:dyDescent="0.35">
      <c r="S74" s="175" t="s">
        <v>2684</v>
      </c>
      <c r="T74" s="277">
        <v>112.1</v>
      </c>
      <c r="U74" s="176">
        <v>1</v>
      </c>
      <c r="X74" s="175" t="s">
        <v>5348</v>
      </c>
      <c r="Y74" s="176">
        <v>208.8</v>
      </c>
      <c r="Z74" s="176">
        <v>1</v>
      </c>
      <c r="AC74" s="175" t="s">
        <v>5932</v>
      </c>
      <c r="AD74" s="277">
        <v>16.8</v>
      </c>
      <c r="AE74" s="176">
        <v>1</v>
      </c>
    </row>
    <row r="75" spans="19:31" x14ac:dyDescent="0.35">
      <c r="S75" s="175" t="s">
        <v>955</v>
      </c>
      <c r="T75" s="277">
        <v>109.1</v>
      </c>
      <c r="U75" s="176">
        <v>2</v>
      </c>
      <c r="X75" s="175" t="s">
        <v>1041</v>
      </c>
      <c r="Y75" s="176">
        <v>204</v>
      </c>
      <c r="Z75" s="176">
        <v>5</v>
      </c>
      <c r="AC75" s="175" t="s">
        <v>4230</v>
      </c>
      <c r="AD75" s="277">
        <v>16.5</v>
      </c>
      <c r="AE75" s="176">
        <v>1</v>
      </c>
    </row>
    <row r="76" spans="19:31" x14ac:dyDescent="0.35">
      <c r="S76" s="175" t="s">
        <v>2662</v>
      </c>
      <c r="T76" s="277">
        <v>108</v>
      </c>
      <c r="U76" s="176">
        <v>1</v>
      </c>
      <c r="X76" s="175" t="s">
        <v>435</v>
      </c>
      <c r="Y76" s="176">
        <v>203.2</v>
      </c>
      <c r="Z76" s="176">
        <v>3</v>
      </c>
      <c r="AC76" s="175" t="s">
        <v>5704</v>
      </c>
      <c r="AD76" s="277">
        <v>16.5</v>
      </c>
      <c r="AE76" s="176">
        <v>1</v>
      </c>
    </row>
    <row r="77" spans="19:31" x14ac:dyDescent="0.35">
      <c r="S77" s="175" t="s">
        <v>483</v>
      </c>
      <c r="T77" s="277">
        <v>107</v>
      </c>
      <c r="U77" s="176">
        <v>2</v>
      </c>
      <c r="X77" s="175" t="s">
        <v>245</v>
      </c>
      <c r="Y77" s="176">
        <v>201.7</v>
      </c>
      <c r="Z77" s="176">
        <v>3</v>
      </c>
      <c r="AC77" s="175" t="s">
        <v>5590</v>
      </c>
      <c r="AD77" s="277">
        <v>16.2</v>
      </c>
      <c r="AE77" s="176">
        <v>1</v>
      </c>
    </row>
    <row r="78" spans="19:31" x14ac:dyDescent="0.35">
      <c r="S78" s="175" t="s">
        <v>1871</v>
      </c>
      <c r="T78" s="277">
        <v>104.4</v>
      </c>
      <c r="U78" s="176">
        <v>1</v>
      </c>
      <c r="X78" s="175" t="s">
        <v>5150</v>
      </c>
      <c r="Y78" s="176">
        <v>200</v>
      </c>
      <c r="Z78" s="176">
        <v>1</v>
      </c>
      <c r="AC78" s="175" t="s">
        <v>5417</v>
      </c>
      <c r="AD78" s="277">
        <v>16.2</v>
      </c>
      <c r="AE78" s="176">
        <v>1</v>
      </c>
    </row>
    <row r="79" spans="19:31" x14ac:dyDescent="0.35">
      <c r="S79" s="175" t="s">
        <v>2235</v>
      </c>
      <c r="T79" s="277">
        <v>104.14</v>
      </c>
      <c r="U79" s="176">
        <v>1</v>
      </c>
      <c r="X79" s="175" t="s">
        <v>4243</v>
      </c>
      <c r="Y79" s="176">
        <v>199.4</v>
      </c>
      <c r="Z79" s="176">
        <v>2</v>
      </c>
      <c r="AC79" s="175" t="s">
        <v>4720</v>
      </c>
      <c r="AD79" s="277">
        <v>16.100000000000001</v>
      </c>
      <c r="AE79" s="176">
        <v>1</v>
      </c>
    </row>
    <row r="80" spans="19:31" x14ac:dyDescent="0.35">
      <c r="S80" s="175" t="s">
        <v>897</v>
      </c>
      <c r="T80" s="277">
        <v>101</v>
      </c>
      <c r="U80" s="176">
        <v>2</v>
      </c>
      <c r="X80" s="175" t="s">
        <v>4249</v>
      </c>
      <c r="Y80" s="176">
        <v>197.60000000000002</v>
      </c>
      <c r="Z80" s="176">
        <v>7</v>
      </c>
      <c r="AC80" s="175" t="s">
        <v>5110</v>
      </c>
      <c r="AD80" s="277">
        <v>16</v>
      </c>
      <c r="AE80" s="176">
        <v>1</v>
      </c>
    </row>
    <row r="81" spans="19:31" x14ac:dyDescent="0.35">
      <c r="S81" s="175" t="s">
        <v>1321</v>
      </c>
      <c r="T81" s="277">
        <v>101</v>
      </c>
      <c r="U81" s="176">
        <v>2</v>
      </c>
      <c r="X81" s="175" t="s">
        <v>4147</v>
      </c>
      <c r="Y81" s="176">
        <v>190.3</v>
      </c>
      <c r="Z81" s="176">
        <v>6</v>
      </c>
      <c r="AC81" s="175" t="s">
        <v>4769</v>
      </c>
      <c r="AD81" s="277">
        <v>16</v>
      </c>
      <c r="AE81" s="176">
        <v>1</v>
      </c>
    </row>
    <row r="82" spans="19:31" x14ac:dyDescent="0.35">
      <c r="S82" s="175" t="s">
        <v>2454</v>
      </c>
      <c r="T82" s="277">
        <v>100.2</v>
      </c>
      <c r="U82" s="176">
        <v>3</v>
      </c>
      <c r="X82" s="175" t="s">
        <v>1468</v>
      </c>
      <c r="Y82" s="176">
        <v>179</v>
      </c>
      <c r="Z82" s="176">
        <v>5</v>
      </c>
      <c r="AC82" s="175" t="s">
        <v>4897</v>
      </c>
      <c r="AD82" s="277">
        <v>15.6</v>
      </c>
      <c r="AE82" s="176">
        <v>1</v>
      </c>
    </row>
    <row r="83" spans="19:31" x14ac:dyDescent="0.35">
      <c r="S83" s="175" t="s">
        <v>2392</v>
      </c>
      <c r="T83" s="277">
        <v>100</v>
      </c>
      <c r="U83" s="176">
        <v>2</v>
      </c>
      <c r="X83" s="175" t="s">
        <v>619</v>
      </c>
      <c r="Y83" s="176">
        <v>170</v>
      </c>
      <c r="Z83" s="176">
        <v>2</v>
      </c>
      <c r="AC83" s="175" t="s">
        <v>4153</v>
      </c>
      <c r="AD83" s="277">
        <v>15.375</v>
      </c>
      <c r="AE83" s="176">
        <v>1</v>
      </c>
    </row>
    <row r="84" spans="19:31" x14ac:dyDescent="0.35">
      <c r="S84" s="175" t="s">
        <v>2881</v>
      </c>
      <c r="T84" s="277">
        <v>100</v>
      </c>
      <c r="U84" s="176">
        <v>1</v>
      </c>
      <c r="X84" s="175" t="s">
        <v>2329</v>
      </c>
      <c r="Y84" s="176">
        <v>168</v>
      </c>
      <c r="Z84" s="176">
        <v>3</v>
      </c>
      <c r="AC84" s="175" t="s">
        <v>1771</v>
      </c>
      <c r="AD84" s="277">
        <v>15.13</v>
      </c>
      <c r="AE84" s="176">
        <v>1</v>
      </c>
    </row>
    <row r="85" spans="19:31" x14ac:dyDescent="0.35">
      <c r="S85" s="175" t="s">
        <v>715</v>
      </c>
      <c r="T85" s="277">
        <v>99.95</v>
      </c>
      <c r="U85" s="176">
        <v>8</v>
      </c>
      <c r="X85" s="175" t="s">
        <v>3995</v>
      </c>
      <c r="Y85" s="176">
        <v>163.1</v>
      </c>
      <c r="Z85" s="176">
        <v>9</v>
      </c>
      <c r="AC85" s="175" t="s">
        <v>4366</v>
      </c>
      <c r="AD85" s="277">
        <v>15</v>
      </c>
      <c r="AE85" s="176">
        <v>1</v>
      </c>
    </row>
    <row r="86" spans="19:31" x14ac:dyDescent="0.35">
      <c r="S86" s="175" t="s">
        <v>2959</v>
      </c>
      <c r="T86" s="277">
        <v>98</v>
      </c>
      <c r="U86" s="176">
        <v>2</v>
      </c>
      <c r="X86" s="175" t="s">
        <v>514</v>
      </c>
      <c r="Y86" s="176">
        <v>162.30000000000001</v>
      </c>
      <c r="Z86" s="176">
        <v>4</v>
      </c>
      <c r="AC86" s="175" t="s">
        <v>3894</v>
      </c>
      <c r="AD86" s="277">
        <v>15</v>
      </c>
      <c r="AE86" s="176">
        <v>1</v>
      </c>
    </row>
    <row r="87" spans="19:31" x14ac:dyDescent="0.35">
      <c r="S87" s="175" t="s">
        <v>1737</v>
      </c>
      <c r="T87" s="277">
        <v>97.1</v>
      </c>
      <c r="U87" s="176">
        <v>1</v>
      </c>
      <c r="X87" s="175" t="s">
        <v>562</v>
      </c>
      <c r="Y87" s="176">
        <v>160</v>
      </c>
      <c r="Z87" s="176">
        <v>1</v>
      </c>
      <c r="AC87" s="175" t="s">
        <v>4339</v>
      </c>
      <c r="AD87" s="277">
        <v>15</v>
      </c>
      <c r="AE87" s="176">
        <v>1</v>
      </c>
    </row>
    <row r="88" spans="19:31" x14ac:dyDescent="0.35">
      <c r="S88" s="175" t="s">
        <v>1291</v>
      </c>
      <c r="T88" s="277">
        <v>97</v>
      </c>
      <c r="U88" s="176">
        <v>1</v>
      </c>
      <c r="X88" s="175" t="s">
        <v>1034</v>
      </c>
      <c r="Y88" s="176">
        <v>158</v>
      </c>
      <c r="Z88" s="176">
        <v>2</v>
      </c>
      <c r="AC88" s="175" t="s">
        <v>4145</v>
      </c>
      <c r="AD88" s="277">
        <v>14.504</v>
      </c>
      <c r="AE88" s="176">
        <v>1</v>
      </c>
    </row>
    <row r="89" spans="19:31" x14ac:dyDescent="0.35">
      <c r="S89" s="175" t="s">
        <v>1056</v>
      </c>
      <c r="T89" s="277">
        <v>96.960000000000008</v>
      </c>
      <c r="U89" s="176">
        <v>8</v>
      </c>
      <c r="X89" s="175" t="s">
        <v>2853</v>
      </c>
      <c r="Y89" s="176">
        <v>157</v>
      </c>
      <c r="Z89" s="176">
        <v>1</v>
      </c>
      <c r="AC89" s="175" t="s">
        <v>1338</v>
      </c>
      <c r="AD89" s="277">
        <v>14.5</v>
      </c>
      <c r="AE89" s="176">
        <v>1</v>
      </c>
    </row>
    <row r="90" spans="19:31" x14ac:dyDescent="0.35">
      <c r="S90" s="175" t="s">
        <v>1740</v>
      </c>
      <c r="T90" s="277">
        <v>94.2</v>
      </c>
      <c r="U90" s="176">
        <v>5</v>
      </c>
      <c r="X90" s="175" t="s">
        <v>4073</v>
      </c>
      <c r="Y90" s="176">
        <v>153.80000000000001</v>
      </c>
      <c r="Z90" s="176">
        <v>9</v>
      </c>
      <c r="AC90" s="175" t="s">
        <v>5697</v>
      </c>
      <c r="AD90" s="277">
        <v>14.4</v>
      </c>
      <c r="AE90" s="176">
        <v>1</v>
      </c>
    </row>
    <row r="91" spans="19:31" x14ac:dyDescent="0.35">
      <c r="S91" s="175" t="s">
        <v>1393</v>
      </c>
      <c r="T91" s="277">
        <v>93.52</v>
      </c>
      <c r="U91" s="176">
        <v>4</v>
      </c>
      <c r="X91" s="175" t="s">
        <v>1926</v>
      </c>
      <c r="Y91" s="176">
        <v>153.69999999999999</v>
      </c>
      <c r="Z91" s="176">
        <v>6</v>
      </c>
      <c r="AC91" s="175" t="s">
        <v>4982</v>
      </c>
      <c r="AD91" s="277">
        <v>14.4</v>
      </c>
      <c r="AE91" s="176">
        <v>1</v>
      </c>
    </row>
    <row r="92" spans="19:31" x14ac:dyDescent="0.35">
      <c r="S92" s="175" t="s">
        <v>400</v>
      </c>
      <c r="T92" s="277">
        <v>90</v>
      </c>
      <c r="U92" s="176">
        <v>6</v>
      </c>
      <c r="X92" s="175" t="s">
        <v>3304</v>
      </c>
      <c r="Y92" s="176">
        <v>148.01900000000001</v>
      </c>
      <c r="Z92" s="176">
        <v>2</v>
      </c>
      <c r="AC92" s="175" t="s">
        <v>4253</v>
      </c>
      <c r="AD92" s="277">
        <v>14.3</v>
      </c>
      <c r="AE92" s="176">
        <v>1</v>
      </c>
    </row>
    <row r="93" spans="19:31" x14ac:dyDescent="0.35">
      <c r="S93" s="175" t="s">
        <v>707</v>
      </c>
      <c r="T93" s="277">
        <v>85</v>
      </c>
      <c r="U93" s="176">
        <v>1</v>
      </c>
      <c r="X93" s="175" t="s">
        <v>1565</v>
      </c>
      <c r="Y93" s="176">
        <v>148</v>
      </c>
      <c r="Z93" s="176">
        <v>1</v>
      </c>
      <c r="AC93" s="175" t="s">
        <v>3987</v>
      </c>
      <c r="AD93" s="277">
        <v>14</v>
      </c>
      <c r="AE93" s="176">
        <v>1</v>
      </c>
    </row>
    <row r="94" spans="19:31" x14ac:dyDescent="0.35">
      <c r="S94" s="175" t="s">
        <v>840</v>
      </c>
      <c r="T94" s="277">
        <v>84</v>
      </c>
      <c r="U94" s="176">
        <v>1</v>
      </c>
      <c r="X94" s="175" t="s">
        <v>654</v>
      </c>
      <c r="Y94" s="176">
        <v>147.6</v>
      </c>
      <c r="Z94" s="176">
        <v>2</v>
      </c>
      <c r="AC94" s="175" t="s">
        <v>1964</v>
      </c>
      <c r="AD94" s="277">
        <v>14</v>
      </c>
      <c r="AE94" s="176">
        <v>1</v>
      </c>
    </row>
    <row r="95" spans="19:31" x14ac:dyDescent="0.35">
      <c r="S95" s="175" t="s">
        <v>2752</v>
      </c>
      <c r="T95" s="277">
        <v>82</v>
      </c>
      <c r="U95" s="176">
        <v>2</v>
      </c>
      <c r="X95" s="175" t="s">
        <v>3208</v>
      </c>
      <c r="Y95" s="176">
        <v>141.9</v>
      </c>
      <c r="Z95" s="176">
        <v>2</v>
      </c>
      <c r="AC95" s="175" t="s">
        <v>1453</v>
      </c>
      <c r="AD95" s="277">
        <v>14</v>
      </c>
      <c r="AE95" s="176">
        <v>1</v>
      </c>
    </row>
    <row r="96" spans="19:31" x14ac:dyDescent="0.35">
      <c r="S96" s="175" t="s">
        <v>1662</v>
      </c>
      <c r="T96" s="277">
        <v>81.81</v>
      </c>
      <c r="U96" s="176">
        <v>2</v>
      </c>
      <c r="X96" s="175" t="s">
        <v>3873</v>
      </c>
      <c r="Y96" s="176">
        <v>140.21091999999999</v>
      </c>
      <c r="Z96" s="176">
        <v>9</v>
      </c>
      <c r="AC96" s="175" t="s">
        <v>5741</v>
      </c>
      <c r="AD96" s="277">
        <v>14</v>
      </c>
      <c r="AE96" s="176">
        <v>1</v>
      </c>
    </row>
    <row r="97" spans="19:31" x14ac:dyDescent="0.35">
      <c r="S97" s="175" t="s">
        <v>2543</v>
      </c>
      <c r="T97" s="277">
        <v>81.8</v>
      </c>
      <c r="U97" s="176">
        <v>1</v>
      </c>
      <c r="X97" s="175" t="s">
        <v>152</v>
      </c>
      <c r="Y97" s="176">
        <v>138.9</v>
      </c>
      <c r="Z97" s="176">
        <v>1</v>
      </c>
      <c r="AC97" s="175" t="s">
        <v>5549</v>
      </c>
      <c r="AD97" s="277">
        <v>14</v>
      </c>
      <c r="AE97" s="176">
        <v>1</v>
      </c>
    </row>
    <row r="98" spans="19:31" x14ac:dyDescent="0.35">
      <c r="S98" s="175" t="s">
        <v>1026</v>
      </c>
      <c r="T98" s="277">
        <v>79.62</v>
      </c>
      <c r="U98" s="176">
        <v>5</v>
      </c>
      <c r="X98" s="175" t="s">
        <v>846</v>
      </c>
      <c r="Y98" s="176">
        <v>129.13999999999999</v>
      </c>
      <c r="Z98" s="176">
        <v>3</v>
      </c>
      <c r="AC98" s="175" t="s">
        <v>5420</v>
      </c>
      <c r="AD98" s="277">
        <v>14</v>
      </c>
      <c r="AE98" s="176">
        <v>1</v>
      </c>
    </row>
    <row r="99" spans="19:31" x14ac:dyDescent="0.35">
      <c r="S99" s="175" t="s">
        <v>3743</v>
      </c>
      <c r="T99" s="277">
        <v>79.5</v>
      </c>
      <c r="U99" s="176">
        <v>1</v>
      </c>
      <c r="X99" s="175" t="s">
        <v>3990</v>
      </c>
      <c r="Y99" s="176">
        <v>128.4</v>
      </c>
      <c r="Z99" s="176">
        <v>6</v>
      </c>
      <c r="AC99" s="175" t="s">
        <v>5853</v>
      </c>
      <c r="AD99" s="277">
        <v>13.8</v>
      </c>
      <c r="AE99" s="176">
        <v>1</v>
      </c>
    </row>
    <row r="100" spans="19:31" x14ac:dyDescent="0.35">
      <c r="S100" s="175" t="s">
        <v>1628</v>
      </c>
      <c r="T100" s="277">
        <v>78</v>
      </c>
      <c r="U100" s="176">
        <v>1</v>
      </c>
      <c r="X100" s="175" t="s">
        <v>1936</v>
      </c>
      <c r="Y100" s="176">
        <v>127.5</v>
      </c>
      <c r="Z100" s="176">
        <v>2</v>
      </c>
      <c r="AC100" s="175" t="s">
        <v>5849</v>
      </c>
      <c r="AD100" s="277">
        <v>13.5</v>
      </c>
      <c r="AE100" s="176">
        <v>1</v>
      </c>
    </row>
    <row r="101" spans="19:31" x14ac:dyDescent="0.35">
      <c r="S101" s="175" t="s">
        <v>531</v>
      </c>
      <c r="T101" s="277">
        <v>77</v>
      </c>
      <c r="U101" s="176">
        <v>2</v>
      </c>
      <c r="X101" s="175" t="s">
        <v>1692</v>
      </c>
      <c r="Y101" s="176">
        <v>125</v>
      </c>
      <c r="Z101" s="176">
        <v>1</v>
      </c>
      <c r="AC101" s="175" t="s">
        <v>3879</v>
      </c>
      <c r="AD101" s="277">
        <v>13.3</v>
      </c>
      <c r="AE101" s="176">
        <v>1</v>
      </c>
    </row>
    <row r="102" spans="19:31" x14ac:dyDescent="0.35">
      <c r="S102" s="175" t="s">
        <v>2696</v>
      </c>
      <c r="T102" s="277">
        <v>75</v>
      </c>
      <c r="U102" s="176">
        <v>1</v>
      </c>
      <c r="X102" s="175" t="s">
        <v>3316</v>
      </c>
      <c r="Y102" s="176">
        <v>122</v>
      </c>
      <c r="Z102" s="176">
        <v>4</v>
      </c>
      <c r="AC102" s="175" t="s">
        <v>5847</v>
      </c>
      <c r="AD102" s="277">
        <v>13.2</v>
      </c>
      <c r="AE102" s="176">
        <v>1</v>
      </c>
    </row>
    <row r="103" spans="19:31" x14ac:dyDescent="0.35">
      <c r="S103" s="175" t="s">
        <v>2249</v>
      </c>
      <c r="T103" s="277">
        <v>75</v>
      </c>
      <c r="U103" s="176">
        <v>1</v>
      </c>
      <c r="X103" s="175" t="s">
        <v>2777</v>
      </c>
      <c r="Y103" s="176">
        <v>122</v>
      </c>
      <c r="Z103" s="176">
        <v>1</v>
      </c>
      <c r="AC103" s="175" t="s">
        <v>4818</v>
      </c>
      <c r="AD103" s="277">
        <v>12.9</v>
      </c>
      <c r="AE103" s="176">
        <v>1</v>
      </c>
    </row>
    <row r="104" spans="19:31" x14ac:dyDescent="0.35">
      <c r="S104" s="175" t="s">
        <v>3747</v>
      </c>
      <c r="T104" s="277">
        <v>74</v>
      </c>
      <c r="U104" s="176">
        <v>1</v>
      </c>
      <c r="X104" s="175" t="s">
        <v>4326</v>
      </c>
      <c r="Y104" s="176">
        <v>119.6</v>
      </c>
      <c r="Z104" s="176">
        <v>1</v>
      </c>
      <c r="AC104" s="175" t="s">
        <v>4718</v>
      </c>
      <c r="AD104" s="277">
        <v>12.8</v>
      </c>
      <c r="AE104" s="176">
        <v>1</v>
      </c>
    </row>
    <row r="105" spans="19:31" x14ac:dyDescent="0.35">
      <c r="S105" s="175" t="s">
        <v>638</v>
      </c>
      <c r="T105" s="277">
        <v>73.099999999999994</v>
      </c>
      <c r="U105" s="176">
        <v>1</v>
      </c>
      <c r="X105" s="175" t="s">
        <v>3752</v>
      </c>
      <c r="Y105" s="176">
        <v>118.5</v>
      </c>
      <c r="Z105" s="176">
        <v>1</v>
      </c>
      <c r="AC105" s="175" t="s">
        <v>4454</v>
      </c>
      <c r="AD105" s="277">
        <v>12.75</v>
      </c>
      <c r="AE105" s="176">
        <v>1</v>
      </c>
    </row>
    <row r="106" spans="19:31" x14ac:dyDescent="0.35">
      <c r="S106" s="175" t="s">
        <v>1645</v>
      </c>
      <c r="T106" s="277">
        <v>70</v>
      </c>
      <c r="U106" s="176">
        <v>2</v>
      </c>
      <c r="X106" s="175" t="s">
        <v>3933</v>
      </c>
      <c r="Y106" s="176">
        <v>117.3</v>
      </c>
      <c r="Z106" s="176">
        <v>9</v>
      </c>
      <c r="AC106" s="175" t="s">
        <v>5193</v>
      </c>
      <c r="AD106" s="277">
        <v>12.6</v>
      </c>
      <c r="AE106" s="176">
        <v>1</v>
      </c>
    </row>
    <row r="107" spans="19:31" x14ac:dyDescent="0.35">
      <c r="S107" s="175" t="s">
        <v>2410</v>
      </c>
      <c r="T107" s="277">
        <v>68.5</v>
      </c>
      <c r="U107" s="176">
        <v>2</v>
      </c>
      <c r="X107" s="175" t="s">
        <v>926</v>
      </c>
      <c r="Y107" s="176">
        <v>116</v>
      </c>
      <c r="Z107" s="176">
        <v>2</v>
      </c>
      <c r="AC107" s="175" t="s">
        <v>923</v>
      </c>
      <c r="AD107" s="277">
        <v>12.6</v>
      </c>
      <c r="AE107" s="176">
        <v>1</v>
      </c>
    </row>
    <row r="108" spans="19:31" x14ac:dyDescent="0.35">
      <c r="S108" s="175" t="s">
        <v>2507</v>
      </c>
      <c r="T108" s="277">
        <v>68.099999999999994</v>
      </c>
      <c r="U108" s="176">
        <v>2</v>
      </c>
      <c r="X108" s="175" t="s">
        <v>2031</v>
      </c>
      <c r="Y108" s="176">
        <v>115.7</v>
      </c>
      <c r="Z108" s="176">
        <v>4</v>
      </c>
      <c r="AC108" s="175" t="s">
        <v>4851</v>
      </c>
      <c r="AD108" s="277">
        <v>12.6</v>
      </c>
      <c r="AE108" s="176">
        <v>1</v>
      </c>
    </row>
    <row r="109" spans="19:31" x14ac:dyDescent="0.35">
      <c r="S109" s="175" t="s">
        <v>2802</v>
      </c>
      <c r="T109" s="277">
        <v>67.900000000000006</v>
      </c>
      <c r="U109" s="176">
        <v>2</v>
      </c>
      <c r="X109" s="175" t="s">
        <v>5153</v>
      </c>
      <c r="Y109" s="176">
        <v>113.4</v>
      </c>
      <c r="Z109" s="176">
        <v>1</v>
      </c>
      <c r="AC109" s="175" t="s">
        <v>1578</v>
      </c>
      <c r="AD109" s="277">
        <v>12.4</v>
      </c>
      <c r="AE109" s="176">
        <v>1</v>
      </c>
    </row>
    <row r="110" spans="19:31" x14ac:dyDescent="0.35">
      <c r="S110" s="175" t="s">
        <v>1979</v>
      </c>
      <c r="T110" s="277">
        <v>66</v>
      </c>
      <c r="U110" s="176">
        <v>1</v>
      </c>
      <c r="X110" s="175" t="s">
        <v>2684</v>
      </c>
      <c r="Y110" s="176">
        <v>112.1</v>
      </c>
      <c r="Z110" s="176">
        <v>1</v>
      </c>
      <c r="AC110" s="175" t="s">
        <v>5567</v>
      </c>
      <c r="AD110" s="277">
        <v>12</v>
      </c>
      <c r="AE110" s="176">
        <v>1</v>
      </c>
    </row>
    <row r="111" spans="19:31" x14ac:dyDescent="0.35">
      <c r="S111" s="175" t="s">
        <v>1708</v>
      </c>
      <c r="T111" s="277">
        <v>63.1</v>
      </c>
      <c r="U111" s="176">
        <v>2</v>
      </c>
      <c r="X111" s="175" t="s">
        <v>5147</v>
      </c>
      <c r="Y111" s="176">
        <v>110.7</v>
      </c>
      <c r="Z111" s="176">
        <v>1</v>
      </c>
      <c r="AC111" s="175" t="s">
        <v>4301</v>
      </c>
      <c r="AD111" s="277">
        <v>12</v>
      </c>
      <c r="AE111" s="176">
        <v>1</v>
      </c>
    </row>
    <row r="112" spans="19:31" x14ac:dyDescent="0.35">
      <c r="S112" s="175" t="s">
        <v>2363</v>
      </c>
      <c r="T112" s="277">
        <v>61.5</v>
      </c>
      <c r="U112" s="176">
        <v>2</v>
      </c>
      <c r="X112" s="175" t="s">
        <v>955</v>
      </c>
      <c r="Y112" s="176">
        <v>109.1</v>
      </c>
      <c r="Z112" s="176">
        <v>2</v>
      </c>
      <c r="AC112" s="175" t="s">
        <v>5599</v>
      </c>
      <c r="AD112" s="277">
        <v>12</v>
      </c>
      <c r="AE112" s="176">
        <v>1</v>
      </c>
    </row>
    <row r="113" spans="19:31" x14ac:dyDescent="0.35">
      <c r="S113" s="175" t="s">
        <v>425</v>
      </c>
      <c r="T113" s="277">
        <v>60.45</v>
      </c>
      <c r="U113" s="176">
        <v>2</v>
      </c>
      <c r="X113" s="175" t="s">
        <v>4040</v>
      </c>
      <c r="Y113" s="176">
        <v>108.1</v>
      </c>
      <c r="Z113" s="176">
        <v>4</v>
      </c>
      <c r="AC113" s="175" t="s">
        <v>4332</v>
      </c>
      <c r="AD113" s="277">
        <v>12</v>
      </c>
      <c r="AE113" s="176">
        <v>1</v>
      </c>
    </row>
    <row r="114" spans="19:31" x14ac:dyDescent="0.35">
      <c r="S114" s="175" t="s">
        <v>3052</v>
      </c>
      <c r="T114" s="277">
        <v>58.58</v>
      </c>
      <c r="U114" s="176">
        <v>2</v>
      </c>
      <c r="X114" s="175" t="s">
        <v>2662</v>
      </c>
      <c r="Y114" s="176">
        <v>108</v>
      </c>
      <c r="Z114" s="176">
        <v>1</v>
      </c>
      <c r="AC114" s="175" t="s">
        <v>5472</v>
      </c>
      <c r="AD114" s="277">
        <v>12</v>
      </c>
      <c r="AE114" s="176">
        <v>1</v>
      </c>
    </row>
    <row r="115" spans="19:31" x14ac:dyDescent="0.35">
      <c r="S115" s="175" t="s">
        <v>2053</v>
      </c>
      <c r="T115" s="277">
        <v>58.4</v>
      </c>
      <c r="U115" s="176">
        <v>2</v>
      </c>
      <c r="X115" s="175" t="s">
        <v>483</v>
      </c>
      <c r="Y115" s="176">
        <v>107</v>
      </c>
      <c r="Z115" s="176">
        <v>2</v>
      </c>
      <c r="AC115" s="175" t="s">
        <v>4679</v>
      </c>
      <c r="AD115" s="277">
        <v>12</v>
      </c>
      <c r="AE115" s="176">
        <v>1</v>
      </c>
    </row>
    <row r="116" spans="19:31" x14ac:dyDescent="0.35">
      <c r="S116" s="175" t="s">
        <v>254</v>
      </c>
      <c r="T116" s="277">
        <v>57.6</v>
      </c>
      <c r="U116" s="176">
        <v>3</v>
      </c>
      <c r="X116" s="175" t="s">
        <v>1871</v>
      </c>
      <c r="Y116" s="176">
        <v>104.4</v>
      </c>
      <c r="Z116" s="176">
        <v>1</v>
      </c>
      <c r="AC116" s="175" t="s">
        <v>4328</v>
      </c>
      <c r="AD116" s="277">
        <v>11.9</v>
      </c>
      <c r="AE116" s="176">
        <v>1</v>
      </c>
    </row>
    <row r="117" spans="19:31" x14ac:dyDescent="0.35">
      <c r="S117" s="175" t="s">
        <v>1299</v>
      </c>
      <c r="T117" s="277">
        <v>56.14</v>
      </c>
      <c r="U117" s="176">
        <v>1</v>
      </c>
      <c r="X117" s="175" t="s">
        <v>2235</v>
      </c>
      <c r="Y117" s="176">
        <v>104.14</v>
      </c>
      <c r="Z117" s="176">
        <v>1</v>
      </c>
      <c r="AC117" s="175" t="s">
        <v>4634</v>
      </c>
      <c r="AD117" s="277">
        <v>11.5</v>
      </c>
      <c r="AE117" s="176">
        <v>1</v>
      </c>
    </row>
    <row r="118" spans="19:31" x14ac:dyDescent="0.35">
      <c r="S118" s="175" t="s">
        <v>2770</v>
      </c>
      <c r="T118" s="277">
        <v>54</v>
      </c>
      <c r="U118" s="176">
        <v>1</v>
      </c>
      <c r="X118" s="175" t="s">
        <v>3743</v>
      </c>
      <c r="Y118" s="176">
        <v>103.5</v>
      </c>
      <c r="Z118" s="176">
        <v>2</v>
      </c>
      <c r="AC118" s="175" t="s">
        <v>4368</v>
      </c>
      <c r="AD118" s="277">
        <v>11.5</v>
      </c>
      <c r="AE118" s="176">
        <v>1</v>
      </c>
    </row>
    <row r="119" spans="19:31" x14ac:dyDescent="0.35">
      <c r="S119" s="175" t="s">
        <v>914</v>
      </c>
      <c r="T119" s="277">
        <v>53.8</v>
      </c>
      <c r="U119" s="176">
        <v>5</v>
      </c>
      <c r="X119" s="175" t="s">
        <v>897</v>
      </c>
      <c r="Y119" s="176">
        <v>101</v>
      </c>
      <c r="Z119" s="176">
        <v>2</v>
      </c>
      <c r="AC119" s="175" t="s">
        <v>5575</v>
      </c>
      <c r="AD119" s="277">
        <v>11.3</v>
      </c>
      <c r="AE119" s="176">
        <v>1</v>
      </c>
    </row>
    <row r="120" spans="19:31" x14ac:dyDescent="0.35">
      <c r="S120" s="175" t="s">
        <v>2266</v>
      </c>
      <c r="T120" s="277">
        <v>53.6</v>
      </c>
      <c r="U120" s="176">
        <v>1</v>
      </c>
      <c r="X120" s="175" t="s">
        <v>1321</v>
      </c>
      <c r="Y120" s="176">
        <v>101</v>
      </c>
      <c r="Z120" s="176">
        <v>2</v>
      </c>
      <c r="AC120" s="175" t="s">
        <v>4884</v>
      </c>
      <c r="AD120" s="277">
        <v>11</v>
      </c>
      <c r="AE120" s="176">
        <v>1</v>
      </c>
    </row>
    <row r="121" spans="19:31" x14ac:dyDescent="0.35">
      <c r="S121" s="175" t="s">
        <v>208</v>
      </c>
      <c r="T121" s="277">
        <v>51.099999999999994</v>
      </c>
      <c r="U121" s="176">
        <v>2</v>
      </c>
      <c r="X121" s="175" t="s">
        <v>2454</v>
      </c>
      <c r="Y121" s="176">
        <v>100.2</v>
      </c>
      <c r="Z121" s="176">
        <v>3</v>
      </c>
      <c r="AC121" s="175" t="s">
        <v>4886</v>
      </c>
      <c r="AD121" s="277">
        <v>11</v>
      </c>
      <c r="AE121" s="176">
        <v>1</v>
      </c>
    </row>
    <row r="122" spans="19:31" x14ac:dyDescent="0.35">
      <c r="S122" s="175" t="s">
        <v>3143</v>
      </c>
      <c r="T122" s="277">
        <v>50.5</v>
      </c>
      <c r="U122" s="176">
        <v>3</v>
      </c>
      <c r="X122" s="175" t="s">
        <v>2392</v>
      </c>
      <c r="Y122" s="176">
        <v>100</v>
      </c>
      <c r="Z122" s="176">
        <v>2</v>
      </c>
      <c r="AC122" s="175" t="s">
        <v>4519</v>
      </c>
      <c r="AD122" s="277">
        <v>10.8</v>
      </c>
      <c r="AE122" s="176">
        <v>1</v>
      </c>
    </row>
    <row r="123" spans="19:31" x14ac:dyDescent="0.35">
      <c r="S123" s="175" t="s">
        <v>2152</v>
      </c>
      <c r="T123" s="277">
        <v>49.1</v>
      </c>
      <c r="U123" s="176">
        <v>3</v>
      </c>
      <c r="X123" s="175" t="s">
        <v>2881</v>
      </c>
      <c r="Y123" s="176">
        <v>100</v>
      </c>
      <c r="Z123" s="176">
        <v>1</v>
      </c>
      <c r="AC123" s="175" t="s">
        <v>4399</v>
      </c>
      <c r="AD123" s="277">
        <v>10.8</v>
      </c>
      <c r="AE123" s="176">
        <v>1</v>
      </c>
    </row>
    <row r="124" spans="19:31" x14ac:dyDescent="0.35">
      <c r="S124" s="175" t="s">
        <v>1099</v>
      </c>
      <c r="T124" s="277">
        <v>48</v>
      </c>
      <c r="U124" s="176">
        <v>1</v>
      </c>
      <c r="X124" s="175" t="s">
        <v>715</v>
      </c>
      <c r="Y124" s="176">
        <v>99.95</v>
      </c>
      <c r="Z124" s="176">
        <v>8</v>
      </c>
      <c r="AC124" s="175" t="s">
        <v>5552</v>
      </c>
      <c r="AD124" s="277">
        <v>10.8</v>
      </c>
      <c r="AE124" s="176">
        <v>1</v>
      </c>
    </row>
    <row r="125" spans="19:31" x14ac:dyDescent="0.35">
      <c r="S125" s="175" t="s">
        <v>172</v>
      </c>
      <c r="T125" s="277">
        <v>47.52</v>
      </c>
      <c r="U125" s="176">
        <v>2</v>
      </c>
      <c r="X125" s="175" t="s">
        <v>5350</v>
      </c>
      <c r="Y125" s="176">
        <v>99.85</v>
      </c>
      <c r="Z125" s="176">
        <v>1</v>
      </c>
      <c r="AC125" s="175" t="s">
        <v>4246</v>
      </c>
      <c r="AD125" s="277">
        <v>10.8</v>
      </c>
      <c r="AE125" s="176">
        <v>1</v>
      </c>
    </row>
    <row r="126" spans="19:31" x14ac:dyDescent="0.35">
      <c r="S126" s="175" t="s">
        <v>3331</v>
      </c>
      <c r="T126" s="277">
        <v>46.6</v>
      </c>
      <c r="U126" s="176">
        <v>2</v>
      </c>
      <c r="X126" s="175" t="s">
        <v>4179</v>
      </c>
      <c r="Y126" s="176">
        <v>99.65</v>
      </c>
      <c r="Z126" s="176">
        <v>3</v>
      </c>
      <c r="AC126" s="175" t="s">
        <v>5090</v>
      </c>
      <c r="AD126" s="277">
        <v>10.8</v>
      </c>
      <c r="AE126" s="176">
        <v>1</v>
      </c>
    </row>
    <row r="127" spans="19:31" x14ac:dyDescent="0.35">
      <c r="S127" s="175" t="s">
        <v>878</v>
      </c>
      <c r="T127" s="277">
        <v>46.6</v>
      </c>
      <c r="U127" s="176">
        <v>1</v>
      </c>
      <c r="X127" s="175" t="s">
        <v>2959</v>
      </c>
      <c r="Y127" s="176">
        <v>98</v>
      </c>
      <c r="Z127" s="176">
        <v>2</v>
      </c>
      <c r="AC127" s="175" t="s">
        <v>4862</v>
      </c>
      <c r="AD127" s="277">
        <v>10.6</v>
      </c>
      <c r="AE127" s="176">
        <v>1</v>
      </c>
    </row>
    <row r="128" spans="19:31" x14ac:dyDescent="0.35">
      <c r="S128" s="175" t="s">
        <v>977</v>
      </c>
      <c r="T128" s="277">
        <v>45.7</v>
      </c>
      <c r="U128" s="176">
        <v>3</v>
      </c>
      <c r="X128" s="175" t="s">
        <v>1737</v>
      </c>
      <c r="Y128" s="176">
        <v>97.1</v>
      </c>
      <c r="Z128" s="176">
        <v>1</v>
      </c>
      <c r="AC128" s="175" t="s">
        <v>3960</v>
      </c>
      <c r="AD128" s="277">
        <v>10.5</v>
      </c>
      <c r="AE128" s="176">
        <v>1</v>
      </c>
    </row>
    <row r="129" spans="19:31" x14ac:dyDescent="0.35">
      <c r="S129" s="175" t="s">
        <v>630</v>
      </c>
      <c r="T129" s="277">
        <v>45</v>
      </c>
      <c r="U129" s="176">
        <v>1</v>
      </c>
      <c r="X129" s="175" t="s">
        <v>1291</v>
      </c>
      <c r="Y129" s="176">
        <v>97</v>
      </c>
      <c r="Z129" s="176">
        <v>1</v>
      </c>
      <c r="AC129" s="175" t="s">
        <v>5843</v>
      </c>
      <c r="AD129" s="277">
        <v>10.4</v>
      </c>
      <c r="AE129" s="176">
        <v>1</v>
      </c>
    </row>
    <row r="130" spans="19:31" x14ac:dyDescent="0.35">
      <c r="S130" s="175" t="s">
        <v>2816</v>
      </c>
      <c r="T130" s="277">
        <v>45</v>
      </c>
      <c r="U130" s="176">
        <v>1</v>
      </c>
      <c r="X130" s="175" t="s">
        <v>4037</v>
      </c>
      <c r="Y130" s="176">
        <v>94.5</v>
      </c>
      <c r="Z130" s="176">
        <v>1</v>
      </c>
      <c r="AC130" s="175" t="s">
        <v>643</v>
      </c>
      <c r="AD130" s="277">
        <v>10.24</v>
      </c>
      <c r="AE130" s="176">
        <v>1</v>
      </c>
    </row>
    <row r="131" spans="19:31" x14ac:dyDescent="0.35">
      <c r="S131" s="175" t="s">
        <v>1447</v>
      </c>
      <c r="T131" s="277">
        <v>44.5</v>
      </c>
      <c r="U131" s="176">
        <v>1</v>
      </c>
      <c r="X131" s="175" t="s">
        <v>1740</v>
      </c>
      <c r="Y131" s="176">
        <v>94.2</v>
      </c>
      <c r="Z131" s="176">
        <v>5</v>
      </c>
      <c r="AC131" s="175" t="s">
        <v>5728</v>
      </c>
      <c r="AD131" s="277">
        <v>10.016999999999999</v>
      </c>
      <c r="AE131" s="176">
        <v>1</v>
      </c>
    </row>
    <row r="132" spans="19:31" x14ac:dyDescent="0.35">
      <c r="S132" s="175" t="s">
        <v>462</v>
      </c>
      <c r="T132" s="277">
        <v>44</v>
      </c>
      <c r="U132" s="176">
        <v>1</v>
      </c>
      <c r="X132" s="175" t="s">
        <v>1393</v>
      </c>
      <c r="Y132" s="176">
        <v>93.52</v>
      </c>
      <c r="Z132" s="176">
        <v>4</v>
      </c>
      <c r="AC132" s="175" t="s">
        <v>3930</v>
      </c>
      <c r="AD132" s="277">
        <v>10.000999999999999</v>
      </c>
      <c r="AE132" s="176">
        <v>1</v>
      </c>
    </row>
    <row r="133" spans="19:31" x14ac:dyDescent="0.35">
      <c r="S133" s="175" t="s">
        <v>990</v>
      </c>
      <c r="T133" s="277">
        <v>40.200000000000003</v>
      </c>
      <c r="U133" s="176">
        <v>3</v>
      </c>
      <c r="X133" s="175" t="s">
        <v>2752</v>
      </c>
      <c r="Y133" s="176">
        <v>92.5</v>
      </c>
      <c r="Z133" s="176">
        <v>3</v>
      </c>
      <c r="AC133" s="175" t="s">
        <v>4370</v>
      </c>
      <c r="AD133" s="277">
        <v>10</v>
      </c>
      <c r="AE133" s="176">
        <v>1</v>
      </c>
    </row>
    <row r="134" spans="19:31" x14ac:dyDescent="0.35">
      <c r="S134" s="175" t="s">
        <v>676</v>
      </c>
      <c r="T134" s="277">
        <v>39.35</v>
      </c>
      <c r="U134" s="176">
        <v>2</v>
      </c>
      <c r="X134" s="175" t="s">
        <v>4186</v>
      </c>
      <c r="Y134" s="176">
        <v>90.415999999999997</v>
      </c>
      <c r="Z134" s="176">
        <v>5</v>
      </c>
      <c r="AC134" s="175" t="s">
        <v>4055</v>
      </c>
      <c r="AD134" s="277">
        <v>10</v>
      </c>
      <c r="AE134" s="176">
        <v>1</v>
      </c>
    </row>
    <row r="135" spans="19:31" x14ac:dyDescent="0.35">
      <c r="S135" s="175" t="s">
        <v>3748</v>
      </c>
      <c r="T135" s="277">
        <v>39</v>
      </c>
      <c r="U135" s="176">
        <v>1</v>
      </c>
      <c r="X135" s="175" t="s">
        <v>400</v>
      </c>
      <c r="Y135" s="176">
        <v>90</v>
      </c>
      <c r="Z135" s="176">
        <v>6</v>
      </c>
      <c r="AC135" s="175" t="s">
        <v>5256</v>
      </c>
      <c r="AD135" s="277">
        <v>10</v>
      </c>
      <c r="AE135" s="176">
        <v>1</v>
      </c>
    </row>
    <row r="136" spans="19:31" x14ac:dyDescent="0.35">
      <c r="S136" s="175" t="s">
        <v>2703</v>
      </c>
      <c r="T136" s="277">
        <v>38.61</v>
      </c>
      <c r="U136" s="176">
        <v>1</v>
      </c>
      <c r="X136" s="175" t="s">
        <v>4232</v>
      </c>
      <c r="Y136" s="176">
        <v>89.462000000000003</v>
      </c>
      <c r="Z136" s="176">
        <v>1</v>
      </c>
      <c r="AC136" s="175" t="s">
        <v>5072</v>
      </c>
      <c r="AD136" s="277">
        <v>10</v>
      </c>
      <c r="AE136" s="176">
        <v>1</v>
      </c>
    </row>
    <row r="137" spans="19:31" x14ac:dyDescent="0.35">
      <c r="S137" s="175" t="s">
        <v>1986</v>
      </c>
      <c r="T137" s="277">
        <v>38</v>
      </c>
      <c r="U137" s="176">
        <v>1</v>
      </c>
      <c r="X137" s="175" t="s">
        <v>5453</v>
      </c>
      <c r="Y137" s="176">
        <v>89.1</v>
      </c>
      <c r="Z137" s="176">
        <v>1</v>
      </c>
      <c r="AC137" s="175" t="s">
        <v>5017</v>
      </c>
      <c r="AD137" s="277">
        <v>10</v>
      </c>
      <c r="AE137" s="176">
        <v>1</v>
      </c>
    </row>
    <row r="138" spans="19:31" x14ac:dyDescent="0.35">
      <c r="S138" s="175" t="s">
        <v>2380</v>
      </c>
      <c r="T138" s="277">
        <v>38</v>
      </c>
      <c r="U138" s="176">
        <v>1</v>
      </c>
      <c r="X138" s="175" t="s">
        <v>4529</v>
      </c>
      <c r="Y138" s="176">
        <v>85</v>
      </c>
      <c r="Z138" s="176">
        <v>5</v>
      </c>
      <c r="AC138" s="175" t="s">
        <v>4960</v>
      </c>
      <c r="AD138" s="277">
        <v>10</v>
      </c>
      <c r="AE138" s="176">
        <v>1</v>
      </c>
    </row>
    <row r="139" spans="19:31" x14ac:dyDescent="0.35">
      <c r="S139" s="175" t="s">
        <v>1210</v>
      </c>
      <c r="T139" s="277">
        <v>37.9</v>
      </c>
      <c r="U139" s="176">
        <v>1</v>
      </c>
      <c r="X139" s="175" t="s">
        <v>707</v>
      </c>
      <c r="Y139" s="176">
        <v>85</v>
      </c>
      <c r="Z139" s="176">
        <v>1</v>
      </c>
      <c r="AC139" s="175" t="s">
        <v>5916</v>
      </c>
      <c r="AD139" s="277">
        <v>10</v>
      </c>
      <c r="AE139" s="176">
        <v>1</v>
      </c>
    </row>
    <row r="140" spans="19:31" x14ac:dyDescent="0.35">
      <c r="S140" s="175" t="s">
        <v>1438</v>
      </c>
      <c r="T140" s="277">
        <v>37.5</v>
      </c>
      <c r="U140" s="176">
        <v>1</v>
      </c>
      <c r="X140" s="175" t="s">
        <v>1210</v>
      </c>
      <c r="Y140" s="176">
        <v>84.6</v>
      </c>
      <c r="Z140" s="176">
        <v>2</v>
      </c>
      <c r="AC140" s="175" t="s">
        <v>441</v>
      </c>
      <c r="AD140" s="277">
        <v>9.8000000000000007</v>
      </c>
      <c r="AE140" s="176">
        <v>1</v>
      </c>
    </row>
    <row r="141" spans="19:31" x14ac:dyDescent="0.35">
      <c r="S141" s="175" t="s">
        <v>1641</v>
      </c>
      <c r="T141" s="277">
        <v>37</v>
      </c>
      <c r="U141" s="176">
        <v>1</v>
      </c>
      <c r="X141" s="175" t="s">
        <v>840</v>
      </c>
      <c r="Y141" s="176">
        <v>84</v>
      </c>
      <c r="Z141" s="176">
        <v>1</v>
      </c>
      <c r="AC141" s="175" t="s">
        <v>3957</v>
      </c>
      <c r="AD141" s="277">
        <v>9</v>
      </c>
      <c r="AE141" s="176">
        <v>1</v>
      </c>
    </row>
    <row r="142" spans="19:31" x14ac:dyDescent="0.35">
      <c r="S142" s="175" t="s">
        <v>1917</v>
      </c>
      <c r="T142" s="277">
        <v>36</v>
      </c>
      <c r="U142" s="176">
        <v>1</v>
      </c>
      <c r="X142" s="175" t="s">
        <v>4140</v>
      </c>
      <c r="Y142" s="176">
        <v>83</v>
      </c>
      <c r="Z142" s="176">
        <v>5</v>
      </c>
      <c r="AC142" s="175" t="s">
        <v>5045</v>
      </c>
      <c r="AD142" s="277">
        <v>7.2</v>
      </c>
      <c r="AE142" s="176">
        <v>1</v>
      </c>
    </row>
    <row r="143" spans="19:31" x14ac:dyDescent="0.35">
      <c r="S143" s="175" t="s">
        <v>504</v>
      </c>
      <c r="T143" s="277">
        <v>36</v>
      </c>
      <c r="U143" s="176">
        <v>1</v>
      </c>
      <c r="X143" s="175" t="s">
        <v>1662</v>
      </c>
      <c r="Y143" s="176">
        <v>81.81</v>
      </c>
      <c r="Z143" s="176">
        <v>2</v>
      </c>
      <c r="AC143" s="175" t="s">
        <v>5047</v>
      </c>
      <c r="AD143" s="277">
        <v>6.6</v>
      </c>
      <c r="AE143" s="176">
        <v>1</v>
      </c>
    </row>
    <row r="144" spans="19:31" x14ac:dyDescent="0.35">
      <c r="S144" s="175" t="s">
        <v>2924</v>
      </c>
      <c r="T144" s="277">
        <v>35.137500000000003</v>
      </c>
      <c r="U144" s="176">
        <v>3</v>
      </c>
      <c r="X144" s="175" t="s">
        <v>2543</v>
      </c>
      <c r="Y144" s="176">
        <v>81.8</v>
      </c>
      <c r="Z144" s="176">
        <v>1</v>
      </c>
      <c r="AC144" s="175" t="s">
        <v>4935</v>
      </c>
      <c r="AD144" s="277">
        <v>3.6</v>
      </c>
      <c r="AE144" s="176">
        <v>1</v>
      </c>
    </row>
    <row r="145" spans="19:26" x14ac:dyDescent="0.35">
      <c r="S145" s="175" t="s">
        <v>3366</v>
      </c>
      <c r="T145" s="277">
        <v>34.6</v>
      </c>
      <c r="U145" s="176">
        <v>2</v>
      </c>
      <c r="X145" s="175" t="s">
        <v>2507</v>
      </c>
      <c r="Y145" s="176">
        <v>80.400000000000006</v>
      </c>
      <c r="Z145" s="176">
        <v>3</v>
      </c>
    </row>
    <row r="146" spans="19:26" x14ac:dyDescent="0.35">
      <c r="S146" s="175" t="s">
        <v>2196</v>
      </c>
      <c r="T146" s="277">
        <v>34.299999999999997</v>
      </c>
      <c r="U146" s="176">
        <v>1</v>
      </c>
      <c r="X146" s="175" t="s">
        <v>1026</v>
      </c>
      <c r="Y146" s="176">
        <v>79.62</v>
      </c>
      <c r="Z146" s="176">
        <v>5</v>
      </c>
    </row>
    <row r="147" spans="19:26" x14ac:dyDescent="0.35">
      <c r="S147" s="175" t="s">
        <v>416</v>
      </c>
      <c r="T147" s="277">
        <v>34</v>
      </c>
      <c r="U147" s="176">
        <v>1</v>
      </c>
      <c r="X147" s="175" t="s">
        <v>1628</v>
      </c>
      <c r="Y147" s="176">
        <v>78</v>
      </c>
      <c r="Z147" s="176">
        <v>1</v>
      </c>
    </row>
    <row r="148" spans="19:26" x14ac:dyDescent="0.35">
      <c r="S148" s="175" t="s">
        <v>2202</v>
      </c>
      <c r="T148" s="277">
        <v>33.9</v>
      </c>
      <c r="U148" s="176">
        <v>1</v>
      </c>
      <c r="X148" s="175" t="s">
        <v>531</v>
      </c>
      <c r="Y148" s="176">
        <v>77</v>
      </c>
      <c r="Z148" s="176">
        <v>2</v>
      </c>
    </row>
    <row r="149" spans="19:26" x14ac:dyDescent="0.35">
      <c r="S149" s="175" t="s">
        <v>1128</v>
      </c>
      <c r="T149" s="277">
        <v>33.68</v>
      </c>
      <c r="U149" s="176">
        <v>2</v>
      </c>
      <c r="X149" s="175" t="s">
        <v>2696</v>
      </c>
      <c r="Y149" s="176">
        <v>75</v>
      </c>
      <c r="Z149" s="176">
        <v>1</v>
      </c>
    </row>
    <row r="150" spans="19:26" x14ac:dyDescent="0.35">
      <c r="S150" s="175" t="s">
        <v>1537</v>
      </c>
      <c r="T150" s="277">
        <v>33.4</v>
      </c>
      <c r="U150" s="176">
        <v>1</v>
      </c>
      <c r="X150" s="175" t="s">
        <v>2249</v>
      </c>
      <c r="Y150" s="176">
        <v>75</v>
      </c>
      <c r="Z150" s="176">
        <v>1</v>
      </c>
    </row>
    <row r="151" spans="19:26" x14ac:dyDescent="0.35">
      <c r="S151" s="175" t="s">
        <v>2636</v>
      </c>
      <c r="T151" s="277">
        <v>32.31</v>
      </c>
      <c r="U151" s="176">
        <v>4</v>
      </c>
      <c r="X151" s="175" t="s">
        <v>3747</v>
      </c>
      <c r="Y151" s="176">
        <v>74</v>
      </c>
      <c r="Z151" s="176">
        <v>1</v>
      </c>
    </row>
    <row r="152" spans="19:26" x14ac:dyDescent="0.35">
      <c r="S152" s="175" t="s">
        <v>477</v>
      </c>
      <c r="T152" s="277">
        <v>31.65</v>
      </c>
      <c r="U152" s="176">
        <v>2</v>
      </c>
      <c r="X152" s="175" t="s">
        <v>4674</v>
      </c>
      <c r="Y152" s="176">
        <v>73.099999999999994</v>
      </c>
      <c r="Z152" s="176">
        <v>2</v>
      </c>
    </row>
    <row r="153" spans="19:26" x14ac:dyDescent="0.35">
      <c r="S153" s="175" t="s">
        <v>2861</v>
      </c>
      <c r="T153" s="277">
        <v>30.72</v>
      </c>
      <c r="U153" s="176">
        <v>1</v>
      </c>
      <c r="X153" s="175" t="s">
        <v>638</v>
      </c>
      <c r="Y153" s="176">
        <v>73.099999999999994</v>
      </c>
      <c r="Z153" s="176">
        <v>1</v>
      </c>
    </row>
    <row r="154" spans="19:26" x14ac:dyDescent="0.35">
      <c r="S154" s="175" t="s">
        <v>1375</v>
      </c>
      <c r="T154" s="277">
        <v>30.2</v>
      </c>
      <c r="U154" s="176">
        <v>1</v>
      </c>
      <c r="X154" s="175" t="s">
        <v>4572</v>
      </c>
      <c r="Y154" s="176">
        <v>72.800000000000011</v>
      </c>
      <c r="Z154" s="176">
        <v>2</v>
      </c>
    </row>
    <row r="155" spans="19:26" x14ac:dyDescent="0.35">
      <c r="S155" s="175" t="s">
        <v>3755</v>
      </c>
      <c r="T155" s="277">
        <v>30</v>
      </c>
      <c r="U155" s="176">
        <v>1</v>
      </c>
      <c r="X155" s="175" t="s">
        <v>3981</v>
      </c>
      <c r="Y155" s="176">
        <v>72.122415000000004</v>
      </c>
      <c r="Z155" s="176">
        <v>4</v>
      </c>
    </row>
    <row r="156" spans="19:26" x14ac:dyDescent="0.35">
      <c r="S156" s="175" t="s">
        <v>1204</v>
      </c>
      <c r="T156" s="277">
        <v>30</v>
      </c>
      <c r="U156" s="176">
        <v>1</v>
      </c>
      <c r="X156" s="175" t="s">
        <v>1645</v>
      </c>
      <c r="Y156" s="176">
        <v>70</v>
      </c>
      <c r="Z156" s="176">
        <v>2</v>
      </c>
    </row>
    <row r="157" spans="19:26" x14ac:dyDescent="0.35">
      <c r="S157" s="175" t="s">
        <v>2403</v>
      </c>
      <c r="T157" s="277">
        <v>30</v>
      </c>
      <c r="U157" s="176">
        <v>1</v>
      </c>
      <c r="X157" s="175" t="s">
        <v>2410</v>
      </c>
      <c r="Y157" s="176">
        <v>68.5</v>
      </c>
      <c r="Z157" s="176">
        <v>2</v>
      </c>
    </row>
    <row r="158" spans="19:26" x14ac:dyDescent="0.35">
      <c r="S158" s="175" t="s">
        <v>2782</v>
      </c>
      <c r="T158" s="277">
        <v>28.9</v>
      </c>
      <c r="U158" s="176">
        <v>1</v>
      </c>
      <c r="X158" s="175" t="s">
        <v>2802</v>
      </c>
      <c r="Y158" s="176">
        <v>67.900000000000006</v>
      </c>
      <c r="Z158" s="176">
        <v>2</v>
      </c>
    </row>
    <row r="159" spans="19:26" x14ac:dyDescent="0.35">
      <c r="S159" s="175" t="s">
        <v>3248</v>
      </c>
      <c r="T159" s="277">
        <v>28</v>
      </c>
      <c r="U159" s="176">
        <v>1</v>
      </c>
      <c r="X159" s="175" t="s">
        <v>5774</v>
      </c>
      <c r="Y159" s="176">
        <v>66.599999999999994</v>
      </c>
      <c r="Z159" s="176">
        <v>1</v>
      </c>
    </row>
    <row r="160" spans="19:26" x14ac:dyDescent="0.35">
      <c r="S160" s="175" t="s">
        <v>259</v>
      </c>
      <c r="T160" s="277">
        <v>28</v>
      </c>
      <c r="U160" s="176">
        <v>1</v>
      </c>
      <c r="X160" s="175" t="s">
        <v>1979</v>
      </c>
      <c r="Y160" s="176">
        <v>66</v>
      </c>
      <c r="Z160" s="176">
        <v>1</v>
      </c>
    </row>
    <row r="161" spans="19:26" x14ac:dyDescent="0.35">
      <c r="S161" s="175" t="s">
        <v>8053</v>
      </c>
      <c r="T161" s="277">
        <v>27.95</v>
      </c>
      <c r="U161" s="176">
        <v>1</v>
      </c>
      <c r="X161" s="175" t="s">
        <v>462</v>
      </c>
      <c r="Y161" s="176">
        <v>64</v>
      </c>
      <c r="Z161" s="176">
        <v>4</v>
      </c>
    </row>
    <row r="162" spans="19:26" x14ac:dyDescent="0.35">
      <c r="S162" s="175" t="s">
        <v>754</v>
      </c>
      <c r="T162" s="277">
        <v>27.5</v>
      </c>
      <c r="U162" s="176">
        <v>1</v>
      </c>
      <c r="X162" s="175" t="s">
        <v>1708</v>
      </c>
      <c r="Y162" s="176">
        <v>63.1</v>
      </c>
      <c r="Z162" s="176">
        <v>2</v>
      </c>
    </row>
    <row r="163" spans="19:26" x14ac:dyDescent="0.35">
      <c r="S163" s="175" t="s">
        <v>1485</v>
      </c>
      <c r="T163" s="277">
        <v>27.2</v>
      </c>
      <c r="U163" s="176">
        <v>2</v>
      </c>
      <c r="X163" s="175" t="s">
        <v>3876</v>
      </c>
      <c r="Y163" s="176">
        <v>63</v>
      </c>
      <c r="Z163" s="176">
        <v>5</v>
      </c>
    </row>
    <row r="164" spans="19:26" x14ac:dyDescent="0.35">
      <c r="S164" s="175" t="s">
        <v>1120</v>
      </c>
      <c r="T164" s="277">
        <v>27</v>
      </c>
      <c r="U164" s="176">
        <v>1</v>
      </c>
      <c r="X164" s="175" t="s">
        <v>4685</v>
      </c>
      <c r="Y164" s="176">
        <v>62</v>
      </c>
      <c r="Z164" s="176">
        <v>1</v>
      </c>
    </row>
    <row r="165" spans="19:26" x14ac:dyDescent="0.35">
      <c r="S165" s="175" t="s">
        <v>1756</v>
      </c>
      <c r="T165" s="277">
        <v>26.5</v>
      </c>
      <c r="U165" s="176">
        <v>1</v>
      </c>
      <c r="X165" s="175" t="s">
        <v>2363</v>
      </c>
      <c r="Y165" s="176">
        <v>61.5</v>
      </c>
      <c r="Z165" s="176">
        <v>2</v>
      </c>
    </row>
    <row r="166" spans="19:26" x14ac:dyDescent="0.35">
      <c r="S166" s="175" t="s">
        <v>3753</v>
      </c>
      <c r="T166" s="277">
        <v>26.5</v>
      </c>
      <c r="U166" s="176">
        <v>1</v>
      </c>
      <c r="X166" s="175" t="s">
        <v>3052</v>
      </c>
      <c r="Y166" s="176">
        <v>60.5</v>
      </c>
      <c r="Z166" s="176">
        <v>3</v>
      </c>
    </row>
    <row r="167" spans="19:26" x14ac:dyDescent="0.35">
      <c r="S167" s="175" t="s">
        <v>1582</v>
      </c>
      <c r="T167" s="277">
        <v>25.5</v>
      </c>
      <c r="U167" s="176">
        <v>1</v>
      </c>
      <c r="X167" s="175" t="s">
        <v>425</v>
      </c>
      <c r="Y167" s="176">
        <v>60.45</v>
      </c>
      <c r="Z167" s="176">
        <v>2</v>
      </c>
    </row>
    <row r="168" spans="19:26" x14ac:dyDescent="0.35">
      <c r="S168" s="175" t="s">
        <v>3224</v>
      </c>
      <c r="T168" s="277">
        <v>25.015000000000001</v>
      </c>
      <c r="U168" s="176">
        <v>1</v>
      </c>
      <c r="X168" s="175" t="s">
        <v>2053</v>
      </c>
      <c r="Y168" s="176">
        <v>58.4</v>
      </c>
      <c r="Z168" s="176">
        <v>2</v>
      </c>
    </row>
    <row r="169" spans="19:26" x14ac:dyDescent="0.35">
      <c r="S169" s="175" t="s">
        <v>1607</v>
      </c>
      <c r="T169" s="277">
        <v>25</v>
      </c>
      <c r="U169" s="176">
        <v>2</v>
      </c>
      <c r="X169" s="175" t="s">
        <v>254</v>
      </c>
      <c r="Y169" s="176">
        <v>57.6</v>
      </c>
      <c r="Z169" s="176">
        <v>3</v>
      </c>
    </row>
    <row r="170" spans="19:26" x14ac:dyDescent="0.35">
      <c r="S170" s="175" t="s">
        <v>1276</v>
      </c>
      <c r="T170" s="277">
        <v>25</v>
      </c>
      <c r="U170" s="176">
        <v>1</v>
      </c>
      <c r="X170" s="175" t="s">
        <v>4070</v>
      </c>
      <c r="Y170" s="176">
        <v>56.3</v>
      </c>
      <c r="Z170" s="176">
        <v>1</v>
      </c>
    </row>
    <row r="171" spans="19:26" x14ac:dyDescent="0.35">
      <c r="S171" s="175" t="s">
        <v>1136</v>
      </c>
      <c r="T171" s="277">
        <v>24.81</v>
      </c>
      <c r="U171" s="176">
        <v>1</v>
      </c>
      <c r="X171" s="175" t="s">
        <v>1299</v>
      </c>
      <c r="Y171" s="176">
        <v>56.14</v>
      </c>
      <c r="Z171" s="176">
        <v>1</v>
      </c>
    </row>
    <row r="172" spans="19:26" x14ac:dyDescent="0.35">
      <c r="S172" s="175" t="s">
        <v>2899</v>
      </c>
      <c r="T172" s="277">
        <v>24.79</v>
      </c>
      <c r="U172" s="176">
        <v>1</v>
      </c>
      <c r="X172" s="175" t="s">
        <v>4728</v>
      </c>
      <c r="Y172" s="176">
        <v>56</v>
      </c>
      <c r="Z172" s="176">
        <v>2</v>
      </c>
    </row>
    <row r="173" spans="19:26" x14ac:dyDescent="0.35">
      <c r="S173" s="175" t="s">
        <v>2794</v>
      </c>
      <c r="T173" s="277">
        <v>24.4</v>
      </c>
      <c r="U173" s="176">
        <v>1</v>
      </c>
      <c r="X173" s="175" t="s">
        <v>4024</v>
      </c>
      <c r="Y173" s="176">
        <v>55.1</v>
      </c>
      <c r="Z173" s="176">
        <v>1</v>
      </c>
    </row>
    <row r="174" spans="19:26" x14ac:dyDescent="0.35">
      <c r="S174" s="175" t="s">
        <v>2574</v>
      </c>
      <c r="T174" s="277">
        <v>24</v>
      </c>
      <c r="U174" s="176">
        <v>1</v>
      </c>
      <c r="X174" s="175" t="s">
        <v>5604</v>
      </c>
      <c r="Y174" s="176">
        <v>54.34</v>
      </c>
      <c r="Z174" s="176">
        <v>1</v>
      </c>
    </row>
    <row r="175" spans="19:26" x14ac:dyDescent="0.35">
      <c r="S175" s="175" t="s">
        <v>2184</v>
      </c>
      <c r="T175" s="277">
        <v>24</v>
      </c>
      <c r="U175" s="176">
        <v>1</v>
      </c>
      <c r="X175" s="175" t="s">
        <v>2770</v>
      </c>
      <c r="Y175" s="176">
        <v>54</v>
      </c>
      <c r="Z175" s="176">
        <v>1</v>
      </c>
    </row>
    <row r="176" spans="19:26" x14ac:dyDescent="0.35">
      <c r="S176" s="175" t="s">
        <v>1311</v>
      </c>
      <c r="T176" s="277">
        <v>24</v>
      </c>
      <c r="U176" s="176">
        <v>1</v>
      </c>
      <c r="X176" s="175" t="s">
        <v>914</v>
      </c>
      <c r="Y176" s="176">
        <v>53.8</v>
      </c>
      <c r="Z176" s="176">
        <v>5</v>
      </c>
    </row>
    <row r="177" spans="19:26" x14ac:dyDescent="0.35">
      <c r="S177" s="175" t="s">
        <v>2877</v>
      </c>
      <c r="T177" s="277">
        <v>24</v>
      </c>
      <c r="U177" s="176">
        <v>1</v>
      </c>
      <c r="X177" s="175" t="s">
        <v>2266</v>
      </c>
      <c r="Y177" s="176">
        <v>53.6</v>
      </c>
      <c r="Z177" s="176">
        <v>1</v>
      </c>
    </row>
    <row r="178" spans="19:26" x14ac:dyDescent="0.35">
      <c r="S178" s="175" t="s">
        <v>310</v>
      </c>
      <c r="T178" s="277">
        <v>23.759999999999998</v>
      </c>
      <c r="U178" s="176">
        <v>4</v>
      </c>
      <c r="X178" s="175" t="s">
        <v>451</v>
      </c>
      <c r="Y178" s="176">
        <v>53.5</v>
      </c>
      <c r="Z178" s="176">
        <v>1</v>
      </c>
    </row>
    <row r="179" spans="19:26" x14ac:dyDescent="0.35">
      <c r="S179" s="175" t="s">
        <v>3749</v>
      </c>
      <c r="T179" s="277">
        <v>23.5</v>
      </c>
      <c r="U179" s="176">
        <v>1</v>
      </c>
      <c r="X179" s="175" t="s">
        <v>4747</v>
      </c>
      <c r="Y179" s="176">
        <v>52.9</v>
      </c>
      <c r="Z179" s="176">
        <v>1</v>
      </c>
    </row>
    <row r="180" spans="19:26" x14ac:dyDescent="0.35">
      <c r="S180" s="175" t="s">
        <v>1260</v>
      </c>
      <c r="T180" s="277">
        <v>23.3</v>
      </c>
      <c r="U180" s="176">
        <v>1</v>
      </c>
      <c r="X180" s="175" t="s">
        <v>4643</v>
      </c>
      <c r="Y180" s="176">
        <v>51.7</v>
      </c>
      <c r="Z180" s="176">
        <v>2</v>
      </c>
    </row>
    <row r="181" spans="19:26" x14ac:dyDescent="0.35">
      <c r="S181" s="175" t="s">
        <v>1777</v>
      </c>
      <c r="T181" s="277">
        <v>23.3</v>
      </c>
      <c r="U181" s="176">
        <v>1</v>
      </c>
      <c r="X181" s="175" t="s">
        <v>5458</v>
      </c>
      <c r="Y181" s="176">
        <v>51.3</v>
      </c>
      <c r="Z181" s="176">
        <v>1</v>
      </c>
    </row>
    <row r="182" spans="19:26" x14ac:dyDescent="0.35">
      <c r="S182" s="175" t="s">
        <v>2375</v>
      </c>
      <c r="T182" s="277">
        <v>23.1</v>
      </c>
      <c r="U182" s="176">
        <v>1</v>
      </c>
      <c r="X182" s="175" t="s">
        <v>208</v>
      </c>
      <c r="Y182" s="176">
        <v>51.099999999999994</v>
      </c>
      <c r="Z182" s="176">
        <v>2</v>
      </c>
    </row>
    <row r="183" spans="19:26" x14ac:dyDescent="0.35">
      <c r="S183" s="175" t="s">
        <v>2047</v>
      </c>
      <c r="T183" s="277">
        <v>23</v>
      </c>
      <c r="U183" s="176">
        <v>1</v>
      </c>
      <c r="X183" s="175" t="s">
        <v>259</v>
      </c>
      <c r="Y183" s="176">
        <v>50.8</v>
      </c>
      <c r="Z183" s="176">
        <v>2</v>
      </c>
    </row>
    <row r="184" spans="19:26" x14ac:dyDescent="0.35">
      <c r="S184" s="175" t="s">
        <v>2177</v>
      </c>
      <c r="T184" s="277">
        <v>22.8</v>
      </c>
      <c r="U184" s="176">
        <v>2</v>
      </c>
      <c r="X184" s="175" t="s">
        <v>3143</v>
      </c>
      <c r="Y184" s="176">
        <v>50.5</v>
      </c>
      <c r="Z184" s="176">
        <v>3</v>
      </c>
    </row>
    <row r="185" spans="19:26" x14ac:dyDescent="0.35">
      <c r="S185" s="175" t="s">
        <v>1906</v>
      </c>
      <c r="T185" s="277">
        <v>22.7</v>
      </c>
      <c r="U185" s="176">
        <v>2</v>
      </c>
      <c r="X185" s="175" t="s">
        <v>4629</v>
      </c>
      <c r="Y185" s="176">
        <v>50</v>
      </c>
      <c r="Z185" s="176">
        <v>2</v>
      </c>
    </row>
    <row r="186" spans="19:26" x14ac:dyDescent="0.35">
      <c r="S186" s="175" t="s">
        <v>1326</v>
      </c>
      <c r="T186" s="277">
        <v>22.5</v>
      </c>
      <c r="U186" s="176">
        <v>1</v>
      </c>
      <c r="X186" s="175" t="s">
        <v>5813</v>
      </c>
      <c r="Y186" s="176">
        <v>49.5</v>
      </c>
      <c r="Z186" s="176">
        <v>1</v>
      </c>
    </row>
    <row r="187" spans="19:26" x14ac:dyDescent="0.35">
      <c r="S187" s="175" t="s">
        <v>1363</v>
      </c>
      <c r="T187" s="277">
        <v>22.5</v>
      </c>
      <c r="U187" s="176">
        <v>1</v>
      </c>
      <c r="X187" s="175" t="s">
        <v>172</v>
      </c>
      <c r="Y187" s="176">
        <v>49.384</v>
      </c>
      <c r="Z187" s="176">
        <v>4</v>
      </c>
    </row>
    <row r="188" spans="19:26" x14ac:dyDescent="0.35">
      <c r="S188" s="175" t="s">
        <v>884</v>
      </c>
      <c r="T188" s="277">
        <v>22.1</v>
      </c>
      <c r="U188" s="176">
        <v>1</v>
      </c>
      <c r="X188" s="175" t="s">
        <v>2152</v>
      </c>
      <c r="Y188" s="176">
        <v>49.099999999999994</v>
      </c>
      <c r="Z188" s="176">
        <v>3</v>
      </c>
    </row>
    <row r="189" spans="19:26" x14ac:dyDescent="0.35">
      <c r="S189" s="175" t="s">
        <v>2717</v>
      </c>
      <c r="T189" s="277">
        <v>22</v>
      </c>
      <c r="U189" s="176">
        <v>1</v>
      </c>
      <c r="X189" s="175" t="s">
        <v>4880</v>
      </c>
      <c r="Y189" s="176">
        <v>48.9</v>
      </c>
      <c r="Z189" s="176">
        <v>2</v>
      </c>
    </row>
    <row r="190" spans="19:26" x14ac:dyDescent="0.35">
      <c r="S190" s="175" t="s">
        <v>1620</v>
      </c>
      <c r="T190" s="277">
        <v>20.8</v>
      </c>
      <c r="U190" s="176">
        <v>2</v>
      </c>
      <c r="X190" s="175" t="s">
        <v>5243</v>
      </c>
      <c r="Y190" s="176">
        <v>48.3</v>
      </c>
      <c r="Z190" s="176">
        <v>1</v>
      </c>
    </row>
    <row r="191" spans="19:26" x14ac:dyDescent="0.35">
      <c r="S191" s="175" t="s">
        <v>3309</v>
      </c>
      <c r="T191" s="277">
        <v>20.7</v>
      </c>
      <c r="U191" s="176">
        <v>2</v>
      </c>
      <c r="X191" s="175" t="s">
        <v>3832</v>
      </c>
      <c r="Y191" s="176">
        <v>48</v>
      </c>
      <c r="Z191" s="176">
        <v>1</v>
      </c>
    </row>
    <row r="192" spans="19:26" x14ac:dyDescent="0.35">
      <c r="S192" s="175" t="s">
        <v>3006</v>
      </c>
      <c r="T192" s="277">
        <v>20.7</v>
      </c>
      <c r="U192" s="176">
        <v>1</v>
      </c>
      <c r="X192" s="175" t="s">
        <v>1099</v>
      </c>
      <c r="Y192" s="176">
        <v>48</v>
      </c>
      <c r="Z192" s="176">
        <v>1</v>
      </c>
    </row>
    <row r="193" spans="19:26" x14ac:dyDescent="0.35">
      <c r="S193" s="175" t="s">
        <v>1786</v>
      </c>
      <c r="T193" s="277">
        <v>19.600000000000001</v>
      </c>
      <c r="U193" s="176">
        <v>4</v>
      </c>
      <c r="X193" s="175" t="s">
        <v>3331</v>
      </c>
      <c r="Y193" s="176">
        <v>46.6</v>
      </c>
      <c r="Z193" s="176">
        <v>2</v>
      </c>
    </row>
    <row r="194" spans="19:26" x14ac:dyDescent="0.35">
      <c r="S194" s="175" t="s">
        <v>2846</v>
      </c>
      <c r="T194" s="277">
        <v>19.5</v>
      </c>
      <c r="U194" s="176">
        <v>1</v>
      </c>
      <c r="X194" s="175" t="s">
        <v>878</v>
      </c>
      <c r="Y194" s="176">
        <v>46.6</v>
      </c>
      <c r="Z194" s="176">
        <v>1</v>
      </c>
    </row>
    <row r="195" spans="19:26" x14ac:dyDescent="0.35">
      <c r="S195" s="175" t="s">
        <v>1495</v>
      </c>
      <c r="T195" s="277">
        <v>19.5</v>
      </c>
      <c r="U195" s="176">
        <v>1</v>
      </c>
      <c r="X195" s="175" t="s">
        <v>4135</v>
      </c>
      <c r="Y195" s="176">
        <v>46</v>
      </c>
      <c r="Z195" s="176">
        <v>2</v>
      </c>
    </row>
    <row r="196" spans="19:26" x14ac:dyDescent="0.35">
      <c r="S196" s="175" t="s">
        <v>2423</v>
      </c>
      <c r="T196" s="277">
        <v>19.3</v>
      </c>
      <c r="U196" s="176">
        <v>2</v>
      </c>
      <c r="X196" s="175" t="s">
        <v>977</v>
      </c>
      <c r="Y196" s="176">
        <v>45.7</v>
      </c>
      <c r="Z196" s="176">
        <v>3</v>
      </c>
    </row>
    <row r="197" spans="19:26" x14ac:dyDescent="0.35">
      <c r="S197" s="175" t="s">
        <v>163</v>
      </c>
      <c r="T197" s="277">
        <v>18.989999999999998</v>
      </c>
      <c r="U197" s="176">
        <v>1</v>
      </c>
      <c r="X197" s="175" t="s">
        <v>630</v>
      </c>
      <c r="Y197" s="176">
        <v>45</v>
      </c>
      <c r="Z197" s="176">
        <v>1</v>
      </c>
    </row>
    <row r="198" spans="19:26" x14ac:dyDescent="0.35">
      <c r="S198" s="175" t="s">
        <v>3031</v>
      </c>
      <c r="T198" s="277">
        <v>18.95</v>
      </c>
      <c r="U198" s="176">
        <v>1</v>
      </c>
      <c r="X198" s="175" t="s">
        <v>2816</v>
      </c>
      <c r="Y198" s="176">
        <v>45</v>
      </c>
      <c r="Z198" s="176">
        <v>1</v>
      </c>
    </row>
    <row r="199" spans="19:26" x14ac:dyDescent="0.35">
      <c r="S199" s="175" t="s">
        <v>2285</v>
      </c>
      <c r="T199" s="277">
        <v>18.879000000000001</v>
      </c>
      <c r="U199" s="176">
        <v>1</v>
      </c>
      <c r="X199" s="175" t="s">
        <v>1447</v>
      </c>
      <c r="Y199" s="176">
        <v>44.5</v>
      </c>
      <c r="Z199" s="176">
        <v>1</v>
      </c>
    </row>
    <row r="200" spans="19:26" x14ac:dyDescent="0.35">
      <c r="S200" s="175" t="s">
        <v>3278</v>
      </c>
      <c r="T200" s="277">
        <v>18.8</v>
      </c>
      <c r="U200" s="176">
        <v>2</v>
      </c>
      <c r="X200" s="175" t="s">
        <v>5134</v>
      </c>
      <c r="Y200" s="176">
        <v>44.5</v>
      </c>
      <c r="Z200" s="176">
        <v>1</v>
      </c>
    </row>
    <row r="201" spans="19:26" x14ac:dyDescent="0.35">
      <c r="S201" s="175" t="s">
        <v>1192</v>
      </c>
      <c r="T201" s="277">
        <v>18.8</v>
      </c>
      <c r="U201" s="176">
        <v>1</v>
      </c>
      <c r="X201" s="175" t="s">
        <v>4030</v>
      </c>
      <c r="Y201" s="176">
        <v>43.2</v>
      </c>
      <c r="Z201" s="176">
        <v>4</v>
      </c>
    </row>
    <row r="202" spans="19:26" x14ac:dyDescent="0.35">
      <c r="S202" s="175" t="s">
        <v>3171</v>
      </c>
      <c r="T202" s="277">
        <v>18.72</v>
      </c>
      <c r="U202" s="176">
        <v>1</v>
      </c>
      <c r="X202" s="175" t="s">
        <v>3896</v>
      </c>
      <c r="Y202" s="176">
        <v>41</v>
      </c>
      <c r="Z202" s="176">
        <v>2</v>
      </c>
    </row>
    <row r="203" spans="19:26" x14ac:dyDescent="0.35">
      <c r="S203" s="175" t="s">
        <v>2836</v>
      </c>
      <c r="T203" s="277">
        <v>18.7</v>
      </c>
      <c r="U203" s="176">
        <v>1</v>
      </c>
      <c r="X203" s="175" t="s">
        <v>990</v>
      </c>
      <c r="Y203" s="176">
        <v>40.200000000000003</v>
      </c>
      <c r="Z203" s="176">
        <v>3</v>
      </c>
    </row>
    <row r="204" spans="19:26" x14ac:dyDescent="0.35">
      <c r="S204" s="175" t="s">
        <v>2345</v>
      </c>
      <c r="T204" s="277">
        <v>18.599999999999998</v>
      </c>
      <c r="U204" s="176">
        <v>4</v>
      </c>
      <c r="X204" s="175" t="s">
        <v>4335</v>
      </c>
      <c r="Y204" s="176">
        <v>40</v>
      </c>
      <c r="Z204" s="176">
        <v>2</v>
      </c>
    </row>
    <row r="205" spans="19:26" x14ac:dyDescent="0.35">
      <c r="S205" s="175" t="s">
        <v>2386</v>
      </c>
      <c r="T205" s="277">
        <v>18.5</v>
      </c>
      <c r="U205" s="176">
        <v>1</v>
      </c>
      <c r="X205" s="175" t="s">
        <v>2096</v>
      </c>
      <c r="Y205" s="176">
        <v>40</v>
      </c>
      <c r="Z205" s="176">
        <v>1</v>
      </c>
    </row>
    <row r="206" spans="19:26" x14ac:dyDescent="0.35">
      <c r="S206" s="175" t="s">
        <v>2316</v>
      </c>
      <c r="T206" s="277">
        <v>18.100000000000001</v>
      </c>
      <c r="U206" s="176">
        <v>1</v>
      </c>
      <c r="X206" s="175" t="s">
        <v>4317</v>
      </c>
      <c r="Y206" s="176">
        <v>40</v>
      </c>
      <c r="Z206" s="176">
        <v>1</v>
      </c>
    </row>
    <row r="207" spans="19:26" x14ac:dyDescent="0.35">
      <c r="S207" s="175" t="s">
        <v>3472</v>
      </c>
      <c r="T207" s="277">
        <v>18</v>
      </c>
      <c r="U207" s="176">
        <v>1</v>
      </c>
      <c r="X207" s="175" t="s">
        <v>5959</v>
      </c>
      <c r="Y207" s="176">
        <v>40</v>
      </c>
      <c r="Z207" s="176">
        <v>1</v>
      </c>
    </row>
    <row r="208" spans="19:26" x14ac:dyDescent="0.35">
      <c r="S208" s="175" t="s">
        <v>3339</v>
      </c>
      <c r="T208" s="277">
        <v>17.5</v>
      </c>
      <c r="U208" s="176">
        <v>1</v>
      </c>
      <c r="X208" s="175" t="s">
        <v>3886</v>
      </c>
      <c r="Y208" s="176">
        <v>39.6</v>
      </c>
      <c r="Z208" s="176">
        <v>1</v>
      </c>
    </row>
    <row r="209" spans="19:26" x14ac:dyDescent="0.35">
      <c r="S209" s="175" t="s">
        <v>593</v>
      </c>
      <c r="T209" s="277">
        <v>17.100000000000001</v>
      </c>
      <c r="U209" s="176">
        <v>1</v>
      </c>
      <c r="X209" s="175" t="s">
        <v>676</v>
      </c>
      <c r="Y209" s="176">
        <v>39.35</v>
      </c>
      <c r="Z209" s="176">
        <v>2</v>
      </c>
    </row>
    <row r="210" spans="19:26" x14ac:dyDescent="0.35">
      <c r="S210" s="175" t="s">
        <v>2550</v>
      </c>
      <c r="T210" s="277">
        <v>17</v>
      </c>
      <c r="U210" s="176">
        <v>2</v>
      </c>
      <c r="X210" s="175" t="s">
        <v>3748</v>
      </c>
      <c r="Y210" s="176">
        <v>39</v>
      </c>
      <c r="Z210" s="176">
        <v>1</v>
      </c>
    </row>
    <row r="211" spans="19:26" x14ac:dyDescent="0.35">
      <c r="S211" s="175" t="s">
        <v>1171</v>
      </c>
      <c r="T211" s="277">
        <v>17</v>
      </c>
      <c r="U211" s="176">
        <v>1</v>
      </c>
      <c r="X211" s="175" t="s">
        <v>2899</v>
      </c>
      <c r="Y211" s="176">
        <v>38.7834</v>
      </c>
      <c r="Z211" s="176">
        <v>2</v>
      </c>
    </row>
    <row r="212" spans="19:26" x14ac:dyDescent="0.35">
      <c r="S212" s="175" t="s">
        <v>2655</v>
      </c>
      <c r="T212" s="277">
        <v>17</v>
      </c>
      <c r="U212" s="176">
        <v>1</v>
      </c>
      <c r="X212" s="175" t="s">
        <v>2703</v>
      </c>
      <c r="Y212" s="176">
        <v>38.61</v>
      </c>
      <c r="Z212" s="176">
        <v>1</v>
      </c>
    </row>
    <row r="213" spans="19:26" x14ac:dyDescent="0.35">
      <c r="S213" s="175" t="s">
        <v>2222</v>
      </c>
      <c r="T213" s="277">
        <v>16.8</v>
      </c>
      <c r="U213" s="176">
        <v>1</v>
      </c>
      <c r="X213" s="175" t="s">
        <v>4939</v>
      </c>
      <c r="Y213" s="176">
        <v>38.549999999999997</v>
      </c>
      <c r="Z213" s="176">
        <v>1</v>
      </c>
    </row>
    <row r="214" spans="19:26" x14ac:dyDescent="0.35">
      <c r="S214" s="175" t="s">
        <v>2872</v>
      </c>
      <c r="T214" s="277">
        <v>16.399999999999999</v>
      </c>
      <c r="U214" s="176">
        <v>1</v>
      </c>
      <c r="X214" s="175" t="s">
        <v>5037</v>
      </c>
      <c r="Y214" s="176">
        <v>38.4</v>
      </c>
      <c r="Z214" s="176">
        <v>2</v>
      </c>
    </row>
    <row r="215" spans="19:26" x14ac:dyDescent="0.35">
      <c r="S215" s="175" t="s">
        <v>2711</v>
      </c>
      <c r="T215" s="277">
        <v>16</v>
      </c>
      <c r="U215" s="176">
        <v>1</v>
      </c>
      <c r="X215" s="175" t="s">
        <v>4991</v>
      </c>
      <c r="Y215" s="176">
        <v>38.088639999999998</v>
      </c>
      <c r="Z215" s="176">
        <v>2</v>
      </c>
    </row>
    <row r="216" spans="19:26" x14ac:dyDescent="0.35">
      <c r="S216" s="175" t="s">
        <v>734</v>
      </c>
      <c r="T216" s="277">
        <v>16</v>
      </c>
      <c r="U216" s="176">
        <v>1</v>
      </c>
      <c r="X216" s="175" t="s">
        <v>1986</v>
      </c>
      <c r="Y216" s="176">
        <v>38</v>
      </c>
      <c r="Z216" s="176">
        <v>1</v>
      </c>
    </row>
    <row r="217" spans="19:26" x14ac:dyDescent="0.35">
      <c r="S217" s="175" t="s">
        <v>2060</v>
      </c>
      <c r="T217" s="277">
        <v>15.6</v>
      </c>
      <c r="U217" s="176">
        <v>1</v>
      </c>
      <c r="X217" s="175" t="s">
        <v>2380</v>
      </c>
      <c r="Y217" s="176">
        <v>38</v>
      </c>
      <c r="Z217" s="176">
        <v>1</v>
      </c>
    </row>
    <row r="218" spans="19:26" x14ac:dyDescent="0.35">
      <c r="S218" s="175" t="s">
        <v>2593</v>
      </c>
      <c r="T218" s="277">
        <v>15.1</v>
      </c>
      <c r="U218" s="176">
        <v>1</v>
      </c>
      <c r="X218" s="175" t="s">
        <v>1438</v>
      </c>
      <c r="Y218" s="176">
        <v>37.5</v>
      </c>
      <c r="Z218" s="176">
        <v>1</v>
      </c>
    </row>
    <row r="219" spans="19:26" x14ac:dyDescent="0.35">
      <c r="S219" s="175" t="s">
        <v>140</v>
      </c>
      <c r="T219" s="277">
        <v>15.1</v>
      </c>
      <c r="U219" s="176">
        <v>1</v>
      </c>
      <c r="X219" s="175" t="s">
        <v>4611</v>
      </c>
      <c r="Y219" s="176">
        <v>37.400000000000006</v>
      </c>
      <c r="Z219" s="176">
        <v>2</v>
      </c>
    </row>
    <row r="220" spans="19:26" x14ac:dyDescent="0.35">
      <c r="S220" s="175" t="s">
        <v>366</v>
      </c>
      <c r="T220" s="277">
        <v>15</v>
      </c>
      <c r="U220" s="176">
        <v>1</v>
      </c>
      <c r="X220" s="175" t="s">
        <v>1641</v>
      </c>
      <c r="Y220" s="176">
        <v>37</v>
      </c>
      <c r="Z220" s="176">
        <v>1</v>
      </c>
    </row>
    <row r="221" spans="19:26" x14ac:dyDescent="0.35">
      <c r="S221" s="175" t="s">
        <v>186</v>
      </c>
      <c r="T221" s="277">
        <v>15</v>
      </c>
      <c r="U221" s="176">
        <v>1</v>
      </c>
      <c r="X221" s="175" t="s">
        <v>3912</v>
      </c>
      <c r="Y221" s="176">
        <v>36</v>
      </c>
      <c r="Z221" s="176">
        <v>2</v>
      </c>
    </row>
    <row r="222" spans="19:26" x14ac:dyDescent="0.35">
      <c r="S222" s="175" t="s">
        <v>3741</v>
      </c>
      <c r="T222" s="277">
        <v>15</v>
      </c>
      <c r="U222" s="176">
        <v>1</v>
      </c>
      <c r="X222" s="175" t="s">
        <v>5241</v>
      </c>
      <c r="Y222" s="176">
        <v>36</v>
      </c>
      <c r="Z222" s="176">
        <v>2</v>
      </c>
    </row>
    <row r="223" spans="19:26" x14ac:dyDescent="0.35">
      <c r="S223" s="175" t="s">
        <v>543</v>
      </c>
      <c r="T223" s="277">
        <v>14.8</v>
      </c>
      <c r="U223" s="176">
        <v>1</v>
      </c>
      <c r="X223" s="175" t="s">
        <v>1917</v>
      </c>
      <c r="Y223" s="176">
        <v>36</v>
      </c>
      <c r="Z223" s="176">
        <v>1</v>
      </c>
    </row>
    <row r="224" spans="19:26" x14ac:dyDescent="0.35">
      <c r="S224" s="175" t="s">
        <v>1655</v>
      </c>
      <c r="T224" s="277">
        <v>14.7</v>
      </c>
      <c r="U224" s="176">
        <v>1</v>
      </c>
      <c r="X224" s="175" t="s">
        <v>504</v>
      </c>
      <c r="Y224" s="176">
        <v>36</v>
      </c>
      <c r="Z224" s="176">
        <v>1</v>
      </c>
    </row>
    <row r="225" spans="19:26" x14ac:dyDescent="0.35">
      <c r="S225" s="175" t="s">
        <v>1199</v>
      </c>
      <c r="T225" s="277">
        <v>14.7</v>
      </c>
      <c r="U225" s="176">
        <v>1</v>
      </c>
      <c r="X225" s="175" t="s">
        <v>3915</v>
      </c>
      <c r="Y225" s="176">
        <v>36</v>
      </c>
      <c r="Z225" s="176">
        <v>1</v>
      </c>
    </row>
    <row r="226" spans="19:26" x14ac:dyDescent="0.35">
      <c r="S226" s="175" t="s">
        <v>1346</v>
      </c>
      <c r="T226" s="277">
        <v>14.58</v>
      </c>
      <c r="U226" s="176">
        <v>1</v>
      </c>
      <c r="X226" s="175" t="s">
        <v>4184</v>
      </c>
      <c r="Y226" s="176">
        <v>36</v>
      </c>
      <c r="Z226" s="176">
        <v>1</v>
      </c>
    </row>
    <row r="227" spans="19:26" x14ac:dyDescent="0.35">
      <c r="S227" s="175" t="s">
        <v>587</v>
      </c>
      <c r="T227" s="277">
        <v>14</v>
      </c>
      <c r="U227" s="176">
        <v>1</v>
      </c>
      <c r="X227" s="175" t="s">
        <v>4792</v>
      </c>
      <c r="Y227" s="176">
        <v>35.975999999999999</v>
      </c>
      <c r="Z227" s="176">
        <v>1</v>
      </c>
    </row>
    <row r="228" spans="19:26" x14ac:dyDescent="0.35">
      <c r="S228" s="175" t="s">
        <v>816</v>
      </c>
      <c r="T228" s="277">
        <v>14</v>
      </c>
      <c r="U228" s="176">
        <v>1</v>
      </c>
      <c r="X228" s="175" t="s">
        <v>4378</v>
      </c>
      <c r="Y228" s="176">
        <v>35.4</v>
      </c>
      <c r="Z228" s="176">
        <v>1</v>
      </c>
    </row>
    <row r="229" spans="19:26" x14ac:dyDescent="0.35">
      <c r="S229" s="175" t="s">
        <v>603</v>
      </c>
      <c r="T229" s="277">
        <v>13.5</v>
      </c>
      <c r="U229" s="176">
        <v>1</v>
      </c>
      <c r="X229" s="175" t="s">
        <v>5654</v>
      </c>
      <c r="Y229" s="176">
        <v>35.299999999999997</v>
      </c>
      <c r="Z229" s="176">
        <v>1</v>
      </c>
    </row>
    <row r="230" spans="19:26" x14ac:dyDescent="0.35">
      <c r="S230" s="175" t="s">
        <v>2950</v>
      </c>
      <c r="T230" s="277">
        <v>13.5</v>
      </c>
      <c r="U230" s="176">
        <v>1</v>
      </c>
      <c r="X230" s="175" t="s">
        <v>2924</v>
      </c>
      <c r="Y230" s="176">
        <v>35.137500000000003</v>
      </c>
      <c r="Z230" s="176">
        <v>3</v>
      </c>
    </row>
    <row r="231" spans="19:26" x14ac:dyDescent="0.35">
      <c r="S231" s="175" t="s">
        <v>2994</v>
      </c>
      <c r="T231" s="277">
        <v>13.4</v>
      </c>
      <c r="U231" s="176">
        <v>1</v>
      </c>
      <c r="X231" s="175" t="s">
        <v>5393</v>
      </c>
      <c r="Y231" s="176">
        <v>35</v>
      </c>
      <c r="Z231" s="176">
        <v>1</v>
      </c>
    </row>
    <row r="232" spans="19:26" x14ac:dyDescent="0.35">
      <c r="S232" s="175" t="s">
        <v>1108</v>
      </c>
      <c r="T232" s="277">
        <v>13.382999999999999</v>
      </c>
      <c r="U232" s="176">
        <v>1</v>
      </c>
      <c r="X232" s="175" t="s">
        <v>5035</v>
      </c>
      <c r="Y232" s="176">
        <v>35</v>
      </c>
      <c r="Z232" s="176">
        <v>1</v>
      </c>
    </row>
    <row r="233" spans="19:26" x14ac:dyDescent="0.35">
      <c r="S233" s="175" t="s">
        <v>1338</v>
      </c>
      <c r="T233" s="277">
        <v>13.2</v>
      </c>
      <c r="U233" s="176">
        <v>1</v>
      </c>
      <c r="X233" s="175" t="s">
        <v>5685</v>
      </c>
      <c r="Y233" s="176">
        <v>34.799999999999997</v>
      </c>
      <c r="Z233" s="176">
        <v>1</v>
      </c>
    </row>
    <row r="234" spans="19:26" x14ac:dyDescent="0.35">
      <c r="S234" s="175" t="s">
        <v>2892</v>
      </c>
      <c r="T234" s="277">
        <v>13.2</v>
      </c>
      <c r="U234" s="176">
        <v>1</v>
      </c>
      <c r="X234" s="175" t="s">
        <v>3366</v>
      </c>
      <c r="Y234" s="176">
        <v>34.6</v>
      </c>
      <c r="Z234" s="176">
        <v>2</v>
      </c>
    </row>
    <row r="235" spans="19:26" x14ac:dyDescent="0.35">
      <c r="S235" s="175" t="s">
        <v>1673</v>
      </c>
      <c r="T235" s="277">
        <v>13.2</v>
      </c>
      <c r="U235" s="176">
        <v>1</v>
      </c>
      <c r="X235" s="175" t="s">
        <v>2196</v>
      </c>
      <c r="Y235" s="176">
        <v>34.299999999999997</v>
      </c>
      <c r="Z235" s="176">
        <v>1</v>
      </c>
    </row>
    <row r="236" spans="19:26" x14ac:dyDescent="0.35">
      <c r="S236" s="175" t="s">
        <v>1828</v>
      </c>
      <c r="T236" s="277">
        <v>13.11</v>
      </c>
      <c r="U236" s="176">
        <v>1</v>
      </c>
      <c r="X236" s="175" t="s">
        <v>4385</v>
      </c>
      <c r="Y236" s="176">
        <v>34</v>
      </c>
      <c r="Z236" s="176">
        <v>2</v>
      </c>
    </row>
    <row r="237" spans="19:26" x14ac:dyDescent="0.35">
      <c r="S237" s="175" t="s">
        <v>1855</v>
      </c>
      <c r="T237" s="277">
        <v>13</v>
      </c>
      <c r="U237" s="176">
        <v>1</v>
      </c>
      <c r="X237" s="175" t="s">
        <v>416</v>
      </c>
      <c r="Y237" s="176">
        <v>34</v>
      </c>
      <c r="Z237" s="176">
        <v>1</v>
      </c>
    </row>
    <row r="238" spans="19:26" x14ac:dyDescent="0.35">
      <c r="S238" s="175" t="s">
        <v>3377</v>
      </c>
      <c r="T238" s="277">
        <v>12.9</v>
      </c>
      <c r="U238" s="176">
        <v>1</v>
      </c>
      <c r="X238" s="175" t="s">
        <v>3006</v>
      </c>
      <c r="Y238" s="176">
        <v>33.9</v>
      </c>
      <c r="Z238" s="176">
        <v>3</v>
      </c>
    </row>
    <row r="239" spans="19:26" x14ac:dyDescent="0.35">
      <c r="S239" s="175" t="s">
        <v>1590</v>
      </c>
      <c r="T239" s="277">
        <v>12.61</v>
      </c>
      <c r="U239" s="176">
        <v>1</v>
      </c>
      <c r="X239" s="175" t="s">
        <v>2202</v>
      </c>
      <c r="Y239" s="176">
        <v>33.9</v>
      </c>
      <c r="Z239" s="176">
        <v>1</v>
      </c>
    </row>
    <row r="240" spans="19:26" x14ac:dyDescent="0.35">
      <c r="S240" s="175" t="s">
        <v>1809</v>
      </c>
      <c r="T240" s="277">
        <v>12.6</v>
      </c>
      <c r="U240" s="176">
        <v>1</v>
      </c>
      <c r="X240" s="175" t="s">
        <v>1128</v>
      </c>
      <c r="Y240" s="176">
        <v>33.68</v>
      </c>
      <c r="Z240" s="176">
        <v>2</v>
      </c>
    </row>
    <row r="241" spans="19:26" x14ac:dyDescent="0.35">
      <c r="S241" s="175" t="s">
        <v>2811</v>
      </c>
      <c r="T241" s="277">
        <v>12.5</v>
      </c>
      <c r="U241" s="176">
        <v>1</v>
      </c>
      <c r="X241" s="175" t="s">
        <v>4047</v>
      </c>
      <c r="Y241" s="176">
        <v>33.5</v>
      </c>
      <c r="Z241" s="176">
        <v>1</v>
      </c>
    </row>
    <row r="242" spans="19:26" x14ac:dyDescent="0.35">
      <c r="S242" s="175" t="s">
        <v>134</v>
      </c>
      <c r="T242" s="277">
        <v>12.5</v>
      </c>
      <c r="U242" s="176">
        <v>1</v>
      </c>
      <c r="X242" s="175" t="s">
        <v>1537</v>
      </c>
      <c r="Y242" s="176">
        <v>33.4</v>
      </c>
      <c r="Z242" s="176">
        <v>1</v>
      </c>
    </row>
    <row r="243" spans="19:26" x14ac:dyDescent="0.35">
      <c r="S243" s="175" t="s">
        <v>633</v>
      </c>
      <c r="T243" s="277">
        <v>12.5</v>
      </c>
      <c r="U243" s="176">
        <v>1</v>
      </c>
      <c r="X243" s="175" t="s">
        <v>1557</v>
      </c>
      <c r="Y243" s="176">
        <v>33.4</v>
      </c>
      <c r="Z243" s="176">
        <v>1</v>
      </c>
    </row>
    <row r="244" spans="19:26" x14ac:dyDescent="0.35">
      <c r="S244" s="175" t="s">
        <v>3345</v>
      </c>
      <c r="T244" s="277">
        <v>12.1</v>
      </c>
      <c r="U244" s="176">
        <v>1</v>
      </c>
      <c r="X244" s="175" t="s">
        <v>3905</v>
      </c>
      <c r="Y244" s="176">
        <v>33</v>
      </c>
      <c r="Z244" s="176">
        <v>2</v>
      </c>
    </row>
    <row r="245" spans="19:26" x14ac:dyDescent="0.35">
      <c r="S245" s="175" t="s">
        <v>867</v>
      </c>
      <c r="T245" s="277">
        <v>12</v>
      </c>
      <c r="U245" s="176">
        <v>2</v>
      </c>
      <c r="X245" s="175" t="s">
        <v>4804</v>
      </c>
      <c r="Y245" s="176">
        <v>33</v>
      </c>
      <c r="Z245" s="176">
        <v>1</v>
      </c>
    </row>
    <row r="246" spans="19:26" x14ac:dyDescent="0.35">
      <c r="S246" s="175" t="s">
        <v>1953</v>
      </c>
      <c r="T246" s="277">
        <v>11.6</v>
      </c>
      <c r="U246" s="176">
        <v>1</v>
      </c>
      <c r="X246" s="175" t="s">
        <v>4320</v>
      </c>
      <c r="Y246" s="176">
        <v>32.5</v>
      </c>
      <c r="Z246" s="176">
        <v>1</v>
      </c>
    </row>
    <row r="247" spans="19:26" x14ac:dyDescent="0.35">
      <c r="S247" s="175" t="s">
        <v>3285</v>
      </c>
      <c r="T247" s="277">
        <v>11.5</v>
      </c>
      <c r="U247" s="176">
        <v>1</v>
      </c>
      <c r="X247" s="175" t="s">
        <v>2636</v>
      </c>
      <c r="Y247" s="176">
        <v>32.31</v>
      </c>
      <c r="Z247" s="176">
        <v>4</v>
      </c>
    </row>
    <row r="248" spans="19:26" x14ac:dyDescent="0.35">
      <c r="S248" s="175" t="s">
        <v>2886</v>
      </c>
      <c r="T248" s="277">
        <v>11.4</v>
      </c>
      <c r="U248" s="176">
        <v>1</v>
      </c>
      <c r="X248" s="175" t="s">
        <v>4536</v>
      </c>
      <c r="Y248" s="176">
        <v>32</v>
      </c>
      <c r="Z248" s="176">
        <v>1</v>
      </c>
    </row>
    <row r="249" spans="19:26" x14ac:dyDescent="0.35">
      <c r="S249" s="175" t="s">
        <v>3746</v>
      </c>
      <c r="T249" s="277">
        <v>11.4</v>
      </c>
      <c r="U249" s="176">
        <v>1</v>
      </c>
      <c r="X249" s="175" t="s">
        <v>3224</v>
      </c>
      <c r="Y249" s="176">
        <v>31.715</v>
      </c>
      <c r="Z249" s="176">
        <v>2</v>
      </c>
    </row>
    <row r="250" spans="19:26" x14ac:dyDescent="0.35">
      <c r="S250" s="175" t="s">
        <v>646</v>
      </c>
      <c r="T250" s="277">
        <v>11.08</v>
      </c>
      <c r="U250" s="176">
        <v>2</v>
      </c>
      <c r="X250" s="175" t="s">
        <v>477</v>
      </c>
      <c r="Y250" s="176">
        <v>31.65</v>
      </c>
      <c r="Z250" s="176">
        <v>2</v>
      </c>
    </row>
    <row r="251" spans="19:26" x14ac:dyDescent="0.35">
      <c r="S251" s="175" t="s">
        <v>1186</v>
      </c>
      <c r="T251" s="277">
        <v>11</v>
      </c>
      <c r="U251" s="176">
        <v>1</v>
      </c>
      <c r="X251" s="175" t="s">
        <v>603</v>
      </c>
      <c r="Y251" s="176">
        <v>31.5</v>
      </c>
      <c r="Z251" s="176">
        <v>2</v>
      </c>
    </row>
    <row r="252" spans="19:26" x14ac:dyDescent="0.35">
      <c r="S252" s="175" t="s">
        <v>704</v>
      </c>
      <c r="T252" s="277">
        <v>11</v>
      </c>
      <c r="U252" s="176">
        <v>1</v>
      </c>
      <c r="X252" s="175" t="s">
        <v>3927</v>
      </c>
      <c r="Y252" s="176">
        <v>31.5</v>
      </c>
      <c r="Z252" s="176">
        <v>1</v>
      </c>
    </row>
    <row r="253" spans="19:26" x14ac:dyDescent="0.35">
      <c r="S253" s="175" t="s">
        <v>88</v>
      </c>
      <c r="T253" s="277">
        <v>11</v>
      </c>
      <c r="U253" s="176">
        <v>1</v>
      </c>
      <c r="X253" s="175" t="s">
        <v>2861</v>
      </c>
      <c r="Y253" s="176">
        <v>30.72</v>
      </c>
      <c r="Z253" s="176">
        <v>1</v>
      </c>
    </row>
    <row r="254" spans="19:26" x14ac:dyDescent="0.35">
      <c r="S254" s="175" t="s">
        <v>228</v>
      </c>
      <c r="T254" s="277">
        <v>10.7</v>
      </c>
      <c r="U254" s="176">
        <v>1</v>
      </c>
      <c r="X254" s="175" t="s">
        <v>4796</v>
      </c>
      <c r="Y254" s="176">
        <v>30.5</v>
      </c>
      <c r="Z254" s="176">
        <v>1</v>
      </c>
    </row>
    <row r="255" spans="19:26" x14ac:dyDescent="0.35">
      <c r="S255" s="175" t="s">
        <v>3217</v>
      </c>
      <c r="T255" s="277">
        <v>10.5</v>
      </c>
      <c r="U255" s="176">
        <v>1</v>
      </c>
      <c r="X255" s="175" t="s">
        <v>5122</v>
      </c>
      <c r="Y255" s="176">
        <v>30.25</v>
      </c>
      <c r="Z255" s="176">
        <v>2</v>
      </c>
    </row>
    <row r="256" spans="19:26" x14ac:dyDescent="0.35">
      <c r="S256" s="175" t="s">
        <v>970</v>
      </c>
      <c r="T256" s="277">
        <v>10.199999999999999</v>
      </c>
      <c r="U256" s="176">
        <v>1</v>
      </c>
      <c r="X256" s="175" t="s">
        <v>1375</v>
      </c>
      <c r="Y256" s="176">
        <v>30.2</v>
      </c>
      <c r="Z256" s="176">
        <v>1</v>
      </c>
    </row>
    <row r="257" spans="19:26" x14ac:dyDescent="0.35">
      <c r="S257" s="175" t="s">
        <v>3384</v>
      </c>
      <c r="T257" s="277">
        <v>10.119999999999999</v>
      </c>
      <c r="U257" s="176">
        <v>1</v>
      </c>
      <c r="X257" s="175" t="s">
        <v>4130</v>
      </c>
      <c r="Y257" s="176">
        <v>30</v>
      </c>
      <c r="Z257" s="176">
        <v>2</v>
      </c>
    </row>
    <row r="258" spans="19:26" x14ac:dyDescent="0.35">
      <c r="S258" s="175" t="s">
        <v>1878</v>
      </c>
      <c r="T258" s="277">
        <v>10.1</v>
      </c>
      <c r="U258" s="176">
        <v>1</v>
      </c>
      <c r="X258" s="175" t="s">
        <v>3755</v>
      </c>
      <c r="Y258" s="176">
        <v>30</v>
      </c>
      <c r="Z258" s="176">
        <v>1</v>
      </c>
    </row>
    <row r="259" spans="19:26" x14ac:dyDescent="0.35">
      <c r="S259" s="175" t="s">
        <v>194</v>
      </c>
      <c r="T259" s="277">
        <v>10</v>
      </c>
      <c r="U259" s="176">
        <v>1</v>
      </c>
      <c r="X259" s="175" t="s">
        <v>1204</v>
      </c>
      <c r="Y259" s="176">
        <v>30</v>
      </c>
      <c r="Z259" s="176">
        <v>1</v>
      </c>
    </row>
    <row r="260" spans="19:26" x14ac:dyDescent="0.35">
      <c r="S260" s="175" t="s">
        <v>689</v>
      </c>
      <c r="T260" s="277">
        <v>10</v>
      </c>
      <c r="U260" s="176">
        <v>1</v>
      </c>
      <c r="X260" s="175" t="s">
        <v>2403</v>
      </c>
      <c r="Y260" s="176">
        <v>30</v>
      </c>
      <c r="Z260" s="176">
        <v>1</v>
      </c>
    </row>
    <row r="261" spans="19:26" x14ac:dyDescent="0.35">
      <c r="S261" s="175" t="s">
        <v>446</v>
      </c>
      <c r="T261" s="277">
        <v>9.9</v>
      </c>
      <c r="U261" s="176">
        <v>1</v>
      </c>
      <c r="X261" s="175" t="s">
        <v>4997</v>
      </c>
      <c r="Y261" s="176">
        <v>30</v>
      </c>
      <c r="Z261" s="176">
        <v>1</v>
      </c>
    </row>
    <row r="262" spans="19:26" x14ac:dyDescent="0.35">
      <c r="S262" s="175" t="s">
        <v>2603</v>
      </c>
      <c r="T262" s="277">
        <v>9.84</v>
      </c>
      <c r="U262" s="176">
        <v>1</v>
      </c>
      <c r="X262" s="175" t="s">
        <v>5227</v>
      </c>
      <c r="Y262" s="176">
        <v>30</v>
      </c>
      <c r="Z262" s="176">
        <v>1</v>
      </c>
    </row>
    <row r="263" spans="19:26" x14ac:dyDescent="0.35">
      <c r="S263" s="175" t="s">
        <v>456</v>
      </c>
      <c r="T263" s="277">
        <v>9.5</v>
      </c>
      <c r="U263" s="176">
        <v>1</v>
      </c>
      <c r="X263" s="175" t="s">
        <v>4281</v>
      </c>
      <c r="Y263" s="176">
        <v>30</v>
      </c>
      <c r="Z263" s="176">
        <v>1</v>
      </c>
    </row>
    <row r="264" spans="19:26" x14ac:dyDescent="0.35">
      <c r="S264" s="175" t="s">
        <v>807</v>
      </c>
      <c r="T264" s="277">
        <v>9.3000000000000007</v>
      </c>
      <c r="U264" s="176">
        <v>1</v>
      </c>
      <c r="X264" s="175" t="s">
        <v>4577</v>
      </c>
      <c r="Y264" s="176">
        <v>30</v>
      </c>
      <c r="Z264" s="176">
        <v>1</v>
      </c>
    </row>
    <row r="265" spans="19:26" x14ac:dyDescent="0.35">
      <c r="S265" s="289" t="s">
        <v>2228</v>
      </c>
      <c r="T265" s="291">
        <v>7.44</v>
      </c>
      <c r="U265" s="290">
        <v>1</v>
      </c>
      <c r="X265" s="175" t="s">
        <v>4284</v>
      </c>
      <c r="Y265" s="176">
        <v>29.6</v>
      </c>
      <c r="Z265" s="176">
        <v>1</v>
      </c>
    </row>
    <row r="266" spans="19:26" x14ac:dyDescent="0.35">
      <c r="X266" s="175" t="s">
        <v>4899</v>
      </c>
      <c r="Y266" s="176">
        <v>29.5</v>
      </c>
      <c r="Z266" s="176">
        <v>1</v>
      </c>
    </row>
    <row r="267" spans="19:26" x14ac:dyDescent="0.35">
      <c r="X267" s="175" t="s">
        <v>5141</v>
      </c>
      <c r="Y267" s="176">
        <v>29.2</v>
      </c>
      <c r="Z267" s="176">
        <v>1</v>
      </c>
    </row>
    <row r="268" spans="19:26" x14ac:dyDescent="0.35">
      <c r="X268" s="175" t="s">
        <v>2782</v>
      </c>
      <c r="Y268" s="176">
        <v>28.9</v>
      </c>
      <c r="Z268" s="176">
        <v>1</v>
      </c>
    </row>
    <row r="269" spans="19:26" x14ac:dyDescent="0.35">
      <c r="X269" s="175" t="s">
        <v>4013</v>
      </c>
      <c r="Y269" s="176">
        <v>28.8</v>
      </c>
      <c r="Z269" s="176">
        <v>1</v>
      </c>
    </row>
    <row r="270" spans="19:26" x14ac:dyDescent="0.35">
      <c r="X270" s="175" t="s">
        <v>5514</v>
      </c>
      <c r="Y270" s="176">
        <v>28.344000000000001</v>
      </c>
      <c r="Z270" s="176">
        <v>1</v>
      </c>
    </row>
    <row r="271" spans="19:26" x14ac:dyDescent="0.35">
      <c r="X271" s="175" t="s">
        <v>3248</v>
      </c>
      <c r="Y271" s="176">
        <v>28</v>
      </c>
      <c r="Z271" s="176">
        <v>1</v>
      </c>
    </row>
    <row r="272" spans="19:26" x14ac:dyDescent="0.35">
      <c r="X272" s="175" t="s">
        <v>5455</v>
      </c>
      <c r="Y272" s="176">
        <v>28</v>
      </c>
      <c r="Z272" s="176">
        <v>1</v>
      </c>
    </row>
    <row r="273" spans="24:26" x14ac:dyDescent="0.35">
      <c r="X273" s="175" t="s">
        <v>5754</v>
      </c>
      <c r="Y273" s="176">
        <v>28</v>
      </c>
      <c r="Z273" s="176">
        <v>1</v>
      </c>
    </row>
    <row r="274" spans="24:26" x14ac:dyDescent="0.35">
      <c r="X274" s="175" t="s">
        <v>4580</v>
      </c>
      <c r="Y274" s="176">
        <v>28</v>
      </c>
      <c r="Z274" s="176">
        <v>1</v>
      </c>
    </row>
    <row r="275" spans="24:26" x14ac:dyDescent="0.35">
      <c r="X275" s="175" t="s">
        <v>1338</v>
      </c>
      <c r="Y275" s="176">
        <v>27.7</v>
      </c>
      <c r="Z275" s="176">
        <v>2</v>
      </c>
    </row>
    <row r="276" spans="24:26" x14ac:dyDescent="0.35">
      <c r="X276" s="175" t="s">
        <v>5474</v>
      </c>
      <c r="Y276" s="176">
        <v>27.68</v>
      </c>
      <c r="Z276" s="176">
        <v>1</v>
      </c>
    </row>
    <row r="277" spans="24:26" x14ac:dyDescent="0.35">
      <c r="X277" s="175" t="s">
        <v>3901</v>
      </c>
      <c r="Y277" s="176">
        <v>27.6</v>
      </c>
      <c r="Z277" s="176">
        <v>1</v>
      </c>
    </row>
    <row r="278" spans="24:26" x14ac:dyDescent="0.35">
      <c r="X278" s="175" t="s">
        <v>4660</v>
      </c>
      <c r="Y278" s="176">
        <v>27.6</v>
      </c>
      <c r="Z278" s="176">
        <v>1</v>
      </c>
    </row>
    <row r="279" spans="24:26" x14ac:dyDescent="0.35">
      <c r="X279" s="175" t="s">
        <v>754</v>
      </c>
      <c r="Y279" s="176">
        <v>27.5</v>
      </c>
      <c r="Z279" s="176">
        <v>1</v>
      </c>
    </row>
    <row r="280" spans="24:26" x14ac:dyDescent="0.35">
      <c r="X280" s="175" t="s">
        <v>4008</v>
      </c>
      <c r="Y280" s="176">
        <v>27.45</v>
      </c>
      <c r="Z280" s="176">
        <v>1</v>
      </c>
    </row>
    <row r="281" spans="24:26" x14ac:dyDescent="0.35">
      <c r="X281" s="175" t="s">
        <v>1485</v>
      </c>
      <c r="Y281" s="176">
        <v>27.2</v>
      </c>
      <c r="Z281" s="176">
        <v>2</v>
      </c>
    </row>
    <row r="282" spans="24:26" x14ac:dyDescent="0.35">
      <c r="X282" s="175" t="s">
        <v>5896</v>
      </c>
      <c r="Y282" s="176">
        <v>27.2</v>
      </c>
      <c r="Z282" s="176">
        <v>2</v>
      </c>
    </row>
    <row r="283" spans="24:26" x14ac:dyDescent="0.35">
      <c r="X283" s="175" t="s">
        <v>5051</v>
      </c>
      <c r="Y283" s="176">
        <v>27</v>
      </c>
      <c r="Z283" s="176">
        <v>1</v>
      </c>
    </row>
    <row r="284" spans="24:26" x14ac:dyDescent="0.35">
      <c r="X284" s="175" t="s">
        <v>1120</v>
      </c>
      <c r="Y284" s="176">
        <v>27</v>
      </c>
      <c r="Z284" s="176">
        <v>1</v>
      </c>
    </row>
    <row r="285" spans="24:26" x14ac:dyDescent="0.35">
      <c r="X285" s="175" t="s">
        <v>4695</v>
      </c>
      <c r="Y285" s="176">
        <v>27</v>
      </c>
      <c r="Z285" s="176">
        <v>1</v>
      </c>
    </row>
    <row r="286" spans="24:26" x14ac:dyDescent="0.35">
      <c r="X286" s="175" t="s">
        <v>4593</v>
      </c>
      <c r="Y286" s="176">
        <v>27</v>
      </c>
      <c r="Z286" s="176">
        <v>1</v>
      </c>
    </row>
    <row r="287" spans="24:26" x14ac:dyDescent="0.35">
      <c r="X287" s="175" t="s">
        <v>5941</v>
      </c>
      <c r="Y287" s="176">
        <v>27</v>
      </c>
      <c r="Z287" s="176">
        <v>1</v>
      </c>
    </row>
    <row r="288" spans="24:26" x14ac:dyDescent="0.35">
      <c r="X288" s="175" t="s">
        <v>4266</v>
      </c>
      <c r="Y288" s="176">
        <v>26.6</v>
      </c>
      <c r="Z288" s="176">
        <v>1</v>
      </c>
    </row>
    <row r="289" spans="24:26" x14ac:dyDescent="0.35">
      <c r="X289" s="175" t="s">
        <v>1756</v>
      </c>
      <c r="Y289" s="176">
        <v>26.5</v>
      </c>
      <c r="Z289" s="176">
        <v>1</v>
      </c>
    </row>
    <row r="290" spans="24:26" x14ac:dyDescent="0.35">
      <c r="X290" s="175" t="s">
        <v>3753</v>
      </c>
      <c r="Y290" s="176">
        <v>26.5</v>
      </c>
      <c r="Z290" s="176">
        <v>1</v>
      </c>
    </row>
    <row r="291" spans="24:26" x14ac:dyDescent="0.35">
      <c r="X291" s="175" t="s">
        <v>5057</v>
      </c>
      <c r="Y291" s="176">
        <v>26.4</v>
      </c>
      <c r="Z291" s="176">
        <v>1</v>
      </c>
    </row>
    <row r="292" spans="24:26" x14ac:dyDescent="0.35">
      <c r="X292" s="175" t="s">
        <v>5593</v>
      </c>
      <c r="Y292" s="176">
        <v>26.1</v>
      </c>
      <c r="Z292" s="176">
        <v>1</v>
      </c>
    </row>
    <row r="293" spans="24:26" x14ac:dyDescent="0.35">
      <c r="X293" s="175" t="s">
        <v>4764</v>
      </c>
      <c r="Y293" s="176">
        <v>26</v>
      </c>
      <c r="Z293" s="176">
        <v>2</v>
      </c>
    </row>
    <row r="294" spans="24:26" x14ac:dyDescent="0.35">
      <c r="X294" s="175" t="s">
        <v>4375</v>
      </c>
      <c r="Y294" s="176">
        <v>26</v>
      </c>
      <c r="Z294" s="176">
        <v>1</v>
      </c>
    </row>
    <row r="295" spans="24:26" x14ac:dyDescent="0.35">
      <c r="X295" s="175" t="s">
        <v>4973</v>
      </c>
      <c r="Y295" s="176">
        <v>26</v>
      </c>
      <c r="Z295" s="176">
        <v>1</v>
      </c>
    </row>
    <row r="296" spans="24:26" x14ac:dyDescent="0.35">
      <c r="X296" s="175" t="s">
        <v>5521</v>
      </c>
      <c r="Y296" s="176">
        <v>26</v>
      </c>
      <c r="Z296" s="176">
        <v>1</v>
      </c>
    </row>
    <row r="297" spans="24:26" x14ac:dyDescent="0.35">
      <c r="X297" s="175" t="s">
        <v>5461</v>
      </c>
      <c r="Y297" s="176">
        <v>25.516999999999999</v>
      </c>
      <c r="Z297" s="176">
        <v>1</v>
      </c>
    </row>
    <row r="298" spans="24:26" x14ac:dyDescent="0.35">
      <c r="X298" s="175" t="s">
        <v>4163</v>
      </c>
      <c r="Y298" s="176">
        <v>25.5</v>
      </c>
      <c r="Z298" s="176">
        <v>2</v>
      </c>
    </row>
    <row r="299" spans="24:26" x14ac:dyDescent="0.35">
      <c r="X299" s="175" t="s">
        <v>4381</v>
      </c>
      <c r="Y299" s="176">
        <v>25.5</v>
      </c>
      <c r="Z299" s="176">
        <v>1</v>
      </c>
    </row>
    <row r="300" spans="24:26" x14ac:dyDescent="0.35">
      <c r="X300" s="175" t="s">
        <v>5650</v>
      </c>
      <c r="Y300" s="176">
        <v>25.5</v>
      </c>
      <c r="Z300" s="176">
        <v>1</v>
      </c>
    </row>
    <row r="301" spans="24:26" x14ac:dyDescent="0.35">
      <c r="X301" s="175" t="s">
        <v>5694</v>
      </c>
      <c r="Y301" s="176">
        <v>25.5</v>
      </c>
      <c r="Z301" s="176">
        <v>1</v>
      </c>
    </row>
    <row r="302" spans="24:26" x14ac:dyDescent="0.35">
      <c r="X302" s="175" t="s">
        <v>1582</v>
      </c>
      <c r="Y302" s="176">
        <v>25.5</v>
      </c>
      <c r="Z302" s="176">
        <v>1</v>
      </c>
    </row>
    <row r="303" spans="24:26" x14ac:dyDescent="0.35">
      <c r="X303" s="175" t="s">
        <v>3881</v>
      </c>
      <c r="Y303" s="176">
        <v>25.3</v>
      </c>
      <c r="Z303" s="176">
        <v>1</v>
      </c>
    </row>
    <row r="304" spans="24:26" x14ac:dyDescent="0.35">
      <c r="X304" s="175" t="s">
        <v>867</v>
      </c>
      <c r="Y304" s="176">
        <v>25.212</v>
      </c>
      <c r="Z304" s="176">
        <v>3</v>
      </c>
    </row>
    <row r="305" spans="24:26" x14ac:dyDescent="0.35">
      <c r="X305" s="175" t="s">
        <v>1607</v>
      </c>
      <c r="Y305" s="176">
        <v>25</v>
      </c>
      <c r="Z305" s="176">
        <v>2</v>
      </c>
    </row>
    <row r="306" spans="24:26" x14ac:dyDescent="0.35">
      <c r="X306" s="175" t="s">
        <v>1276</v>
      </c>
      <c r="Y306" s="176">
        <v>25</v>
      </c>
      <c r="Z306" s="176">
        <v>1</v>
      </c>
    </row>
    <row r="307" spans="24:26" x14ac:dyDescent="0.35">
      <c r="X307" s="175" t="s">
        <v>5333</v>
      </c>
      <c r="Y307" s="176">
        <v>25</v>
      </c>
      <c r="Z307" s="176">
        <v>1</v>
      </c>
    </row>
    <row r="308" spans="24:26" x14ac:dyDescent="0.35">
      <c r="X308" s="175" t="s">
        <v>1136</v>
      </c>
      <c r="Y308" s="176">
        <v>24.81</v>
      </c>
      <c r="Z308" s="176">
        <v>1</v>
      </c>
    </row>
    <row r="309" spans="24:26" x14ac:dyDescent="0.35">
      <c r="X309" s="175" t="s">
        <v>4439</v>
      </c>
      <c r="Y309" s="176">
        <v>24.71546</v>
      </c>
      <c r="Z309" s="176">
        <v>1</v>
      </c>
    </row>
    <row r="310" spans="24:26" x14ac:dyDescent="0.35">
      <c r="X310" s="175" t="s">
        <v>4655</v>
      </c>
      <c r="Y310" s="176">
        <v>24.6</v>
      </c>
      <c r="Z310" s="176">
        <v>1</v>
      </c>
    </row>
    <row r="311" spans="24:26" x14ac:dyDescent="0.35">
      <c r="X311" s="175" t="s">
        <v>2794</v>
      </c>
      <c r="Y311" s="176">
        <v>24.4</v>
      </c>
      <c r="Z311" s="176">
        <v>1</v>
      </c>
    </row>
    <row r="312" spans="24:26" x14ac:dyDescent="0.35">
      <c r="X312" s="175" t="s">
        <v>4272</v>
      </c>
      <c r="Y312" s="176">
        <v>24.361039999999999</v>
      </c>
      <c r="Z312" s="176">
        <v>1</v>
      </c>
    </row>
    <row r="313" spans="24:26" x14ac:dyDescent="0.35">
      <c r="X313" s="175" t="s">
        <v>4097</v>
      </c>
      <c r="Y313" s="176">
        <v>24.137</v>
      </c>
      <c r="Z313" s="176">
        <v>1</v>
      </c>
    </row>
    <row r="314" spans="24:26" x14ac:dyDescent="0.35">
      <c r="X314" s="175" t="s">
        <v>88</v>
      </c>
      <c r="Y314" s="176">
        <v>24.1</v>
      </c>
      <c r="Z314" s="176">
        <v>3</v>
      </c>
    </row>
    <row r="315" spans="24:26" x14ac:dyDescent="0.35">
      <c r="X315" s="175" t="s">
        <v>2574</v>
      </c>
      <c r="Y315" s="176">
        <v>24</v>
      </c>
      <c r="Z315" s="176">
        <v>1</v>
      </c>
    </row>
    <row r="316" spans="24:26" x14ac:dyDescent="0.35">
      <c r="X316" s="175" t="s">
        <v>2184</v>
      </c>
      <c r="Y316" s="176">
        <v>24</v>
      </c>
      <c r="Z316" s="176">
        <v>1</v>
      </c>
    </row>
    <row r="317" spans="24:26" x14ac:dyDescent="0.35">
      <c r="X317" s="175" t="s">
        <v>1311</v>
      </c>
      <c r="Y317" s="176">
        <v>24</v>
      </c>
      <c r="Z317" s="176">
        <v>1</v>
      </c>
    </row>
    <row r="318" spans="24:26" x14ac:dyDescent="0.35">
      <c r="X318" s="175" t="s">
        <v>2877</v>
      </c>
      <c r="Y318" s="176">
        <v>24</v>
      </c>
      <c r="Z318" s="176">
        <v>1</v>
      </c>
    </row>
    <row r="319" spans="24:26" x14ac:dyDescent="0.35">
      <c r="X319" s="175" t="s">
        <v>4412</v>
      </c>
      <c r="Y319" s="176">
        <v>24</v>
      </c>
      <c r="Z319" s="176">
        <v>1</v>
      </c>
    </row>
    <row r="320" spans="24:26" x14ac:dyDescent="0.35">
      <c r="X320" s="175" t="s">
        <v>5630</v>
      </c>
      <c r="Y320" s="176">
        <v>24</v>
      </c>
      <c r="Z320" s="176">
        <v>1</v>
      </c>
    </row>
    <row r="321" spans="24:26" x14ac:dyDescent="0.35">
      <c r="X321" s="175" t="s">
        <v>4505</v>
      </c>
      <c r="Y321" s="176">
        <v>24</v>
      </c>
      <c r="Z321" s="176">
        <v>1</v>
      </c>
    </row>
    <row r="322" spans="24:26" x14ac:dyDescent="0.35">
      <c r="X322" s="175" t="s">
        <v>4512</v>
      </c>
      <c r="Y322" s="176">
        <v>23.9</v>
      </c>
      <c r="Z322" s="176">
        <v>1</v>
      </c>
    </row>
    <row r="323" spans="24:26" x14ac:dyDescent="0.35">
      <c r="X323" s="175" t="s">
        <v>310</v>
      </c>
      <c r="Y323" s="176">
        <v>23.76</v>
      </c>
      <c r="Z323" s="176">
        <v>4</v>
      </c>
    </row>
    <row r="324" spans="24:26" x14ac:dyDescent="0.35">
      <c r="X324" s="175" t="s">
        <v>4310</v>
      </c>
      <c r="Y324" s="176">
        <v>23.75</v>
      </c>
      <c r="Z324" s="176">
        <v>2</v>
      </c>
    </row>
    <row r="325" spans="24:26" x14ac:dyDescent="0.35">
      <c r="X325" s="175" t="s">
        <v>3749</v>
      </c>
      <c r="Y325" s="176">
        <v>23.5</v>
      </c>
      <c r="Z325" s="176">
        <v>1</v>
      </c>
    </row>
    <row r="326" spans="24:26" x14ac:dyDescent="0.35">
      <c r="X326" s="175" t="s">
        <v>5061</v>
      </c>
      <c r="Y326" s="176">
        <v>23.4</v>
      </c>
      <c r="Z326" s="176">
        <v>1</v>
      </c>
    </row>
    <row r="327" spans="24:26" x14ac:dyDescent="0.35">
      <c r="X327" s="175" t="s">
        <v>4274</v>
      </c>
      <c r="Y327" s="176">
        <v>23.4</v>
      </c>
      <c r="Z327" s="176">
        <v>1</v>
      </c>
    </row>
    <row r="328" spans="24:26" x14ac:dyDescent="0.35">
      <c r="X328" s="175" t="s">
        <v>1260</v>
      </c>
      <c r="Y328" s="176">
        <v>23.3</v>
      </c>
      <c r="Z328" s="176">
        <v>1</v>
      </c>
    </row>
    <row r="329" spans="24:26" x14ac:dyDescent="0.35">
      <c r="X329" s="175" t="s">
        <v>1777</v>
      </c>
      <c r="Y329" s="176">
        <v>23.3</v>
      </c>
      <c r="Z329" s="176">
        <v>1</v>
      </c>
    </row>
    <row r="330" spans="24:26" x14ac:dyDescent="0.35">
      <c r="X330" s="175" t="s">
        <v>2375</v>
      </c>
      <c r="Y330" s="176">
        <v>23.1</v>
      </c>
      <c r="Z330" s="176">
        <v>1</v>
      </c>
    </row>
    <row r="331" spans="24:26" x14ac:dyDescent="0.35">
      <c r="X331" s="175" t="s">
        <v>2047</v>
      </c>
      <c r="Y331" s="176">
        <v>23</v>
      </c>
      <c r="Z331" s="176">
        <v>1</v>
      </c>
    </row>
    <row r="332" spans="24:26" x14ac:dyDescent="0.35">
      <c r="X332" s="175" t="s">
        <v>4209</v>
      </c>
      <c r="Y332" s="176">
        <v>23</v>
      </c>
      <c r="Z332" s="176">
        <v>1</v>
      </c>
    </row>
    <row r="333" spans="24:26" x14ac:dyDescent="0.35">
      <c r="X333" s="175" t="s">
        <v>5560</v>
      </c>
      <c r="Y333" s="176">
        <v>22.9</v>
      </c>
      <c r="Z333" s="176">
        <v>1</v>
      </c>
    </row>
    <row r="334" spans="24:26" x14ac:dyDescent="0.35">
      <c r="X334" s="175" t="s">
        <v>5254</v>
      </c>
      <c r="Y334" s="176">
        <v>22.85</v>
      </c>
      <c r="Z334" s="176">
        <v>1</v>
      </c>
    </row>
    <row r="335" spans="24:26" x14ac:dyDescent="0.35">
      <c r="X335" s="175" t="s">
        <v>2177</v>
      </c>
      <c r="Y335" s="176">
        <v>22.8</v>
      </c>
      <c r="Z335" s="176">
        <v>2</v>
      </c>
    </row>
    <row r="336" spans="24:26" x14ac:dyDescent="0.35">
      <c r="X336" s="175" t="s">
        <v>1906</v>
      </c>
      <c r="Y336" s="176">
        <v>22.7</v>
      </c>
      <c r="Z336" s="176">
        <v>2</v>
      </c>
    </row>
    <row r="337" spans="24:26" x14ac:dyDescent="0.35">
      <c r="X337" s="175" t="s">
        <v>1326</v>
      </c>
      <c r="Y337" s="176">
        <v>22.5</v>
      </c>
      <c r="Z337" s="176">
        <v>1</v>
      </c>
    </row>
    <row r="338" spans="24:26" x14ac:dyDescent="0.35">
      <c r="X338" s="175" t="s">
        <v>1363</v>
      </c>
      <c r="Y338" s="176">
        <v>22.5</v>
      </c>
      <c r="Z338" s="176">
        <v>1</v>
      </c>
    </row>
    <row r="339" spans="24:26" x14ac:dyDescent="0.35">
      <c r="X339" s="175" t="s">
        <v>5547</v>
      </c>
      <c r="Y339" s="176">
        <v>22.5</v>
      </c>
      <c r="Z339" s="176">
        <v>1</v>
      </c>
    </row>
    <row r="340" spans="24:26" x14ac:dyDescent="0.35">
      <c r="X340" s="175" t="s">
        <v>4616</v>
      </c>
      <c r="Y340" s="176">
        <v>22.3</v>
      </c>
      <c r="Z340" s="176">
        <v>1</v>
      </c>
    </row>
    <row r="341" spans="24:26" x14ac:dyDescent="0.35">
      <c r="X341" s="175" t="s">
        <v>884</v>
      </c>
      <c r="Y341" s="176">
        <v>22.1</v>
      </c>
      <c r="Z341" s="176">
        <v>1</v>
      </c>
    </row>
    <row r="342" spans="24:26" x14ac:dyDescent="0.35">
      <c r="X342" s="175" t="s">
        <v>4466</v>
      </c>
      <c r="Y342" s="176">
        <v>22</v>
      </c>
      <c r="Z342" s="176">
        <v>2</v>
      </c>
    </row>
    <row r="343" spans="24:26" x14ac:dyDescent="0.35">
      <c r="X343" s="175" t="s">
        <v>2717</v>
      </c>
      <c r="Y343" s="176">
        <v>22</v>
      </c>
      <c r="Z343" s="176">
        <v>1</v>
      </c>
    </row>
    <row r="344" spans="24:26" x14ac:dyDescent="0.35">
      <c r="X344" s="175" t="s">
        <v>5541</v>
      </c>
      <c r="Y344" s="176">
        <v>22</v>
      </c>
      <c r="Z344" s="176">
        <v>1</v>
      </c>
    </row>
    <row r="345" spans="24:26" x14ac:dyDescent="0.35">
      <c r="X345" s="175" t="s">
        <v>4304</v>
      </c>
      <c r="Y345" s="176">
        <v>22</v>
      </c>
      <c r="Z345" s="176">
        <v>1</v>
      </c>
    </row>
    <row r="346" spans="24:26" x14ac:dyDescent="0.35">
      <c r="X346" s="175" t="s">
        <v>5900</v>
      </c>
      <c r="Y346" s="176">
        <v>22</v>
      </c>
      <c r="Z346" s="176">
        <v>1</v>
      </c>
    </row>
    <row r="347" spans="24:26" x14ac:dyDescent="0.35">
      <c r="X347" s="175" t="s">
        <v>4750</v>
      </c>
      <c r="Y347" s="176">
        <v>22</v>
      </c>
      <c r="Z347" s="176">
        <v>1</v>
      </c>
    </row>
    <row r="348" spans="24:26" x14ac:dyDescent="0.35">
      <c r="X348" s="175" t="s">
        <v>4872</v>
      </c>
      <c r="Y348" s="176">
        <v>22</v>
      </c>
      <c r="Z348" s="176">
        <v>1</v>
      </c>
    </row>
    <row r="349" spans="24:26" x14ac:dyDescent="0.35">
      <c r="X349" s="175" t="s">
        <v>5321</v>
      </c>
      <c r="Y349" s="176">
        <v>22</v>
      </c>
      <c r="Z349" s="176">
        <v>1</v>
      </c>
    </row>
    <row r="350" spans="24:26" x14ac:dyDescent="0.35">
      <c r="X350" s="175" t="s">
        <v>5519</v>
      </c>
      <c r="Y350" s="176">
        <v>22</v>
      </c>
      <c r="Z350" s="176">
        <v>1</v>
      </c>
    </row>
    <row r="351" spans="24:26" x14ac:dyDescent="0.35">
      <c r="X351" s="175" t="s">
        <v>4225</v>
      </c>
      <c r="Y351" s="176">
        <v>21.999999999999996</v>
      </c>
      <c r="Z351" s="176">
        <v>1</v>
      </c>
    </row>
    <row r="352" spans="24:26" x14ac:dyDescent="0.35">
      <c r="X352" s="175" t="s">
        <v>4510</v>
      </c>
      <c r="Y352" s="176">
        <v>21.9</v>
      </c>
      <c r="Z352" s="176">
        <v>1</v>
      </c>
    </row>
    <row r="353" spans="24:26" x14ac:dyDescent="0.35">
      <c r="X353" s="175" t="s">
        <v>4027</v>
      </c>
      <c r="Y353" s="176">
        <v>21.6</v>
      </c>
      <c r="Z353" s="176">
        <v>1</v>
      </c>
    </row>
    <row r="354" spans="24:26" x14ac:dyDescent="0.35">
      <c r="X354" s="175" t="s">
        <v>4347</v>
      </c>
      <c r="Y354" s="176">
        <v>21.6</v>
      </c>
      <c r="Z354" s="176">
        <v>1</v>
      </c>
    </row>
    <row r="355" spans="24:26" x14ac:dyDescent="0.35">
      <c r="X355" s="175" t="s">
        <v>5890</v>
      </c>
      <c r="Y355" s="176">
        <v>21.524999999999999</v>
      </c>
      <c r="Z355" s="176">
        <v>1</v>
      </c>
    </row>
    <row r="356" spans="24:26" x14ac:dyDescent="0.35">
      <c r="X356" s="175" t="s">
        <v>5939</v>
      </c>
      <c r="Y356" s="176">
        <v>21.5</v>
      </c>
      <c r="Z356" s="176">
        <v>1</v>
      </c>
    </row>
    <row r="357" spans="24:26" x14ac:dyDescent="0.35">
      <c r="X357" s="175" t="s">
        <v>5779</v>
      </c>
      <c r="Y357" s="176">
        <v>21.45</v>
      </c>
      <c r="Z357" s="176">
        <v>1</v>
      </c>
    </row>
    <row r="358" spans="24:26" x14ac:dyDescent="0.35">
      <c r="X358" s="175" t="s">
        <v>4666</v>
      </c>
      <c r="Y358" s="176">
        <v>21.45</v>
      </c>
      <c r="Z358" s="176">
        <v>1</v>
      </c>
    </row>
    <row r="359" spans="24:26" x14ac:dyDescent="0.35">
      <c r="X359" s="175" t="s">
        <v>4372</v>
      </c>
      <c r="Y359" s="176">
        <v>21.35</v>
      </c>
      <c r="Z359" s="176">
        <v>1</v>
      </c>
    </row>
    <row r="360" spans="24:26" x14ac:dyDescent="0.35">
      <c r="X360" s="175" t="s">
        <v>4636</v>
      </c>
      <c r="Y360" s="176">
        <v>21</v>
      </c>
      <c r="Z360" s="176">
        <v>1</v>
      </c>
    </row>
    <row r="361" spans="24:26" x14ac:dyDescent="0.35">
      <c r="X361" s="175" t="s">
        <v>5317</v>
      </c>
      <c r="Y361" s="176">
        <v>21</v>
      </c>
      <c r="Z361" s="176">
        <v>1</v>
      </c>
    </row>
    <row r="362" spans="24:26" x14ac:dyDescent="0.35">
      <c r="X362" s="175" t="s">
        <v>5011</v>
      </c>
      <c r="Y362" s="176">
        <v>20.9</v>
      </c>
      <c r="Z362" s="176">
        <v>1</v>
      </c>
    </row>
    <row r="363" spans="24:26" x14ac:dyDescent="0.35">
      <c r="X363" s="175" t="s">
        <v>1620</v>
      </c>
      <c r="Y363" s="176">
        <v>20.8</v>
      </c>
      <c r="Z363" s="176">
        <v>2</v>
      </c>
    </row>
    <row r="364" spans="24:26" x14ac:dyDescent="0.35">
      <c r="X364" s="175" t="s">
        <v>4882</v>
      </c>
      <c r="Y364" s="176">
        <v>20.8</v>
      </c>
      <c r="Z364" s="176">
        <v>1</v>
      </c>
    </row>
    <row r="365" spans="24:26" x14ac:dyDescent="0.35">
      <c r="X365" s="175" t="s">
        <v>4022</v>
      </c>
      <c r="Y365" s="176">
        <v>20.8</v>
      </c>
      <c r="Z365" s="176">
        <v>1</v>
      </c>
    </row>
    <row r="366" spans="24:26" x14ac:dyDescent="0.35">
      <c r="X366" s="175" t="s">
        <v>3309</v>
      </c>
      <c r="Y366" s="176">
        <v>20.7</v>
      </c>
      <c r="Z366" s="176">
        <v>2</v>
      </c>
    </row>
    <row r="367" spans="24:26" x14ac:dyDescent="0.35">
      <c r="X367" s="175" t="s">
        <v>4194</v>
      </c>
      <c r="Y367" s="176">
        <v>20.7</v>
      </c>
      <c r="Z367" s="176">
        <v>1</v>
      </c>
    </row>
    <row r="368" spans="24:26" x14ac:dyDescent="0.35">
      <c r="X368" s="175" t="s">
        <v>4308</v>
      </c>
      <c r="Y368" s="176">
        <v>20.7</v>
      </c>
      <c r="Z368" s="176">
        <v>1</v>
      </c>
    </row>
    <row r="369" spans="24:26" x14ac:dyDescent="0.35">
      <c r="X369" s="175" t="s">
        <v>4479</v>
      </c>
      <c r="Y369" s="176">
        <v>20.5</v>
      </c>
      <c r="Z369" s="176">
        <v>2</v>
      </c>
    </row>
    <row r="370" spans="24:26" x14ac:dyDescent="0.35">
      <c r="X370" s="175" t="s">
        <v>5770</v>
      </c>
      <c r="Y370" s="176">
        <v>20.399999999999999</v>
      </c>
      <c r="Z370" s="176">
        <v>1</v>
      </c>
    </row>
    <row r="371" spans="24:26" x14ac:dyDescent="0.35">
      <c r="X371" s="175" t="s">
        <v>4345</v>
      </c>
      <c r="Y371" s="176">
        <v>20.386200000000002</v>
      </c>
      <c r="Z371" s="176">
        <v>1</v>
      </c>
    </row>
    <row r="372" spans="24:26" x14ac:dyDescent="0.35">
      <c r="X372" s="175" t="s">
        <v>5195</v>
      </c>
      <c r="Y372" s="176">
        <v>20.25</v>
      </c>
      <c r="Z372" s="176">
        <v>1</v>
      </c>
    </row>
    <row r="373" spans="24:26" x14ac:dyDescent="0.35">
      <c r="X373" s="175" t="s">
        <v>2435</v>
      </c>
      <c r="Y373" s="176">
        <v>20</v>
      </c>
      <c r="Z373" s="176">
        <v>1</v>
      </c>
    </row>
    <row r="374" spans="24:26" x14ac:dyDescent="0.35">
      <c r="X374" s="175" t="s">
        <v>4043</v>
      </c>
      <c r="Y374" s="176">
        <v>20</v>
      </c>
      <c r="Z374" s="176">
        <v>1</v>
      </c>
    </row>
    <row r="375" spans="24:26" x14ac:dyDescent="0.35">
      <c r="X375" s="175" t="s">
        <v>5482</v>
      </c>
      <c r="Y375" s="176">
        <v>20</v>
      </c>
      <c r="Z375" s="176">
        <v>1</v>
      </c>
    </row>
    <row r="376" spans="24:26" x14ac:dyDescent="0.35">
      <c r="X376" s="175" t="s">
        <v>5817</v>
      </c>
      <c r="Y376" s="176">
        <v>20</v>
      </c>
      <c r="Z376" s="176">
        <v>1</v>
      </c>
    </row>
    <row r="377" spans="24:26" x14ac:dyDescent="0.35">
      <c r="X377" s="175" t="s">
        <v>4891</v>
      </c>
      <c r="Y377" s="176">
        <v>20</v>
      </c>
      <c r="Z377" s="176">
        <v>1</v>
      </c>
    </row>
    <row r="378" spans="24:26" x14ac:dyDescent="0.35">
      <c r="X378" s="175" t="s">
        <v>1316</v>
      </c>
      <c r="Y378" s="176">
        <v>20</v>
      </c>
      <c r="Z378" s="176">
        <v>1</v>
      </c>
    </row>
    <row r="379" spans="24:26" x14ac:dyDescent="0.35">
      <c r="X379" s="175" t="s">
        <v>5297</v>
      </c>
      <c r="Y379" s="176">
        <v>20</v>
      </c>
      <c r="Z379" s="176">
        <v>1</v>
      </c>
    </row>
    <row r="380" spans="24:26" x14ac:dyDescent="0.35">
      <c r="X380" s="175" t="s">
        <v>4237</v>
      </c>
      <c r="Y380" s="176">
        <v>20</v>
      </c>
      <c r="Z380" s="176">
        <v>1</v>
      </c>
    </row>
    <row r="381" spans="24:26" x14ac:dyDescent="0.35">
      <c r="X381" s="175" t="s">
        <v>5838</v>
      </c>
      <c r="Y381" s="176">
        <v>19.8</v>
      </c>
      <c r="Z381" s="176">
        <v>1</v>
      </c>
    </row>
    <row r="382" spans="24:26" x14ac:dyDescent="0.35">
      <c r="X382" s="175" t="s">
        <v>3925</v>
      </c>
      <c r="Y382" s="176">
        <v>19.8</v>
      </c>
      <c r="Z382" s="176">
        <v>1</v>
      </c>
    </row>
    <row r="383" spans="24:26" x14ac:dyDescent="0.35">
      <c r="X383" s="175" t="s">
        <v>5543</v>
      </c>
      <c r="Y383" s="176">
        <v>19.8</v>
      </c>
      <c r="Z383" s="176">
        <v>1</v>
      </c>
    </row>
    <row r="384" spans="24:26" x14ac:dyDescent="0.35">
      <c r="X384" s="175" t="s">
        <v>1786</v>
      </c>
      <c r="Y384" s="176">
        <v>19.600000000000001</v>
      </c>
      <c r="Z384" s="176">
        <v>4</v>
      </c>
    </row>
    <row r="385" spans="24:26" x14ac:dyDescent="0.35">
      <c r="X385" s="175" t="s">
        <v>3940</v>
      </c>
      <c r="Y385" s="176">
        <v>19.5</v>
      </c>
      <c r="Z385" s="176">
        <v>1</v>
      </c>
    </row>
    <row r="386" spans="24:26" x14ac:dyDescent="0.35">
      <c r="X386" s="175" t="s">
        <v>2846</v>
      </c>
      <c r="Y386" s="176">
        <v>19.5</v>
      </c>
      <c r="Z386" s="176">
        <v>1</v>
      </c>
    </row>
    <row r="387" spans="24:26" x14ac:dyDescent="0.35">
      <c r="X387" s="175" t="s">
        <v>4088</v>
      </c>
      <c r="Y387" s="176">
        <v>19.5</v>
      </c>
      <c r="Z387" s="176">
        <v>1</v>
      </c>
    </row>
    <row r="388" spans="24:26" x14ac:dyDescent="0.35">
      <c r="X388" s="175" t="s">
        <v>4583</v>
      </c>
      <c r="Y388" s="176">
        <v>19.5</v>
      </c>
      <c r="Z388" s="176">
        <v>1</v>
      </c>
    </row>
    <row r="389" spans="24:26" x14ac:dyDescent="0.35">
      <c r="X389" s="175" t="s">
        <v>1495</v>
      </c>
      <c r="Y389" s="176">
        <v>19.5</v>
      </c>
      <c r="Z389" s="176">
        <v>1</v>
      </c>
    </row>
    <row r="390" spans="24:26" x14ac:dyDescent="0.35">
      <c r="X390" s="175" t="s">
        <v>5781</v>
      </c>
      <c r="Y390" s="176">
        <v>19.5</v>
      </c>
      <c r="Z390" s="176">
        <v>1</v>
      </c>
    </row>
    <row r="391" spans="24:26" x14ac:dyDescent="0.35">
      <c r="X391" s="175" t="s">
        <v>2423</v>
      </c>
      <c r="Y391" s="176">
        <v>19.3</v>
      </c>
      <c r="Z391" s="176">
        <v>2</v>
      </c>
    </row>
    <row r="392" spans="24:26" x14ac:dyDescent="0.35">
      <c r="X392" s="175" t="s">
        <v>5689</v>
      </c>
      <c r="Y392" s="176">
        <v>19.3</v>
      </c>
      <c r="Z392" s="176">
        <v>1</v>
      </c>
    </row>
    <row r="393" spans="24:26" x14ac:dyDescent="0.35">
      <c r="X393" s="175" t="s">
        <v>5662</v>
      </c>
      <c r="Y393" s="176">
        <v>19.2</v>
      </c>
      <c r="Z393" s="176">
        <v>1</v>
      </c>
    </row>
    <row r="394" spans="24:26" x14ac:dyDescent="0.35">
      <c r="X394" s="175" t="s">
        <v>163</v>
      </c>
      <c r="Y394" s="176">
        <v>18.989999999999998</v>
      </c>
      <c r="Z394" s="176">
        <v>1</v>
      </c>
    </row>
    <row r="395" spans="24:26" x14ac:dyDescent="0.35">
      <c r="X395" s="175" t="s">
        <v>3031</v>
      </c>
      <c r="Y395" s="176">
        <v>18.95</v>
      </c>
      <c r="Z395" s="176">
        <v>1</v>
      </c>
    </row>
    <row r="396" spans="24:26" x14ac:dyDescent="0.35">
      <c r="X396" s="175" t="s">
        <v>2285</v>
      </c>
      <c r="Y396" s="176">
        <v>18.879000000000001</v>
      </c>
      <c r="Z396" s="176">
        <v>1</v>
      </c>
    </row>
    <row r="397" spans="24:26" x14ac:dyDescent="0.35">
      <c r="X397" s="175" t="s">
        <v>3278</v>
      </c>
      <c r="Y397" s="176">
        <v>18.8</v>
      </c>
      <c r="Z397" s="176">
        <v>2</v>
      </c>
    </row>
    <row r="398" spans="24:26" x14ac:dyDescent="0.35">
      <c r="X398" s="175" t="s">
        <v>1192</v>
      </c>
      <c r="Y398" s="176">
        <v>18.8</v>
      </c>
      <c r="Z398" s="176">
        <v>1</v>
      </c>
    </row>
    <row r="399" spans="24:26" x14ac:dyDescent="0.35">
      <c r="X399" s="175" t="s">
        <v>4987</v>
      </c>
      <c r="Y399" s="176">
        <v>18.8</v>
      </c>
      <c r="Z399" s="176">
        <v>1</v>
      </c>
    </row>
    <row r="400" spans="24:26" x14ac:dyDescent="0.35">
      <c r="X400" s="175" t="s">
        <v>3171</v>
      </c>
      <c r="Y400" s="176">
        <v>18.72</v>
      </c>
      <c r="Z400" s="176">
        <v>1</v>
      </c>
    </row>
    <row r="401" spans="24:26" x14ac:dyDescent="0.35">
      <c r="X401" s="175" t="s">
        <v>5656</v>
      </c>
      <c r="Y401" s="176">
        <v>18.7</v>
      </c>
      <c r="Z401" s="176">
        <v>1</v>
      </c>
    </row>
    <row r="402" spans="24:26" x14ac:dyDescent="0.35">
      <c r="X402" s="175" t="s">
        <v>2836</v>
      </c>
      <c r="Y402" s="176">
        <v>18.7</v>
      </c>
      <c r="Z402" s="176">
        <v>1</v>
      </c>
    </row>
    <row r="403" spans="24:26" x14ac:dyDescent="0.35">
      <c r="X403" s="175" t="s">
        <v>2345</v>
      </c>
      <c r="Y403" s="176">
        <v>18.600000000000001</v>
      </c>
      <c r="Z403" s="176">
        <v>4</v>
      </c>
    </row>
    <row r="404" spans="24:26" x14ac:dyDescent="0.35">
      <c r="X404" s="175" t="s">
        <v>5796</v>
      </c>
      <c r="Y404" s="176">
        <v>18.600000000000001</v>
      </c>
      <c r="Z404" s="176">
        <v>1</v>
      </c>
    </row>
    <row r="405" spans="24:26" x14ac:dyDescent="0.35">
      <c r="X405" s="175" t="s">
        <v>4752</v>
      </c>
      <c r="Y405" s="176">
        <v>18.600000000000001</v>
      </c>
      <c r="Z405" s="176">
        <v>1</v>
      </c>
    </row>
    <row r="406" spans="24:26" x14ac:dyDescent="0.35">
      <c r="X406" s="175" t="s">
        <v>1427</v>
      </c>
      <c r="Y406" s="176">
        <v>18.600000000000001</v>
      </c>
      <c r="Z406" s="176">
        <v>1</v>
      </c>
    </row>
    <row r="407" spans="24:26" x14ac:dyDescent="0.35">
      <c r="X407" s="175" t="s">
        <v>2386</v>
      </c>
      <c r="Y407" s="176">
        <v>18.5</v>
      </c>
      <c r="Z407" s="176">
        <v>1</v>
      </c>
    </row>
    <row r="408" spans="24:26" x14ac:dyDescent="0.35">
      <c r="X408" s="175" t="s">
        <v>695</v>
      </c>
      <c r="Y408" s="176">
        <v>18.399999999999999</v>
      </c>
      <c r="Z408" s="176">
        <v>1</v>
      </c>
    </row>
    <row r="409" spans="24:26" x14ac:dyDescent="0.35">
      <c r="X409" s="175" t="s">
        <v>4810</v>
      </c>
      <c r="Y409" s="176">
        <v>18.399999999999999</v>
      </c>
      <c r="Z409" s="176">
        <v>1</v>
      </c>
    </row>
    <row r="410" spans="24:26" x14ac:dyDescent="0.35">
      <c r="X410" s="175" t="s">
        <v>5390</v>
      </c>
      <c r="Y410" s="176">
        <v>18.399999999999999</v>
      </c>
      <c r="Z410" s="176">
        <v>1</v>
      </c>
    </row>
    <row r="411" spans="24:26" x14ac:dyDescent="0.35">
      <c r="X411" s="175" t="s">
        <v>5088</v>
      </c>
      <c r="Y411" s="176">
        <v>18.399999999999999</v>
      </c>
      <c r="Z411" s="176">
        <v>1</v>
      </c>
    </row>
    <row r="412" spans="24:26" x14ac:dyDescent="0.35">
      <c r="X412" s="175" t="s">
        <v>5324</v>
      </c>
      <c r="Y412" s="176">
        <v>18.399999999999999</v>
      </c>
      <c r="Z412" s="176">
        <v>1</v>
      </c>
    </row>
    <row r="413" spans="24:26" x14ac:dyDescent="0.35">
      <c r="X413" s="175" t="s">
        <v>4994</v>
      </c>
      <c r="Y413" s="176">
        <v>18.399999999999999</v>
      </c>
      <c r="Z413" s="176">
        <v>1</v>
      </c>
    </row>
    <row r="414" spans="24:26" x14ac:dyDescent="0.35">
      <c r="X414" s="175" t="s">
        <v>4600</v>
      </c>
      <c r="Y414" s="176">
        <v>18.399999999999999</v>
      </c>
      <c r="Z414" s="176">
        <v>1</v>
      </c>
    </row>
    <row r="415" spans="24:26" x14ac:dyDescent="0.35">
      <c r="X415" s="175" t="s">
        <v>275</v>
      </c>
      <c r="Y415" s="176">
        <v>18.32</v>
      </c>
      <c r="Z415" s="176">
        <v>1</v>
      </c>
    </row>
    <row r="416" spans="24:26" x14ac:dyDescent="0.35">
      <c r="X416" s="175" t="s">
        <v>4060</v>
      </c>
      <c r="Y416" s="176">
        <v>18.3</v>
      </c>
      <c r="Z416" s="176">
        <v>1</v>
      </c>
    </row>
    <row r="417" spans="24:26" x14ac:dyDescent="0.35">
      <c r="X417" s="175" t="s">
        <v>5648</v>
      </c>
      <c r="Y417" s="176">
        <v>18.217500000000001</v>
      </c>
      <c r="Z417" s="176">
        <v>1</v>
      </c>
    </row>
    <row r="418" spans="24:26" x14ac:dyDescent="0.35">
      <c r="X418" s="175" t="s">
        <v>5644</v>
      </c>
      <c r="Y418" s="176">
        <v>18.117750000000001</v>
      </c>
      <c r="Z418" s="176">
        <v>1</v>
      </c>
    </row>
    <row r="419" spans="24:26" x14ac:dyDescent="0.35">
      <c r="X419" s="175" t="s">
        <v>2316</v>
      </c>
      <c r="Y419" s="176">
        <v>18.100000000000001</v>
      </c>
      <c r="Z419" s="176">
        <v>1</v>
      </c>
    </row>
    <row r="420" spans="24:26" x14ac:dyDescent="0.35">
      <c r="X420" s="175" t="s">
        <v>5273</v>
      </c>
      <c r="Y420" s="176">
        <v>18.009</v>
      </c>
      <c r="Z420" s="176">
        <v>1</v>
      </c>
    </row>
    <row r="421" spans="24:26" x14ac:dyDescent="0.35">
      <c r="X421" s="175" t="s">
        <v>5748</v>
      </c>
      <c r="Y421" s="176">
        <v>18</v>
      </c>
      <c r="Z421" s="176">
        <v>1</v>
      </c>
    </row>
    <row r="422" spans="24:26" x14ac:dyDescent="0.35">
      <c r="X422" s="175" t="s">
        <v>3962</v>
      </c>
      <c r="Y422" s="176">
        <v>18</v>
      </c>
      <c r="Z422" s="176">
        <v>1</v>
      </c>
    </row>
    <row r="423" spans="24:26" x14ac:dyDescent="0.35">
      <c r="X423" s="175" t="s">
        <v>5495</v>
      </c>
      <c r="Y423" s="176">
        <v>18</v>
      </c>
      <c r="Z423" s="176">
        <v>1</v>
      </c>
    </row>
    <row r="424" spans="24:26" x14ac:dyDescent="0.35">
      <c r="X424" s="175" t="s">
        <v>4945</v>
      </c>
      <c r="Y424" s="176">
        <v>18</v>
      </c>
      <c r="Z424" s="176">
        <v>1</v>
      </c>
    </row>
    <row r="425" spans="24:26" x14ac:dyDescent="0.35">
      <c r="X425" s="175" t="s">
        <v>5004</v>
      </c>
      <c r="Y425" s="176">
        <v>18</v>
      </c>
      <c r="Z425" s="176">
        <v>1</v>
      </c>
    </row>
    <row r="426" spans="24:26" x14ac:dyDescent="0.35">
      <c r="X426" s="175" t="s">
        <v>3472</v>
      </c>
      <c r="Y426" s="176">
        <v>18</v>
      </c>
      <c r="Z426" s="176">
        <v>1</v>
      </c>
    </row>
    <row r="427" spans="24:26" x14ac:dyDescent="0.35">
      <c r="X427" s="175" t="s">
        <v>4405</v>
      </c>
      <c r="Y427" s="176">
        <v>18</v>
      </c>
      <c r="Z427" s="176">
        <v>1</v>
      </c>
    </row>
    <row r="428" spans="24:26" x14ac:dyDescent="0.35">
      <c r="X428" s="175" t="s">
        <v>4392</v>
      </c>
      <c r="Y428" s="176">
        <v>18</v>
      </c>
      <c r="Z428" s="176">
        <v>1</v>
      </c>
    </row>
    <row r="429" spans="24:26" x14ac:dyDescent="0.35">
      <c r="X429" s="175" t="s">
        <v>4298</v>
      </c>
      <c r="Y429" s="176">
        <v>18</v>
      </c>
      <c r="Z429" s="176">
        <v>1</v>
      </c>
    </row>
    <row r="430" spans="24:26" x14ac:dyDescent="0.35">
      <c r="X430" s="175" t="s">
        <v>4561</v>
      </c>
      <c r="Y430" s="176">
        <v>18</v>
      </c>
      <c r="Z430" s="176">
        <v>1</v>
      </c>
    </row>
    <row r="431" spans="24:26" x14ac:dyDescent="0.35">
      <c r="X431" s="175" t="s">
        <v>4650</v>
      </c>
      <c r="Y431" s="176">
        <v>18</v>
      </c>
      <c r="Z431" s="176">
        <v>1</v>
      </c>
    </row>
    <row r="432" spans="24:26" x14ac:dyDescent="0.35">
      <c r="X432" s="175" t="s">
        <v>5851</v>
      </c>
      <c r="Y432" s="176">
        <v>18</v>
      </c>
      <c r="Z432" s="176">
        <v>1</v>
      </c>
    </row>
    <row r="433" spans="24:26" x14ac:dyDescent="0.35">
      <c r="X433" s="175" t="s">
        <v>5636</v>
      </c>
      <c r="Y433" s="176">
        <v>17.837250000000001</v>
      </c>
      <c r="Z433" s="176">
        <v>1</v>
      </c>
    </row>
    <row r="434" spans="24:26" x14ac:dyDescent="0.35">
      <c r="X434" s="175" t="s">
        <v>1781</v>
      </c>
      <c r="Y434" s="176">
        <v>17.8</v>
      </c>
      <c r="Z434" s="176">
        <v>1</v>
      </c>
    </row>
    <row r="435" spans="24:26" x14ac:dyDescent="0.35">
      <c r="X435" s="175" t="s">
        <v>4826</v>
      </c>
      <c r="Y435" s="176">
        <v>17.75</v>
      </c>
      <c r="Z435" s="176">
        <v>1</v>
      </c>
    </row>
    <row r="436" spans="24:26" x14ac:dyDescent="0.35">
      <c r="X436" s="175" t="s">
        <v>5832</v>
      </c>
      <c r="Y436" s="176">
        <v>17.5</v>
      </c>
      <c r="Z436" s="176">
        <v>1</v>
      </c>
    </row>
    <row r="437" spans="24:26" x14ac:dyDescent="0.35">
      <c r="X437" s="175" t="s">
        <v>3339</v>
      </c>
      <c r="Y437" s="176">
        <v>17.5</v>
      </c>
      <c r="Z437" s="176">
        <v>1</v>
      </c>
    </row>
    <row r="438" spans="24:26" x14ac:dyDescent="0.35">
      <c r="X438" s="175" t="s">
        <v>4682</v>
      </c>
      <c r="Y438" s="176">
        <v>17.3</v>
      </c>
      <c r="Z438" s="176">
        <v>1</v>
      </c>
    </row>
    <row r="439" spans="24:26" x14ac:dyDescent="0.35">
      <c r="X439" s="175" t="s">
        <v>4269</v>
      </c>
      <c r="Y439" s="176">
        <v>17.3</v>
      </c>
      <c r="Z439" s="176">
        <v>1</v>
      </c>
    </row>
    <row r="440" spans="24:26" x14ac:dyDescent="0.35">
      <c r="X440" s="175" t="s">
        <v>4777</v>
      </c>
      <c r="Y440" s="176">
        <v>17.28</v>
      </c>
      <c r="Z440" s="176">
        <v>1</v>
      </c>
    </row>
    <row r="441" spans="24:26" x14ac:dyDescent="0.35">
      <c r="X441" s="175" t="s">
        <v>5059</v>
      </c>
      <c r="Y441" s="176">
        <v>17.2</v>
      </c>
      <c r="Z441" s="176">
        <v>1</v>
      </c>
    </row>
    <row r="442" spans="24:26" x14ac:dyDescent="0.35">
      <c r="X442" s="175" t="s">
        <v>593</v>
      </c>
      <c r="Y442" s="176">
        <v>17.100000000000001</v>
      </c>
      <c r="Z442" s="176">
        <v>1</v>
      </c>
    </row>
    <row r="443" spans="24:26" x14ac:dyDescent="0.35">
      <c r="X443" s="175" t="s">
        <v>2550</v>
      </c>
      <c r="Y443" s="176">
        <v>17</v>
      </c>
      <c r="Z443" s="176">
        <v>2</v>
      </c>
    </row>
    <row r="444" spans="24:26" x14ac:dyDescent="0.35">
      <c r="X444" s="175" t="s">
        <v>1171</v>
      </c>
      <c r="Y444" s="176">
        <v>17</v>
      </c>
      <c r="Z444" s="176">
        <v>1</v>
      </c>
    </row>
    <row r="445" spans="24:26" x14ac:dyDescent="0.35">
      <c r="X445" s="175" t="s">
        <v>2655</v>
      </c>
      <c r="Y445" s="176">
        <v>17</v>
      </c>
      <c r="Z445" s="176">
        <v>1</v>
      </c>
    </row>
    <row r="446" spans="24:26" x14ac:dyDescent="0.35">
      <c r="X446" s="175" t="s">
        <v>2222</v>
      </c>
      <c r="Y446" s="176">
        <v>16.8</v>
      </c>
      <c r="Z446" s="176">
        <v>1</v>
      </c>
    </row>
    <row r="447" spans="24:26" x14ac:dyDescent="0.35">
      <c r="X447" s="175" t="s">
        <v>5932</v>
      </c>
      <c r="Y447" s="176">
        <v>16.8</v>
      </c>
      <c r="Z447" s="176">
        <v>1</v>
      </c>
    </row>
    <row r="448" spans="24:26" x14ac:dyDescent="0.35">
      <c r="X448" s="175" t="s">
        <v>4448</v>
      </c>
      <c r="Y448" s="176">
        <v>16.8</v>
      </c>
      <c r="Z448" s="176">
        <v>1</v>
      </c>
    </row>
    <row r="449" spans="24:26" x14ac:dyDescent="0.35">
      <c r="X449" s="175" t="s">
        <v>4066</v>
      </c>
      <c r="Y449" s="176">
        <v>16.8</v>
      </c>
      <c r="Z449" s="176">
        <v>1</v>
      </c>
    </row>
    <row r="450" spans="24:26" x14ac:dyDescent="0.35">
      <c r="X450" s="175" t="s">
        <v>4230</v>
      </c>
      <c r="Y450" s="176">
        <v>16.5</v>
      </c>
      <c r="Z450" s="176">
        <v>1</v>
      </c>
    </row>
    <row r="451" spans="24:26" x14ac:dyDescent="0.35">
      <c r="X451" s="175" t="s">
        <v>5704</v>
      </c>
      <c r="Y451" s="176">
        <v>16.5</v>
      </c>
      <c r="Z451" s="176">
        <v>1</v>
      </c>
    </row>
    <row r="452" spans="24:26" x14ac:dyDescent="0.35">
      <c r="X452" s="175" t="s">
        <v>5450</v>
      </c>
      <c r="Y452" s="176">
        <v>16.5</v>
      </c>
      <c r="Z452" s="176">
        <v>1</v>
      </c>
    </row>
    <row r="453" spans="24:26" x14ac:dyDescent="0.35">
      <c r="X453" s="175" t="s">
        <v>3935</v>
      </c>
      <c r="Y453" s="176">
        <v>16.5</v>
      </c>
      <c r="Z453" s="176">
        <v>1</v>
      </c>
    </row>
    <row r="454" spans="24:26" x14ac:dyDescent="0.35">
      <c r="X454" s="175" t="s">
        <v>5295</v>
      </c>
      <c r="Y454" s="176">
        <v>16.5</v>
      </c>
      <c r="Z454" s="176">
        <v>1</v>
      </c>
    </row>
    <row r="455" spans="24:26" x14ac:dyDescent="0.35">
      <c r="X455" s="175" t="s">
        <v>2872</v>
      </c>
      <c r="Y455" s="176">
        <v>16.399999999999999</v>
      </c>
      <c r="Z455" s="176">
        <v>1</v>
      </c>
    </row>
    <row r="456" spans="24:26" x14ac:dyDescent="0.35">
      <c r="X456" s="175" t="s">
        <v>5590</v>
      </c>
      <c r="Y456" s="176">
        <v>16.2</v>
      </c>
      <c r="Z456" s="176">
        <v>1</v>
      </c>
    </row>
    <row r="457" spans="24:26" x14ac:dyDescent="0.35">
      <c r="X457" s="175" t="s">
        <v>5417</v>
      </c>
      <c r="Y457" s="176">
        <v>16.2</v>
      </c>
      <c r="Z457" s="176">
        <v>1</v>
      </c>
    </row>
    <row r="458" spans="24:26" x14ac:dyDescent="0.35">
      <c r="X458" s="175" t="s">
        <v>4854</v>
      </c>
      <c r="Y458" s="176">
        <v>16.2</v>
      </c>
      <c r="Z458" s="176">
        <v>1</v>
      </c>
    </row>
    <row r="459" spans="24:26" x14ac:dyDescent="0.35">
      <c r="X459" s="175" t="s">
        <v>4214</v>
      </c>
      <c r="Y459" s="176">
        <v>16.2</v>
      </c>
      <c r="Z459" s="176">
        <v>1</v>
      </c>
    </row>
    <row r="460" spans="24:26" x14ac:dyDescent="0.35">
      <c r="X460" s="175" t="s">
        <v>4775</v>
      </c>
      <c r="Y460" s="176">
        <v>16.12</v>
      </c>
      <c r="Z460" s="176">
        <v>1</v>
      </c>
    </row>
    <row r="461" spans="24:26" x14ac:dyDescent="0.35">
      <c r="X461" s="175" t="s">
        <v>4720</v>
      </c>
      <c r="Y461" s="176">
        <v>16.100000000000001</v>
      </c>
      <c r="Z461" s="176">
        <v>1</v>
      </c>
    </row>
    <row r="462" spans="24:26" x14ac:dyDescent="0.35">
      <c r="X462" s="175" t="s">
        <v>5674</v>
      </c>
      <c r="Y462" s="176">
        <v>16.100000000000001</v>
      </c>
      <c r="Z462" s="176">
        <v>1</v>
      </c>
    </row>
    <row r="463" spans="24:26" x14ac:dyDescent="0.35">
      <c r="X463" s="175" t="s">
        <v>5646</v>
      </c>
      <c r="Y463" s="176">
        <v>16.090499999999999</v>
      </c>
      <c r="Z463" s="176">
        <v>1</v>
      </c>
    </row>
    <row r="464" spans="24:26" x14ac:dyDescent="0.35">
      <c r="X464" s="175" t="s">
        <v>5642</v>
      </c>
      <c r="Y464" s="176">
        <v>16.014749999999999</v>
      </c>
      <c r="Z464" s="176">
        <v>1</v>
      </c>
    </row>
    <row r="465" spans="24:26" x14ac:dyDescent="0.35">
      <c r="X465" s="175" t="s">
        <v>2711</v>
      </c>
      <c r="Y465" s="176">
        <v>16</v>
      </c>
      <c r="Z465" s="176">
        <v>1</v>
      </c>
    </row>
    <row r="466" spans="24:26" x14ac:dyDescent="0.35">
      <c r="X466" s="175" t="s">
        <v>5110</v>
      </c>
      <c r="Y466" s="176">
        <v>16</v>
      </c>
      <c r="Z466" s="176">
        <v>1</v>
      </c>
    </row>
    <row r="467" spans="24:26" x14ac:dyDescent="0.35">
      <c r="X467" s="175" t="s">
        <v>4769</v>
      </c>
      <c r="Y467" s="176">
        <v>16</v>
      </c>
      <c r="Z467" s="176">
        <v>1</v>
      </c>
    </row>
    <row r="468" spans="24:26" x14ac:dyDescent="0.35">
      <c r="X468" s="175" t="s">
        <v>734</v>
      </c>
      <c r="Y468" s="176">
        <v>16</v>
      </c>
      <c r="Z468" s="176">
        <v>1</v>
      </c>
    </row>
    <row r="469" spans="24:26" x14ac:dyDescent="0.35">
      <c r="X469" s="175" t="s">
        <v>261</v>
      </c>
      <c r="Y469" s="176">
        <v>16</v>
      </c>
      <c r="Z469" s="176">
        <v>1</v>
      </c>
    </row>
    <row r="470" spans="24:26" x14ac:dyDescent="0.35">
      <c r="X470" s="175" t="s">
        <v>5610</v>
      </c>
      <c r="Y470" s="176">
        <v>16</v>
      </c>
      <c r="Z470" s="176">
        <v>1</v>
      </c>
    </row>
    <row r="471" spans="24:26" x14ac:dyDescent="0.35">
      <c r="X471" s="175" t="s">
        <v>4293</v>
      </c>
      <c r="Y471" s="176">
        <v>16</v>
      </c>
      <c r="Z471" s="176">
        <v>1</v>
      </c>
    </row>
    <row r="472" spans="24:26" x14ac:dyDescent="0.35">
      <c r="X472" s="175" t="s">
        <v>5800</v>
      </c>
      <c r="Y472" s="176">
        <v>16</v>
      </c>
      <c r="Z472" s="176">
        <v>1</v>
      </c>
    </row>
    <row r="473" spans="24:26" x14ac:dyDescent="0.35">
      <c r="X473" s="175" t="s">
        <v>5329</v>
      </c>
      <c r="Y473" s="176">
        <v>16</v>
      </c>
      <c r="Z473" s="176">
        <v>1</v>
      </c>
    </row>
    <row r="474" spans="24:26" x14ac:dyDescent="0.35">
      <c r="X474" s="175" t="s">
        <v>5634</v>
      </c>
      <c r="Y474" s="176">
        <v>15.778124999999999</v>
      </c>
      <c r="Z474" s="176">
        <v>1</v>
      </c>
    </row>
    <row r="475" spans="24:26" x14ac:dyDescent="0.35">
      <c r="X475" s="175" t="s">
        <v>5285</v>
      </c>
      <c r="Y475" s="176">
        <v>15.704700000000001</v>
      </c>
      <c r="Z475" s="176">
        <v>1</v>
      </c>
    </row>
    <row r="476" spans="24:26" x14ac:dyDescent="0.35">
      <c r="X476" s="175" t="s">
        <v>4322</v>
      </c>
      <c r="Y476" s="176">
        <v>15.700000000000001</v>
      </c>
      <c r="Z476" s="176">
        <v>2</v>
      </c>
    </row>
    <row r="477" spans="24:26" x14ac:dyDescent="0.35">
      <c r="X477" s="175" t="s">
        <v>4897</v>
      </c>
      <c r="Y477" s="176">
        <v>15.6</v>
      </c>
      <c r="Z477" s="176">
        <v>1</v>
      </c>
    </row>
    <row r="478" spans="24:26" x14ac:dyDescent="0.35">
      <c r="X478" s="175" t="s">
        <v>2060</v>
      </c>
      <c r="Y478" s="176">
        <v>15.6</v>
      </c>
      <c r="Z478" s="176">
        <v>1</v>
      </c>
    </row>
    <row r="479" spans="24:26" x14ac:dyDescent="0.35">
      <c r="X479" s="175" t="s">
        <v>2259</v>
      </c>
      <c r="Y479" s="176">
        <v>15.6</v>
      </c>
      <c r="Z479" s="176">
        <v>1</v>
      </c>
    </row>
    <row r="480" spans="24:26" x14ac:dyDescent="0.35">
      <c r="X480" s="175" t="s">
        <v>4255</v>
      </c>
      <c r="Y480" s="176">
        <v>15.6</v>
      </c>
      <c r="Z480" s="176">
        <v>1</v>
      </c>
    </row>
    <row r="481" spans="24:26" x14ac:dyDescent="0.35">
      <c r="X481" s="175" t="s">
        <v>5730</v>
      </c>
      <c r="Y481" s="176">
        <v>15.5</v>
      </c>
      <c r="Z481" s="176">
        <v>1</v>
      </c>
    </row>
    <row r="482" spans="24:26" x14ac:dyDescent="0.35">
      <c r="X482" s="175" t="s">
        <v>4153</v>
      </c>
      <c r="Y482" s="176">
        <v>15.375</v>
      </c>
      <c r="Z482" s="176">
        <v>1</v>
      </c>
    </row>
    <row r="483" spans="24:26" x14ac:dyDescent="0.35">
      <c r="X483" s="175" t="s">
        <v>5564</v>
      </c>
      <c r="Y483" s="176">
        <v>15.375</v>
      </c>
      <c r="Z483" s="176">
        <v>1</v>
      </c>
    </row>
    <row r="484" spans="24:26" x14ac:dyDescent="0.35">
      <c r="X484" s="175" t="s">
        <v>4773</v>
      </c>
      <c r="Y484" s="176">
        <v>15.36</v>
      </c>
      <c r="Z484" s="176">
        <v>1</v>
      </c>
    </row>
    <row r="485" spans="24:26" x14ac:dyDescent="0.35">
      <c r="X485" s="175" t="s">
        <v>5949</v>
      </c>
      <c r="Y485" s="176">
        <v>15.25</v>
      </c>
      <c r="Z485" s="176">
        <v>1</v>
      </c>
    </row>
    <row r="486" spans="24:26" x14ac:dyDescent="0.35">
      <c r="X486" s="175" t="s">
        <v>4846</v>
      </c>
      <c r="Y486" s="176">
        <v>15.25</v>
      </c>
      <c r="Z486" s="176">
        <v>1</v>
      </c>
    </row>
    <row r="487" spans="24:26" x14ac:dyDescent="0.35">
      <c r="X487" s="175" t="s">
        <v>5302</v>
      </c>
      <c r="Y487" s="176">
        <v>15.18</v>
      </c>
      <c r="Z487" s="176">
        <v>1</v>
      </c>
    </row>
    <row r="488" spans="24:26" x14ac:dyDescent="0.35">
      <c r="X488" s="175" t="s">
        <v>1771</v>
      </c>
      <c r="Y488" s="176">
        <v>15.13</v>
      </c>
      <c r="Z488" s="176">
        <v>1</v>
      </c>
    </row>
    <row r="489" spans="24:26" x14ac:dyDescent="0.35">
      <c r="X489" s="175" t="s">
        <v>2593</v>
      </c>
      <c r="Y489" s="176">
        <v>15.1</v>
      </c>
      <c r="Z489" s="176">
        <v>1</v>
      </c>
    </row>
    <row r="490" spans="24:26" x14ac:dyDescent="0.35">
      <c r="X490" s="175" t="s">
        <v>140</v>
      </c>
      <c r="Y490" s="176">
        <v>15.1</v>
      </c>
      <c r="Z490" s="176">
        <v>1</v>
      </c>
    </row>
    <row r="491" spans="24:26" x14ac:dyDescent="0.35">
      <c r="X491" s="175" t="s">
        <v>5880</v>
      </c>
      <c r="Y491" s="176">
        <v>15</v>
      </c>
      <c r="Z491" s="176">
        <v>2</v>
      </c>
    </row>
    <row r="492" spans="24:26" x14ac:dyDescent="0.35">
      <c r="X492" s="175" t="s">
        <v>366</v>
      </c>
      <c r="Y492" s="176">
        <v>15</v>
      </c>
      <c r="Z492" s="176">
        <v>1</v>
      </c>
    </row>
    <row r="493" spans="24:26" x14ac:dyDescent="0.35">
      <c r="X493" s="175" t="s">
        <v>186</v>
      </c>
      <c r="Y493" s="176">
        <v>15</v>
      </c>
      <c r="Z493" s="176">
        <v>1</v>
      </c>
    </row>
    <row r="494" spans="24:26" x14ac:dyDescent="0.35">
      <c r="X494" s="175" t="s">
        <v>4366</v>
      </c>
      <c r="Y494" s="176">
        <v>15</v>
      </c>
      <c r="Z494" s="176">
        <v>1</v>
      </c>
    </row>
    <row r="495" spans="24:26" x14ac:dyDescent="0.35">
      <c r="X495" s="175" t="s">
        <v>3894</v>
      </c>
      <c r="Y495" s="176">
        <v>15</v>
      </c>
      <c r="Z495" s="176">
        <v>1</v>
      </c>
    </row>
    <row r="496" spans="24:26" x14ac:dyDescent="0.35">
      <c r="X496" s="175" t="s">
        <v>4339</v>
      </c>
      <c r="Y496" s="176">
        <v>15</v>
      </c>
      <c r="Z496" s="176">
        <v>1</v>
      </c>
    </row>
    <row r="497" spans="24:26" x14ac:dyDescent="0.35">
      <c r="X497" s="175" t="s">
        <v>2581</v>
      </c>
      <c r="Y497" s="176">
        <v>15</v>
      </c>
      <c r="Z497" s="176">
        <v>1</v>
      </c>
    </row>
    <row r="498" spans="24:26" x14ac:dyDescent="0.35">
      <c r="X498" s="175" t="s">
        <v>3741</v>
      </c>
      <c r="Y498" s="176">
        <v>15</v>
      </c>
      <c r="Z498" s="176">
        <v>1</v>
      </c>
    </row>
    <row r="499" spans="24:26" x14ac:dyDescent="0.35">
      <c r="X499" s="175" t="s">
        <v>3884</v>
      </c>
      <c r="Y499" s="176">
        <v>15</v>
      </c>
      <c r="Z499" s="176">
        <v>1</v>
      </c>
    </row>
    <row r="500" spans="24:26" x14ac:dyDescent="0.35">
      <c r="X500" s="175" t="s">
        <v>5790</v>
      </c>
      <c r="Y500" s="176">
        <v>15</v>
      </c>
      <c r="Z500" s="176">
        <v>1</v>
      </c>
    </row>
    <row r="501" spans="24:26" x14ac:dyDescent="0.35">
      <c r="X501" s="175" t="s">
        <v>5353</v>
      </c>
      <c r="Y501" s="176">
        <v>15</v>
      </c>
      <c r="Z501" s="176">
        <v>1</v>
      </c>
    </row>
    <row r="502" spans="24:26" x14ac:dyDescent="0.35">
      <c r="X502" s="175" t="s">
        <v>4622</v>
      </c>
      <c r="Y502" s="176">
        <v>15</v>
      </c>
      <c r="Z502" s="176">
        <v>1</v>
      </c>
    </row>
    <row r="503" spans="24:26" x14ac:dyDescent="0.35">
      <c r="X503" s="175" t="s">
        <v>543</v>
      </c>
      <c r="Y503" s="176">
        <v>14.8</v>
      </c>
      <c r="Z503" s="176">
        <v>1</v>
      </c>
    </row>
    <row r="504" spans="24:26" x14ac:dyDescent="0.35">
      <c r="X504" s="175" t="s">
        <v>1655</v>
      </c>
      <c r="Y504" s="176">
        <v>14.7</v>
      </c>
      <c r="Z504" s="176">
        <v>1</v>
      </c>
    </row>
    <row r="505" spans="24:26" x14ac:dyDescent="0.35">
      <c r="X505" s="175" t="s">
        <v>1199</v>
      </c>
      <c r="Y505" s="176">
        <v>14.7</v>
      </c>
      <c r="Z505" s="176">
        <v>1</v>
      </c>
    </row>
    <row r="506" spans="24:26" x14ac:dyDescent="0.35">
      <c r="X506" s="175" t="s">
        <v>1346</v>
      </c>
      <c r="Y506" s="176">
        <v>14.58</v>
      </c>
      <c r="Z506" s="176">
        <v>1</v>
      </c>
    </row>
    <row r="507" spans="24:26" x14ac:dyDescent="0.35">
      <c r="X507" s="175" t="s">
        <v>4145</v>
      </c>
      <c r="Y507" s="176">
        <v>14.504</v>
      </c>
      <c r="Z507" s="176">
        <v>1</v>
      </c>
    </row>
    <row r="508" spans="24:26" x14ac:dyDescent="0.35">
      <c r="X508" s="175" t="s">
        <v>5697</v>
      </c>
      <c r="Y508" s="176">
        <v>14.4</v>
      </c>
      <c r="Z508" s="176">
        <v>1</v>
      </c>
    </row>
    <row r="509" spans="24:26" x14ac:dyDescent="0.35">
      <c r="X509" s="175" t="s">
        <v>4982</v>
      </c>
      <c r="Y509" s="176">
        <v>14.4</v>
      </c>
      <c r="Z509" s="176">
        <v>1</v>
      </c>
    </row>
    <row r="510" spans="24:26" x14ac:dyDescent="0.35">
      <c r="X510" s="175" t="s">
        <v>4264</v>
      </c>
      <c r="Y510" s="176">
        <v>14.4</v>
      </c>
      <c r="Z510" s="176">
        <v>1</v>
      </c>
    </row>
    <row r="511" spans="24:26" x14ac:dyDescent="0.35">
      <c r="X511" s="175" t="s">
        <v>4902</v>
      </c>
      <c r="Y511" s="176">
        <v>14.4</v>
      </c>
      <c r="Z511" s="176">
        <v>1</v>
      </c>
    </row>
    <row r="512" spans="24:26" x14ac:dyDescent="0.35">
      <c r="X512" s="175" t="s">
        <v>5030</v>
      </c>
      <c r="Y512" s="176">
        <v>14.4</v>
      </c>
      <c r="Z512" s="176">
        <v>1</v>
      </c>
    </row>
    <row r="513" spans="24:26" x14ac:dyDescent="0.35">
      <c r="X513" s="175" t="s">
        <v>4176</v>
      </c>
      <c r="Y513" s="176">
        <v>14.4</v>
      </c>
      <c r="Z513" s="176">
        <v>1</v>
      </c>
    </row>
    <row r="514" spans="24:26" x14ac:dyDescent="0.35">
      <c r="X514" s="175" t="s">
        <v>5855</v>
      </c>
      <c r="Y514" s="176">
        <v>14.4</v>
      </c>
      <c r="Z514" s="176">
        <v>1</v>
      </c>
    </row>
    <row r="515" spans="24:26" x14ac:dyDescent="0.35">
      <c r="X515" s="175" t="s">
        <v>4202</v>
      </c>
      <c r="Y515" s="176">
        <v>14.3</v>
      </c>
      <c r="Z515" s="176">
        <v>3</v>
      </c>
    </row>
    <row r="516" spans="24:26" x14ac:dyDescent="0.35">
      <c r="X516" s="175" t="s">
        <v>4253</v>
      </c>
      <c r="Y516" s="176">
        <v>14.3</v>
      </c>
      <c r="Z516" s="176">
        <v>1</v>
      </c>
    </row>
    <row r="517" spans="24:26" x14ac:dyDescent="0.35">
      <c r="X517" s="175" t="s">
        <v>4121</v>
      </c>
      <c r="Y517" s="176">
        <v>14.3</v>
      </c>
      <c r="Z517" s="176">
        <v>1</v>
      </c>
    </row>
    <row r="518" spans="24:26" x14ac:dyDescent="0.35">
      <c r="X518" s="175" t="s">
        <v>4767</v>
      </c>
      <c r="Y518" s="176">
        <v>14.3</v>
      </c>
      <c r="Z518" s="176">
        <v>1</v>
      </c>
    </row>
    <row r="519" spans="24:26" x14ac:dyDescent="0.35">
      <c r="X519" s="175" t="s">
        <v>5529</v>
      </c>
      <c r="Y519" s="176">
        <v>14.3</v>
      </c>
      <c r="Z519" s="176">
        <v>1</v>
      </c>
    </row>
    <row r="520" spans="24:26" x14ac:dyDescent="0.35">
      <c r="X520" s="175" t="s">
        <v>5388</v>
      </c>
      <c r="Y520" s="176">
        <v>14.175000000000001</v>
      </c>
      <c r="Z520" s="176">
        <v>1</v>
      </c>
    </row>
    <row r="521" spans="24:26" x14ac:dyDescent="0.35">
      <c r="X521" s="175" t="s">
        <v>3987</v>
      </c>
      <c r="Y521" s="176">
        <v>14</v>
      </c>
      <c r="Z521" s="176">
        <v>1</v>
      </c>
    </row>
    <row r="522" spans="24:26" x14ac:dyDescent="0.35">
      <c r="X522" s="175" t="s">
        <v>1964</v>
      </c>
      <c r="Y522" s="176">
        <v>14</v>
      </c>
      <c r="Z522" s="176">
        <v>1</v>
      </c>
    </row>
    <row r="523" spans="24:26" x14ac:dyDescent="0.35">
      <c r="X523" s="175" t="s">
        <v>1453</v>
      </c>
      <c r="Y523" s="176">
        <v>14</v>
      </c>
      <c r="Z523" s="176">
        <v>1</v>
      </c>
    </row>
    <row r="524" spans="24:26" x14ac:dyDescent="0.35">
      <c r="X524" s="175" t="s">
        <v>587</v>
      </c>
      <c r="Y524" s="176">
        <v>14</v>
      </c>
      <c r="Z524" s="176">
        <v>1</v>
      </c>
    </row>
    <row r="525" spans="24:26" x14ac:dyDescent="0.35">
      <c r="X525" s="175" t="s">
        <v>5741</v>
      </c>
      <c r="Y525" s="176">
        <v>14</v>
      </c>
      <c r="Z525" s="176">
        <v>1</v>
      </c>
    </row>
    <row r="526" spans="24:26" x14ac:dyDescent="0.35">
      <c r="X526" s="175" t="s">
        <v>5549</v>
      </c>
      <c r="Y526" s="176">
        <v>14</v>
      </c>
      <c r="Z526" s="176">
        <v>1</v>
      </c>
    </row>
    <row r="527" spans="24:26" x14ac:dyDescent="0.35">
      <c r="X527" s="175" t="s">
        <v>5420</v>
      </c>
      <c r="Y527" s="176">
        <v>14</v>
      </c>
      <c r="Z527" s="176">
        <v>1</v>
      </c>
    </row>
    <row r="528" spans="24:26" x14ac:dyDescent="0.35">
      <c r="X528" s="175" t="s">
        <v>5430</v>
      </c>
      <c r="Y528" s="176">
        <v>14</v>
      </c>
      <c r="Z528" s="176">
        <v>1</v>
      </c>
    </row>
    <row r="529" spans="24:26" x14ac:dyDescent="0.35">
      <c r="X529" s="175" t="s">
        <v>816</v>
      </c>
      <c r="Y529" s="176">
        <v>14</v>
      </c>
      <c r="Z529" s="176">
        <v>1</v>
      </c>
    </row>
    <row r="530" spans="24:26" x14ac:dyDescent="0.35">
      <c r="X530" s="175" t="s">
        <v>4868</v>
      </c>
      <c r="Y530" s="176">
        <v>14</v>
      </c>
      <c r="Z530" s="176">
        <v>1</v>
      </c>
    </row>
    <row r="531" spans="24:26" x14ac:dyDescent="0.35">
      <c r="X531" s="175" t="s">
        <v>4390</v>
      </c>
      <c r="Y531" s="176">
        <v>14</v>
      </c>
      <c r="Z531" s="176">
        <v>1</v>
      </c>
    </row>
    <row r="532" spans="24:26" x14ac:dyDescent="0.35">
      <c r="X532" s="175" t="s">
        <v>4443</v>
      </c>
      <c r="Y532" s="176">
        <v>14</v>
      </c>
      <c r="Z532" s="176">
        <v>1</v>
      </c>
    </row>
    <row r="533" spans="24:26" x14ac:dyDescent="0.35">
      <c r="X533" s="175" t="s">
        <v>4781</v>
      </c>
      <c r="Y533" s="176">
        <v>13.9</v>
      </c>
      <c r="Z533" s="176">
        <v>2</v>
      </c>
    </row>
    <row r="534" spans="24:26" x14ac:dyDescent="0.35">
      <c r="X534" s="175" t="s">
        <v>5853</v>
      </c>
      <c r="Y534" s="176">
        <v>13.8</v>
      </c>
      <c r="Z534" s="176">
        <v>1</v>
      </c>
    </row>
    <row r="535" spans="24:26" x14ac:dyDescent="0.35">
      <c r="X535" s="175" t="s">
        <v>4541</v>
      </c>
      <c r="Y535" s="176">
        <v>13.8</v>
      </c>
      <c r="Z535" s="176">
        <v>1</v>
      </c>
    </row>
    <row r="536" spans="24:26" x14ac:dyDescent="0.35">
      <c r="X536" s="175" t="s">
        <v>4942</v>
      </c>
      <c r="Y536" s="176">
        <v>13.8</v>
      </c>
      <c r="Z536" s="176">
        <v>1</v>
      </c>
    </row>
    <row r="537" spans="24:26" x14ac:dyDescent="0.35">
      <c r="X537" s="175" t="s">
        <v>5191</v>
      </c>
      <c r="Y537" s="176">
        <v>13.8</v>
      </c>
      <c r="Z537" s="176">
        <v>1</v>
      </c>
    </row>
    <row r="538" spans="24:26" x14ac:dyDescent="0.35">
      <c r="X538" s="175" t="s">
        <v>5404</v>
      </c>
      <c r="Y538" s="176">
        <v>13.8</v>
      </c>
      <c r="Z538" s="176">
        <v>1</v>
      </c>
    </row>
    <row r="539" spans="24:26" x14ac:dyDescent="0.35">
      <c r="X539" s="175" t="s">
        <v>4841</v>
      </c>
      <c r="Y539" s="176">
        <v>13.8</v>
      </c>
      <c r="Z539" s="176">
        <v>1</v>
      </c>
    </row>
    <row r="540" spans="24:26" x14ac:dyDescent="0.35">
      <c r="X540" s="175" t="s">
        <v>4925</v>
      </c>
      <c r="Y540" s="176">
        <v>13.8</v>
      </c>
      <c r="Z540" s="176">
        <v>1</v>
      </c>
    </row>
    <row r="541" spans="24:26" x14ac:dyDescent="0.35">
      <c r="X541" s="175" t="s">
        <v>4928</v>
      </c>
      <c r="Y541" s="176">
        <v>13.8</v>
      </c>
      <c r="Z541" s="176">
        <v>1</v>
      </c>
    </row>
    <row r="542" spans="24:26" x14ac:dyDescent="0.35">
      <c r="X542" s="175" t="s">
        <v>4931</v>
      </c>
      <c r="Y542" s="176">
        <v>13.8</v>
      </c>
      <c r="Z542" s="176">
        <v>1</v>
      </c>
    </row>
    <row r="543" spans="24:26" x14ac:dyDescent="0.35">
      <c r="X543" s="175" t="s">
        <v>5849</v>
      </c>
      <c r="Y543" s="176">
        <v>13.5</v>
      </c>
      <c r="Z543" s="176">
        <v>1</v>
      </c>
    </row>
    <row r="544" spans="24:26" x14ac:dyDescent="0.35">
      <c r="X544" s="175" t="s">
        <v>5337</v>
      </c>
      <c r="Y544" s="176">
        <v>13.5</v>
      </c>
      <c r="Z544" s="176">
        <v>1</v>
      </c>
    </row>
    <row r="545" spans="24:26" x14ac:dyDescent="0.35">
      <c r="X545" s="175" t="s">
        <v>2950</v>
      </c>
      <c r="Y545" s="176">
        <v>13.5</v>
      </c>
      <c r="Z545" s="176">
        <v>1</v>
      </c>
    </row>
    <row r="546" spans="24:26" x14ac:dyDescent="0.35">
      <c r="X546" s="175" t="s">
        <v>4396</v>
      </c>
      <c r="Y546" s="176">
        <v>13.4</v>
      </c>
      <c r="Z546" s="176">
        <v>1</v>
      </c>
    </row>
    <row r="547" spans="24:26" x14ac:dyDescent="0.35">
      <c r="X547" s="175" t="s">
        <v>2994</v>
      </c>
      <c r="Y547" s="176">
        <v>13.4</v>
      </c>
      <c r="Z547" s="176">
        <v>1</v>
      </c>
    </row>
    <row r="548" spans="24:26" x14ac:dyDescent="0.35">
      <c r="X548" s="175" t="s">
        <v>1108</v>
      </c>
      <c r="Y548" s="176">
        <v>13.382999999999999</v>
      </c>
      <c r="Z548" s="176">
        <v>1</v>
      </c>
    </row>
    <row r="549" spans="24:26" x14ac:dyDescent="0.35">
      <c r="X549" s="175" t="s">
        <v>4790</v>
      </c>
      <c r="Y549" s="176">
        <v>13.31</v>
      </c>
      <c r="Z549" s="176">
        <v>1</v>
      </c>
    </row>
    <row r="550" spans="24:26" x14ac:dyDescent="0.35">
      <c r="X550" s="175" t="s">
        <v>3879</v>
      </c>
      <c r="Y550" s="176">
        <v>13.3</v>
      </c>
      <c r="Z550" s="176">
        <v>1</v>
      </c>
    </row>
    <row r="551" spans="24:26" x14ac:dyDescent="0.35">
      <c r="X551" s="175" t="s">
        <v>5532</v>
      </c>
      <c r="Y551" s="176">
        <v>13.23</v>
      </c>
      <c r="Z551" s="176">
        <v>1</v>
      </c>
    </row>
    <row r="552" spans="24:26" x14ac:dyDescent="0.35">
      <c r="X552" s="175" t="s">
        <v>5640</v>
      </c>
      <c r="Y552" s="176">
        <v>13.209</v>
      </c>
      <c r="Z552" s="176">
        <v>1</v>
      </c>
    </row>
    <row r="553" spans="24:26" x14ac:dyDescent="0.35">
      <c r="X553" s="175" t="s">
        <v>5847</v>
      </c>
      <c r="Y553" s="176">
        <v>13.2</v>
      </c>
      <c r="Z553" s="176">
        <v>1</v>
      </c>
    </row>
    <row r="554" spans="24:26" x14ac:dyDescent="0.35">
      <c r="X554" s="175" t="s">
        <v>4474</v>
      </c>
      <c r="Y554" s="176">
        <v>13.2</v>
      </c>
      <c r="Z554" s="176">
        <v>1</v>
      </c>
    </row>
    <row r="555" spans="24:26" x14ac:dyDescent="0.35">
      <c r="X555" s="175" t="s">
        <v>2892</v>
      </c>
      <c r="Y555" s="176">
        <v>13.2</v>
      </c>
      <c r="Z555" s="176">
        <v>1</v>
      </c>
    </row>
    <row r="556" spans="24:26" x14ac:dyDescent="0.35">
      <c r="X556" s="175" t="s">
        <v>1673</v>
      </c>
      <c r="Y556" s="176">
        <v>13.2</v>
      </c>
      <c r="Z556" s="176">
        <v>1</v>
      </c>
    </row>
    <row r="557" spans="24:26" x14ac:dyDescent="0.35">
      <c r="X557" s="175" t="s">
        <v>4857</v>
      </c>
      <c r="Y557" s="176">
        <v>13.2</v>
      </c>
      <c r="Z557" s="176">
        <v>1</v>
      </c>
    </row>
    <row r="558" spans="24:26" x14ac:dyDescent="0.35">
      <c r="X558" s="175" t="s">
        <v>5952</v>
      </c>
      <c r="Y558" s="176">
        <v>13.2</v>
      </c>
      <c r="Z558" s="176">
        <v>1</v>
      </c>
    </row>
    <row r="559" spans="24:26" x14ac:dyDescent="0.35">
      <c r="X559" s="175" t="s">
        <v>4108</v>
      </c>
      <c r="Y559" s="176">
        <v>13.2</v>
      </c>
      <c r="Z559" s="176">
        <v>1</v>
      </c>
    </row>
    <row r="560" spans="24:26" x14ac:dyDescent="0.35">
      <c r="X560" s="175" t="s">
        <v>5638</v>
      </c>
      <c r="Y560" s="176">
        <v>13.157999999999999</v>
      </c>
      <c r="Z560" s="176">
        <v>1</v>
      </c>
    </row>
    <row r="561" spans="24:26" x14ac:dyDescent="0.35">
      <c r="X561" s="175" t="s">
        <v>1828</v>
      </c>
      <c r="Y561" s="176">
        <v>13.11</v>
      </c>
      <c r="Z561" s="176">
        <v>1</v>
      </c>
    </row>
    <row r="562" spans="24:26" x14ac:dyDescent="0.35">
      <c r="X562" s="175" t="s">
        <v>4287</v>
      </c>
      <c r="Y562" s="176">
        <v>13</v>
      </c>
      <c r="Z562" s="176">
        <v>2</v>
      </c>
    </row>
    <row r="563" spans="24:26" x14ac:dyDescent="0.35">
      <c r="X563" s="175" t="s">
        <v>1855</v>
      </c>
      <c r="Y563" s="176">
        <v>13</v>
      </c>
      <c r="Z563" s="176">
        <v>1</v>
      </c>
    </row>
    <row r="564" spans="24:26" x14ac:dyDescent="0.35">
      <c r="X564" s="175" t="s">
        <v>5020</v>
      </c>
      <c r="Y564" s="176">
        <v>13</v>
      </c>
      <c r="Z564" s="176">
        <v>1</v>
      </c>
    </row>
    <row r="565" spans="24:26" x14ac:dyDescent="0.35">
      <c r="X565" s="175" t="s">
        <v>4818</v>
      </c>
      <c r="Y565" s="176">
        <v>12.9</v>
      </c>
      <c r="Z565" s="176">
        <v>1</v>
      </c>
    </row>
    <row r="566" spans="24:26" x14ac:dyDescent="0.35">
      <c r="X566" s="175" t="s">
        <v>5365</v>
      </c>
      <c r="Y566" s="176">
        <v>12.9</v>
      </c>
      <c r="Z566" s="176">
        <v>1</v>
      </c>
    </row>
    <row r="567" spans="24:26" x14ac:dyDescent="0.35">
      <c r="X567" s="175" t="s">
        <v>3377</v>
      </c>
      <c r="Y567" s="176">
        <v>12.9</v>
      </c>
      <c r="Z567" s="176">
        <v>1</v>
      </c>
    </row>
    <row r="568" spans="24:26" x14ac:dyDescent="0.35">
      <c r="X568" s="175" t="s">
        <v>4718</v>
      </c>
      <c r="Y568" s="176">
        <v>12.8</v>
      </c>
      <c r="Z568" s="176">
        <v>1</v>
      </c>
    </row>
    <row r="569" spans="24:26" x14ac:dyDescent="0.35">
      <c r="X569" s="175" t="s">
        <v>2691</v>
      </c>
      <c r="Y569" s="176">
        <v>12.8</v>
      </c>
      <c r="Z569" s="176">
        <v>1</v>
      </c>
    </row>
    <row r="570" spans="24:26" x14ac:dyDescent="0.35">
      <c r="X570" s="175" t="s">
        <v>4454</v>
      </c>
      <c r="Y570" s="176">
        <v>12.75</v>
      </c>
      <c r="Z570" s="176">
        <v>1</v>
      </c>
    </row>
    <row r="571" spans="24:26" x14ac:dyDescent="0.35">
      <c r="X571" s="175" t="s">
        <v>4771</v>
      </c>
      <c r="Y571" s="176">
        <v>12.65</v>
      </c>
      <c r="Z571" s="176">
        <v>1</v>
      </c>
    </row>
    <row r="572" spans="24:26" x14ac:dyDescent="0.35">
      <c r="X572" s="175" t="s">
        <v>1590</v>
      </c>
      <c r="Y572" s="176">
        <v>12.61</v>
      </c>
      <c r="Z572" s="176">
        <v>1</v>
      </c>
    </row>
    <row r="573" spans="24:26" x14ac:dyDescent="0.35">
      <c r="X573" s="175" t="s">
        <v>5193</v>
      </c>
      <c r="Y573" s="176">
        <v>12.6</v>
      </c>
      <c r="Z573" s="176">
        <v>1</v>
      </c>
    </row>
    <row r="574" spans="24:26" x14ac:dyDescent="0.35">
      <c r="X574" s="175" t="s">
        <v>923</v>
      </c>
      <c r="Y574" s="176">
        <v>12.6</v>
      </c>
      <c r="Z574" s="176">
        <v>1</v>
      </c>
    </row>
    <row r="575" spans="24:26" x14ac:dyDescent="0.35">
      <c r="X575" s="175" t="s">
        <v>4851</v>
      </c>
      <c r="Y575" s="176">
        <v>12.6</v>
      </c>
      <c r="Z575" s="176">
        <v>1</v>
      </c>
    </row>
    <row r="576" spans="24:26" x14ac:dyDescent="0.35">
      <c r="X576" s="175" t="s">
        <v>1809</v>
      </c>
      <c r="Y576" s="176">
        <v>12.6</v>
      </c>
      <c r="Z576" s="176">
        <v>1</v>
      </c>
    </row>
    <row r="577" spans="24:26" x14ac:dyDescent="0.35">
      <c r="X577" s="175" t="s">
        <v>4824</v>
      </c>
      <c r="Y577" s="176">
        <v>12.6</v>
      </c>
      <c r="Z577" s="176">
        <v>1</v>
      </c>
    </row>
    <row r="578" spans="24:26" x14ac:dyDescent="0.35">
      <c r="X578" s="175" t="s">
        <v>5344</v>
      </c>
      <c r="Y578" s="176">
        <v>12.585000000000001</v>
      </c>
      <c r="Z578" s="176">
        <v>1</v>
      </c>
    </row>
    <row r="579" spans="24:26" x14ac:dyDescent="0.35">
      <c r="X579" s="175" t="s">
        <v>2811</v>
      </c>
      <c r="Y579" s="176">
        <v>12.5</v>
      </c>
      <c r="Z579" s="176">
        <v>1</v>
      </c>
    </row>
    <row r="580" spans="24:26" x14ac:dyDescent="0.35">
      <c r="X580" s="175" t="s">
        <v>134</v>
      </c>
      <c r="Y580" s="176">
        <v>12.5</v>
      </c>
      <c r="Z580" s="176">
        <v>1</v>
      </c>
    </row>
    <row r="581" spans="24:26" x14ac:dyDescent="0.35">
      <c r="X581" s="175" t="s">
        <v>4711</v>
      </c>
      <c r="Y581" s="176">
        <v>12.5</v>
      </c>
      <c r="Z581" s="176">
        <v>1</v>
      </c>
    </row>
    <row r="582" spans="24:26" x14ac:dyDescent="0.35">
      <c r="X582" s="175" t="s">
        <v>5197</v>
      </c>
      <c r="Y582" s="176">
        <v>12.5</v>
      </c>
      <c r="Z582" s="176">
        <v>1</v>
      </c>
    </row>
    <row r="583" spans="24:26" x14ac:dyDescent="0.35">
      <c r="X583" s="175" t="s">
        <v>633</v>
      </c>
      <c r="Y583" s="176">
        <v>12.5</v>
      </c>
      <c r="Z583" s="176">
        <v>1</v>
      </c>
    </row>
    <row r="584" spans="24:26" x14ac:dyDescent="0.35">
      <c r="X584" s="175" t="s">
        <v>1578</v>
      </c>
      <c r="Y584" s="176">
        <v>12.4</v>
      </c>
      <c r="Z584" s="176">
        <v>1</v>
      </c>
    </row>
    <row r="585" spans="24:26" x14ac:dyDescent="0.35">
      <c r="X585" s="175" t="s">
        <v>4496</v>
      </c>
      <c r="Y585" s="176">
        <v>12.3</v>
      </c>
      <c r="Z585" s="176">
        <v>1</v>
      </c>
    </row>
    <row r="586" spans="24:26" x14ac:dyDescent="0.35">
      <c r="X586" s="175" t="s">
        <v>4394</v>
      </c>
      <c r="Y586" s="176">
        <v>12.3</v>
      </c>
      <c r="Z586" s="176">
        <v>1</v>
      </c>
    </row>
    <row r="587" spans="24:26" x14ac:dyDescent="0.35">
      <c r="X587" s="175" t="s">
        <v>5935</v>
      </c>
      <c r="Y587" s="176">
        <v>12.3</v>
      </c>
      <c r="Z587" s="176">
        <v>1</v>
      </c>
    </row>
    <row r="588" spans="24:26" x14ac:dyDescent="0.35">
      <c r="X588" s="175" t="s">
        <v>5834</v>
      </c>
      <c r="Y588" s="176">
        <v>12.3</v>
      </c>
      <c r="Z588" s="176">
        <v>1</v>
      </c>
    </row>
    <row r="589" spans="24:26" x14ac:dyDescent="0.35">
      <c r="X589" s="175" t="s">
        <v>5232</v>
      </c>
      <c r="Y589" s="176">
        <v>12.25</v>
      </c>
      <c r="Z589" s="176">
        <v>1</v>
      </c>
    </row>
    <row r="590" spans="24:26" x14ac:dyDescent="0.35">
      <c r="X590" s="175" t="s">
        <v>5213</v>
      </c>
      <c r="Y590" s="176">
        <v>12.2</v>
      </c>
      <c r="Z590" s="176">
        <v>1</v>
      </c>
    </row>
    <row r="591" spans="24:26" x14ac:dyDescent="0.35">
      <c r="X591" s="175" t="s">
        <v>4700</v>
      </c>
      <c r="Y591" s="176">
        <v>12.2</v>
      </c>
      <c r="Z591" s="176">
        <v>1</v>
      </c>
    </row>
    <row r="592" spans="24:26" x14ac:dyDescent="0.35">
      <c r="X592" s="175" t="s">
        <v>5210</v>
      </c>
      <c r="Y592" s="176">
        <v>12.2</v>
      </c>
      <c r="Z592" s="176">
        <v>1</v>
      </c>
    </row>
    <row r="593" spans="24:26" x14ac:dyDescent="0.35">
      <c r="X593" s="175" t="s">
        <v>1269</v>
      </c>
      <c r="Y593" s="176">
        <v>12.1</v>
      </c>
      <c r="Z593" s="176">
        <v>1</v>
      </c>
    </row>
    <row r="594" spans="24:26" x14ac:dyDescent="0.35">
      <c r="X594" s="175" t="s">
        <v>3345</v>
      </c>
      <c r="Y594" s="176">
        <v>12.1</v>
      </c>
      <c r="Z594" s="176">
        <v>1</v>
      </c>
    </row>
    <row r="595" spans="24:26" x14ac:dyDescent="0.35">
      <c r="X595" s="175" t="s">
        <v>5279</v>
      </c>
      <c r="Y595" s="176">
        <v>12.052</v>
      </c>
      <c r="Z595" s="176">
        <v>1</v>
      </c>
    </row>
    <row r="596" spans="24:26" x14ac:dyDescent="0.35">
      <c r="X596" s="175" t="s">
        <v>5567</v>
      </c>
      <c r="Y596" s="176">
        <v>12</v>
      </c>
      <c r="Z596" s="176">
        <v>1</v>
      </c>
    </row>
    <row r="597" spans="24:26" x14ac:dyDescent="0.35">
      <c r="X597" s="175" t="s">
        <v>4301</v>
      </c>
      <c r="Y597" s="176">
        <v>12</v>
      </c>
      <c r="Z597" s="176">
        <v>1</v>
      </c>
    </row>
    <row r="598" spans="24:26" x14ac:dyDescent="0.35">
      <c r="X598" s="175" t="s">
        <v>5599</v>
      </c>
      <c r="Y598" s="176">
        <v>12</v>
      </c>
      <c r="Z598" s="176">
        <v>1</v>
      </c>
    </row>
    <row r="599" spans="24:26" x14ac:dyDescent="0.35">
      <c r="X599" s="175" t="s">
        <v>4332</v>
      </c>
      <c r="Y599" s="176">
        <v>12</v>
      </c>
      <c r="Z599" s="176">
        <v>1</v>
      </c>
    </row>
    <row r="600" spans="24:26" x14ac:dyDescent="0.35">
      <c r="X600" s="175" t="s">
        <v>5472</v>
      </c>
      <c r="Y600" s="176">
        <v>12</v>
      </c>
      <c r="Z600" s="176">
        <v>1</v>
      </c>
    </row>
    <row r="601" spans="24:26" x14ac:dyDescent="0.35">
      <c r="X601" s="175" t="s">
        <v>4679</v>
      </c>
      <c r="Y601" s="176">
        <v>12</v>
      </c>
      <c r="Z601" s="176">
        <v>1</v>
      </c>
    </row>
    <row r="602" spans="24:26" x14ac:dyDescent="0.35">
      <c r="X602" s="175" t="s">
        <v>5065</v>
      </c>
      <c r="Y602" s="176">
        <v>12</v>
      </c>
      <c r="Z602" s="176">
        <v>1</v>
      </c>
    </row>
    <row r="603" spans="24:26" x14ac:dyDescent="0.35">
      <c r="X603" s="175" t="s">
        <v>5068</v>
      </c>
      <c r="Y603" s="176">
        <v>12</v>
      </c>
      <c r="Z603" s="176">
        <v>1</v>
      </c>
    </row>
    <row r="604" spans="24:26" x14ac:dyDescent="0.35">
      <c r="X604" s="175" t="s">
        <v>5719</v>
      </c>
      <c r="Y604" s="176">
        <v>12</v>
      </c>
      <c r="Z604" s="176">
        <v>1</v>
      </c>
    </row>
    <row r="605" spans="24:26" x14ac:dyDescent="0.35">
      <c r="X605" s="175" t="s">
        <v>4614</v>
      </c>
      <c r="Y605" s="176">
        <v>12</v>
      </c>
      <c r="Z605" s="176">
        <v>1</v>
      </c>
    </row>
    <row r="606" spans="24:26" x14ac:dyDescent="0.35">
      <c r="X606" s="175" t="s">
        <v>5083</v>
      </c>
      <c r="Y606" s="176">
        <v>12</v>
      </c>
      <c r="Z606" s="176">
        <v>1</v>
      </c>
    </row>
    <row r="607" spans="24:26" x14ac:dyDescent="0.35">
      <c r="X607" s="175" t="s">
        <v>4110</v>
      </c>
      <c r="Y607" s="176">
        <v>12</v>
      </c>
      <c r="Z607" s="176">
        <v>1</v>
      </c>
    </row>
    <row r="608" spans="24:26" x14ac:dyDescent="0.35">
      <c r="X608" s="175" t="s">
        <v>5722</v>
      </c>
      <c r="Y608" s="176">
        <v>12</v>
      </c>
      <c r="Z608" s="176">
        <v>1</v>
      </c>
    </row>
    <row r="609" spans="24:26" x14ac:dyDescent="0.35">
      <c r="X609" s="175" t="s">
        <v>4690</v>
      </c>
      <c r="Y609" s="176">
        <v>12</v>
      </c>
      <c r="Z609" s="176">
        <v>1</v>
      </c>
    </row>
    <row r="610" spans="24:26" x14ac:dyDescent="0.35">
      <c r="X610" s="175" t="s">
        <v>4878</v>
      </c>
      <c r="Y610" s="176">
        <v>12</v>
      </c>
      <c r="Z610" s="176">
        <v>1</v>
      </c>
    </row>
    <row r="611" spans="24:26" x14ac:dyDescent="0.35">
      <c r="X611" s="175" t="s">
        <v>4526</v>
      </c>
      <c r="Y611" s="176">
        <v>12</v>
      </c>
      <c r="Z611" s="176">
        <v>1</v>
      </c>
    </row>
    <row r="612" spans="24:26" x14ac:dyDescent="0.35">
      <c r="X612" s="175" t="s">
        <v>4167</v>
      </c>
      <c r="Y612" s="176">
        <v>12</v>
      </c>
      <c r="Z612" s="176">
        <v>1</v>
      </c>
    </row>
    <row r="613" spans="24:26" x14ac:dyDescent="0.35">
      <c r="X613" s="175" t="s">
        <v>4137</v>
      </c>
      <c r="Y613" s="176">
        <v>12</v>
      </c>
      <c r="Z613" s="176">
        <v>1</v>
      </c>
    </row>
    <row r="614" spans="24:26" x14ac:dyDescent="0.35">
      <c r="X614" s="175" t="s">
        <v>4235</v>
      </c>
      <c r="Y614" s="176">
        <v>12</v>
      </c>
      <c r="Z614" s="176">
        <v>1</v>
      </c>
    </row>
    <row r="615" spans="24:26" x14ac:dyDescent="0.35">
      <c r="X615" s="175" t="s">
        <v>5772</v>
      </c>
      <c r="Y615" s="176">
        <v>12</v>
      </c>
      <c r="Z615" s="176">
        <v>1</v>
      </c>
    </row>
    <row r="616" spans="24:26" x14ac:dyDescent="0.35">
      <c r="X616" s="175" t="s">
        <v>4222</v>
      </c>
      <c r="Y616" s="176">
        <v>12</v>
      </c>
      <c r="Z616" s="176">
        <v>1</v>
      </c>
    </row>
    <row r="617" spans="24:26" x14ac:dyDescent="0.35">
      <c r="X617" s="175" t="s">
        <v>4353</v>
      </c>
      <c r="Y617" s="176">
        <v>12</v>
      </c>
      <c r="Z617" s="176">
        <v>1</v>
      </c>
    </row>
    <row r="618" spans="24:26" x14ac:dyDescent="0.35">
      <c r="X618" s="175" t="s">
        <v>5726</v>
      </c>
      <c r="Y618" s="176">
        <v>12</v>
      </c>
      <c r="Z618" s="176">
        <v>1</v>
      </c>
    </row>
    <row r="619" spans="24:26" x14ac:dyDescent="0.35">
      <c r="X619" s="175" t="s">
        <v>4558</v>
      </c>
      <c r="Y619" s="176">
        <v>12</v>
      </c>
      <c r="Z619" s="176">
        <v>1</v>
      </c>
    </row>
    <row r="620" spans="24:26" x14ac:dyDescent="0.35">
      <c r="X620" s="175" t="s">
        <v>4833</v>
      </c>
      <c r="Y620" s="176">
        <v>12</v>
      </c>
      <c r="Z620" s="176">
        <v>1</v>
      </c>
    </row>
    <row r="621" spans="24:26" x14ac:dyDescent="0.35">
      <c r="X621" s="175" t="s">
        <v>5049</v>
      </c>
      <c r="Y621" s="176">
        <v>12</v>
      </c>
      <c r="Z621" s="176">
        <v>1</v>
      </c>
    </row>
    <row r="622" spans="24:26" x14ac:dyDescent="0.35">
      <c r="X622" s="175" t="s">
        <v>4501</v>
      </c>
      <c r="Y622" s="176">
        <v>12</v>
      </c>
      <c r="Z622" s="176">
        <v>1</v>
      </c>
    </row>
    <row r="623" spans="24:26" x14ac:dyDescent="0.35">
      <c r="X623" s="175" t="s">
        <v>5221</v>
      </c>
      <c r="Y623" s="176">
        <v>12</v>
      </c>
      <c r="Z623" s="176">
        <v>1</v>
      </c>
    </row>
    <row r="624" spans="24:26" x14ac:dyDescent="0.35">
      <c r="X624" s="175" t="s">
        <v>4328</v>
      </c>
      <c r="Y624" s="176">
        <v>11.9</v>
      </c>
      <c r="Z624" s="176">
        <v>1</v>
      </c>
    </row>
    <row r="625" spans="24:26" x14ac:dyDescent="0.35">
      <c r="X625" s="175" t="s">
        <v>4306</v>
      </c>
      <c r="Y625" s="176">
        <v>11.9</v>
      </c>
      <c r="Z625" s="176">
        <v>1</v>
      </c>
    </row>
    <row r="626" spans="24:26" x14ac:dyDescent="0.35">
      <c r="X626" s="175" t="s">
        <v>4068</v>
      </c>
      <c r="Y626" s="176">
        <v>11.8</v>
      </c>
      <c r="Z626" s="176">
        <v>1</v>
      </c>
    </row>
    <row r="627" spans="24:26" x14ac:dyDescent="0.35">
      <c r="X627" s="175" t="s">
        <v>4084</v>
      </c>
      <c r="Y627" s="176">
        <v>11.8</v>
      </c>
      <c r="Z627" s="176">
        <v>1</v>
      </c>
    </row>
    <row r="628" spans="24:26" x14ac:dyDescent="0.35">
      <c r="X628" s="175" t="s">
        <v>4708</v>
      </c>
      <c r="Y628" s="176">
        <v>11.8</v>
      </c>
      <c r="Z628" s="176">
        <v>1</v>
      </c>
    </row>
    <row r="629" spans="24:26" x14ac:dyDescent="0.35">
      <c r="X629" s="175" t="s">
        <v>4820</v>
      </c>
      <c r="Y629" s="176">
        <v>11.666</v>
      </c>
      <c r="Z629" s="176">
        <v>1</v>
      </c>
    </row>
    <row r="630" spans="24:26" x14ac:dyDescent="0.35">
      <c r="X630" s="175" t="s">
        <v>1953</v>
      </c>
      <c r="Y630" s="176">
        <v>11.6</v>
      </c>
      <c r="Z630" s="176">
        <v>1</v>
      </c>
    </row>
    <row r="631" spans="24:26" x14ac:dyDescent="0.35">
      <c r="X631" s="175" t="s">
        <v>5015</v>
      </c>
      <c r="Y631" s="176">
        <v>11.6</v>
      </c>
      <c r="Z631" s="176">
        <v>1</v>
      </c>
    </row>
    <row r="632" spans="24:26" x14ac:dyDescent="0.35">
      <c r="X632" s="175" t="s">
        <v>4403</v>
      </c>
      <c r="Y632" s="176">
        <v>11.55</v>
      </c>
      <c r="Z632" s="176">
        <v>1</v>
      </c>
    </row>
    <row r="633" spans="24:26" x14ac:dyDescent="0.35">
      <c r="X633" s="175" t="s">
        <v>4634</v>
      </c>
      <c r="Y633" s="176">
        <v>11.5</v>
      </c>
      <c r="Z633" s="176">
        <v>1</v>
      </c>
    </row>
    <row r="634" spans="24:26" x14ac:dyDescent="0.35">
      <c r="X634" s="175" t="s">
        <v>4368</v>
      </c>
      <c r="Y634" s="176">
        <v>11.5</v>
      </c>
      <c r="Z634" s="176">
        <v>1</v>
      </c>
    </row>
    <row r="635" spans="24:26" x14ac:dyDescent="0.35">
      <c r="X635" s="175" t="s">
        <v>3285</v>
      </c>
      <c r="Y635" s="176">
        <v>11.5</v>
      </c>
      <c r="Z635" s="176">
        <v>1</v>
      </c>
    </row>
    <row r="636" spans="24:26" x14ac:dyDescent="0.35">
      <c r="X636" s="175" t="s">
        <v>4276</v>
      </c>
      <c r="Y636" s="176">
        <v>11.5</v>
      </c>
      <c r="Z636" s="176">
        <v>1</v>
      </c>
    </row>
    <row r="637" spans="24:26" x14ac:dyDescent="0.35">
      <c r="X637" s="175" t="s">
        <v>4421</v>
      </c>
      <c r="Y637" s="176">
        <v>11.5</v>
      </c>
      <c r="Z637" s="176">
        <v>1</v>
      </c>
    </row>
    <row r="638" spans="24:26" x14ac:dyDescent="0.35">
      <c r="X638" s="175" t="s">
        <v>5562</v>
      </c>
      <c r="Y638" s="176">
        <v>11.5</v>
      </c>
      <c r="Z638" s="176">
        <v>1</v>
      </c>
    </row>
    <row r="639" spans="24:26" x14ac:dyDescent="0.35">
      <c r="X639" s="175" t="s">
        <v>5486</v>
      </c>
      <c r="Y639" s="176">
        <v>11.5</v>
      </c>
      <c r="Z639" s="176">
        <v>1</v>
      </c>
    </row>
    <row r="640" spans="24:26" x14ac:dyDescent="0.35">
      <c r="X640" s="175" t="s">
        <v>4330</v>
      </c>
      <c r="Y640" s="176">
        <v>11.5</v>
      </c>
      <c r="Z640" s="176">
        <v>1</v>
      </c>
    </row>
    <row r="641" spans="24:26" x14ac:dyDescent="0.35">
      <c r="X641" s="175" t="s">
        <v>4759</v>
      </c>
      <c r="Y641" s="176">
        <v>11.5</v>
      </c>
      <c r="Z641" s="176">
        <v>1</v>
      </c>
    </row>
    <row r="642" spans="24:26" x14ac:dyDescent="0.35">
      <c r="X642" s="175" t="s">
        <v>5715</v>
      </c>
      <c r="Y642" s="176">
        <v>11.5</v>
      </c>
      <c r="Z642" s="176">
        <v>1</v>
      </c>
    </row>
    <row r="643" spans="24:26" x14ac:dyDescent="0.35">
      <c r="X643" s="175" t="s">
        <v>5621</v>
      </c>
      <c r="Y643" s="176">
        <v>11.5</v>
      </c>
      <c r="Z643" s="176">
        <v>1</v>
      </c>
    </row>
    <row r="644" spans="24:26" x14ac:dyDescent="0.35">
      <c r="X644" s="175" t="s">
        <v>939</v>
      </c>
      <c r="Y644" s="176">
        <v>11.45</v>
      </c>
      <c r="Z644" s="176">
        <v>1</v>
      </c>
    </row>
    <row r="645" spans="24:26" x14ac:dyDescent="0.35">
      <c r="X645" s="175" t="s">
        <v>4963</v>
      </c>
      <c r="Y645" s="176">
        <v>11.425000000000001</v>
      </c>
      <c r="Z645" s="176">
        <v>1</v>
      </c>
    </row>
    <row r="646" spans="24:26" x14ac:dyDescent="0.35">
      <c r="X646" s="175" t="s">
        <v>2886</v>
      </c>
      <c r="Y646" s="176">
        <v>11.4</v>
      </c>
      <c r="Z646" s="176">
        <v>1</v>
      </c>
    </row>
    <row r="647" spans="24:26" x14ac:dyDescent="0.35">
      <c r="X647" s="175" t="s">
        <v>3746</v>
      </c>
      <c r="Y647" s="176">
        <v>11.4</v>
      </c>
      <c r="Z647" s="176">
        <v>1</v>
      </c>
    </row>
    <row r="648" spans="24:26" x14ac:dyDescent="0.35">
      <c r="X648" s="175" t="s">
        <v>5575</v>
      </c>
      <c r="Y648" s="176">
        <v>11.3</v>
      </c>
      <c r="Z648" s="176">
        <v>1</v>
      </c>
    </row>
    <row r="649" spans="24:26" x14ac:dyDescent="0.35">
      <c r="X649" s="175" t="s">
        <v>3888</v>
      </c>
      <c r="Y649" s="176">
        <v>11.12</v>
      </c>
      <c r="Z649" s="176">
        <v>1</v>
      </c>
    </row>
    <row r="650" spans="24:26" x14ac:dyDescent="0.35">
      <c r="X650" s="175" t="s">
        <v>646</v>
      </c>
      <c r="Y650" s="176">
        <v>11.08</v>
      </c>
      <c r="Z650" s="176">
        <v>2</v>
      </c>
    </row>
    <row r="651" spans="24:26" x14ac:dyDescent="0.35">
      <c r="X651" s="175" t="s">
        <v>1186</v>
      </c>
      <c r="Y651" s="176">
        <v>11</v>
      </c>
      <c r="Z651" s="176">
        <v>1</v>
      </c>
    </row>
    <row r="652" spans="24:26" x14ac:dyDescent="0.35">
      <c r="X652" s="175" t="s">
        <v>4884</v>
      </c>
      <c r="Y652" s="176">
        <v>11</v>
      </c>
      <c r="Z652" s="176">
        <v>1</v>
      </c>
    </row>
    <row r="653" spans="24:26" x14ac:dyDescent="0.35">
      <c r="X653" s="175" t="s">
        <v>4886</v>
      </c>
      <c r="Y653" s="176">
        <v>11</v>
      </c>
      <c r="Z653" s="176">
        <v>1</v>
      </c>
    </row>
    <row r="654" spans="24:26" x14ac:dyDescent="0.35">
      <c r="X654" s="175" t="s">
        <v>704</v>
      </c>
      <c r="Y654" s="176">
        <v>11</v>
      </c>
      <c r="Z654" s="176">
        <v>1</v>
      </c>
    </row>
    <row r="655" spans="24:26" x14ac:dyDescent="0.35">
      <c r="X655" s="175" t="s">
        <v>4241</v>
      </c>
      <c r="Y655" s="176">
        <v>11</v>
      </c>
      <c r="Z655" s="176">
        <v>1</v>
      </c>
    </row>
    <row r="656" spans="24:26" x14ac:dyDescent="0.35">
      <c r="X656" s="175" t="s">
        <v>4866</v>
      </c>
      <c r="Y656" s="176">
        <v>10.9</v>
      </c>
      <c r="Z656" s="176">
        <v>1</v>
      </c>
    </row>
    <row r="657" spans="24:26" x14ac:dyDescent="0.35">
      <c r="X657" s="175" t="s">
        <v>4519</v>
      </c>
      <c r="Y657" s="176">
        <v>10.8</v>
      </c>
      <c r="Z657" s="176">
        <v>1</v>
      </c>
    </row>
    <row r="658" spans="24:26" x14ac:dyDescent="0.35">
      <c r="X658" s="175" t="s">
        <v>4399</v>
      </c>
      <c r="Y658" s="176">
        <v>10.8</v>
      </c>
      <c r="Z658" s="176">
        <v>1</v>
      </c>
    </row>
    <row r="659" spans="24:26" x14ac:dyDescent="0.35">
      <c r="X659" s="175" t="s">
        <v>5552</v>
      </c>
      <c r="Y659" s="176">
        <v>10.8</v>
      </c>
      <c r="Z659" s="176">
        <v>1</v>
      </c>
    </row>
    <row r="660" spans="24:26" x14ac:dyDescent="0.35">
      <c r="X660" s="175" t="s">
        <v>4246</v>
      </c>
      <c r="Y660" s="176">
        <v>10.8</v>
      </c>
      <c r="Z660" s="176">
        <v>1</v>
      </c>
    </row>
    <row r="661" spans="24:26" x14ac:dyDescent="0.35">
      <c r="X661" s="175" t="s">
        <v>5090</v>
      </c>
      <c r="Y661" s="176">
        <v>10.8</v>
      </c>
      <c r="Z661" s="176">
        <v>1</v>
      </c>
    </row>
    <row r="662" spans="24:26" x14ac:dyDescent="0.35">
      <c r="X662" s="175" t="s">
        <v>5385</v>
      </c>
      <c r="Y662" s="176">
        <v>10.8</v>
      </c>
      <c r="Z662" s="176">
        <v>1</v>
      </c>
    </row>
    <row r="663" spans="24:26" x14ac:dyDescent="0.35">
      <c r="X663" s="175" t="s">
        <v>4342</v>
      </c>
      <c r="Y663" s="176">
        <v>10.8</v>
      </c>
      <c r="Z663" s="176">
        <v>1</v>
      </c>
    </row>
    <row r="664" spans="24:26" x14ac:dyDescent="0.35">
      <c r="X664" s="175" t="s">
        <v>5499</v>
      </c>
      <c r="Y664" s="176">
        <v>10.8</v>
      </c>
      <c r="Z664" s="176">
        <v>1</v>
      </c>
    </row>
    <row r="665" spans="24:26" x14ac:dyDescent="0.35">
      <c r="X665" s="175" t="s">
        <v>228</v>
      </c>
      <c r="Y665" s="176">
        <v>10.7</v>
      </c>
      <c r="Z665" s="176">
        <v>1</v>
      </c>
    </row>
    <row r="666" spans="24:26" x14ac:dyDescent="0.35">
      <c r="X666" s="175" t="s">
        <v>5732</v>
      </c>
      <c r="Y666" s="176">
        <v>10.7</v>
      </c>
      <c r="Z666" s="176">
        <v>1</v>
      </c>
    </row>
    <row r="667" spans="24:26" x14ac:dyDescent="0.35">
      <c r="X667" s="175" t="s">
        <v>4794</v>
      </c>
      <c r="Y667" s="176">
        <v>10.63</v>
      </c>
      <c r="Z667" s="176">
        <v>1</v>
      </c>
    </row>
    <row r="668" spans="24:26" x14ac:dyDescent="0.35">
      <c r="X668" s="175" t="s">
        <v>4862</v>
      </c>
      <c r="Y668" s="176">
        <v>10.6</v>
      </c>
      <c r="Z668" s="176">
        <v>1</v>
      </c>
    </row>
    <row r="669" spans="24:26" x14ac:dyDescent="0.35">
      <c r="X669" s="175" t="s">
        <v>5413</v>
      </c>
      <c r="Y669" s="176">
        <v>10.6</v>
      </c>
      <c r="Z669" s="176">
        <v>1</v>
      </c>
    </row>
    <row r="670" spans="24:26" x14ac:dyDescent="0.35">
      <c r="X670" s="175" t="s">
        <v>5802</v>
      </c>
      <c r="Y670" s="176">
        <v>10.6</v>
      </c>
      <c r="Z670" s="176">
        <v>1</v>
      </c>
    </row>
    <row r="671" spans="24:26" x14ac:dyDescent="0.35">
      <c r="X671" s="175" t="s">
        <v>3960</v>
      </c>
      <c r="Y671" s="176">
        <v>10.5</v>
      </c>
      <c r="Z671" s="176">
        <v>1</v>
      </c>
    </row>
    <row r="672" spans="24:26" x14ac:dyDescent="0.35">
      <c r="X672" s="175" t="s">
        <v>3217</v>
      </c>
      <c r="Y672" s="176">
        <v>10.5</v>
      </c>
      <c r="Z672" s="176">
        <v>1</v>
      </c>
    </row>
    <row r="673" spans="24:26" x14ac:dyDescent="0.35">
      <c r="X673" s="175" t="s">
        <v>4050</v>
      </c>
      <c r="Y673" s="176">
        <v>10.5</v>
      </c>
      <c r="Z673" s="176">
        <v>1</v>
      </c>
    </row>
    <row r="674" spans="24:26" x14ac:dyDescent="0.35">
      <c r="X674" s="175" t="s">
        <v>5013</v>
      </c>
      <c r="Y674" s="176">
        <v>10.5</v>
      </c>
      <c r="Z674" s="176">
        <v>1</v>
      </c>
    </row>
    <row r="675" spans="24:26" x14ac:dyDescent="0.35">
      <c r="X675" s="175" t="s">
        <v>4218</v>
      </c>
      <c r="Y675" s="176">
        <v>10.5</v>
      </c>
      <c r="Z675" s="176">
        <v>1</v>
      </c>
    </row>
    <row r="676" spans="24:26" x14ac:dyDescent="0.35">
      <c r="X676" s="175" t="s">
        <v>5737</v>
      </c>
      <c r="Y676" s="176">
        <v>10.5</v>
      </c>
      <c r="Z676" s="176">
        <v>1</v>
      </c>
    </row>
    <row r="677" spans="24:26" x14ac:dyDescent="0.35">
      <c r="X677" s="175" t="s">
        <v>5358</v>
      </c>
      <c r="Y677" s="176">
        <v>10.45</v>
      </c>
      <c r="Z677" s="176">
        <v>1</v>
      </c>
    </row>
    <row r="678" spans="24:26" x14ac:dyDescent="0.35">
      <c r="X678" s="175" t="s">
        <v>5843</v>
      </c>
      <c r="Y678" s="176">
        <v>10.4</v>
      </c>
      <c r="Z678" s="176">
        <v>1</v>
      </c>
    </row>
    <row r="679" spans="24:26" x14ac:dyDescent="0.35">
      <c r="X679" s="175" t="s">
        <v>5744</v>
      </c>
      <c r="Y679" s="176">
        <v>10.35</v>
      </c>
      <c r="Z679" s="176">
        <v>1</v>
      </c>
    </row>
    <row r="680" spans="24:26" x14ac:dyDescent="0.35">
      <c r="X680" s="175" t="s">
        <v>5709</v>
      </c>
      <c r="Y680" s="176">
        <v>10.3</v>
      </c>
      <c r="Z680" s="176">
        <v>1</v>
      </c>
    </row>
    <row r="681" spans="24:26" x14ac:dyDescent="0.35">
      <c r="X681" s="175" t="s">
        <v>643</v>
      </c>
      <c r="Y681" s="176">
        <v>10.24</v>
      </c>
      <c r="Z681" s="176">
        <v>1</v>
      </c>
    </row>
    <row r="682" spans="24:26" x14ac:dyDescent="0.35">
      <c r="X682" s="175" t="s">
        <v>4607</v>
      </c>
      <c r="Y682" s="176">
        <v>10.199999999999999</v>
      </c>
      <c r="Z682" s="176">
        <v>1</v>
      </c>
    </row>
    <row r="683" spans="24:26" x14ac:dyDescent="0.35">
      <c r="X683" s="175" t="s">
        <v>5906</v>
      </c>
      <c r="Y683" s="176">
        <v>10.199999999999999</v>
      </c>
      <c r="Z683" s="176">
        <v>1</v>
      </c>
    </row>
    <row r="684" spans="24:26" x14ac:dyDescent="0.35">
      <c r="X684" s="175" t="s">
        <v>970</v>
      </c>
      <c r="Y684" s="176">
        <v>10.199999999999999</v>
      </c>
      <c r="Z684" s="176">
        <v>1</v>
      </c>
    </row>
    <row r="685" spans="24:26" x14ac:dyDescent="0.35">
      <c r="X685" s="175" t="s">
        <v>3384</v>
      </c>
      <c r="Y685" s="176">
        <v>10.119999999999999</v>
      </c>
      <c r="Z685" s="176">
        <v>1</v>
      </c>
    </row>
    <row r="686" spans="24:26" x14ac:dyDescent="0.35">
      <c r="X686" s="175" t="s">
        <v>1878</v>
      </c>
      <c r="Y686" s="176">
        <v>10.1</v>
      </c>
      <c r="Z686" s="176">
        <v>1</v>
      </c>
    </row>
    <row r="687" spans="24:26" x14ac:dyDescent="0.35">
      <c r="X687" s="175" t="s">
        <v>5608</v>
      </c>
      <c r="Y687" s="176">
        <v>10.1</v>
      </c>
      <c r="Z687" s="176">
        <v>1</v>
      </c>
    </row>
    <row r="688" spans="24:26" x14ac:dyDescent="0.35">
      <c r="X688" s="175" t="s">
        <v>5728</v>
      </c>
      <c r="Y688" s="176">
        <v>10.016999999999999</v>
      </c>
      <c r="Z688" s="176">
        <v>1</v>
      </c>
    </row>
    <row r="689" spans="24:26" x14ac:dyDescent="0.35">
      <c r="X689" s="175" t="s">
        <v>3930</v>
      </c>
      <c r="Y689" s="176">
        <v>10.000999999999999</v>
      </c>
      <c r="Z689" s="176">
        <v>1</v>
      </c>
    </row>
    <row r="690" spans="24:26" x14ac:dyDescent="0.35">
      <c r="X690" s="175" t="s">
        <v>194</v>
      </c>
      <c r="Y690" s="176">
        <v>10</v>
      </c>
      <c r="Z690" s="176">
        <v>1</v>
      </c>
    </row>
    <row r="691" spans="24:26" x14ac:dyDescent="0.35">
      <c r="X691" s="175" t="s">
        <v>4370</v>
      </c>
      <c r="Y691" s="176">
        <v>10</v>
      </c>
      <c r="Z691" s="176">
        <v>1</v>
      </c>
    </row>
    <row r="692" spans="24:26" x14ac:dyDescent="0.35">
      <c r="X692" s="175" t="s">
        <v>4055</v>
      </c>
      <c r="Y692" s="176">
        <v>10</v>
      </c>
      <c r="Z692" s="176">
        <v>1</v>
      </c>
    </row>
    <row r="693" spans="24:26" x14ac:dyDescent="0.35">
      <c r="X693" s="175" t="s">
        <v>5256</v>
      </c>
      <c r="Y693" s="176">
        <v>10</v>
      </c>
      <c r="Z693" s="176">
        <v>1</v>
      </c>
    </row>
    <row r="694" spans="24:26" x14ac:dyDescent="0.35">
      <c r="X694" s="175" t="s">
        <v>5072</v>
      </c>
      <c r="Y694" s="176">
        <v>10</v>
      </c>
      <c r="Z694" s="176">
        <v>1</v>
      </c>
    </row>
    <row r="695" spans="24:26" x14ac:dyDescent="0.35">
      <c r="X695" s="175" t="s">
        <v>5017</v>
      </c>
      <c r="Y695" s="176">
        <v>10</v>
      </c>
      <c r="Z695" s="176">
        <v>1</v>
      </c>
    </row>
    <row r="696" spans="24:26" x14ac:dyDescent="0.35">
      <c r="X696" s="175" t="s">
        <v>4960</v>
      </c>
      <c r="Y696" s="176">
        <v>10</v>
      </c>
      <c r="Z696" s="176">
        <v>1</v>
      </c>
    </row>
    <row r="697" spans="24:26" x14ac:dyDescent="0.35">
      <c r="X697" s="175" t="s">
        <v>5916</v>
      </c>
      <c r="Y697" s="176">
        <v>10</v>
      </c>
      <c r="Z697" s="176">
        <v>1</v>
      </c>
    </row>
    <row r="698" spans="24:26" x14ac:dyDescent="0.35">
      <c r="X698" s="175" t="s">
        <v>5711</v>
      </c>
      <c r="Y698" s="176">
        <v>10</v>
      </c>
      <c r="Z698" s="176">
        <v>1</v>
      </c>
    </row>
    <row r="699" spans="24:26" x14ac:dyDescent="0.35">
      <c r="X699" s="175" t="s">
        <v>4802</v>
      </c>
      <c r="Y699" s="176">
        <v>10</v>
      </c>
      <c r="Z699" s="176">
        <v>1</v>
      </c>
    </row>
    <row r="700" spans="24:26" x14ac:dyDescent="0.35">
      <c r="X700" s="175" t="s">
        <v>5288</v>
      </c>
      <c r="Y700" s="176">
        <v>10</v>
      </c>
      <c r="Z700" s="176">
        <v>1</v>
      </c>
    </row>
    <row r="701" spans="24:26" x14ac:dyDescent="0.35">
      <c r="X701" s="175" t="s">
        <v>689</v>
      </c>
      <c r="Y701" s="176">
        <v>10</v>
      </c>
      <c r="Z701" s="176">
        <v>1</v>
      </c>
    </row>
    <row r="702" spans="24:26" x14ac:dyDescent="0.35">
      <c r="X702" s="175" t="s">
        <v>5525</v>
      </c>
      <c r="Y702" s="176">
        <v>10</v>
      </c>
      <c r="Z702" s="176">
        <v>1</v>
      </c>
    </row>
    <row r="703" spans="24:26" x14ac:dyDescent="0.35">
      <c r="X703" s="175" t="s">
        <v>4410</v>
      </c>
      <c r="Y703" s="176">
        <v>10</v>
      </c>
      <c r="Z703" s="176">
        <v>1</v>
      </c>
    </row>
    <row r="704" spans="24:26" x14ac:dyDescent="0.35">
      <c r="X704" s="175" t="s">
        <v>5409</v>
      </c>
      <c r="Y704" s="176">
        <v>10</v>
      </c>
      <c r="Z704" s="176">
        <v>1</v>
      </c>
    </row>
    <row r="705" spans="24:26" x14ac:dyDescent="0.35">
      <c r="X705" s="175" t="s">
        <v>4080</v>
      </c>
      <c r="Y705" s="176">
        <v>10</v>
      </c>
      <c r="Z705" s="176">
        <v>1</v>
      </c>
    </row>
    <row r="706" spans="24:26" x14ac:dyDescent="0.35">
      <c r="X706" s="175" t="s">
        <v>5374</v>
      </c>
      <c r="Y706" s="176">
        <v>10</v>
      </c>
      <c r="Z706" s="176">
        <v>1</v>
      </c>
    </row>
    <row r="707" spans="24:26" x14ac:dyDescent="0.35">
      <c r="X707" s="175" t="s">
        <v>5484</v>
      </c>
      <c r="Y707" s="176">
        <v>10</v>
      </c>
      <c r="Z707" s="176">
        <v>1</v>
      </c>
    </row>
    <row r="708" spans="24:26" x14ac:dyDescent="0.35">
      <c r="X708" s="175" t="s">
        <v>4086</v>
      </c>
      <c r="Y708" s="176">
        <v>10</v>
      </c>
      <c r="Z708" s="176">
        <v>1</v>
      </c>
    </row>
    <row r="709" spans="24:26" x14ac:dyDescent="0.35">
      <c r="X709" s="175" t="s">
        <v>3964</v>
      </c>
      <c r="Y709" s="176">
        <v>10</v>
      </c>
      <c r="Z709" s="176">
        <v>1</v>
      </c>
    </row>
    <row r="710" spans="24:26" x14ac:dyDescent="0.35">
      <c r="X710" s="175" t="s">
        <v>4125</v>
      </c>
      <c r="Y710" s="176">
        <v>10</v>
      </c>
      <c r="Z710" s="176">
        <v>1</v>
      </c>
    </row>
    <row r="711" spans="24:26" x14ac:dyDescent="0.35">
      <c r="X711" s="175" t="s">
        <v>5435</v>
      </c>
      <c r="Y711" s="176">
        <v>10</v>
      </c>
      <c r="Z711" s="176">
        <v>1</v>
      </c>
    </row>
    <row r="712" spans="24:26" x14ac:dyDescent="0.35">
      <c r="X712" s="175" t="s">
        <v>5447</v>
      </c>
      <c r="Y712" s="176">
        <v>10</v>
      </c>
      <c r="Z712" s="176">
        <v>1</v>
      </c>
    </row>
    <row r="713" spans="24:26" x14ac:dyDescent="0.35">
      <c r="X713" s="175" t="s">
        <v>5441</v>
      </c>
      <c r="Y713" s="176">
        <v>10</v>
      </c>
      <c r="Z713" s="176">
        <v>1</v>
      </c>
    </row>
    <row r="714" spans="24:26" x14ac:dyDescent="0.35">
      <c r="X714" s="175" t="s">
        <v>5438</v>
      </c>
      <c r="Y714" s="176">
        <v>10</v>
      </c>
      <c r="Z714" s="176">
        <v>1</v>
      </c>
    </row>
    <row r="715" spans="24:26" x14ac:dyDescent="0.35">
      <c r="X715" s="175" t="s">
        <v>5444</v>
      </c>
      <c r="Y715" s="176">
        <v>10</v>
      </c>
      <c r="Z715" s="176">
        <v>1</v>
      </c>
    </row>
    <row r="716" spans="24:26" x14ac:dyDescent="0.35">
      <c r="X716" s="175" t="s">
        <v>4567</v>
      </c>
      <c r="Y716" s="176">
        <v>10</v>
      </c>
      <c r="Z716" s="176">
        <v>1</v>
      </c>
    </row>
    <row r="717" spans="24:26" x14ac:dyDescent="0.35">
      <c r="X717" s="175" t="s">
        <v>4697</v>
      </c>
      <c r="Y717" s="176">
        <v>10</v>
      </c>
      <c r="Z717" s="176">
        <v>1</v>
      </c>
    </row>
    <row r="718" spans="24:26" x14ac:dyDescent="0.35">
      <c r="X718" s="175" t="s">
        <v>4716</v>
      </c>
      <c r="Y718" s="176">
        <v>10</v>
      </c>
      <c r="Z718" s="176">
        <v>1</v>
      </c>
    </row>
    <row r="719" spans="24:26" x14ac:dyDescent="0.35">
      <c r="X719" s="175" t="s">
        <v>4762</v>
      </c>
      <c r="Y719" s="176">
        <v>10</v>
      </c>
      <c r="Z719" s="176">
        <v>1</v>
      </c>
    </row>
    <row r="720" spans="24:26" x14ac:dyDescent="0.35">
      <c r="X720" s="175" t="s">
        <v>4870</v>
      </c>
      <c r="Y720" s="176">
        <v>10</v>
      </c>
      <c r="Z720" s="176">
        <v>1</v>
      </c>
    </row>
    <row r="721" spans="24:26" x14ac:dyDescent="0.35">
      <c r="X721" s="175" t="s">
        <v>4207</v>
      </c>
      <c r="Y721" s="176">
        <v>10</v>
      </c>
      <c r="Z721" s="176">
        <v>1</v>
      </c>
    </row>
    <row r="722" spans="24:26" x14ac:dyDescent="0.35">
      <c r="X722" s="175" t="s">
        <v>5792</v>
      </c>
      <c r="Y722" s="176">
        <v>10</v>
      </c>
      <c r="Z722" s="176">
        <v>1</v>
      </c>
    </row>
    <row r="723" spans="24:26" x14ac:dyDescent="0.35">
      <c r="X723" s="175" t="s">
        <v>5573</v>
      </c>
      <c r="Y723" s="176">
        <v>10</v>
      </c>
      <c r="Z723" s="176">
        <v>1</v>
      </c>
    </row>
    <row r="724" spans="24:26" x14ac:dyDescent="0.35">
      <c r="X724" s="175" t="s">
        <v>5923</v>
      </c>
      <c r="Y724" s="176">
        <v>10</v>
      </c>
      <c r="Z724" s="176">
        <v>1</v>
      </c>
    </row>
    <row r="725" spans="24:26" x14ac:dyDescent="0.35">
      <c r="X725" s="175" t="s">
        <v>4200</v>
      </c>
      <c r="Y725" s="176">
        <v>10</v>
      </c>
      <c r="Z725" s="176">
        <v>1</v>
      </c>
    </row>
    <row r="726" spans="24:26" x14ac:dyDescent="0.35">
      <c r="X726" s="175" t="s">
        <v>446</v>
      </c>
      <c r="Y726" s="176">
        <v>9.9</v>
      </c>
      <c r="Z726" s="176">
        <v>1</v>
      </c>
    </row>
    <row r="727" spans="24:26" x14ac:dyDescent="0.35">
      <c r="X727" s="175" t="s">
        <v>582</v>
      </c>
      <c r="Y727" s="176">
        <v>9.9</v>
      </c>
      <c r="Z727" s="176">
        <v>1</v>
      </c>
    </row>
    <row r="728" spans="24:26" x14ac:dyDescent="0.35">
      <c r="X728" s="175" t="s">
        <v>5307</v>
      </c>
      <c r="Y728" s="176">
        <v>9.9</v>
      </c>
      <c r="Z728" s="176">
        <v>1</v>
      </c>
    </row>
    <row r="729" spans="24:26" x14ac:dyDescent="0.35">
      <c r="X729" s="175" t="s">
        <v>2603</v>
      </c>
      <c r="Y729" s="176">
        <v>9.84</v>
      </c>
      <c r="Z729" s="176">
        <v>1</v>
      </c>
    </row>
    <row r="730" spans="24:26" x14ac:dyDescent="0.35">
      <c r="X730" s="175" t="s">
        <v>123</v>
      </c>
      <c r="Y730" s="176">
        <v>9.8000000000000007</v>
      </c>
      <c r="Z730" s="176">
        <v>1</v>
      </c>
    </row>
    <row r="731" spans="24:26" x14ac:dyDescent="0.35">
      <c r="X731" s="175" t="s">
        <v>4704</v>
      </c>
      <c r="Y731" s="176">
        <v>9.5</v>
      </c>
      <c r="Z731" s="176">
        <v>1</v>
      </c>
    </row>
    <row r="732" spans="24:26" x14ac:dyDescent="0.35">
      <c r="X732" s="175" t="s">
        <v>456</v>
      </c>
      <c r="Y732" s="176">
        <v>9.5</v>
      </c>
      <c r="Z732" s="176">
        <v>1</v>
      </c>
    </row>
    <row r="733" spans="24:26" x14ac:dyDescent="0.35">
      <c r="X733" s="175" t="s">
        <v>807</v>
      </c>
      <c r="Y733" s="176">
        <v>9.3000000000000007</v>
      </c>
      <c r="Z733" s="176">
        <v>1</v>
      </c>
    </row>
    <row r="734" spans="24:26" x14ac:dyDescent="0.35">
      <c r="X734" s="175" t="s">
        <v>3957</v>
      </c>
      <c r="Y734" s="176">
        <v>9</v>
      </c>
      <c r="Z734" s="176">
        <v>1</v>
      </c>
    </row>
    <row r="735" spans="24:26" x14ac:dyDescent="0.35">
      <c r="X735" s="175" t="s">
        <v>5628</v>
      </c>
      <c r="Y735" s="176">
        <v>9</v>
      </c>
      <c r="Z735" s="176">
        <v>1</v>
      </c>
    </row>
    <row r="736" spans="24:26" x14ac:dyDescent="0.35">
      <c r="X736" s="175" t="s">
        <v>4835</v>
      </c>
      <c r="Y736" s="176">
        <v>9</v>
      </c>
      <c r="Z736" s="176">
        <v>1</v>
      </c>
    </row>
    <row r="737" spans="24:26" x14ac:dyDescent="0.35">
      <c r="X737" s="175" t="s">
        <v>5892</v>
      </c>
      <c r="Y737" s="176">
        <v>8.9</v>
      </c>
      <c r="Z737" s="176">
        <v>1</v>
      </c>
    </row>
    <row r="738" spans="24:26" x14ac:dyDescent="0.35">
      <c r="X738" s="175" t="s">
        <v>1835</v>
      </c>
      <c r="Y738" s="176">
        <v>8.4</v>
      </c>
      <c r="Z738" s="176">
        <v>1</v>
      </c>
    </row>
    <row r="739" spans="24:26" x14ac:dyDescent="0.35">
      <c r="X739" s="175" t="s">
        <v>4094</v>
      </c>
      <c r="Y739" s="176">
        <v>8.032</v>
      </c>
      <c r="Z739" s="176">
        <v>1</v>
      </c>
    </row>
    <row r="740" spans="24:26" x14ac:dyDescent="0.35">
      <c r="X740" s="175" t="s">
        <v>4091</v>
      </c>
      <c r="Y740" s="176">
        <v>7.98</v>
      </c>
      <c r="Z740" s="176">
        <v>1</v>
      </c>
    </row>
    <row r="741" spans="24:26" x14ac:dyDescent="0.35">
      <c r="X741" s="175" t="s">
        <v>5874</v>
      </c>
      <c r="Y741" s="176">
        <v>7.6</v>
      </c>
      <c r="Z741" s="176">
        <v>1</v>
      </c>
    </row>
    <row r="742" spans="24:26" x14ac:dyDescent="0.35">
      <c r="X742" s="175" t="s">
        <v>5883</v>
      </c>
      <c r="Y742" s="176">
        <v>7.6</v>
      </c>
      <c r="Z742" s="176">
        <v>1</v>
      </c>
    </row>
    <row r="743" spans="24:26" x14ac:dyDescent="0.35">
      <c r="X743" s="175" t="s">
        <v>5885</v>
      </c>
      <c r="Y743" s="176">
        <v>7.6</v>
      </c>
      <c r="Z743" s="176">
        <v>1</v>
      </c>
    </row>
    <row r="744" spans="24:26" x14ac:dyDescent="0.35">
      <c r="X744" s="175" t="s">
        <v>5872</v>
      </c>
      <c r="Y744" s="176">
        <v>7.5</v>
      </c>
      <c r="Z744" s="176">
        <v>1</v>
      </c>
    </row>
    <row r="745" spans="24:26" x14ac:dyDescent="0.35">
      <c r="X745" s="175" t="s">
        <v>2228</v>
      </c>
      <c r="Y745" s="176">
        <v>7.44</v>
      </c>
      <c r="Z745" s="176">
        <v>1</v>
      </c>
    </row>
    <row r="746" spans="24:26" x14ac:dyDescent="0.35">
      <c r="X746" s="175" t="s">
        <v>5045</v>
      </c>
      <c r="Y746" s="176">
        <v>7.2</v>
      </c>
      <c r="Z746" s="176">
        <v>1</v>
      </c>
    </row>
    <row r="747" spans="24:26" x14ac:dyDescent="0.35">
      <c r="X747" s="175" t="s">
        <v>5093</v>
      </c>
      <c r="Y747" s="176">
        <v>7.2</v>
      </c>
      <c r="Z747" s="176">
        <v>1</v>
      </c>
    </row>
    <row r="748" spans="24:26" x14ac:dyDescent="0.35">
      <c r="X748" s="175" t="s">
        <v>4445</v>
      </c>
      <c r="Y748" s="176">
        <v>6.9</v>
      </c>
      <c r="Z748" s="176">
        <v>1</v>
      </c>
    </row>
    <row r="749" spans="24:26" x14ac:dyDescent="0.35">
      <c r="X749" s="175" t="s">
        <v>5691</v>
      </c>
      <c r="Y749" s="176">
        <v>6.78</v>
      </c>
      <c r="Z749" s="176">
        <v>1</v>
      </c>
    </row>
    <row r="750" spans="24:26" x14ac:dyDescent="0.35">
      <c r="X750" s="175" t="s">
        <v>5827</v>
      </c>
      <c r="Y750" s="176">
        <v>6.72</v>
      </c>
      <c r="Z750" s="176">
        <v>1</v>
      </c>
    </row>
    <row r="751" spans="24:26" x14ac:dyDescent="0.35">
      <c r="X751" s="175" t="s">
        <v>5047</v>
      </c>
      <c r="Y751" s="176">
        <v>6.6</v>
      </c>
      <c r="Z751" s="176">
        <v>1</v>
      </c>
    </row>
    <row r="752" spans="24:26" x14ac:dyDescent="0.35">
      <c r="X752" s="175" t="s">
        <v>5825</v>
      </c>
      <c r="Y752" s="176">
        <v>6.3</v>
      </c>
      <c r="Z752" s="176">
        <v>1</v>
      </c>
    </row>
    <row r="753" spans="24:26" x14ac:dyDescent="0.35">
      <c r="X753" s="175" t="s">
        <v>5878</v>
      </c>
      <c r="Y753" s="176">
        <v>6</v>
      </c>
      <c r="Z753" s="176">
        <v>1</v>
      </c>
    </row>
    <row r="754" spans="24:26" x14ac:dyDescent="0.35">
      <c r="X754" s="175" t="s">
        <v>4484</v>
      </c>
      <c r="Y754" s="176">
        <v>6</v>
      </c>
      <c r="Z754" s="176">
        <v>1</v>
      </c>
    </row>
    <row r="755" spans="24:26" x14ac:dyDescent="0.35">
      <c r="X755" s="175" t="s">
        <v>5829</v>
      </c>
      <c r="Y755" s="176">
        <v>6</v>
      </c>
      <c r="Z755" s="176">
        <v>1</v>
      </c>
    </row>
    <row r="756" spans="24:26" x14ac:dyDescent="0.35">
      <c r="X756" s="175" t="s">
        <v>4492</v>
      </c>
      <c r="Y756" s="176">
        <v>5.9</v>
      </c>
      <c r="Z756" s="176">
        <v>1</v>
      </c>
    </row>
    <row r="757" spans="24:26" x14ac:dyDescent="0.35">
      <c r="X757" s="175" t="s">
        <v>5823</v>
      </c>
      <c r="Y757" s="176">
        <v>5.76</v>
      </c>
      <c r="Z757" s="176">
        <v>1</v>
      </c>
    </row>
    <row r="758" spans="24:26" x14ac:dyDescent="0.35">
      <c r="X758" s="175" t="s">
        <v>5870</v>
      </c>
      <c r="Y758" s="176">
        <v>5.6</v>
      </c>
      <c r="Z758" s="176">
        <v>1</v>
      </c>
    </row>
    <row r="759" spans="24:26" x14ac:dyDescent="0.35">
      <c r="X759" s="175" t="s">
        <v>4490</v>
      </c>
      <c r="Y759" s="176">
        <v>5.6</v>
      </c>
      <c r="Z759" s="176">
        <v>1</v>
      </c>
    </row>
    <row r="760" spans="24:26" x14ac:dyDescent="0.35">
      <c r="X760" s="175" t="s">
        <v>5887</v>
      </c>
      <c r="Y760" s="176">
        <v>5.5</v>
      </c>
      <c r="Z760" s="176">
        <v>1</v>
      </c>
    </row>
    <row r="761" spans="24:26" x14ac:dyDescent="0.35">
      <c r="X761" s="175" t="s">
        <v>5876</v>
      </c>
      <c r="Y761" s="176">
        <v>5.4</v>
      </c>
      <c r="Z761" s="176">
        <v>1</v>
      </c>
    </row>
    <row r="762" spans="24:26" x14ac:dyDescent="0.35">
      <c r="X762" s="175" t="s">
        <v>4488</v>
      </c>
      <c r="Y762" s="176">
        <v>4.5</v>
      </c>
      <c r="Z762" s="176">
        <v>1</v>
      </c>
    </row>
    <row r="763" spans="24:26" x14ac:dyDescent="0.35">
      <c r="X763" s="175" t="s">
        <v>4482</v>
      </c>
      <c r="Y763" s="176">
        <v>3.8</v>
      </c>
      <c r="Z763" s="176">
        <v>1</v>
      </c>
    </row>
    <row r="764" spans="24:26" x14ac:dyDescent="0.35">
      <c r="X764" s="175" t="s">
        <v>4935</v>
      </c>
      <c r="Y764" s="176">
        <v>3.6</v>
      </c>
      <c r="Z764" s="176">
        <v>1</v>
      </c>
    </row>
    <row r="765" spans="24:26" x14ac:dyDescent="0.35">
      <c r="X765" s="175" t="s">
        <v>4486</v>
      </c>
      <c r="Y765" s="176">
        <v>3</v>
      </c>
      <c r="Z765" s="176">
        <v>1</v>
      </c>
    </row>
    <row r="766" spans="24:26" x14ac:dyDescent="0.35">
      <c r="X766" s="175" t="s">
        <v>4733</v>
      </c>
      <c r="Y766" s="176">
        <v>2.2999999999999998</v>
      </c>
      <c r="Z766" s="176">
        <v>1</v>
      </c>
    </row>
    <row r="768" spans="24:26" x14ac:dyDescent="0.35">
      <c r="X768" s="289" t="s">
        <v>1533</v>
      </c>
      <c r="Y768" s="290"/>
      <c r="Z768" s="290"/>
    </row>
  </sheetData>
  <autoFilter ref="AC2:AE2" xr:uid="{FB48F5DA-4189-4CE3-A62E-B91946A10086}">
    <sortState xmlns:xlrd2="http://schemas.microsoft.com/office/spreadsheetml/2017/richdata2" ref="AC3:AE144">
      <sortCondition descending="1" ref="AE2"/>
    </sortState>
  </autoFilter>
  <conditionalFormatting sqref="B4:E25">
    <cfRule type="colorScale" priority="1">
      <colorScale>
        <cfvo type="min"/>
        <cfvo type="max"/>
        <color rgb="FFFFEF9C"/>
        <color rgb="FF63BE7B"/>
      </colorScale>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89011B-B6CF-46A6-89DE-C7901ED65F89}">
  <dimension ref="A1:C532"/>
  <sheetViews>
    <sheetView topLeftCell="A115" zoomScale="115" zoomScaleNormal="115" workbookViewId="0">
      <selection activeCell="C4" sqref="A4:C146"/>
    </sheetView>
  </sheetViews>
  <sheetFormatPr defaultRowHeight="14.5" x14ac:dyDescent="0.35"/>
  <cols>
    <col min="1" max="1" width="102.54296875" bestFit="1" customWidth="1"/>
    <col min="2" max="2" width="12.81640625" bestFit="1" customWidth="1"/>
    <col min="3" max="3" width="15.26953125" bestFit="1" customWidth="1"/>
    <col min="4" max="4" width="51.54296875" bestFit="1" customWidth="1"/>
    <col min="5" max="5" width="41.1796875" bestFit="1" customWidth="1"/>
    <col min="6" max="6" width="41.26953125" bestFit="1" customWidth="1"/>
    <col min="7" max="7" width="29.7265625" bestFit="1" customWidth="1"/>
    <col min="8" max="8" width="45.36328125" bestFit="1" customWidth="1"/>
    <col min="9" max="9" width="22.453125" bestFit="1" customWidth="1"/>
    <col min="10" max="10" width="127.08984375" bestFit="1" customWidth="1"/>
    <col min="11" max="11" width="26.54296875" bestFit="1" customWidth="1"/>
    <col min="12" max="12" width="26" bestFit="1" customWidth="1"/>
    <col min="13" max="13" width="25.08984375" bestFit="1" customWidth="1"/>
    <col min="14" max="14" width="14.81640625" bestFit="1" customWidth="1"/>
    <col min="15" max="15" width="57.36328125" bestFit="1" customWidth="1"/>
    <col min="16" max="16" width="26.26953125" bestFit="1" customWidth="1"/>
    <col min="17" max="17" width="58.6328125" bestFit="1" customWidth="1"/>
    <col min="18" max="18" width="26.81640625" bestFit="1" customWidth="1"/>
    <col min="19" max="19" width="25.6328125" bestFit="1" customWidth="1"/>
    <col min="20" max="20" width="33.36328125" bestFit="1" customWidth="1"/>
    <col min="21" max="21" width="27.6328125" bestFit="1" customWidth="1"/>
    <col min="22" max="22" width="34.36328125" bestFit="1" customWidth="1"/>
    <col min="23" max="23" width="16.7265625" bestFit="1" customWidth="1"/>
    <col min="24" max="24" width="37.90625" bestFit="1" customWidth="1"/>
    <col min="25" max="25" width="13.36328125" bestFit="1" customWidth="1"/>
    <col min="26" max="26" width="37.7265625" bestFit="1" customWidth="1"/>
    <col min="27" max="27" width="26.54296875" bestFit="1" customWidth="1"/>
    <col min="28" max="28" width="16.90625" bestFit="1" customWidth="1"/>
    <col min="29" max="29" width="18.81640625" bestFit="1" customWidth="1"/>
    <col min="30" max="30" width="21.90625" bestFit="1" customWidth="1"/>
    <col min="31" max="31" width="23.54296875" bestFit="1" customWidth="1"/>
    <col min="32" max="32" width="12.81640625" bestFit="1" customWidth="1"/>
    <col min="33" max="33" width="30" bestFit="1" customWidth="1"/>
    <col min="34" max="34" width="37.7265625" bestFit="1" customWidth="1"/>
    <col min="35" max="35" width="79.1796875" bestFit="1" customWidth="1"/>
    <col min="36" max="36" width="8.81640625" bestFit="1" customWidth="1"/>
    <col min="37" max="37" width="32.26953125" bestFit="1" customWidth="1"/>
    <col min="38" max="38" width="61.90625" bestFit="1" customWidth="1"/>
    <col min="39" max="39" width="51.26953125" bestFit="1" customWidth="1"/>
    <col min="40" max="40" width="36.6328125" bestFit="1" customWidth="1"/>
    <col min="41" max="41" width="26.54296875" bestFit="1" customWidth="1"/>
    <col min="42" max="42" width="27.54296875" bestFit="1" customWidth="1"/>
    <col min="43" max="43" width="36.90625" bestFit="1" customWidth="1"/>
    <col min="44" max="44" width="42" bestFit="1" customWidth="1"/>
    <col min="45" max="45" width="22.08984375" bestFit="1" customWidth="1"/>
    <col min="46" max="46" width="12.81640625" bestFit="1" customWidth="1"/>
    <col min="47" max="47" width="40.7265625" bestFit="1" customWidth="1"/>
    <col min="48" max="48" width="20.7265625" bestFit="1" customWidth="1"/>
    <col min="49" max="49" width="51" bestFit="1" customWidth="1"/>
    <col min="50" max="50" width="52.90625" bestFit="1" customWidth="1"/>
    <col min="51" max="51" width="12" bestFit="1" customWidth="1"/>
    <col min="52" max="52" width="37.1796875" bestFit="1" customWidth="1"/>
    <col min="53" max="53" width="31.7265625" bestFit="1" customWidth="1"/>
    <col min="54" max="54" width="32.81640625" bestFit="1" customWidth="1"/>
    <col min="55" max="55" width="31.453125" bestFit="1" customWidth="1"/>
    <col min="56" max="56" width="34.08984375" bestFit="1" customWidth="1"/>
    <col min="57" max="58" width="40.08984375" bestFit="1" customWidth="1"/>
    <col min="59" max="59" width="46.08984375" bestFit="1" customWidth="1"/>
    <col min="60" max="60" width="30.08984375" bestFit="1" customWidth="1"/>
    <col min="61" max="61" width="38.81640625" bestFit="1" customWidth="1"/>
    <col min="62" max="62" width="37.08984375" bestFit="1" customWidth="1"/>
    <col min="63" max="63" width="50.453125" bestFit="1" customWidth="1"/>
    <col min="64" max="64" width="40.08984375" bestFit="1" customWidth="1"/>
    <col min="65" max="65" width="33.26953125" bestFit="1" customWidth="1"/>
    <col min="66" max="66" width="42.08984375" bestFit="1" customWidth="1"/>
    <col min="67" max="67" width="47.1796875" bestFit="1" customWidth="1"/>
    <col min="68" max="68" width="50.54296875" bestFit="1" customWidth="1"/>
    <col min="69" max="69" width="23.26953125" bestFit="1" customWidth="1"/>
    <col min="70" max="70" width="17" bestFit="1" customWidth="1"/>
    <col min="71" max="71" width="31.90625" bestFit="1" customWidth="1"/>
    <col min="72" max="72" width="46.6328125" bestFit="1" customWidth="1"/>
    <col min="73" max="73" width="39.6328125" bestFit="1" customWidth="1"/>
    <col min="74" max="74" width="33.6328125" bestFit="1" customWidth="1"/>
    <col min="75" max="75" width="33.36328125" bestFit="1" customWidth="1"/>
    <col min="76" max="76" width="29.453125" bestFit="1" customWidth="1"/>
    <col min="77" max="77" width="37.36328125" bestFit="1" customWidth="1"/>
    <col min="78" max="78" width="32.54296875" bestFit="1" customWidth="1"/>
    <col min="79" max="79" width="24.26953125" bestFit="1" customWidth="1"/>
    <col min="80" max="80" width="12.81640625" bestFit="1" customWidth="1"/>
    <col min="81" max="81" width="29.453125" bestFit="1" customWidth="1"/>
    <col min="82" max="82" width="15.81640625" bestFit="1" customWidth="1"/>
    <col min="83" max="83" width="35.1796875" bestFit="1" customWidth="1"/>
    <col min="84" max="84" width="17.81640625" bestFit="1" customWidth="1"/>
    <col min="85" max="85" width="34.1796875" bestFit="1" customWidth="1"/>
    <col min="86" max="86" width="16.6328125" bestFit="1" customWidth="1"/>
    <col min="87" max="87" width="17" bestFit="1" customWidth="1"/>
    <col min="88" max="88" width="65.7265625" bestFit="1" customWidth="1"/>
    <col min="89" max="89" width="32.453125" bestFit="1" customWidth="1"/>
    <col min="90" max="90" width="36" bestFit="1" customWidth="1"/>
    <col min="91" max="91" width="16.6328125" bestFit="1" customWidth="1"/>
    <col min="92" max="92" width="41" bestFit="1" customWidth="1"/>
    <col min="93" max="93" width="20.453125" bestFit="1" customWidth="1"/>
    <col min="94" max="94" width="45.26953125" bestFit="1" customWidth="1"/>
    <col min="95" max="95" width="38.1796875" bestFit="1" customWidth="1"/>
    <col min="96" max="96" width="33" bestFit="1" customWidth="1"/>
    <col min="97" max="97" width="37.90625" bestFit="1" customWidth="1"/>
    <col min="98" max="98" width="31.1796875" bestFit="1" customWidth="1"/>
    <col min="99" max="99" width="34.7265625" bestFit="1" customWidth="1"/>
    <col min="100" max="100" width="33.26953125" bestFit="1" customWidth="1"/>
    <col min="101" max="101" width="39.90625" bestFit="1" customWidth="1"/>
    <col min="102" max="102" width="31.1796875" bestFit="1" customWidth="1"/>
    <col min="103" max="103" width="27.81640625" bestFit="1" customWidth="1"/>
    <col min="104" max="104" width="20" bestFit="1" customWidth="1"/>
    <col min="105" max="105" width="39" bestFit="1" customWidth="1"/>
    <col min="106" max="106" width="22.90625" bestFit="1" customWidth="1"/>
    <col min="107" max="107" width="39.6328125" bestFit="1" customWidth="1"/>
    <col min="108" max="108" width="20.54296875" bestFit="1" customWidth="1"/>
    <col min="109" max="109" width="48.26953125" bestFit="1" customWidth="1"/>
    <col min="110" max="110" width="37.36328125" bestFit="1" customWidth="1"/>
    <col min="111" max="111" width="38.81640625" bestFit="1" customWidth="1"/>
    <col min="112" max="112" width="36.36328125" bestFit="1" customWidth="1"/>
    <col min="113" max="113" width="37.08984375" bestFit="1" customWidth="1"/>
    <col min="114" max="114" width="35.7265625" bestFit="1" customWidth="1"/>
    <col min="115" max="115" width="38.54296875" bestFit="1" customWidth="1"/>
    <col min="116" max="116" width="36.6328125" bestFit="1" customWidth="1"/>
    <col min="117" max="117" width="38.81640625" bestFit="1" customWidth="1"/>
    <col min="118" max="118" width="45.6328125" bestFit="1" customWidth="1"/>
    <col min="119" max="119" width="85.90625" bestFit="1" customWidth="1"/>
    <col min="120" max="120" width="36" bestFit="1" customWidth="1"/>
    <col min="121" max="121" width="13.453125" bestFit="1" customWidth="1"/>
    <col min="122" max="122" width="26.81640625" bestFit="1" customWidth="1"/>
    <col min="123" max="123" width="18" bestFit="1" customWidth="1"/>
    <col min="124" max="124" width="34.1796875" bestFit="1" customWidth="1"/>
    <col min="125" max="125" width="27.81640625" bestFit="1" customWidth="1"/>
    <col min="126" max="126" width="26.26953125" bestFit="1" customWidth="1"/>
    <col min="127" max="127" width="30.26953125" bestFit="1" customWidth="1"/>
    <col min="128" max="128" width="10.90625" bestFit="1" customWidth="1"/>
    <col min="129" max="129" width="40.36328125" bestFit="1" customWidth="1"/>
    <col min="130" max="130" width="38.54296875" bestFit="1" customWidth="1"/>
    <col min="131" max="131" width="43.90625" bestFit="1" customWidth="1"/>
    <col min="132" max="132" width="37.90625" bestFit="1" customWidth="1"/>
    <col min="133" max="133" width="43.1796875" bestFit="1" customWidth="1"/>
    <col min="134" max="134" width="36" bestFit="1" customWidth="1"/>
    <col min="135" max="135" width="42.36328125" bestFit="1" customWidth="1"/>
    <col min="136" max="136" width="39.6328125" bestFit="1" customWidth="1"/>
    <col min="137" max="137" width="46.90625" bestFit="1" customWidth="1"/>
    <col min="138" max="138" width="37.7265625" bestFit="1" customWidth="1"/>
    <col min="139" max="139" width="38.26953125" bestFit="1" customWidth="1"/>
    <col min="140" max="140" width="38.81640625" bestFit="1" customWidth="1"/>
    <col min="141" max="141" width="39.08984375" bestFit="1" customWidth="1"/>
    <col min="142" max="142" width="38.81640625" bestFit="1" customWidth="1"/>
    <col min="143" max="143" width="47.7265625" bestFit="1" customWidth="1"/>
    <col min="144" max="144" width="39.6328125" bestFit="1" customWidth="1"/>
    <col min="145" max="145" width="35.7265625" bestFit="1" customWidth="1"/>
    <col min="146" max="146" width="41.81640625" bestFit="1" customWidth="1"/>
    <col min="147" max="147" width="39.36328125" bestFit="1" customWidth="1"/>
    <col min="148" max="148" width="40.90625" bestFit="1" customWidth="1"/>
    <col min="149" max="149" width="30.6328125" bestFit="1" customWidth="1"/>
    <col min="150" max="150" width="20" bestFit="1" customWidth="1"/>
    <col min="151" max="151" width="31.90625" bestFit="1" customWidth="1"/>
    <col min="152" max="152" width="49.08984375" bestFit="1" customWidth="1"/>
    <col min="153" max="153" width="15.6328125" bestFit="1" customWidth="1"/>
    <col min="154" max="154" width="22.7265625" bestFit="1" customWidth="1"/>
    <col min="155" max="155" width="42.36328125" bestFit="1" customWidth="1"/>
    <col min="156" max="156" width="31.6328125" bestFit="1" customWidth="1"/>
    <col min="157" max="157" width="36" bestFit="1" customWidth="1"/>
    <col min="158" max="158" width="43.36328125" bestFit="1" customWidth="1"/>
    <col min="159" max="159" width="42.36328125" bestFit="1" customWidth="1"/>
    <col min="160" max="160" width="57.6328125" bestFit="1" customWidth="1"/>
    <col min="161" max="161" width="44" bestFit="1" customWidth="1"/>
    <col min="162" max="162" width="34.6328125" bestFit="1" customWidth="1"/>
    <col min="163" max="163" width="30.90625" bestFit="1" customWidth="1"/>
    <col min="164" max="164" width="29.26953125" bestFit="1" customWidth="1"/>
    <col min="165" max="165" width="48.81640625" bestFit="1" customWidth="1"/>
    <col min="166" max="166" width="55.08984375" bestFit="1" customWidth="1"/>
    <col min="167" max="167" width="33.08984375" bestFit="1" customWidth="1"/>
    <col min="168" max="168" width="20.54296875" bestFit="1" customWidth="1"/>
    <col min="169" max="169" width="26.1796875" bestFit="1" customWidth="1"/>
    <col min="170" max="170" width="25.7265625" bestFit="1" customWidth="1"/>
    <col min="171" max="171" width="20.26953125" bestFit="1" customWidth="1"/>
    <col min="172" max="172" width="23.26953125" bestFit="1" customWidth="1"/>
    <col min="173" max="173" width="40.7265625" bestFit="1" customWidth="1"/>
    <col min="174" max="174" width="23.453125" bestFit="1" customWidth="1"/>
    <col min="175" max="175" width="21.36328125" bestFit="1" customWidth="1"/>
    <col min="176" max="177" width="24.90625" bestFit="1" customWidth="1"/>
    <col min="178" max="178" width="15.90625" bestFit="1" customWidth="1"/>
    <col min="179" max="179" width="31.7265625" bestFit="1" customWidth="1"/>
    <col min="180" max="180" width="18.08984375" bestFit="1" customWidth="1"/>
    <col min="181" max="181" width="71.453125" bestFit="1" customWidth="1"/>
    <col min="182" max="182" width="61.6328125" bestFit="1" customWidth="1"/>
    <col min="183" max="183" width="26.1796875" bestFit="1" customWidth="1"/>
    <col min="184" max="184" width="21.36328125" bestFit="1" customWidth="1"/>
    <col min="185" max="185" width="55.7265625" bestFit="1" customWidth="1"/>
    <col min="186" max="186" width="34.453125" bestFit="1" customWidth="1"/>
    <col min="187" max="187" width="36.81640625" bestFit="1" customWidth="1"/>
    <col min="188" max="188" width="29.26953125" bestFit="1" customWidth="1"/>
    <col min="189" max="189" width="31.6328125" bestFit="1" customWidth="1"/>
    <col min="190" max="190" width="41.7265625" bestFit="1" customWidth="1"/>
    <col min="191" max="191" width="21.26953125" bestFit="1" customWidth="1"/>
    <col min="192" max="192" width="10.36328125" bestFit="1" customWidth="1"/>
    <col min="193" max="193" width="20" bestFit="1" customWidth="1"/>
    <col min="194" max="194" width="17.81640625" bestFit="1" customWidth="1"/>
    <col min="195" max="195" width="33" bestFit="1" customWidth="1"/>
    <col min="196" max="196" width="54.90625" bestFit="1" customWidth="1"/>
    <col min="197" max="197" width="32.453125" bestFit="1" customWidth="1"/>
    <col min="198" max="198" width="38.453125" bestFit="1" customWidth="1"/>
    <col min="199" max="199" width="16.36328125" bestFit="1" customWidth="1"/>
    <col min="200" max="200" width="27.08984375" bestFit="1" customWidth="1"/>
    <col min="201" max="201" width="34.36328125" bestFit="1" customWidth="1"/>
    <col min="202" max="202" width="20.7265625" bestFit="1" customWidth="1"/>
    <col min="203" max="203" width="34.08984375" bestFit="1" customWidth="1"/>
    <col min="204" max="204" width="33.54296875" bestFit="1" customWidth="1"/>
    <col min="205" max="205" width="23.81640625" bestFit="1" customWidth="1"/>
    <col min="206" max="206" width="16.90625" bestFit="1" customWidth="1"/>
    <col min="207" max="207" width="21.81640625" bestFit="1" customWidth="1"/>
    <col min="208" max="208" width="37.90625" bestFit="1" customWidth="1"/>
    <col min="209" max="209" width="15.08984375" bestFit="1" customWidth="1"/>
    <col min="210" max="210" width="45.54296875" bestFit="1" customWidth="1"/>
    <col min="211" max="211" width="26.81640625" bestFit="1" customWidth="1"/>
    <col min="212" max="212" width="45.36328125" bestFit="1" customWidth="1"/>
    <col min="213" max="213" width="35" bestFit="1" customWidth="1"/>
    <col min="214" max="214" width="45.90625" bestFit="1" customWidth="1"/>
    <col min="215" max="215" width="56.54296875" bestFit="1" customWidth="1"/>
    <col min="216" max="216" width="31.453125" bestFit="1" customWidth="1"/>
    <col min="217" max="217" width="20.26953125" bestFit="1" customWidth="1"/>
    <col min="218" max="218" width="39.6328125" bestFit="1" customWidth="1"/>
    <col min="219" max="219" width="38.453125" bestFit="1" customWidth="1"/>
    <col min="220" max="220" width="42.6328125" bestFit="1" customWidth="1"/>
    <col min="221" max="221" width="31.36328125" bestFit="1" customWidth="1"/>
    <col min="222" max="222" width="59.453125" bestFit="1" customWidth="1"/>
    <col min="223" max="223" width="36.90625" bestFit="1" customWidth="1"/>
    <col min="224" max="224" width="45.81640625" bestFit="1" customWidth="1"/>
    <col min="225" max="225" width="49.1796875" bestFit="1" customWidth="1"/>
    <col min="226" max="226" width="11.7265625" bestFit="1" customWidth="1"/>
    <col min="227" max="227" width="18.54296875" bestFit="1" customWidth="1"/>
    <col min="228" max="228" width="27" bestFit="1" customWidth="1"/>
    <col min="229" max="229" width="42.6328125" bestFit="1" customWidth="1"/>
    <col min="230" max="230" width="31.08984375" bestFit="1" customWidth="1"/>
    <col min="231" max="231" width="60.08984375" bestFit="1" customWidth="1"/>
    <col min="232" max="232" width="28.7265625" bestFit="1" customWidth="1"/>
    <col min="233" max="233" width="51.54296875" bestFit="1" customWidth="1"/>
    <col min="234" max="234" width="36.6328125" bestFit="1" customWidth="1"/>
    <col min="235" max="235" width="30" bestFit="1" customWidth="1"/>
    <col min="236" max="236" width="28.1796875" bestFit="1" customWidth="1"/>
    <col min="237" max="237" width="27.81640625" bestFit="1" customWidth="1"/>
    <col min="238" max="238" width="29.54296875" bestFit="1" customWidth="1"/>
    <col min="239" max="239" width="20.26953125" bestFit="1" customWidth="1"/>
    <col min="240" max="240" width="28.90625" bestFit="1" customWidth="1"/>
    <col min="241" max="241" width="21" bestFit="1" customWidth="1"/>
    <col min="242" max="242" width="28.08984375" bestFit="1" customWidth="1"/>
    <col min="243" max="243" width="34.6328125" bestFit="1" customWidth="1"/>
    <col min="244" max="244" width="33.08984375" bestFit="1" customWidth="1"/>
    <col min="245" max="245" width="37.6328125" bestFit="1" customWidth="1"/>
    <col min="246" max="246" width="38.453125" bestFit="1" customWidth="1"/>
    <col min="247" max="247" width="40.6328125" bestFit="1" customWidth="1"/>
    <col min="248" max="248" width="58.7265625" bestFit="1" customWidth="1"/>
    <col min="249" max="249" width="36.26953125" bestFit="1" customWidth="1"/>
    <col min="250" max="250" width="38.54296875" bestFit="1" customWidth="1"/>
    <col min="251" max="251" width="44.26953125" bestFit="1" customWidth="1"/>
    <col min="252" max="252" width="39.81640625" bestFit="1" customWidth="1"/>
    <col min="253" max="253" width="41.54296875" bestFit="1" customWidth="1"/>
    <col min="254" max="254" width="32.7265625" bestFit="1" customWidth="1"/>
    <col min="255" max="255" width="35.7265625" bestFit="1" customWidth="1"/>
    <col min="256" max="256" width="28.36328125" bestFit="1" customWidth="1"/>
    <col min="257" max="257" width="15.90625" bestFit="1" customWidth="1"/>
    <col min="258" max="258" width="30.26953125" bestFit="1" customWidth="1"/>
    <col min="259" max="259" width="29" bestFit="1" customWidth="1"/>
    <col min="260" max="260" width="32.81640625" bestFit="1" customWidth="1"/>
    <col min="261" max="261" width="72.54296875" bestFit="1" customWidth="1"/>
    <col min="262" max="262" width="12.81640625" bestFit="1" customWidth="1"/>
    <col min="263" max="263" width="11" bestFit="1" customWidth="1"/>
    <col min="264" max="264" width="43.36328125" bestFit="1" customWidth="1"/>
    <col min="265" max="265" width="41.54296875" bestFit="1" customWidth="1"/>
    <col min="266" max="266" width="37.90625" bestFit="1" customWidth="1"/>
    <col min="267" max="267" width="15.36328125" bestFit="1" customWidth="1"/>
    <col min="268" max="268" width="6.90625" bestFit="1" customWidth="1"/>
    <col min="269" max="269" width="53.7265625" bestFit="1" customWidth="1"/>
    <col min="270" max="270" width="24.08984375" bestFit="1" customWidth="1"/>
    <col min="271" max="271" width="28.7265625" bestFit="1" customWidth="1"/>
    <col min="272" max="272" width="47" bestFit="1" customWidth="1"/>
    <col min="273" max="273" width="35.1796875" bestFit="1" customWidth="1"/>
    <col min="274" max="274" width="31.6328125" bestFit="1" customWidth="1"/>
    <col min="275" max="275" width="39.90625" bestFit="1" customWidth="1"/>
    <col min="276" max="276" width="36.90625" bestFit="1" customWidth="1"/>
    <col min="277" max="277" width="34.90625" bestFit="1" customWidth="1"/>
    <col min="278" max="278" width="28.90625" bestFit="1" customWidth="1"/>
    <col min="279" max="279" width="9.90625" bestFit="1" customWidth="1"/>
    <col min="280" max="280" width="38.453125" bestFit="1" customWidth="1"/>
    <col min="281" max="281" width="67.453125" bestFit="1" customWidth="1"/>
    <col min="282" max="282" width="23.26953125" bestFit="1" customWidth="1"/>
    <col min="283" max="283" width="25.08984375" bestFit="1" customWidth="1"/>
    <col min="284" max="284" width="22.36328125" bestFit="1" customWidth="1"/>
    <col min="285" max="285" width="31.36328125" bestFit="1" customWidth="1"/>
    <col min="286" max="286" width="29.453125" bestFit="1" customWidth="1"/>
    <col min="287" max="287" width="46.90625" bestFit="1" customWidth="1"/>
    <col min="288" max="288" width="17.453125" bestFit="1" customWidth="1"/>
    <col min="289" max="289" width="42.90625" bestFit="1" customWidth="1"/>
    <col min="290" max="290" width="26.7265625" bestFit="1" customWidth="1"/>
    <col min="291" max="291" width="37.1796875" bestFit="1" customWidth="1"/>
    <col min="292" max="292" width="53" bestFit="1" customWidth="1"/>
    <col min="293" max="293" width="54.54296875" bestFit="1" customWidth="1"/>
    <col min="294" max="294" width="35.26953125" bestFit="1" customWidth="1"/>
    <col min="295" max="295" width="36" bestFit="1" customWidth="1"/>
    <col min="296" max="296" width="32.54296875" bestFit="1" customWidth="1"/>
    <col min="297" max="297" width="30.36328125" bestFit="1" customWidth="1"/>
    <col min="298" max="298" width="36" bestFit="1" customWidth="1"/>
    <col min="299" max="299" width="32.54296875" bestFit="1" customWidth="1"/>
    <col min="300" max="300" width="35.26953125" bestFit="1" customWidth="1"/>
    <col min="301" max="301" width="40.6328125" bestFit="1" customWidth="1"/>
    <col min="302" max="302" width="35.1796875" bestFit="1" customWidth="1"/>
    <col min="303" max="303" width="36.6328125" bestFit="1" customWidth="1"/>
    <col min="304" max="304" width="32.453125" bestFit="1" customWidth="1"/>
    <col min="305" max="305" width="12.81640625" bestFit="1" customWidth="1"/>
    <col min="306" max="306" width="9.90625" bestFit="1" customWidth="1"/>
    <col min="307" max="307" width="26.81640625" bestFit="1" customWidth="1"/>
    <col min="308" max="308" width="17.81640625" bestFit="1" customWidth="1"/>
    <col min="309" max="309" width="27.81640625" bestFit="1" customWidth="1"/>
    <col min="310" max="310" width="11.453125" bestFit="1" customWidth="1"/>
    <col min="311" max="311" width="39.90625" bestFit="1" customWidth="1"/>
    <col min="312" max="312" width="30.26953125" bestFit="1" customWidth="1"/>
    <col min="313" max="313" width="41.453125" bestFit="1" customWidth="1"/>
    <col min="314" max="314" width="55.36328125" bestFit="1" customWidth="1"/>
    <col min="315" max="315" width="47" bestFit="1" customWidth="1"/>
    <col min="316" max="316" width="20.7265625" bestFit="1" customWidth="1"/>
    <col min="317" max="317" width="40.36328125" bestFit="1" customWidth="1"/>
    <col min="318" max="318" width="28.1796875" bestFit="1" customWidth="1"/>
    <col min="319" max="319" width="41.26953125" bestFit="1" customWidth="1"/>
    <col min="320" max="320" width="58.7265625" bestFit="1" customWidth="1"/>
    <col min="321" max="321" width="29.26953125" bestFit="1" customWidth="1"/>
    <col min="322" max="322" width="26.7265625" bestFit="1" customWidth="1"/>
    <col min="323" max="323" width="18.6328125" bestFit="1" customWidth="1"/>
    <col min="324" max="324" width="28.453125" bestFit="1" customWidth="1"/>
    <col min="325" max="325" width="32.453125" bestFit="1" customWidth="1"/>
    <col min="326" max="326" width="32.1796875" bestFit="1" customWidth="1"/>
    <col min="327" max="327" width="26.453125" bestFit="1" customWidth="1"/>
    <col min="328" max="328" width="51.54296875" bestFit="1" customWidth="1"/>
    <col min="329" max="329" width="15.08984375" bestFit="1" customWidth="1"/>
    <col min="330" max="330" width="19.36328125" bestFit="1" customWidth="1"/>
    <col min="331" max="331" width="39.54296875" bestFit="1" customWidth="1"/>
    <col min="332" max="332" width="36.6328125" bestFit="1" customWidth="1"/>
    <col min="333" max="333" width="41.81640625" bestFit="1" customWidth="1"/>
    <col min="334" max="334" width="12.08984375" bestFit="1" customWidth="1"/>
    <col min="335" max="335" width="31.90625" bestFit="1" customWidth="1"/>
    <col min="336" max="336" width="10.90625" bestFit="1" customWidth="1"/>
    <col min="337" max="337" width="32.1796875" bestFit="1" customWidth="1"/>
    <col min="338" max="338" width="33.6328125" bestFit="1" customWidth="1"/>
    <col min="339" max="339" width="37.90625" bestFit="1" customWidth="1"/>
    <col min="340" max="340" width="31.08984375" bestFit="1" customWidth="1"/>
    <col min="341" max="341" width="39.6328125" bestFit="1" customWidth="1"/>
    <col min="342" max="342" width="25.08984375" bestFit="1" customWidth="1"/>
    <col min="343" max="343" width="18.08984375" bestFit="1" customWidth="1"/>
    <col min="344" max="344" width="29.54296875" bestFit="1" customWidth="1"/>
    <col min="345" max="345" width="25.453125" bestFit="1" customWidth="1"/>
    <col min="346" max="346" width="33.26953125" bestFit="1" customWidth="1"/>
    <col min="347" max="347" width="72.26953125" bestFit="1" customWidth="1"/>
    <col min="348" max="348" width="27.54296875" bestFit="1" customWidth="1"/>
    <col min="349" max="349" width="27.81640625" bestFit="1" customWidth="1"/>
    <col min="350" max="350" width="31.36328125" bestFit="1" customWidth="1"/>
    <col min="351" max="351" width="39.54296875" bestFit="1" customWidth="1"/>
    <col min="352" max="352" width="21.54296875" bestFit="1" customWidth="1"/>
    <col min="353" max="353" width="21.90625" bestFit="1" customWidth="1"/>
    <col min="354" max="354" width="29.26953125" bestFit="1" customWidth="1"/>
    <col min="355" max="355" width="28.7265625" bestFit="1" customWidth="1"/>
    <col min="356" max="356" width="32" bestFit="1" customWidth="1"/>
    <col min="357" max="357" width="29.1796875" bestFit="1" customWidth="1"/>
    <col min="358" max="358" width="25.1796875" bestFit="1" customWidth="1"/>
    <col min="359" max="359" width="27.36328125" bestFit="1" customWidth="1"/>
    <col min="360" max="360" width="39.26953125" bestFit="1" customWidth="1"/>
    <col min="361" max="361" width="34.1796875" bestFit="1" customWidth="1"/>
    <col min="362" max="362" width="30" bestFit="1" customWidth="1"/>
    <col min="363" max="363" width="60.26953125" bestFit="1" customWidth="1"/>
    <col min="364" max="364" width="18.90625" bestFit="1" customWidth="1"/>
    <col min="365" max="365" width="15.6328125" bestFit="1" customWidth="1"/>
    <col min="366" max="366" width="37.7265625" bestFit="1" customWidth="1"/>
    <col min="367" max="367" width="15.08984375" bestFit="1" customWidth="1"/>
    <col min="368" max="368" width="29.1796875" bestFit="1" customWidth="1"/>
    <col min="369" max="369" width="16.7265625" bestFit="1" customWidth="1"/>
    <col min="370" max="370" width="21.54296875" bestFit="1" customWidth="1"/>
    <col min="371" max="371" width="24.26953125" bestFit="1" customWidth="1"/>
    <col min="372" max="372" width="24.36328125" bestFit="1" customWidth="1"/>
    <col min="373" max="373" width="44.26953125" bestFit="1" customWidth="1"/>
    <col min="374" max="374" width="45.54296875" bestFit="1" customWidth="1"/>
    <col min="375" max="381" width="44.26953125" bestFit="1" customWidth="1"/>
    <col min="382" max="387" width="43.1796875" bestFit="1" customWidth="1"/>
    <col min="388" max="395" width="45.54296875" bestFit="1" customWidth="1"/>
    <col min="396" max="396" width="22.90625" bestFit="1" customWidth="1"/>
    <col min="397" max="397" width="47.26953125" bestFit="1" customWidth="1"/>
    <col min="398" max="398" width="12.81640625" bestFit="1" customWidth="1"/>
    <col min="399" max="399" width="21.08984375" bestFit="1" customWidth="1"/>
    <col min="400" max="400" width="21.6328125" bestFit="1" customWidth="1"/>
    <col min="401" max="401" width="22.36328125" bestFit="1" customWidth="1"/>
    <col min="402" max="402" width="31.453125" bestFit="1" customWidth="1"/>
    <col min="403" max="403" width="34.453125" bestFit="1" customWidth="1"/>
    <col min="404" max="404" width="39.26953125" bestFit="1" customWidth="1"/>
    <col min="405" max="405" width="47.81640625" bestFit="1" customWidth="1"/>
    <col min="406" max="406" width="21.26953125" bestFit="1" customWidth="1"/>
    <col min="407" max="407" width="20.7265625" bestFit="1" customWidth="1"/>
    <col min="408" max="408" width="29.54296875" bestFit="1" customWidth="1"/>
    <col min="409" max="409" width="48.81640625" bestFit="1" customWidth="1"/>
    <col min="410" max="410" width="35.453125" bestFit="1" customWidth="1"/>
    <col min="411" max="411" width="67.08984375" bestFit="1" customWidth="1"/>
    <col min="412" max="412" width="68" bestFit="1" customWidth="1"/>
    <col min="413" max="413" width="42.36328125" bestFit="1" customWidth="1"/>
    <col min="414" max="414" width="25.90625" bestFit="1" customWidth="1"/>
    <col min="415" max="415" width="57.36328125" bestFit="1" customWidth="1"/>
    <col min="416" max="416" width="15.26953125" bestFit="1" customWidth="1"/>
    <col min="417" max="417" width="30.54296875" bestFit="1" customWidth="1"/>
    <col min="418" max="418" width="32.26953125" bestFit="1" customWidth="1"/>
    <col min="419" max="419" width="28.7265625" bestFit="1" customWidth="1"/>
    <col min="420" max="420" width="23" bestFit="1" customWidth="1"/>
    <col min="421" max="421" width="22.90625" bestFit="1" customWidth="1"/>
    <col min="422" max="422" width="16.1796875" bestFit="1" customWidth="1"/>
    <col min="423" max="423" width="13.36328125" bestFit="1" customWidth="1"/>
    <col min="424" max="424" width="23.26953125" bestFit="1" customWidth="1"/>
    <col min="425" max="425" width="17.453125" bestFit="1" customWidth="1"/>
    <col min="426" max="426" width="14" bestFit="1" customWidth="1"/>
    <col min="427" max="427" width="15.54296875" bestFit="1" customWidth="1"/>
    <col min="428" max="428" width="36.90625" bestFit="1" customWidth="1"/>
    <col min="429" max="429" width="32.81640625" bestFit="1" customWidth="1"/>
    <col min="430" max="430" width="33.36328125" bestFit="1" customWidth="1"/>
    <col min="431" max="431" width="34.08984375" bestFit="1" customWidth="1"/>
    <col min="432" max="432" width="38" bestFit="1" customWidth="1"/>
    <col min="433" max="433" width="37.90625" bestFit="1" customWidth="1"/>
    <col min="434" max="434" width="38.7265625" bestFit="1" customWidth="1"/>
    <col min="435" max="435" width="29.1796875" bestFit="1" customWidth="1"/>
    <col min="436" max="436" width="19.7265625" bestFit="1" customWidth="1"/>
    <col min="437" max="437" width="21.54296875" bestFit="1" customWidth="1"/>
    <col min="438" max="438" width="23.81640625" bestFit="1" customWidth="1"/>
    <col min="439" max="439" width="34.453125" bestFit="1" customWidth="1"/>
    <col min="440" max="440" width="16.90625" bestFit="1" customWidth="1"/>
    <col min="441" max="441" width="18.81640625" bestFit="1" customWidth="1"/>
    <col min="442" max="442" width="20.81640625" bestFit="1" customWidth="1"/>
    <col min="443" max="443" width="32.1796875" bestFit="1" customWidth="1"/>
    <col min="444" max="444" width="29.453125" bestFit="1" customWidth="1"/>
    <col min="445" max="445" width="30.81640625" bestFit="1" customWidth="1"/>
    <col min="446" max="446" width="32.453125" bestFit="1" customWidth="1"/>
    <col min="447" max="447" width="39.26953125" bestFit="1" customWidth="1"/>
    <col min="448" max="448" width="25.08984375" bestFit="1" customWidth="1"/>
    <col min="449" max="449" width="63.6328125" bestFit="1" customWidth="1"/>
    <col min="450" max="450" width="21.90625" bestFit="1" customWidth="1"/>
    <col min="451" max="451" width="24.6328125" bestFit="1" customWidth="1"/>
    <col min="452" max="452" width="39.81640625" bestFit="1" customWidth="1"/>
    <col min="453" max="453" width="31.36328125" bestFit="1" customWidth="1"/>
    <col min="454" max="454" width="27.6328125" bestFit="1" customWidth="1"/>
    <col min="455" max="455" width="26.54296875" bestFit="1" customWidth="1"/>
    <col min="456" max="456" width="27.26953125" bestFit="1" customWidth="1"/>
    <col min="457" max="457" width="32.453125" bestFit="1" customWidth="1"/>
    <col min="458" max="458" width="28.36328125" bestFit="1" customWidth="1"/>
    <col min="459" max="459" width="28.90625" bestFit="1" customWidth="1"/>
    <col min="460" max="460" width="36.54296875" bestFit="1" customWidth="1"/>
    <col min="461" max="461" width="37.08984375" bestFit="1" customWidth="1"/>
    <col min="462" max="462" width="40.90625" bestFit="1" customWidth="1"/>
    <col min="463" max="463" width="12.81640625" bestFit="1" customWidth="1"/>
    <col min="464" max="464" width="34.6328125" bestFit="1" customWidth="1"/>
    <col min="465" max="465" width="35.1796875" bestFit="1" customWidth="1"/>
    <col min="466" max="466" width="36" bestFit="1" customWidth="1"/>
    <col min="467" max="467" width="32.54296875" bestFit="1" customWidth="1"/>
    <col min="468" max="468" width="33.26953125" bestFit="1" customWidth="1"/>
    <col min="469" max="469" width="23.453125" bestFit="1" customWidth="1"/>
    <col min="470" max="470" width="21.81640625" bestFit="1" customWidth="1"/>
    <col min="471" max="472" width="30.54296875" bestFit="1" customWidth="1"/>
    <col min="473" max="473" width="21.36328125" bestFit="1" customWidth="1"/>
    <col min="474" max="474" width="26.81640625" bestFit="1" customWidth="1"/>
    <col min="475" max="475" width="26.7265625" bestFit="1" customWidth="1"/>
    <col min="476" max="476" width="37.08984375" bestFit="1" customWidth="1"/>
    <col min="477" max="477" width="58.7265625" bestFit="1" customWidth="1"/>
    <col min="478" max="478" width="32.26953125" bestFit="1" customWidth="1"/>
    <col min="479" max="479" width="24.90625" bestFit="1" customWidth="1"/>
    <col min="480" max="480" width="31.36328125" bestFit="1" customWidth="1"/>
    <col min="481" max="481" width="22.453125" bestFit="1" customWidth="1"/>
    <col min="482" max="482" width="21.90625" bestFit="1" customWidth="1"/>
    <col min="483" max="483" width="23.54296875" bestFit="1" customWidth="1"/>
    <col min="484" max="484" width="23.26953125" bestFit="1" customWidth="1"/>
    <col min="485" max="485" width="23.453125" bestFit="1" customWidth="1"/>
    <col min="486" max="486" width="25.6328125" bestFit="1" customWidth="1"/>
    <col min="487" max="487" width="31.1796875" bestFit="1" customWidth="1"/>
    <col min="488" max="488" width="26.453125" bestFit="1" customWidth="1"/>
    <col min="489" max="489" width="25.36328125" bestFit="1" customWidth="1"/>
    <col min="490" max="490" width="24.36328125" bestFit="1" customWidth="1"/>
    <col min="491" max="491" width="17.453125" bestFit="1" customWidth="1"/>
    <col min="492" max="492" width="23.1796875" bestFit="1" customWidth="1"/>
    <col min="493" max="493" width="23" bestFit="1" customWidth="1"/>
    <col min="494" max="494" width="25.36328125" bestFit="1" customWidth="1"/>
    <col min="495" max="495" width="24.6328125" bestFit="1" customWidth="1"/>
    <col min="496" max="496" width="23.453125" bestFit="1" customWidth="1"/>
    <col min="497" max="497" width="35.1796875" bestFit="1" customWidth="1"/>
    <col min="498" max="498" width="21.08984375" bestFit="1" customWidth="1"/>
    <col min="499" max="499" width="32.26953125" bestFit="1" customWidth="1"/>
    <col min="500" max="500" width="25.08984375" bestFit="1" customWidth="1"/>
    <col min="501" max="501" width="21.81640625" bestFit="1" customWidth="1"/>
    <col min="502" max="502" width="21.26953125" bestFit="1" customWidth="1"/>
    <col min="503" max="503" width="19.08984375" bestFit="1" customWidth="1"/>
    <col min="504" max="504" width="26" bestFit="1" customWidth="1"/>
    <col min="505" max="505" width="12.81640625" bestFit="1" customWidth="1"/>
    <col min="506" max="506" width="24.54296875" bestFit="1" customWidth="1"/>
    <col min="507" max="507" width="48" bestFit="1" customWidth="1"/>
    <col min="508" max="508" width="21.54296875" bestFit="1" customWidth="1"/>
    <col min="509" max="509" width="22.08984375" bestFit="1" customWidth="1"/>
    <col min="510" max="510" width="23.26953125" bestFit="1" customWidth="1"/>
    <col min="511" max="511" width="53.1796875" bestFit="1" customWidth="1"/>
    <col min="512" max="512" width="22.36328125" bestFit="1" customWidth="1"/>
    <col min="513" max="513" width="22.90625" bestFit="1" customWidth="1"/>
    <col min="514" max="514" width="32.54296875" bestFit="1" customWidth="1"/>
    <col min="515" max="515" width="24.81640625" bestFit="1" customWidth="1"/>
    <col min="516" max="516" width="28.6328125" bestFit="1" customWidth="1"/>
    <col min="517" max="517" width="24.90625" bestFit="1" customWidth="1"/>
    <col min="518" max="518" width="27.81640625" bestFit="1" customWidth="1"/>
    <col min="519" max="519" width="28.7265625" bestFit="1" customWidth="1"/>
    <col min="520" max="520" width="32" bestFit="1" customWidth="1"/>
    <col min="521" max="521" width="17.453125" bestFit="1" customWidth="1"/>
    <col min="522" max="522" width="19.1796875" bestFit="1" customWidth="1"/>
    <col min="523" max="523" width="18.6328125" bestFit="1" customWidth="1"/>
    <col min="524" max="524" width="42.81640625" bestFit="1" customWidth="1"/>
    <col min="525" max="525" width="18.90625" bestFit="1" customWidth="1"/>
    <col min="526" max="526" width="32.7265625" bestFit="1" customWidth="1"/>
    <col min="527" max="527" width="24.08984375" bestFit="1" customWidth="1"/>
    <col min="528" max="528" width="31.90625" bestFit="1" customWidth="1"/>
    <col min="529" max="529" width="34.36328125" bestFit="1" customWidth="1"/>
    <col min="530" max="530" width="26" bestFit="1" customWidth="1"/>
    <col min="531" max="531" width="27.36328125" bestFit="1" customWidth="1"/>
    <col min="532" max="532" width="26.81640625" bestFit="1" customWidth="1"/>
    <col min="533" max="533" width="37.453125" bestFit="1" customWidth="1"/>
    <col min="534" max="534" width="45.08984375" bestFit="1" customWidth="1"/>
    <col min="535" max="535" width="42.08984375" bestFit="1" customWidth="1"/>
    <col min="536" max="536" width="31.1796875" bestFit="1" customWidth="1"/>
    <col min="537" max="537" width="39.54296875" bestFit="1" customWidth="1"/>
    <col min="538" max="538" width="40.36328125" bestFit="1" customWidth="1"/>
    <col min="539" max="539" width="57.81640625" bestFit="1" customWidth="1"/>
    <col min="540" max="540" width="50.1796875" bestFit="1" customWidth="1"/>
    <col min="541" max="541" width="56.453125" bestFit="1" customWidth="1"/>
    <col min="542" max="542" width="65.7265625" bestFit="1" customWidth="1"/>
    <col min="543" max="543" width="41.453125" bestFit="1" customWidth="1"/>
    <col min="544" max="544" width="41.81640625" bestFit="1" customWidth="1"/>
    <col min="545" max="545" width="38.54296875" bestFit="1" customWidth="1"/>
    <col min="546" max="546" width="37.36328125" bestFit="1" customWidth="1"/>
    <col min="547" max="547" width="41" bestFit="1" customWidth="1"/>
    <col min="548" max="548" width="38.81640625" bestFit="1" customWidth="1"/>
    <col min="549" max="549" width="32.81640625" bestFit="1" customWidth="1"/>
    <col min="550" max="550" width="26.26953125" bestFit="1" customWidth="1"/>
    <col min="551" max="551" width="38.7265625" bestFit="1" customWidth="1"/>
    <col min="552" max="552" width="58.7265625" bestFit="1" customWidth="1"/>
    <col min="553" max="553" width="23.26953125" bestFit="1" customWidth="1"/>
    <col min="554" max="554" width="18.54296875" bestFit="1" customWidth="1"/>
    <col min="555" max="555" width="31.1796875" bestFit="1" customWidth="1"/>
    <col min="556" max="556" width="12.81640625" bestFit="1" customWidth="1"/>
    <col min="557" max="557" width="17.453125" bestFit="1" customWidth="1"/>
    <col min="558" max="558" width="24.6328125" bestFit="1" customWidth="1"/>
    <col min="559" max="559" width="21.26953125" bestFit="1" customWidth="1"/>
    <col min="560" max="560" width="59.7265625" bestFit="1" customWidth="1"/>
    <col min="561" max="561" width="94.1796875" bestFit="1" customWidth="1"/>
    <col min="562" max="562" width="48.6328125" bestFit="1" customWidth="1"/>
    <col min="563" max="563" width="36.90625" bestFit="1" customWidth="1"/>
    <col min="564" max="564" width="41.54296875" bestFit="1" customWidth="1"/>
    <col min="565" max="565" width="30.7265625" bestFit="1" customWidth="1"/>
    <col min="566" max="566" width="30.36328125" bestFit="1" customWidth="1"/>
    <col min="567" max="567" width="36.90625" bestFit="1" customWidth="1"/>
    <col min="568" max="568" width="24.6328125" bestFit="1" customWidth="1"/>
    <col min="569" max="569" width="26" bestFit="1" customWidth="1"/>
    <col min="570" max="570" width="30.26953125" bestFit="1" customWidth="1"/>
    <col min="571" max="571" width="22.08984375" bestFit="1" customWidth="1"/>
    <col min="572" max="572" width="29.453125" bestFit="1" customWidth="1"/>
    <col min="573" max="573" width="28.36328125" bestFit="1" customWidth="1"/>
    <col min="574" max="574" width="39.6328125" bestFit="1" customWidth="1"/>
    <col min="575" max="575" width="12.6328125" bestFit="1" customWidth="1"/>
    <col min="576" max="576" width="14.1796875" bestFit="1" customWidth="1"/>
    <col min="577" max="577" width="25.08984375" bestFit="1" customWidth="1"/>
    <col min="578" max="578" width="37.7265625" bestFit="1" customWidth="1"/>
    <col min="579" max="579" width="18.81640625" bestFit="1" customWidth="1"/>
    <col min="580" max="580" width="17.26953125" bestFit="1" customWidth="1"/>
    <col min="581" max="581" width="21.54296875" bestFit="1" customWidth="1"/>
    <col min="582" max="582" width="47.453125" bestFit="1" customWidth="1"/>
    <col min="583" max="583" width="48.08984375" bestFit="1" customWidth="1"/>
    <col min="584" max="584" width="62.81640625" bestFit="1" customWidth="1"/>
    <col min="585" max="585" width="19.1796875" bestFit="1" customWidth="1"/>
    <col min="586" max="586" width="36.36328125" bestFit="1" customWidth="1"/>
    <col min="587" max="587" width="81.36328125" bestFit="1" customWidth="1"/>
    <col min="588" max="588" width="41.26953125" bestFit="1" customWidth="1"/>
    <col min="589" max="589" width="22.7265625" bestFit="1" customWidth="1"/>
    <col min="590" max="590" width="29.7265625" bestFit="1" customWidth="1"/>
    <col min="591" max="591" width="32.26953125" bestFit="1" customWidth="1"/>
    <col min="592" max="592" width="23.26953125" bestFit="1" customWidth="1"/>
    <col min="593" max="593" width="32" bestFit="1" customWidth="1"/>
    <col min="594" max="594" width="37.90625" bestFit="1" customWidth="1"/>
    <col min="595" max="595" width="25.7265625" bestFit="1" customWidth="1"/>
    <col min="596" max="596" width="30.6328125" bestFit="1" customWidth="1"/>
    <col min="597" max="597" width="46.36328125" bestFit="1" customWidth="1"/>
    <col min="598" max="598" width="24.08984375" bestFit="1" customWidth="1"/>
    <col min="599" max="599" width="44.453125" bestFit="1" customWidth="1"/>
    <col min="600" max="600" width="41.1796875" bestFit="1" customWidth="1"/>
    <col min="601" max="601" width="29.1796875" bestFit="1" customWidth="1"/>
    <col min="602" max="602" width="21" bestFit="1" customWidth="1"/>
    <col min="603" max="603" width="41.453125" bestFit="1" customWidth="1"/>
    <col min="604" max="604" width="96.81640625" bestFit="1" customWidth="1"/>
    <col min="605" max="605" width="15" bestFit="1" customWidth="1"/>
    <col min="606" max="606" width="47.54296875" bestFit="1" customWidth="1"/>
    <col min="607" max="607" width="32.81640625" bestFit="1" customWidth="1"/>
    <col min="608" max="608" width="36" bestFit="1" customWidth="1"/>
    <col min="609" max="609" width="41.1796875" bestFit="1" customWidth="1"/>
    <col min="610" max="610" width="33.26953125" bestFit="1" customWidth="1"/>
    <col min="611" max="611" width="42" bestFit="1" customWidth="1"/>
    <col min="612" max="612" width="38" bestFit="1" customWidth="1"/>
    <col min="613" max="613" width="32.453125" bestFit="1" customWidth="1"/>
    <col min="614" max="614" width="36.6328125" bestFit="1" customWidth="1"/>
    <col min="615" max="615" width="96.36328125" bestFit="1" customWidth="1"/>
    <col min="616" max="616" width="36" bestFit="1" customWidth="1"/>
    <col min="617" max="617" width="31.7265625" bestFit="1" customWidth="1"/>
    <col min="618" max="618" width="40.08984375" bestFit="1" customWidth="1"/>
    <col min="619" max="619" width="31.90625" bestFit="1" customWidth="1"/>
    <col min="620" max="620" width="26.1796875" bestFit="1" customWidth="1"/>
    <col min="621" max="621" width="28.90625" bestFit="1" customWidth="1"/>
    <col min="622" max="622" width="39.08984375" bestFit="1" customWidth="1"/>
    <col min="623" max="623" width="33.6328125" bestFit="1" customWidth="1"/>
    <col min="624" max="624" width="30.90625" bestFit="1" customWidth="1"/>
    <col min="625" max="625" width="33" bestFit="1" customWidth="1"/>
    <col min="626" max="626" width="33.81640625" bestFit="1" customWidth="1"/>
    <col min="627" max="627" width="44.1796875" bestFit="1" customWidth="1"/>
    <col min="628" max="628" width="22.7265625" bestFit="1" customWidth="1"/>
    <col min="629" max="629" width="32.81640625" bestFit="1" customWidth="1"/>
    <col min="630" max="630" width="33.36328125" bestFit="1" customWidth="1"/>
    <col min="631" max="631" width="36.90625" bestFit="1" customWidth="1"/>
    <col min="632" max="632" width="43.6328125" bestFit="1" customWidth="1"/>
    <col min="633" max="633" width="29.81640625" bestFit="1" customWidth="1"/>
    <col min="634" max="634" width="40.36328125" bestFit="1" customWidth="1"/>
    <col min="635" max="635" width="43.453125" bestFit="1" customWidth="1"/>
    <col min="636" max="636" width="30.08984375" bestFit="1" customWidth="1"/>
    <col min="637" max="637" width="31.36328125" bestFit="1" customWidth="1"/>
    <col min="638" max="638" width="39.26953125" bestFit="1" customWidth="1"/>
    <col min="639" max="639" width="33.90625" bestFit="1" customWidth="1"/>
    <col min="640" max="640" width="31.7265625" bestFit="1" customWidth="1"/>
    <col min="641" max="641" width="37.6328125" bestFit="1" customWidth="1"/>
    <col min="642" max="642" width="31.6328125" bestFit="1" customWidth="1"/>
    <col min="643" max="643" width="33.90625" bestFit="1" customWidth="1"/>
    <col min="644" max="644" width="34.453125" bestFit="1" customWidth="1"/>
    <col min="645" max="645" width="34.1796875" bestFit="1" customWidth="1"/>
    <col min="646" max="646" width="28.90625" bestFit="1" customWidth="1"/>
    <col min="647" max="647" width="31.453125" bestFit="1" customWidth="1"/>
    <col min="648" max="648" width="32.1796875" bestFit="1" customWidth="1"/>
    <col min="649" max="650" width="32.7265625" bestFit="1" customWidth="1"/>
    <col min="651" max="651" width="32.1796875" bestFit="1" customWidth="1"/>
    <col min="652" max="652" width="31.453125" bestFit="1" customWidth="1"/>
    <col min="653" max="653" width="33.26953125" bestFit="1" customWidth="1"/>
    <col min="654" max="654" width="33.54296875" bestFit="1" customWidth="1"/>
    <col min="655" max="655" width="33.81640625" bestFit="1" customWidth="1"/>
    <col min="656" max="656" width="41.7265625" bestFit="1" customWidth="1"/>
    <col min="657" max="657" width="70.453125" bestFit="1" customWidth="1"/>
    <col min="658" max="658" width="47.54296875" bestFit="1" customWidth="1"/>
    <col min="659" max="659" width="32.54296875" bestFit="1" customWidth="1"/>
    <col min="660" max="660" width="39.54296875" bestFit="1" customWidth="1"/>
    <col min="661" max="661" width="40.90625" bestFit="1" customWidth="1"/>
    <col min="662" max="662" width="40.7265625" bestFit="1" customWidth="1"/>
    <col min="663" max="663" width="37.90625" bestFit="1" customWidth="1"/>
    <col min="664" max="664" width="32" bestFit="1" customWidth="1"/>
    <col min="665" max="665" width="23.81640625" bestFit="1" customWidth="1"/>
    <col min="666" max="666" width="34.36328125" bestFit="1" customWidth="1"/>
    <col min="667" max="667" width="35.54296875" bestFit="1" customWidth="1"/>
    <col min="668" max="668" width="31.90625" bestFit="1" customWidth="1"/>
    <col min="669" max="669" width="42" bestFit="1" customWidth="1"/>
    <col min="670" max="670" width="22.36328125" bestFit="1" customWidth="1"/>
    <col min="671" max="671" width="31.7265625" bestFit="1" customWidth="1"/>
    <col min="672" max="672" width="18.36328125" bestFit="1" customWidth="1"/>
    <col min="673" max="673" width="26.54296875" bestFit="1" customWidth="1"/>
    <col min="674" max="674" width="55.08984375" bestFit="1" customWidth="1"/>
    <col min="675" max="675" width="39" bestFit="1" customWidth="1"/>
    <col min="676" max="676" width="31.90625" bestFit="1" customWidth="1"/>
    <col min="677" max="677" width="39.54296875" bestFit="1" customWidth="1"/>
    <col min="678" max="678" width="41.26953125" bestFit="1" customWidth="1"/>
    <col min="679" max="680" width="41.81640625" bestFit="1" customWidth="1"/>
    <col min="681" max="681" width="33.36328125" bestFit="1" customWidth="1"/>
    <col min="682" max="682" width="42.54296875" bestFit="1" customWidth="1"/>
    <col min="683" max="683" width="31.90625" bestFit="1" customWidth="1"/>
    <col min="684" max="684" width="29.26953125" bestFit="1" customWidth="1"/>
    <col min="685" max="685" width="38.1796875" bestFit="1" customWidth="1"/>
    <col min="686" max="686" width="25.08984375" bestFit="1" customWidth="1"/>
    <col min="687" max="687" width="32.81640625" bestFit="1" customWidth="1"/>
    <col min="688" max="688" width="42.54296875" bestFit="1" customWidth="1"/>
    <col min="689" max="689" width="32.453125" bestFit="1" customWidth="1"/>
    <col min="690" max="690" width="19.90625" bestFit="1" customWidth="1"/>
    <col min="691" max="691" width="30.54296875" bestFit="1" customWidth="1"/>
    <col min="692" max="692" width="21.6328125" bestFit="1" customWidth="1"/>
    <col min="693" max="693" width="30" bestFit="1" customWidth="1"/>
    <col min="694" max="694" width="36.90625" bestFit="1" customWidth="1"/>
    <col min="695" max="695" width="43.90625" bestFit="1" customWidth="1"/>
    <col min="696" max="696" width="28.7265625" bestFit="1" customWidth="1"/>
    <col min="697" max="697" width="36.36328125" bestFit="1" customWidth="1"/>
    <col min="698" max="698" width="66.6328125" bestFit="1" customWidth="1"/>
    <col min="699" max="699" width="33" bestFit="1" customWidth="1"/>
    <col min="700" max="700" width="33.36328125" bestFit="1" customWidth="1"/>
    <col min="701" max="701" width="53" bestFit="1" customWidth="1"/>
    <col min="702" max="702" width="30.26953125" bestFit="1" customWidth="1"/>
    <col min="703" max="703" width="23.26953125" bestFit="1" customWidth="1"/>
    <col min="704" max="704" width="27.6328125" bestFit="1" customWidth="1"/>
    <col min="705" max="705" width="45.54296875" bestFit="1" customWidth="1"/>
    <col min="706" max="706" width="43.36328125" bestFit="1" customWidth="1"/>
    <col min="707" max="707" width="24.81640625" bestFit="1" customWidth="1"/>
    <col min="708" max="708" width="35.1796875" bestFit="1" customWidth="1"/>
    <col min="709" max="709" width="18.90625" bestFit="1" customWidth="1"/>
    <col min="710" max="710" width="38.26953125" bestFit="1" customWidth="1"/>
    <col min="711" max="711" width="31.08984375" bestFit="1" customWidth="1"/>
    <col min="712" max="712" width="31.7265625" bestFit="1" customWidth="1"/>
    <col min="713" max="713" width="45.26953125" bestFit="1" customWidth="1"/>
    <col min="714" max="714" width="34.08984375" bestFit="1" customWidth="1"/>
    <col min="715" max="715" width="34.6328125" bestFit="1" customWidth="1"/>
    <col min="716" max="716" width="33" bestFit="1" customWidth="1"/>
    <col min="717" max="717" width="42.36328125" bestFit="1" customWidth="1"/>
    <col min="718" max="718" width="39.08984375" bestFit="1" customWidth="1"/>
    <col min="719" max="719" width="32.26953125" bestFit="1" customWidth="1"/>
    <col min="720" max="720" width="51.81640625" bestFit="1" customWidth="1"/>
    <col min="721" max="721" width="32" bestFit="1" customWidth="1"/>
    <col min="722" max="722" width="17.81640625" bestFit="1" customWidth="1"/>
    <col min="723" max="723" width="27.26953125" bestFit="1" customWidth="1"/>
    <col min="724" max="724" width="32.453125" bestFit="1" customWidth="1"/>
    <col min="725" max="725" width="21.26953125" bestFit="1" customWidth="1"/>
    <col min="726" max="726" width="33.90625" bestFit="1" customWidth="1"/>
    <col min="727" max="727" width="41.7265625" bestFit="1" customWidth="1"/>
    <col min="728" max="728" width="62.26953125" bestFit="1" customWidth="1"/>
    <col min="729" max="729" width="26" bestFit="1" customWidth="1"/>
    <col min="730" max="730" width="66.90625" bestFit="1" customWidth="1"/>
    <col min="731" max="731" width="34.6328125" bestFit="1" customWidth="1"/>
    <col min="732" max="732" width="35.453125" bestFit="1" customWidth="1"/>
    <col min="733" max="733" width="30.90625" bestFit="1" customWidth="1"/>
    <col min="734" max="734" width="40.7265625" bestFit="1" customWidth="1"/>
    <col min="735" max="735" width="29" bestFit="1" customWidth="1"/>
    <col min="736" max="736" width="29.81640625" bestFit="1" customWidth="1"/>
    <col min="737" max="737" width="38.26953125" bestFit="1" customWidth="1"/>
    <col min="738" max="738" width="35" bestFit="1" customWidth="1"/>
    <col min="739" max="739" width="65.453125" bestFit="1" customWidth="1"/>
    <col min="740" max="740" width="29.7265625" bestFit="1" customWidth="1"/>
    <col min="741" max="741" width="56.7265625" bestFit="1" customWidth="1"/>
    <col min="742" max="742" width="46.453125" bestFit="1" customWidth="1"/>
    <col min="743" max="743" width="45.6328125" bestFit="1" customWidth="1"/>
    <col min="744" max="744" width="46.7265625" bestFit="1" customWidth="1"/>
    <col min="745" max="745" width="51.54296875" bestFit="1" customWidth="1"/>
    <col min="746" max="746" width="45.81640625" bestFit="1" customWidth="1"/>
    <col min="747" max="747" width="103.6328125" bestFit="1" customWidth="1"/>
    <col min="748" max="748" width="41.26953125" bestFit="1" customWidth="1"/>
    <col min="749" max="749" width="24.08984375" bestFit="1" customWidth="1"/>
    <col min="750" max="750" width="44.453125" bestFit="1" customWidth="1"/>
    <col min="751" max="751" width="27.90625" bestFit="1" customWidth="1"/>
    <col min="752" max="752" width="55.36328125" bestFit="1" customWidth="1"/>
    <col min="753" max="753" width="24.26953125" bestFit="1" customWidth="1"/>
    <col min="754" max="754" width="18.36328125" bestFit="1" customWidth="1"/>
    <col min="755" max="755" width="20.54296875" bestFit="1" customWidth="1"/>
    <col min="756" max="756" width="38" bestFit="1" customWidth="1"/>
    <col min="757" max="757" width="19.6328125" bestFit="1" customWidth="1"/>
    <col min="758" max="758" width="41.1796875" bestFit="1" customWidth="1"/>
    <col min="759" max="759" width="41.7265625" bestFit="1" customWidth="1"/>
    <col min="760" max="760" width="52.1796875" bestFit="1" customWidth="1"/>
    <col min="761" max="761" width="38.453125" bestFit="1" customWidth="1"/>
    <col min="762" max="762" width="58.6328125" bestFit="1" customWidth="1"/>
    <col min="763" max="763" width="42.54296875" bestFit="1" customWidth="1"/>
    <col min="764" max="764" width="61.453125" bestFit="1" customWidth="1"/>
    <col min="765" max="765" width="29.7265625" bestFit="1" customWidth="1"/>
    <col min="766" max="767" width="12.81640625" bestFit="1" customWidth="1"/>
  </cols>
  <sheetData>
    <row r="1" spans="1:3" x14ac:dyDescent="0.35">
      <c r="A1" s="174" t="s">
        <v>7477</v>
      </c>
      <c r="B1" t="s">
        <v>1</v>
      </c>
    </row>
    <row r="2" spans="1:3" x14ac:dyDescent="0.35">
      <c r="A2" s="174" t="s">
        <v>8004</v>
      </c>
      <c r="B2" t="s">
        <v>55</v>
      </c>
    </row>
    <row r="4" spans="1:3" x14ac:dyDescent="0.35">
      <c r="A4" s="174" t="s">
        <v>7492</v>
      </c>
      <c r="B4" t="s">
        <v>8031</v>
      </c>
      <c r="C4" t="s">
        <v>8055</v>
      </c>
    </row>
    <row r="5" spans="1:3" x14ac:dyDescent="0.35">
      <c r="A5" s="175" t="s">
        <v>4804</v>
      </c>
      <c r="B5" s="176">
        <v>33</v>
      </c>
      <c r="C5" s="176">
        <v>1</v>
      </c>
    </row>
    <row r="6" spans="1:3" x14ac:dyDescent="0.35">
      <c r="A6" s="175" t="s">
        <v>5575</v>
      </c>
      <c r="B6" s="176">
        <v>11.3</v>
      </c>
      <c r="C6" s="176">
        <v>1</v>
      </c>
    </row>
    <row r="7" spans="1:3" x14ac:dyDescent="0.35">
      <c r="A7" s="175" t="s">
        <v>5847</v>
      </c>
      <c r="B7" s="176">
        <v>13.2</v>
      </c>
      <c r="C7" s="176">
        <v>1</v>
      </c>
    </row>
    <row r="8" spans="1:3" x14ac:dyDescent="0.35">
      <c r="A8" s="175" t="s">
        <v>4479</v>
      </c>
      <c r="B8" s="176">
        <v>20.5</v>
      </c>
      <c r="C8" s="176">
        <v>2</v>
      </c>
    </row>
    <row r="9" spans="1:3" x14ac:dyDescent="0.35">
      <c r="A9" s="175" t="s">
        <v>643</v>
      </c>
      <c r="B9" s="176">
        <v>10.24</v>
      </c>
      <c r="C9" s="176">
        <v>1</v>
      </c>
    </row>
    <row r="10" spans="1:3" x14ac:dyDescent="0.35">
      <c r="A10" s="175" t="s">
        <v>4375</v>
      </c>
      <c r="B10" s="176">
        <v>26</v>
      </c>
      <c r="C10" s="176">
        <v>1</v>
      </c>
    </row>
    <row r="11" spans="1:3" x14ac:dyDescent="0.35">
      <c r="A11" s="175" t="s">
        <v>5159</v>
      </c>
      <c r="B11" s="176">
        <v>302.39999999999998</v>
      </c>
      <c r="C11" s="176">
        <v>1</v>
      </c>
    </row>
    <row r="12" spans="1:3" x14ac:dyDescent="0.35">
      <c r="A12" s="175" t="s">
        <v>4634</v>
      </c>
      <c r="B12" s="176">
        <v>11.5</v>
      </c>
      <c r="C12" s="176">
        <v>1</v>
      </c>
    </row>
    <row r="13" spans="1:3" x14ac:dyDescent="0.35">
      <c r="A13" s="175" t="s">
        <v>4519</v>
      </c>
      <c r="B13" s="176">
        <v>10.8</v>
      </c>
      <c r="C13" s="176">
        <v>1</v>
      </c>
    </row>
    <row r="14" spans="1:3" x14ac:dyDescent="0.35">
      <c r="A14" s="175" t="s">
        <v>4818</v>
      </c>
      <c r="B14" s="176">
        <v>12.9</v>
      </c>
      <c r="C14" s="176">
        <v>1</v>
      </c>
    </row>
    <row r="15" spans="1:3" x14ac:dyDescent="0.35">
      <c r="A15" s="175" t="s">
        <v>5926</v>
      </c>
      <c r="B15" s="176">
        <v>378</v>
      </c>
      <c r="C15" s="176">
        <v>1</v>
      </c>
    </row>
    <row r="16" spans="1:3" x14ac:dyDescent="0.35">
      <c r="A16" s="175" t="s">
        <v>2435</v>
      </c>
      <c r="B16" s="176">
        <v>20</v>
      </c>
      <c r="C16" s="176">
        <v>1</v>
      </c>
    </row>
    <row r="17" spans="1:3" x14ac:dyDescent="0.35">
      <c r="A17" s="175" t="s">
        <v>4287</v>
      </c>
      <c r="B17" s="176">
        <v>13</v>
      </c>
      <c r="C17" s="176">
        <v>2</v>
      </c>
    </row>
    <row r="18" spans="1:3" x14ac:dyDescent="0.35">
      <c r="A18" s="175" t="s">
        <v>5770</v>
      </c>
      <c r="B18" s="176">
        <v>20.399999999999999</v>
      </c>
      <c r="C18" s="176">
        <v>1</v>
      </c>
    </row>
    <row r="19" spans="1:3" x14ac:dyDescent="0.35">
      <c r="A19" s="175" t="s">
        <v>4043</v>
      </c>
      <c r="B19" s="176">
        <v>20</v>
      </c>
      <c r="C19" s="176">
        <v>1</v>
      </c>
    </row>
    <row r="20" spans="1:3" x14ac:dyDescent="0.35">
      <c r="A20" s="175" t="s">
        <v>5461</v>
      </c>
      <c r="B20" s="176">
        <v>25.516999999999999</v>
      </c>
      <c r="C20" s="176">
        <v>1</v>
      </c>
    </row>
    <row r="21" spans="1:3" x14ac:dyDescent="0.35">
      <c r="A21" s="175" t="s">
        <v>5193</v>
      </c>
      <c r="B21" s="176">
        <v>12.6</v>
      </c>
      <c r="C21" s="176">
        <v>1</v>
      </c>
    </row>
    <row r="22" spans="1:3" x14ac:dyDescent="0.35">
      <c r="A22" s="175" t="s">
        <v>3987</v>
      </c>
      <c r="B22" s="176">
        <v>14</v>
      </c>
      <c r="C22" s="176">
        <v>1</v>
      </c>
    </row>
    <row r="23" spans="1:3" x14ac:dyDescent="0.35">
      <c r="A23" s="175" t="s">
        <v>1771</v>
      </c>
      <c r="B23" s="176">
        <v>15.13</v>
      </c>
      <c r="C23" s="176">
        <v>1</v>
      </c>
    </row>
    <row r="24" spans="1:3" x14ac:dyDescent="0.35">
      <c r="A24" s="175" t="s">
        <v>1964</v>
      </c>
      <c r="B24" s="176">
        <v>14</v>
      </c>
      <c r="C24" s="176">
        <v>1</v>
      </c>
    </row>
    <row r="25" spans="1:3" x14ac:dyDescent="0.35">
      <c r="A25" s="175" t="s">
        <v>1453</v>
      </c>
      <c r="B25" s="176">
        <v>14</v>
      </c>
      <c r="C25" s="176">
        <v>1</v>
      </c>
    </row>
    <row r="26" spans="1:3" x14ac:dyDescent="0.35">
      <c r="A26" s="175" t="s">
        <v>4040</v>
      </c>
      <c r="B26" s="176">
        <v>108.1</v>
      </c>
      <c r="C26" s="176">
        <v>4</v>
      </c>
    </row>
    <row r="27" spans="1:3" x14ac:dyDescent="0.35">
      <c r="A27" s="175" t="s">
        <v>1578</v>
      </c>
      <c r="B27" s="176">
        <v>12.4</v>
      </c>
      <c r="C27" s="176">
        <v>1</v>
      </c>
    </row>
    <row r="28" spans="1:3" x14ac:dyDescent="0.35">
      <c r="A28" s="175" t="s">
        <v>4939</v>
      </c>
      <c r="B28" s="176">
        <v>38.549999999999997</v>
      </c>
      <c r="C28" s="176">
        <v>1</v>
      </c>
    </row>
    <row r="29" spans="1:3" x14ac:dyDescent="0.35">
      <c r="A29" s="175" t="s">
        <v>5929</v>
      </c>
      <c r="B29" s="176">
        <v>464.8</v>
      </c>
      <c r="C29" s="176">
        <v>1</v>
      </c>
    </row>
    <row r="30" spans="1:3" x14ac:dyDescent="0.35">
      <c r="A30" s="175" t="s">
        <v>5176</v>
      </c>
      <c r="B30" s="176">
        <v>312</v>
      </c>
      <c r="C30" s="176">
        <v>1</v>
      </c>
    </row>
    <row r="31" spans="1:3" x14ac:dyDescent="0.35">
      <c r="A31" s="175" t="s">
        <v>3995</v>
      </c>
      <c r="B31" s="176">
        <v>163.1</v>
      </c>
      <c r="C31" s="176">
        <v>9</v>
      </c>
    </row>
    <row r="32" spans="1:3" x14ac:dyDescent="0.35">
      <c r="A32" s="175" t="s">
        <v>3876</v>
      </c>
      <c r="B32" s="176">
        <v>63</v>
      </c>
      <c r="C32" s="176">
        <v>5</v>
      </c>
    </row>
    <row r="33" spans="1:3" x14ac:dyDescent="0.35">
      <c r="A33" s="175" t="s">
        <v>3990</v>
      </c>
      <c r="B33" s="176">
        <v>128.4</v>
      </c>
      <c r="C33" s="176">
        <v>6</v>
      </c>
    </row>
    <row r="34" spans="1:3" x14ac:dyDescent="0.35">
      <c r="A34" s="175" t="s">
        <v>3881</v>
      </c>
      <c r="B34" s="176">
        <v>25.3</v>
      </c>
      <c r="C34" s="176">
        <v>1</v>
      </c>
    </row>
    <row r="35" spans="1:3" x14ac:dyDescent="0.35">
      <c r="A35" s="175" t="s">
        <v>4070</v>
      </c>
      <c r="B35" s="176">
        <v>56.3</v>
      </c>
      <c r="C35" s="176">
        <v>1</v>
      </c>
    </row>
    <row r="36" spans="1:3" x14ac:dyDescent="0.35">
      <c r="A36" s="175" t="s">
        <v>4310</v>
      </c>
      <c r="B36" s="176">
        <v>23.75</v>
      </c>
      <c r="C36" s="176">
        <v>2</v>
      </c>
    </row>
    <row r="37" spans="1:3" x14ac:dyDescent="0.35">
      <c r="A37" s="175" t="s">
        <v>4399</v>
      </c>
      <c r="B37" s="176">
        <v>10.8</v>
      </c>
      <c r="C37" s="176">
        <v>1</v>
      </c>
    </row>
    <row r="38" spans="1:3" x14ac:dyDescent="0.35">
      <c r="A38" s="175" t="s">
        <v>3940</v>
      </c>
      <c r="B38" s="176">
        <v>19.5</v>
      </c>
      <c r="C38" s="176">
        <v>1</v>
      </c>
    </row>
    <row r="39" spans="1:3" x14ac:dyDescent="0.35">
      <c r="A39" s="175" t="s">
        <v>5741</v>
      </c>
      <c r="B39" s="176">
        <v>14</v>
      </c>
      <c r="C39" s="176">
        <v>1</v>
      </c>
    </row>
    <row r="40" spans="1:3" x14ac:dyDescent="0.35">
      <c r="A40" s="175" t="s">
        <v>4370</v>
      </c>
      <c r="B40" s="176">
        <v>10</v>
      </c>
      <c r="C40" s="176">
        <v>1</v>
      </c>
    </row>
    <row r="41" spans="1:3" x14ac:dyDescent="0.35">
      <c r="A41" s="175" t="s">
        <v>5348</v>
      </c>
      <c r="B41" s="176">
        <v>208.8</v>
      </c>
      <c r="C41" s="176">
        <v>1</v>
      </c>
    </row>
    <row r="42" spans="1:3" x14ac:dyDescent="0.35">
      <c r="A42" s="175" t="s">
        <v>5832</v>
      </c>
      <c r="B42" s="176">
        <v>17.5</v>
      </c>
      <c r="C42" s="176">
        <v>1</v>
      </c>
    </row>
    <row r="43" spans="1:3" x14ac:dyDescent="0.35">
      <c r="A43" s="175" t="s">
        <v>4328</v>
      </c>
      <c r="B43" s="176">
        <v>11.9</v>
      </c>
      <c r="C43" s="176">
        <v>1</v>
      </c>
    </row>
    <row r="44" spans="1:3" x14ac:dyDescent="0.35">
      <c r="A44" s="175" t="s">
        <v>4381</v>
      </c>
      <c r="B44" s="176">
        <v>25.5</v>
      </c>
      <c r="C44" s="176">
        <v>1</v>
      </c>
    </row>
    <row r="45" spans="1:3" x14ac:dyDescent="0.35">
      <c r="A45" s="175" t="s">
        <v>4378</v>
      </c>
      <c r="B45" s="176">
        <v>35.4</v>
      </c>
      <c r="C45" s="176">
        <v>1</v>
      </c>
    </row>
    <row r="46" spans="1:3" x14ac:dyDescent="0.35">
      <c r="A46" s="175" t="s">
        <v>4055</v>
      </c>
      <c r="B46" s="176">
        <v>10</v>
      </c>
      <c r="C46" s="176">
        <v>1</v>
      </c>
    </row>
    <row r="47" spans="1:3" x14ac:dyDescent="0.35">
      <c r="A47" s="175" t="s">
        <v>4153</v>
      </c>
      <c r="B47" s="176">
        <v>15.375</v>
      </c>
      <c r="C47" s="176">
        <v>1</v>
      </c>
    </row>
    <row r="48" spans="1:3" x14ac:dyDescent="0.35">
      <c r="A48" s="175" t="s">
        <v>5728</v>
      </c>
      <c r="B48" s="176">
        <v>10.016999999999999</v>
      </c>
      <c r="C48" s="176">
        <v>1</v>
      </c>
    </row>
    <row r="49" spans="1:3" x14ac:dyDescent="0.35">
      <c r="A49" s="175" t="s">
        <v>4372</v>
      </c>
      <c r="B49" s="176">
        <v>21.35</v>
      </c>
      <c r="C49" s="176">
        <v>1</v>
      </c>
    </row>
    <row r="50" spans="1:3" x14ac:dyDescent="0.35">
      <c r="A50" s="175" t="s">
        <v>4720</v>
      </c>
      <c r="B50" s="176">
        <v>16.100000000000001</v>
      </c>
      <c r="C50" s="176">
        <v>1</v>
      </c>
    </row>
    <row r="51" spans="1:3" x14ac:dyDescent="0.35">
      <c r="A51" s="175" t="s">
        <v>5567</v>
      </c>
      <c r="B51" s="176">
        <v>12</v>
      </c>
      <c r="C51" s="176">
        <v>1</v>
      </c>
    </row>
    <row r="52" spans="1:3" x14ac:dyDescent="0.35">
      <c r="A52" s="175" t="s">
        <v>695</v>
      </c>
      <c r="B52" s="176">
        <v>18.399999999999999</v>
      </c>
      <c r="C52" s="176">
        <v>1</v>
      </c>
    </row>
    <row r="53" spans="1:3" x14ac:dyDescent="0.35">
      <c r="A53" s="175" t="s">
        <v>923</v>
      </c>
      <c r="B53" s="176">
        <v>12.6</v>
      </c>
      <c r="C53" s="176">
        <v>1</v>
      </c>
    </row>
    <row r="54" spans="1:3" x14ac:dyDescent="0.35">
      <c r="A54" s="175" t="s">
        <v>5165</v>
      </c>
      <c r="B54" s="176">
        <v>604.79999999999995</v>
      </c>
      <c r="C54" s="176">
        <v>1</v>
      </c>
    </row>
    <row r="55" spans="1:3" x14ac:dyDescent="0.35">
      <c r="A55" s="175" t="s">
        <v>4862</v>
      </c>
      <c r="B55" s="176">
        <v>10.6</v>
      </c>
      <c r="C55" s="176">
        <v>1</v>
      </c>
    </row>
    <row r="56" spans="1:3" x14ac:dyDescent="0.35">
      <c r="A56" s="175" t="s">
        <v>4147</v>
      </c>
      <c r="B56" s="176">
        <v>190.3</v>
      </c>
      <c r="C56" s="176">
        <v>6</v>
      </c>
    </row>
    <row r="57" spans="1:3" x14ac:dyDescent="0.35">
      <c r="A57" s="175" t="s">
        <v>4163</v>
      </c>
      <c r="B57" s="176">
        <v>25.5</v>
      </c>
      <c r="C57" s="176">
        <v>2</v>
      </c>
    </row>
    <row r="58" spans="1:3" x14ac:dyDescent="0.35">
      <c r="A58" s="175" t="s">
        <v>5256</v>
      </c>
      <c r="B58" s="176">
        <v>10</v>
      </c>
      <c r="C58" s="176">
        <v>1</v>
      </c>
    </row>
    <row r="59" spans="1:3" x14ac:dyDescent="0.35">
      <c r="A59" s="175" t="s">
        <v>4230</v>
      </c>
      <c r="B59" s="176">
        <v>16.5</v>
      </c>
      <c r="C59" s="176">
        <v>1</v>
      </c>
    </row>
    <row r="60" spans="1:3" x14ac:dyDescent="0.35">
      <c r="A60" s="175" t="s">
        <v>5838</v>
      </c>
      <c r="B60" s="176">
        <v>19.8</v>
      </c>
      <c r="C60" s="176">
        <v>1</v>
      </c>
    </row>
    <row r="61" spans="1:3" x14ac:dyDescent="0.35">
      <c r="A61" s="175" t="s">
        <v>5482</v>
      </c>
      <c r="B61" s="176">
        <v>20</v>
      </c>
      <c r="C61" s="176">
        <v>1</v>
      </c>
    </row>
    <row r="62" spans="1:3" x14ac:dyDescent="0.35">
      <c r="A62" s="175" t="s">
        <v>4253</v>
      </c>
      <c r="B62" s="176">
        <v>14.3</v>
      </c>
      <c r="C62" s="176">
        <v>1</v>
      </c>
    </row>
    <row r="63" spans="1:3" x14ac:dyDescent="0.35">
      <c r="A63" s="175" t="s">
        <v>3905</v>
      </c>
      <c r="B63" s="176">
        <v>33</v>
      </c>
      <c r="C63" s="176">
        <v>2</v>
      </c>
    </row>
    <row r="64" spans="1:3" x14ac:dyDescent="0.35">
      <c r="A64" s="175" t="s">
        <v>172</v>
      </c>
      <c r="B64" s="176">
        <v>1.8640000000000001</v>
      </c>
      <c r="C64" s="176">
        <v>2</v>
      </c>
    </row>
    <row r="65" spans="1:3" x14ac:dyDescent="0.35">
      <c r="A65" s="175" t="s">
        <v>3933</v>
      </c>
      <c r="B65" s="176">
        <v>117.30000000000001</v>
      </c>
      <c r="C65" s="176">
        <v>9</v>
      </c>
    </row>
    <row r="66" spans="1:3" x14ac:dyDescent="0.35">
      <c r="A66" s="175" t="s">
        <v>4643</v>
      </c>
      <c r="B66" s="176">
        <v>51.7</v>
      </c>
      <c r="C66" s="176">
        <v>2</v>
      </c>
    </row>
    <row r="67" spans="1:3" x14ac:dyDescent="0.35">
      <c r="A67" s="175" t="s">
        <v>5849</v>
      </c>
      <c r="B67" s="176">
        <v>13.5</v>
      </c>
      <c r="C67" s="176">
        <v>1</v>
      </c>
    </row>
    <row r="68" spans="1:3" x14ac:dyDescent="0.35">
      <c r="A68" s="175" t="s">
        <v>4611</v>
      </c>
      <c r="B68" s="176">
        <v>37.400000000000006</v>
      </c>
      <c r="C68" s="176">
        <v>2</v>
      </c>
    </row>
    <row r="69" spans="1:3" x14ac:dyDescent="0.35">
      <c r="A69" s="175" t="s">
        <v>5072</v>
      </c>
      <c r="B69" s="176">
        <v>10</v>
      </c>
      <c r="C69" s="176">
        <v>1</v>
      </c>
    </row>
    <row r="70" spans="1:3" x14ac:dyDescent="0.35">
      <c r="A70" s="175" t="s">
        <v>5843</v>
      </c>
      <c r="B70" s="176">
        <v>10.4</v>
      </c>
      <c r="C70" s="176">
        <v>1</v>
      </c>
    </row>
    <row r="71" spans="1:3" x14ac:dyDescent="0.35">
      <c r="A71" s="175" t="s">
        <v>3879</v>
      </c>
      <c r="B71" s="176">
        <v>13.3</v>
      </c>
      <c r="C71" s="176">
        <v>1</v>
      </c>
    </row>
    <row r="72" spans="1:3" x14ac:dyDescent="0.35">
      <c r="A72" s="175" t="s">
        <v>4454</v>
      </c>
      <c r="B72" s="176">
        <v>12.75</v>
      </c>
      <c r="C72" s="176">
        <v>1</v>
      </c>
    </row>
    <row r="73" spans="1:3" x14ac:dyDescent="0.35">
      <c r="A73" s="175" t="s">
        <v>4145</v>
      </c>
      <c r="B73" s="176">
        <v>14.504</v>
      </c>
      <c r="C73" s="176">
        <v>1</v>
      </c>
    </row>
    <row r="74" spans="1:3" x14ac:dyDescent="0.35">
      <c r="A74" s="175" t="s">
        <v>3953</v>
      </c>
      <c r="B74" s="176">
        <v>478.52499999999992</v>
      </c>
      <c r="C74" s="176">
        <v>12</v>
      </c>
    </row>
    <row r="75" spans="1:3" x14ac:dyDescent="0.35">
      <c r="A75" s="175" t="s">
        <v>603</v>
      </c>
      <c r="B75" s="176">
        <v>18</v>
      </c>
      <c r="C75" s="176">
        <v>1</v>
      </c>
    </row>
    <row r="76" spans="1:3" x14ac:dyDescent="0.35">
      <c r="A76" s="175" t="s">
        <v>5853</v>
      </c>
      <c r="B76" s="176">
        <v>13.8</v>
      </c>
      <c r="C76" s="176">
        <v>1</v>
      </c>
    </row>
    <row r="77" spans="1:3" x14ac:dyDescent="0.35">
      <c r="A77" s="175" t="s">
        <v>5243</v>
      </c>
      <c r="B77" s="176">
        <v>48.3</v>
      </c>
      <c r="C77" s="176">
        <v>1</v>
      </c>
    </row>
    <row r="78" spans="1:3" x14ac:dyDescent="0.35">
      <c r="A78" s="175" t="s">
        <v>5249</v>
      </c>
      <c r="B78" s="176">
        <v>288</v>
      </c>
      <c r="C78" s="176">
        <v>1</v>
      </c>
    </row>
    <row r="79" spans="1:3" x14ac:dyDescent="0.35">
      <c r="A79" s="175" t="s">
        <v>4140</v>
      </c>
      <c r="B79" s="176">
        <v>83</v>
      </c>
      <c r="C79" s="176">
        <v>5</v>
      </c>
    </row>
    <row r="80" spans="1:3" x14ac:dyDescent="0.35">
      <c r="A80" s="175" t="s">
        <v>5110</v>
      </c>
      <c r="B80" s="176">
        <v>16</v>
      </c>
      <c r="C80" s="176">
        <v>1</v>
      </c>
    </row>
    <row r="81" spans="1:3" x14ac:dyDescent="0.35">
      <c r="A81" s="175" t="s">
        <v>4466</v>
      </c>
      <c r="B81" s="176">
        <v>22</v>
      </c>
      <c r="C81" s="176">
        <v>2</v>
      </c>
    </row>
    <row r="82" spans="1:3" x14ac:dyDescent="0.35">
      <c r="A82" s="175" t="s">
        <v>1367</v>
      </c>
      <c r="B82" s="176">
        <v>63.8</v>
      </c>
      <c r="C82" s="176">
        <v>2</v>
      </c>
    </row>
    <row r="83" spans="1:3" x14ac:dyDescent="0.35">
      <c r="A83" s="175" t="s">
        <v>4024</v>
      </c>
      <c r="B83" s="176">
        <v>55.1</v>
      </c>
      <c r="C83" s="176">
        <v>1</v>
      </c>
    </row>
    <row r="84" spans="1:3" x14ac:dyDescent="0.35">
      <c r="A84" s="175" t="s">
        <v>4027</v>
      </c>
      <c r="B84" s="176">
        <v>21.6</v>
      </c>
      <c r="C84" s="176">
        <v>1</v>
      </c>
    </row>
    <row r="85" spans="1:3" x14ac:dyDescent="0.35">
      <c r="A85" s="175" t="s">
        <v>5590</v>
      </c>
      <c r="B85" s="176">
        <v>16.2</v>
      </c>
      <c r="C85" s="176">
        <v>1</v>
      </c>
    </row>
    <row r="86" spans="1:3" x14ac:dyDescent="0.35">
      <c r="A86" s="175" t="s">
        <v>4301</v>
      </c>
      <c r="B86" s="176">
        <v>12</v>
      </c>
      <c r="C86" s="176">
        <v>1</v>
      </c>
    </row>
    <row r="87" spans="1:3" x14ac:dyDescent="0.35">
      <c r="A87" s="175" t="s">
        <v>5593</v>
      </c>
      <c r="B87" s="176">
        <v>26.1</v>
      </c>
      <c r="C87" s="176">
        <v>1</v>
      </c>
    </row>
    <row r="88" spans="1:3" x14ac:dyDescent="0.35">
      <c r="A88" s="175" t="s">
        <v>4674</v>
      </c>
      <c r="B88" s="176">
        <v>73.099999999999994</v>
      </c>
      <c r="C88" s="176">
        <v>2</v>
      </c>
    </row>
    <row r="89" spans="1:3" x14ac:dyDescent="0.35">
      <c r="A89" s="175" t="s">
        <v>4935</v>
      </c>
      <c r="B89" s="176">
        <v>3.6</v>
      </c>
      <c r="C89" s="176">
        <v>1</v>
      </c>
    </row>
    <row r="90" spans="1:3" x14ac:dyDescent="0.35">
      <c r="A90" s="175" t="s">
        <v>4851</v>
      </c>
      <c r="B90" s="176">
        <v>12.6</v>
      </c>
      <c r="C90" s="176">
        <v>1</v>
      </c>
    </row>
    <row r="91" spans="1:3" x14ac:dyDescent="0.35">
      <c r="A91" s="175" t="s">
        <v>5047</v>
      </c>
      <c r="B91" s="176">
        <v>6.6</v>
      </c>
      <c r="C91" s="176">
        <v>1</v>
      </c>
    </row>
    <row r="92" spans="1:3" x14ac:dyDescent="0.35">
      <c r="A92" s="175" t="s">
        <v>5061</v>
      </c>
      <c r="B92" s="176">
        <v>23.4</v>
      </c>
      <c r="C92" s="176">
        <v>1</v>
      </c>
    </row>
    <row r="93" spans="1:3" x14ac:dyDescent="0.35">
      <c r="A93" s="175" t="s">
        <v>5417</v>
      </c>
      <c r="B93" s="176">
        <v>16.2</v>
      </c>
      <c r="C93" s="176">
        <v>1</v>
      </c>
    </row>
    <row r="94" spans="1:3" x14ac:dyDescent="0.35">
      <c r="A94" s="175" t="s">
        <v>5552</v>
      </c>
      <c r="B94" s="176">
        <v>10.8</v>
      </c>
      <c r="C94" s="176">
        <v>1</v>
      </c>
    </row>
    <row r="95" spans="1:3" x14ac:dyDescent="0.35">
      <c r="A95" s="175" t="s">
        <v>4246</v>
      </c>
      <c r="B95" s="176">
        <v>10.8</v>
      </c>
      <c r="C95" s="176">
        <v>1</v>
      </c>
    </row>
    <row r="96" spans="1:3" x14ac:dyDescent="0.35">
      <c r="A96" s="175" t="s">
        <v>5599</v>
      </c>
      <c r="B96" s="176">
        <v>12</v>
      </c>
      <c r="C96" s="176">
        <v>1</v>
      </c>
    </row>
    <row r="97" spans="1:3" x14ac:dyDescent="0.35">
      <c r="A97" s="175" t="s">
        <v>5549</v>
      </c>
      <c r="B97" s="176">
        <v>14</v>
      </c>
      <c r="C97" s="176">
        <v>1</v>
      </c>
    </row>
    <row r="98" spans="1:3" x14ac:dyDescent="0.35">
      <c r="A98" s="175" t="s">
        <v>5090</v>
      </c>
      <c r="B98" s="176">
        <v>10.8</v>
      </c>
      <c r="C98" s="176">
        <v>1</v>
      </c>
    </row>
    <row r="99" spans="1:3" x14ac:dyDescent="0.35">
      <c r="A99" s="175" t="s">
        <v>5697</v>
      </c>
      <c r="B99" s="176">
        <v>14.4</v>
      </c>
      <c r="C99" s="176">
        <v>1</v>
      </c>
    </row>
    <row r="100" spans="1:3" x14ac:dyDescent="0.35">
      <c r="A100" s="175" t="s">
        <v>3957</v>
      </c>
      <c r="B100" s="176">
        <v>9</v>
      </c>
      <c r="C100" s="176">
        <v>1</v>
      </c>
    </row>
    <row r="101" spans="1:3" x14ac:dyDescent="0.35">
      <c r="A101" s="175" t="s">
        <v>5017</v>
      </c>
      <c r="B101" s="176">
        <v>10</v>
      </c>
      <c r="C101" s="176">
        <v>1</v>
      </c>
    </row>
    <row r="102" spans="1:3" x14ac:dyDescent="0.35">
      <c r="A102" s="175" t="s">
        <v>5045</v>
      </c>
      <c r="B102" s="176">
        <v>7.2</v>
      </c>
      <c r="C102" s="176">
        <v>1</v>
      </c>
    </row>
    <row r="103" spans="1:3" x14ac:dyDescent="0.35">
      <c r="A103" s="175" t="s">
        <v>4897</v>
      </c>
      <c r="B103" s="176">
        <v>15.6</v>
      </c>
      <c r="C103" s="176">
        <v>1</v>
      </c>
    </row>
    <row r="104" spans="1:3" x14ac:dyDescent="0.35">
      <c r="A104" s="175" t="s">
        <v>1210</v>
      </c>
      <c r="B104" s="176">
        <v>46.7</v>
      </c>
      <c r="C104" s="176">
        <v>1</v>
      </c>
    </row>
    <row r="105" spans="1:3" x14ac:dyDescent="0.35">
      <c r="A105" s="175" t="s">
        <v>4368</v>
      </c>
      <c r="B105" s="176">
        <v>11.5</v>
      </c>
      <c r="C105" s="176">
        <v>1</v>
      </c>
    </row>
    <row r="106" spans="1:3" x14ac:dyDescent="0.35">
      <c r="A106" s="175" t="s">
        <v>4884</v>
      </c>
      <c r="B106" s="176">
        <v>11</v>
      </c>
      <c r="C106" s="176">
        <v>1</v>
      </c>
    </row>
    <row r="107" spans="1:3" x14ac:dyDescent="0.35">
      <c r="A107" s="175" t="s">
        <v>4880</v>
      </c>
      <c r="B107" s="176">
        <v>48.9</v>
      </c>
      <c r="C107" s="176">
        <v>2</v>
      </c>
    </row>
    <row r="108" spans="1:3" x14ac:dyDescent="0.35">
      <c r="A108" s="175" t="s">
        <v>4882</v>
      </c>
      <c r="B108" s="176">
        <v>20.8</v>
      </c>
      <c r="C108" s="176">
        <v>1</v>
      </c>
    </row>
    <row r="109" spans="1:3" x14ac:dyDescent="0.35">
      <c r="A109" s="175" t="s">
        <v>4366</v>
      </c>
      <c r="B109" s="176">
        <v>15</v>
      </c>
      <c r="C109" s="176">
        <v>1</v>
      </c>
    </row>
    <row r="110" spans="1:3" x14ac:dyDescent="0.35">
      <c r="A110" s="175" t="s">
        <v>4886</v>
      </c>
      <c r="B110" s="176">
        <v>11</v>
      </c>
      <c r="C110" s="176">
        <v>1</v>
      </c>
    </row>
    <row r="111" spans="1:3" x14ac:dyDescent="0.35">
      <c r="A111" s="175" t="s">
        <v>4332</v>
      </c>
      <c r="B111" s="176">
        <v>12</v>
      </c>
      <c r="C111" s="176">
        <v>1</v>
      </c>
    </row>
    <row r="112" spans="1:3" x14ac:dyDescent="0.35">
      <c r="A112" s="175" t="s">
        <v>5420</v>
      </c>
      <c r="B112" s="176">
        <v>14</v>
      </c>
      <c r="C112" s="176">
        <v>1</v>
      </c>
    </row>
    <row r="113" spans="1:3" x14ac:dyDescent="0.35">
      <c r="A113" s="175" t="s">
        <v>1338</v>
      </c>
      <c r="B113" s="176">
        <v>14.5</v>
      </c>
      <c r="C113" s="176">
        <v>1</v>
      </c>
    </row>
    <row r="114" spans="1:3" x14ac:dyDescent="0.35">
      <c r="A114" s="175" t="s">
        <v>145</v>
      </c>
      <c r="B114" s="176">
        <v>889.00000000000011</v>
      </c>
      <c r="C114" s="176">
        <v>19</v>
      </c>
    </row>
    <row r="115" spans="1:3" x14ac:dyDescent="0.35">
      <c r="A115" s="175" t="s">
        <v>4194</v>
      </c>
      <c r="B115" s="176">
        <v>20.7</v>
      </c>
      <c r="C115" s="176">
        <v>1</v>
      </c>
    </row>
    <row r="116" spans="1:3" x14ac:dyDescent="0.35">
      <c r="A116" s="175" t="s">
        <v>575</v>
      </c>
      <c r="B116" s="176">
        <v>35.900000000000006</v>
      </c>
      <c r="C116" s="176">
        <v>4</v>
      </c>
    </row>
    <row r="117" spans="1:3" x14ac:dyDescent="0.35">
      <c r="A117" s="175" t="s">
        <v>5455</v>
      </c>
      <c r="B117" s="176">
        <v>28</v>
      </c>
      <c r="C117" s="176">
        <v>1</v>
      </c>
    </row>
    <row r="118" spans="1:3" x14ac:dyDescent="0.35">
      <c r="A118" s="175" t="s">
        <v>4960</v>
      </c>
      <c r="B118" s="176">
        <v>10</v>
      </c>
      <c r="C118" s="176">
        <v>1</v>
      </c>
    </row>
    <row r="119" spans="1:3" x14ac:dyDescent="0.35">
      <c r="A119" s="175" t="s">
        <v>5057</v>
      </c>
      <c r="B119" s="176">
        <v>26.4</v>
      </c>
      <c r="C119" s="176">
        <v>1</v>
      </c>
    </row>
    <row r="120" spans="1:3" x14ac:dyDescent="0.35">
      <c r="A120" s="175" t="s">
        <v>4728</v>
      </c>
      <c r="B120" s="176">
        <v>56</v>
      </c>
      <c r="C120" s="176">
        <v>2</v>
      </c>
    </row>
    <row r="121" spans="1:3" x14ac:dyDescent="0.35">
      <c r="A121" s="175" t="s">
        <v>3912</v>
      </c>
      <c r="B121" s="176">
        <v>36</v>
      </c>
      <c r="C121" s="176">
        <v>2</v>
      </c>
    </row>
    <row r="122" spans="1:3" x14ac:dyDescent="0.35">
      <c r="A122" s="175" t="s">
        <v>3832</v>
      </c>
      <c r="B122" s="176">
        <v>48</v>
      </c>
      <c r="C122" s="176">
        <v>1</v>
      </c>
    </row>
    <row r="123" spans="1:3" x14ac:dyDescent="0.35">
      <c r="A123" s="175" t="s">
        <v>441</v>
      </c>
      <c r="B123" s="176">
        <v>9.8000000000000007</v>
      </c>
      <c r="C123" s="176">
        <v>1</v>
      </c>
    </row>
    <row r="124" spans="1:3" x14ac:dyDescent="0.35">
      <c r="A124" s="175" t="s">
        <v>3960</v>
      </c>
      <c r="B124" s="176">
        <v>10.5</v>
      </c>
      <c r="C124" s="176">
        <v>1</v>
      </c>
    </row>
    <row r="125" spans="1:3" x14ac:dyDescent="0.35">
      <c r="A125" s="175" t="s">
        <v>4982</v>
      </c>
      <c r="B125" s="176">
        <v>14.4</v>
      </c>
      <c r="C125" s="176">
        <v>1</v>
      </c>
    </row>
    <row r="126" spans="1:3" x14ac:dyDescent="0.35">
      <c r="A126" s="175" t="s">
        <v>4135</v>
      </c>
      <c r="B126" s="176">
        <v>46</v>
      </c>
      <c r="C126" s="176">
        <v>2</v>
      </c>
    </row>
    <row r="127" spans="1:3" x14ac:dyDescent="0.35">
      <c r="A127" s="175" t="s">
        <v>3894</v>
      </c>
      <c r="B127" s="176">
        <v>15</v>
      </c>
      <c r="C127" s="176">
        <v>1</v>
      </c>
    </row>
    <row r="128" spans="1:3" x14ac:dyDescent="0.35">
      <c r="A128" s="175" t="s">
        <v>4022</v>
      </c>
      <c r="B128" s="176">
        <v>20.8</v>
      </c>
      <c r="C128" s="176">
        <v>1</v>
      </c>
    </row>
    <row r="129" spans="1:3" x14ac:dyDescent="0.35">
      <c r="A129" s="175" t="s">
        <v>5472</v>
      </c>
      <c r="B129" s="176">
        <v>12</v>
      </c>
      <c r="C129" s="176">
        <v>1</v>
      </c>
    </row>
    <row r="130" spans="1:3" x14ac:dyDescent="0.35">
      <c r="A130" s="175" t="s">
        <v>3930</v>
      </c>
      <c r="B130" s="176">
        <v>10.000999999999999</v>
      </c>
      <c r="C130" s="176">
        <v>1</v>
      </c>
    </row>
    <row r="131" spans="1:3" x14ac:dyDescent="0.35">
      <c r="A131" s="175" t="s">
        <v>2096</v>
      </c>
      <c r="B131" s="176">
        <v>40</v>
      </c>
      <c r="C131" s="176">
        <v>1</v>
      </c>
    </row>
    <row r="132" spans="1:3" x14ac:dyDescent="0.35">
      <c r="A132" s="175" t="s">
        <v>4718</v>
      </c>
      <c r="B132" s="176">
        <v>12.8</v>
      </c>
      <c r="C132" s="176">
        <v>1</v>
      </c>
    </row>
    <row r="133" spans="1:3" x14ac:dyDescent="0.35">
      <c r="A133" s="175" t="s">
        <v>4249</v>
      </c>
      <c r="B133" s="176">
        <v>197.60000000000002</v>
      </c>
      <c r="C133" s="176">
        <v>7</v>
      </c>
    </row>
    <row r="134" spans="1:3" x14ac:dyDescent="0.35">
      <c r="A134" s="175" t="s">
        <v>5704</v>
      </c>
      <c r="B134" s="176">
        <v>16.5</v>
      </c>
      <c r="C134" s="176">
        <v>1</v>
      </c>
    </row>
    <row r="135" spans="1:3" x14ac:dyDescent="0.35">
      <c r="A135" s="175" t="s">
        <v>4769</v>
      </c>
      <c r="B135" s="176">
        <v>16</v>
      </c>
      <c r="C135" s="176">
        <v>1</v>
      </c>
    </row>
    <row r="136" spans="1:3" x14ac:dyDescent="0.35">
      <c r="A136" s="175" t="s">
        <v>4326</v>
      </c>
      <c r="B136" s="176">
        <v>119.6</v>
      </c>
      <c r="C136" s="176">
        <v>1</v>
      </c>
    </row>
    <row r="137" spans="1:3" x14ac:dyDescent="0.35">
      <c r="A137" s="175" t="s">
        <v>4339</v>
      </c>
      <c r="B137" s="176">
        <v>15</v>
      </c>
      <c r="C137" s="176">
        <v>1</v>
      </c>
    </row>
    <row r="138" spans="1:3" x14ac:dyDescent="0.35">
      <c r="A138" s="175" t="s">
        <v>3006</v>
      </c>
      <c r="B138" s="176">
        <v>13.2</v>
      </c>
      <c r="C138" s="176">
        <v>2</v>
      </c>
    </row>
    <row r="139" spans="1:3" x14ac:dyDescent="0.35">
      <c r="A139" s="175" t="s">
        <v>4679</v>
      </c>
      <c r="B139" s="176">
        <v>12</v>
      </c>
      <c r="C139" s="176">
        <v>1</v>
      </c>
    </row>
    <row r="140" spans="1:3" x14ac:dyDescent="0.35">
      <c r="A140" s="175" t="s">
        <v>4088</v>
      </c>
      <c r="B140" s="176">
        <v>19.5</v>
      </c>
      <c r="C140" s="176">
        <v>1</v>
      </c>
    </row>
    <row r="141" spans="1:3" x14ac:dyDescent="0.35">
      <c r="A141" s="175" t="s">
        <v>5932</v>
      </c>
      <c r="B141" s="176">
        <v>16.8</v>
      </c>
      <c r="C141" s="176">
        <v>1</v>
      </c>
    </row>
    <row r="142" spans="1:3" x14ac:dyDescent="0.35">
      <c r="A142" s="175" t="s">
        <v>5774</v>
      </c>
      <c r="B142" s="176">
        <v>66.599999999999994</v>
      </c>
      <c r="C142" s="176">
        <v>1</v>
      </c>
    </row>
    <row r="143" spans="1:3" x14ac:dyDescent="0.35">
      <c r="A143" s="175" t="s">
        <v>1781</v>
      </c>
      <c r="B143" s="176">
        <v>17.8</v>
      </c>
      <c r="C143" s="176">
        <v>1</v>
      </c>
    </row>
    <row r="144" spans="1:3" x14ac:dyDescent="0.35">
      <c r="A144" s="175" t="s">
        <v>4655</v>
      </c>
      <c r="B144" s="176">
        <v>24.6</v>
      </c>
      <c r="C144" s="176">
        <v>1</v>
      </c>
    </row>
    <row r="145" spans="1:3" x14ac:dyDescent="0.35">
      <c r="A145" s="175" t="s">
        <v>5514</v>
      </c>
      <c r="B145" s="176">
        <v>28.344000000000001</v>
      </c>
      <c r="C145" s="176">
        <v>1</v>
      </c>
    </row>
    <row r="146" spans="1:3" x14ac:dyDescent="0.35">
      <c r="A146" s="175" t="s">
        <v>5916</v>
      </c>
      <c r="B146" s="176">
        <v>10</v>
      </c>
      <c r="C146" s="176">
        <v>1</v>
      </c>
    </row>
    <row r="147" spans="1:3" x14ac:dyDescent="0.35">
      <c r="A147" s="175" t="s">
        <v>1533</v>
      </c>
      <c r="B147" s="176"/>
      <c r="C147" s="176"/>
    </row>
    <row r="148" spans="1:3" x14ac:dyDescent="0.35">
      <c r="A148" s="175" t="s">
        <v>5168</v>
      </c>
      <c r="B148" s="176">
        <v>400</v>
      </c>
      <c r="C148" s="176">
        <v>1</v>
      </c>
    </row>
    <row r="149" spans="1:3" x14ac:dyDescent="0.35">
      <c r="A149" s="175" t="s">
        <v>4448</v>
      </c>
      <c r="B149" s="176">
        <v>16.8</v>
      </c>
      <c r="C149" s="176">
        <v>1</v>
      </c>
    </row>
    <row r="150" spans="1:3" x14ac:dyDescent="0.35">
      <c r="A150" s="175" t="s">
        <v>5179</v>
      </c>
      <c r="B150" s="176">
        <v>344.52</v>
      </c>
      <c r="C150" s="176">
        <v>1</v>
      </c>
    </row>
    <row r="151" spans="1:3" x14ac:dyDescent="0.35">
      <c r="A151" s="175" t="s">
        <v>5182</v>
      </c>
      <c r="B151" s="176">
        <v>263.08800000000002</v>
      </c>
      <c r="C151" s="176">
        <v>1</v>
      </c>
    </row>
    <row r="152" spans="1:3" x14ac:dyDescent="0.35">
      <c r="A152" s="175" t="s">
        <v>4264</v>
      </c>
      <c r="B152" s="176">
        <v>14.4</v>
      </c>
      <c r="C152" s="176">
        <v>1</v>
      </c>
    </row>
    <row r="153" spans="1:3" x14ac:dyDescent="0.35">
      <c r="A153" s="175" t="s">
        <v>4794</v>
      </c>
      <c r="B153" s="176">
        <v>10.63</v>
      </c>
      <c r="C153" s="176">
        <v>1</v>
      </c>
    </row>
    <row r="154" spans="1:3" x14ac:dyDescent="0.35">
      <c r="A154" s="175" t="s">
        <v>4607</v>
      </c>
      <c r="B154" s="176">
        <v>10.199999999999999</v>
      </c>
      <c r="C154" s="176">
        <v>1</v>
      </c>
    </row>
    <row r="155" spans="1:3" x14ac:dyDescent="0.35">
      <c r="A155" s="175" t="s">
        <v>4068</v>
      </c>
      <c r="B155" s="176">
        <v>11.8</v>
      </c>
      <c r="C155" s="176">
        <v>1</v>
      </c>
    </row>
    <row r="156" spans="1:3" x14ac:dyDescent="0.35">
      <c r="A156" s="175" t="s">
        <v>123</v>
      </c>
      <c r="B156" s="176">
        <v>9.8000000000000007</v>
      </c>
      <c r="C156" s="176">
        <v>1</v>
      </c>
    </row>
    <row r="157" spans="1:3" x14ac:dyDescent="0.35">
      <c r="A157" s="175" t="s">
        <v>2507</v>
      </c>
      <c r="B157" s="176">
        <v>12.3</v>
      </c>
      <c r="C157" s="176">
        <v>1</v>
      </c>
    </row>
    <row r="158" spans="1:3" x14ac:dyDescent="0.35">
      <c r="A158" s="175" t="s">
        <v>4529</v>
      </c>
      <c r="B158" s="176">
        <v>85</v>
      </c>
      <c r="C158" s="176">
        <v>5</v>
      </c>
    </row>
    <row r="159" spans="1:3" x14ac:dyDescent="0.35">
      <c r="A159" s="175" t="s">
        <v>5709</v>
      </c>
      <c r="B159" s="176">
        <v>10.3</v>
      </c>
      <c r="C159" s="176">
        <v>1</v>
      </c>
    </row>
    <row r="160" spans="1:3" x14ac:dyDescent="0.35">
      <c r="A160" s="175" t="s">
        <v>5711</v>
      </c>
      <c r="B160" s="176">
        <v>10</v>
      </c>
      <c r="C160" s="176">
        <v>1</v>
      </c>
    </row>
    <row r="161" spans="1:3" x14ac:dyDescent="0.35">
      <c r="A161" s="175" t="s">
        <v>5656</v>
      </c>
      <c r="B161" s="176">
        <v>18.7</v>
      </c>
      <c r="C161" s="176">
        <v>1</v>
      </c>
    </row>
    <row r="162" spans="1:3" x14ac:dyDescent="0.35">
      <c r="A162" s="175" t="s">
        <v>4541</v>
      </c>
      <c r="B162" s="176">
        <v>13.8</v>
      </c>
      <c r="C162" s="176">
        <v>1</v>
      </c>
    </row>
    <row r="163" spans="1:3" x14ac:dyDescent="0.35">
      <c r="A163" s="175" t="s">
        <v>5474</v>
      </c>
      <c r="B163" s="176">
        <v>27.68</v>
      </c>
      <c r="C163" s="176">
        <v>1</v>
      </c>
    </row>
    <row r="164" spans="1:3" x14ac:dyDescent="0.35">
      <c r="A164" s="175" t="s">
        <v>3888</v>
      </c>
      <c r="B164" s="176">
        <v>11.12</v>
      </c>
      <c r="C164" s="176">
        <v>1</v>
      </c>
    </row>
    <row r="165" spans="1:3" x14ac:dyDescent="0.35">
      <c r="A165" s="175" t="s">
        <v>4496</v>
      </c>
      <c r="B165" s="176">
        <v>12.3</v>
      </c>
      <c r="C165" s="176">
        <v>1</v>
      </c>
    </row>
    <row r="166" spans="1:3" x14ac:dyDescent="0.35">
      <c r="A166" s="175" t="s">
        <v>4276</v>
      </c>
      <c r="B166" s="176">
        <v>11.5</v>
      </c>
      <c r="C166" s="176">
        <v>1</v>
      </c>
    </row>
    <row r="167" spans="1:3" x14ac:dyDescent="0.35">
      <c r="A167" s="175" t="s">
        <v>4802</v>
      </c>
      <c r="B167" s="176">
        <v>10</v>
      </c>
      <c r="C167" s="176">
        <v>1</v>
      </c>
    </row>
    <row r="168" spans="1:3" x14ac:dyDescent="0.35">
      <c r="A168" s="175" t="s">
        <v>5246</v>
      </c>
      <c r="B168" s="176">
        <v>353.5</v>
      </c>
      <c r="C168" s="176">
        <v>1</v>
      </c>
    </row>
    <row r="169" spans="1:3" x14ac:dyDescent="0.35">
      <c r="A169" s="175" t="s">
        <v>4421</v>
      </c>
      <c r="B169" s="176">
        <v>11.5</v>
      </c>
      <c r="C169" s="176">
        <v>1</v>
      </c>
    </row>
    <row r="170" spans="1:3" x14ac:dyDescent="0.35">
      <c r="A170" s="175" t="s">
        <v>3224</v>
      </c>
      <c r="B170" s="176">
        <v>6.7</v>
      </c>
      <c r="C170" s="176">
        <v>1</v>
      </c>
    </row>
    <row r="171" spans="1:3" x14ac:dyDescent="0.35">
      <c r="A171" s="175" t="s">
        <v>5059</v>
      </c>
      <c r="B171" s="176">
        <v>17.2</v>
      </c>
      <c r="C171" s="176">
        <v>1</v>
      </c>
    </row>
    <row r="172" spans="1:3" x14ac:dyDescent="0.35">
      <c r="A172" s="175" t="s">
        <v>81</v>
      </c>
      <c r="B172" s="176">
        <v>903.72999999999979</v>
      </c>
      <c r="C172" s="176">
        <v>30</v>
      </c>
    </row>
    <row r="173" spans="1:3" x14ac:dyDescent="0.35">
      <c r="A173" s="175" t="s">
        <v>4616</v>
      </c>
      <c r="B173" s="176">
        <v>22.3</v>
      </c>
      <c r="C173" s="176">
        <v>1</v>
      </c>
    </row>
    <row r="174" spans="1:3" x14ac:dyDescent="0.35">
      <c r="A174" s="175" t="s">
        <v>5065</v>
      </c>
      <c r="B174" s="176">
        <v>12</v>
      </c>
      <c r="C174" s="176">
        <v>1</v>
      </c>
    </row>
    <row r="175" spans="1:3" x14ac:dyDescent="0.35">
      <c r="A175" s="175" t="s">
        <v>5068</v>
      </c>
      <c r="B175" s="176">
        <v>12</v>
      </c>
      <c r="C175" s="176">
        <v>1</v>
      </c>
    </row>
    <row r="176" spans="1:3" x14ac:dyDescent="0.35">
      <c r="A176" s="175" t="s">
        <v>5817</v>
      </c>
      <c r="B176" s="176">
        <v>20</v>
      </c>
      <c r="C176" s="176">
        <v>1</v>
      </c>
    </row>
    <row r="177" spans="1:3" x14ac:dyDescent="0.35">
      <c r="A177" s="175" t="s">
        <v>5430</v>
      </c>
      <c r="B177" s="176">
        <v>14</v>
      </c>
      <c r="C177" s="176">
        <v>1</v>
      </c>
    </row>
    <row r="178" spans="1:3" x14ac:dyDescent="0.35">
      <c r="A178" s="175" t="s">
        <v>5748</v>
      </c>
      <c r="B178" s="176">
        <v>18</v>
      </c>
      <c r="C178" s="176">
        <v>1</v>
      </c>
    </row>
    <row r="179" spans="1:3" x14ac:dyDescent="0.35">
      <c r="A179" s="175" t="s">
        <v>5450</v>
      </c>
      <c r="B179" s="176">
        <v>16.5</v>
      </c>
      <c r="C179" s="176">
        <v>1</v>
      </c>
    </row>
    <row r="180" spans="1:3" x14ac:dyDescent="0.35">
      <c r="A180" s="175" t="s">
        <v>5453</v>
      </c>
      <c r="B180" s="176">
        <v>89.1</v>
      </c>
      <c r="C180" s="176">
        <v>1</v>
      </c>
    </row>
    <row r="181" spans="1:3" x14ac:dyDescent="0.35">
      <c r="A181" s="175" t="s">
        <v>4781</v>
      </c>
      <c r="B181" s="176">
        <v>13.9</v>
      </c>
      <c r="C181" s="176">
        <v>2</v>
      </c>
    </row>
    <row r="182" spans="1:3" x14ac:dyDescent="0.35">
      <c r="A182" s="175" t="s">
        <v>4820</v>
      </c>
      <c r="B182" s="176">
        <v>11.666</v>
      </c>
      <c r="C182" s="176">
        <v>1</v>
      </c>
    </row>
    <row r="183" spans="1:3" x14ac:dyDescent="0.35">
      <c r="A183" s="175" t="s">
        <v>5393</v>
      </c>
      <c r="B183" s="176">
        <v>35</v>
      </c>
      <c r="C183" s="176">
        <v>1</v>
      </c>
    </row>
    <row r="184" spans="1:3" x14ac:dyDescent="0.35">
      <c r="A184" s="175" t="s">
        <v>4891</v>
      </c>
      <c r="B184" s="176">
        <v>20</v>
      </c>
      <c r="C184" s="176">
        <v>1</v>
      </c>
    </row>
    <row r="185" spans="1:3" x14ac:dyDescent="0.35">
      <c r="A185" s="175" t="s">
        <v>4991</v>
      </c>
      <c r="B185" s="176">
        <v>38.088639999999998</v>
      </c>
      <c r="C185" s="176">
        <v>2</v>
      </c>
    </row>
    <row r="186" spans="1:3" x14ac:dyDescent="0.35">
      <c r="A186" s="175" t="s">
        <v>5719</v>
      </c>
      <c r="B186" s="176">
        <v>12</v>
      </c>
      <c r="C186" s="176">
        <v>1</v>
      </c>
    </row>
    <row r="187" spans="1:3" x14ac:dyDescent="0.35">
      <c r="A187" s="175" t="s">
        <v>4682</v>
      </c>
      <c r="B187" s="176">
        <v>17.3</v>
      </c>
      <c r="C187" s="176">
        <v>1</v>
      </c>
    </row>
    <row r="188" spans="1:3" x14ac:dyDescent="0.35">
      <c r="A188" s="175" t="s">
        <v>5796</v>
      </c>
      <c r="B188" s="176">
        <v>18.600000000000001</v>
      </c>
      <c r="C188" s="176">
        <v>1</v>
      </c>
    </row>
    <row r="189" spans="1:3" x14ac:dyDescent="0.35">
      <c r="A189" s="175" t="s">
        <v>4439</v>
      </c>
      <c r="B189" s="176">
        <v>24.71546</v>
      </c>
      <c r="C189" s="176">
        <v>1</v>
      </c>
    </row>
    <row r="190" spans="1:3" x14ac:dyDescent="0.35">
      <c r="A190" s="175" t="s">
        <v>5285</v>
      </c>
      <c r="B190" s="176">
        <v>15.704700000000001</v>
      </c>
      <c r="C190" s="176">
        <v>1</v>
      </c>
    </row>
    <row r="191" spans="1:3" x14ac:dyDescent="0.35">
      <c r="A191" s="175" t="s">
        <v>4474</v>
      </c>
      <c r="B191" s="176">
        <v>13.2</v>
      </c>
      <c r="C191" s="176">
        <v>1</v>
      </c>
    </row>
    <row r="192" spans="1:3" x14ac:dyDescent="0.35">
      <c r="A192" s="175" t="s">
        <v>4796</v>
      </c>
      <c r="B192" s="176">
        <v>30.5</v>
      </c>
      <c r="C192" s="176">
        <v>1</v>
      </c>
    </row>
    <row r="193" spans="1:3" x14ac:dyDescent="0.35">
      <c r="A193" s="175" t="s">
        <v>5288</v>
      </c>
      <c r="B193" s="176">
        <v>10</v>
      </c>
      <c r="C193" s="176">
        <v>1</v>
      </c>
    </row>
    <row r="194" spans="1:3" x14ac:dyDescent="0.35">
      <c r="A194" s="175" t="s">
        <v>4942</v>
      </c>
      <c r="B194" s="176">
        <v>13.8</v>
      </c>
      <c r="C194" s="176">
        <v>1</v>
      </c>
    </row>
    <row r="195" spans="1:3" x14ac:dyDescent="0.35">
      <c r="A195" s="175" t="s">
        <v>5541</v>
      </c>
      <c r="B195" s="176">
        <v>22</v>
      </c>
      <c r="C195" s="176">
        <v>1</v>
      </c>
    </row>
    <row r="196" spans="1:3" x14ac:dyDescent="0.35">
      <c r="A196" s="175" t="s">
        <v>5051</v>
      </c>
      <c r="B196" s="176">
        <v>27</v>
      </c>
      <c r="C196" s="176">
        <v>1</v>
      </c>
    </row>
    <row r="197" spans="1:3" x14ac:dyDescent="0.35">
      <c r="A197" s="175" t="s">
        <v>3962</v>
      </c>
      <c r="B197" s="176">
        <v>18</v>
      </c>
      <c r="C197" s="176">
        <v>1</v>
      </c>
    </row>
    <row r="198" spans="1:3" x14ac:dyDescent="0.35">
      <c r="A198" s="175" t="s">
        <v>865</v>
      </c>
      <c r="B198" s="176">
        <v>144.40000000000003</v>
      </c>
      <c r="C198" s="176">
        <v>5</v>
      </c>
    </row>
    <row r="199" spans="1:3" x14ac:dyDescent="0.35">
      <c r="A199" s="175" t="s">
        <v>1034</v>
      </c>
      <c r="B199" s="176">
        <v>20</v>
      </c>
      <c r="C199" s="176">
        <v>1</v>
      </c>
    </row>
    <row r="200" spans="1:3" x14ac:dyDescent="0.35">
      <c r="A200" s="175" t="s">
        <v>2691</v>
      </c>
      <c r="B200" s="176">
        <v>12.8</v>
      </c>
      <c r="C200" s="176">
        <v>1</v>
      </c>
    </row>
    <row r="201" spans="1:3" x14ac:dyDescent="0.35">
      <c r="A201" s="175" t="s">
        <v>5385</v>
      </c>
      <c r="B201" s="176">
        <v>10.8</v>
      </c>
      <c r="C201" s="176">
        <v>1</v>
      </c>
    </row>
    <row r="202" spans="1:3" x14ac:dyDescent="0.35">
      <c r="A202" s="175" t="s">
        <v>4345</v>
      </c>
      <c r="B202" s="176">
        <v>20.386200000000002</v>
      </c>
      <c r="C202" s="176">
        <v>1</v>
      </c>
    </row>
    <row r="203" spans="1:3" x14ac:dyDescent="0.35">
      <c r="A203" s="175" t="s">
        <v>4050</v>
      </c>
      <c r="B203" s="176">
        <v>10.5</v>
      </c>
      <c r="C203" s="176">
        <v>1</v>
      </c>
    </row>
    <row r="204" spans="1:3" x14ac:dyDescent="0.35">
      <c r="A204" s="175" t="s">
        <v>4066</v>
      </c>
      <c r="B204" s="176">
        <v>16.8</v>
      </c>
      <c r="C204" s="176">
        <v>1</v>
      </c>
    </row>
    <row r="205" spans="1:3" x14ac:dyDescent="0.35">
      <c r="A205" s="175" t="s">
        <v>5020</v>
      </c>
      <c r="B205" s="176">
        <v>13</v>
      </c>
      <c r="C205" s="176">
        <v>1</v>
      </c>
    </row>
    <row r="206" spans="1:3" x14ac:dyDescent="0.35">
      <c r="A206" s="175" t="s">
        <v>1316</v>
      </c>
      <c r="B206" s="176">
        <v>20</v>
      </c>
      <c r="C206" s="176">
        <v>1</v>
      </c>
    </row>
    <row r="207" spans="1:3" x14ac:dyDescent="0.35">
      <c r="A207" s="175" t="s">
        <v>1056</v>
      </c>
      <c r="B207" s="176">
        <v>124.91</v>
      </c>
      <c r="C207" s="176">
        <v>9</v>
      </c>
    </row>
    <row r="208" spans="1:3" x14ac:dyDescent="0.35">
      <c r="A208" s="175" t="s">
        <v>5241</v>
      </c>
      <c r="B208" s="176">
        <v>36</v>
      </c>
      <c r="C208" s="176">
        <v>2</v>
      </c>
    </row>
    <row r="209" spans="1:3" x14ac:dyDescent="0.35">
      <c r="A209" s="175" t="s">
        <v>4396</v>
      </c>
      <c r="B209" s="176">
        <v>13.4</v>
      </c>
      <c r="C209" s="176">
        <v>1</v>
      </c>
    </row>
    <row r="210" spans="1:3" x14ac:dyDescent="0.35">
      <c r="A210" s="175" t="s">
        <v>4614</v>
      </c>
      <c r="B210" s="176">
        <v>12</v>
      </c>
      <c r="C210" s="176">
        <v>1</v>
      </c>
    </row>
    <row r="211" spans="1:3" x14ac:dyDescent="0.35">
      <c r="A211" s="175" t="s">
        <v>5525</v>
      </c>
      <c r="B211" s="176">
        <v>10</v>
      </c>
      <c r="C211" s="176">
        <v>1</v>
      </c>
    </row>
    <row r="212" spans="1:3" x14ac:dyDescent="0.35">
      <c r="A212" s="175" t="s">
        <v>5191</v>
      </c>
      <c r="B212" s="176">
        <v>13.8</v>
      </c>
      <c r="C212" s="176">
        <v>1</v>
      </c>
    </row>
    <row r="213" spans="1:3" x14ac:dyDescent="0.35">
      <c r="A213" s="175" t="s">
        <v>5906</v>
      </c>
      <c r="B213" s="176">
        <v>10.199999999999999</v>
      </c>
      <c r="C213" s="176">
        <v>1</v>
      </c>
    </row>
    <row r="214" spans="1:3" x14ac:dyDescent="0.35">
      <c r="A214" s="175" t="s">
        <v>4047</v>
      </c>
      <c r="B214" s="176">
        <v>33.5</v>
      </c>
      <c r="C214" s="176">
        <v>1</v>
      </c>
    </row>
    <row r="215" spans="1:3" x14ac:dyDescent="0.35">
      <c r="A215" s="175" t="s">
        <v>5890</v>
      </c>
      <c r="B215" s="176">
        <v>21.524999999999999</v>
      </c>
      <c r="C215" s="176">
        <v>1</v>
      </c>
    </row>
    <row r="216" spans="1:3" x14ac:dyDescent="0.35">
      <c r="A216" s="175" t="s">
        <v>5896</v>
      </c>
      <c r="B216" s="176">
        <v>27.2</v>
      </c>
      <c r="C216" s="176">
        <v>2</v>
      </c>
    </row>
    <row r="217" spans="1:3" x14ac:dyDescent="0.35">
      <c r="A217" s="175" t="s">
        <v>5156</v>
      </c>
      <c r="B217" s="176">
        <v>332.1</v>
      </c>
      <c r="C217" s="176">
        <v>1</v>
      </c>
    </row>
    <row r="218" spans="1:3" x14ac:dyDescent="0.35">
      <c r="A218" s="175" t="s">
        <v>5495</v>
      </c>
      <c r="B218" s="176">
        <v>18</v>
      </c>
      <c r="C218" s="176">
        <v>1</v>
      </c>
    </row>
    <row r="219" spans="1:3" x14ac:dyDescent="0.35">
      <c r="A219" s="175" t="s">
        <v>5188</v>
      </c>
      <c r="B219" s="176">
        <v>400</v>
      </c>
      <c r="C219" s="176">
        <v>1</v>
      </c>
    </row>
    <row r="220" spans="1:3" x14ac:dyDescent="0.35">
      <c r="A220" s="175" t="s">
        <v>5153</v>
      </c>
      <c r="B220" s="176">
        <v>113.4</v>
      </c>
      <c r="C220" s="176">
        <v>1</v>
      </c>
    </row>
    <row r="221" spans="1:3" x14ac:dyDescent="0.35">
      <c r="A221" s="175" t="s">
        <v>5141</v>
      </c>
      <c r="B221" s="176">
        <v>29.2</v>
      </c>
      <c r="C221" s="176">
        <v>1</v>
      </c>
    </row>
    <row r="222" spans="1:3" x14ac:dyDescent="0.35">
      <c r="A222" s="175" t="s">
        <v>4902</v>
      </c>
      <c r="B222" s="176">
        <v>14.4</v>
      </c>
      <c r="C222" s="176">
        <v>1</v>
      </c>
    </row>
    <row r="223" spans="1:3" x14ac:dyDescent="0.35">
      <c r="A223" s="175" t="s">
        <v>2581</v>
      </c>
      <c r="B223" s="176">
        <v>15</v>
      </c>
      <c r="C223" s="176">
        <v>1</v>
      </c>
    </row>
    <row r="224" spans="1:3" x14ac:dyDescent="0.35">
      <c r="A224" s="175" t="s">
        <v>5083</v>
      </c>
      <c r="B224" s="176">
        <v>12</v>
      </c>
      <c r="C224" s="176">
        <v>1</v>
      </c>
    </row>
    <row r="225" spans="1:3" x14ac:dyDescent="0.35">
      <c r="A225" s="175" t="s">
        <v>5162</v>
      </c>
      <c r="B225" s="176">
        <v>288</v>
      </c>
      <c r="C225" s="176">
        <v>1</v>
      </c>
    </row>
    <row r="226" spans="1:3" x14ac:dyDescent="0.35">
      <c r="A226" s="175" t="s">
        <v>5147</v>
      </c>
      <c r="B226" s="176">
        <v>110.7</v>
      </c>
      <c r="C226" s="176">
        <v>1</v>
      </c>
    </row>
    <row r="227" spans="1:3" x14ac:dyDescent="0.35">
      <c r="A227" s="175" t="s">
        <v>5532</v>
      </c>
      <c r="B227" s="176">
        <v>13.23</v>
      </c>
      <c r="C227" s="176">
        <v>1</v>
      </c>
    </row>
    <row r="228" spans="1:3" x14ac:dyDescent="0.35">
      <c r="A228" s="175" t="s">
        <v>3052</v>
      </c>
      <c r="B228" s="176">
        <v>1.92</v>
      </c>
      <c r="C228" s="176">
        <v>1</v>
      </c>
    </row>
    <row r="229" spans="1:3" x14ac:dyDescent="0.35">
      <c r="A229" s="175" t="s">
        <v>5122</v>
      </c>
      <c r="B229" s="176">
        <v>30.25</v>
      </c>
      <c r="C229" s="176">
        <v>2</v>
      </c>
    </row>
    <row r="230" spans="1:3" x14ac:dyDescent="0.35">
      <c r="A230" s="175" t="s">
        <v>1835</v>
      </c>
      <c r="B230" s="176">
        <v>8.4</v>
      </c>
      <c r="C230" s="176">
        <v>1</v>
      </c>
    </row>
    <row r="231" spans="1:3" x14ac:dyDescent="0.35">
      <c r="A231" s="175" t="s">
        <v>261</v>
      </c>
      <c r="B231" s="176">
        <v>16</v>
      </c>
      <c r="C231" s="176">
        <v>1</v>
      </c>
    </row>
    <row r="232" spans="1:3" x14ac:dyDescent="0.35">
      <c r="A232" s="175" t="s">
        <v>1269</v>
      </c>
      <c r="B232" s="176">
        <v>12.1</v>
      </c>
      <c r="C232" s="176">
        <v>1</v>
      </c>
    </row>
    <row r="233" spans="1:3" x14ac:dyDescent="0.35">
      <c r="A233" s="175" t="s">
        <v>2259</v>
      </c>
      <c r="B233" s="176">
        <v>15.6</v>
      </c>
      <c r="C233" s="176">
        <v>1</v>
      </c>
    </row>
    <row r="234" spans="1:3" x14ac:dyDescent="0.35">
      <c r="A234" s="175" t="s">
        <v>5870</v>
      </c>
      <c r="B234" s="176">
        <v>5.6</v>
      </c>
      <c r="C234" s="176">
        <v>1</v>
      </c>
    </row>
    <row r="235" spans="1:3" x14ac:dyDescent="0.35">
      <c r="A235" s="175" t="s">
        <v>5887</v>
      </c>
      <c r="B235" s="176">
        <v>5.5</v>
      </c>
      <c r="C235" s="176">
        <v>1</v>
      </c>
    </row>
    <row r="236" spans="1:3" x14ac:dyDescent="0.35">
      <c r="A236" s="175" t="s">
        <v>5872</v>
      </c>
      <c r="B236" s="176">
        <v>7.5</v>
      </c>
      <c r="C236" s="176">
        <v>1</v>
      </c>
    </row>
    <row r="237" spans="1:3" x14ac:dyDescent="0.35">
      <c r="A237" s="175" t="s">
        <v>5874</v>
      </c>
      <c r="B237" s="176">
        <v>7.6</v>
      </c>
      <c r="C237" s="176">
        <v>1</v>
      </c>
    </row>
    <row r="238" spans="1:3" x14ac:dyDescent="0.35">
      <c r="A238" s="175" t="s">
        <v>5876</v>
      </c>
      <c r="B238" s="176">
        <v>5.4</v>
      </c>
      <c r="C238" s="176">
        <v>1</v>
      </c>
    </row>
    <row r="239" spans="1:3" x14ac:dyDescent="0.35">
      <c r="A239" s="175" t="s">
        <v>5878</v>
      </c>
      <c r="B239" s="176">
        <v>6</v>
      </c>
      <c r="C239" s="176">
        <v>1</v>
      </c>
    </row>
    <row r="240" spans="1:3" x14ac:dyDescent="0.35">
      <c r="A240" s="175" t="s">
        <v>5880</v>
      </c>
      <c r="B240" s="176">
        <v>15</v>
      </c>
      <c r="C240" s="176">
        <v>2</v>
      </c>
    </row>
    <row r="241" spans="1:3" x14ac:dyDescent="0.35">
      <c r="A241" s="175" t="s">
        <v>5883</v>
      </c>
      <c r="B241" s="176">
        <v>7.6</v>
      </c>
      <c r="C241" s="176">
        <v>1</v>
      </c>
    </row>
    <row r="242" spans="1:3" x14ac:dyDescent="0.35">
      <c r="A242" s="175" t="s">
        <v>5885</v>
      </c>
      <c r="B242" s="176">
        <v>7.6</v>
      </c>
      <c r="C242" s="176">
        <v>1</v>
      </c>
    </row>
    <row r="243" spans="1:3" x14ac:dyDescent="0.35">
      <c r="A243" s="175" t="s">
        <v>4482</v>
      </c>
      <c r="B243" s="176">
        <v>3.8</v>
      </c>
      <c r="C243" s="176">
        <v>1</v>
      </c>
    </row>
    <row r="244" spans="1:3" x14ac:dyDescent="0.35">
      <c r="A244" s="175" t="s">
        <v>4484</v>
      </c>
      <c r="B244" s="176">
        <v>6</v>
      </c>
      <c r="C244" s="176">
        <v>1</v>
      </c>
    </row>
    <row r="245" spans="1:3" x14ac:dyDescent="0.35">
      <c r="A245" s="175" t="s">
        <v>4486</v>
      </c>
      <c r="B245" s="176">
        <v>3</v>
      </c>
      <c r="C245" s="176">
        <v>1</v>
      </c>
    </row>
    <row r="246" spans="1:3" x14ac:dyDescent="0.35">
      <c r="A246" s="175" t="s">
        <v>4488</v>
      </c>
      <c r="B246" s="176">
        <v>4.5</v>
      </c>
      <c r="C246" s="176">
        <v>1</v>
      </c>
    </row>
    <row r="247" spans="1:3" x14ac:dyDescent="0.35">
      <c r="A247" s="175" t="s">
        <v>4490</v>
      </c>
      <c r="B247" s="176">
        <v>5.6</v>
      </c>
      <c r="C247" s="176">
        <v>1</v>
      </c>
    </row>
    <row r="248" spans="1:3" x14ac:dyDescent="0.35">
      <c r="A248" s="175" t="s">
        <v>4492</v>
      </c>
      <c r="B248" s="176">
        <v>5.9</v>
      </c>
      <c r="C248" s="176">
        <v>1</v>
      </c>
    </row>
    <row r="249" spans="1:3" x14ac:dyDescent="0.35">
      <c r="A249" s="175" t="s">
        <v>5634</v>
      </c>
      <c r="B249" s="176">
        <v>15.778124999999999</v>
      </c>
      <c r="C249" s="176">
        <v>1</v>
      </c>
    </row>
    <row r="250" spans="1:3" x14ac:dyDescent="0.35">
      <c r="A250" s="175" t="s">
        <v>5636</v>
      </c>
      <c r="B250" s="176">
        <v>17.837250000000001</v>
      </c>
      <c r="C250" s="176">
        <v>1</v>
      </c>
    </row>
    <row r="251" spans="1:3" x14ac:dyDescent="0.35">
      <c r="A251" s="175" t="s">
        <v>5642</v>
      </c>
      <c r="B251" s="176">
        <v>16.014749999999999</v>
      </c>
      <c r="C251" s="176">
        <v>1</v>
      </c>
    </row>
    <row r="252" spans="1:3" x14ac:dyDescent="0.35">
      <c r="A252" s="175" t="s">
        <v>5648</v>
      </c>
      <c r="B252" s="176">
        <v>18.217500000000001</v>
      </c>
      <c r="C252" s="176">
        <v>1</v>
      </c>
    </row>
    <row r="253" spans="1:3" x14ac:dyDescent="0.35">
      <c r="A253" s="175" t="s">
        <v>5644</v>
      </c>
      <c r="B253" s="176">
        <v>18.117750000000001</v>
      </c>
      <c r="C253" s="176">
        <v>1</v>
      </c>
    </row>
    <row r="254" spans="1:3" x14ac:dyDescent="0.35">
      <c r="A254" s="175" t="s">
        <v>5646</v>
      </c>
      <c r="B254" s="176">
        <v>16.090499999999999</v>
      </c>
      <c r="C254" s="176">
        <v>1</v>
      </c>
    </row>
    <row r="255" spans="1:3" x14ac:dyDescent="0.35">
      <c r="A255" s="175" t="s">
        <v>5638</v>
      </c>
      <c r="B255" s="176">
        <v>13.157999999999999</v>
      </c>
      <c r="C255" s="176">
        <v>1</v>
      </c>
    </row>
    <row r="256" spans="1:3" x14ac:dyDescent="0.35">
      <c r="A256" s="175" t="s">
        <v>5640</v>
      </c>
      <c r="B256" s="176">
        <v>13.209</v>
      </c>
      <c r="C256" s="176">
        <v>1</v>
      </c>
    </row>
    <row r="257" spans="1:3" x14ac:dyDescent="0.35">
      <c r="A257" s="175" t="s">
        <v>4987</v>
      </c>
      <c r="B257" s="176">
        <v>18.8</v>
      </c>
      <c r="C257" s="176">
        <v>1</v>
      </c>
    </row>
    <row r="258" spans="1:3" x14ac:dyDescent="0.35">
      <c r="A258" s="175" t="s">
        <v>4179</v>
      </c>
      <c r="B258" s="176">
        <v>99.65</v>
      </c>
      <c r="C258" s="176">
        <v>3</v>
      </c>
    </row>
    <row r="259" spans="1:3" x14ac:dyDescent="0.35">
      <c r="A259" s="175" t="s">
        <v>4118</v>
      </c>
      <c r="B259" s="176">
        <v>315</v>
      </c>
      <c r="C259" s="176">
        <v>20</v>
      </c>
    </row>
    <row r="260" spans="1:3" x14ac:dyDescent="0.35">
      <c r="A260" s="175" t="s">
        <v>3935</v>
      </c>
      <c r="B260" s="176">
        <v>16.5</v>
      </c>
      <c r="C260" s="176">
        <v>1</v>
      </c>
    </row>
    <row r="261" spans="1:3" x14ac:dyDescent="0.35">
      <c r="A261" s="175" t="s">
        <v>5562</v>
      </c>
      <c r="B261" s="176">
        <v>11.5</v>
      </c>
      <c r="C261" s="176">
        <v>1</v>
      </c>
    </row>
    <row r="262" spans="1:3" x14ac:dyDescent="0.35">
      <c r="A262" s="175" t="s">
        <v>4403</v>
      </c>
      <c r="B262" s="176">
        <v>11.55</v>
      </c>
      <c r="C262" s="176">
        <v>1</v>
      </c>
    </row>
    <row r="263" spans="1:3" x14ac:dyDescent="0.35">
      <c r="A263" s="175" t="s">
        <v>1557</v>
      </c>
      <c r="B263" s="176">
        <v>33.4</v>
      </c>
      <c r="C263" s="176">
        <v>1</v>
      </c>
    </row>
    <row r="264" spans="1:3" x14ac:dyDescent="0.35">
      <c r="A264" s="175" t="s">
        <v>4583</v>
      </c>
      <c r="B264" s="176">
        <v>19.5</v>
      </c>
      <c r="C264" s="176">
        <v>1</v>
      </c>
    </row>
    <row r="265" spans="1:3" x14ac:dyDescent="0.35">
      <c r="A265" s="175" t="s">
        <v>4868</v>
      </c>
      <c r="B265" s="176">
        <v>14</v>
      </c>
      <c r="C265" s="176">
        <v>1</v>
      </c>
    </row>
    <row r="266" spans="1:3" x14ac:dyDescent="0.35">
      <c r="A266" s="175" t="s">
        <v>4945</v>
      </c>
      <c r="B266" s="176">
        <v>18</v>
      </c>
      <c r="C266" s="176">
        <v>1</v>
      </c>
    </row>
    <row r="267" spans="1:3" x14ac:dyDescent="0.35">
      <c r="A267" s="175" t="s">
        <v>4752</v>
      </c>
      <c r="B267" s="176">
        <v>18.600000000000001</v>
      </c>
      <c r="C267" s="176">
        <v>1</v>
      </c>
    </row>
    <row r="268" spans="1:3" x14ac:dyDescent="0.35">
      <c r="A268" s="175" t="s">
        <v>4764</v>
      </c>
      <c r="B268" s="176">
        <v>26</v>
      </c>
      <c r="C268" s="176">
        <v>2</v>
      </c>
    </row>
    <row r="269" spans="1:3" x14ac:dyDescent="0.35">
      <c r="A269" s="175" t="s">
        <v>4410</v>
      </c>
      <c r="B269" s="176">
        <v>10</v>
      </c>
      <c r="C269" s="176">
        <v>1</v>
      </c>
    </row>
    <row r="270" spans="1:3" x14ac:dyDescent="0.35">
      <c r="A270" s="175" t="s">
        <v>5358</v>
      </c>
      <c r="B270" s="176">
        <v>10.45</v>
      </c>
      <c r="C270" s="176">
        <v>1</v>
      </c>
    </row>
    <row r="271" spans="1:3" x14ac:dyDescent="0.35">
      <c r="A271" s="175" t="s">
        <v>3743</v>
      </c>
      <c r="B271" s="176">
        <v>24</v>
      </c>
      <c r="C271" s="176">
        <v>1</v>
      </c>
    </row>
    <row r="272" spans="1:3" x14ac:dyDescent="0.35">
      <c r="A272" s="175" t="s">
        <v>1565</v>
      </c>
      <c r="B272" s="176">
        <v>148</v>
      </c>
      <c r="C272" s="176">
        <v>1</v>
      </c>
    </row>
    <row r="273" spans="1:3" x14ac:dyDescent="0.35">
      <c r="A273" s="175" t="s">
        <v>5650</v>
      </c>
      <c r="B273" s="176">
        <v>25.5</v>
      </c>
      <c r="C273" s="176">
        <v>1</v>
      </c>
    </row>
    <row r="274" spans="1:3" x14ac:dyDescent="0.35">
      <c r="A274" s="175" t="s">
        <v>4899</v>
      </c>
      <c r="B274" s="176">
        <v>29.5</v>
      </c>
      <c r="C274" s="176">
        <v>1</v>
      </c>
    </row>
    <row r="275" spans="1:3" x14ac:dyDescent="0.35">
      <c r="A275" s="175" t="s">
        <v>3927</v>
      </c>
      <c r="B275" s="176">
        <v>31.5</v>
      </c>
      <c r="C275" s="176">
        <v>1</v>
      </c>
    </row>
    <row r="276" spans="1:3" x14ac:dyDescent="0.35">
      <c r="A276" s="175" t="s">
        <v>4097</v>
      </c>
      <c r="B276" s="176">
        <v>24.137</v>
      </c>
      <c r="C276" s="176">
        <v>1</v>
      </c>
    </row>
    <row r="277" spans="1:3" x14ac:dyDescent="0.35">
      <c r="A277" s="175" t="s">
        <v>4091</v>
      </c>
      <c r="B277" s="176">
        <v>7.98</v>
      </c>
      <c r="C277" s="176">
        <v>1</v>
      </c>
    </row>
    <row r="278" spans="1:3" x14ac:dyDescent="0.35">
      <c r="A278" s="175" t="s">
        <v>4094</v>
      </c>
      <c r="B278" s="176">
        <v>8.032</v>
      </c>
      <c r="C278" s="176">
        <v>1</v>
      </c>
    </row>
    <row r="279" spans="1:3" x14ac:dyDescent="0.35">
      <c r="A279" s="175" t="s">
        <v>4390</v>
      </c>
      <c r="B279" s="176">
        <v>14</v>
      </c>
      <c r="C279" s="176">
        <v>1</v>
      </c>
    </row>
    <row r="280" spans="1:3" x14ac:dyDescent="0.35">
      <c r="A280" s="175" t="s">
        <v>5030</v>
      </c>
      <c r="B280" s="176">
        <v>14.4</v>
      </c>
      <c r="C280" s="176">
        <v>1</v>
      </c>
    </row>
    <row r="281" spans="1:3" x14ac:dyDescent="0.35">
      <c r="A281" s="175" t="s">
        <v>5337</v>
      </c>
      <c r="B281" s="176">
        <v>13.5</v>
      </c>
      <c r="C281" s="176">
        <v>1</v>
      </c>
    </row>
    <row r="282" spans="1:3" x14ac:dyDescent="0.35">
      <c r="A282" s="175" t="s">
        <v>4186</v>
      </c>
      <c r="B282" s="176">
        <v>90.415999999999997</v>
      </c>
      <c r="C282" s="176">
        <v>5</v>
      </c>
    </row>
    <row r="283" spans="1:3" x14ac:dyDescent="0.35">
      <c r="A283" s="175" t="s">
        <v>5409</v>
      </c>
      <c r="B283" s="176">
        <v>10</v>
      </c>
      <c r="C283" s="176">
        <v>1</v>
      </c>
    </row>
    <row r="284" spans="1:3" x14ac:dyDescent="0.35">
      <c r="A284" s="175" t="s">
        <v>88</v>
      </c>
      <c r="B284" s="176">
        <v>13.1</v>
      </c>
      <c r="C284" s="176">
        <v>2</v>
      </c>
    </row>
    <row r="285" spans="1:3" x14ac:dyDescent="0.35">
      <c r="A285" s="175" t="s">
        <v>867</v>
      </c>
      <c r="B285" s="176">
        <v>13.212</v>
      </c>
      <c r="C285" s="176">
        <v>1</v>
      </c>
    </row>
    <row r="286" spans="1:3" x14ac:dyDescent="0.35">
      <c r="A286" s="175" t="s">
        <v>2899</v>
      </c>
      <c r="B286" s="176">
        <v>13.993399999999999</v>
      </c>
      <c r="C286" s="176">
        <v>1</v>
      </c>
    </row>
    <row r="287" spans="1:3" x14ac:dyDescent="0.35">
      <c r="A287" s="175" t="s">
        <v>5297</v>
      </c>
      <c r="B287" s="176">
        <v>20</v>
      </c>
      <c r="C287" s="176">
        <v>1</v>
      </c>
    </row>
    <row r="288" spans="1:3" x14ac:dyDescent="0.35">
      <c r="A288" s="175" t="s">
        <v>5388</v>
      </c>
      <c r="B288" s="176">
        <v>14.175000000000001</v>
      </c>
      <c r="C288" s="176">
        <v>1</v>
      </c>
    </row>
    <row r="289" spans="1:3" x14ac:dyDescent="0.35">
      <c r="A289" s="175" t="s">
        <v>3884</v>
      </c>
      <c r="B289" s="176">
        <v>15</v>
      </c>
      <c r="C289" s="176">
        <v>1</v>
      </c>
    </row>
    <row r="290" spans="1:3" x14ac:dyDescent="0.35">
      <c r="A290" s="175" t="s">
        <v>5608</v>
      </c>
      <c r="B290" s="176">
        <v>10.1</v>
      </c>
      <c r="C290" s="176">
        <v>1</v>
      </c>
    </row>
    <row r="291" spans="1:3" x14ac:dyDescent="0.35">
      <c r="A291" s="175" t="s">
        <v>4347</v>
      </c>
      <c r="B291" s="176">
        <v>21.6</v>
      </c>
      <c r="C291" s="176">
        <v>1</v>
      </c>
    </row>
    <row r="292" spans="1:3" x14ac:dyDescent="0.35">
      <c r="A292" s="175" t="s">
        <v>5004</v>
      </c>
      <c r="B292" s="176">
        <v>18</v>
      </c>
      <c r="C292" s="176">
        <v>1</v>
      </c>
    </row>
    <row r="293" spans="1:3" x14ac:dyDescent="0.35">
      <c r="A293" s="175" t="s">
        <v>4773</v>
      </c>
      <c r="B293" s="176">
        <v>15.36</v>
      </c>
      <c r="C293" s="176">
        <v>1</v>
      </c>
    </row>
    <row r="294" spans="1:3" x14ac:dyDescent="0.35">
      <c r="A294" s="175" t="s">
        <v>4777</v>
      </c>
      <c r="B294" s="176">
        <v>17.28</v>
      </c>
      <c r="C294" s="176">
        <v>1</v>
      </c>
    </row>
    <row r="295" spans="1:3" x14ac:dyDescent="0.35">
      <c r="A295" s="175" t="s">
        <v>5685</v>
      </c>
      <c r="B295" s="176">
        <v>34.799999999999997</v>
      </c>
      <c r="C295" s="176">
        <v>1</v>
      </c>
    </row>
    <row r="296" spans="1:3" x14ac:dyDescent="0.35">
      <c r="A296" s="175" t="s">
        <v>4771</v>
      </c>
      <c r="B296" s="176">
        <v>12.65</v>
      </c>
      <c r="C296" s="176">
        <v>1</v>
      </c>
    </row>
    <row r="297" spans="1:3" x14ac:dyDescent="0.35">
      <c r="A297" s="175" t="s">
        <v>4775</v>
      </c>
      <c r="B297" s="176">
        <v>16.12</v>
      </c>
      <c r="C297" s="176">
        <v>1</v>
      </c>
    </row>
    <row r="298" spans="1:3" x14ac:dyDescent="0.35">
      <c r="A298" s="175" t="s">
        <v>4792</v>
      </c>
      <c r="B298" s="176">
        <v>35.975999999999999</v>
      </c>
      <c r="C298" s="176">
        <v>1</v>
      </c>
    </row>
    <row r="299" spans="1:3" x14ac:dyDescent="0.35">
      <c r="A299" s="175" t="s">
        <v>4790</v>
      </c>
      <c r="B299" s="176">
        <v>13.31</v>
      </c>
      <c r="C299" s="176">
        <v>1</v>
      </c>
    </row>
    <row r="300" spans="1:3" x14ac:dyDescent="0.35">
      <c r="A300" s="175" t="s">
        <v>5344</v>
      </c>
      <c r="B300" s="176">
        <v>12.585000000000001</v>
      </c>
      <c r="C300" s="176">
        <v>1</v>
      </c>
    </row>
    <row r="301" spans="1:3" x14ac:dyDescent="0.35">
      <c r="A301" s="175" t="s">
        <v>3981</v>
      </c>
      <c r="B301" s="176">
        <v>72.122415000000004</v>
      </c>
      <c r="C301" s="176">
        <v>4</v>
      </c>
    </row>
    <row r="302" spans="1:3" x14ac:dyDescent="0.35">
      <c r="A302" s="175" t="s">
        <v>5827</v>
      </c>
      <c r="B302" s="176">
        <v>6.72</v>
      </c>
      <c r="C302" s="176">
        <v>1</v>
      </c>
    </row>
    <row r="303" spans="1:3" x14ac:dyDescent="0.35">
      <c r="A303" s="175" t="s">
        <v>5823</v>
      </c>
      <c r="B303" s="176">
        <v>5.76</v>
      </c>
      <c r="C303" s="176">
        <v>1</v>
      </c>
    </row>
    <row r="304" spans="1:3" x14ac:dyDescent="0.35">
      <c r="A304" s="175" t="s">
        <v>5825</v>
      </c>
      <c r="B304" s="176">
        <v>6.3</v>
      </c>
      <c r="C304" s="176">
        <v>1</v>
      </c>
    </row>
    <row r="305" spans="1:3" x14ac:dyDescent="0.35">
      <c r="A305" s="175" t="s">
        <v>4963</v>
      </c>
      <c r="B305" s="176">
        <v>11.425000000000001</v>
      </c>
      <c r="C305" s="176">
        <v>1</v>
      </c>
    </row>
    <row r="306" spans="1:3" x14ac:dyDescent="0.35">
      <c r="A306" s="175" t="s">
        <v>4272</v>
      </c>
      <c r="B306" s="176">
        <v>24.361039999999999</v>
      </c>
      <c r="C306" s="176">
        <v>1</v>
      </c>
    </row>
    <row r="307" spans="1:3" x14ac:dyDescent="0.35">
      <c r="A307" s="175" t="s">
        <v>5279</v>
      </c>
      <c r="B307" s="176">
        <v>12.052</v>
      </c>
      <c r="C307" s="176">
        <v>1</v>
      </c>
    </row>
    <row r="308" spans="1:3" x14ac:dyDescent="0.35">
      <c r="A308" s="175" t="s">
        <v>5691</v>
      </c>
      <c r="B308" s="176">
        <v>6.78</v>
      </c>
      <c r="C308" s="176">
        <v>1</v>
      </c>
    </row>
    <row r="309" spans="1:3" x14ac:dyDescent="0.35">
      <c r="A309" s="175" t="s">
        <v>5694</v>
      </c>
      <c r="B309" s="176">
        <v>25.5</v>
      </c>
      <c r="C309" s="176">
        <v>1</v>
      </c>
    </row>
    <row r="310" spans="1:3" x14ac:dyDescent="0.35">
      <c r="A310" s="175" t="s">
        <v>5689</v>
      </c>
      <c r="B310" s="176">
        <v>19.3</v>
      </c>
      <c r="C310" s="176">
        <v>1</v>
      </c>
    </row>
    <row r="311" spans="1:3" x14ac:dyDescent="0.35">
      <c r="A311" s="175" t="s">
        <v>275</v>
      </c>
      <c r="B311" s="176">
        <v>18.32</v>
      </c>
      <c r="C311" s="176">
        <v>1</v>
      </c>
    </row>
    <row r="312" spans="1:3" x14ac:dyDescent="0.35">
      <c r="A312" s="175" t="s">
        <v>462</v>
      </c>
      <c r="B312" s="176">
        <v>20</v>
      </c>
      <c r="C312" s="176">
        <v>3</v>
      </c>
    </row>
    <row r="313" spans="1:3" x14ac:dyDescent="0.35">
      <c r="A313" s="175" t="s">
        <v>4284</v>
      </c>
      <c r="B313" s="176">
        <v>29.6</v>
      </c>
      <c r="C313" s="176">
        <v>1</v>
      </c>
    </row>
    <row r="314" spans="1:3" x14ac:dyDescent="0.35">
      <c r="A314" s="175" t="s">
        <v>435</v>
      </c>
      <c r="B314" s="176">
        <v>36.200000000000003</v>
      </c>
      <c r="C314" s="176">
        <v>2</v>
      </c>
    </row>
    <row r="315" spans="1:3" x14ac:dyDescent="0.35">
      <c r="A315" s="175" t="s">
        <v>1531</v>
      </c>
      <c r="B315" s="176">
        <v>223</v>
      </c>
      <c r="C315" s="176">
        <v>5</v>
      </c>
    </row>
    <row r="316" spans="1:3" x14ac:dyDescent="0.35">
      <c r="A316" s="175" t="s">
        <v>5365</v>
      </c>
      <c r="B316" s="176">
        <v>12.9</v>
      </c>
      <c r="C316" s="176">
        <v>1</v>
      </c>
    </row>
    <row r="317" spans="1:3" x14ac:dyDescent="0.35">
      <c r="A317" s="175" t="s">
        <v>932</v>
      </c>
      <c r="B317" s="176">
        <v>96</v>
      </c>
      <c r="C317" s="176">
        <v>3</v>
      </c>
    </row>
    <row r="318" spans="1:3" x14ac:dyDescent="0.35">
      <c r="A318" s="175" t="s">
        <v>3873</v>
      </c>
      <c r="B318" s="176">
        <v>140.21091999999999</v>
      </c>
      <c r="C318" s="176">
        <v>9</v>
      </c>
    </row>
    <row r="319" spans="1:3" x14ac:dyDescent="0.35">
      <c r="A319" s="175" t="s">
        <v>3896</v>
      </c>
      <c r="B319" s="176">
        <v>41</v>
      </c>
      <c r="C319" s="176">
        <v>2</v>
      </c>
    </row>
    <row r="320" spans="1:3" x14ac:dyDescent="0.35">
      <c r="A320" s="175" t="s">
        <v>2031</v>
      </c>
      <c r="B320" s="176">
        <v>115.7</v>
      </c>
      <c r="C320" s="176">
        <v>4</v>
      </c>
    </row>
    <row r="321" spans="1:3" x14ac:dyDescent="0.35">
      <c r="A321" s="175" t="s">
        <v>4110</v>
      </c>
      <c r="B321" s="176">
        <v>12</v>
      </c>
      <c r="C321" s="176">
        <v>1</v>
      </c>
    </row>
    <row r="322" spans="1:3" x14ac:dyDescent="0.35">
      <c r="A322" s="175" t="s">
        <v>4857</v>
      </c>
      <c r="B322" s="176">
        <v>13.2</v>
      </c>
      <c r="C322" s="176">
        <v>1</v>
      </c>
    </row>
    <row r="323" spans="1:3" x14ac:dyDescent="0.35">
      <c r="A323" s="175" t="s">
        <v>1427</v>
      </c>
      <c r="B323" s="176">
        <v>18.600000000000001</v>
      </c>
      <c r="C323" s="176">
        <v>1</v>
      </c>
    </row>
    <row r="324" spans="1:3" x14ac:dyDescent="0.35">
      <c r="A324" s="175" t="s">
        <v>259</v>
      </c>
      <c r="B324" s="176">
        <v>22.8</v>
      </c>
      <c r="C324" s="176">
        <v>1</v>
      </c>
    </row>
    <row r="325" spans="1:3" x14ac:dyDescent="0.35">
      <c r="A325" s="175" t="s">
        <v>4073</v>
      </c>
      <c r="B325" s="176">
        <v>153.80000000000001</v>
      </c>
      <c r="C325" s="176">
        <v>9</v>
      </c>
    </row>
    <row r="326" spans="1:3" x14ac:dyDescent="0.35">
      <c r="A326" s="175" t="s">
        <v>4810</v>
      </c>
      <c r="B326" s="176">
        <v>18.399999999999999</v>
      </c>
      <c r="C326" s="176">
        <v>1</v>
      </c>
    </row>
    <row r="327" spans="1:3" x14ac:dyDescent="0.35">
      <c r="A327" s="175" t="s">
        <v>5333</v>
      </c>
      <c r="B327" s="176">
        <v>25</v>
      </c>
      <c r="C327" s="176">
        <v>1</v>
      </c>
    </row>
    <row r="328" spans="1:3" x14ac:dyDescent="0.35">
      <c r="A328" s="175" t="s">
        <v>5035</v>
      </c>
      <c r="B328" s="176">
        <v>35</v>
      </c>
      <c r="C328" s="176">
        <v>1</v>
      </c>
    </row>
    <row r="329" spans="1:3" x14ac:dyDescent="0.35">
      <c r="A329" s="175" t="s">
        <v>4008</v>
      </c>
      <c r="B329" s="176">
        <v>27.45</v>
      </c>
      <c r="C329" s="176">
        <v>1</v>
      </c>
    </row>
    <row r="330" spans="1:3" x14ac:dyDescent="0.35">
      <c r="A330" s="175" t="s">
        <v>5302</v>
      </c>
      <c r="B330" s="176">
        <v>15.18</v>
      </c>
      <c r="C330" s="176">
        <v>1</v>
      </c>
    </row>
    <row r="331" spans="1:3" x14ac:dyDescent="0.35">
      <c r="A331" s="175" t="s">
        <v>5732</v>
      </c>
      <c r="B331" s="176">
        <v>10.7</v>
      </c>
      <c r="C331" s="176">
        <v>1</v>
      </c>
    </row>
    <row r="332" spans="1:3" x14ac:dyDescent="0.35">
      <c r="A332" s="175" t="s">
        <v>4445</v>
      </c>
      <c r="B332" s="176">
        <v>6.9</v>
      </c>
      <c r="C332" s="176">
        <v>1</v>
      </c>
    </row>
    <row r="333" spans="1:3" x14ac:dyDescent="0.35">
      <c r="A333" s="175" t="s">
        <v>5150</v>
      </c>
      <c r="B333" s="176">
        <v>200</v>
      </c>
      <c r="C333" s="176">
        <v>1</v>
      </c>
    </row>
    <row r="334" spans="1:3" x14ac:dyDescent="0.35">
      <c r="A334" s="175" t="s">
        <v>4266</v>
      </c>
      <c r="B334" s="176">
        <v>26.6</v>
      </c>
      <c r="C334" s="176">
        <v>1</v>
      </c>
    </row>
    <row r="335" spans="1:3" x14ac:dyDescent="0.35">
      <c r="A335" s="175" t="s">
        <v>4269</v>
      </c>
      <c r="B335" s="176">
        <v>17.3</v>
      </c>
      <c r="C335" s="176">
        <v>1</v>
      </c>
    </row>
    <row r="336" spans="1:3" x14ac:dyDescent="0.35">
      <c r="A336" s="175" t="s">
        <v>4176</v>
      </c>
      <c r="B336" s="176">
        <v>14.4</v>
      </c>
      <c r="C336" s="176">
        <v>1</v>
      </c>
    </row>
    <row r="337" spans="1:3" x14ac:dyDescent="0.35">
      <c r="A337" s="175" t="s">
        <v>4412</v>
      </c>
      <c r="B337" s="176">
        <v>24</v>
      </c>
      <c r="C337" s="176">
        <v>1</v>
      </c>
    </row>
    <row r="338" spans="1:3" x14ac:dyDescent="0.35">
      <c r="A338" s="175" t="s">
        <v>5662</v>
      </c>
      <c r="B338" s="176">
        <v>19.2</v>
      </c>
      <c r="C338" s="176">
        <v>1</v>
      </c>
    </row>
    <row r="339" spans="1:3" x14ac:dyDescent="0.35">
      <c r="A339" s="175" t="s">
        <v>5195</v>
      </c>
      <c r="B339" s="176">
        <v>20.25</v>
      </c>
      <c r="C339" s="176">
        <v>1</v>
      </c>
    </row>
    <row r="340" spans="1:3" x14ac:dyDescent="0.35">
      <c r="A340" s="175" t="s">
        <v>5604</v>
      </c>
      <c r="B340" s="176">
        <v>54.34</v>
      </c>
      <c r="C340" s="176">
        <v>1</v>
      </c>
    </row>
    <row r="341" spans="1:3" x14ac:dyDescent="0.35">
      <c r="A341" s="175" t="s">
        <v>4243</v>
      </c>
      <c r="B341" s="176">
        <v>199.4</v>
      </c>
      <c r="C341" s="176">
        <v>2</v>
      </c>
    </row>
    <row r="342" spans="1:3" x14ac:dyDescent="0.35">
      <c r="A342" s="175" t="s">
        <v>2752</v>
      </c>
      <c r="B342" s="176">
        <v>10.5</v>
      </c>
      <c r="C342" s="176">
        <v>1</v>
      </c>
    </row>
    <row r="343" spans="1:3" x14ac:dyDescent="0.35">
      <c r="A343" s="175" t="s">
        <v>4232</v>
      </c>
      <c r="B343" s="176">
        <v>89.462000000000003</v>
      </c>
      <c r="C343" s="176">
        <v>1</v>
      </c>
    </row>
    <row r="344" spans="1:3" x14ac:dyDescent="0.35">
      <c r="A344" s="175" t="s">
        <v>5722</v>
      </c>
      <c r="B344" s="176">
        <v>12</v>
      </c>
      <c r="C344" s="176">
        <v>1</v>
      </c>
    </row>
    <row r="345" spans="1:3" x14ac:dyDescent="0.35">
      <c r="A345" s="175" t="s">
        <v>5350</v>
      </c>
      <c r="B345" s="176">
        <v>99.85</v>
      </c>
      <c r="C345" s="176">
        <v>1</v>
      </c>
    </row>
    <row r="346" spans="1:3" x14ac:dyDescent="0.35">
      <c r="A346" s="175" t="s">
        <v>5790</v>
      </c>
      <c r="B346" s="176">
        <v>15</v>
      </c>
      <c r="C346" s="176">
        <v>1</v>
      </c>
    </row>
    <row r="347" spans="1:3" x14ac:dyDescent="0.35">
      <c r="A347" s="175" t="s">
        <v>4037</v>
      </c>
      <c r="B347" s="176">
        <v>94.5</v>
      </c>
      <c r="C347" s="176">
        <v>1</v>
      </c>
    </row>
    <row r="348" spans="1:3" x14ac:dyDescent="0.35">
      <c r="A348" s="175" t="s">
        <v>4695</v>
      </c>
      <c r="B348" s="176">
        <v>27</v>
      </c>
      <c r="C348" s="176">
        <v>1</v>
      </c>
    </row>
    <row r="349" spans="1:3" x14ac:dyDescent="0.35">
      <c r="A349" s="175" t="s">
        <v>5486</v>
      </c>
      <c r="B349" s="176">
        <v>11.5</v>
      </c>
      <c r="C349" s="176">
        <v>1</v>
      </c>
    </row>
    <row r="350" spans="1:3" x14ac:dyDescent="0.35">
      <c r="A350" s="175" t="s">
        <v>4690</v>
      </c>
      <c r="B350" s="176">
        <v>12</v>
      </c>
      <c r="C350" s="176">
        <v>1</v>
      </c>
    </row>
    <row r="351" spans="1:3" x14ac:dyDescent="0.35">
      <c r="A351" s="175" t="s">
        <v>5173</v>
      </c>
      <c r="B351" s="176">
        <v>402</v>
      </c>
      <c r="C351" s="176">
        <v>1</v>
      </c>
    </row>
    <row r="352" spans="1:3" x14ac:dyDescent="0.35">
      <c r="A352" s="175" t="s">
        <v>4304</v>
      </c>
      <c r="B352" s="176">
        <v>22</v>
      </c>
      <c r="C352" s="176">
        <v>1</v>
      </c>
    </row>
    <row r="353" spans="1:3" x14ac:dyDescent="0.35">
      <c r="A353" s="175" t="s">
        <v>5013</v>
      </c>
      <c r="B353" s="176">
        <v>10.5</v>
      </c>
      <c r="C353" s="176">
        <v>1</v>
      </c>
    </row>
    <row r="354" spans="1:3" x14ac:dyDescent="0.35">
      <c r="A354" s="175" t="s">
        <v>5404</v>
      </c>
      <c r="B354" s="176">
        <v>13.8</v>
      </c>
      <c r="C354" s="176">
        <v>1</v>
      </c>
    </row>
    <row r="355" spans="1:3" x14ac:dyDescent="0.35">
      <c r="A355" s="175" t="s">
        <v>939</v>
      </c>
      <c r="B355" s="176">
        <v>11.45</v>
      </c>
      <c r="C355" s="176">
        <v>1</v>
      </c>
    </row>
    <row r="356" spans="1:3" x14ac:dyDescent="0.35">
      <c r="A356" s="175" t="s">
        <v>4878</v>
      </c>
      <c r="B356" s="176">
        <v>12</v>
      </c>
      <c r="C356" s="176">
        <v>1</v>
      </c>
    </row>
    <row r="357" spans="1:3" x14ac:dyDescent="0.35">
      <c r="A357" s="175" t="s">
        <v>4202</v>
      </c>
      <c r="B357" s="176">
        <v>14.3</v>
      </c>
      <c r="C357" s="176">
        <v>3</v>
      </c>
    </row>
    <row r="358" spans="1:3" x14ac:dyDescent="0.35">
      <c r="A358" s="175" t="s">
        <v>4274</v>
      </c>
      <c r="B358" s="176">
        <v>23.4</v>
      </c>
      <c r="C358" s="176">
        <v>1</v>
      </c>
    </row>
    <row r="359" spans="1:3" x14ac:dyDescent="0.35">
      <c r="A359" s="175" t="s">
        <v>4317</v>
      </c>
      <c r="B359" s="176">
        <v>40</v>
      </c>
      <c r="C359" s="176">
        <v>1</v>
      </c>
    </row>
    <row r="360" spans="1:3" x14ac:dyDescent="0.35">
      <c r="A360" s="175" t="s">
        <v>582</v>
      </c>
      <c r="B360" s="176">
        <v>9.9</v>
      </c>
      <c r="C360" s="176">
        <v>1</v>
      </c>
    </row>
    <row r="361" spans="1:3" x14ac:dyDescent="0.35">
      <c r="A361" s="175" t="s">
        <v>4973</v>
      </c>
      <c r="B361" s="176">
        <v>26</v>
      </c>
      <c r="C361" s="176">
        <v>1</v>
      </c>
    </row>
    <row r="362" spans="1:3" x14ac:dyDescent="0.35">
      <c r="A362" s="175" t="s">
        <v>4394</v>
      </c>
      <c r="B362" s="176">
        <v>12.3</v>
      </c>
      <c r="C362" s="176">
        <v>1</v>
      </c>
    </row>
    <row r="363" spans="1:3" x14ac:dyDescent="0.35">
      <c r="A363" s="175" t="s">
        <v>4080</v>
      </c>
      <c r="B363" s="176">
        <v>10</v>
      </c>
      <c r="C363" s="176">
        <v>1</v>
      </c>
    </row>
    <row r="364" spans="1:3" x14ac:dyDescent="0.35">
      <c r="A364" s="175" t="s">
        <v>5855</v>
      </c>
      <c r="B364" s="176">
        <v>14.4</v>
      </c>
      <c r="C364" s="176">
        <v>1</v>
      </c>
    </row>
    <row r="365" spans="1:3" x14ac:dyDescent="0.35">
      <c r="A365" s="175" t="s">
        <v>5949</v>
      </c>
      <c r="B365" s="176">
        <v>15.25</v>
      </c>
      <c r="C365" s="176">
        <v>1</v>
      </c>
    </row>
    <row r="366" spans="1:3" x14ac:dyDescent="0.35">
      <c r="A366" s="175" t="s">
        <v>5390</v>
      </c>
      <c r="B366" s="176">
        <v>18.399999999999999</v>
      </c>
      <c r="C366" s="176">
        <v>1</v>
      </c>
    </row>
    <row r="367" spans="1:3" x14ac:dyDescent="0.35">
      <c r="A367" s="175" t="s">
        <v>4526</v>
      </c>
      <c r="B367" s="176">
        <v>12</v>
      </c>
      <c r="C367" s="176">
        <v>1</v>
      </c>
    </row>
    <row r="368" spans="1:3" x14ac:dyDescent="0.35">
      <c r="A368" s="175" t="s">
        <v>4997</v>
      </c>
      <c r="B368" s="176">
        <v>30</v>
      </c>
      <c r="C368" s="176">
        <v>1</v>
      </c>
    </row>
    <row r="369" spans="1:3" x14ac:dyDescent="0.35">
      <c r="A369" s="175" t="s">
        <v>5374</v>
      </c>
      <c r="B369" s="176">
        <v>10</v>
      </c>
      <c r="C369" s="176">
        <v>1</v>
      </c>
    </row>
    <row r="370" spans="1:3" x14ac:dyDescent="0.35">
      <c r="A370" s="175" t="s">
        <v>4167</v>
      </c>
      <c r="B370" s="176">
        <v>12</v>
      </c>
      <c r="C370" s="176">
        <v>1</v>
      </c>
    </row>
    <row r="371" spans="1:3" x14ac:dyDescent="0.35">
      <c r="A371" s="175" t="s">
        <v>4137</v>
      </c>
      <c r="B371" s="176">
        <v>12</v>
      </c>
      <c r="C371" s="176">
        <v>1</v>
      </c>
    </row>
    <row r="372" spans="1:3" x14ac:dyDescent="0.35">
      <c r="A372" s="175" t="s">
        <v>4711</v>
      </c>
      <c r="B372" s="176">
        <v>12.5</v>
      </c>
      <c r="C372" s="176">
        <v>1</v>
      </c>
    </row>
    <row r="373" spans="1:3" x14ac:dyDescent="0.35">
      <c r="A373" s="175" t="s">
        <v>4241</v>
      </c>
      <c r="B373" s="176">
        <v>11</v>
      </c>
      <c r="C373" s="176">
        <v>1</v>
      </c>
    </row>
    <row r="374" spans="1:3" x14ac:dyDescent="0.35">
      <c r="A374" s="175" t="s">
        <v>5037</v>
      </c>
      <c r="B374" s="176">
        <v>38.4</v>
      </c>
      <c r="C374" s="176">
        <v>2</v>
      </c>
    </row>
    <row r="375" spans="1:3" x14ac:dyDescent="0.35">
      <c r="A375" s="175" t="s">
        <v>4235</v>
      </c>
      <c r="B375" s="176">
        <v>12</v>
      </c>
      <c r="C375" s="176">
        <v>1</v>
      </c>
    </row>
    <row r="376" spans="1:3" x14ac:dyDescent="0.35">
      <c r="A376" s="175" t="s">
        <v>5273</v>
      </c>
      <c r="B376" s="176">
        <v>18.009</v>
      </c>
      <c r="C376" s="176">
        <v>1</v>
      </c>
    </row>
    <row r="377" spans="1:3" x14ac:dyDescent="0.35">
      <c r="A377" s="175" t="s">
        <v>5015</v>
      </c>
      <c r="B377" s="176">
        <v>11.6</v>
      </c>
      <c r="C377" s="176">
        <v>1</v>
      </c>
    </row>
    <row r="378" spans="1:3" x14ac:dyDescent="0.35">
      <c r="A378" s="175" t="s">
        <v>5900</v>
      </c>
      <c r="B378" s="176">
        <v>22</v>
      </c>
      <c r="C378" s="176">
        <v>1</v>
      </c>
    </row>
    <row r="379" spans="1:3" x14ac:dyDescent="0.35">
      <c r="A379" s="175" t="s">
        <v>5185</v>
      </c>
      <c r="B379" s="176">
        <v>288</v>
      </c>
      <c r="C379" s="176">
        <v>1</v>
      </c>
    </row>
    <row r="380" spans="1:3" x14ac:dyDescent="0.35">
      <c r="A380" s="175" t="s">
        <v>5088</v>
      </c>
      <c r="B380" s="176">
        <v>18.399999999999999</v>
      </c>
      <c r="C380" s="176">
        <v>1</v>
      </c>
    </row>
    <row r="381" spans="1:3" x14ac:dyDescent="0.35">
      <c r="A381" s="175" t="s">
        <v>3886</v>
      </c>
      <c r="B381" s="176">
        <v>39.6</v>
      </c>
      <c r="C381" s="176">
        <v>1</v>
      </c>
    </row>
    <row r="382" spans="1:3" x14ac:dyDescent="0.35">
      <c r="A382" s="175" t="s">
        <v>5610</v>
      </c>
      <c r="B382" s="176">
        <v>16</v>
      </c>
      <c r="C382" s="176">
        <v>1</v>
      </c>
    </row>
    <row r="383" spans="1:3" x14ac:dyDescent="0.35">
      <c r="A383" s="175" t="s">
        <v>4121</v>
      </c>
      <c r="B383" s="176">
        <v>14.3</v>
      </c>
      <c r="C383" s="176">
        <v>1</v>
      </c>
    </row>
    <row r="384" spans="1:3" x14ac:dyDescent="0.35">
      <c r="A384" s="175" t="s">
        <v>3915</v>
      </c>
      <c r="B384" s="176">
        <v>36</v>
      </c>
      <c r="C384" s="176">
        <v>1</v>
      </c>
    </row>
    <row r="385" spans="1:3" x14ac:dyDescent="0.35">
      <c r="A385" s="175" t="s">
        <v>4536</v>
      </c>
      <c r="B385" s="176">
        <v>32</v>
      </c>
      <c r="C385" s="176">
        <v>1</v>
      </c>
    </row>
    <row r="386" spans="1:3" x14ac:dyDescent="0.35">
      <c r="A386" s="175" t="s">
        <v>5772</v>
      </c>
      <c r="B386" s="176">
        <v>12</v>
      </c>
      <c r="C386" s="176">
        <v>1</v>
      </c>
    </row>
    <row r="387" spans="1:3" x14ac:dyDescent="0.35">
      <c r="A387" s="175" t="s">
        <v>5484</v>
      </c>
      <c r="B387" s="176">
        <v>10</v>
      </c>
      <c r="C387" s="176">
        <v>1</v>
      </c>
    </row>
    <row r="388" spans="1:3" x14ac:dyDescent="0.35">
      <c r="A388" s="175" t="s">
        <v>3901</v>
      </c>
      <c r="B388" s="176">
        <v>27.6</v>
      </c>
      <c r="C388" s="176">
        <v>1</v>
      </c>
    </row>
    <row r="389" spans="1:3" x14ac:dyDescent="0.35">
      <c r="A389" s="175" t="s">
        <v>5654</v>
      </c>
      <c r="B389" s="176">
        <v>35.299999999999997</v>
      </c>
      <c r="C389" s="176">
        <v>1</v>
      </c>
    </row>
    <row r="390" spans="1:3" x14ac:dyDescent="0.35">
      <c r="A390" s="175" t="s">
        <v>4013</v>
      </c>
      <c r="B390" s="176">
        <v>28.8</v>
      </c>
      <c r="C390" s="176">
        <v>1</v>
      </c>
    </row>
    <row r="391" spans="1:3" x14ac:dyDescent="0.35">
      <c r="A391" s="175" t="s">
        <v>4084</v>
      </c>
      <c r="B391" s="176">
        <v>11.8</v>
      </c>
      <c r="C391" s="176">
        <v>1</v>
      </c>
    </row>
    <row r="392" spans="1:3" x14ac:dyDescent="0.35">
      <c r="A392" s="175" t="s">
        <v>4086</v>
      </c>
      <c r="B392" s="176">
        <v>10</v>
      </c>
      <c r="C392" s="176">
        <v>1</v>
      </c>
    </row>
    <row r="393" spans="1:3" x14ac:dyDescent="0.35">
      <c r="A393" s="175" t="s">
        <v>4405</v>
      </c>
      <c r="B393" s="176">
        <v>18</v>
      </c>
      <c r="C393" s="176">
        <v>1</v>
      </c>
    </row>
    <row r="394" spans="1:3" x14ac:dyDescent="0.35">
      <c r="A394" s="175" t="s">
        <v>4130</v>
      </c>
      <c r="B394" s="176">
        <v>30</v>
      </c>
      <c r="C394" s="176">
        <v>2</v>
      </c>
    </row>
    <row r="395" spans="1:3" x14ac:dyDescent="0.35">
      <c r="A395" s="175" t="s">
        <v>3964</v>
      </c>
      <c r="B395" s="176">
        <v>10</v>
      </c>
      <c r="C395" s="176">
        <v>1</v>
      </c>
    </row>
    <row r="396" spans="1:3" x14ac:dyDescent="0.35">
      <c r="A396" s="175" t="s">
        <v>5630</v>
      </c>
      <c r="B396" s="176">
        <v>24</v>
      </c>
      <c r="C396" s="176">
        <v>1</v>
      </c>
    </row>
    <row r="397" spans="1:3" x14ac:dyDescent="0.35">
      <c r="A397" s="175" t="s">
        <v>4184</v>
      </c>
      <c r="B397" s="176">
        <v>36</v>
      </c>
      <c r="C397" s="176">
        <v>1</v>
      </c>
    </row>
    <row r="398" spans="1:3" x14ac:dyDescent="0.35">
      <c r="A398" s="175" t="s">
        <v>4222</v>
      </c>
      <c r="B398" s="176">
        <v>12</v>
      </c>
      <c r="C398" s="176">
        <v>1</v>
      </c>
    </row>
    <row r="399" spans="1:3" x14ac:dyDescent="0.35">
      <c r="A399" s="175" t="s">
        <v>5521</v>
      </c>
      <c r="B399" s="176">
        <v>26</v>
      </c>
      <c r="C399" s="176">
        <v>1</v>
      </c>
    </row>
    <row r="400" spans="1:3" x14ac:dyDescent="0.35">
      <c r="A400" s="175" t="s">
        <v>4293</v>
      </c>
      <c r="B400" s="176">
        <v>16</v>
      </c>
      <c r="C400" s="176">
        <v>1</v>
      </c>
    </row>
    <row r="401" spans="1:3" x14ac:dyDescent="0.35">
      <c r="A401" s="175" t="s">
        <v>5628</v>
      </c>
      <c r="B401" s="176">
        <v>9</v>
      </c>
      <c r="C401" s="176">
        <v>1</v>
      </c>
    </row>
    <row r="402" spans="1:3" x14ac:dyDescent="0.35">
      <c r="A402" s="175" t="s">
        <v>4308</v>
      </c>
      <c r="B402" s="176">
        <v>20.7</v>
      </c>
      <c r="C402" s="176">
        <v>1</v>
      </c>
    </row>
    <row r="403" spans="1:3" x14ac:dyDescent="0.35">
      <c r="A403" s="175" t="s">
        <v>4392</v>
      </c>
      <c r="B403" s="176">
        <v>18</v>
      </c>
      <c r="C403" s="176">
        <v>1</v>
      </c>
    </row>
    <row r="404" spans="1:3" x14ac:dyDescent="0.35">
      <c r="A404" s="175" t="s">
        <v>4322</v>
      </c>
      <c r="B404" s="176">
        <v>15.700000000000001</v>
      </c>
      <c r="C404" s="176">
        <v>2</v>
      </c>
    </row>
    <row r="405" spans="1:3" x14ac:dyDescent="0.35">
      <c r="A405" s="175" t="s">
        <v>4330</v>
      </c>
      <c r="B405" s="176">
        <v>11.5</v>
      </c>
      <c r="C405" s="176">
        <v>1</v>
      </c>
    </row>
    <row r="406" spans="1:3" x14ac:dyDescent="0.35">
      <c r="A406" s="175" t="s">
        <v>3925</v>
      </c>
      <c r="B406" s="176">
        <v>19.8</v>
      </c>
      <c r="C406" s="176">
        <v>1</v>
      </c>
    </row>
    <row r="407" spans="1:3" x14ac:dyDescent="0.35">
      <c r="A407" s="175" t="s">
        <v>4342</v>
      </c>
      <c r="B407" s="176">
        <v>10.8</v>
      </c>
      <c r="C407" s="176">
        <v>1</v>
      </c>
    </row>
    <row r="408" spans="1:3" x14ac:dyDescent="0.35">
      <c r="A408" s="175" t="s">
        <v>4353</v>
      </c>
      <c r="B408" s="176">
        <v>12</v>
      </c>
      <c r="C408" s="176">
        <v>1</v>
      </c>
    </row>
    <row r="409" spans="1:3" x14ac:dyDescent="0.35">
      <c r="A409" s="175" t="s">
        <v>4385</v>
      </c>
      <c r="B409" s="176">
        <v>34</v>
      </c>
      <c r="C409" s="176">
        <v>2</v>
      </c>
    </row>
    <row r="410" spans="1:3" x14ac:dyDescent="0.35">
      <c r="A410" s="175" t="s">
        <v>5093</v>
      </c>
      <c r="B410" s="176">
        <v>7.2</v>
      </c>
      <c r="C410" s="176">
        <v>1</v>
      </c>
    </row>
    <row r="411" spans="1:3" x14ac:dyDescent="0.35">
      <c r="A411" s="175" t="s">
        <v>5726</v>
      </c>
      <c r="B411" s="176">
        <v>12</v>
      </c>
      <c r="C411" s="176">
        <v>1</v>
      </c>
    </row>
    <row r="412" spans="1:3" x14ac:dyDescent="0.35">
      <c r="A412" s="175" t="s">
        <v>4125</v>
      </c>
      <c r="B412" s="176">
        <v>10</v>
      </c>
      <c r="C412" s="176">
        <v>1</v>
      </c>
    </row>
    <row r="413" spans="1:3" x14ac:dyDescent="0.35">
      <c r="A413" s="175" t="s">
        <v>4298</v>
      </c>
      <c r="B413" s="176">
        <v>18</v>
      </c>
      <c r="C413" s="176">
        <v>1</v>
      </c>
    </row>
    <row r="414" spans="1:3" x14ac:dyDescent="0.35">
      <c r="A414" s="175" t="s">
        <v>4335</v>
      </c>
      <c r="B414" s="176">
        <v>40</v>
      </c>
      <c r="C414" s="176">
        <v>2</v>
      </c>
    </row>
    <row r="415" spans="1:3" x14ac:dyDescent="0.35">
      <c r="A415" s="175" t="s">
        <v>5324</v>
      </c>
      <c r="B415" s="176">
        <v>18.399999999999999</v>
      </c>
      <c r="C415" s="176">
        <v>1</v>
      </c>
    </row>
    <row r="416" spans="1:3" x14ac:dyDescent="0.35">
      <c r="A416" s="175" t="s">
        <v>4558</v>
      </c>
      <c r="B416" s="176">
        <v>12</v>
      </c>
      <c r="C416" s="176">
        <v>1</v>
      </c>
    </row>
    <row r="417" spans="1:3" x14ac:dyDescent="0.35">
      <c r="A417" s="175" t="s">
        <v>4994</v>
      </c>
      <c r="B417" s="176">
        <v>18.399999999999999</v>
      </c>
      <c r="C417" s="176">
        <v>1</v>
      </c>
    </row>
    <row r="418" spans="1:3" x14ac:dyDescent="0.35">
      <c r="A418" s="175" t="s">
        <v>4600</v>
      </c>
      <c r="B418" s="176">
        <v>18.399999999999999</v>
      </c>
      <c r="C418" s="176">
        <v>1</v>
      </c>
    </row>
    <row r="419" spans="1:3" x14ac:dyDescent="0.35">
      <c r="A419" s="175" t="s">
        <v>4759</v>
      </c>
      <c r="B419" s="176">
        <v>11.5</v>
      </c>
      <c r="C419" s="176">
        <v>1</v>
      </c>
    </row>
    <row r="420" spans="1:3" x14ac:dyDescent="0.35">
      <c r="A420" s="175" t="s">
        <v>4841</v>
      </c>
      <c r="B420" s="176">
        <v>13.8</v>
      </c>
      <c r="C420" s="176">
        <v>1</v>
      </c>
    </row>
    <row r="421" spans="1:3" x14ac:dyDescent="0.35">
      <c r="A421" s="175" t="s">
        <v>5435</v>
      </c>
      <c r="B421" s="176">
        <v>10</v>
      </c>
      <c r="C421" s="176">
        <v>1</v>
      </c>
    </row>
    <row r="422" spans="1:3" x14ac:dyDescent="0.35">
      <c r="A422" s="175" t="s">
        <v>5447</v>
      </c>
      <c r="B422" s="176">
        <v>10</v>
      </c>
      <c r="C422" s="176">
        <v>1</v>
      </c>
    </row>
    <row r="423" spans="1:3" x14ac:dyDescent="0.35">
      <c r="A423" s="175" t="s">
        <v>5441</v>
      </c>
      <c r="B423" s="176">
        <v>10</v>
      </c>
      <c r="C423" s="176">
        <v>1</v>
      </c>
    </row>
    <row r="424" spans="1:3" x14ac:dyDescent="0.35">
      <c r="A424" s="175" t="s">
        <v>5438</v>
      </c>
      <c r="B424" s="176">
        <v>10</v>
      </c>
      <c r="C424" s="176">
        <v>1</v>
      </c>
    </row>
    <row r="425" spans="1:3" x14ac:dyDescent="0.35">
      <c r="A425" s="175" t="s">
        <v>5444</v>
      </c>
      <c r="B425" s="176">
        <v>10</v>
      </c>
      <c r="C425" s="176">
        <v>1</v>
      </c>
    </row>
    <row r="426" spans="1:3" x14ac:dyDescent="0.35">
      <c r="A426" s="175" t="s">
        <v>5458</v>
      </c>
      <c r="B426" s="176">
        <v>51.3</v>
      </c>
      <c r="C426" s="176">
        <v>1</v>
      </c>
    </row>
    <row r="427" spans="1:3" x14ac:dyDescent="0.35">
      <c r="A427" s="175" t="s">
        <v>5674</v>
      </c>
      <c r="B427" s="176">
        <v>16.100000000000001</v>
      </c>
      <c r="C427" s="176">
        <v>1</v>
      </c>
    </row>
    <row r="428" spans="1:3" x14ac:dyDescent="0.35">
      <c r="A428" s="175" t="s">
        <v>4030</v>
      </c>
      <c r="B428" s="176">
        <v>43.2</v>
      </c>
      <c r="C428" s="176">
        <v>4</v>
      </c>
    </row>
    <row r="429" spans="1:3" x14ac:dyDescent="0.35">
      <c r="A429" s="175" t="s">
        <v>4237</v>
      </c>
      <c r="B429" s="176">
        <v>20</v>
      </c>
      <c r="C429" s="176">
        <v>1</v>
      </c>
    </row>
    <row r="430" spans="1:3" x14ac:dyDescent="0.35">
      <c r="A430" s="175" t="s">
        <v>4833</v>
      </c>
      <c r="B430" s="176">
        <v>12</v>
      </c>
      <c r="C430" s="176">
        <v>1</v>
      </c>
    </row>
    <row r="431" spans="1:3" x14ac:dyDescent="0.35">
      <c r="A431" s="175" t="s">
        <v>4510</v>
      </c>
      <c r="B431" s="176">
        <v>21.9</v>
      </c>
      <c r="C431" s="176">
        <v>1</v>
      </c>
    </row>
    <row r="432" spans="1:3" x14ac:dyDescent="0.35">
      <c r="A432" s="175" t="s">
        <v>4750</v>
      </c>
      <c r="B432" s="176">
        <v>22</v>
      </c>
      <c r="C432" s="176">
        <v>1</v>
      </c>
    </row>
    <row r="433" spans="1:3" x14ac:dyDescent="0.35">
      <c r="A433" s="175" t="s">
        <v>4561</v>
      </c>
      <c r="B433" s="176">
        <v>18</v>
      </c>
      <c r="C433" s="176">
        <v>1</v>
      </c>
    </row>
    <row r="434" spans="1:3" x14ac:dyDescent="0.35">
      <c r="A434" s="175" t="s">
        <v>4567</v>
      </c>
      <c r="B434" s="176">
        <v>10</v>
      </c>
      <c r="C434" s="176">
        <v>1</v>
      </c>
    </row>
    <row r="435" spans="1:3" x14ac:dyDescent="0.35">
      <c r="A435" s="175" t="s">
        <v>4572</v>
      </c>
      <c r="B435" s="176">
        <v>72.800000000000011</v>
      </c>
      <c r="C435" s="176">
        <v>2</v>
      </c>
    </row>
    <row r="436" spans="1:3" x14ac:dyDescent="0.35">
      <c r="A436" s="175" t="s">
        <v>4593</v>
      </c>
      <c r="B436" s="176">
        <v>27</v>
      </c>
      <c r="C436" s="176">
        <v>1</v>
      </c>
    </row>
    <row r="437" spans="1:3" x14ac:dyDescent="0.35">
      <c r="A437" s="175" t="s">
        <v>4060</v>
      </c>
      <c r="B437" s="176">
        <v>18.3</v>
      </c>
      <c r="C437" s="176">
        <v>1</v>
      </c>
    </row>
    <row r="438" spans="1:3" x14ac:dyDescent="0.35">
      <c r="A438" s="175" t="s">
        <v>4629</v>
      </c>
      <c r="B438" s="176">
        <v>50</v>
      </c>
      <c r="C438" s="176">
        <v>2</v>
      </c>
    </row>
    <row r="439" spans="1:3" x14ac:dyDescent="0.35">
      <c r="A439" s="175" t="s">
        <v>4636</v>
      </c>
      <c r="B439" s="176">
        <v>21</v>
      </c>
      <c r="C439" s="176">
        <v>1</v>
      </c>
    </row>
    <row r="440" spans="1:3" x14ac:dyDescent="0.35">
      <c r="A440" s="175" t="s">
        <v>4660</v>
      </c>
      <c r="B440" s="176">
        <v>27.6</v>
      </c>
      <c r="C440" s="176">
        <v>1</v>
      </c>
    </row>
    <row r="441" spans="1:3" x14ac:dyDescent="0.35">
      <c r="A441" s="175" t="s">
        <v>5213</v>
      </c>
      <c r="B441" s="176">
        <v>12.2</v>
      </c>
      <c r="C441" s="176">
        <v>1</v>
      </c>
    </row>
    <row r="442" spans="1:3" x14ac:dyDescent="0.35">
      <c r="A442" s="175" t="s">
        <v>5543</v>
      </c>
      <c r="B442" s="176">
        <v>19.8</v>
      </c>
      <c r="C442" s="176">
        <v>1</v>
      </c>
    </row>
    <row r="443" spans="1:3" x14ac:dyDescent="0.35">
      <c r="A443" s="175" t="s">
        <v>4685</v>
      </c>
      <c r="B443" s="176">
        <v>62</v>
      </c>
      <c r="C443" s="176">
        <v>1</v>
      </c>
    </row>
    <row r="444" spans="1:3" x14ac:dyDescent="0.35">
      <c r="A444" s="175" t="s">
        <v>4835</v>
      </c>
      <c r="B444" s="176">
        <v>9</v>
      </c>
      <c r="C444" s="176">
        <v>1</v>
      </c>
    </row>
    <row r="445" spans="1:3" x14ac:dyDescent="0.35">
      <c r="A445" s="175" t="s">
        <v>4697</v>
      </c>
      <c r="B445" s="176">
        <v>10</v>
      </c>
      <c r="C445" s="176">
        <v>1</v>
      </c>
    </row>
    <row r="446" spans="1:3" x14ac:dyDescent="0.35">
      <c r="A446" s="175" t="s">
        <v>4700</v>
      </c>
      <c r="B446" s="176">
        <v>12.2</v>
      </c>
      <c r="C446" s="176">
        <v>1</v>
      </c>
    </row>
    <row r="447" spans="1:3" x14ac:dyDescent="0.35">
      <c r="A447" s="175" t="s">
        <v>4704</v>
      </c>
      <c r="B447" s="176">
        <v>9.5</v>
      </c>
      <c r="C447" s="176">
        <v>1</v>
      </c>
    </row>
    <row r="448" spans="1:3" x14ac:dyDescent="0.35">
      <c r="A448" s="175" t="s">
        <v>4708</v>
      </c>
      <c r="B448" s="176">
        <v>11.8</v>
      </c>
      <c r="C448" s="176">
        <v>1</v>
      </c>
    </row>
    <row r="449" spans="1:3" x14ac:dyDescent="0.35">
      <c r="A449" s="175" t="s">
        <v>4443</v>
      </c>
      <c r="B449" s="176">
        <v>14</v>
      </c>
      <c r="C449" s="176">
        <v>1</v>
      </c>
    </row>
    <row r="450" spans="1:3" x14ac:dyDescent="0.35">
      <c r="A450" s="175" t="s">
        <v>4716</v>
      </c>
      <c r="B450" s="176">
        <v>10</v>
      </c>
      <c r="C450" s="176">
        <v>1</v>
      </c>
    </row>
    <row r="451" spans="1:3" x14ac:dyDescent="0.35">
      <c r="A451" s="175" t="s">
        <v>4925</v>
      </c>
      <c r="B451" s="176">
        <v>13.8</v>
      </c>
      <c r="C451" s="176">
        <v>1</v>
      </c>
    </row>
    <row r="452" spans="1:3" x14ac:dyDescent="0.35">
      <c r="A452" s="175" t="s">
        <v>4928</v>
      </c>
      <c r="B452" s="176">
        <v>13.8</v>
      </c>
      <c r="C452" s="176">
        <v>1</v>
      </c>
    </row>
    <row r="453" spans="1:3" x14ac:dyDescent="0.35">
      <c r="A453" s="175" t="s">
        <v>4931</v>
      </c>
      <c r="B453" s="176">
        <v>13.8</v>
      </c>
      <c r="C453" s="176">
        <v>1</v>
      </c>
    </row>
    <row r="454" spans="1:3" x14ac:dyDescent="0.35">
      <c r="A454" s="175" t="s">
        <v>4733</v>
      </c>
      <c r="B454" s="176">
        <v>2.2999999999999998</v>
      </c>
      <c r="C454" s="176">
        <v>1</v>
      </c>
    </row>
    <row r="455" spans="1:3" x14ac:dyDescent="0.35">
      <c r="A455" s="175" t="s">
        <v>4306</v>
      </c>
      <c r="B455" s="176">
        <v>11.9</v>
      </c>
      <c r="C455" s="176">
        <v>1</v>
      </c>
    </row>
    <row r="456" spans="1:3" x14ac:dyDescent="0.35">
      <c r="A456" s="175" t="s">
        <v>4320</v>
      </c>
      <c r="B456" s="176">
        <v>32.5</v>
      </c>
      <c r="C456" s="176">
        <v>1</v>
      </c>
    </row>
    <row r="457" spans="1:3" x14ac:dyDescent="0.35">
      <c r="A457" s="175" t="s">
        <v>4747</v>
      </c>
      <c r="B457" s="176">
        <v>52.9</v>
      </c>
      <c r="C457" s="176">
        <v>1</v>
      </c>
    </row>
    <row r="458" spans="1:3" x14ac:dyDescent="0.35">
      <c r="A458" s="175" t="s">
        <v>4762</v>
      </c>
      <c r="B458" s="176">
        <v>10</v>
      </c>
      <c r="C458" s="176">
        <v>1</v>
      </c>
    </row>
    <row r="459" spans="1:3" x14ac:dyDescent="0.35">
      <c r="A459" s="175" t="s">
        <v>4767</v>
      </c>
      <c r="B459" s="176">
        <v>14.3</v>
      </c>
      <c r="C459" s="176">
        <v>1</v>
      </c>
    </row>
    <row r="460" spans="1:3" x14ac:dyDescent="0.35">
      <c r="A460" s="175" t="s">
        <v>4824</v>
      </c>
      <c r="B460" s="176">
        <v>12.6</v>
      </c>
      <c r="C460" s="176">
        <v>1</v>
      </c>
    </row>
    <row r="461" spans="1:3" x14ac:dyDescent="0.35">
      <c r="A461" s="175" t="s">
        <v>4505</v>
      </c>
      <c r="B461" s="176">
        <v>24</v>
      </c>
      <c r="C461" s="176">
        <v>1</v>
      </c>
    </row>
    <row r="462" spans="1:3" x14ac:dyDescent="0.35">
      <c r="A462" s="175" t="s">
        <v>5227</v>
      </c>
      <c r="B462" s="176">
        <v>30</v>
      </c>
      <c r="C462" s="176">
        <v>1</v>
      </c>
    </row>
    <row r="463" spans="1:3" x14ac:dyDescent="0.35">
      <c r="A463" s="175" t="s">
        <v>4854</v>
      </c>
      <c r="B463" s="176">
        <v>16.2</v>
      </c>
      <c r="C463" s="176">
        <v>1</v>
      </c>
    </row>
    <row r="464" spans="1:3" x14ac:dyDescent="0.35">
      <c r="A464" s="175" t="s">
        <v>4866</v>
      </c>
      <c r="B464" s="176">
        <v>10.9</v>
      </c>
      <c r="C464" s="176">
        <v>1</v>
      </c>
    </row>
    <row r="465" spans="1:3" x14ac:dyDescent="0.35">
      <c r="A465" s="175" t="s">
        <v>4870</v>
      </c>
      <c r="B465" s="176">
        <v>10</v>
      </c>
      <c r="C465" s="176">
        <v>1</v>
      </c>
    </row>
    <row r="466" spans="1:3" x14ac:dyDescent="0.35">
      <c r="A466" s="175" t="s">
        <v>4872</v>
      </c>
      <c r="B466" s="176">
        <v>22</v>
      </c>
      <c r="C466" s="176">
        <v>1</v>
      </c>
    </row>
    <row r="467" spans="1:3" x14ac:dyDescent="0.35">
      <c r="A467" s="175" t="s">
        <v>4218</v>
      </c>
      <c r="B467" s="176">
        <v>10.5</v>
      </c>
      <c r="C467" s="176">
        <v>1</v>
      </c>
    </row>
    <row r="468" spans="1:3" x14ac:dyDescent="0.35">
      <c r="A468" s="175" t="s">
        <v>5011</v>
      </c>
      <c r="B468" s="176">
        <v>20.9</v>
      </c>
      <c r="C468" s="176">
        <v>1</v>
      </c>
    </row>
    <row r="469" spans="1:3" x14ac:dyDescent="0.35">
      <c r="A469" s="175" t="s">
        <v>5049</v>
      </c>
      <c r="B469" s="176">
        <v>12</v>
      </c>
      <c r="C469" s="176">
        <v>1</v>
      </c>
    </row>
    <row r="470" spans="1:3" x14ac:dyDescent="0.35">
      <c r="A470" s="175" t="s">
        <v>4225</v>
      </c>
      <c r="B470" s="176">
        <v>21.999999999999996</v>
      </c>
      <c r="C470" s="176">
        <v>1</v>
      </c>
    </row>
    <row r="471" spans="1:3" x14ac:dyDescent="0.35">
      <c r="A471" s="175" t="s">
        <v>4501</v>
      </c>
      <c r="B471" s="176">
        <v>12</v>
      </c>
      <c r="C471" s="176">
        <v>1</v>
      </c>
    </row>
    <row r="472" spans="1:3" x14ac:dyDescent="0.35">
      <c r="A472" s="175" t="s">
        <v>5800</v>
      </c>
      <c r="B472" s="176">
        <v>16</v>
      </c>
      <c r="C472" s="176">
        <v>1</v>
      </c>
    </row>
    <row r="473" spans="1:3" x14ac:dyDescent="0.35">
      <c r="A473" s="175" t="s">
        <v>4207</v>
      </c>
      <c r="B473" s="176">
        <v>10</v>
      </c>
      <c r="C473" s="176">
        <v>1</v>
      </c>
    </row>
    <row r="474" spans="1:3" x14ac:dyDescent="0.35">
      <c r="A474" s="175" t="s">
        <v>5134</v>
      </c>
      <c r="B474" s="176">
        <v>44.5</v>
      </c>
      <c r="C474" s="176">
        <v>1</v>
      </c>
    </row>
    <row r="475" spans="1:3" x14ac:dyDescent="0.35">
      <c r="A475" s="175" t="s">
        <v>5813</v>
      </c>
      <c r="B475" s="176">
        <v>49.5</v>
      </c>
      <c r="C475" s="176">
        <v>1</v>
      </c>
    </row>
    <row r="476" spans="1:3" x14ac:dyDescent="0.35">
      <c r="A476" s="175" t="s">
        <v>5197</v>
      </c>
      <c r="B476" s="176">
        <v>12.5</v>
      </c>
      <c r="C476" s="176">
        <v>1</v>
      </c>
    </row>
    <row r="477" spans="1:3" x14ac:dyDescent="0.35">
      <c r="A477" s="175" t="s">
        <v>5935</v>
      </c>
      <c r="B477" s="176">
        <v>12.3</v>
      </c>
      <c r="C477" s="176">
        <v>1</v>
      </c>
    </row>
    <row r="478" spans="1:3" x14ac:dyDescent="0.35">
      <c r="A478" s="175" t="s">
        <v>5792</v>
      </c>
      <c r="B478" s="176">
        <v>10</v>
      </c>
      <c r="C478" s="176">
        <v>1</v>
      </c>
    </row>
    <row r="479" spans="1:3" x14ac:dyDescent="0.35">
      <c r="A479" s="175" t="s">
        <v>4255</v>
      </c>
      <c r="B479" s="176">
        <v>15.6</v>
      </c>
      <c r="C479" s="176">
        <v>1</v>
      </c>
    </row>
    <row r="480" spans="1:3" x14ac:dyDescent="0.35">
      <c r="A480" s="175" t="s">
        <v>5221</v>
      </c>
      <c r="B480" s="176">
        <v>12</v>
      </c>
      <c r="C480" s="176">
        <v>1</v>
      </c>
    </row>
    <row r="481" spans="1:3" x14ac:dyDescent="0.35">
      <c r="A481" s="175" t="s">
        <v>5232</v>
      </c>
      <c r="B481" s="176">
        <v>12.25</v>
      </c>
      <c r="C481" s="176">
        <v>1</v>
      </c>
    </row>
    <row r="482" spans="1:3" x14ac:dyDescent="0.35">
      <c r="A482" s="175" t="s">
        <v>5353</v>
      </c>
      <c r="B482" s="176">
        <v>15</v>
      </c>
      <c r="C482" s="176">
        <v>1</v>
      </c>
    </row>
    <row r="483" spans="1:3" x14ac:dyDescent="0.35">
      <c r="A483" s="175" t="s">
        <v>5939</v>
      </c>
      <c r="B483" s="176">
        <v>21.5</v>
      </c>
      <c r="C483" s="176">
        <v>1</v>
      </c>
    </row>
    <row r="484" spans="1:3" x14ac:dyDescent="0.35">
      <c r="A484" s="175" t="s">
        <v>5321</v>
      </c>
      <c r="B484" s="176">
        <v>22</v>
      </c>
      <c r="C484" s="176">
        <v>1</v>
      </c>
    </row>
    <row r="485" spans="1:3" x14ac:dyDescent="0.35">
      <c r="A485" s="175" t="s">
        <v>5329</v>
      </c>
      <c r="B485" s="176">
        <v>16</v>
      </c>
      <c r="C485" s="176">
        <v>1</v>
      </c>
    </row>
    <row r="486" spans="1:3" x14ac:dyDescent="0.35">
      <c r="A486" s="175" t="s">
        <v>4622</v>
      </c>
      <c r="B486" s="176">
        <v>15</v>
      </c>
      <c r="C486" s="176">
        <v>1</v>
      </c>
    </row>
    <row r="487" spans="1:3" x14ac:dyDescent="0.35">
      <c r="A487" s="175" t="s">
        <v>5413</v>
      </c>
      <c r="B487" s="176">
        <v>10.6</v>
      </c>
      <c r="C487" s="176">
        <v>1</v>
      </c>
    </row>
    <row r="488" spans="1:3" x14ac:dyDescent="0.35">
      <c r="A488" s="175" t="s">
        <v>5519</v>
      </c>
      <c r="B488" s="176">
        <v>22</v>
      </c>
      <c r="C488" s="176">
        <v>1</v>
      </c>
    </row>
    <row r="489" spans="1:3" x14ac:dyDescent="0.35">
      <c r="A489" s="175" t="s">
        <v>5529</v>
      </c>
      <c r="B489" s="176">
        <v>14.3</v>
      </c>
      <c r="C489" s="176">
        <v>1</v>
      </c>
    </row>
    <row r="490" spans="1:3" x14ac:dyDescent="0.35">
      <c r="A490" s="175" t="s">
        <v>5547</v>
      </c>
      <c r="B490" s="176">
        <v>22.5</v>
      </c>
      <c r="C490" s="176">
        <v>1</v>
      </c>
    </row>
    <row r="491" spans="1:3" x14ac:dyDescent="0.35">
      <c r="A491" s="175" t="s">
        <v>5564</v>
      </c>
      <c r="B491" s="176">
        <v>15.375</v>
      </c>
      <c r="C491" s="176">
        <v>1</v>
      </c>
    </row>
    <row r="492" spans="1:3" x14ac:dyDescent="0.35">
      <c r="A492" s="175" t="s">
        <v>5573</v>
      </c>
      <c r="B492" s="176">
        <v>10</v>
      </c>
      <c r="C492" s="176">
        <v>1</v>
      </c>
    </row>
    <row r="493" spans="1:3" x14ac:dyDescent="0.35">
      <c r="A493" s="175" t="s">
        <v>5941</v>
      </c>
      <c r="B493" s="176">
        <v>27</v>
      </c>
      <c r="C493" s="176">
        <v>1</v>
      </c>
    </row>
    <row r="494" spans="1:3" x14ac:dyDescent="0.35">
      <c r="A494" s="175" t="s">
        <v>4512</v>
      </c>
      <c r="B494" s="176">
        <v>23.9</v>
      </c>
      <c r="C494" s="176">
        <v>1</v>
      </c>
    </row>
    <row r="495" spans="1:3" x14ac:dyDescent="0.35">
      <c r="A495" s="175" t="s">
        <v>5952</v>
      </c>
      <c r="B495" s="176">
        <v>13.2</v>
      </c>
      <c r="C495" s="176">
        <v>1</v>
      </c>
    </row>
    <row r="496" spans="1:3" x14ac:dyDescent="0.35">
      <c r="A496" s="175" t="s">
        <v>5730</v>
      </c>
      <c r="B496" s="176">
        <v>15.5</v>
      </c>
      <c r="C496" s="176">
        <v>1</v>
      </c>
    </row>
    <row r="497" spans="1:3" x14ac:dyDescent="0.35">
      <c r="A497" s="175" t="s">
        <v>5737</v>
      </c>
      <c r="B497" s="176">
        <v>10.5</v>
      </c>
      <c r="C497" s="176">
        <v>1</v>
      </c>
    </row>
    <row r="498" spans="1:3" x14ac:dyDescent="0.35">
      <c r="A498" s="175" t="s">
        <v>5744</v>
      </c>
      <c r="B498" s="176">
        <v>10.35</v>
      </c>
      <c r="C498" s="176">
        <v>1</v>
      </c>
    </row>
    <row r="499" spans="1:3" x14ac:dyDescent="0.35">
      <c r="A499" s="175" t="s">
        <v>5754</v>
      </c>
      <c r="B499" s="176">
        <v>28</v>
      </c>
      <c r="C499" s="176">
        <v>1</v>
      </c>
    </row>
    <row r="500" spans="1:3" x14ac:dyDescent="0.35">
      <c r="A500" s="175" t="s">
        <v>5779</v>
      </c>
      <c r="B500" s="176">
        <v>21.45</v>
      </c>
      <c r="C500" s="176">
        <v>1</v>
      </c>
    </row>
    <row r="501" spans="1:3" x14ac:dyDescent="0.35">
      <c r="A501" s="175" t="s">
        <v>5781</v>
      </c>
      <c r="B501" s="176">
        <v>19.5</v>
      </c>
      <c r="C501" s="176">
        <v>1</v>
      </c>
    </row>
    <row r="502" spans="1:3" x14ac:dyDescent="0.35">
      <c r="A502" s="175" t="s">
        <v>4580</v>
      </c>
      <c r="B502" s="176">
        <v>28</v>
      </c>
      <c r="C502" s="176">
        <v>1</v>
      </c>
    </row>
    <row r="503" spans="1:3" x14ac:dyDescent="0.35">
      <c r="A503" s="175" t="s">
        <v>4650</v>
      </c>
      <c r="B503" s="176">
        <v>18</v>
      </c>
      <c r="C503" s="176">
        <v>1</v>
      </c>
    </row>
    <row r="504" spans="1:3" x14ac:dyDescent="0.35">
      <c r="A504" s="175" t="s">
        <v>5317</v>
      </c>
      <c r="B504" s="176">
        <v>21</v>
      </c>
      <c r="C504" s="176">
        <v>1</v>
      </c>
    </row>
    <row r="505" spans="1:3" x14ac:dyDescent="0.35">
      <c r="A505" s="175" t="s">
        <v>5829</v>
      </c>
      <c r="B505" s="176">
        <v>6</v>
      </c>
      <c r="C505" s="176">
        <v>1</v>
      </c>
    </row>
    <row r="506" spans="1:3" x14ac:dyDescent="0.35">
      <c r="A506" s="175" t="s">
        <v>5834</v>
      </c>
      <c r="B506" s="176">
        <v>12.3</v>
      </c>
      <c r="C506" s="176">
        <v>1</v>
      </c>
    </row>
    <row r="507" spans="1:3" x14ac:dyDescent="0.35">
      <c r="A507" s="175" t="s">
        <v>5851</v>
      </c>
      <c r="B507" s="176">
        <v>18</v>
      </c>
      <c r="C507" s="176">
        <v>1</v>
      </c>
    </row>
    <row r="508" spans="1:3" x14ac:dyDescent="0.35">
      <c r="A508" s="175" t="s">
        <v>4281</v>
      </c>
      <c r="B508" s="176">
        <v>30</v>
      </c>
      <c r="C508" s="176">
        <v>1</v>
      </c>
    </row>
    <row r="509" spans="1:3" x14ac:dyDescent="0.35">
      <c r="A509" s="175" t="s">
        <v>5715</v>
      </c>
      <c r="B509" s="176">
        <v>11.5</v>
      </c>
      <c r="C509" s="176">
        <v>1</v>
      </c>
    </row>
    <row r="510" spans="1:3" x14ac:dyDescent="0.35">
      <c r="A510" s="175" t="s">
        <v>5959</v>
      </c>
      <c r="B510" s="176">
        <v>40</v>
      </c>
      <c r="C510" s="176">
        <v>1</v>
      </c>
    </row>
    <row r="511" spans="1:3" x14ac:dyDescent="0.35">
      <c r="A511" s="175" t="s">
        <v>5923</v>
      </c>
      <c r="B511" s="176">
        <v>10</v>
      </c>
      <c r="C511" s="176">
        <v>1</v>
      </c>
    </row>
    <row r="512" spans="1:3" x14ac:dyDescent="0.35">
      <c r="A512" s="175" t="s">
        <v>5210</v>
      </c>
      <c r="B512" s="176">
        <v>12.2</v>
      </c>
      <c r="C512" s="176">
        <v>1</v>
      </c>
    </row>
    <row r="513" spans="1:3" x14ac:dyDescent="0.35">
      <c r="A513" s="175" t="s">
        <v>4209</v>
      </c>
      <c r="B513" s="176">
        <v>23</v>
      </c>
      <c r="C513" s="176">
        <v>1</v>
      </c>
    </row>
    <row r="514" spans="1:3" x14ac:dyDescent="0.35">
      <c r="A514" s="175" t="s">
        <v>4108</v>
      </c>
      <c r="B514" s="176">
        <v>13.2</v>
      </c>
      <c r="C514" s="176">
        <v>1</v>
      </c>
    </row>
    <row r="515" spans="1:3" x14ac:dyDescent="0.35">
      <c r="A515" s="175" t="s">
        <v>5621</v>
      </c>
      <c r="B515" s="176">
        <v>11.5</v>
      </c>
      <c r="C515" s="176">
        <v>1</v>
      </c>
    </row>
    <row r="516" spans="1:3" x14ac:dyDescent="0.35">
      <c r="A516" s="175" t="s">
        <v>5499</v>
      </c>
      <c r="B516" s="176">
        <v>10.8</v>
      </c>
      <c r="C516" s="176">
        <v>1</v>
      </c>
    </row>
    <row r="517" spans="1:3" x14ac:dyDescent="0.35">
      <c r="A517" s="175" t="s">
        <v>5307</v>
      </c>
      <c r="B517" s="176">
        <v>9.9</v>
      </c>
      <c r="C517" s="176">
        <v>1</v>
      </c>
    </row>
    <row r="518" spans="1:3" x14ac:dyDescent="0.35">
      <c r="A518" s="175" t="s">
        <v>4666</v>
      </c>
      <c r="B518" s="176">
        <v>21.45</v>
      </c>
      <c r="C518" s="176">
        <v>1</v>
      </c>
    </row>
    <row r="519" spans="1:3" x14ac:dyDescent="0.35">
      <c r="A519" s="175" t="s">
        <v>4826</v>
      </c>
      <c r="B519" s="176">
        <v>17.75</v>
      </c>
      <c r="C519" s="176">
        <v>1</v>
      </c>
    </row>
    <row r="520" spans="1:3" x14ac:dyDescent="0.35">
      <c r="A520" s="175" t="s">
        <v>5295</v>
      </c>
      <c r="B520" s="176">
        <v>16.5</v>
      </c>
      <c r="C520" s="176">
        <v>1</v>
      </c>
    </row>
    <row r="521" spans="1:3" x14ac:dyDescent="0.35">
      <c r="A521" s="175" t="s">
        <v>5892</v>
      </c>
      <c r="B521" s="176">
        <v>8.9</v>
      </c>
      <c r="C521" s="176">
        <v>1</v>
      </c>
    </row>
    <row r="522" spans="1:3" x14ac:dyDescent="0.35">
      <c r="A522" s="175" t="s">
        <v>4214</v>
      </c>
      <c r="B522" s="176">
        <v>16.2</v>
      </c>
      <c r="C522" s="176">
        <v>1</v>
      </c>
    </row>
    <row r="523" spans="1:3" x14ac:dyDescent="0.35">
      <c r="A523" s="175" t="s">
        <v>4846</v>
      </c>
      <c r="B523" s="176">
        <v>15.25</v>
      </c>
      <c r="C523" s="176">
        <v>1</v>
      </c>
    </row>
    <row r="524" spans="1:3" x14ac:dyDescent="0.35">
      <c r="A524" s="175" t="s">
        <v>4577</v>
      </c>
      <c r="B524" s="176">
        <v>30</v>
      </c>
      <c r="C524" s="176">
        <v>1</v>
      </c>
    </row>
    <row r="525" spans="1:3" x14ac:dyDescent="0.35">
      <c r="A525" s="175" t="s">
        <v>5802</v>
      </c>
      <c r="B525" s="176">
        <v>10.6</v>
      </c>
      <c r="C525" s="176">
        <v>1</v>
      </c>
    </row>
    <row r="526" spans="1:3" x14ac:dyDescent="0.35">
      <c r="A526" s="175" t="s">
        <v>5254</v>
      </c>
      <c r="B526" s="176">
        <v>22.85</v>
      </c>
      <c r="C526" s="176">
        <v>1</v>
      </c>
    </row>
    <row r="527" spans="1:3" x14ac:dyDescent="0.35">
      <c r="A527" s="175" t="s">
        <v>5560</v>
      </c>
      <c r="B527" s="176">
        <v>22.9</v>
      </c>
      <c r="C527" s="176">
        <v>1</v>
      </c>
    </row>
    <row r="528" spans="1:3" x14ac:dyDescent="0.35">
      <c r="A528" s="175" t="s">
        <v>152</v>
      </c>
      <c r="B528" s="176">
        <v>138.9</v>
      </c>
      <c r="C528" s="176">
        <v>1</v>
      </c>
    </row>
    <row r="529" spans="1:3" x14ac:dyDescent="0.35">
      <c r="A529" s="175" t="s">
        <v>451</v>
      </c>
      <c r="B529" s="176">
        <v>53.5</v>
      </c>
      <c r="C529" s="176">
        <v>1</v>
      </c>
    </row>
    <row r="530" spans="1:3" x14ac:dyDescent="0.35">
      <c r="A530" s="175" t="s">
        <v>4200</v>
      </c>
      <c r="B530" s="176">
        <v>10</v>
      </c>
      <c r="C530" s="176">
        <v>1</v>
      </c>
    </row>
    <row r="531" spans="1:3" x14ac:dyDescent="0.35">
      <c r="A531" s="175" t="s">
        <v>8053</v>
      </c>
      <c r="B531" s="176">
        <v>6634.4047050000008</v>
      </c>
      <c r="C531" s="176">
        <v>366</v>
      </c>
    </row>
    <row r="532" spans="1:3" x14ac:dyDescent="0.35">
      <c r="A532" s="175" t="s">
        <v>7493</v>
      </c>
      <c r="B532" s="176">
        <v>27386.202355000019</v>
      </c>
      <c r="C532" s="176">
        <v>1105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A1:AG2129"/>
  <sheetViews>
    <sheetView topLeftCell="J1" zoomScale="115" zoomScaleNormal="115" workbookViewId="0">
      <selection activeCell="O22" sqref="O22"/>
    </sheetView>
  </sheetViews>
  <sheetFormatPr defaultColWidth="11.453125" defaultRowHeight="12.5" x14ac:dyDescent="0.25"/>
  <cols>
    <col min="1" max="1" width="13.453125" style="20" customWidth="1"/>
    <col min="2" max="2" width="22.90625" style="20" customWidth="1"/>
    <col min="3" max="3" width="18.81640625" style="20" customWidth="1"/>
    <col min="4" max="8" width="6" style="20" customWidth="1"/>
    <col min="9" max="9" width="19.453125" style="20" customWidth="1"/>
    <col min="10" max="10" width="10.453125" style="20" customWidth="1"/>
    <col min="11" max="11" width="14.54296875" style="20" customWidth="1"/>
    <col min="12" max="15" width="28.453125" style="20" customWidth="1"/>
    <col min="16" max="17" width="14.54296875" style="20" customWidth="1"/>
    <col min="18" max="19" width="14.54296875" style="6" customWidth="1"/>
    <col min="20" max="20" width="14.54296875" style="143" customWidth="1"/>
    <col min="21" max="22" width="14.54296875" style="6" customWidth="1"/>
    <col min="23" max="25" width="17.26953125" style="170" customWidth="1"/>
    <col min="26" max="26" width="5.81640625" style="6" customWidth="1"/>
    <col min="27" max="27" width="15" style="6" customWidth="1"/>
    <col min="28" max="28" width="15" style="167" customWidth="1"/>
    <col min="29" max="29" width="6.1796875" style="6" customWidth="1"/>
    <col min="30" max="31" width="0.54296875" style="6" customWidth="1"/>
    <col min="32" max="32" width="32.54296875" style="6" customWidth="1"/>
    <col min="33" max="33" width="11.54296875" style="6" bestFit="1" customWidth="1"/>
    <col min="34" max="67" width="11.453125" style="6"/>
    <col min="68" max="68" width="11.54296875" style="6" bestFit="1" customWidth="1"/>
    <col min="69" max="102" width="11.453125" style="6"/>
    <col min="103" max="103" width="11.54296875" style="6" bestFit="1" customWidth="1"/>
    <col min="104" max="137" width="11.453125" style="6"/>
    <col min="138" max="138" width="11.54296875" style="6" bestFit="1" customWidth="1"/>
    <col min="139" max="172" width="11.453125" style="6"/>
    <col min="173" max="173" width="11.54296875" style="6" bestFit="1" customWidth="1"/>
    <col min="174" max="16384" width="11.453125" style="6"/>
  </cols>
  <sheetData>
    <row r="1" spans="1:33" ht="114.65" customHeight="1" x14ac:dyDescent="0.35">
      <c r="A1" s="27" t="s">
        <v>7997</v>
      </c>
      <c r="B1" s="28" t="s">
        <v>39</v>
      </c>
      <c r="C1" s="27" t="s">
        <v>40</v>
      </c>
      <c r="D1" s="27" t="s">
        <v>41</v>
      </c>
      <c r="E1" s="27" t="s">
        <v>42</v>
      </c>
      <c r="F1" s="27" t="s">
        <v>43</v>
      </c>
      <c r="G1" s="27" t="s">
        <v>44</v>
      </c>
      <c r="H1" s="27" t="s">
        <v>45</v>
      </c>
      <c r="I1" s="27" t="s">
        <v>3835</v>
      </c>
      <c r="J1" s="27" t="s">
        <v>3835</v>
      </c>
      <c r="K1" s="27" t="s">
        <v>3828</v>
      </c>
      <c r="L1" s="27" t="s">
        <v>46</v>
      </c>
      <c r="M1" s="27" t="s">
        <v>47</v>
      </c>
      <c r="N1" s="27" t="s">
        <v>48</v>
      </c>
      <c r="O1" s="166" t="s">
        <v>8005</v>
      </c>
      <c r="P1" s="166" t="s">
        <v>8004</v>
      </c>
      <c r="Q1" s="27" t="s">
        <v>50</v>
      </c>
      <c r="R1" s="166" t="s">
        <v>8003</v>
      </c>
      <c r="S1" s="27" t="s">
        <v>52</v>
      </c>
      <c r="T1" s="27" t="s">
        <v>3830</v>
      </c>
      <c r="U1" s="27" t="s">
        <v>53</v>
      </c>
      <c r="V1" s="152" t="s">
        <v>7477</v>
      </c>
      <c r="W1" s="172" t="s">
        <v>7488</v>
      </c>
      <c r="X1" s="172" t="s">
        <v>8002</v>
      </c>
      <c r="Y1" s="172"/>
      <c r="Z1" s="153" t="s">
        <v>7489</v>
      </c>
      <c r="AA1" s="153"/>
      <c r="AB1" s="169" t="str">
        <f t="shared" ref="AB1:AB32" si="0">W1</f>
        <v>Commisionedyear</v>
      </c>
    </row>
    <row r="2" spans="1:33" ht="15" customHeight="1" x14ac:dyDescent="0.25">
      <c r="A2" s="50" t="s">
        <v>3871</v>
      </c>
      <c r="B2" s="50"/>
      <c r="C2" s="50"/>
      <c r="D2" s="77">
        <v>52074</v>
      </c>
      <c r="E2" s="50" t="s">
        <v>5960</v>
      </c>
      <c r="F2" s="50"/>
      <c r="G2" s="56" t="s">
        <v>54</v>
      </c>
      <c r="H2" s="50"/>
      <c r="I2" s="29">
        <v>1997</v>
      </c>
      <c r="J2" s="29">
        <v>1997</v>
      </c>
      <c r="K2" s="50" t="s">
        <v>1</v>
      </c>
      <c r="L2" s="50" t="s">
        <v>3864</v>
      </c>
      <c r="M2" s="50"/>
      <c r="N2" s="50"/>
      <c r="O2" s="50" t="s">
        <v>3864</v>
      </c>
      <c r="P2" s="50" t="s">
        <v>55</v>
      </c>
      <c r="Q2" s="50"/>
      <c r="R2" s="55">
        <v>15</v>
      </c>
      <c r="S2" s="50"/>
      <c r="T2" s="145" t="s">
        <v>149</v>
      </c>
      <c r="U2" s="50" t="s">
        <v>7155</v>
      </c>
      <c r="V2" s="153" t="s">
        <v>1</v>
      </c>
      <c r="W2" s="170" t="str">
        <f t="shared" ref="W2:W33" ca="1" si="1">IF(ISBLANK(I2),2010,IF(Z2="D1",YEAR(I2),RIGHT(I2,4)))</f>
        <v>1997</v>
      </c>
      <c r="X2" s="170" t="e">
        <f>INDEX(Kraftwerksliste!$C$21:$Z$559,MATCH(A2,Kraftwerksliste!$D$21:$D$559,0),17)</f>
        <v>#N/A</v>
      </c>
      <c r="Z2" s="153" t="str" cm="1">
        <f t="array" aca="1" ref="Z2" ca="1">CELL("format",I2)</f>
        <v>G</v>
      </c>
      <c r="AA2" s="6">
        <v>1</v>
      </c>
      <c r="AB2" s="173" t="str">
        <f t="shared" ca="1" si="0"/>
        <v>1997</v>
      </c>
      <c r="AC2" s="6">
        <f t="shared" ref="AC2:AC65" si="2">IF(RIGHT(K2,9)="(mit StA)",1,0)</f>
        <v>0</v>
      </c>
      <c r="AD2" s="6">
        <f t="shared" ref="AD2:AD65" si="3">IF(RIGHT(K2,10)="(ohne StA)",1,0)</f>
        <v>0</v>
      </c>
      <c r="AE2" s="6">
        <f>LEN(K2)</f>
        <v>10</v>
      </c>
      <c r="AF2" s="6" t="str">
        <f t="shared" ref="AF2:AF65" si="4">IF(AC2=1,LEFT(K2,AE2-9),IF(AD2=1,LEFT(K2,AE2-10),K2))</f>
        <v>in Betrieb</v>
      </c>
      <c r="AG2" s="177"/>
    </row>
    <row r="3" spans="1:33" ht="15" customHeight="1" x14ac:dyDescent="0.25">
      <c r="A3" s="54" t="s">
        <v>3878</v>
      </c>
      <c r="B3" s="50" t="s">
        <v>3879</v>
      </c>
      <c r="C3" s="50"/>
      <c r="D3" s="75">
        <v>28832</v>
      </c>
      <c r="E3" s="62" t="s">
        <v>5961</v>
      </c>
      <c r="F3" s="50"/>
      <c r="G3" s="36" t="s">
        <v>59</v>
      </c>
      <c r="H3" s="50"/>
      <c r="I3" s="29">
        <v>2002</v>
      </c>
      <c r="J3" s="29">
        <v>2002</v>
      </c>
      <c r="K3" s="50" t="s">
        <v>1</v>
      </c>
      <c r="L3" s="50" t="s">
        <v>3864</v>
      </c>
      <c r="M3" s="50"/>
      <c r="N3" s="50"/>
      <c r="O3" s="50" t="s">
        <v>3864</v>
      </c>
      <c r="P3" s="50" t="s">
        <v>55</v>
      </c>
      <c r="Q3" s="50"/>
      <c r="R3" s="76">
        <v>13.3</v>
      </c>
      <c r="S3" s="83"/>
      <c r="T3" s="83" t="s">
        <v>1280</v>
      </c>
      <c r="U3" s="83" t="s">
        <v>60</v>
      </c>
      <c r="V3" s="155" t="s">
        <v>1</v>
      </c>
      <c r="W3" s="170" t="str">
        <f t="shared" ca="1" si="1"/>
        <v>2002</v>
      </c>
      <c r="X3" s="170" t="e">
        <f>INDEX(Kraftwerksliste!$C$21:$Z$559,MATCH(A3,Kraftwerksliste!$D$21:$D$559,0),17)</f>
        <v>#N/A</v>
      </c>
      <c r="Z3" s="153" t="str" cm="1">
        <f t="array" aca="1" ref="Z3" ca="1">CELL("format",I3)</f>
        <v>G</v>
      </c>
      <c r="AA3" s="6">
        <v>2</v>
      </c>
      <c r="AB3" s="173" t="str">
        <f t="shared" ca="1" si="0"/>
        <v>2002</v>
      </c>
      <c r="AC3" s="6">
        <f t="shared" si="2"/>
        <v>0</v>
      </c>
      <c r="AD3" s="6">
        <f t="shared" si="3"/>
        <v>0</v>
      </c>
      <c r="AE3" s="6">
        <f t="shared" ref="AE3:AE15" si="5">LEN(K3)</f>
        <v>10</v>
      </c>
      <c r="AF3" s="6" t="str">
        <f t="shared" si="4"/>
        <v>in Betrieb</v>
      </c>
    </row>
    <row r="4" spans="1:33" ht="15" customHeight="1" x14ac:dyDescent="0.25">
      <c r="A4" s="54" t="s">
        <v>3883</v>
      </c>
      <c r="B4" s="50" t="s">
        <v>3884</v>
      </c>
      <c r="C4" s="50"/>
      <c r="D4" s="75">
        <v>59229</v>
      </c>
      <c r="E4" s="62" t="s">
        <v>5962</v>
      </c>
      <c r="F4" s="54"/>
      <c r="G4" s="56" t="s">
        <v>54</v>
      </c>
      <c r="H4" s="50"/>
      <c r="I4" s="29">
        <v>2003</v>
      </c>
      <c r="J4" s="29">
        <v>2003</v>
      </c>
      <c r="K4" s="50" t="s">
        <v>1</v>
      </c>
      <c r="L4" s="50" t="s">
        <v>3864</v>
      </c>
      <c r="M4" s="50"/>
      <c r="N4" s="54"/>
      <c r="O4" s="92" t="s">
        <v>3864</v>
      </c>
      <c r="P4" s="50" t="s">
        <v>55</v>
      </c>
      <c r="Q4" s="50"/>
      <c r="R4" s="55">
        <v>15</v>
      </c>
      <c r="S4" s="50"/>
      <c r="T4" s="54" t="s">
        <v>149</v>
      </c>
      <c r="U4" s="62" t="s">
        <v>7159</v>
      </c>
      <c r="V4" s="154" t="s">
        <v>1</v>
      </c>
      <c r="W4" s="170" t="str">
        <f t="shared" ca="1" si="1"/>
        <v>2003</v>
      </c>
      <c r="X4" s="170" t="e">
        <f>INDEX(Kraftwerksliste!$C$21:$Z$559,MATCH(A4,Kraftwerksliste!$D$21:$D$559,0),17)</f>
        <v>#N/A</v>
      </c>
      <c r="Z4" s="153" t="str" cm="1">
        <f t="array" aca="1" ref="Z4" ca="1">CELL("format",I4)</f>
        <v>G</v>
      </c>
      <c r="AA4" s="6">
        <v>3</v>
      </c>
      <c r="AB4" s="173" t="str">
        <f t="shared" ca="1" si="0"/>
        <v>2003</v>
      </c>
      <c r="AC4" s="6">
        <f t="shared" si="2"/>
        <v>0</v>
      </c>
      <c r="AD4" s="6">
        <f t="shared" si="3"/>
        <v>0</v>
      </c>
      <c r="AE4" s="6">
        <f t="shared" si="5"/>
        <v>10</v>
      </c>
      <c r="AF4" s="6" t="str">
        <f t="shared" si="4"/>
        <v>in Betrieb</v>
      </c>
    </row>
    <row r="5" spans="1:33" ht="15" customHeight="1" x14ac:dyDescent="0.25">
      <c r="A5" s="50" t="s">
        <v>3885</v>
      </c>
      <c r="B5" s="50" t="s">
        <v>3886</v>
      </c>
      <c r="C5" s="50"/>
      <c r="D5" s="33">
        <v>21702</v>
      </c>
      <c r="E5" s="33" t="s">
        <v>5965</v>
      </c>
      <c r="F5" s="33"/>
      <c r="G5" s="56" t="s">
        <v>59</v>
      </c>
      <c r="H5" s="33"/>
      <c r="I5" s="29">
        <v>1999</v>
      </c>
      <c r="J5" s="29">
        <v>1999</v>
      </c>
      <c r="K5" s="33" t="s">
        <v>1</v>
      </c>
      <c r="L5" s="33" t="s">
        <v>3864</v>
      </c>
      <c r="M5" s="33"/>
      <c r="N5" s="33"/>
      <c r="O5" s="33" t="s">
        <v>3864</v>
      </c>
      <c r="P5" s="33" t="s">
        <v>55</v>
      </c>
      <c r="Q5" s="33"/>
      <c r="R5" s="55">
        <v>39.6</v>
      </c>
      <c r="S5" s="33"/>
      <c r="T5" s="54" t="s">
        <v>1280</v>
      </c>
      <c r="U5" s="116" t="s">
        <v>60</v>
      </c>
      <c r="V5" s="156" t="s">
        <v>1</v>
      </c>
      <c r="W5" s="170" t="str">
        <f t="shared" ca="1" si="1"/>
        <v>1999</v>
      </c>
      <c r="X5" s="170" t="e">
        <f>INDEX(Kraftwerksliste!$C$21:$Z$559,MATCH(A5,Kraftwerksliste!$D$21:$D$559,0),17)</f>
        <v>#N/A</v>
      </c>
      <c r="Z5" s="153" t="str" cm="1">
        <f t="array" aca="1" ref="Z5" ca="1">CELL("format",I5)</f>
        <v>G</v>
      </c>
      <c r="AA5" s="6">
        <v>4</v>
      </c>
      <c r="AB5" s="173" t="str">
        <f t="shared" ca="1" si="0"/>
        <v>1999</v>
      </c>
      <c r="AC5" s="6">
        <f t="shared" si="2"/>
        <v>0</v>
      </c>
      <c r="AD5" s="6">
        <f t="shared" si="3"/>
        <v>0</v>
      </c>
      <c r="AE5" s="6">
        <f t="shared" si="5"/>
        <v>10</v>
      </c>
      <c r="AF5" s="6" t="str">
        <f t="shared" si="4"/>
        <v>in Betrieb</v>
      </c>
    </row>
    <row r="6" spans="1:33" ht="15" customHeight="1" x14ac:dyDescent="0.25">
      <c r="A6" s="54" t="s">
        <v>62</v>
      </c>
      <c r="B6" s="50" t="s">
        <v>63</v>
      </c>
      <c r="C6" s="50" t="s">
        <v>64</v>
      </c>
      <c r="D6" s="77">
        <v>16356</v>
      </c>
      <c r="E6" s="50" t="s">
        <v>64</v>
      </c>
      <c r="F6" s="50" t="s">
        <v>65</v>
      </c>
      <c r="G6" s="56" t="s">
        <v>66</v>
      </c>
      <c r="H6" s="50" t="s">
        <v>67</v>
      </c>
      <c r="I6" s="31">
        <v>1990</v>
      </c>
      <c r="J6" s="31">
        <v>1990</v>
      </c>
      <c r="K6" s="50" t="s">
        <v>68</v>
      </c>
      <c r="L6" s="50" t="s">
        <v>20</v>
      </c>
      <c r="M6" s="50"/>
      <c r="N6" s="50"/>
      <c r="O6" s="92" t="s">
        <v>20</v>
      </c>
      <c r="P6" s="50" t="s">
        <v>58</v>
      </c>
      <c r="Q6" s="50" t="s">
        <v>58</v>
      </c>
      <c r="R6" s="55">
        <v>37.5</v>
      </c>
      <c r="S6" s="50" t="s">
        <v>69</v>
      </c>
      <c r="T6" s="54" t="s">
        <v>370</v>
      </c>
      <c r="U6" s="36" t="s">
        <v>70</v>
      </c>
      <c r="V6" s="158" t="s">
        <v>7478</v>
      </c>
      <c r="W6" s="170" t="str">
        <f t="shared" ca="1" si="1"/>
        <v>1990</v>
      </c>
      <c r="X6" s="170" t="e">
        <f>INDEX(Kraftwerksliste!$C$21:$Z$559,MATCH(A6,Kraftwerksliste!$D$21:$D$559,0),17)</f>
        <v>#N/A</v>
      </c>
      <c r="Z6" s="153" t="str" cm="1">
        <f t="array" aca="1" ref="Z6" ca="1">CELL("format",I6)</f>
        <v>F0</v>
      </c>
      <c r="AA6" s="6">
        <v>5</v>
      </c>
      <c r="AB6" s="173" t="str">
        <f t="shared" ca="1" si="0"/>
        <v>1990</v>
      </c>
      <c r="AC6" s="6">
        <f t="shared" si="2"/>
        <v>1</v>
      </c>
      <c r="AD6" s="6">
        <f t="shared" si="3"/>
        <v>0</v>
      </c>
      <c r="AE6" s="6">
        <f t="shared" si="5"/>
        <v>31</v>
      </c>
      <c r="AF6" s="6" t="str">
        <f t="shared" si="4"/>
        <v xml:space="preserve">Vorläufig Stillgelegt </v>
      </c>
    </row>
    <row r="7" spans="1:33" ht="15" customHeight="1" x14ac:dyDescent="0.25">
      <c r="A7" s="54" t="s">
        <v>71</v>
      </c>
      <c r="B7" s="54" t="s">
        <v>63</v>
      </c>
      <c r="C7" s="50" t="s">
        <v>64</v>
      </c>
      <c r="D7" s="75">
        <v>16356</v>
      </c>
      <c r="E7" s="62" t="s">
        <v>64</v>
      </c>
      <c r="F7" s="50" t="s">
        <v>65</v>
      </c>
      <c r="G7" s="56" t="s">
        <v>66</v>
      </c>
      <c r="H7" s="50" t="s">
        <v>72</v>
      </c>
      <c r="I7" s="31">
        <v>1990</v>
      </c>
      <c r="J7" s="31">
        <v>1990</v>
      </c>
      <c r="K7" s="50" t="s">
        <v>68</v>
      </c>
      <c r="L7" s="50" t="s">
        <v>20</v>
      </c>
      <c r="M7" s="50"/>
      <c r="N7" s="50"/>
      <c r="O7" s="92" t="s">
        <v>20</v>
      </c>
      <c r="P7" s="50" t="s">
        <v>58</v>
      </c>
      <c r="Q7" s="50" t="s">
        <v>58</v>
      </c>
      <c r="R7" s="76">
        <v>37.5</v>
      </c>
      <c r="S7" s="50" t="s">
        <v>69</v>
      </c>
      <c r="T7" s="137" t="s">
        <v>370</v>
      </c>
      <c r="U7" s="62" t="s">
        <v>70</v>
      </c>
      <c r="V7" s="154" t="s">
        <v>7478</v>
      </c>
      <c r="W7" s="170" t="str">
        <f t="shared" ca="1" si="1"/>
        <v>1990</v>
      </c>
      <c r="X7" s="170" t="e">
        <f>INDEX(Kraftwerksliste!$C$21:$Z$559,MATCH(A7,Kraftwerksliste!$D$21:$D$559,0),17)</f>
        <v>#N/A</v>
      </c>
      <c r="Z7" s="153" t="str" cm="1">
        <f t="array" aca="1" ref="Z7" ca="1">CELL("format",I7)</f>
        <v>F0</v>
      </c>
      <c r="AA7" s="6">
        <v>6</v>
      </c>
      <c r="AB7" s="173" t="str">
        <f t="shared" ca="1" si="0"/>
        <v>1990</v>
      </c>
      <c r="AC7" s="6">
        <f t="shared" si="2"/>
        <v>1</v>
      </c>
      <c r="AD7" s="6">
        <f t="shared" si="3"/>
        <v>0</v>
      </c>
      <c r="AE7" s="6">
        <f t="shared" si="5"/>
        <v>31</v>
      </c>
      <c r="AF7" s="6" t="str">
        <f t="shared" si="4"/>
        <v xml:space="preserve">Vorläufig Stillgelegt </v>
      </c>
    </row>
    <row r="8" spans="1:33" ht="15" customHeight="1" x14ac:dyDescent="0.25">
      <c r="A8" s="50" t="s">
        <v>73</v>
      </c>
      <c r="B8" s="58" t="s">
        <v>63</v>
      </c>
      <c r="C8" s="36" t="s">
        <v>64</v>
      </c>
      <c r="D8" s="77">
        <v>16356</v>
      </c>
      <c r="E8" s="33" t="s">
        <v>64</v>
      </c>
      <c r="F8" s="33" t="s">
        <v>65</v>
      </c>
      <c r="G8" s="36" t="s">
        <v>66</v>
      </c>
      <c r="H8" s="36" t="s">
        <v>74</v>
      </c>
      <c r="I8" s="31">
        <v>1990</v>
      </c>
      <c r="J8" s="31">
        <v>1990</v>
      </c>
      <c r="K8" s="50" t="s">
        <v>68</v>
      </c>
      <c r="L8" s="50" t="s">
        <v>20</v>
      </c>
      <c r="M8" s="51"/>
      <c r="N8" s="33"/>
      <c r="O8" s="92" t="s">
        <v>20</v>
      </c>
      <c r="P8" s="33" t="s">
        <v>58</v>
      </c>
      <c r="Q8" s="36" t="s">
        <v>58</v>
      </c>
      <c r="R8" s="52">
        <v>37.5</v>
      </c>
      <c r="S8" s="62" t="s">
        <v>69</v>
      </c>
      <c r="T8" s="54" t="s">
        <v>370</v>
      </c>
      <c r="U8" s="36" t="s">
        <v>70</v>
      </c>
      <c r="V8" s="158" t="s">
        <v>7478</v>
      </c>
      <c r="W8" s="170" t="str">
        <f t="shared" ca="1" si="1"/>
        <v>1990</v>
      </c>
      <c r="X8" s="170" t="e">
        <f>INDEX(Kraftwerksliste!$C$21:$Z$559,MATCH(A8,Kraftwerksliste!$D$21:$D$559,0),17)</f>
        <v>#N/A</v>
      </c>
      <c r="Z8" s="153" t="str" cm="1">
        <f t="array" aca="1" ref="Z8" ca="1">CELL("format",I8)</f>
        <v>F0</v>
      </c>
      <c r="AA8" s="6">
        <v>7</v>
      </c>
      <c r="AB8" s="173" t="str">
        <f t="shared" ca="1" si="0"/>
        <v>1990</v>
      </c>
      <c r="AC8" s="6">
        <f t="shared" si="2"/>
        <v>1</v>
      </c>
      <c r="AD8" s="6">
        <f t="shared" si="3"/>
        <v>0</v>
      </c>
      <c r="AE8" s="6">
        <f t="shared" si="5"/>
        <v>31</v>
      </c>
      <c r="AF8" s="6" t="str">
        <f t="shared" si="4"/>
        <v xml:space="preserve">Vorläufig Stillgelegt </v>
      </c>
    </row>
    <row r="9" spans="1:33" ht="15" customHeight="1" x14ac:dyDescent="0.25">
      <c r="A9" s="54" t="s">
        <v>75</v>
      </c>
      <c r="B9" s="50" t="s">
        <v>63</v>
      </c>
      <c r="C9" s="50" t="s">
        <v>64</v>
      </c>
      <c r="D9" s="77">
        <v>16356</v>
      </c>
      <c r="E9" s="50" t="s">
        <v>64</v>
      </c>
      <c r="F9" s="50" t="s">
        <v>65</v>
      </c>
      <c r="G9" s="56" t="s">
        <v>66</v>
      </c>
      <c r="H9" s="50" t="s">
        <v>76</v>
      </c>
      <c r="I9" s="31">
        <v>1990</v>
      </c>
      <c r="J9" s="31">
        <v>1990</v>
      </c>
      <c r="K9" s="50" t="s">
        <v>68</v>
      </c>
      <c r="L9" s="50" t="s">
        <v>20</v>
      </c>
      <c r="M9" s="50"/>
      <c r="N9" s="50"/>
      <c r="O9" s="50" t="s">
        <v>20</v>
      </c>
      <c r="P9" s="50" t="s">
        <v>58</v>
      </c>
      <c r="Q9" s="50" t="s">
        <v>58</v>
      </c>
      <c r="R9" s="55">
        <v>37.5</v>
      </c>
      <c r="S9" s="59" t="s">
        <v>69</v>
      </c>
      <c r="T9" s="54" t="s">
        <v>370</v>
      </c>
      <c r="U9" s="50" t="s">
        <v>70</v>
      </c>
      <c r="V9" s="153" t="s">
        <v>7478</v>
      </c>
      <c r="W9" s="170" t="str">
        <f t="shared" ca="1" si="1"/>
        <v>1990</v>
      </c>
      <c r="X9" s="170" t="e">
        <f>INDEX(Kraftwerksliste!$C$21:$Z$559,MATCH(A9,Kraftwerksliste!$D$21:$D$559,0),17)</f>
        <v>#N/A</v>
      </c>
      <c r="Z9" s="153" t="str" cm="1">
        <f t="array" aca="1" ref="Z9" ca="1">CELL("format",I9)</f>
        <v>F0</v>
      </c>
      <c r="AA9" s="6">
        <v>8</v>
      </c>
      <c r="AB9" s="173" t="str">
        <f t="shared" ca="1" si="0"/>
        <v>1990</v>
      </c>
      <c r="AC9" s="6">
        <f t="shared" si="2"/>
        <v>1</v>
      </c>
      <c r="AD9" s="6">
        <f t="shared" si="3"/>
        <v>0</v>
      </c>
      <c r="AE9" s="6">
        <f t="shared" si="5"/>
        <v>31</v>
      </c>
      <c r="AF9" s="6" t="str">
        <f t="shared" si="4"/>
        <v xml:space="preserve">Vorläufig Stillgelegt </v>
      </c>
    </row>
    <row r="10" spans="1:33" ht="15" customHeight="1" x14ac:dyDescent="0.25">
      <c r="A10" s="54" t="s">
        <v>3893</v>
      </c>
      <c r="B10" s="51" t="s">
        <v>3894</v>
      </c>
      <c r="C10" s="51"/>
      <c r="D10" s="75">
        <v>25885</v>
      </c>
      <c r="E10" s="62" t="s">
        <v>5970</v>
      </c>
      <c r="F10" s="51"/>
      <c r="G10" s="36" t="s">
        <v>78</v>
      </c>
      <c r="H10" s="50"/>
      <c r="I10" s="29">
        <v>2002</v>
      </c>
      <c r="J10" s="29">
        <v>2002</v>
      </c>
      <c r="K10" s="50" t="s">
        <v>1</v>
      </c>
      <c r="L10" s="50" t="s">
        <v>3864</v>
      </c>
      <c r="M10" s="51"/>
      <c r="N10" s="50"/>
      <c r="O10" s="92" t="s">
        <v>3864</v>
      </c>
      <c r="P10" s="36" t="s">
        <v>55</v>
      </c>
      <c r="Q10" s="50"/>
      <c r="R10" s="76">
        <v>15</v>
      </c>
      <c r="S10" s="58"/>
      <c r="T10" s="54" t="s">
        <v>149</v>
      </c>
      <c r="U10" s="62" t="s">
        <v>79</v>
      </c>
      <c r="V10" s="154" t="s">
        <v>1</v>
      </c>
      <c r="W10" s="170" t="str">
        <f t="shared" ca="1" si="1"/>
        <v>2002</v>
      </c>
      <c r="X10" s="170" t="e">
        <f>INDEX(Kraftwerksliste!$C$21:$Z$559,MATCH(A10,Kraftwerksliste!$D$21:$D$559,0),17)</f>
        <v>#N/A</v>
      </c>
      <c r="Z10" s="153" t="str" cm="1">
        <f t="array" aca="1" ref="Z10" ca="1">CELL("format",I10)</f>
        <v>G</v>
      </c>
      <c r="AA10" s="6">
        <v>9</v>
      </c>
      <c r="AB10" s="173" t="str">
        <f t="shared" ca="1" si="0"/>
        <v>2002</v>
      </c>
      <c r="AC10" s="6">
        <f t="shared" si="2"/>
        <v>0</v>
      </c>
      <c r="AD10" s="6">
        <f t="shared" si="3"/>
        <v>0</v>
      </c>
      <c r="AE10" s="6">
        <f t="shared" si="5"/>
        <v>10</v>
      </c>
      <c r="AF10" s="6" t="str">
        <f t="shared" si="4"/>
        <v>in Betrieb</v>
      </c>
    </row>
    <row r="11" spans="1:33" ht="15" customHeight="1" x14ac:dyDescent="0.25">
      <c r="A11" s="50" t="s">
        <v>80</v>
      </c>
      <c r="B11" s="50" t="s">
        <v>3743</v>
      </c>
      <c r="C11" s="50" t="s">
        <v>82</v>
      </c>
      <c r="D11" s="77">
        <v>79774</v>
      </c>
      <c r="E11" s="50" t="s">
        <v>83</v>
      </c>
      <c r="F11" s="50" t="s">
        <v>84</v>
      </c>
      <c r="G11" s="56" t="s">
        <v>57</v>
      </c>
      <c r="H11" s="50"/>
      <c r="I11" s="30">
        <v>12420</v>
      </c>
      <c r="J11" s="30">
        <v>12420</v>
      </c>
      <c r="K11" s="50" t="s">
        <v>1</v>
      </c>
      <c r="L11" s="50" t="s">
        <v>25</v>
      </c>
      <c r="M11" s="50"/>
      <c r="N11" s="50"/>
      <c r="O11" s="50" t="s">
        <v>25</v>
      </c>
      <c r="P11" s="50" t="s">
        <v>58</v>
      </c>
      <c r="Q11" s="50" t="s">
        <v>58</v>
      </c>
      <c r="R11" s="55">
        <v>79.5</v>
      </c>
      <c r="S11" s="50" t="s">
        <v>85</v>
      </c>
      <c r="T11" s="54" t="s">
        <v>370</v>
      </c>
      <c r="U11" s="36" t="s">
        <v>86</v>
      </c>
      <c r="V11" s="158" t="s">
        <v>1</v>
      </c>
      <c r="W11" s="170">
        <f t="shared" ca="1" si="1"/>
        <v>1934</v>
      </c>
      <c r="X11" s="170" t="e">
        <f>INDEX(Kraftwerksliste!$C$21:$Z$559,MATCH(A11,Kraftwerksliste!$D$21:$D$559,0),17)</f>
        <v>#N/A</v>
      </c>
      <c r="Z11" s="153" t="str" cm="1">
        <f t="array" aca="1" ref="Z11" ca="1">CELL("format",I11)</f>
        <v>D1</v>
      </c>
      <c r="AA11" s="6">
        <v>10</v>
      </c>
      <c r="AB11" s="173">
        <f t="shared" ca="1" si="0"/>
        <v>1934</v>
      </c>
      <c r="AC11" s="6">
        <f t="shared" si="2"/>
        <v>0</v>
      </c>
      <c r="AD11" s="6">
        <f t="shared" si="3"/>
        <v>0</v>
      </c>
      <c r="AE11" s="6">
        <f t="shared" si="5"/>
        <v>10</v>
      </c>
      <c r="AF11" s="6" t="str">
        <f t="shared" si="4"/>
        <v>in Betrieb</v>
      </c>
    </row>
    <row r="12" spans="1:33" ht="15" customHeight="1" x14ac:dyDescent="0.25">
      <c r="A12" s="54" t="s">
        <v>723</v>
      </c>
      <c r="B12" s="50" t="s">
        <v>3743</v>
      </c>
      <c r="C12" s="50" t="s">
        <v>724</v>
      </c>
      <c r="D12" s="77">
        <v>79804</v>
      </c>
      <c r="E12" s="50" t="s">
        <v>725</v>
      </c>
      <c r="F12" s="50" t="s">
        <v>726</v>
      </c>
      <c r="G12" s="56" t="s">
        <v>57</v>
      </c>
      <c r="H12" s="50"/>
      <c r="I12" s="30">
        <v>40130</v>
      </c>
      <c r="J12" s="30">
        <v>40130</v>
      </c>
      <c r="K12" s="50" t="s">
        <v>1</v>
      </c>
      <c r="L12" s="50" t="s">
        <v>25</v>
      </c>
      <c r="M12" s="50"/>
      <c r="N12" s="50"/>
      <c r="O12" s="50" t="s">
        <v>25</v>
      </c>
      <c r="P12" s="50" t="s">
        <v>55</v>
      </c>
      <c r="Q12" s="50" t="s">
        <v>58</v>
      </c>
      <c r="R12" s="55">
        <v>24</v>
      </c>
      <c r="S12" s="50" t="s">
        <v>85</v>
      </c>
      <c r="T12" s="54" t="s">
        <v>370</v>
      </c>
      <c r="U12" s="50" t="s">
        <v>86</v>
      </c>
      <c r="V12" s="153" t="s">
        <v>1</v>
      </c>
      <c r="W12" s="170">
        <f t="shared" ca="1" si="1"/>
        <v>2009</v>
      </c>
      <c r="X12" s="170" t="e">
        <f>INDEX(Kraftwerksliste!$C$21:$Z$559,MATCH(A12,Kraftwerksliste!$D$21:$D$559,0),17)</f>
        <v>#N/A</v>
      </c>
      <c r="Z12" s="153" t="str" cm="1">
        <f t="array" aca="1" ref="Z12" ca="1">CELL("format",I12)</f>
        <v>D1</v>
      </c>
      <c r="AA12" s="6">
        <v>11</v>
      </c>
      <c r="AB12" s="173">
        <f t="shared" ca="1" si="0"/>
        <v>2009</v>
      </c>
      <c r="AC12" s="6">
        <f t="shared" si="2"/>
        <v>0</v>
      </c>
      <c r="AD12" s="6">
        <f t="shared" si="3"/>
        <v>0</v>
      </c>
      <c r="AE12" s="6">
        <f t="shared" si="5"/>
        <v>10</v>
      </c>
      <c r="AF12" s="6" t="str">
        <f t="shared" si="4"/>
        <v>in Betrieb</v>
      </c>
    </row>
    <row r="13" spans="1:33" ht="15" customHeight="1" x14ac:dyDescent="0.25">
      <c r="A13" s="139" t="s">
        <v>3453</v>
      </c>
      <c r="B13" s="139" t="s">
        <v>3454</v>
      </c>
      <c r="C13" s="139" t="s">
        <v>3455</v>
      </c>
      <c r="D13" s="139">
        <v>79774</v>
      </c>
      <c r="E13" s="139" t="s">
        <v>83</v>
      </c>
      <c r="F13" s="139"/>
      <c r="G13" s="139" t="s">
        <v>57</v>
      </c>
      <c r="H13" s="139"/>
      <c r="I13" s="31">
        <v>2009</v>
      </c>
      <c r="J13" s="31">
        <v>2009</v>
      </c>
      <c r="K13" s="139" t="s">
        <v>3417</v>
      </c>
      <c r="L13" s="139" t="s">
        <v>110</v>
      </c>
      <c r="M13" s="139" t="s">
        <v>32</v>
      </c>
      <c r="N13" s="139" t="s">
        <v>3456</v>
      </c>
      <c r="O13" s="139" t="s">
        <v>32</v>
      </c>
      <c r="P13" s="139" t="s">
        <v>58</v>
      </c>
      <c r="Q13" s="139" t="s">
        <v>55</v>
      </c>
      <c r="R13" s="140">
        <v>28</v>
      </c>
      <c r="S13" s="140" t="s">
        <v>83</v>
      </c>
      <c r="T13" s="151" t="s">
        <v>370</v>
      </c>
      <c r="U13" s="140" t="s">
        <v>1208</v>
      </c>
      <c r="V13" s="164" t="s">
        <v>7480</v>
      </c>
      <c r="W13" s="170" t="str">
        <f t="shared" ca="1" si="1"/>
        <v>2009</v>
      </c>
      <c r="X13" s="170" t="e">
        <f>INDEX(Kraftwerksliste!$C$21:$Z$559,MATCH(A13,Kraftwerksliste!$D$21:$D$559,0),17)</f>
        <v>#N/A</v>
      </c>
      <c r="Z13" s="153" t="str" cm="1">
        <f t="array" aca="1" ref="Z13" ca="1">CELL("format",I13)</f>
        <v>F0</v>
      </c>
      <c r="AA13" s="6">
        <v>12</v>
      </c>
      <c r="AB13" s="173" t="str">
        <f t="shared" ca="1" si="0"/>
        <v>2009</v>
      </c>
      <c r="AC13" s="6">
        <f t="shared" si="2"/>
        <v>0</v>
      </c>
      <c r="AD13" s="6">
        <f t="shared" si="3"/>
        <v>1</v>
      </c>
      <c r="AE13" s="6">
        <f t="shared" si="5"/>
        <v>37</v>
      </c>
      <c r="AF13" s="6" t="str">
        <f t="shared" si="4"/>
        <v xml:space="preserve">Endgültig Stillgelegt 2012 </v>
      </c>
    </row>
    <row r="14" spans="1:33" ht="15" customHeight="1" x14ac:dyDescent="0.25">
      <c r="A14" s="50" t="s">
        <v>87</v>
      </c>
      <c r="B14" s="50" t="s">
        <v>88</v>
      </c>
      <c r="C14" s="50" t="s">
        <v>89</v>
      </c>
      <c r="D14" s="77">
        <v>31061</v>
      </c>
      <c r="E14" s="50" t="s">
        <v>90</v>
      </c>
      <c r="F14" s="50" t="s">
        <v>91</v>
      </c>
      <c r="G14" s="56" t="s">
        <v>59</v>
      </c>
      <c r="H14" s="50" t="s">
        <v>92</v>
      </c>
      <c r="I14" s="30">
        <v>37825</v>
      </c>
      <c r="J14" s="30">
        <v>37825</v>
      </c>
      <c r="K14" s="50" t="s">
        <v>1</v>
      </c>
      <c r="L14" s="50" t="s">
        <v>17</v>
      </c>
      <c r="M14" s="50"/>
      <c r="N14" s="50"/>
      <c r="O14" s="50" t="s">
        <v>17</v>
      </c>
      <c r="P14" s="50" t="s">
        <v>55</v>
      </c>
      <c r="Q14" s="50" t="s">
        <v>55</v>
      </c>
      <c r="R14" s="55">
        <v>13</v>
      </c>
      <c r="S14" s="50"/>
      <c r="T14" s="54" t="s">
        <v>149</v>
      </c>
      <c r="U14" s="50" t="s">
        <v>93</v>
      </c>
      <c r="V14" s="153" t="s">
        <v>1</v>
      </c>
      <c r="W14" s="170">
        <f t="shared" ca="1" si="1"/>
        <v>2003</v>
      </c>
      <c r="X14" s="170" t="e">
        <f>INDEX(Kraftwerksliste!$C$21:$Z$559,MATCH(A14,Kraftwerksliste!$D$21:$D$559,0),17)</f>
        <v>#N/A</v>
      </c>
      <c r="Z14" s="153" t="str" cm="1">
        <f t="array" aca="1" ref="Z14" ca="1">CELL("format",I14)</f>
        <v>D1</v>
      </c>
      <c r="AA14" s="6">
        <v>13</v>
      </c>
      <c r="AB14" s="173">
        <f t="shared" ca="1" si="0"/>
        <v>2003</v>
      </c>
      <c r="AC14" s="6">
        <f t="shared" si="2"/>
        <v>0</v>
      </c>
      <c r="AD14" s="6">
        <f t="shared" si="3"/>
        <v>0</v>
      </c>
      <c r="AE14" s="6">
        <f t="shared" si="5"/>
        <v>10</v>
      </c>
      <c r="AF14" s="6" t="str">
        <f t="shared" si="4"/>
        <v>in Betrieb</v>
      </c>
    </row>
    <row r="15" spans="1:33" ht="15" customHeight="1" x14ac:dyDescent="0.3">
      <c r="A15" s="266" t="s">
        <v>94</v>
      </c>
      <c r="B15" s="266" t="s">
        <v>88</v>
      </c>
      <c r="C15" s="266" t="s">
        <v>89</v>
      </c>
      <c r="D15" s="267">
        <v>31061</v>
      </c>
      <c r="E15" s="266" t="s">
        <v>90</v>
      </c>
      <c r="F15" s="266" t="s">
        <v>91</v>
      </c>
      <c r="G15" s="268" t="s">
        <v>59</v>
      </c>
      <c r="H15" s="266" t="s">
        <v>95</v>
      </c>
      <c r="I15" s="272">
        <v>1947</v>
      </c>
      <c r="J15" s="272">
        <v>1947</v>
      </c>
      <c r="K15" s="266" t="s">
        <v>1</v>
      </c>
      <c r="L15" s="266" t="s">
        <v>20</v>
      </c>
      <c r="M15" s="266"/>
      <c r="N15" s="266"/>
      <c r="O15" s="266" t="s">
        <v>20</v>
      </c>
      <c r="P15" s="266" t="s">
        <v>58</v>
      </c>
      <c r="Q15" s="266" t="s">
        <v>55</v>
      </c>
      <c r="R15" s="269">
        <v>11</v>
      </c>
      <c r="S15" s="266"/>
      <c r="T15" s="16" t="s">
        <v>149</v>
      </c>
      <c r="U15" s="266" t="s">
        <v>93</v>
      </c>
      <c r="V15" s="270" t="s">
        <v>1</v>
      </c>
      <c r="W15" s="271" t="str">
        <f t="shared" ca="1" si="1"/>
        <v>1947</v>
      </c>
      <c r="X15" s="170" t="str">
        <f>INDEX(Kraftwerksliste!$C$21:$Z$559,MATCH(A15,Kraftwerksliste!$D$21:$D$559,0),17)</f>
        <v>Steam turbine</v>
      </c>
      <c r="Z15" s="153" t="str" cm="1">
        <f t="array" aca="1" ref="Z15" ca="1">CELL("format",I15)</f>
        <v>F0</v>
      </c>
      <c r="AA15" s="6">
        <v>14</v>
      </c>
      <c r="AB15" s="173" t="str">
        <f t="shared" ca="1" si="0"/>
        <v>1947</v>
      </c>
      <c r="AC15" s="6">
        <f t="shared" si="2"/>
        <v>0</v>
      </c>
      <c r="AD15" s="6">
        <f t="shared" si="3"/>
        <v>0</v>
      </c>
      <c r="AE15" s="6">
        <f t="shared" si="5"/>
        <v>10</v>
      </c>
      <c r="AF15" s="6" t="str">
        <f t="shared" si="4"/>
        <v>in Betrieb</v>
      </c>
    </row>
    <row r="16" spans="1:33" ht="15" customHeight="1" x14ac:dyDescent="0.25">
      <c r="A16" s="50" t="s">
        <v>96</v>
      </c>
      <c r="B16" s="50" t="s">
        <v>88</v>
      </c>
      <c r="C16" s="50" t="s">
        <v>89</v>
      </c>
      <c r="D16" s="77">
        <v>31061</v>
      </c>
      <c r="E16" s="50" t="s">
        <v>90</v>
      </c>
      <c r="F16" s="50" t="s">
        <v>91</v>
      </c>
      <c r="G16" s="56" t="s">
        <v>59</v>
      </c>
      <c r="H16" s="50" t="s">
        <v>97</v>
      </c>
      <c r="I16" s="34">
        <v>1912</v>
      </c>
      <c r="J16" s="34">
        <v>1912</v>
      </c>
      <c r="K16" s="50" t="s">
        <v>1</v>
      </c>
      <c r="L16" s="50" t="s">
        <v>25</v>
      </c>
      <c r="M16" s="50"/>
      <c r="N16" s="50"/>
      <c r="O16" s="50" t="s">
        <v>25</v>
      </c>
      <c r="P16" s="50" t="s">
        <v>55</v>
      </c>
      <c r="Q16" s="50" t="s">
        <v>58</v>
      </c>
      <c r="R16" s="55">
        <v>0.1</v>
      </c>
      <c r="S16" s="50"/>
      <c r="T16" s="54"/>
      <c r="U16" s="50"/>
      <c r="V16" s="153" t="s">
        <v>1</v>
      </c>
      <c r="W16" s="170" t="str">
        <f t="shared" ca="1" si="1"/>
        <v>1912</v>
      </c>
      <c r="X16" s="170" t="e">
        <f>INDEX(Kraftwerksliste!$C$21:$Z$559,MATCH(A16,Kraftwerksliste!$D$21:$D$559,0),17)</f>
        <v>#N/A</v>
      </c>
      <c r="Z16" s="153" t="str" cm="1">
        <f t="array" aca="1" ref="Z16" ca="1">CELL("format",I16)</f>
        <v>F0</v>
      </c>
      <c r="AA16" s="6">
        <v>15</v>
      </c>
      <c r="AB16" s="173" t="str">
        <f t="shared" ca="1" si="0"/>
        <v>1912</v>
      </c>
      <c r="AC16" s="6">
        <f t="shared" si="2"/>
        <v>0</v>
      </c>
      <c r="AD16" s="6">
        <f t="shared" si="3"/>
        <v>0</v>
      </c>
      <c r="AE16" s="6">
        <f t="shared" ref="AE16:AE79" si="6">LEN(K16)</f>
        <v>10</v>
      </c>
      <c r="AF16" s="6" t="str">
        <f t="shared" si="4"/>
        <v>in Betrieb</v>
      </c>
    </row>
    <row r="17" spans="1:32" ht="15" customHeight="1" x14ac:dyDescent="0.25">
      <c r="A17" s="139" t="s">
        <v>3636</v>
      </c>
      <c r="B17" s="139" t="s">
        <v>88</v>
      </c>
      <c r="C17" s="139" t="s">
        <v>89</v>
      </c>
      <c r="D17" s="139">
        <v>31061</v>
      </c>
      <c r="E17" s="139" t="s">
        <v>90</v>
      </c>
      <c r="F17" s="139" t="s">
        <v>91</v>
      </c>
      <c r="G17" s="139" t="s">
        <v>59</v>
      </c>
      <c r="H17" s="139" t="s">
        <v>3637</v>
      </c>
      <c r="I17" s="34">
        <v>1994</v>
      </c>
      <c r="J17" s="34">
        <v>1994</v>
      </c>
      <c r="K17" s="139" t="s">
        <v>3629</v>
      </c>
      <c r="L17" s="139" t="s">
        <v>27</v>
      </c>
      <c r="M17" s="139"/>
      <c r="N17" s="139"/>
      <c r="O17" s="139" t="s">
        <v>27</v>
      </c>
      <c r="P17" s="139" t="s">
        <v>58</v>
      </c>
      <c r="Q17" s="139" t="s">
        <v>58</v>
      </c>
      <c r="R17" s="140">
        <v>2.8</v>
      </c>
      <c r="S17" s="140"/>
      <c r="T17" s="151"/>
      <c r="U17" s="140"/>
      <c r="V17" s="164" t="s">
        <v>7486</v>
      </c>
      <c r="W17" s="170" t="str">
        <f t="shared" ca="1" si="1"/>
        <v>1994</v>
      </c>
      <c r="X17" s="170" t="e">
        <f>INDEX(Kraftwerksliste!$C$21:$Z$559,MATCH(A17,Kraftwerksliste!$D$21:$D$559,0),17)</f>
        <v>#N/A</v>
      </c>
      <c r="Z17" s="153" t="str" cm="1">
        <f t="array" aca="1" ref="Z17" ca="1">CELL("format",I17)</f>
        <v>F0</v>
      </c>
      <c r="AA17" s="6">
        <v>16</v>
      </c>
      <c r="AB17" s="173" t="str">
        <f t="shared" ca="1" si="0"/>
        <v>1994</v>
      </c>
      <c r="AC17" s="6">
        <f t="shared" si="2"/>
        <v>0</v>
      </c>
      <c r="AD17" s="6">
        <f t="shared" si="3"/>
        <v>1</v>
      </c>
      <c r="AE17" s="6">
        <f t="shared" si="6"/>
        <v>37</v>
      </c>
      <c r="AF17" s="6" t="str">
        <f t="shared" si="4"/>
        <v xml:space="preserve">Endgültig Stillgelegt 2018 </v>
      </c>
    </row>
    <row r="18" spans="1:32" ht="15" customHeight="1" x14ac:dyDescent="0.25">
      <c r="A18" s="50" t="s">
        <v>3900</v>
      </c>
      <c r="B18" s="50" t="s">
        <v>3901</v>
      </c>
      <c r="C18" s="50"/>
      <c r="D18" s="77">
        <v>49594</v>
      </c>
      <c r="E18" s="50" t="s">
        <v>5972</v>
      </c>
      <c r="F18" s="50"/>
      <c r="G18" s="56" t="s">
        <v>59</v>
      </c>
      <c r="H18" s="50"/>
      <c r="I18" s="29">
        <v>2007</v>
      </c>
      <c r="J18" s="29">
        <v>2007</v>
      </c>
      <c r="K18" s="50" t="s">
        <v>1</v>
      </c>
      <c r="L18" s="50" t="s">
        <v>3864</v>
      </c>
      <c r="M18" s="50"/>
      <c r="N18" s="50"/>
      <c r="O18" s="50" t="s">
        <v>3864</v>
      </c>
      <c r="P18" s="50" t="s">
        <v>55</v>
      </c>
      <c r="Q18" s="50"/>
      <c r="R18" s="55">
        <v>27.6</v>
      </c>
      <c r="S18" s="50"/>
      <c r="T18" s="54" t="s">
        <v>149</v>
      </c>
      <c r="U18" s="50" t="s">
        <v>61</v>
      </c>
      <c r="V18" s="153" t="s">
        <v>1</v>
      </c>
      <c r="W18" s="170" t="str">
        <f t="shared" ca="1" si="1"/>
        <v>2007</v>
      </c>
      <c r="X18" s="170" t="e">
        <f>INDEX(Kraftwerksliste!$C$21:$Z$559,MATCH(A18,Kraftwerksliste!$D$21:$D$559,0),17)</f>
        <v>#N/A</v>
      </c>
      <c r="Z18" s="153" t="str" cm="1">
        <f t="array" aca="1" ref="Z18" ca="1">CELL("format",I18)</f>
        <v>G</v>
      </c>
      <c r="AA18" s="6">
        <v>17</v>
      </c>
      <c r="AB18" s="173" t="str">
        <f t="shared" ca="1" si="0"/>
        <v>2007</v>
      </c>
      <c r="AC18" s="6">
        <f t="shared" si="2"/>
        <v>0</v>
      </c>
      <c r="AD18" s="6">
        <f t="shared" si="3"/>
        <v>0</v>
      </c>
      <c r="AE18" s="6">
        <f t="shared" si="6"/>
        <v>10</v>
      </c>
      <c r="AF18" s="6" t="str">
        <f t="shared" si="4"/>
        <v>in Betrieb</v>
      </c>
    </row>
    <row r="19" spans="1:32" ht="15" customHeight="1" x14ac:dyDescent="0.25">
      <c r="A19" s="54" t="s">
        <v>3904</v>
      </c>
      <c r="B19" s="50" t="s">
        <v>3905</v>
      </c>
      <c r="C19" s="50" t="s">
        <v>3906</v>
      </c>
      <c r="D19" s="75">
        <v>6425</v>
      </c>
      <c r="E19" s="62" t="s">
        <v>5975</v>
      </c>
      <c r="F19" s="50"/>
      <c r="G19" s="56" t="s">
        <v>99</v>
      </c>
      <c r="H19" s="50"/>
      <c r="I19" s="30">
        <v>42404</v>
      </c>
      <c r="J19" s="30">
        <v>42404</v>
      </c>
      <c r="K19" s="50" t="s">
        <v>1</v>
      </c>
      <c r="L19" s="50" t="s">
        <v>3864</v>
      </c>
      <c r="M19" s="50"/>
      <c r="N19" s="50"/>
      <c r="O19" s="92" t="s">
        <v>3864</v>
      </c>
      <c r="P19" s="50" t="s">
        <v>55</v>
      </c>
      <c r="Q19" s="50" t="s">
        <v>58</v>
      </c>
      <c r="R19" s="76">
        <v>21</v>
      </c>
      <c r="S19" s="50" t="s">
        <v>7164</v>
      </c>
      <c r="T19" s="54" t="s">
        <v>370</v>
      </c>
      <c r="U19" s="62" t="s">
        <v>100</v>
      </c>
      <c r="V19" s="154" t="s">
        <v>1</v>
      </c>
      <c r="W19" s="170">
        <f t="shared" ca="1" si="1"/>
        <v>2016</v>
      </c>
      <c r="X19" s="170" t="e">
        <f>INDEX(Kraftwerksliste!$C$21:$Z$559,MATCH(A19,Kraftwerksliste!$D$21:$D$559,0),17)</f>
        <v>#N/A</v>
      </c>
      <c r="Z19" s="153" t="str" cm="1">
        <f t="array" aca="1" ref="Z19" ca="1">CELL("format",I19)</f>
        <v>D1</v>
      </c>
      <c r="AA19" s="6">
        <v>18</v>
      </c>
      <c r="AB19" s="173">
        <f t="shared" ca="1" si="0"/>
        <v>2016</v>
      </c>
      <c r="AC19" s="6">
        <f t="shared" si="2"/>
        <v>0</v>
      </c>
      <c r="AD19" s="6">
        <f t="shared" si="3"/>
        <v>0</v>
      </c>
      <c r="AE19" s="6">
        <f t="shared" si="6"/>
        <v>10</v>
      </c>
      <c r="AF19" s="6" t="str">
        <f t="shared" si="4"/>
        <v>in Betrieb</v>
      </c>
    </row>
    <row r="20" spans="1:32" ht="15" customHeight="1" x14ac:dyDescent="0.25">
      <c r="A20" s="50" t="s">
        <v>101</v>
      </c>
      <c r="B20" s="50" t="s">
        <v>102</v>
      </c>
      <c r="C20" s="50" t="s">
        <v>103</v>
      </c>
      <c r="D20" s="77">
        <v>73776</v>
      </c>
      <c r="E20" s="50" t="s">
        <v>104</v>
      </c>
      <c r="F20" s="50" t="s">
        <v>105</v>
      </c>
      <c r="G20" s="56" t="s">
        <v>57</v>
      </c>
      <c r="H20" s="50" t="s">
        <v>106</v>
      </c>
      <c r="I20" s="30">
        <v>35431</v>
      </c>
      <c r="J20" s="30">
        <v>35431</v>
      </c>
      <c r="K20" s="50" t="s">
        <v>1</v>
      </c>
      <c r="L20" s="50" t="s">
        <v>20</v>
      </c>
      <c r="M20" s="50"/>
      <c r="N20" s="50"/>
      <c r="O20" s="50" t="s">
        <v>20</v>
      </c>
      <c r="P20" s="50" t="s">
        <v>58</v>
      </c>
      <c r="Q20" s="50" t="s">
        <v>55</v>
      </c>
      <c r="R20" s="55">
        <v>65</v>
      </c>
      <c r="S20" s="50" t="s">
        <v>104</v>
      </c>
      <c r="T20" s="54" t="s">
        <v>370</v>
      </c>
      <c r="U20" s="62" t="s">
        <v>107</v>
      </c>
      <c r="V20" s="154" t="s">
        <v>1</v>
      </c>
      <c r="W20" s="170">
        <f t="shared" ca="1" si="1"/>
        <v>1997</v>
      </c>
      <c r="X20" s="170" t="str">
        <f>INDEX(Kraftwerksliste!$C$21:$Z$559,MATCH(A20,Kraftwerksliste!$D$21:$D$559,0),17)</f>
        <v>Gas turbine</v>
      </c>
      <c r="Z20" s="153" t="str" cm="1">
        <f t="array" aca="1" ref="Z20" ca="1">CELL("format",I20)</f>
        <v>D1</v>
      </c>
      <c r="AA20" s="6">
        <v>19</v>
      </c>
      <c r="AB20" s="173">
        <f t="shared" ca="1" si="0"/>
        <v>1997</v>
      </c>
      <c r="AC20" s="6">
        <f t="shared" si="2"/>
        <v>0</v>
      </c>
      <c r="AD20" s="6">
        <f t="shared" si="3"/>
        <v>0</v>
      </c>
      <c r="AE20" s="6">
        <f t="shared" si="6"/>
        <v>10</v>
      </c>
      <c r="AF20" s="6" t="str">
        <f t="shared" si="4"/>
        <v>in Betrieb</v>
      </c>
    </row>
    <row r="21" spans="1:32" ht="15" customHeight="1" x14ac:dyDescent="0.25">
      <c r="A21" s="54" t="s">
        <v>108</v>
      </c>
      <c r="B21" s="51" t="s">
        <v>102</v>
      </c>
      <c r="C21" s="51" t="s">
        <v>103</v>
      </c>
      <c r="D21" s="75">
        <v>73776</v>
      </c>
      <c r="E21" s="62" t="s">
        <v>104</v>
      </c>
      <c r="F21" s="51" t="s">
        <v>105</v>
      </c>
      <c r="G21" s="36" t="s">
        <v>57</v>
      </c>
      <c r="H21" s="50" t="s">
        <v>109</v>
      </c>
      <c r="I21" s="30">
        <v>25934</v>
      </c>
      <c r="J21" s="30">
        <v>25934</v>
      </c>
      <c r="K21" s="50" t="s">
        <v>1</v>
      </c>
      <c r="L21" s="50" t="s">
        <v>110</v>
      </c>
      <c r="M21" s="51" t="s">
        <v>20</v>
      </c>
      <c r="N21" s="50" t="s">
        <v>27</v>
      </c>
      <c r="O21" s="92" t="s">
        <v>20</v>
      </c>
      <c r="P21" s="36" t="s">
        <v>58</v>
      </c>
      <c r="Q21" s="50" t="s">
        <v>58</v>
      </c>
      <c r="R21" s="76">
        <v>50</v>
      </c>
      <c r="S21" s="58" t="s">
        <v>104</v>
      </c>
      <c r="T21" s="50" t="s">
        <v>370</v>
      </c>
      <c r="U21" s="62" t="s">
        <v>107</v>
      </c>
      <c r="V21" s="154" t="s">
        <v>1</v>
      </c>
      <c r="W21" s="170">
        <f t="shared" ca="1" si="1"/>
        <v>1971</v>
      </c>
      <c r="X21" s="170" t="str">
        <f>INDEX(Kraftwerksliste!$C$21:$Z$559,MATCH(A21,Kraftwerksliste!$D$21:$D$559,0),17)</f>
        <v>Gas turbine</v>
      </c>
      <c r="Z21" s="153" t="str" cm="1">
        <f t="array" aca="1" ref="Z21" ca="1">CELL("format",I21)</f>
        <v>D1</v>
      </c>
      <c r="AA21" s="6">
        <v>20</v>
      </c>
      <c r="AB21" s="173">
        <f t="shared" ca="1" si="0"/>
        <v>1971</v>
      </c>
      <c r="AC21" s="6">
        <f t="shared" si="2"/>
        <v>0</v>
      </c>
      <c r="AD21" s="6">
        <f t="shared" si="3"/>
        <v>0</v>
      </c>
      <c r="AE21" s="6">
        <f t="shared" si="6"/>
        <v>10</v>
      </c>
      <c r="AF21" s="6" t="str">
        <f t="shared" si="4"/>
        <v>in Betrieb</v>
      </c>
    </row>
    <row r="22" spans="1:32" ht="15" customHeight="1" x14ac:dyDescent="0.25">
      <c r="A22" s="54" t="s">
        <v>111</v>
      </c>
      <c r="B22" s="50" t="s">
        <v>102</v>
      </c>
      <c r="C22" s="50" t="s">
        <v>103</v>
      </c>
      <c r="D22" s="75">
        <v>73776</v>
      </c>
      <c r="E22" s="62" t="s">
        <v>104</v>
      </c>
      <c r="F22" s="50" t="s">
        <v>105</v>
      </c>
      <c r="G22" s="36" t="s">
        <v>57</v>
      </c>
      <c r="H22" s="50" t="s">
        <v>112</v>
      </c>
      <c r="I22" s="30">
        <v>26665</v>
      </c>
      <c r="J22" s="30">
        <v>26665</v>
      </c>
      <c r="K22" s="50" t="s">
        <v>1</v>
      </c>
      <c r="L22" s="50" t="s">
        <v>110</v>
      </c>
      <c r="M22" s="50" t="s">
        <v>20</v>
      </c>
      <c r="N22" s="50" t="s">
        <v>27</v>
      </c>
      <c r="O22" s="51" t="s">
        <v>20</v>
      </c>
      <c r="P22" s="50" t="s">
        <v>58</v>
      </c>
      <c r="Q22" s="50" t="s">
        <v>58</v>
      </c>
      <c r="R22" s="76">
        <v>57</v>
      </c>
      <c r="S22" s="33" t="s">
        <v>104</v>
      </c>
      <c r="T22" s="146" t="s">
        <v>370</v>
      </c>
      <c r="U22" s="33" t="s">
        <v>107</v>
      </c>
      <c r="V22" s="159" t="s">
        <v>1</v>
      </c>
      <c r="W22" s="170">
        <f t="shared" ca="1" si="1"/>
        <v>1973</v>
      </c>
      <c r="X22" s="170" t="str">
        <f>INDEX(Kraftwerksliste!$C$21:$Z$559,MATCH(A22,Kraftwerksliste!$D$21:$D$559,0),17)</f>
        <v>Gas turbine</v>
      </c>
      <c r="Z22" s="153" t="str" cm="1">
        <f t="array" aca="1" ref="Z22" ca="1">CELL("format",I22)</f>
        <v>D1</v>
      </c>
      <c r="AA22" s="6">
        <v>21</v>
      </c>
      <c r="AB22" s="173">
        <f t="shared" ca="1" si="0"/>
        <v>1973</v>
      </c>
      <c r="AC22" s="6">
        <f t="shared" si="2"/>
        <v>0</v>
      </c>
      <c r="AD22" s="6">
        <f t="shared" si="3"/>
        <v>0</v>
      </c>
      <c r="AE22" s="6">
        <f t="shared" si="6"/>
        <v>10</v>
      </c>
      <c r="AF22" s="6" t="str">
        <f t="shared" si="4"/>
        <v>in Betrieb</v>
      </c>
    </row>
    <row r="23" spans="1:32" ht="15" customHeight="1" x14ac:dyDescent="0.25">
      <c r="A23" s="50" t="s">
        <v>113</v>
      </c>
      <c r="B23" s="50" t="s">
        <v>102</v>
      </c>
      <c r="C23" s="50" t="s">
        <v>103</v>
      </c>
      <c r="D23" s="77">
        <v>73776</v>
      </c>
      <c r="E23" s="50" t="s">
        <v>104</v>
      </c>
      <c r="F23" s="50" t="s">
        <v>105</v>
      </c>
      <c r="G23" s="56" t="s">
        <v>57</v>
      </c>
      <c r="H23" s="50" t="s">
        <v>114</v>
      </c>
      <c r="I23" s="30">
        <v>27395</v>
      </c>
      <c r="J23" s="30">
        <v>27395</v>
      </c>
      <c r="K23" s="50" t="s">
        <v>1</v>
      </c>
      <c r="L23" s="50" t="s">
        <v>110</v>
      </c>
      <c r="M23" s="50" t="s">
        <v>20</v>
      </c>
      <c r="N23" s="50" t="s">
        <v>27</v>
      </c>
      <c r="O23" s="50" t="s">
        <v>20</v>
      </c>
      <c r="P23" s="50" t="s">
        <v>58</v>
      </c>
      <c r="Q23" s="50" t="s">
        <v>58</v>
      </c>
      <c r="R23" s="55">
        <v>81</v>
      </c>
      <c r="S23" s="50" t="s">
        <v>104</v>
      </c>
      <c r="T23" s="54" t="s">
        <v>370</v>
      </c>
      <c r="U23" s="62" t="s">
        <v>107</v>
      </c>
      <c r="V23" s="154" t="s">
        <v>1</v>
      </c>
      <c r="W23" s="170">
        <f t="shared" ca="1" si="1"/>
        <v>1975</v>
      </c>
      <c r="X23" s="170" t="str">
        <f>INDEX(Kraftwerksliste!$C$21:$Z$559,MATCH(A23,Kraftwerksliste!$D$21:$D$559,0),17)</f>
        <v>Gas turbine</v>
      </c>
      <c r="Z23" s="153" t="str" cm="1">
        <f t="array" aca="1" ref="Z23" ca="1">CELL("format",I23)</f>
        <v>D1</v>
      </c>
      <c r="AA23" s="6">
        <v>22</v>
      </c>
      <c r="AB23" s="173">
        <f t="shared" ca="1" si="0"/>
        <v>1975</v>
      </c>
      <c r="AC23" s="6">
        <f t="shared" si="2"/>
        <v>0</v>
      </c>
      <c r="AD23" s="6">
        <f t="shared" si="3"/>
        <v>0</v>
      </c>
      <c r="AE23" s="6">
        <f t="shared" si="6"/>
        <v>10</v>
      </c>
      <c r="AF23" s="6" t="str">
        <f t="shared" si="4"/>
        <v>in Betrieb</v>
      </c>
    </row>
    <row r="24" spans="1:32" ht="15" customHeight="1" x14ac:dyDescent="0.25">
      <c r="A24" s="50" t="s">
        <v>115</v>
      </c>
      <c r="B24" s="50" t="s">
        <v>102</v>
      </c>
      <c r="C24" s="50" t="s">
        <v>103</v>
      </c>
      <c r="D24" s="77">
        <v>73776</v>
      </c>
      <c r="E24" s="50" t="s">
        <v>104</v>
      </c>
      <c r="F24" s="50" t="s">
        <v>105</v>
      </c>
      <c r="G24" s="56" t="s">
        <v>57</v>
      </c>
      <c r="H24" s="50" t="s">
        <v>116</v>
      </c>
      <c r="I24" s="30">
        <v>35431</v>
      </c>
      <c r="J24" s="30">
        <v>35431</v>
      </c>
      <c r="K24" s="50" t="s">
        <v>1</v>
      </c>
      <c r="L24" s="50" t="s">
        <v>32</v>
      </c>
      <c r="M24" s="50"/>
      <c r="N24" s="50"/>
      <c r="O24" s="50" t="s">
        <v>32</v>
      </c>
      <c r="P24" s="50" t="s">
        <v>58</v>
      </c>
      <c r="Q24" s="50" t="s">
        <v>55</v>
      </c>
      <c r="R24" s="55">
        <v>336</v>
      </c>
      <c r="S24" s="50" t="s">
        <v>104</v>
      </c>
      <c r="T24" s="146" t="s">
        <v>1228</v>
      </c>
      <c r="U24" s="50" t="s">
        <v>117</v>
      </c>
      <c r="V24" s="153" t="s">
        <v>1</v>
      </c>
      <c r="W24" s="170">
        <f t="shared" ca="1" si="1"/>
        <v>1997</v>
      </c>
      <c r="X24" s="170" t="str">
        <f>INDEX(Kraftwerksliste!$C$21:$Z$559,MATCH(A24,Kraftwerksliste!$D$21:$D$559,0),17)</f>
        <v>Steam turbine</v>
      </c>
      <c r="Z24" s="153" t="str" cm="1">
        <f t="array" aca="1" ref="Z24" ca="1">CELL("format",I24)</f>
        <v>D1</v>
      </c>
      <c r="AA24" s="6">
        <v>23</v>
      </c>
      <c r="AB24" s="173">
        <f t="shared" ca="1" si="0"/>
        <v>1997</v>
      </c>
      <c r="AC24" s="6">
        <f t="shared" si="2"/>
        <v>0</v>
      </c>
      <c r="AD24" s="6">
        <f t="shared" si="3"/>
        <v>0</v>
      </c>
      <c r="AE24" s="6">
        <f t="shared" si="6"/>
        <v>10</v>
      </c>
      <c r="AF24" s="6" t="str">
        <f t="shared" si="4"/>
        <v>in Betrieb</v>
      </c>
    </row>
    <row r="25" spans="1:32" ht="15" customHeight="1" x14ac:dyDescent="0.25">
      <c r="A25" s="50" t="s">
        <v>118</v>
      </c>
      <c r="B25" s="50" t="s">
        <v>102</v>
      </c>
      <c r="C25" s="50" t="s">
        <v>103</v>
      </c>
      <c r="D25" s="77">
        <v>73776</v>
      </c>
      <c r="E25" s="50" t="s">
        <v>104</v>
      </c>
      <c r="F25" s="50" t="s">
        <v>105</v>
      </c>
      <c r="G25" s="56" t="s">
        <v>57</v>
      </c>
      <c r="H25" s="50" t="s">
        <v>119</v>
      </c>
      <c r="I25" s="30">
        <v>31048</v>
      </c>
      <c r="J25" s="30">
        <v>31048</v>
      </c>
      <c r="K25" s="50" t="s">
        <v>120</v>
      </c>
      <c r="L25" s="50" t="s">
        <v>32</v>
      </c>
      <c r="M25" s="50"/>
      <c r="N25" s="50"/>
      <c r="O25" s="50" t="s">
        <v>32</v>
      </c>
      <c r="P25" s="50" t="s">
        <v>58</v>
      </c>
      <c r="Q25" s="50" t="s">
        <v>55</v>
      </c>
      <c r="R25" s="55">
        <v>433</v>
      </c>
      <c r="S25" s="50" t="s">
        <v>104</v>
      </c>
      <c r="T25" s="146" t="s">
        <v>1228</v>
      </c>
      <c r="U25" s="50" t="s">
        <v>117</v>
      </c>
      <c r="V25" s="153" t="s">
        <v>120</v>
      </c>
      <c r="W25" s="170">
        <f t="shared" ca="1" si="1"/>
        <v>1985</v>
      </c>
      <c r="X25" s="170" t="e">
        <f>INDEX(Kraftwerksliste!$C$21:$Z$559,MATCH(A25,Kraftwerksliste!$D$21:$D$559,0),17)</f>
        <v>#N/A</v>
      </c>
      <c r="Z25" s="153" t="str" cm="1">
        <f t="array" aca="1" ref="Z25" ca="1">CELL("format",I25)</f>
        <v>D1</v>
      </c>
      <c r="AA25" s="6">
        <v>24</v>
      </c>
      <c r="AB25" s="173">
        <f t="shared" ca="1" si="0"/>
        <v>1985</v>
      </c>
      <c r="AC25" s="6">
        <f t="shared" si="2"/>
        <v>0</v>
      </c>
      <c r="AD25" s="6">
        <f t="shared" si="3"/>
        <v>0</v>
      </c>
      <c r="AE25" s="6">
        <f t="shared" si="6"/>
        <v>35</v>
      </c>
      <c r="AF25" s="6" t="str">
        <f t="shared" si="4"/>
        <v>Gesetzlich an Stilllegung gehindert</v>
      </c>
    </row>
    <row r="26" spans="1:32" ht="15" customHeight="1" x14ac:dyDescent="0.25">
      <c r="A26" s="50" t="s">
        <v>122</v>
      </c>
      <c r="B26" s="50" t="s">
        <v>123</v>
      </c>
      <c r="C26" s="50" t="s">
        <v>124</v>
      </c>
      <c r="D26" s="77">
        <v>86972</v>
      </c>
      <c r="E26" s="50" t="s">
        <v>125</v>
      </c>
      <c r="F26" s="50" t="s">
        <v>126</v>
      </c>
      <c r="G26" s="56" t="s">
        <v>127</v>
      </c>
      <c r="H26" s="50"/>
      <c r="I26" s="35">
        <v>36434</v>
      </c>
      <c r="J26" s="35">
        <v>36434</v>
      </c>
      <c r="K26" s="50" t="s">
        <v>1</v>
      </c>
      <c r="L26" s="50" t="s">
        <v>17</v>
      </c>
      <c r="M26" s="50" t="s">
        <v>128</v>
      </c>
      <c r="N26" s="50"/>
      <c r="O26" s="92" t="s">
        <v>17</v>
      </c>
      <c r="P26" s="50" t="s">
        <v>55</v>
      </c>
      <c r="Q26" s="50" t="s">
        <v>58</v>
      </c>
      <c r="R26" s="55">
        <v>9.8000000000000007</v>
      </c>
      <c r="S26" s="50"/>
      <c r="T26" s="54" t="s">
        <v>149</v>
      </c>
      <c r="U26" s="50" t="s">
        <v>129</v>
      </c>
      <c r="V26" s="153" t="s">
        <v>1</v>
      </c>
      <c r="W26" s="170">
        <f t="shared" ca="1" si="1"/>
        <v>1999</v>
      </c>
      <c r="X26" s="170" t="e">
        <f>INDEX(Kraftwerksliste!$C$21:$Z$559,MATCH(A26,Kraftwerksliste!$D$21:$D$559,0),17)</f>
        <v>#N/A</v>
      </c>
      <c r="Z26" s="153" t="str" cm="1">
        <f t="array" aca="1" ref="Z26" ca="1">CELL("format",I26)</f>
        <v>D1</v>
      </c>
      <c r="AA26" s="6">
        <v>25</v>
      </c>
      <c r="AB26" s="173">
        <f t="shared" ca="1" si="0"/>
        <v>1999</v>
      </c>
      <c r="AC26" s="6">
        <f t="shared" si="2"/>
        <v>0</v>
      </c>
      <c r="AD26" s="6">
        <f t="shared" si="3"/>
        <v>0</v>
      </c>
      <c r="AE26" s="6">
        <f t="shared" si="6"/>
        <v>10</v>
      </c>
      <c r="AF26" s="6" t="str">
        <f t="shared" si="4"/>
        <v>in Betrieb</v>
      </c>
    </row>
    <row r="27" spans="1:32" ht="15" customHeight="1" x14ac:dyDescent="0.25">
      <c r="A27" s="50" t="s">
        <v>3917</v>
      </c>
      <c r="B27" s="50"/>
      <c r="C27" s="50"/>
      <c r="D27" s="77">
        <v>16775</v>
      </c>
      <c r="E27" s="50" t="s">
        <v>5983</v>
      </c>
      <c r="F27" s="50"/>
      <c r="G27" s="56" t="s">
        <v>66</v>
      </c>
      <c r="H27" s="50"/>
      <c r="I27" s="29">
        <v>2003</v>
      </c>
      <c r="J27" s="29">
        <v>2003</v>
      </c>
      <c r="K27" s="50" t="s">
        <v>1</v>
      </c>
      <c r="L27" s="50" t="s">
        <v>3864</v>
      </c>
      <c r="M27" s="50"/>
      <c r="N27" s="50"/>
      <c r="O27" s="50" t="s">
        <v>3864</v>
      </c>
      <c r="P27" s="50" t="s">
        <v>55</v>
      </c>
      <c r="Q27" s="50"/>
      <c r="R27" s="55">
        <v>25.7</v>
      </c>
      <c r="S27" s="50"/>
      <c r="T27" s="54" t="s">
        <v>370</v>
      </c>
      <c r="U27" s="50" t="s">
        <v>77</v>
      </c>
      <c r="V27" s="153" t="s">
        <v>1</v>
      </c>
      <c r="W27" s="170" t="str">
        <f t="shared" ca="1" si="1"/>
        <v>2003</v>
      </c>
      <c r="X27" s="170" t="e">
        <f>INDEX(Kraftwerksliste!$C$21:$Z$559,MATCH(A27,Kraftwerksliste!$D$21:$D$559,0),17)</f>
        <v>#N/A</v>
      </c>
      <c r="Z27" s="153" t="str" cm="1">
        <f t="array" aca="1" ref="Z27" ca="1">CELL("format",I27)</f>
        <v>G</v>
      </c>
      <c r="AA27" s="6">
        <v>26</v>
      </c>
      <c r="AB27" s="173" t="str">
        <f t="shared" ca="1" si="0"/>
        <v>2003</v>
      </c>
      <c r="AC27" s="6">
        <f t="shared" si="2"/>
        <v>0</v>
      </c>
      <c r="AD27" s="6">
        <f t="shared" si="3"/>
        <v>0</v>
      </c>
      <c r="AE27" s="6">
        <f t="shared" si="6"/>
        <v>10</v>
      </c>
      <c r="AF27" s="6" t="str">
        <f t="shared" si="4"/>
        <v>in Betrieb</v>
      </c>
    </row>
    <row r="28" spans="1:32" ht="15" customHeight="1" x14ac:dyDescent="0.25">
      <c r="A28" s="139" t="s">
        <v>3689</v>
      </c>
      <c r="B28" s="139" t="s">
        <v>1838</v>
      </c>
      <c r="C28" s="139" t="s">
        <v>3690</v>
      </c>
      <c r="D28" s="139" t="s">
        <v>3691</v>
      </c>
      <c r="E28" s="139" t="s">
        <v>3692</v>
      </c>
      <c r="F28" s="139"/>
      <c r="G28" s="139" t="s">
        <v>1842</v>
      </c>
      <c r="H28" s="139" t="s">
        <v>3692</v>
      </c>
      <c r="I28" s="30">
        <v>32544</v>
      </c>
      <c r="J28" s="30">
        <v>32544</v>
      </c>
      <c r="K28" s="139" t="s">
        <v>3823</v>
      </c>
      <c r="L28" s="139" t="s">
        <v>25</v>
      </c>
      <c r="M28" s="139"/>
      <c r="N28" s="139"/>
      <c r="O28" s="139" t="s">
        <v>25</v>
      </c>
      <c r="P28" s="139" t="s">
        <v>58</v>
      </c>
      <c r="Q28" s="139" t="s">
        <v>58</v>
      </c>
      <c r="R28" s="140">
        <v>60</v>
      </c>
      <c r="S28" s="140" t="s">
        <v>3693</v>
      </c>
      <c r="T28" s="151" t="s">
        <v>370</v>
      </c>
      <c r="U28" s="140" t="s">
        <v>3694</v>
      </c>
      <c r="V28" s="164" t="s">
        <v>3823</v>
      </c>
      <c r="W28" s="170">
        <f t="shared" ca="1" si="1"/>
        <v>1989</v>
      </c>
      <c r="X28" s="170" t="e">
        <f>INDEX(Kraftwerksliste!$C$21:$Z$559,MATCH(A28,Kraftwerksliste!$D$21:$D$559,0),17)</f>
        <v>#N/A</v>
      </c>
      <c r="Z28" s="153" t="str" cm="1">
        <f t="array" aca="1" ref="Z28" ca="1">CELL("format",I28)</f>
        <v>D1</v>
      </c>
      <c r="AA28" s="6">
        <v>27</v>
      </c>
      <c r="AB28" s="173">
        <f t="shared" ca="1" si="0"/>
        <v>1989</v>
      </c>
      <c r="AC28" s="6">
        <f t="shared" si="2"/>
        <v>0</v>
      </c>
      <c r="AD28" s="6">
        <f t="shared" si="3"/>
        <v>0</v>
      </c>
      <c r="AE28" s="6">
        <f t="shared" si="6"/>
        <v>19</v>
      </c>
      <c r="AF28" s="6" t="str">
        <f t="shared" si="4"/>
        <v>Wegfall IWA nach DE</v>
      </c>
    </row>
    <row r="29" spans="1:32" ht="15" customHeight="1" x14ac:dyDescent="0.25">
      <c r="A29" s="54" t="s">
        <v>139</v>
      </c>
      <c r="B29" s="50" t="s">
        <v>140</v>
      </c>
      <c r="C29" s="50" t="s">
        <v>141</v>
      </c>
      <c r="D29" s="77">
        <v>17389</v>
      </c>
      <c r="E29" s="50" t="s">
        <v>142</v>
      </c>
      <c r="F29" s="50" t="s">
        <v>143</v>
      </c>
      <c r="G29" s="56" t="s">
        <v>144</v>
      </c>
      <c r="H29" s="50"/>
      <c r="I29" s="35">
        <v>34238</v>
      </c>
      <c r="J29" s="35">
        <v>34238</v>
      </c>
      <c r="K29" s="50" t="s">
        <v>1</v>
      </c>
      <c r="L29" s="51" t="s">
        <v>110</v>
      </c>
      <c r="M29" s="51" t="s">
        <v>20</v>
      </c>
      <c r="N29" s="51" t="s">
        <v>20</v>
      </c>
      <c r="O29" s="92" t="s">
        <v>20</v>
      </c>
      <c r="P29" s="50" t="s">
        <v>58</v>
      </c>
      <c r="Q29" s="50" t="s">
        <v>55</v>
      </c>
      <c r="R29" s="55">
        <v>15.1</v>
      </c>
      <c r="S29" s="50" t="s">
        <v>3780</v>
      </c>
      <c r="T29" s="50" t="s">
        <v>149</v>
      </c>
      <c r="U29" s="50" t="s">
        <v>3122</v>
      </c>
      <c r="V29" s="153" t="s">
        <v>1</v>
      </c>
      <c r="W29" s="170">
        <f t="shared" ca="1" si="1"/>
        <v>1993</v>
      </c>
      <c r="X29" s="170" t="str">
        <f>INDEX(Kraftwerksliste!$C$21:$Z$559,MATCH(A29,Kraftwerksliste!$D$21:$D$559,0),17)</f>
        <v>Steam turbine</v>
      </c>
      <c r="Z29" s="153" t="str" cm="1">
        <f t="array" aca="1" ref="Z29" ca="1">CELL("format",I29)</f>
        <v>D1</v>
      </c>
      <c r="AA29" s="6">
        <v>28</v>
      </c>
      <c r="AB29" s="173">
        <f t="shared" ca="1" si="0"/>
        <v>1993</v>
      </c>
      <c r="AC29" s="6">
        <f t="shared" si="2"/>
        <v>0</v>
      </c>
      <c r="AD29" s="6">
        <f t="shared" si="3"/>
        <v>0</v>
      </c>
      <c r="AE29" s="6">
        <f t="shared" si="6"/>
        <v>10</v>
      </c>
      <c r="AF29" s="6" t="str">
        <f t="shared" si="4"/>
        <v>in Betrieb</v>
      </c>
    </row>
    <row r="30" spans="1:32" ht="15" customHeight="1" x14ac:dyDescent="0.25">
      <c r="A30" s="50" t="s">
        <v>3924</v>
      </c>
      <c r="B30" s="33" t="s">
        <v>3925</v>
      </c>
      <c r="C30" s="36"/>
      <c r="D30" s="77">
        <v>26689</v>
      </c>
      <c r="E30" s="33" t="s">
        <v>5989</v>
      </c>
      <c r="F30" s="33"/>
      <c r="G30" s="36" t="s">
        <v>59</v>
      </c>
      <c r="H30" s="36"/>
      <c r="I30" s="29">
        <v>2001</v>
      </c>
      <c r="J30" s="29">
        <v>2001</v>
      </c>
      <c r="K30" s="50" t="s">
        <v>1</v>
      </c>
      <c r="L30" s="50" t="s">
        <v>3864</v>
      </c>
      <c r="M30" s="51"/>
      <c r="N30" s="51"/>
      <c r="O30" s="51" t="s">
        <v>3864</v>
      </c>
      <c r="P30" s="33" t="s">
        <v>55</v>
      </c>
      <c r="Q30" s="33"/>
      <c r="R30" s="52">
        <v>19.8</v>
      </c>
      <c r="S30" s="83"/>
      <c r="T30" s="50" t="s">
        <v>1280</v>
      </c>
      <c r="U30" s="50" t="s">
        <v>60</v>
      </c>
      <c r="V30" s="153" t="s">
        <v>1</v>
      </c>
      <c r="W30" s="170" t="str">
        <f t="shared" ca="1" si="1"/>
        <v>2001</v>
      </c>
      <c r="X30" s="170" t="e">
        <f>INDEX(Kraftwerksliste!$C$21:$Z$559,MATCH(A30,Kraftwerksliste!$D$21:$D$559,0),17)</f>
        <v>#N/A</v>
      </c>
      <c r="Z30" s="153" t="str" cm="1">
        <f t="array" aca="1" ref="Z30" ca="1">CELL("format",I30)</f>
        <v>G</v>
      </c>
      <c r="AA30" s="6">
        <v>29</v>
      </c>
      <c r="AB30" s="173" t="str">
        <f t="shared" ca="1" si="0"/>
        <v>2001</v>
      </c>
      <c r="AC30" s="6">
        <f t="shared" si="2"/>
        <v>0</v>
      </c>
      <c r="AD30" s="6">
        <f t="shared" si="3"/>
        <v>0</v>
      </c>
      <c r="AE30" s="6">
        <f t="shared" si="6"/>
        <v>10</v>
      </c>
      <c r="AF30" s="6" t="str">
        <f t="shared" si="4"/>
        <v>in Betrieb</v>
      </c>
    </row>
    <row r="31" spans="1:32" ht="15" customHeight="1" x14ac:dyDescent="0.25">
      <c r="A31" s="50" t="s">
        <v>151</v>
      </c>
      <c r="B31" s="50" t="s">
        <v>152</v>
      </c>
      <c r="C31" s="50" t="s">
        <v>152</v>
      </c>
      <c r="D31" s="77">
        <v>39596</v>
      </c>
      <c r="E31" s="50" t="s">
        <v>153</v>
      </c>
      <c r="F31" s="50" t="s">
        <v>154</v>
      </c>
      <c r="G31" s="56" t="s">
        <v>99</v>
      </c>
      <c r="H31" s="50" t="s">
        <v>155</v>
      </c>
      <c r="I31" s="30">
        <v>38232</v>
      </c>
      <c r="J31" s="30">
        <v>38232</v>
      </c>
      <c r="K31" s="50" t="s">
        <v>1</v>
      </c>
      <c r="L31" s="50" t="s">
        <v>17</v>
      </c>
      <c r="M31" s="50" t="s">
        <v>156</v>
      </c>
      <c r="N31" s="50" t="s">
        <v>157</v>
      </c>
      <c r="O31" s="50" t="s">
        <v>17</v>
      </c>
      <c r="P31" s="50" t="s">
        <v>55</v>
      </c>
      <c r="Q31" s="50" t="s">
        <v>158</v>
      </c>
      <c r="R31" s="55">
        <v>138.9</v>
      </c>
      <c r="S31" s="50" t="s">
        <v>159</v>
      </c>
      <c r="T31" s="50" t="s">
        <v>1451</v>
      </c>
      <c r="U31" s="50" t="s">
        <v>160</v>
      </c>
      <c r="V31" s="153" t="s">
        <v>1</v>
      </c>
      <c r="W31" s="170">
        <f t="shared" ca="1" si="1"/>
        <v>2004</v>
      </c>
      <c r="X31" s="170" t="e">
        <f>INDEX(Kraftwerksliste!$C$21:$Z$559,MATCH(A31,Kraftwerksliste!$D$21:$D$559,0),17)</f>
        <v>#N/A</v>
      </c>
      <c r="Z31" s="153" t="str" cm="1">
        <f t="array" aca="1" ref="Z31" ca="1">CELL("format",I31)</f>
        <v>D1</v>
      </c>
      <c r="AA31" s="6">
        <v>30</v>
      </c>
      <c r="AB31" s="173">
        <f t="shared" ca="1" si="0"/>
        <v>2004</v>
      </c>
      <c r="AC31" s="6">
        <f t="shared" si="2"/>
        <v>0</v>
      </c>
      <c r="AD31" s="6">
        <f t="shared" si="3"/>
        <v>0</v>
      </c>
      <c r="AE31" s="6">
        <f t="shared" si="6"/>
        <v>10</v>
      </c>
      <c r="AF31" s="6" t="str">
        <f t="shared" si="4"/>
        <v>in Betrieb</v>
      </c>
    </row>
    <row r="32" spans="1:32" ht="15" customHeight="1" x14ac:dyDescent="0.25">
      <c r="A32" s="54" t="s">
        <v>3926</v>
      </c>
      <c r="B32" s="50" t="s">
        <v>3927</v>
      </c>
      <c r="C32" s="50"/>
      <c r="D32" s="77">
        <v>39596</v>
      </c>
      <c r="E32" s="50" t="s">
        <v>153</v>
      </c>
      <c r="F32" s="50"/>
      <c r="G32" s="56" t="s">
        <v>99</v>
      </c>
      <c r="H32" s="50"/>
      <c r="I32" s="29">
        <v>2001</v>
      </c>
      <c r="J32" s="29">
        <v>2001</v>
      </c>
      <c r="K32" s="50" t="s">
        <v>1</v>
      </c>
      <c r="L32" s="50" t="s">
        <v>3864</v>
      </c>
      <c r="M32" s="50"/>
      <c r="N32" s="50"/>
      <c r="O32" s="50" t="s">
        <v>3864</v>
      </c>
      <c r="P32" s="50" t="s">
        <v>55</v>
      </c>
      <c r="Q32" s="50" t="s">
        <v>58</v>
      </c>
      <c r="R32" s="55">
        <v>31.5</v>
      </c>
      <c r="S32" s="50" t="s">
        <v>7166</v>
      </c>
      <c r="T32" s="146" t="s">
        <v>149</v>
      </c>
      <c r="U32" s="62" t="s">
        <v>161</v>
      </c>
      <c r="V32" s="154" t="s">
        <v>1</v>
      </c>
      <c r="W32" s="170" t="str">
        <f t="shared" ca="1" si="1"/>
        <v>2001</v>
      </c>
      <c r="X32" s="170" t="e">
        <f>INDEX(Kraftwerksliste!$C$21:$Z$559,MATCH(A32,Kraftwerksliste!$D$21:$D$559,0),17)</f>
        <v>#N/A</v>
      </c>
      <c r="Z32" s="153" t="str" cm="1">
        <f t="array" aca="1" ref="Z32" ca="1">CELL("format",I32)</f>
        <v>G</v>
      </c>
      <c r="AA32" s="6">
        <v>31</v>
      </c>
      <c r="AB32" s="173" t="str">
        <f t="shared" ca="1" si="0"/>
        <v>2001</v>
      </c>
      <c r="AC32" s="6">
        <f t="shared" si="2"/>
        <v>0</v>
      </c>
      <c r="AD32" s="6">
        <f t="shared" si="3"/>
        <v>0</v>
      </c>
      <c r="AE32" s="6">
        <f t="shared" si="6"/>
        <v>10</v>
      </c>
      <c r="AF32" s="6" t="str">
        <f t="shared" si="4"/>
        <v>in Betrieb</v>
      </c>
    </row>
    <row r="33" spans="1:32" ht="15" customHeight="1" x14ac:dyDescent="0.25">
      <c r="A33" s="54" t="s">
        <v>3928</v>
      </c>
      <c r="B33" s="50"/>
      <c r="C33" s="50"/>
      <c r="D33" s="75">
        <v>39596</v>
      </c>
      <c r="E33" s="62" t="s">
        <v>153</v>
      </c>
      <c r="F33" s="50"/>
      <c r="G33" s="56" t="s">
        <v>99</v>
      </c>
      <c r="H33" s="50"/>
      <c r="I33" s="29">
        <v>2001</v>
      </c>
      <c r="J33" s="29">
        <v>2001</v>
      </c>
      <c r="K33" s="50" t="s">
        <v>1</v>
      </c>
      <c r="L33" s="50" t="s">
        <v>3864</v>
      </c>
      <c r="M33" s="50"/>
      <c r="N33" s="50"/>
      <c r="O33" s="92" t="s">
        <v>3864</v>
      </c>
      <c r="P33" s="50" t="s">
        <v>55</v>
      </c>
      <c r="Q33" s="50"/>
      <c r="R33" s="76">
        <v>85.5</v>
      </c>
      <c r="S33" s="50"/>
      <c r="T33" s="54" t="s">
        <v>149</v>
      </c>
      <c r="U33" s="62" t="s">
        <v>161</v>
      </c>
      <c r="V33" s="154" t="s">
        <v>1</v>
      </c>
      <c r="W33" s="170" t="str">
        <f t="shared" ca="1" si="1"/>
        <v>2001</v>
      </c>
      <c r="X33" s="170" t="e">
        <f>INDEX(Kraftwerksliste!$C$21:$Z$559,MATCH(A33,Kraftwerksliste!$D$21:$D$559,0),17)</f>
        <v>#N/A</v>
      </c>
      <c r="Z33" s="153" t="str" cm="1">
        <f t="array" aca="1" ref="Z33" ca="1">CELL("format",I33)</f>
        <v>G</v>
      </c>
      <c r="AA33" s="6">
        <v>32</v>
      </c>
      <c r="AB33" s="173" t="str">
        <f t="shared" ref="AB33:AB59" ca="1" si="7">W33</f>
        <v>2001</v>
      </c>
      <c r="AC33" s="6">
        <f t="shared" si="2"/>
        <v>0</v>
      </c>
      <c r="AD33" s="6">
        <f t="shared" si="3"/>
        <v>0</v>
      </c>
      <c r="AE33" s="6">
        <f t="shared" si="6"/>
        <v>10</v>
      </c>
      <c r="AF33" s="6" t="str">
        <f t="shared" si="4"/>
        <v>in Betrieb</v>
      </c>
    </row>
    <row r="34" spans="1:32" ht="15" customHeight="1" x14ac:dyDescent="0.25">
      <c r="A34" s="50" t="s">
        <v>3929</v>
      </c>
      <c r="B34" s="50" t="s">
        <v>3930</v>
      </c>
      <c r="C34" s="50" t="s">
        <v>3931</v>
      </c>
      <c r="D34" s="33">
        <v>94424</v>
      </c>
      <c r="E34" s="33" t="s">
        <v>5990</v>
      </c>
      <c r="F34" s="33"/>
      <c r="G34" s="56" t="s">
        <v>127</v>
      </c>
      <c r="H34" s="33"/>
      <c r="I34" s="30">
        <v>40339</v>
      </c>
      <c r="J34" s="30">
        <v>40339</v>
      </c>
      <c r="K34" s="33" t="s">
        <v>1</v>
      </c>
      <c r="L34" s="33" t="s">
        <v>29</v>
      </c>
      <c r="M34" s="33"/>
      <c r="N34" s="33"/>
      <c r="O34" s="33" t="s">
        <v>29</v>
      </c>
      <c r="P34" s="33" t="s">
        <v>55</v>
      </c>
      <c r="Q34" s="33"/>
      <c r="R34" s="55">
        <v>10.000999999999999</v>
      </c>
      <c r="S34" s="117" t="s">
        <v>7167</v>
      </c>
      <c r="T34" s="147" t="s">
        <v>1280</v>
      </c>
      <c r="U34" s="33" t="s">
        <v>168</v>
      </c>
      <c r="V34" s="159" t="s">
        <v>1</v>
      </c>
      <c r="W34" s="170">
        <f t="shared" ref="W34:W59" ca="1" si="8">IF(ISBLANK(I34),2010,IF(Z34="D1",YEAR(I34),RIGHT(I34,4)))</f>
        <v>2010</v>
      </c>
      <c r="X34" s="170" t="e">
        <f>INDEX(Kraftwerksliste!$C$21:$Z$559,MATCH(A34,Kraftwerksliste!$D$21:$D$559,0),17)</f>
        <v>#N/A</v>
      </c>
      <c r="Z34" s="153" t="str" cm="1">
        <f t="array" aca="1" ref="Z34" ca="1">CELL("format",I34)</f>
        <v>D1</v>
      </c>
      <c r="AA34" s="6">
        <v>33</v>
      </c>
      <c r="AB34" s="173">
        <f t="shared" ca="1" si="7"/>
        <v>2010</v>
      </c>
      <c r="AC34" s="6">
        <f t="shared" si="2"/>
        <v>0</v>
      </c>
      <c r="AD34" s="6">
        <f t="shared" si="3"/>
        <v>0</v>
      </c>
      <c r="AE34" s="6">
        <f t="shared" si="6"/>
        <v>10</v>
      </c>
      <c r="AF34" s="6" t="str">
        <f t="shared" si="4"/>
        <v>in Betrieb</v>
      </c>
    </row>
    <row r="35" spans="1:32" ht="15" customHeight="1" x14ac:dyDescent="0.25">
      <c r="A35" s="50" t="s">
        <v>3932</v>
      </c>
      <c r="B35" s="50" t="s">
        <v>3933</v>
      </c>
      <c r="C35" s="50"/>
      <c r="D35" s="36">
        <v>6556</v>
      </c>
      <c r="E35" s="36" t="s">
        <v>5991</v>
      </c>
      <c r="F35" s="36"/>
      <c r="G35" s="56" t="s">
        <v>169</v>
      </c>
      <c r="H35" s="36"/>
      <c r="I35" s="29">
        <v>2002</v>
      </c>
      <c r="J35" s="29">
        <v>2002</v>
      </c>
      <c r="K35" s="50" t="s">
        <v>1</v>
      </c>
      <c r="L35" s="36" t="s">
        <v>3864</v>
      </c>
      <c r="M35" s="36"/>
      <c r="N35" s="36"/>
      <c r="O35" s="92" t="s">
        <v>3864</v>
      </c>
      <c r="P35" s="36" t="s">
        <v>55</v>
      </c>
      <c r="Q35" s="36"/>
      <c r="R35" s="36">
        <v>12</v>
      </c>
      <c r="S35" s="36"/>
      <c r="T35" s="54" t="s">
        <v>1280</v>
      </c>
      <c r="U35" s="36" t="s">
        <v>100</v>
      </c>
      <c r="V35" s="158" t="s">
        <v>1</v>
      </c>
      <c r="W35" s="170" t="str">
        <f t="shared" ca="1" si="8"/>
        <v>2002</v>
      </c>
      <c r="X35" s="170" t="e">
        <f>INDEX(Kraftwerksliste!$C$21:$Z$559,MATCH(A35,Kraftwerksliste!$D$21:$D$559,0),17)</f>
        <v>#N/A</v>
      </c>
      <c r="Z35" s="153" t="str" cm="1">
        <f t="array" aca="1" ref="Z35" ca="1">CELL("format",I35)</f>
        <v>G</v>
      </c>
      <c r="AA35" s="6">
        <v>34</v>
      </c>
      <c r="AB35" s="173" t="str">
        <f t="shared" ca="1" si="7"/>
        <v>2002</v>
      </c>
      <c r="AC35" s="6">
        <f t="shared" si="2"/>
        <v>0</v>
      </c>
      <c r="AD35" s="6">
        <f t="shared" si="3"/>
        <v>0</v>
      </c>
      <c r="AE35" s="6">
        <f t="shared" si="6"/>
        <v>10</v>
      </c>
      <c r="AF35" s="6" t="str">
        <f t="shared" si="4"/>
        <v>in Betrieb</v>
      </c>
    </row>
    <row r="36" spans="1:32" ht="15" customHeight="1" x14ac:dyDescent="0.25">
      <c r="A36" s="54" t="s">
        <v>207</v>
      </c>
      <c r="B36" s="50" t="s">
        <v>208</v>
      </c>
      <c r="C36" s="50" t="s">
        <v>209</v>
      </c>
      <c r="D36" s="77">
        <v>86167</v>
      </c>
      <c r="E36" s="50" t="s">
        <v>210</v>
      </c>
      <c r="F36" s="50" t="s">
        <v>211</v>
      </c>
      <c r="G36" s="56" t="s">
        <v>127</v>
      </c>
      <c r="H36" s="50" t="s">
        <v>212</v>
      </c>
      <c r="I36" s="30">
        <v>38001</v>
      </c>
      <c r="J36" s="30">
        <v>38001</v>
      </c>
      <c r="K36" s="50" t="s">
        <v>1</v>
      </c>
      <c r="L36" s="50" t="s">
        <v>20</v>
      </c>
      <c r="M36" s="50"/>
      <c r="N36" s="50"/>
      <c r="O36" s="92" t="s">
        <v>20</v>
      </c>
      <c r="P36" s="50" t="s">
        <v>58</v>
      </c>
      <c r="Q36" s="50" t="s">
        <v>55</v>
      </c>
      <c r="R36" s="55">
        <v>30.7</v>
      </c>
      <c r="S36" s="50" t="s">
        <v>213</v>
      </c>
      <c r="T36" s="54" t="s">
        <v>370</v>
      </c>
      <c r="U36" s="50" t="s">
        <v>200</v>
      </c>
      <c r="V36" s="153" t="s">
        <v>1</v>
      </c>
      <c r="W36" s="170">
        <f t="shared" ca="1" si="8"/>
        <v>2004</v>
      </c>
      <c r="X36" s="170" t="str">
        <f>INDEX(Kraftwerksliste!$C$21:$Z$559,MATCH(A36,Kraftwerksliste!$D$21:$D$559,0),17)</f>
        <v>Gas turbine</v>
      </c>
      <c r="Z36" s="153" t="str" cm="1">
        <f t="array" aca="1" ref="Z36" ca="1">CELL("format",I36)</f>
        <v>D1</v>
      </c>
      <c r="AA36" s="6">
        <v>35</v>
      </c>
      <c r="AB36" s="173">
        <f t="shared" ca="1" si="7"/>
        <v>2004</v>
      </c>
      <c r="AC36" s="6">
        <f t="shared" si="2"/>
        <v>0</v>
      </c>
      <c r="AD36" s="6">
        <f t="shared" si="3"/>
        <v>0</v>
      </c>
      <c r="AE36" s="6">
        <f t="shared" si="6"/>
        <v>10</v>
      </c>
      <c r="AF36" s="6" t="str">
        <f t="shared" si="4"/>
        <v>in Betrieb</v>
      </c>
    </row>
    <row r="37" spans="1:32" ht="15" customHeight="1" x14ac:dyDescent="0.25">
      <c r="A37" s="54" t="s">
        <v>3939</v>
      </c>
      <c r="B37" s="50" t="s">
        <v>3940</v>
      </c>
      <c r="C37" s="50"/>
      <c r="D37" s="96">
        <v>26607</v>
      </c>
      <c r="E37" s="83" t="s">
        <v>5994</v>
      </c>
      <c r="F37" s="50"/>
      <c r="G37" s="56" t="s">
        <v>59</v>
      </c>
      <c r="H37" s="50"/>
      <c r="I37" s="29">
        <v>2009</v>
      </c>
      <c r="J37" s="29">
        <v>2009</v>
      </c>
      <c r="K37" s="50" t="s">
        <v>1</v>
      </c>
      <c r="L37" s="50" t="s">
        <v>3864</v>
      </c>
      <c r="M37" s="50"/>
      <c r="N37" s="50"/>
      <c r="O37" s="92" t="s">
        <v>3864</v>
      </c>
      <c r="P37" s="50" t="s">
        <v>55</v>
      </c>
      <c r="Q37" s="50"/>
      <c r="R37" s="55">
        <v>19.5</v>
      </c>
      <c r="S37" s="50"/>
      <c r="T37" s="50" t="s">
        <v>1280</v>
      </c>
      <c r="U37" s="50" t="s">
        <v>60</v>
      </c>
      <c r="V37" s="153" t="s">
        <v>1</v>
      </c>
      <c r="W37" s="170" t="str">
        <f t="shared" ca="1" si="8"/>
        <v>2009</v>
      </c>
      <c r="X37" s="170" t="e">
        <f>INDEX(Kraftwerksliste!$C$21:$Z$559,MATCH(A37,Kraftwerksliste!$D$21:$D$559,0),17)</f>
        <v>#N/A</v>
      </c>
      <c r="Z37" s="153" t="str" cm="1">
        <f t="array" aca="1" ref="Z37" ca="1">CELL("format",I37)</f>
        <v>G</v>
      </c>
      <c r="AA37" s="6">
        <v>36</v>
      </c>
      <c r="AB37" s="173" t="str">
        <f t="shared" ca="1" si="7"/>
        <v>2009</v>
      </c>
      <c r="AC37" s="6">
        <f t="shared" si="2"/>
        <v>0</v>
      </c>
      <c r="AD37" s="6">
        <f t="shared" si="3"/>
        <v>0</v>
      </c>
      <c r="AE37" s="6">
        <f t="shared" si="6"/>
        <v>10</v>
      </c>
      <c r="AF37" s="6" t="str">
        <f t="shared" si="4"/>
        <v>in Betrieb</v>
      </c>
    </row>
    <row r="38" spans="1:32" ht="15" customHeight="1" x14ac:dyDescent="0.25">
      <c r="A38" s="54" t="s">
        <v>3941</v>
      </c>
      <c r="B38" s="50"/>
      <c r="C38" s="50"/>
      <c r="D38" s="77">
        <v>26607</v>
      </c>
      <c r="E38" s="50" t="s">
        <v>5994</v>
      </c>
      <c r="F38" s="50"/>
      <c r="G38" s="56" t="s">
        <v>59</v>
      </c>
      <c r="H38" s="50"/>
      <c r="I38" s="29">
        <v>2002</v>
      </c>
      <c r="J38" s="29">
        <v>2002</v>
      </c>
      <c r="K38" s="50" t="s">
        <v>1</v>
      </c>
      <c r="L38" s="50" t="s">
        <v>3864</v>
      </c>
      <c r="M38" s="50"/>
      <c r="N38" s="50"/>
      <c r="O38" s="92" t="s">
        <v>3864</v>
      </c>
      <c r="P38" s="50" t="s">
        <v>55</v>
      </c>
      <c r="Q38" s="50"/>
      <c r="R38" s="55">
        <v>14.4</v>
      </c>
      <c r="S38" s="50"/>
      <c r="T38" s="54" t="s">
        <v>1280</v>
      </c>
      <c r="U38" s="50" t="s">
        <v>60</v>
      </c>
      <c r="V38" s="153" t="s">
        <v>1</v>
      </c>
      <c r="W38" s="170" t="str">
        <f t="shared" ca="1" si="8"/>
        <v>2002</v>
      </c>
      <c r="X38" s="170" t="e">
        <f>INDEX(Kraftwerksliste!$C$21:$Z$559,MATCH(A38,Kraftwerksliste!$D$21:$D$559,0),17)</f>
        <v>#N/A</v>
      </c>
      <c r="Z38" s="153" t="str" cm="1">
        <f t="array" aca="1" ref="Z38" ca="1">CELL("format",I38)</f>
        <v>G</v>
      </c>
      <c r="AA38" s="6">
        <v>37</v>
      </c>
      <c r="AB38" s="173" t="str">
        <f t="shared" ca="1" si="7"/>
        <v>2002</v>
      </c>
      <c r="AC38" s="6">
        <f t="shared" si="2"/>
        <v>0</v>
      </c>
      <c r="AD38" s="6">
        <f t="shared" si="3"/>
        <v>0</v>
      </c>
      <c r="AE38" s="6">
        <f t="shared" si="6"/>
        <v>10</v>
      </c>
      <c r="AF38" s="6" t="str">
        <f t="shared" si="4"/>
        <v>in Betrieb</v>
      </c>
    </row>
    <row r="39" spans="1:32" ht="15" customHeight="1" x14ac:dyDescent="0.25">
      <c r="A39" s="54" t="s">
        <v>3942</v>
      </c>
      <c r="B39" s="50"/>
      <c r="C39" s="50"/>
      <c r="D39" s="99">
        <v>39393</v>
      </c>
      <c r="E39" s="50" t="s">
        <v>5995</v>
      </c>
      <c r="F39" s="50"/>
      <c r="G39" s="56" t="s">
        <v>99</v>
      </c>
      <c r="H39" s="50"/>
      <c r="I39" s="29">
        <v>1999</v>
      </c>
      <c r="J39" s="29">
        <v>1999</v>
      </c>
      <c r="K39" s="50" t="s">
        <v>1</v>
      </c>
      <c r="L39" s="50" t="s">
        <v>3864</v>
      </c>
      <c r="M39" s="50"/>
      <c r="N39" s="50"/>
      <c r="O39" s="50" t="s">
        <v>3864</v>
      </c>
      <c r="P39" s="50" t="s">
        <v>55</v>
      </c>
      <c r="Q39" s="50"/>
      <c r="R39" s="55">
        <v>15.9</v>
      </c>
      <c r="S39" s="50"/>
      <c r="T39" s="54" t="s">
        <v>149</v>
      </c>
      <c r="U39" s="50" t="s">
        <v>161</v>
      </c>
      <c r="V39" s="153" t="s">
        <v>1</v>
      </c>
      <c r="W39" s="170" t="str">
        <f t="shared" ca="1" si="8"/>
        <v>1999</v>
      </c>
      <c r="X39" s="170" t="e">
        <f>INDEX(Kraftwerksliste!$C$21:$Z$559,MATCH(A39,Kraftwerksliste!$D$21:$D$559,0),17)</f>
        <v>#N/A</v>
      </c>
      <c r="Z39" s="153" t="str" cm="1">
        <f t="array" aca="1" ref="Z39" ca="1">CELL("format",I39)</f>
        <v>G</v>
      </c>
      <c r="AA39" s="6">
        <v>38</v>
      </c>
      <c r="AB39" s="173" t="str">
        <f t="shared" ca="1" si="7"/>
        <v>1999</v>
      </c>
      <c r="AC39" s="6">
        <f t="shared" si="2"/>
        <v>0</v>
      </c>
      <c r="AD39" s="6">
        <f t="shared" si="3"/>
        <v>0</v>
      </c>
      <c r="AE39" s="6">
        <f t="shared" si="6"/>
        <v>10</v>
      </c>
      <c r="AF39" s="6" t="str">
        <f t="shared" si="4"/>
        <v>in Betrieb</v>
      </c>
    </row>
    <row r="40" spans="1:32" ht="15" customHeight="1" x14ac:dyDescent="0.25">
      <c r="A40" s="54" t="s">
        <v>3943</v>
      </c>
      <c r="B40" s="51"/>
      <c r="C40" s="51"/>
      <c r="D40" s="75">
        <v>39393</v>
      </c>
      <c r="E40" s="62" t="s">
        <v>5995</v>
      </c>
      <c r="F40" s="51"/>
      <c r="G40" s="36" t="s">
        <v>99</v>
      </c>
      <c r="H40" s="50"/>
      <c r="I40" s="29">
        <v>2002</v>
      </c>
      <c r="J40" s="29">
        <v>2002</v>
      </c>
      <c r="K40" s="50" t="s">
        <v>1</v>
      </c>
      <c r="L40" s="50" t="s">
        <v>3864</v>
      </c>
      <c r="M40" s="51"/>
      <c r="N40" s="50"/>
      <c r="O40" s="92" t="s">
        <v>3864</v>
      </c>
      <c r="P40" s="36" t="s">
        <v>55</v>
      </c>
      <c r="Q40" s="50"/>
      <c r="R40" s="76">
        <v>12</v>
      </c>
      <c r="S40" s="33"/>
      <c r="T40" s="54" t="s">
        <v>149</v>
      </c>
      <c r="U40" s="62" t="s">
        <v>161</v>
      </c>
      <c r="V40" s="154" t="s">
        <v>1</v>
      </c>
      <c r="W40" s="170" t="str">
        <f t="shared" ca="1" si="8"/>
        <v>2002</v>
      </c>
      <c r="X40" s="170" t="e">
        <f>INDEX(Kraftwerksliste!$C$21:$Z$559,MATCH(A40,Kraftwerksliste!$D$21:$D$559,0),17)</f>
        <v>#N/A</v>
      </c>
      <c r="Z40" s="153" t="str" cm="1">
        <f t="array" aca="1" ref="Z40" ca="1">CELL("format",I40)</f>
        <v>G</v>
      </c>
      <c r="AA40" s="6">
        <v>39</v>
      </c>
      <c r="AB40" s="173" t="str">
        <f t="shared" ca="1" si="7"/>
        <v>2002</v>
      </c>
      <c r="AC40" s="6">
        <f t="shared" si="2"/>
        <v>0</v>
      </c>
      <c r="AD40" s="6">
        <f t="shared" si="3"/>
        <v>0</v>
      </c>
      <c r="AE40" s="6">
        <f t="shared" si="6"/>
        <v>10</v>
      </c>
      <c r="AF40" s="6" t="str">
        <f t="shared" si="4"/>
        <v>in Betrieb</v>
      </c>
    </row>
    <row r="41" spans="1:32" ht="15" customHeight="1" x14ac:dyDescent="0.25">
      <c r="A41" s="50" t="s">
        <v>3944</v>
      </c>
      <c r="B41" s="33"/>
      <c r="C41" s="50"/>
      <c r="D41" s="77">
        <v>39393</v>
      </c>
      <c r="E41" s="50" t="s">
        <v>5995</v>
      </c>
      <c r="F41" s="50"/>
      <c r="G41" s="56" t="s">
        <v>99</v>
      </c>
      <c r="H41" s="50"/>
      <c r="I41" s="29">
        <v>1999</v>
      </c>
      <c r="J41" s="29">
        <v>1999</v>
      </c>
      <c r="K41" s="50" t="s">
        <v>1</v>
      </c>
      <c r="L41" s="50" t="s">
        <v>3864</v>
      </c>
      <c r="M41" s="50"/>
      <c r="N41" s="50"/>
      <c r="O41" s="50" t="s">
        <v>3864</v>
      </c>
      <c r="P41" s="50" t="s">
        <v>55</v>
      </c>
      <c r="Q41" s="50"/>
      <c r="R41" s="55">
        <v>10</v>
      </c>
      <c r="S41" s="50"/>
      <c r="T41" s="54" t="s">
        <v>149</v>
      </c>
      <c r="U41" s="50" t="s">
        <v>161</v>
      </c>
      <c r="V41" s="153" t="s">
        <v>1</v>
      </c>
      <c r="W41" s="170" t="str">
        <f t="shared" ca="1" si="8"/>
        <v>1999</v>
      </c>
      <c r="X41" s="170" t="e">
        <f>INDEX(Kraftwerksliste!$C$21:$Z$559,MATCH(A41,Kraftwerksliste!$D$21:$D$559,0),17)</f>
        <v>#N/A</v>
      </c>
      <c r="Z41" s="153" t="str" cm="1">
        <f t="array" aca="1" ref="Z41" ca="1">CELL("format",I41)</f>
        <v>G</v>
      </c>
      <c r="AA41" s="6">
        <v>40</v>
      </c>
      <c r="AB41" s="173" t="str">
        <f t="shared" ca="1" si="7"/>
        <v>1999</v>
      </c>
      <c r="AC41" s="6">
        <f t="shared" si="2"/>
        <v>0</v>
      </c>
      <c r="AD41" s="6">
        <f t="shared" si="3"/>
        <v>0</v>
      </c>
      <c r="AE41" s="6">
        <f t="shared" si="6"/>
        <v>10</v>
      </c>
      <c r="AF41" s="6" t="str">
        <f t="shared" si="4"/>
        <v>in Betrieb</v>
      </c>
    </row>
    <row r="42" spans="1:32" ht="15" customHeight="1" x14ac:dyDescent="0.25">
      <c r="A42" s="139" t="s">
        <v>5187</v>
      </c>
      <c r="B42" s="139" t="s">
        <v>5188</v>
      </c>
      <c r="C42" s="139" t="s">
        <v>5189</v>
      </c>
      <c r="D42" s="139"/>
      <c r="E42" s="139" t="s">
        <v>6698</v>
      </c>
      <c r="F42" s="139" t="s">
        <v>6699</v>
      </c>
      <c r="G42" s="139" t="s">
        <v>2308</v>
      </c>
      <c r="H42" s="139"/>
      <c r="I42" s="30">
        <v>41275</v>
      </c>
      <c r="J42" s="30">
        <v>41275</v>
      </c>
      <c r="K42" s="139" t="s">
        <v>1</v>
      </c>
      <c r="L42" s="139" t="s">
        <v>3866</v>
      </c>
      <c r="M42" s="139"/>
      <c r="N42" s="139"/>
      <c r="O42" s="139" t="s">
        <v>3866</v>
      </c>
      <c r="P42" s="139" t="s">
        <v>55</v>
      </c>
      <c r="Q42" s="139" t="s">
        <v>58</v>
      </c>
      <c r="R42" s="140">
        <v>400</v>
      </c>
      <c r="S42" s="140" t="s">
        <v>7376</v>
      </c>
      <c r="T42" s="151" t="s">
        <v>1228</v>
      </c>
      <c r="U42" s="140" t="s">
        <v>580</v>
      </c>
      <c r="V42" s="164" t="s">
        <v>1</v>
      </c>
      <c r="W42" s="170">
        <f t="shared" ca="1" si="8"/>
        <v>2013</v>
      </c>
      <c r="X42" s="170" t="e">
        <f>INDEX(Kraftwerksliste!$C$21:$Z$559,MATCH(A42,Kraftwerksliste!$D$21:$D$559,0),17)</f>
        <v>#N/A</v>
      </c>
      <c r="Z42" s="153" t="str" cm="1">
        <f t="array" aca="1" ref="Z42" ca="1">CELL("format",I42)</f>
        <v>D1</v>
      </c>
      <c r="AA42" s="6">
        <v>41</v>
      </c>
      <c r="AB42" s="173">
        <f t="shared" ca="1" si="7"/>
        <v>2013</v>
      </c>
      <c r="AC42" s="6">
        <f t="shared" si="2"/>
        <v>0</v>
      </c>
      <c r="AD42" s="6">
        <f t="shared" si="3"/>
        <v>0</v>
      </c>
      <c r="AE42" s="6">
        <f t="shared" si="6"/>
        <v>10</v>
      </c>
      <c r="AF42" s="6" t="str">
        <f t="shared" si="4"/>
        <v>in Betrieb</v>
      </c>
    </row>
    <row r="43" spans="1:32" ht="15" customHeight="1" x14ac:dyDescent="0.25">
      <c r="A43" s="54" t="s">
        <v>221</v>
      </c>
      <c r="B43" s="50" t="s">
        <v>222</v>
      </c>
      <c r="C43" s="50" t="s">
        <v>223</v>
      </c>
      <c r="D43" s="77">
        <v>94072</v>
      </c>
      <c r="E43" s="50" t="s">
        <v>224</v>
      </c>
      <c r="F43" s="50" t="s">
        <v>225</v>
      </c>
      <c r="G43" s="56" t="s">
        <v>127</v>
      </c>
      <c r="H43" s="50" t="s">
        <v>223</v>
      </c>
      <c r="I43" s="126">
        <v>16344</v>
      </c>
      <c r="J43" s="126">
        <v>16344</v>
      </c>
      <c r="K43" s="50" t="s">
        <v>1</v>
      </c>
      <c r="L43" s="50" t="s">
        <v>25</v>
      </c>
      <c r="M43" s="50"/>
      <c r="N43" s="50"/>
      <c r="O43" s="50" t="s">
        <v>25</v>
      </c>
      <c r="P43" s="50" t="s">
        <v>58</v>
      </c>
      <c r="Q43" s="50" t="s">
        <v>58</v>
      </c>
      <c r="R43" s="55">
        <v>84</v>
      </c>
      <c r="S43" s="50" t="s">
        <v>226</v>
      </c>
      <c r="T43" s="54" t="s">
        <v>370</v>
      </c>
      <c r="U43" s="50" t="s">
        <v>168</v>
      </c>
      <c r="V43" s="153" t="s">
        <v>1</v>
      </c>
      <c r="W43" s="170">
        <f t="shared" ca="1" si="8"/>
        <v>1944</v>
      </c>
      <c r="X43" s="170" t="e">
        <f>INDEX(Kraftwerksliste!$C$21:$Z$559,MATCH(A43,Kraftwerksliste!$D$21:$D$559,0),17)</f>
        <v>#N/A</v>
      </c>
      <c r="Z43" s="153" t="str" cm="1">
        <f t="array" aca="1" ref="Z43" ca="1">CELL("format",I43)</f>
        <v>D1</v>
      </c>
      <c r="AA43" s="6">
        <v>42</v>
      </c>
      <c r="AB43" s="173">
        <f t="shared" ca="1" si="7"/>
        <v>1944</v>
      </c>
      <c r="AC43" s="6">
        <f t="shared" si="2"/>
        <v>0</v>
      </c>
      <c r="AD43" s="6">
        <f t="shared" si="3"/>
        <v>0</v>
      </c>
      <c r="AE43" s="6">
        <f t="shared" si="6"/>
        <v>10</v>
      </c>
      <c r="AF43" s="6" t="str">
        <f t="shared" si="4"/>
        <v>in Betrieb</v>
      </c>
    </row>
    <row r="44" spans="1:32" ht="15" customHeight="1" x14ac:dyDescent="0.25">
      <c r="A44" s="54" t="s">
        <v>3952</v>
      </c>
      <c r="B44" s="50" t="s">
        <v>3953</v>
      </c>
      <c r="C44" s="50"/>
      <c r="D44" s="77">
        <v>99947</v>
      </c>
      <c r="E44" s="50" t="s">
        <v>6004</v>
      </c>
      <c r="F44" s="50"/>
      <c r="G44" s="56" t="s">
        <v>169</v>
      </c>
      <c r="H44" s="50"/>
      <c r="I44" s="30">
        <v>36445</v>
      </c>
      <c r="J44" s="30">
        <v>36445</v>
      </c>
      <c r="K44" s="50" t="s">
        <v>1</v>
      </c>
      <c r="L44" s="50" t="s">
        <v>3864</v>
      </c>
      <c r="M44" s="50"/>
      <c r="N44" s="50"/>
      <c r="O44" s="50" t="s">
        <v>3864</v>
      </c>
      <c r="P44" s="50" t="s">
        <v>55</v>
      </c>
      <c r="Q44" s="50"/>
      <c r="R44" s="55">
        <v>35.825000000000003</v>
      </c>
      <c r="S44" s="50" t="s">
        <v>7170</v>
      </c>
      <c r="T44" s="146" t="s">
        <v>370</v>
      </c>
      <c r="U44" s="50" t="s">
        <v>231</v>
      </c>
      <c r="V44" s="153" t="s">
        <v>1</v>
      </c>
      <c r="W44" s="170">
        <f t="shared" ca="1" si="8"/>
        <v>1999</v>
      </c>
      <c r="X44" s="170" t="e">
        <f>INDEX(Kraftwerksliste!$C$21:$Z$559,MATCH(A44,Kraftwerksliste!$D$21:$D$559,0),17)</f>
        <v>#N/A</v>
      </c>
      <c r="Z44" s="153" t="str" cm="1">
        <f t="array" aca="1" ref="Z44" ca="1">CELL("format",I44)</f>
        <v>D1</v>
      </c>
      <c r="AA44" s="6">
        <v>43</v>
      </c>
      <c r="AB44" s="173">
        <f t="shared" ca="1" si="7"/>
        <v>1999</v>
      </c>
      <c r="AC44" s="6">
        <f t="shared" si="2"/>
        <v>0</v>
      </c>
      <c r="AD44" s="6">
        <f t="shared" si="3"/>
        <v>0</v>
      </c>
      <c r="AE44" s="6">
        <f t="shared" si="6"/>
        <v>10</v>
      </c>
      <c r="AF44" s="6" t="str">
        <f t="shared" si="4"/>
        <v>in Betrieb</v>
      </c>
    </row>
    <row r="45" spans="1:32" ht="15" customHeight="1" x14ac:dyDescent="0.25">
      <c r="A45" s="50" t="s">
        <v>3956</v>
      </c>
      <c r="B45" s="50" t="s">
        <v>3957</v>
      </c>
      <c r="C45" s="50" t="s">
        <v>3958</v>
      </c>
      <c r="D45" s="77">
        <v>99947</v>
      </c>
      <c r="E45" s="50" t="s">
        <v>6004</v>
      </c>
      <c r="F45" s="50"/>
      <c r="G45" s="56" t="s">
        <v>169</v>
      </c>
      <c r="H45" s="50"/>
      <c r="I45" s="30">
        <v>37225</v>
      </c>
      <c r="J45" s="30">
        <v>37225</v>
      </c>
      <c r="K45" s="50" t="s">
        <v>1</v>
      </c>
      <c r="L45" s="50" t="s">
        <v>3864</v>
      </c>
      <c r="M45" s="50"/>
      <c r="N45" s="50"/>
      <c r="O45" s="50" t="s">
        <v>3864</v>
      </c>
      <c r="P45" s="50" t="s">
        <v>55</v>
      </c>
      <c r="Q45" s="50" t="s">
        <v>130</v>
      </c>
      <c r="R45" s="55">
        <v>9</v>
      </c>
      <c r="S45" s="50"/>
      <c r="T45" s="54" t="s">
        <v>149</v>
      </c>
      <c r="U45" s="50" t="s">
        <v>231</v>
      </c>
      <c r="V45" s="153" t="s">
        <v>1</v>
      </c>
      <c r="W45" s="170">
        <f t="shared" ca="1" si="8"/>
        <v>2001</v>
      </c>
      <c r="X45" s="170" t="e">
        <f>INDEX(Kraftwerksliste!$C$21:$Z$559,MATCH(A45,Kraftwerksliste!$D$21:$D$559,0),17)</f>
        <v>#N/A</v>
      </c>
      <c r="Z45" s="153" t="str" cm="1">
        <f t="array" aca="1" ref="Z45" ca="1">CELL("format",I45)</f>
        <v>D1</v>
      </c>
      <c r="AA45" s="6">
        <v>44</v>
      </c>
      <c r="AB45" s="173">
        <f t="shared" ca="1" si="7"/>
        <v>2001</v>
      </c>
      <c r="AC45" s="6">
        <f t="shared" si="2"/>
        <v>0</v>
      </c>
      <c r="AD45" s="6">
        <f t="shared" si="3"/>
        <v>0</v>
      </c>
      <c r="AE45" s="6">
        <f t="shared" si="6"/>
        <v>10</v>
      </c>
      <c r="AF45" s="6" t="str">
        <f t="shared" si="4"/>
        <v>in Betrieb</v>
      </c>
    </row>
    <row r="46" spans="1:32" ht="15" customHeight="1" x14ac:dyDescent="0.25">
      <c r="A46" s="139" t="s">
        <v>5828</v>
      </c>
      <c r="B46" s="139" t="s">
        <v>5829</v>
      </c>
      <c r="C46" s="139" t="s">
        <v>5830</v>
      </c>
      <c r="D46" s="139">
        <v>99947</v>
      </c>
      <c r="E46" s="139" t="s">
        <v>7112</v>
      </c>
      <c r="F46" s="139"/>
      <c r="G46" s="139" t="s">
        <v>169</v>
      </c>
      <c r="H46" s="139"/>
      <c r="I46" s="30">
        <v>40543</v>
      </c>
      <c r="J46" s="30">
        <v>40543</v>
      </c>
      <c r="K46" s="139" t="s">
        <v>1</v>
      </c>
      <c r="L46" s="139" t="s">
        <v>3864</v>
      </c>
      <c r="M46" s="139"/>
      <c r="N46" s="139"/>
      <c r="O46" s="139" t="s">
        <v>3864</v>
      </c>
      <c r="P46" s="139" t="s">
        <v>55</v>
      </c>
      <c r="Q46" s="139" t="s">
        <v>130</v>
      </c>
      <c r="R46" s="140">
        <v>6</v>
      </c>
      <c r="S46" s="140"/>
      <c r="T46" s="151" t="s">
        <v>149</v>
      </c>
      <c r="U46" s="140" t="s">
        <v>231</v>
      </c>
      <c r="V46" s="164" t="s">
        <v>1</v>
      </c>
      <c r="W46" s="170">
        <f t="shared" ca="1" si="8"/>
        <v>2010</v>
      </c>
      <c r="X46" s="170" t="e">
        <f>INDEX(Kraftwerksliste!$C$21:$Z$559,MATCH(A46,Kraftwerksliste!$D$21:$D$559,0),17)</f>
        <v>#N/A</v>
      </c>
      <c r="Z46" s="153" t="str" cm="1">
        <f t="array" aca="1" ref="Z46" ca="1">CELL("format",I46)</f>
        <v>D1</v>
      </c>
      <c r="AA46" s="6">
        <v>45</v>
      </c>
      <c r="AB46" s="173">
        <f t="shared" ca="1" si="7"/>
        <v>2010</v>
      </c>
      <c r="AC46" s="6">
        <f t="shared" si="2"/>
        <v>0</v>
      </c>
      <c r="AD46" s="6">
        <f t="shared" si="3"/>
        <v>0</v>
      </c>
      <c r="AE46" s="6">
        <f t="shared" si="6"/>
        <v>10</v>
      </c>
      <c r="AF46" s="6" t="str">
        <f t="shared" si="4"/>
        <v>in Betrieb</v>
      </c>
    </row>
    <row r="47" spans="1:32" ht="15" customHeight="1" x14ac:dyDescent="0.25">
      <c r="A47" s="50" t="s">
        <v>232</v>
      </c>
      <c r="B47" s="50" t="s">
        <v>102</v>
      </c>
      <c r="C47" s="50" t="s">
        <v>233</v>
      </c>
      <c r="D47" s="77">
        <v>79713</v>
      </c>
      <c r="E47" s="50" t="s">
        <v>234</v>
      </c>
      <c r="F47" s="50" t="s">
        <v>235</v>
      </c>
      <c r="G47" s="56" t="s">
        <v>57</v>
      </c>
      <c r="H47" s="50" t="s">
        <v>236</v>
      </c>
      <c r="I47" s="30">
        <v>24108</v>
      </c>
      <c r="J47" s="30">
        <v>24108</v>
      </c>
      <c r="K47" s="50" t="s">
        <v>1</v>
      </c>
      <c r="L47" s="51" t="s">
        <v>25</v>
      </c>
      <c r="M47" s="51"/>
      <c r="N47" s="51"/>
      <c r="O47" s="51" t="s">
        <v>25</v>
      </c>
      <c r="P47" s="50" t="s">
        <v>58</v>
      </c>
      <c r="Q47" s="50" t="s">
        <v>130</v>
      </c>
      <c r="R47" s="55">
        <v>36.799999999999997</v>
      </c>
      <c r="S47" s="50" t="s">
        <v>237</v>
      </c>
      <c r="T47" s="54" t="s">
        <v>370</v>
      </c>
      <c r="U47" s="50" t="s">
        <v>107</v>
      </c>
      <c r="V47" s="153" t="s">
        <v>1</v>
      </c>
      <c r="W47" s="170">
        <f t="shared" ca="1" si="8"/>
        <v>1966</v>
      </c>
      <c r="X47" s="170" t="e">
        <f>INDEX(Kraftwerksliste!$C$21:$Z$559,MATCH(A47,Kraftwerksliste!$D$21:$D$559,0),17)</f>
        <v>#N/A</v>
      </c>
      <c r="Z47" s="153" t="str" cm="1">
        <f t="array" aca="1" ref="Z47" ca="1">CELL("format",I47)</f>
        <v>D1</v>
      </c>
      <c r="AA47" s="6">
        <v>46</v>
      </c>
      <c r="AB47" s="173">
        <f t="shared" ca="1" si="7"/>
        <v>1966</v>
      </c>
      <c r="AC47" s="6">
        <f t="shared" si="2"/>
        <v>0</v>
      </c>
      <c r="AD47" s="6">
        <f t="shared" si="3"/>
        <v>0</v>
      </c>
      <c r="AE47" s="6">
        <f t="shared" si="6"/>
        <v>10</v>
      </c>
      <c r="AF47" s="6" t="str">
        <f t="shared" si="4"/>
        <v>in Betrieb</v>
      </c>
    </row>
    <row r="48" spans="1:32" ht="15" customHeight="1" x14ac:dyDescent="0.25">
      <c r="A48" s="54" t="s">
        <v>238</v>
      </c>
      <c r="B48" s="50" t="s">
        <v>239</v>
      </c>
      <c r="C48" s="36" t="s">
        <v>236</v>
      </c>
      <c r="D48" s="77">
        <v>79713</v>
      </c>
      <c r="E48" s="50" t="s">
        <v>234</v>
      </c>
      <c r="F48" s="50" t="s">
        <v>240</v>
      </c>
      <c r="G48" s="56" t="s">
        <v>57</v>
      </c>
      <c r="H48" s="50" t="s">
        <v>236</v>
      </c>
      <c r="I48" s="30">
        <v>24432</v>
      </c>
      <c r="J48" s="30">
        <v>24432</v>
      </c>
      <c r="K48" s="50" t="s">
        <v>1</v>
      </c>
      <c r="L48" s="50" t="s">
        <v>28</v>
      </c>
      <c r="M48" s="93"/>
      <c r="N48" s="50"/>
      <c r="O48" s="50" t="s">
        <v>28</v>
      </c>
      <c r="P48" s="50" t="s">
        <v>58</v>
      </c>
      <c r="Q48" s="50" t="s">
        <v>58</v>
      </c>
      <c r="R48" s="55">
        <v>360</v>
      </c>
      <c r="S48" s="50" t="s">
        <v>241</v>
      </c>
      <c r="T48" s="50" t="s">
        <v>1228</v>
      </c>
      <c r="U48" s="50" t="s">
        <v>242</v>
      </c>
      <c r="V48" s="153" t="s">
        <v>1</v>
      </c>
      <c r="W48" s="170">
        <f t="shared" ca="1" si="8"/>
        <v>1966</v>
      </c>
      <c r="X48" s="170" t="e">
        <f>INDEX(Kraftwerksliste!$C$21:$Z$559,MATCH(A48,Kraftwerksliste!$D$21:$D$559,0),17)</f>
        <v>#N/A</v>
      </c>
      <c r="Z48" s="153" t="str" cm="1">
        <f t="array" aca="1" ref="Z48" ca="1">CELL("format",I48)</f>
        <v>D1</v>
      </c>
      <c r="AA48" s="6">
        <v>47</v>
      </c>
      <c r="AB48" s="173">
        <f t="shared" ca="1" si="7"/>
        <v>1966</v>
      </c>
      <c r="AC48" s="6">
        <f t="shared" si="2"/>
        <v>0</v>
      </c>
      <c r="AD48" s="6">
        <f t="shared" si="3"/>
        <v>0</v>
      </c>
      <c r="AE48" s="6">
        <f t="shared" si="6"/>
        <v>10</v>
      </c>
      <c r="AF48" s="6" t="str">
        <f t="shared" si="4"/>
        <v>in Betrieb</v>
      </c>
    </row>
    <row r="49" spans="1:32" ht="15" customHeight="1" x14ac:dyDescent="0.25">
      <c r="A49" s="50" t="s">
        <v>3959</v>
      </c>
      <c r="B49" s="33" t="s">
        <v>3960</v>
      </c>
      <c r="C49" s="33"/>
      <c r="D49" s="80">
        <v>32108</v>
      </c>
      <c r="E49" s="33" t="s">
        <v>6005</v>
      </c>
      <c r="F49" s="33"/>
      <c r="G49" s="36" t="s">
        <v>54</v>
      </c>
      <c r="H49" s="33"/>
      <c r="I49" s="29">
        <v>2001</v>
      </c>
      <c r="J49" s="29">
        <v>2001</v>
      </c>
      <c r="K49" s="50" t="s">
        <v>1</v>
      </c>
      <c r="L49" s="58" t="s">
        <v>3864</v>
      </c>
      <c r="M49" s="58"/>
      <c r="N49" s="58"/>
      <c r="O49" s="58" t="s">
        <v>3864</v>
      </c>
      <c r="P49" s="33" t="s">
        <v>55</v>
      </c>
      <c r="Q49" s="33"/>
      <c r="R49" s="52">
        <v>10.5</v>
      </c>
      <c r="S49" s="50"/>
      <c r="T49" s="146" t="s">
        <v>149</v>
      </c>
      <c r="U49" s="33" t="s">
        <v>243</v>
      </c>
      <c r="V49" s="159" t="s">
        <v>1</v>
      </c>
      <c r="W49" s="170" t="str">
        <f t="shared" ca="1" si="8"/>
        <v>2001</v>
      </c>
      <c r="X49" s="170" t="e">
        <f>INDEX(Kraftwerksliste!$C$21:$Z$559,MATCH(A49,Kraftwerksliste!$D$21:$D$559,0),17)</f>
        <v>#N/A</v>
      </c>
      <c r="Z49" s="153" t="str" cm="1">
        <f t="array" aca="1" ref="Z49" ca="1">CELL("format",I49)</f>
        <v>G</v>
      </c>
      <c r="AA49" s="6">
        <v>48</v>
      </c>
      <c r="AB49" s="173" t="str">
        <f t="shared" ca="1" si="7"/>
        <v>2001</v>
      </c>
      <c r="AC49" s="6">
        <f t="shared" si="2"/>
        <v>0</v>
      </c>
      <c r="AD49" s="6">
        <f t="shared" si="3"/>
        <v>0</v>
      </c>
      <c r="AE49" s="6">
        <f t="shared" si="6"/>
        <v>10</v>
      </c>
      <c r="AF49" s="6" t="str">
        <f t="shared" si="4"/>
        <v>in Betrieb</v>
      </c>
    </row>
    <row r="50" spans="1:32" ht="15" customHeight="1" x14ac:dyDescent="0.25">
      <c r="A50" s="50" t="s">
        <v>3961</v>
      </c>
      <c r="B50" s="33" t="s">
        <v>3962</v>
      </c>
      <c r="C50" s="33"/>
      <c r="D50" s="80">
        <v>63628</v>
      </c>
      <c r="E50" s="33" t="s">
        <v>6006</v>
      </c>
      <c r="F50" s="33"/>
      <c r="G50" s="36" t="s">
        <v>220</v>
      </c>
      <c r="H50" s="33"/>
      <c r="I50" s="29">
        <v>2009</v>
      </c>
      <c r="J50" s="29">
        <v>2009</v>
      </c>
      <c r="K50" s="50" t="s">
        <v>1</v>
      </c>
      <c r="L50" s="58" t="s">
        <v>3864</v>
      </c>
      <c r="M50" s="58"/>
      <c r="N50" s="58"/>
      <c r="O50" s="58" t="s">
        <v>3864</v>
      </c>
      <c r="P50" s="33" t="s">
        <v>55</v>
      </c>
      <c r="Q50" s="33"/>
      <c r="R50" s="52">
        <v>18</v>
      </c>
      <c r="S50" s="50"/>
      <c r="T50" s="146" t="s">
        <v>1280</v>
      </c>
      <c r="U50" s="33" t="s">
        <v>251</v>
      </c>
      <c r="V50" s="159" t="s">
        <v>1</v>
      </c>
      <c r="W50" s="170" t="str">
        <f t="shared" ca="1" si="8"/>
        <v>2009</v>
      </c>
      <c r="X50" s="170" t="e">
        <f>INDEX(Kraftwerksliste!$C$21:$Z$559,MATCH(A50,Kraftwerksliste!$D$21:$D$559,0),17)</f>
        <v>#N/A</v>
      </c>
      <c r="Z50" s="153" t="str" cm="1">
        <f t="array" aca="1" ref="Z50" ca="1">CELL("format",I50)</f>
        <v>G</v>
      </c>
      <c r="AA50" s="6">
        <v>49</v>
      </c>
      <c r="AB50" s="173" t="str">
        <f t="shared" ca="1" si="7"/>
        <v>2009</v>
      </c>
      <c r="AC50" s="6">
        <f t="shared" si="2"/>
        <v>0</v>
      </c>
      <c r="AD50" s="6">
        <f t="shared" si="3"/>
        <v>0</v>
      </c>
      <c r="AE50" s="6">
        <f t="shared" si="6"/>
        <v>10</v>
      </c>
      <c r="AF50" s="6" t="str">
        <f t="shared" si="4"/>
        <v>in Betrieb</v>
      </c>
    </row>
    <row r="51" spans="1:32" ht="15" customHeight="1" x14ac:dyDescent="0.25">
      <c r="A51" s="54" t="s">
        <v>3963</v>
      </c>
      <c r="B51" s="50" t="s">
        <v>3964</v>
      </c>
      <c r="C51" s="50"/>
      <c r="D51" s="77">
        <v>33181</v>
      </c>
      <c r="E51" s="50" t="s">
        <v>6007</v>
      </c>
      <c r="F51" s="50"/>
      <c r="G51" s="56" t="s">
        <v>54</v>
      </c>
      <c r="H51" s="50"/>
      <c r="I51" s="29">
        <v>2009</v>
      </c>
      <c r="J51" s="29">
        <v>2009</v>
      </c>
      <c r="K51" s="50" t="s">
        <v>1</v>
      </c>
      <c r="L51" s="50" t="s">
        <v>3864</v>
      </c>
      <c r="M51" s="50"/>
      <c r="N51" s="50"/>
      <c r="O51" s="50" t="s">
        <v>3864</v>
      </c>
      <c r="P51" s="50" t="s">
        <v>55</v>
      </c>
      <c r="Q51" s="50"/>
      <c r="R51" s="55">
        <v>10</v>
      </c>
      <c r="S51" s="50"/>
      <c r="T51" s="54" t="s">
        <v>370</v>
      </c>
      <c r="U51" s="50" t="s">
        <v>61</v>
      </c>
      <c r="V51" s="153" t="s">
        <v>1</v>
      </c>
      <c r="W51" s="170" t="str">
        <f t="shared" ca="1" si="8"/>
        <v>2009</v>
      </c>
      <c r="X51" s="170" t="e">
        <f>INDEX(Kraftwerksliste!$C$21:$Z$559,MATCH(A51,Kraftwerksliste!$D$21:$D$559,0),17)</f>
        <v>#N/A</v>
      </c>
      <c r="Z51" s="153" t="str" cm="1">
        <f t="array" aca="1" ref="Z51" ca="1">CELL("format",I51)</f>
        <v>G</v>
      </c>
      <c r="AA51" s="6">
        <v>50</v>
      </c>
      <c r="AB51" s="173" t="str">
        <f t="shared" ca="1" si="7"/>
        <v>2009</v>
      </c>
      <c r="AC51" s="6">
        <f t="shared" si="2"/>
        <v>0</v>
      </c>
      <c r="AD51" s="6">
        <f t="shared" si="3"/>
        <v>0</v>
      </c>
      <c r="AE51" s="6">
        <f t="shared" si="6"/>
        <v>10</v>
      </c>
      <c r="AF51" s="6" t="str">
        <f t="shared" si="4"/>
        <v>in Betrieb</v>
      </c>
    </row>
    <row r="52" spans="1:32" ht="15" customHeight="1" x14ac:dyDescent="0.25">
      <c r="A52" s="54" t="s">
        <v>3969</v>
      </c>
      <c r="B52" s="51"/>
      <c r="C52" s="51"/>
      <c r="D52" s="75">
        <v>39624</v>
      </c>
      <c r="E52" s="62" t="s">
        <v>6010</v>
      </c>
      <c r="F52" s="51"/>
      <c r="G52" s="36" t="s">
        <v>99</v>
      </c>
      <c r="H52" s="50"/>
      <c r="I52" s="29">
        <v>2002</v>
      </c>
      <c r="J52" s="29">
        <v>2002</v>
      </c>
      <c r="K52" s="50" t="s">
        <v>1</v>
      </c>
      <c r="L52" s="50" t="s">
        <v>3864</v>
      </c>
      <c r="M52" s="51"/>
      <c r="N52" s="50"/>
      <c r="O52" s="51" t="s">
        <v>3864</v>
      </c>
      <c r="P52" s="36" t="s">
        <v>55</v>
      </c>
      <c r="Q52" s="50"/>
      <c r="R52" s="76">
        <v>16.5</v>
      </c>
      <c r="S52" s="33"/>
      <c r="T52" s="54" t="s">
        <v>370</v>
      </c>
      <c r="U52" s="33" t="s">
        <v>252</v>
      </c>
      <c r="V52" s="159" t="s">
        <v>1</v>
      </c>
      <c r="W52" s="170" t="str">
        <f t="shared" ca="1" si="8"/>
        <v>2002</v>
      </c>
      <c r="X52" s="170" t="e">
        <f>INDEX(Kraftwerksliste!$C$21:$Z$559,MATCH(A52,Kraftwerksliste!$D$21:$D$559,0),17)</f>
        <v>#N/A</v>
      </c>
      <c r="Z52" s="153" t="str" cm="1">
        <f t="array" aca="1" ref="Z52" ca="1">CELL("format",I52)</f>
        <v>G</v>
      </c>
      <c r="AA52" s="6">
        <v>51</v>
      </c>
      <c r="AB52" s="173" t="str">
        <f t="shared" ca="1" si="7"/>
        <v>2002</v>
      </c>
      <c r="AC52" s="6">
        <f t="shared" si="2"/>
        <v>0</v>
      </c>
      <c r="AD52" s="6">
        <f t="shared" si="3"/>
        <v>0</v>
      </c>
      <c r="AE52" s="6">
        <f t="shared" si="6"/>
        <v>10</v>
      </c>
      <c r="AF52" s="6" t="str">
        <f t="shared" si="4"/>
        <v>in Betrieb</v>
      </c>
    </row>
    <row r="53" spans="1:32" ht="15" customHeight="1" x14ac:dyDescent="0.25">
      <c r="A53" s="54" t="s">
        <v>253</v>
      </c>
      <c r="B53" s="50" t="s">
        <v>254</v>
      </c>
      <c r="C53" s="50" t="s">
        <v>255</v>
      </c>
      <c r="D53" s="99">
        <v>39249</v>
      </c>
      <c r="E53" s="50" t="s">
        <v>256</v>
      </c>
      <c r="F53" s="54" t="s">
        <v>257</v>
      </c>
      <c r="G53" s="56" t="s">
        <v>99</v>
      </c>
      <c r="H53" s="50" t="s">
        <v>155</v>
      </c>
      <c r="I53" s="30">
        <v>34455</v>
      </c>
      <c r="J53" s="30">
        <v>34455</v>
      </c>
      <c r="K53" s="50" t="s">
        <v>1</v>
      </c>
      <c r="L53" s="50" t="s">
        <v>20</v>
      </c>
      <c r="M53" s="50"/>
      <c r="N53" s="54"/>
      <c r="O53" s="54" t="s">
        <v>20</v>
      </c>
      <c r="P53" s="50" t="s">
        <v>58</v>
      </c>
      <c r="Q53" s="50" t="s">
        <v>55</v>
      </c>
      <c r="R53" s="55">
        <v>17.8</v>
      </c>
      <c r="S53" s="50" t="s">
        <v>258</v>
      </c>
      <c r="T53" s="54" t="s">
        <v>149</v>
      </c>
      <c r="U53" s="50" t="s">
        <v>161</v>
      </c>
      <c r="V53" s="153" t="s">
        <v>1</v>
      </c>
      <c r="W53" s="170">
        <f t="shared" ca="1" si="8"/>
        <v>1994</v>
      </c>
      <c r="X53" s="170" t="str">
        <f>INDEX(Kraftwerksliste!$C$21:$Z$559,MATCH(A53,Kraftwerksliste!$D$21:$D$559,0),17)</f>
        <v>Steam turbine</v>
      </c>
      <c r="Z53" s="153" t="str" cm="1">
        <f t="array" aca="1" ref="Z53" ca="1">CELL("format",I53)</f>
        <v>D1</v>
      </c>
      <c r="AA53" s="6">
        <v>52</v>
      </c>
      <c r="AB53" s="173">
        <f t="shared" ca="1" si="7"/>
        <v>1994</v>
      </c>
      <c r="AC53" s="6">
        <f t="shared" si="2"/>
        <v>0</v>
      </c>
      <c r="AD53" s="6">
        <f t="shared" si="3"/>
        <v>0</v>
      </c>
      <c r="AE53" s="6">
        <f t="shared" si="6"/>
        <v>10</v>
      </c>
      <c r="AF53" s="6" t="str">
        <f t="shared" si="4"/>
        <v>in Betrieb</v>
      </c>
    </row>
    <row r="54" spans="1:32" ht="15" customHeight="1" x14ac:dyDescent="0.35">
      <c r="A54" s="84" t="s">
        <v>3972</v>
      </c>
      <c r="B54" s="86"/>
      <c r="C54" s="85"/>
      <c r="D54" s="75">
        <v>39179</v>
      </c>
      <c r="E54" s="85" t="s">
        <v>6012</v>
      </c>
      <c r="F54" s="86"/>
      <c r="G54" s="85" t="s">
        <v>99</v>
      </c>
      <c r="H54" s="87"/>
      <c r="I54" s="29">
        <v>2001</v>
      </c>
      <c r="J54" s="29">
        <v>2001</v>
      </c>
      <c r="K54" s="50" t="s">
        <v>1</v>
      </c>
      <c r="L54" s="88" t="s">
        <v>3864</v>
      </c>
      <c r="M54" s="86"/>
      <c r="N54" s="87"/>
      <c r="O54" s="92" t="s">
        <v>3864</v>
      </c>
      <c r="P54" s="89" t="s">
        <v>55</v>
      </c>
      <c r="Q54" s="87"/>
      <c r="R54" s="76">
        <v>10.8</v>
      </c>
      <c r="S54" s="90"/>
      <c r="T54" s="54" t="s">
        <v>149</v>
      </c>
      <c r="U54" s="85" t="s">
        <v>161</v>
      </c>
      <c r="V54" s="161" t="s">
        <v>1</v>
      </c>
      <c r="W54" s="170" t="str">
        <f t="shared" ca="1" si="8"/>
        <v>2001</v>
      </c>
      <c r="X54" s="170" t="e">
        <f>INDEX(Kraftwerksliste!$C$21:$Z$559,MATCH(A54,Kraftwerksliste!$D$21:$D$559,0),17)</f>
        <v>#N/A</v>
      </c>
      <c r="Z54" s="153" t="str" cm="1">
        <f t="array" aca="1" ref="Z54" ca="1">CELL("format",I54)</f>
        <v>G</v>
      </c>
      <c r="AA54" s="6">
        <v>53</v>
      </c>
      <c r="AB54" s="173" t="str">
        <f t="shared" ca="1" si="7"/>
        <v>2001</v>
      </c>
      <c r="AC54" s="6">
        <f t="shared" si="2"/>
        <v>0</v>
      </c>
      <c r="AD54" s="6">
        <f t="shared" si="3"/>
        <v>0</v>
      </c>
      <c r="AE54" s="6">
        <f t="shared" si="6"/>
        <v>10</v>
      </c>
      <c r="AF54" s="6" t="str">
        <f t="shared" si="4"/>
        <v>in Betrieb</v>
      </c>
    </row>
    <row r="55" spans="1:32" ht="15" customHeight="1" x14ac:dyDescent="0.25">
      <c r="A55" s="54" t="s">
        <v>3977</v>
      </c>
      <c r="B55" s="33"/>
      <c r="C55" s="33"/>
      <c r="D55" s="80">
        <v>30890</v>
      </c>
      <c r="E55" s="33" t="s">
        <v>6017</v>
      </c>
      <c r="F55" s="33"/>
      <c r="G55" s="56" t="s">
        <v>59</v>
      </c>
      <c r="H55" s="33"/>
      <c r="I55" s="29">
        <v>2005</v>
      </c>
      <c r="J55" s="29">
        <v>2005</v>
      </c>
      <c r="K55" s="50" t="s">
        <v>1</v>
      </c>
      <c r="L55" s="33" t="s">
        <v>3864</v>
      </c>
      <c r="M55" s="33"/>
      <c r="N55" s="33"/>
      <c r="O55" s="33" t="s">
        <v>3864</v>
      </c>
      <c r="P55" s="33" t="s">
        <v>55</v>
      </c>
      <c r="Q55" s="33"/>
      <c r="R55" s="52">
        <v>16.899999999999999</v>
      </c>
      <c r="S55" s="33"/>
      <c r="T55" s="50" t="s">
        <v>149</v>
      </c>
      <c r="U55" s="33" t="s">
        <v>161</v>
      </c>
      <c r="V55" s="159" t="s">
        <v>1</v>
      </c>
      <c r="W55" s="170" t="str">
        <f t="shared" ca="1" si="8"/>
        <v>2005</v>
      </c>
      <c r="X55" s="170" t="e">
        <f>INDEX(Kraftwerksliste!$C$21:$Z$559,MATCH(A55,Kraftwerksliste!$D$21:$D$559,0),17)</f>
        <v>#N/A</v>
      </c>
      <c r="Z55" s="153" t="str" cm="1">
        <f t="array" aca="1" ref="Z55" ca="1">CELL("format",I55)</f>
        <v>G</v>
      </c>
      <c r="AA55" s="6">
        <v>54</v>
      </c>
      <c r="AB55" s="173" t="str">
        <f t="shared" ca="1" si="7"/>
        <v>2005</v>
      </c>
      <c r="AC55" s="6">
        <f t="shared" si="2"/>
        <v>0</v>
      </c>
      <c r="AD55" s="6">
        <f t="shared" si="3"/>
        <v>0</v>
      </c>
      <c r="AE55" s="6">
        <f t="shared" si="6"/>
        <v>10</v>
      </c>
      <c r="AF55" s="6" t="str">
        <f t="shared" si="4"/>
        <v>in Betrieb</v>
      </c>
    </row>
    <row r="56" spans="1:32" ht="15" customHeight="1" x14ac:dyDescent="0.25">
      <c r="A56" s="54" t="s">
        <v>3978</v>
      </c>
      <c r="B56" s="33" t="s">
        <v>81</v>
      </c>
      <c r="C56" s="33" t="s">
        <v>3979</v>
      </c>
      <c r="D56" s="80">
        <v>27383</v>
      </c>
      <c r="E56" s="33" t="s">
        <v>6018</v>
      </c>
      <c r="F56" s="33"/>
      <c r="G56" s="56" t="s">
        <v>59</v>
      </c>
      <c r="H56" s="33" t="s">
        <v>6018</v>
      </c>
      <c r="I56" s="31">
        <v>2009</v>
      </c>
      <c r="J56" s="31">
        <v>2009</v>
      </c>
      <c r="K56" s="50" t="s">
        <v>1</v>
      </c>
      <c r="L56" s="33" t="s">
        <v>3864</v>
      </c>
      <c r="M56" s="33"/>
      <c r="N56" s="33"/>
      <c r="O56" s="33" t="s">
        <v>3864</v>
      </c>
      <c r="P56" s="33" t="s">
        <v>55</v>
      </c>
      <c r="Q56" s="33" t="s">
        <v>58</v>
      </c>
      <c r="R56" s="52">
        <v>32</v>
      </c>
      <c r="S56" s="33" t="s">
        <v>7173</v>
      </c>
      <c r="T56" s="50" t="s">
        <v>149</v>
      </c>
      <c r="U56" s="33" t="s">
        <v>60</v>
      </c>
      <c r="V56" s="159" t="s">
        <v>1</v>
      </c>
      <c r="W56" s="170" t="str">
        <f t="shared" ca="1" si="8"/>
        <v>2009</v>
      </c>
      <c r="X56" s="170" t="e">
        <f>INDEX(Kraftwerksliste!$C$21:$Z$559,MATCH(A56,Kraftwerksliste!$D$21:$D$559,0),17)</f>
        <v>#N/A</v>
      </c>
      <c r="Z56" s="153" t="str" cm="1">
        <f t="array" aca="1" ref="Z56" ca="1">CELL("format",I56)</f>
        <v>F0</v>
      </c>
      <c r="AA56" s="6">
        <v>55</v>
      </c>
      <c r="AB56" s="173" t="str">
        <f t="shared" ca="1" si="7"/>
        <v>2009</v>
      </c>
      <c r="AC56" s="6">
        <f t="shared" si="2"/>
        <v>0</v>
      </c>
      <c r="AD56" s="6">
        <f t="shared" si="3"/>
        <v>0</v>
      </c>
      <c r="AE56" s="6">
        <f t="shared" si="6"/>
        <v>10</v>
      </c>
      <c r="AF56" s="6" t="str">
        <f t="shared" si="4"/>
        <v>in Betrieb</v>
      </c>
    </row>
    <row r="57" spans="1:32" ht="15" customHeight="1" x14ac:dyDescent="0.25">
      <c r="A57" s="50" t="s">
        <v>260</v>
      </c>
      <c r="B57" s="50" t="s">
        <v>261</v>
      </c>
      <c r="C57" s="50" t="s">
        <v>262</v>
      </c>
      <c r="D57" s="77">
        <v>15837</v>
      </c>
      <c r="E57" s="50" t="s">
        <v>263</v>
      </c>
      <c r="F57" s="50" t="s">
        <v>264</v>
      </c>
      <c r="G57" s="56" t="s">
        <v>66</v>
      </c>
      <c r="H57" s="50"/>
      <c r="I57" s="30">
        <v>37435</v>
      </c>
      <c r="J57" s="30">
        <v>37435</v>
      </c>
      <c r="K57" s="50" t="s">
        <v>1</v>
      </c>
      <c r="L57" s="50" t="s">
        <v>17</v>
      </c>
      <c r="M57" s="50" t="s">
        <v>265</v>
      </c>
      <c r="N57" s="50" t="s">
        <v>266</v>
      </c>
      <c r="O57" s="50" t="s">
        <v>17</v>
      </c>
      <c r="P57" s="50" t="s">
        <v>55</v>
      </c>
      <c r="Q57" s="50" t="s">
        <v>55</v>
      </c>
      <c r="R57" s="55">
        <v>16</v>
      </c>
      <c r="S57" s="50" t="s">
        <v>267</v>
      </c>
      <c r="T57" s="54" t="s">
        <v>149</v>
      </c>
      <c r="U57" s="62" t="s">
        <v>77</v>
      </c>
      <c r="V57" s="154" t="s">
        <v>1</v>
      </c>
      <c r="W57" s="170">
        <f t="shared" ca="1" si="8"/>
        <v>2002</v>
      </c>
      <c r="X57" s="170" t="e">
        <f>INDEX(Kraftwerksliste!$C$21:$Z$559,MATCH(A57,Kraftwerksliste!$D$21:$D$559,0),17)</f>
        <v>#N/A</v>
      </c>
      <c r="Z57" s="153" t="str" cm="1">
        <f t="array" aca="1" ref="Z57" ca="1">CELL("format",I57)</f>
        <v>D1</v>
      </c>
      <c r="AA57" s="6">
        <v>56</v>
      </c>
      <c r="AB57" s="173">
        <f t="shared" ca="1" si="7"/>
        <v>2002</v>
      </c>
      <c r="AC57" s="6">
        <f t="shared" si="2"/>
        <v>0</v>
      </c>
      <c r="AD57" s="6">
        <f t="shared" si="3"/>
        <v>0</v>
      </c>
      <c r="AE57" s="6">
        <f t="shared" si="6"/>
        <v>10</v>
      </c>
      <c r="AF57" s="6" t="str">
        <f t="shared" si="4"/>
        <v>in Betrieb</v>
      </c>
    </row>
    <row r="58" spans="1:32" ht="15" customHeight="1" x14ac:dyDescent="0.25">
      <c r="A58" s="50" t="s">
        <v>3984</v>
      </c>
      <c r="B58" s="50" t="s">
        <v>145</v>
      </c>
      <c r="C58" s="50" t="s">
        <v>3985</v>
      </c>
      <c r="D58" s="77">
        <v>17291</v>
      </c>
      <c r="E58" s="50" t="s">
        <v>6022</v>
      </c>
      <c r="F58" s="50" t="s">
        <v>6023</v>
      </c>
      <c r="G58" s="56" t="s">
        <v>66</v>
      </c>
      <c r="H58" s="50" t="s">
        <v>3985</v>
      </c>
      <c r="I58" s="31">
        <v>2009</v>
      </c>
      <c r="J58" s="31">
        <v>2009</v>
      </c>
      <c r="K58" s="50" t="s">
        <v>1</v>
      </c>
      <c r="L58" s="50" t="s">
        <v>3864</v>
      </c>
      <c r="M58" s="50"/>
      <c r="N58" s="50" t="s">
        <v>7154</v>
      </c>
      <c r="O58" s="50" t="s">
        <v>3864</v>
      </c>
      <c r="P58" s="50" t="s">
        <v>55</v>
      </c>
      <c r="Q58" s="50"/>
      <c r="R58" s="55">
        <v>21.9</v>
      </c>
      <c r="S58" s="50" t="s">
        <v>3985</v>
      </c>
      <c r="T58" s="54" t="s">
        <v>370</v>
      </c>
      <c r="U58" s="62" t="s">
        <v>77</v>
      </c>
      <c r="V58" s="154" t="s">
        <v>1</v>
      </c>
      <c r="W58" s="170" t="str">
        <f t="shared" ca="1" si="8"/>
        <v>2009</v>
      </c>
      <c r="X58" s="170" t="e">
        <f>INDEX(Kraftwerksliste!$C$21:$Z$559,MATCH(A58,Kraftwerksliste!$D$21:$D$559,0),17)</f>
        <v>#N/A</v>
      </c>
      <c r="Z58" s="153" t="str" cm="1">
        <f t="array" aca="1" ref="Z58" ca="1">CELL("format",I58)</f>
        <v>F0</v>
      </c>
      <c r="AA58" s="6">
        <v>57</v>
      </c>
      <c r="AB58" s="173" t="str">
        <f t="shared" ca="1" si="7"/>
        <v>2009</v>
      </c>
      <c r="AC58" s="6">
        <f t="shared" si="2"/>
        <v>0</v>
      </c>
      <c r="AD58" s="6">
        <f t="shared" si="3"/>
        <v>0</v>
      </c>
      <c r="AE58" s="6">
        <f t="shared" si="6"/>
        <v>10</v>
      </c>
      <c r="AF58" s="6" t="str">
        <f t="shared" si="4"/>
        <v>in Betrieb</v>
      </c>
    </row>
    <row r="59" spans="1:32" ht="15" customHeight="1" x14ac:dyDescent="0.25">
      <c r="A59" s="54" t="s">
        <v>3986</v>
      </c>
      <c r="B59" s="50" t="s">
        <v>3987</v>
      </c>
      <c r="C59" s="50"/>
      <c r="D59" s="77">
        <v>27211</v>
      </c>
      <c r="E59" s="50" t="s">
        <v>6024</v>
      </c>
      <c r="F59" s="50"/>
      <c r="G59" s="56" t="s">
        <v>59</v>
      </c>
      <c r="H59" s="50"/>
      <c r="I59" s="29">
        <v>2004</v>
      </c>
      <c r="J59" s="29">
        <v>2004</v>
      </c>
      <c r="K59" s="50" t="s">
        <v>1</v>
      </c>
      <c r="L59" s="50" t="s">
        <v>3864</v>
      </c>
      <c r="M59" s="50"/>
      <c r="N59" s="50"/>
      <c r="O59" s="50" t="s">
        <v>3864</v>
      </c>
      <c r="P59" s="50" t="s">
        <v>55</v>
      </c>
      <c r="Q59" s="50"/>
      <c r="R59" s="55">
        <v>14</v>
      </c>
      <c r="S59" s="50"/>
      <c r="T59" s="54" t="s">
        <v>149</v>
      </c>
      <c r="U59" s="50" t="s">
        <v>161</v>
      </c>
      <c r="V59" s="153" t="s">
        <v>1</v>
      </c>
      <c r="W59" s="170" t="str">
        <f t="shared" ca="1" si="8"/>
        <v>2004</v>
      </c>
      <c r="X59" s="170" t="e">
        <f>INDEX(Kraftwerksliste!$C$21:$Z$559,MATCH(A59,Kraftwerksliste!$D$21:$D$559,0),17)</f>
        <v>#N/A</v>
      </c>
      <c r="Z59" s="153" t="str" cm="1">
        <f t="array" aca="1" ref="Z59" ca="1">CELL("format",I59)</f>
        <v>G</v>
      </c>
      <c r="AA59" s="6">
        <v>58</v>
      </c>
      <c r="AB59" s="173" t="str">
        <f t="shared" ca="1" si="7"/>
        <v>2004</v>
      </c>
      <c r="AC59" s="6">
        <f t="shared" si="2"/>
        <v>0</v>
      </c>
      <c r="AD59" s="6">
        <f t="shared" si="3"/>
        <v>0</v>
      </c>
      <c r="AE59" s="6">
        <f t="shared" si="6"/>
        <v>10</v>
      </c>
      <c r="AF59" s="6" t="str">
        <f t="shared" si="4"/>
        <v>in Betrieb</v>
      </c>
    </row>
    <row r="60" spans="1:32" ht="15" customHeight="1" x14ac:dyDescent="0.25">
      <c r="A60" s="139" t="s">
        <v>3467</v>
      </c>
      <c r="B60" s="139" t="s">
        <v>270</v>
      </c>
      <c r="C60" s="139" t="s">
        <v>3468</v>
      </c>
      <c r="D60" s="139">
        <v>34225</v>
      </c>
      <c r="E60" s="139" t="s">
        <v>272</v>
      </c>
      <c r="F60" s="139"/>
      <c r="G60" s="139" t="s">
        <v>220</v>
      </c>
      <c r="H60" s="139" t="s">
        <v>1798</v>
      </c>
      <c r="I60" s="30"/>
      <c r="J60" s="30"/>
      <c r="K60" s="139" t="s">
        <v>3469</v>
      </c>
      <c r="L60" s="139" t="s">
        <v>20</v>
      </c>
      <c r="M60" s="139"/>
      <c r="N60" s="139"/>
      <c r="O60" s="139" t="s">
        <v>20</v>
      </c>
      <c r="P60" s="139" t="s">
        <v>58</v>
      </c>
      <c r="Q60" s="139" t="s">
        <v>55</v>
      </c>
      <c r="R60" s="140">
        <v>12.2</v>
      </c>
      <c r="S60" s="140" t="s">
        <v>3470</v>
      </c>
      <c r="T60" s="151" t="s">
        <v>149</v>
      </c>
      <c r="U60" s="140" t="s">
        <v>939</v>
      </c>
      <c r="V60" s="164" t="s">
        <v>7481</v>
      </c>
      <c r="W60" s="170">
        <f t="shared" ref="W60" si="9">IF(ISBLANK(I60),2010,IF(Z60="D1",YEAR(I60),RIGHT(I60,4)))</f>
        <v>2010</v>
      </c>
      <c r="X60" s="170" t="e">
        <f>INDEX(Kraftwerksliste!$C$21:$Z$559,MATCH(A60,Kraftwerksliste!$D$21:$D$559,0),17)</f>
        <v>#N/A</v>
      </c>
      <c r="Z60" s="153" t="str" cm="1">
        <f t="array" aca="1" ref="Z60" ca="1">CELL("format",I60)</f>
        <v>D1</v>
      </c>
      <c r="AA60" s="6">
        <v>59</v>
      </c>
      <c r="AB60" s="173">
        <f t="shared" ref="AB60" si="10">W60</f>
        <v>2010</v>
      </c>
      <c r="AC60" s="6">
        <f t="shared" si="2"/>
        <v>0</v>
      </c>
      <c r="AD60" s="6">
        <f t="shared" si="3"/>
        <v>1</v>
      </c>
      <c r="AE60" s="6">
        <f t="shared" si="6"/>
        <v>37</v>
      </c>
      <c r="AF60" s="6" t="str">
        <f t="shared" si="4"/>
        <v xml:space="preserve">Endgültig Stillgelegt 2013 </v>
      </c>
    </row>
    <row r="61" spans="1:32" ht="15" customHeight="1" x14ac:dyDescent="0.25">
      <c r="A61" s="50" t="s">
        <v>269</v>
      </c>
      <c r="B61" s="33" t="s">
        <v>270</v>
      </c>
      <c r="C61" s="36" t="s">
        <v>271</v>
      </c>
      <c r="D61" s="77">
        <v>34225</v>
      </c>
      <c r="E61" s="33" t="s">
        <v>272</v>
      </c>
      <c r="F61" s="33"/>
      <c r="G61" s="36" t="s">
        <v>220</v>
      </c>
      <c r="H61" s="36"/>
      <c r="I61" s="30">
        <v>40906</v>
      </c>
      <c r="J61" s="30">
        <v>40906</v>
      </c>
      <c r="K61" s="50" t="s">
        <v>1</v>
      </c>
      <c r="L61" s="50" t="s">
        <v>20</v>
      </c>
      <c r="M61" s="51"/>
      <c r="N61" s="51"/>
      <c r="O61" s="51" t="s">
        <v>20</v>
      </c>
      <c r="P61" s="33" t="s">
        <v>58</v>
      </c>
      <c r="Q61" s="33" t="s">
        <v>55</v>
      </c>
      <c r="R61" s="52">
        <v>78</v>
      </c>
      <c r="S61" s="83" t="s">
        <v>273</v>
      </c>
      <c r="T61" s="50" t="s">
        <v>370</v>
      </c>
      <c r="U61" s="62" t="s">
        <v>161</v>
      </c>
      <c r="V61" s="154" t="s">
        <v>1</v>
      </c>
      <c r="W61" s="170">
        <f t="shared" ref="W61:W74" ca="1" si="11">IF(ISBLANK(I61),2010,IF(Z61="D1",YEAR(I61),RIGHT(I61,4)))</f>
        <v>2011</v>
      </c>
      <c r="X61" s="170" t="str">
        <f>INDEX(Kraftwerksliste!$C$21:$Z$559,MATCH(A61,Kraftwerksliste!$D$21:$D$559,0),17)</f>
        <v>Combined cycle</v>
      </c>
      <c r="Z61" s="153" t="str" cm="1">
        <f t="array" aca="1" ref="Z61" ca="1">CELL("format",I61)</f>
        <v>D1</v>
      </c>
      <c r="AA61" s="6">
        <v>60</v>
      </c>
      <c r="AB61" s="173">
        <f t="shared" ref="AB61:AB74" ca="1" si="12">W61</f>
        <v>2011</v>
      </c>
      <c r="AC61" s="6">
        <f t="shared" si="2"/>
        <v>0</v>
      </c>
      <c r="AD61" s="6">
        <f t="shared" si="3"/>
        <v>0</v>
      </c>
      <c r="AE61" s="6">
        <f t="shared" si="6"/>
        <v>10</v>
      </c>
      <c r="AF61" s="6" t="str">
        <f t="shared" si="4"/>
        <v>in Betrieb</v>
      </c>
    </row>
    <row r="62" spans="1:32" ht="15" customHeight="1" x14ac:dyDescent="0.25">
      <c r="A62" s="50" t="s">
        <v>3989</v>
      </c>
      <c r="B62" s="33" t="s">
        <v>3990</v>
      </c>
      <c r="C62" s="36"/>
      <c r="D62" s="77">
        <v>50181</v>
      </c>
      <c r="E62" s="33" t="s">
        <v>6028</v>
      </c>
      <c r="F62" s="33"/>
      <c r="G62" s="36" t="s">
        <v>54</v>
      </c>
      <c r="H62" s="36"/>
      <c r="I62" s="29">
        <v>2006</v>
      </c>
      <c r="J62" s="29">
        <v>2006</v>
      </c>
      <c r="K62" s="50" t="s">
        <v>1</v>
      </c>
      <c r="L62" s="50" t="s">
        <v>3864</v>
      </c>
      <c r="M62" s="51"/>
      <c r="N62" s="51"/>
      <c r="O62" s="51" t="s">
        <v>3864</v>
      </c>
      <c r="P62" s="33" t="s">
        <v>55</v>
      </c>
      <c r="Q62" s="33"/>
      <c r="R62" s="52">
        <v>24</v>
      </c>
      <c r="S62" s="83"/>
      <c r="T62" s="50" t="s">
        <v>1280</v>
      </c>
      <c r="U62" s="62" t="s">
        <v>61</v>
      </c>
      <c r="V62" s="154" t="s">
        <v>1</v>
      </c>
      <c r="W62" s="170" t="str">
        <f t="shared" ca="1" si="11"/>
        <v>2006</v>
      </c>
      <c r="X62" s="170" t="e">
        <f>INDEX(Kraftwerksliste!$C$21:$Z$559,MATCH(A62,Kraftwerksliste!$D$21:$D$559,0),17)</f>
        <v>#N/A</v>
      </c>
      <c r="Z62" s="153" t="str" cm="1">
        <f t="array" aca="1" ref="Z62" ca="1">CELL("format",I62)</f>
        <v>G</v>
      </c>
      <c r="AA62" s="6">
        <v>61</v>
      </c>
      <c r="AB62" s="173" t="str">
        <f t="shared" ca="1" si="12"/>
        <v>2006</v>
      </c>
      <c r="AC62" s="6">
        <f t="shared" si="2"/>
        <v>0</v>
      </c>
      <c r="AD62" s="6">
        <f t="shared" si="3"/>
        <v>0</v>
      </c>
      <c r="AE62" s="6">
        <f t="shared" si="6"/>
        <v>10</v>
      </c>
      <c r="AF62" s="6" t="str">
        <f t="shared" si="4"/>
        <v>in Betrieb</v>
      </c>
    </row>
    <row r="63" spans="1:32" ht="15" customHeight="1" x14ac:dyDescent="0.25">
      <c r="A63" s="50" t="s">
        <v>3993</v>
      </c>
      <c r="B63" s="50"/>
      <c r="C63" s="33"/>
      <c r="D63" s="33">
        <v>15518</v>
      </c>
      <c r="E63" s="33" t="s">
        <v>6031</v>
      </c>
      <c r="F63" s="33"/>
      <c r="G63" s="56" t="s">
        <v>66</v>
      </c>
      <c r="H63" s="33"/>
      <c r="I63" s="29">
        <v>2002</v>
      </c>
      <c r="J63" s="29">
        <v>2002</v>
      </c>
      <c r="K63" s="50" t="s">
        <v>1</v>
      </c>
      <c r="L63" s="33" t="s">
        <v>3864</v>
      </c>
      <c r="M63" s="33"/>
      <c r="N63" s="33"/>
      <c r="O63" s="92" t="s">
        <v>3864</v>
      </c>
      <c r="P63" s="33" t="s">
        <v>55</v>
      </c>
      <c r="Q63" s="33"/>
      <c r="R63" s="52">
        <v>10.5</v>
      </c>
      <c r="S63" s="33"/>
      <c r="T63" s="54" t="s">
        <v>1280</v>
      </c>
      <c r="U63" s="33" t="s">
        <v>77</v>
      </c>
      <c r="V63" s="159" t="s">
        <v>1</v>
      </c>
      <c r="W63" s="170" t="str">
        <f t="shared" ca="1" si="11"/>
        <v>2002</v>
      </c>
      <c r="X63" s="170" t="e">
        <f>INDEX(Kraftwerksliste!$C$21:$Z$559,MATCH(A63,Kraftwerksliste!$D$21:$D$559,0),17)</f>
        <v>#N/A</v>
      </c>
      <c r="Z63" s="153" t="str" cm="1">
        <f t="array" aca="1" ref="Z63" ca="1">CELL("format",I63)</f>
        <v>G</v>
      </c>
      <c r="AA63" s="6">
        <v>62</v>
      </c>
      <c r="AB63" s="173" t="str">
        <f t="shared" ca="1" si="12"/>
        <v>2002</v>
      </c>
      <c r="AC63" s="6">
        <f t="shared" si="2"/>
        <v>0</v>
      </c>
      <c r="AD63" s="6">
        <f t="shared" si="3"/>
        <v>0</v>
      </c>
      <c r="AE63" s="6">
        <f t="shared" si="6"/>
        <v>10</v>
      </c>
      <c r="AF63" s="6" t="str">
        <f t="shared" si="4"/>
        <v>in Betrieb</v>
      </c>
    </row>
    <row r="64" spans="1:32" ht="15" customHeight="1" x14ac:dyDescent="0.25">
      <c r="A64" s="50" t="s">
        <v>274</v>
      </c>
      <c r="B64" s="33" t="s">
        <v>275</v>
      </c>
      <c r="C64" s="36" t="s">
        <v>276</v>
      </c>
      <c r="D64" s="77">
        <v>15848</v>
      </c>
      <c r="E64" s="33" t="s">
        <v>277</v>
      </c>
      <c r="F64" s="33"/>
      <c r="G64" s="36" t="s">
        <v>66</v>
      </c>
      <c r="H64" s="36"/>
      <c r="I64" s="29">
        <v>2001</v>
      </c>
      <c r="J64" s="29">
        <v>2001</v>
      </c>
      <c r="K64" s="50" t="s">
        <v>1</v>
      </c>
      <c r="L64" s="50" t="s">
        <v>17</v>
      </c>
      <c r="M64" s="51"/>
      <c r="N64" s="33"/>
      <c r="O64" s="33" t="s">
        <v>17</v>
      </c>
      <c r="P64" s="36" t="s">
        <v>55</v>
      </c>
      <c r="Q64" s="33" t="s">
        <v>55</v>
      </c>
      <c r="R64" s="52">
        <v>18.32</v>
      </c>
      <c r="S64" s="62" t="s">
        <v>278</v>
      </c>
      <c r="T64" s="54" t="s">
        <v>370</v>
      </c>
      <c r="U64" s="62" t="s">
        <v>77</v>
      </c>
      <c r="V64" s="154" t="s">
        <v>1</v>
      </c>
      <c r="W64" s="170" t="str">
        <f t="shared" ca="1" si="11"/>
        <v>2001</v>
      </c>
      <c r="X64" s="170" t="e">
        <f>INDEX(Kraftwerksliste!$C$21:$Z$559,MATCH(A64,Kraftwerksliste!$D$21:$D$559,0),17)</f>
        <v>#N/A</v>
      </c>
      <c r="Z64" s="153" t="str" cm="1">
        <f t="array" aca="1" ref="Z64" ca="1">CELL("format",I64)</f>
        <v>G</v>
      </c>
      <c r="AA64" s="6">
        <v>63</v>
      </c>
      <c r="AB64" s="173" t="str">
        <f t="shared" ca="1" si="12"/>
        <v>2001</v>
      </c>
      <c r="AC64" s="6">
        <f t="shared" si="2"/>
        <v>0</v>
      </c>
      <c r="AD64" s="6">
        <f t="shared" si="3"/>
        <v>0</v>
      </c>
      <c r="AE64" s="6">
        <f t="shared" si="6"/>
        <v>10</v>
      </c>
      <c r="AF64" s="6" t="str">
        <f t="shared" si="4"/>
        <v>in Betrieb</v>
      </c>
    </row>
    <row r="65" spans="1:32" ht="15" customHeight="1" x14ac:dyDescent="0.25">
      <c r="A65" s="54" t="s">
        <v>3994</v>
      </c>
      <c r="B65" s="54" t="s">
        <v>3995</v>
      </c>
      <c r="C65" s="50" t="s">
        <v>3996</v>
      </c>
      <c r="D65" s="75">
        <v>15848</v>
      </c>
      <c r="E65" s="62" t="s">
        <v>277</v>
      </c>
      <c r="F65" s="50"/>
      <c r="G65" s="56" t="s">
        <v>66</v>
      </c>
      <c r="H65" s="50" t="s">
        <v>3996</v>
      </c>
      <c r="I65" s="31">
        <v>2002</v>
      </c>
      <c r="J65" s="31">
        <v>2002</v>
      </c>
      <c r="K65" s="50" t="s">
        <v>1</v>
      </c>
      <c r="L65" s="50" t="s">
        <v>3864</v>
      </c>
      <c r="M65" s="50"/>
      <c r="N65" s="50"/>
      <c r="O65" s="92" t="s">
        <v>3864</v>
      </c>
      <c r="P65" s="50" t="s">
        <v>55</v>
      </c>
      <c r="Q65" s="50" t="s">
        <v>58</v>
      </c>
      <c r="R65" s="76">
        <v>30</v>
      </c>
      <c r="S65" s="50" t="s">
        <v>7175</v>
      </c>
      <c r="T65" s="54" t="s">
        <v>370</v>
      </c>
      <c r="U65" s="62" t="s">
        <v>77</v>
      </c>
      <c r="V65" s="154" t="s">
        <v>1</v>
      </c>
      <c r="W65" s="170" t="str">
        <f t="shared" ca="1" si="11"/>
        <v>2002</v>
      </c>
      <c r="X65" s="170" t="e">
        <f>INDEX(Kraftwerksliste!$C$21:$Z$559,MATCH(A65,Kraftwerksliste!$D$21:$D$559,0),17)</f>
        <v>#N/A</v>
      </c>
      <c r="Z65" s="153" t="str" cm="1">
        <f t="array" aca="1" ref="Z65" ca="1">CELL("format",I65)</f>
        <v>F0</v>
      </c>
      <c r="AA65" s="6">
        <v>64</v>
      </c>
      <c r="AB65" s="173" t="str">
        <f t="shared" ca="1" si="12"/>
        <v>2002</v>
      </c>
      <c r="AC65" s="6">
        <f t="shared" si="2"/>
        <v>0</v>
      </c>
      <c r="AD65" s="6">
        <f t="shared" si="3"/>
        <v>0</v>
      </c>
      <c r="AE65" s="6">
        <f t="shared" si="6"/>
        <v>10</v>
      </c>
      <c r="AF65" s="6" t="str">
        <f t="shared" si="4"/>
        <v>in Betrieb</v>
      </c>
    </row>
    <row r="66" spans="1:32" ht="15" customHeight="1" x14ac:dyDescent="0.25">
      <c r="A66" s="50" t="s">
        <v>4012</v>
      </c>
      <c r="B66" s="50" t="s">
        <v>4013</v>
      </c>
      <c r="C66" s="50" t="s">
        <v>4014</v>
      </c>
      <c r="D66" s="75">
        <v>19348</v>
      </c>
      <c r="E66" s="50" t="s">
        <v>6041</v>
      </c>
      <c r="F66" s="50"/>
      <c r="G66" s="36" t="s">
        <v>66</v>
      </c>
      <c r="H66" s="50"/>
      <c r="I66" s="30">
        <v>37865</v>
      </c>
      <c r="J66" s="30">
        <v>37865</v>
      </c>
      <c r="K66" s="50" t="s">
        <v>1</v>
      </c>
      <c r="L66" s="50" t="s">
        <v>3864</v>
      </c>
      <c r="M66" s="51"/>
      <c r="N66" s="51"/>
      <c r="O66" s="51" t="s">
        <v>3864</v>
      </c>
      <c r="P66" s="50" t="s">
        <v>55</v>
      </c>
      <c r="Q66" s="50"/>
      <c r="R66" s="55">
        <v>28.8</v>
      </c>
      <c r="S66" s="50"/>
      <c r="T66" s="50" t="s">
        <v>3212</v>
      </c>
      <c r="U66" s="50" t="s">
        <v>70</v>
      </c>
      <c r="V66" s="153" t="s">
        <v>1</v>
      </c>
      <c r="W66" s="170">
        <f t="shared" ca="1" si="11"/>
        <v>2003</v>
      </c>
      <c r="X66" s="170" t="e">
        <f>INDEX(Kraftwerksliste!$C$21:$Z$559,MATCH(A66,Kraftwerksliste!$D$21:$D$559,0),17)</f>
        <v>#N/A</v>
      </c>
      <c r="Z66" s="153" t="str" cm="1">
        <f t="array" aca="1" ref="Z66" ca="1">CELL("format",I66)</f>
        <v>D1</v>
      </c>
      <c r="AA66" s="6">
        <v>65</v>
      </c>
      <c r="AB66" s="173">
        <f t="shared" ca="1" si="12"/>
        <v>2003</v>
      </c>
      <c r="AC66" s="6">
        <f t="shared" ref="AC66:AC129" si="13">IF(RIGHT(K66,9)="(mit StA)",1,0)</f>
        <v>0</v>
      </c>
      <c r="AD66" s="6">
        <f t="shared" ref="AD66:AD129" si="14">IF(RIGHT(K66,10)="(ohne StA)",1,0)</f>
        <v>0</v>
      </c>
      <c r="AE66" s="6">
        <f t="shared" si="6"/>
        <v>10</v>
      </c>
      <c r="AF66" s="6" t="str">
        <f t="shared" ref="AF66:AF129" si="15">IF(AC66=1,LEFT(K66,AE66-9),IF(AD66=1,LEFT(K66,AE66-10),K66))</f>
        <v>in Betrieb</v>
      </c>
    </row>
    <row r="67" spans="1:32" ht="15" customHeight="1" x14ac:dyDescent="0.25">
      <c r="A67" s="50" t="s">
        <v>319</v>
      </c>
      <c r="B67" s="50" t="s">
        <v>320</v>
      </c>
      <c r="C67" s="50" t="s">
        <v>282</v>
      </c>
      <c r="D67" s="77">
        <v>86673</v>
      </c>
      <c r="E67" s="50" t="s">
        <v>282</v>
      </c>
      <c r="F67" s="50"/>
      <c r="G67" s="56" t="s">
        <v>127</v>
      </c>
      <c r="H67" s="50" t="s">
        <v>321</v>
      </c>
      <c r="I67" s="30">
        <v>25750</v>
      </c>
      <c r="J67" s="30">
        <v>25750</v>
      </c>
      <c r="K67" s="50" t="s">
        <v>1</v>
      </c>
      <c r="L67" s="50" t="s">
        <v>25</v>
      </c>
      <c r="M67" s="50"/>
      <c r="N67" s="50"/>
      <c r="O67" s="50" t="s">
        <v>25</v>
      </c>
      <c r="P67" s="50" t="s">
        <v>58</v>
      </c>
      <c r="Q67" s="50" t="s">
        <v>58</v>
      </c>
      <c r="R67" s="55">
        <v>23.7</v>
      </c>
      <c r="S67" s="50" t="s">
        <v>322</v>
      </c>
      <c r="T67" s="54" t="s">
        <v>323</v>
      </c>
      <c r="U67" s="50" t="s">
        <v>324</v>
      </c>
      <c r="V67" s="153" t="s">
        <v>1</v>
      </c>
      <c r="W67" s="170">
        <f t="shared" ca="1" si="11"/>
        <v>1970</v>
      </c>
      <c r="X67" s="170" t="e">
        <f>INDEX(Kraftwerksliste!$C$21:$Z$559,MATCH(A67,Kraftwerksliste!$D$21:$D$559,0),17)</f>
        <v>#N/A</v>
      </c>
      <c r="Z67" s="153" t="str" cm="1">
        <f t="array" aca="1" ref="Z67" ca="1">CELL("format",I67)</f>
        <v>D1</v>
      </c>
      <c r="AA67" s="6">
        <v>66</v>
      </c>
      <c r="AB67" s="173">
        <f t="shared" ca="1" si="12"/>
        <v>1970</v>
      </c>
      <c r="AC67" s="6">
        <f t="shared" si="13"/>
        <v>0</v>
      </c>
      <c r="AD67" s="6">
        <f t="shared" si="14"/>
        <v>0</v>
      </c>
      <c r="AE67" s="6">
        <f t="shared" si="6"/>
        <v>10</v>
      </c>
      <c r="AF67" s="6" t="str">
        <f t="shared" si="15"/>
        <v>in Betrieb</v>
      </c>
    </row>
    <row r="68" spans="1:32" ht="15" customHeight="1" x14ac:dyDescent="0.25">
      <c r="A68" s="50" t="s">
        <v>327</v>
      </c>
      <c r="B68" s="50" t="s">
        <v>328</v>
      </c>
      <c r="C68" s="50" t="s">
        <v>329</v>
      </c>
      <c r="D68" s="77">
        <v>59192</v>
      </c>
      <c r="E68" s="50" t="s">
        <v>330</v>
      </c>
      <c r="F68" s="50" t="s">
        <v>331</v>
      </c>
      <c r="G68" s="56" t="s">
        <v>54</v>
      </c>
      <c r="H68" s="50"/>
      <c r="I68" s="30">
        <v>38621</v>
      </c>
      <c r="J68" s="30">
        <v>38621</v>
      </c>
      <c r="K68" s="50" t="s">
        <v>1</v>
      </c>
      <c r="L68" s="50" t="s">
        <v>17</v>
      </c>
      <c r="M68" s="50"/>
      <c r="N68" s="50"/>
      <c r="O68" s="50" t="s">
        <v>17</v>
      </c>
      <c r="P68" s="50" t="s">
        <v>55</v>
      </c>
      <c r="Q68" s="50" t="s">
        <v>55</v>
      </c>
      <c r="R68" s="55">
        <v>17.7</v>
      </c>
      <c r="S68" s="50" t="s">
        <v>332</v>
      </c>
      <c r="T68" s="54" t="s">
        <v>149</v>
      </c>
      <c r="U68" s="50" t="s">
        <v>333</v>
      </c>
      <c r="V68" s="153" t="s">
        <v>1</v>
      </c>
      <c r="W68" s="170">
        <f t="shared" ca="1" si="11"/>
        <v>2005</v>
      </c>
      <c r="X68" s="170" t="e">
        <f>INDEX(Kraftwerksliste!$C$21:$Z$559,MATCH(A68,Kraftwerksliste!$D$21:$D$559,0),17)</f>
        <v>#N/A</v>
      </c>
      <c r="Z68" s="153" t="str" cm="1">
        <f t="array" aca="1" ref="Z68" ca="1">CELL("format",I68)</f>
        <v>D1</v>
      </c>
      <c r="AA68" s="6">
        <v>67</v>
      </c>
      <c r="AB68" s="173">
        <f t="shared" ca="1" si="12"/>
        <v>2005</v>
      </c>
      <c r="AC68" s="6">
        <f t="shared" si="13"/>
        <v>0</v>
      </c>
      <c r="AD68" s="6">
        <f t="shared" si="14"/>
        <v>0</v>
      </c>
      <c r="AE68" s="6">
        <f t="shared" si="6"/>
        <v>10</v>
      </c>
      <c r="AF68" s="6" t="str">
        <f t="shared" si="15"/>
        <v>in Betrieb</v>
      </c>
    </row>
    <row r="69" spans="1:32" ht="15" customHeight="1" x14ac:dyDescent="0.25">
      <c r="A69" s="50" t="s">
        <v>334</v>
      </c>
      <c r="B69" s="50" t="s">
        <v>410</v>
      </c>
      <c r="C69" s="50" t="s">
        <v>330</v>
      </c>
      <c r="D69" s="77">
        <v>59192</v>
      </c>
      <c r="E69" s="50" t="s">
        <v>330</v>
      </c>
      <c r="F69" s="50"/>
      <c r="G69" s="56" t="s">
        <v>54</v>
      </c>
      <c r="H69" s="50" t="s">
        <v>300</v>
      </c>
      <c r="I69" s="30">
        <v>29769</v>
      </c>
      <c r="J69" s="30">
        <v>29769</v>
      </c>
      <c r="K69" s="50" t="s">
        <v>2</v>
      </c>
      <c r="L69" s="50" t="s">
        <v>32</v>
      </c>
      <c r="M69" s="50"/>
      <c r="N69" s="50"/>
      <c r="O69" s="51" t="s">
        <v>32</v>
      </c>
      <c r="P69" s="50" t="s">
        <v>58</v>
      </c>
      <c r="Q69" s="50" t="s">
        <v>58</v>
      </c>
      <c r="R69" s="55">
        <v>717</v>
      </c>
      <c r="S69" s="50" t="s">
        <v>336</v>
      </c>
      <c r="T69" s="146" t="s">
        <v>1228</v>
      </c>
      <c r="U69" s="50" t="s">
        <v>86</v>
      </c>
      <c r="V69" s="153" t="s">
        <v>2</v>
      </c>
      <c r="W69" s="170">
        <f t="shared" ca="1" si="11"/>
        <v>1981</v>
      </c>
      <c r="X69" s="170" t="str">
        <f>INDEX(Kraftwerksliste!$C$21:$Z$559,MATCH(A69,Kraftwerksliste!$D$21:$D$559,0),17)</f>
        <v>Steam turbine</v>
      </c>
      <c r="Z69" s="153" t="str" cm="1">
        <f t="array" aca="1" ref="Z69" ca="1">CELL("format",I69)</f>
        <v>D1</v>
      </c>
      <c r="AA69" s="6">
        <v>68</v>
      </c>
      <c r="AB69" s="173">
        <f t="shared" ca="1" si="12"/>
        <v>1981</v>
      </c>
      <c r="AC69" s="6">
        <f t="shared" si="13"/>
        <v>0</v>
      </c>
      <c r="AD69" s="6">
        <f t="shared" si="14"/>
        <v>0</v>
      </c>
      <c r="AE69" s="6">
        <f t="shared" si="6"/>
        <v>23</v>
      </c>
      <c r="AF69" s="6" t="str">
        <f t="shared" si="15"/>
        <v>Saisonale Konservierung</v>
      </c>
    </row>
    <row r="70" spans="1:32" ht="15" customHeight="1" x14ac:dyDescent="0.25">
      <c r="A70" s="50" t="s">
        <v>345</v>
      </c>
      <c r="B70" s="50" t="s">
        <v>81</v>
      </c>
      <c r="C70" s="50" t="s">
        <v>346</v>
      </c>
      <c r="D70" s="77">
        <v>12355</v>
      </c>
      <c r="E70" s="50" t="s">
        <v>340</v>
      </c>
      <c r="F70" s="50" t="s">
        <v>347</v>
      </c>
      <c r="G70" s="56" t="s">
        <v>340</v>
      </c>
      <c r="H70" s="50"/>
      <c r="I70" s="30">
        <v>38275</v>
      </c>
      <c r="J70" s="30">
        <v>38275</v>
      </c>
      <c r="K70" s="50" t="s">
        <v>1</v>
      </c>
      <c r="L70" s="50" t="s">
        <v>17</v>
      </c>
      <c r="M70" s="50"/>
      <c r="N70" s="50"/>
      <c r="O70" s="51" t="s">
        <v>17</v>
      </c>
      <c r="P70" s="50" t="s">
        <v>55</v>
      </c>
      <c r="Q70" s="50" t="s">
        <v>55</v>
      </c>
      <c r="R70" s="55">
        <v>16.5</v>
      </c>
      <c r="S70" s="50" t="s">
        <v>348</v>
      </c>
      <c r="T70" s="146" t="s">
        <v>370</v>
      </c>
      <c r="U70" s="50" t="s">
        <v>344</v>
      </c>
      <c r="V70" s="153" t="s">
        <v>1</v>
      </c>
      <c r="W70" s="170">
        <f t="shared" ca="1" si="11"/>
        <v>2004</v>
      </c>
      <c r="X70" s="170" t="e">
        <f>INDEX(Kraftwerksliste!$C$21:$Z$559,MATCH(A70,Kraftwerksliste!$D$21:$D$559,0),17)</f>
        <v>#N/A</v>
      </c>
      <c r="Z70" s="153" t="str" cm="1">
        <f t="array" aca="1" ref="Z70" ca="1">CELL("format",I70)</f>
        <v>D1</v>
      </c>
      <c r="AA70" s="6">
        <v>69</v>
      </c>
      <c r="AB70" s="173">
        <f t="shared" ca="1" si="12"/>
        <v>2004</v>
      </c>
      <c r="AC70" s="6">
        <f t="shared" si="13"/>
        <v>0</v>
      </c>
      <c r="AD70" s="6">
        <f t="shared" si="14"/>
        <v>0</v>
      </c>
      <c r="AE70" s="6">
        <f t="shared" si="6"/>
        <v>10</v>
      </c>
      <c r="AF70" s="6" t="str">
        <f t="shared" si="15"/>
        <v>in Betrieb</v>
      </c>
    </row>
    <row r="71" spans="1:32" ht="15" customHeight="1" x14ac:dyDescent="0.25">
      <c r="A71" s="54" t="s">
        <v>353</v>
      </c>
      <c r="B71" s="50" t="s">
        <v>338</v>
      </c>
      <c r="C71" s="50" t="s">
        <v>354</v>
      </c>
      <c r="D71" s="75">
        <v>10179</v>
      </c>
      <c r="E71" s="62" t="s">
        <v>340</v>
      </c>
      <c r="F71" s="51" t="s">
        <v>355</v>
      </c>
      <c r="G71" s="36" t="s">
        <v>340</v>
      </c>
      <c r="H71" s="50" t="s">
        <v>356</v>
      </c>
      <c r="I71" s="126">
        <v>35429</v>
      </c>
      <c r="J71" s="126">
        <v>35429</v>
      </c>
      <c r="K71" s="50" t="s">
        <v>1</v>
      </c>
      <c r="L71" s="50" t="s">
        <v>20</v>
      </c>
      <c r="M71" s="51"/>
      <c r="N71" s="50"/>
      <c r="O71" s="92" t="s">
        <v>20</v>
      </c>
      <c r="P71" s="36" t="s">
        <v>58</v>
      </c>
      <c r="Q71" s="50" t="s">
        <v>55</v>
      </c>
      <c r="R71" s="76">
        <v>444</v>
      </c>
      <c r="S71" s="83" t="s">
        <v>354</v>
      </c>
      <c r="T71" s="54" t="s">
        <v>370</v>
      </c>
      <c r="U71" s="83" t="s">
        <v>344</v>
      </c>
      <c r="V71" s="155" t="s">
        <v>1</v>
      </c>
      <c r="W71" s="170">
        <f t="shared" ca="1" si="11"/>
        <v>1996</v>
      </c>
      <c r="X71" s="170" t="str">
        <f>INDEX(Kraftwerksliste!$C$21:$Z$559,MATCH(A71,Kraftwerksliste!$D$21:$D$559,0),17)</f>
        <v>Combined cycle</v>
      </c>
      <c r="Z71" s="153" t="str" cm="1">
        <f t="array" aca="1" ref="Z71" ca="1">CELL("format",I71)</f>
        <v>D1</v>
      </c>
      <c r="AA71" s="6">
        <v>70</v>
      </c>
      <c r="AB71" s="173">
        <f t="shared" ca="1" si="12"/>
        <v>1996</v>
      </c>
      <c r="AC71" s="6">
        <f t="shared" si="13"/>
        <v>0</v>
      </c>
      <c r="AD71" s="6">
        <f t="shared" si="14"/>
        <v>0</v>
      </c>
      <c r="AE71" s="6">
        <f t="shared" si="6"/>
        <v>10</v>
      </c>
      <c r="AF71" s="6" t="str">
        <f t="shared" si="15"/>
        <v>in Betrieb</v>
      </c>
    </row>
    <row r="72" spans="1:32" ht="15" customHeight="1" x14ac:dyDescent="0.25">
      <c r="A72" s="54" t="s">
        <v>357</v>
      </c>
      <c r="B72" s="50" t="s">
        <v>338</v>
      </c>
      <c r="C72" s="50" t="s">
        <v>358</v>
      </c>
      <c r="D72" s="75">
        <v>10589</v>
      </c>
      <c r="E72" s="62" t="s">
        <v>340</v>
      </c>
      <c r="F72" s="51" t="s">
        <v>359</v>
      </c>
      <c r="G72" s="36" t="s">
        <v>340</v>
      </c>
      <c r="H72" s="50" t="s">
        <v>358</v>
      </c>
      <c r="I72" s="30">
        <v>27395</v>
      </c>
      <c r="J72" s="30">
        <v>27395</v>
      </c>
      <c r="K72" s="50" t="s">
        <v>1</v>
      </c>
      <c r="L72" s="50" t="s">
        <v>110</v>
      </c>
      <c r="M72" s="51" t="s">
        <v>20</v>
      </c>
      <c r="N72" s="50" t="s">
        <v>360</v>
      </c>
      <c r="O72" s="92" t="s">
        <v>20</v>
      </c>
      <c r="P72" s="36" t="s">
        <v>58</v>
      </c>
      <c r="Q72" s="50" t="s">
        <v>55</v>
      </c>
      <c r="R72" s="76">
        <v>144</v>
      </c>
      <c r="S72" s="83" t="s">
        <v>358</v>
      </c>
      <c r="T72" s="54" t="s">
        <v>370</v>
      </c>
      <c r="U72" s="83" t="s">
        <v>344</v>
      </c>
      <c r="V72" s="155" t="s">
        <v>1</v>
      </c>
      <c r="W72" s="170">
        <f t="shared" ca="1" si="11"/>
        <v>1975</v>
      </c>
      <c r="X72" s="170" t="str">
        <f>INDEX(Kraftwerksliste!$C$21:$Z$559,MATCH(A72,Kraftwerksliste!$D$21:$D$559,0),17)</f>
        <v>Gas turbine</v>
      </c>
      <c r="Z72" s="153" t="str" cm="1">
        <f t="array" aca="1" ref="Z72" ca="1">CELL("format",I72)</f>
        <v>D1</v>
      </c>
      <c r="AA72" s="6">
        <v>71</v>
      </c>
      <c r="AB72" s="173">
        <f t="shared" ca="1" si="12"/>
        <v>1975</v>
      </c>
      <c r="AC72" s="6">
        <f t="shared" si="13"/>
        <v>0</v>
      </c>
      <c r="AD72" s="6">
        <f t="shared" si="14"/>
        <v>0</v>
      </c>
      <c r="AE72" s="6">
        <f t="shared" si="6"/>
        <v>10</v>
      </c>
      <c r="AF72" s="6" t="str">
        <f t="shared" si="15"/>
        <v>in Betrieb</v>
      </c>
    </row>
    <row r="73" spans="1:32" ht="15" customHeight="1" x14ac:dyDescent="0.25">
      <c r="A73" s="139" t="s">
        <v>361</v>
      </c>
      <c r="B73" s="139" t="s">
        <v>338</v>
      </c>
      <c r="C73" s="139" t="s">
        <v>362</v>
      </c>
      <c r="D73" s="139">
        <v>12207</v>
      </c>
      <c r="E73" s="139" t="s">
        <v>340</v>
      </c>
      <c r="F73" s="139" t="s">
        <v>363</v>
      </c>
      <c r="G73" s="139" t="s">
        <v>340</v>
      </c>
      <c r="H73" s="139" t="s">
        <v>364</v>
      </c>
      <c r="I73" s="126">
        <v>26546</v>
      </c>
      <c r="J73" s="126">
        <v>26546</v>
      </c>
      <c r="K73" s="139" t="s">
        <v>3676</v>
      </c>
      <c r="L73" s="139" t="s">
        <v>20</v>
      </c>
      <c r="M73" s="139"/>
      <c r="N73" s="139"/>
      <c r="O73" s="139" t="s">
        <v>20</v>
      </c>
      <c r="P73" s="139" t="s">
        <v>58</v>
      </c>
      <c r="Q73" s="139" t="s">
        <v>55</v>
      </c>
      <c r="R73" s="140">
        <v>144</v>
      </c>
      <c r="S73" s="140" t="s">
        <v>362</v>
      </c>
      <c r="T73" s="151" t="s">
        <v>370</v>
      </c>
      <c r="U73" s="140" t="s">
        <v>344</v>
      </c>
      <c r="V73" s="164" t="s">
        <v>7487</v>
      </c>
      <c r="W73" s="170">
        <f t="shared" ca="1" si="11"/>
        <v>1972</v>
      </c>
      <c r="X73" s="170" t="str">
        <f>INDEX(Kraftwerksliste!$C$21:$Z$559,MATCH(A73,Kraftwerksliste!$D$21:$D$559,0),17)</f>
        <v>Steam turbine</v>
      </c>
      <c r="Z73" s="153" t="str" cm="1">
        <f t="array" aca="1" ref="Z73" ca="1">CELL("format",I73)</f>
        <v>D1</v>
      </c>
      <c r="AA73" s="6">
        <v>72</v>
      </c>
      <c r="AB73" s="173">
        <f t="shared" ca="1" si="12"/>
        <v>1972</v>
      </c>
      <c r="AC73" s="6">
        <f t="shared" si="13"/>
        <v>1</v>
      </c>
      <c r="AD73" s="6">
        <f t="shared" si="14"/>
        <v>0</v>
      </c>
      <c r="AE73" s="6">
        <f t="shared" si="6"/>
        <v>36</v>
      </c>
      <c r="AF73" s="6" t="str">
        <f t="shared" si="15"/>
        <v xml:space="preserve">Endgültig Stillgelegt 2019 </v>
      </c>
    </row>
    <row r="74" spans="1:32" ht="15" customHeight="1" x14ac:dyDescent="0.25">
      <c r="A74" s="139" t="s">
        <v>3652</v>
      </c>
      <c r="B74" s="139" t="s">
        <v>338</v>
      </c>
      <c r="C74" s="139" t="s">
        <v>362</v>
      </c>
      <c r="D74" s="139">
        <v>12207</v>
      </c>
      <c r="E74" s="139" t="s">
        <v>340</v>
      </c>
      <c r="F74" s="139" t="s">
        <v>363</v>
      </c>
      <c r="G74" s="139" t="s">
        <v>340</v>
      </c>
      <c r="H74" s="139" t="s">
        <v>3653</v>
      </c>
      <c r="I74" s="126">
        <v>27243</v>
      </c>
      <c r="J74" s="126">
        <v>27243</v>
      </c>
      <c r="K74" s="139" t="s">
        <v>3622</v>
      </c>
      <c r="L74" s="139" t="s">
        <v>20</v>
      </c>
      <c r="M74" s="139"/>
      <c r="N74" s="139"/>
      <c r="O74" s="139" t="s">
        <v>20</v>
      </c>
      <c r="P74" s="139" t="s">
        <v>58</v>
      </c>
      <c r="Q74" s="139" t="s">
        <v>55</v>
      </c>
      <c r="R74" s="140">
        <v>144</v>
      </c>
      <c r="S74" s="140" t="s">
        <v>362</v>
      </c>
      <c r="T74" s="151" t="s">
        <v>370</v>
      </c>
      <c r="U74" s="140" t="s">
        <v>344</v>
      </c>
      <c r="V74" s="164" t="s">
        <v>7486</v>
      </c>
      <c r="W74" s="170">
        <f t="shared" ca="1" si="11"/>
        <v>1974</v>
      </c>
      <c r="X74" s="170" t="e">
        <f>INDEX(Kraftwerksliste!$C$21:$Z$559,MATCH(A74,Kraftwerksliste!$D$21:$D$559,0),17)</f>
        <v>#N/A</v>
      </c>
      <c r="Z74" s="153" t="str" cm="1">
        <f t="array" aca="1" ref="Z74" ca="1">CELL("format",I74)</f>
        <v>D1</v>
      </c>
      <c r="AA74" s="6">
        <v>73</v>
      </c>
      <c r="AB74" s="173">
        <f t="shared" ca="1" si="12"/>
        <v>1974</v>
      </c>
      <c r="AC74" s="6">
        <f t="shared" si="13"/>
        <v>1</v>
      </c>
      <c r="AD74" s="6">
        <f t="shared" si="14"/>
        <v>0</v>
      </c>
      <c r="AE74" s="6">
        <f t="shared" si="6"/>
        <v>36</v>
      </c>
      <c r="AF74" s="6" t="str">
        <f t="shared" si="15"/>
        <v xml:space="preserve">Endgültig Stillgelegt 2018 </v>
      </c>
    </row>
    <row r="75" spans="1:32" ht="15" customHeight="1" x14ac:dyDescent="0.25">
      <c r="A75" s="139" t="s">
        <v>3548</v>
      </c>
      <c r="B75" s="139" t="s">
        <v>3162</v>
      </c>
      <c r="C75" s="139" t="s">
        <v>362</v>
      </c>
      <c r="D75" s="139">
        <v>12207</v>
      </c>
      <c r="E75" s="139" t="s">
        <v>340</v>
      </c>
      <c r="F75" s="139" t="s">
        <v>363</v>
      </c>
      <c r="G75" s="139" t="s">
        <v>340</v>
      </c>
      <c r="H75" s="139" t="s">
        <v>3549</v>
      </c>
      <c r="I75" s="50"/>
      <c r="J75" s="50"/>
      <c r="K75" s="139" t="s">
        <v>3550</v>
      </c>
      <c r="L75" s="139" t="s">
        <v>20</v>
      </c>
      <c r="M75" s="139"/>
      <c r="N75" s="139"/>
      <c r="O75" s="139" t="s">
        <v>20</v>
      </c>
      <c r="P75" s="139" t="s">
        <v>58</v>
      </c>
      <c r="Q75" s="139" t="s">
        <v>55</v>
      </c>
      <c r="R75" s="140">
        <v>144</v>
      </c>
      <c r="S75" s="140" t="s">
        <v>362</v>
      </c>
      <c r="T75" s="151" t="s">
        <v>370</v>
      </c>
      <c r="U75" s="140" t="s">
        <v>344</v>
      </c>
      <c r="V75" s="164" t="s">
        <v>7484</v>
      </c>
      <c r="W75" s="170">
        <f t="shared" ref="W75:W115" si="16">IF(ISBLANK(I75),2010,IF(Z75="D1",YEAR(I75),RIGHT(I75,4)))</f>
        <v>2010</v>
      </c>
      <c r="X75" s="170" t="e">
        <f>INDEX(Kraftwerksliste!$C$21:$Z$559,MATCH(A75,Kraftwerksliste!$D$21:$D$559,0),17)</f>
        <v>#N/A</v>
      </c>
      <c r="Z75" s="153" t="str" cm="1">
        <f t="array" aca="1" ref="Z75" ca="1">CELL("format",I75)</f>
        <v>G</v>
      </c>
      <c r="AA75" s="6">
        <v>74</v>
      </c>
      <c r="AB75" s="173">
        <f t="shared" ref="AB75:AB115" si="17">W75</f>
        <v>2010</v>
      </c>
      <c r="AC75" s="6">
        <f t="shared" si="13"/>
        <v>1</v>
      </c>
      <c r="AD75" s="6">
        <f t="shared" si="14"/>
        <v>0</v>
      </c>
      <c r="AE75" s="6">
        <f t="shared" si="6"/>
        <v>36</v>
      </c>
      <c r="AF75" s="6" t="str">
        <f t="shared" si="15"/>
        <v xml:space="preserve">Endgültig Stillgelegt 2016 </v>
      </c>
    </row>
    <row r="76" spans="1:32" ht="15" customHeight="1" x14ac:dyDescent="0.25">
      <c r="A76" s="54" t="s">
        <v>349</v>
      </c>
      <c r="B76" s="50" t="s">
        <v>338</v>
      </c>
      <c r="C76" s="50" t="s">
        <v>350</v>
      </c>
      <c r="D76" s="75">
        <v>10317</v>
      </c>
      <c r="E76" s="62" t="s">
        <v>340</v>
      </c>
      <c r="F76" s="51" t="s">
        <v>351</v>
      </c>
      <c r="G76" s="36" t="s">
        <v>340</v>
      </c>
      <c r="H76" s="50" t="s">
        <v>350</v>
      </c>
      <c r="I76" s="126">
        <v>29811</v>
      </c>
      <c r="J76" s="126">
        <v>29811</v>
      </c>
      <c r="K76" s="50" t="s">
        <v>1</v>
      </c>
      <c r="L76" s="50" t="s">
        <v>110</v>
      </c>
      <c r="M76" s="51" t="s">
        <v>20</v>
      </c>
      <c r="N76" s="50" t="s">
        <v>352</v>
      </c>
      <c r="O76" s="92" t="s">
        <v>20</v>
      </c>
      <c r="P76" s="36" t="s">
        <v>58</v>
      </c>
      <c r="Q76" s="50" t="s">
        <v>55</v>
      </c>
      <c r="R76" s="76">
        <v>164</v>
      </c>
      <c r="S76" s="83" t="s">
        <v>350</v>
      </c>
      <c r="T76" s="54" t="s">
        <v>370</v>
      </c>
      <c r="U76" s="83" t="s">
        <v>344</v>
      </c>
      <c r="V76" s="155" t="s">
        <v>1</v>
      </c>
      <c r="W76" s="170">
        <f t="shared" ref="W76:W114" ca="1" si="18">IF(ISBLANK(I76),2010,IF(Z76="D1",YEAR(I76),RIGHT(I76,4)))</f>
        <v>1981</v>
      </c>
      <c r="X76" s="170" t="str">
        <f>INDEX(Kraftwerksliste!$C$21:$Z$559,MATCH(A76,Kraftwerksliste!$D$21:$D$559,0),17)</f>
        <v>Steam turbine</v>
      </c>
      <c r="Z76" s="153" t="str" cm="1">
        <f t="array" aca="1" ref="Z76" ca="1">CELL("format",I76)</f>
        <v>D1</v>
      </c>
      <c r="AA76" s="6">
        <v>75</v>
      </c>
      <c r="AB76" s="173">
        <f t="shared" ref="AB76:AB114" ca="1" si="19">W76</f>
        <v>1981</v>
      </c>
      <c r="AC76" s="6">
        <f t="shared" si="13"/>
        <v>0</v>
      </c>
      <c r="AD76" s="6">
        <f t="shared" si="14"/>
        <v>0</v>
      </c>
      <c r="AE76" s="6">
        <f t="shared" si="6"/>
        <v>10</v>
      </c>
      <c r="AF76" s="6" t="str">
        <f t="shared" si="15"/>
        <v>in Betrieb</v>
      </c>
    </row>
    <row r="77" spans="1:32" ht="15" customHeight="1" x14ac:dyDescent="0.25">
      <c r="A77" s="139" t="s">
        <v>378</v>
      </c>
      <c r="B77" s="139" t="s">
        <v>338</v>
      </c>
      <c r="C77" s="139" t="s">
        <v>339</v>
      </c>
      <c r="D77" s="139">
        <v>13599</v>
      </c>
      <c r="E77" s="139" t="s">
        <v>340</v>
      </c>
      <c r="F77" s="139" t="s">
        <v>341</v>
      </c>
      <c r="G77" s="139" t="s">
        <v>340</v>
      </c>
      <c r="H77" s="139" t="s">
        <v>379</v>
      </c>
      <c r="I77" s="30">
        <v>25204</v>
      </c>
      <c r="J77" s="30">
        <v>25204</v>
      </c>
      <c r="K77" s="139" t="s">
        <v>3676</v>
      </c>
      <c r="L77" s="139" t="s">
        <v>110</v>
      </c>
      <c r="M77" s="139" t="s">
        <v>32</v>
      </c>
      <c r="N77" s="139" t="s">
        <v>265</v>
      </c>
      <c r="O77" s="139" t="s">
        <v>32</v>
      </c>
      <c r="P77" s="139" t="s">
        <v>58</v>
      </c>
      <c r="Q77" s="139" t="s">
        <v>55</v>
      </c>
      <c r="R77" s="140">
        <v>124</v>
      </c>
      <c r="S77" s="140" t="s">
        <v>339</v>
      </c>
      <c r="T77" s="151" t="s">
        <v>370</v>
      </c>
      <c r="U77" s="140" t="s">
        <v>344</v>
      </c>
      <c r="V77" s="164" t="s">
        <v>7487</v>
      </c>
      <c r="W77" s="170">
        <f t="shared" ca="1" si="18"/>
        <v>1969</v>
      </c>
      <c r="X77" s="170" t="str">
        <f>INDEX(Kraftwerksliste!$C$21:$Z$559,MATCH(A77,Kraftwerksliste!$D$21:$D$559,0),17)</f>
        <v>Steam turbine</v>
      </c>
      <c r="Z77" s="153" t="str" cm="1">
        <f t="array" aca="1" ref="Z77" ca="1">CELL("format",I77)</f>
        <v>D1</v>
      </c>
      <c r="AA77" s="6">
        <v>76</v>
      </c>
      <c r="AB77" s="173">
        <f t="shared" ca="1" si="19"/>
        <v>1969</v>
      </c>
      <c r="AC77" s="6">
        <f t="shared" si="13"/>
        <v>1</v>
      </c>
      <c r="AD77" s="6">
        <f t="shared" si="14"/>
        <v>0</v>
      </c>
      <c r="AE77" s="6">
        <f t="shared" si="6"/>
        <v>36</v>
      </c>
      <c r="AF77" s="6" t="str">
        <f t="shared" si="15"/>
        <v xml:space="preserve">Endgültig Stillgelegt 2019 </v>
      </c>
    </row>
    <row r="78" spans="1:32" ht="15" customHeight="1" x14ac:dyDescent="0.25">
      <c r="A78" s="50" t="s">
        <v>371</v>
      </c>
      <c r="B78" s="50" t="s">
        <v>338</v>
      </c>
      <c r="C78" s="50" t="s">
        <v>372</v>
      </c>
      <c r="D78" s="77">
        <v>14199</v>
      </c>
      <c r="E78" s="50" t="s">
        <v>340</v>
      </c>
      <c r="F78" s="50" t="s">
        <v>373</v>
      </c>
      <c r="G78" s="56" t="s">
        <v>340</v>
      </c>
      <c r="H78" s="50" t="s">
        <v>3762</v>
      </c>
      <c r="I78" s="30">
        <v>28126</v>
      </c>
      <c r="J78" s="30">
        <v>28126</v>
      </c>
      <c r="K78" s="50" t="s">
        <v>1</v>
      </c>
      <c r="L78" s="50" t="s">
        <v>27</v>
      </c>
      <c r="M78" s="50"/>
      <c r="N78" s="50"/>
      <c r="O78" s="50" t="s">
        <v>27</v>
      </c>
      <c r="P78" s="50" t="s">
        <v>58</v>
      </c>
      <c r="Q78" s="50" t="s">
        <v>55</v>
      </c>
      <c r="R78" s="55">
        <v>184</v>
      </c>
      <c r="S78" s="50" t="s">
        <v>372</v>
      </c>
      <c r="T78" s="54" t="s">
        <v>370</v>
      </c>
      <c r="U78" s="62" t="s">
        <v>344</v>
      </c>
      <c r="V78" s="154" t="s">
        <v>1</v>
      </c>
      <c r="W78" s="170">
        <f t="shared" ca="1" si="18"/>
        <v>1977</v>
      </c>
      <c r="X78" s="170" t="str">
        <f>INDEX(Kraftwerksliste!$C$21:$Z$559,MATCH(A78,Kraftwerksliste!$D$21:$D$559,0),17)</f>
        <v>Steam turbine</v>
      </c>
      <c r="Z78" s="153" t="str" cm="1">
        <f t="array" aca="1" ref="Z78" ca="1">CELL("format",I78)</f>
        <v>D1</v>
      </c>
      <c r="AA78" s="6">
        <v>77</v>
      </c>
      <c r="AB78" s="173">
        <f t="shared" ca="1" si="19"/>
        <v>1977</v>
      </c>
      <c r="AC78" s="6">
        <f t="shared" si="13"/>
        <v>0</v>
      </c>
      <c r="AD78" s="6">
        <f t="shared" si="14"/>
        <v>0</v>
      </c>
      <c r="AE78" s="6">
        <f t="shared" si="6"/>
        <v>10</v>
      </c>
      <c r="AF78" s="6" t="str">
        <f t="shared" si="15"/>
        <v>in Betrieb</v>
      </c>
    </row>
    <row r="79" spans="1:32" ht="15" customHeight="1" x14ac:dyDescent="0.25">
      <c r="A79" s="139" t="s">
        <v>371</v>
      </c>
      <c r="B79" s="139" t="s">
        <v>338</v>
      </c>
      <c r="C79" s="139" t="s">
        <v>372</v>
      </c>
      <c r="D79" s="139">
        <v>14199</v>
      </c>
      <c r="E79" s="139" t="s">
        <v>340</v>
      </c>
      <c r="F79" s="139" t="s">
        <v>373</v>
      </c>
      <c r="G79" s="139" t="s">
        <v>340</v>
      </c>
      <c r="H79" s="139" t="s">
        <v>3822</v>
      </c>
      <c r="I79" s="30">
        <v>28126</v>
      </c>
      <c r="J79" s="30">
        <v>28126</v>
      </c>
      <c r="K79" s="139" t="s">
        <v>3622</v>
      </c>
      <c r="L79" s="139" t="s">
        <v>27</v>
      </c>
      <c r="M79" s="139"/>
      <c r="N79" s="139"/>
      <c r="O79" s="139" t="s">
        <v>27</v>
      </c>
      <c r="P79" s="139" t="s">
        <v>58</v>
      </c>
      <c r="Q79" s="139" t="s">
        <v>55</v>
      </c>
      <c r="R79" s="140">
        <v>92</v>
      </c>
      <c r="S79" s="140" t="s">
        <v>372</v>
      </c>
      <c r="T79" s="151" t="s">
        <v>370</v>
      </c>
      <c r="U79" s="140" t="s">
        <v>344</v>
      </c>
      <c r="V79" s="164" t="s">
        <v>7486</v>
      </c>
      <c r="W79" s="170">
        <f t="shared" ca="1" si="18"/>
        <v>1977</v>
      </c>
      <c r="X79" s="170" t="str">
        <f>INDEX(Kraftwerksliste!$C$21:$Z$559,MATCH(A79,Kraftwerksliste!$D$21:$D$559,0),17)</f>
        <v>Steam turbine</v>
      </c>
      <c r="Z79" s="153" t="str" cm="1">
        <f t="array" aca="1" ref="Z79" ca="1">CELL("format",I79)</f>
        <v>D1</v>
      </c>
      <c r="AA79" s="6">
        <v>78</v>
      </c>
      <c r="AB79" s="173">
        <f t="shared" ca="1" si="19"/>
        <v>1977</v>
      </c>
      <c r="AC79" s="6">
        <f t="shared" si="13"/>
        <v>1</v>
      </c>
      <c r="AD79" s="6">
        <f t="shared" si="14"/>
        <v>0</v>
      </c>
      <c r="AE79" s="6">
        <f t="shared" si="6"/>
        <v>36</v>
      </c>
      <c r="AF79" s="6" t="str">
        <f t="shared" si="15"/>
        <v xml:space="preserve">Endgültig Stillgelegt 2018 </v>
      </c>
    </row>
    <row r="80" spans="1:32" ht="15" customHeight="1" x14ac:dyDescent="0.25">
      <c r="A80" s="50" t="s">
        <v>337</v>
      </c>
      <c r="B80" s="50" t="s">
        <v>338</v>
      </c>
      <c r="C80" s="50" t="s">
        <v>339</v>
      </c>
      <c r="D80" s="77">
        <v>13599</v>
      </c>
      <c r="E80" s="50" t="s">
        <v>340</v>
      </c>
      <c r="F80" s="50" t="s">
        <v>341</v>
      </c>
      <c r="G80" s="56" t="s">
        <v>340</v>
      </c>
      <c r="H80" s="50" t="s">
        <v>342</v>
      </c>
      <c r="I80" s="30">
        <v>36098</v>
      </c>
      <c r="J80" s="30">
        <v>36098</v>
      </c>
      <c r="K80" s="50" t="s">
        <v>1</v>
      </c>
      <c r="L80" s="50" t="s">
        <v>16</v>
      </c>
      <c r="M80" s="50" t="s">
        <v>343</v>
      </c>
      <c r="N80" s="50"/>
      <c r="O80" s="51" t="s">
        <v>16</v>
      </c>
      <c r="P80" s="50" t="s">
        <v>58</v>
      </c>
      <c r="Q80" s="50" t="s">
        <v>55</v>
      </c>
      <c r="R80" s="55">
        <v>36</v>
      </c>
      <c r="S80" s="50" t="s">
        <v>339</v>
      </c>
      <c r="T80" s="146" t="s">
        <v>370</v>
      </c>
      <c r="U80" s="50" t="s">
        <v>344</v>
      </c>
      <c r="V80" s="153" t="s">
        <v>1</v>
      </c>
      <c r="W80" s="170">
        <f t="shared" ca="1" si="18"/>
        <v>1998</v>
      </c>
      <c r="X80" s="170" t="str">
        <f>INDEX(Kraftwerksliste!$C$21:$Z$559,MATCH(A80,Kraftwerksliste!$D$21:$D$559,0),17)</f>
        <v>Steam turbine</v>
      </c>
      <c r="Z80" s="153" t="str" cm="1">
        <f t="array" aca="1" ref="Z80" ca="1">CELL("format",I80)</f>
        <v>D1</v>
      </c>
      <c r="AA80" s="6">
        <v>79</v>
      </c>
      <c r="AB80" s="173">
        <f t="shared" ca="1" si="19"/>
        <v>1998</v>
      </c>
      <c r="AC80" s="6">
        <f t="shared" si="13"/>
        <v>0</v>
      </c>
      <c r="AD80" s="6">
        <f t="shared" si="14"/>
        <v>0</v>
      </c>
      <c r="AE80" s="6">
        <f t="shared" ref="AE80:AE143" si="20">LEN(K80)</f>
        <v>10</v>
      </c>
      <c r="AF80" s="6" t="str">
        <f t="shared" si="15"/>
        <v>in Betrieb</v>
      </c>
    </row>
    <row r="81" spans="1:32" ht="15" customHeight="1" x14ac:dyDescent="0.25">
      <c r="A81" s="50" t="s">
        <v>380</v>
      </c>
      <c r="B81" s="50" t="s">
        <v>338</v>
      </c>
      <c r="C81" s="50" t="s">
        <v>375</v>
      </c>
      <c r="D81" s="77">
        <v>13353</v>
      </c>
      <c r="E81" s="50" t="s">
        <v>340</v>
      </c>
      <c r="F81" s="50" t="s">
        <v>376</v>
      </c>
      <c r="G81" s="56" t="s">
        <v>340</v>
      </c>
      <c r="H81" s="50" t="s">
        <v>381</v>
      </c>
      <c r="I81" s="126">
        <v>32874</v>
      </c>
      <c r="J81" s="127">
        <v>32874</v>
      </c>
      <c r="K81" s="50" t="s">
        <v>1</v>
      </c>
      <c r="L81" s="50" t="s">
        <v>110</v>
      </c>
      <c r="M81" s="50" t="s">
        <v>32</v>
      </c>
      <c r="N81" s="50" t="s">
        <v>265</v>
      </c>
      <c r="O81" s="50" t="s">
        <v>32</v>
      </c>
      <c r="P81" s="50" t="s">
        <v>58</v>
      </c>
      <c r="Q81" s="50" t="s">
        <v>55</v>
      </c>
      <c r="R81" s="55">
        <v>89</v>
      </c>
      <c r="S81" s="50" t="s">
        <v>375</v>
      </c>
      <c r="T81" s="54" t="s">
        <v>370</v>
      </c>
      <c r="U81" s="62" t="s">
        <v>344</v>
      </c>
      <c r="V81" s="154" t="s">
        <v>1</v>
      </c>
      <c r="W81" s="170">
        <f t="shared" ca="1" si="18"/>
        <v>1990</v>
      </c>
      <c r="X81" s="170" t="str">
        <f>INDEX(Kraftwerksliste!$C$21:$Z$559,MATCH(A81,Kraftwerksliste!$D$21:$D$559,0),17)</f>
        <v>Steam turbine</v>
      </c>
      <c r="Z81" s="153" t="str" cm="1">
        <f t="array" aca="1" ref="Z81" ca="1">CELL("format",I81)</f>
        <v>D1</v>
      </c>
      <c r="AA81" s="6">
        <v>80</v>
      </c>
      <c r="AB81" s="173">
        <f t="shared" ca="1" si="19"/>
        <v>1990</v>
      </c>
      <c r="AC81" s="6">
        <f t="shared" si="13"/>
        <v>0</v>
      </c>
      <c r="AD81" s="6">
        <f t="shared" si="14"/>
        <v>0</v>
      </c>
      <c r="AE81" s="6">
        <f t="shared" si="20"/>
        <v>10</v>
      </c>
      <c r="AF81" s="6" t="str">
        <f t="shared" si="15"/>
        <v>in Betrieb</v>
      </c>
    </row>
    <row r="82" spans="1:32" ht="15" customHeight="1" x14ac:dyDescent="0.25">
      <c r="A82" s="50" t="s">
        <v>374</v>
      </c>
      <c r="B82" s="50" t="s">
        <v>338</v>
      </c>
      <c r="C82" s="50" t="s">
        <v>375</v>
      </c>
      <c r="D82" s="77">
        <v>13353</v>
      </c>
      <c r="E82" s="50" t="s">
        <v>340</v>
      </c>
      <c r="F82" s="50" t="s">
        <v>376</v>
      </c>
      <c r="G82" s="56" t="s">
        <v>340</v>
      </c>
      <c r="H82" s="50" t="s">
        <v>377</v>
      </c>
      <c r="I82" s="30">
        <v>26206</v>
      </c>
      <c r="J82" s="38">
        <v>26206</v>
      </c>
      <c r="K82" s="50" t="s">
        <v>1</v>
      </c>
      <c r="L82" s="50" t="s">
        <v>27</v>
      </c>
      <c r="M82" s="50"/>
      <c r="N82" s="50"/>
      <c r="O82" s="50" t="s">
        <v>27</v>
      </c>
      <c r="P82" s="50" t="s">
        <v>58</v>
      </c>
      <c r="Q82" s="50" t="s">
        <v>58</v>
      </c>
      <c r="R82" s="55">
        <v>34</v>
      </c>
      <c r="S82" s="50" t="s">
        <v>375</v>
      </c>
      <c r="T82" s="146" t="s">
        <v>370</v>
      </c>
      <c r="U82" s="50" t="s">
        <v>344</v>
      </c>
      <c r="V82" s="153" t="s">
        <v>1</v>
      </c>
      <c r="W82" s="170">
        <f t="shared" ca="1" si="18"/>
        <v>1971</v>
      </c>
      <c r="X82" s="170" t="str">
        <f>INDEX(Kraftwerksliste!$C$21:$Z$559,MATCH(A82,Kraftwerksliste!$D$21:$D$559,0),17)</f>
        <v>Gas turbine</v>
      </c>
      <c r="Z82" s="153" t="str" cm="1">
        <f t="array" aca="1" ref="Z82" ca="1">CELL("format",I82)</f>
        <v>D1</v>
      </c>
      <c r="AA82" s="6">
        <v>81</v>
      </c>
      <c r="AB82" s="173">
        <f t="shared" ca="1" si="19"/>
        <v>1971</v>
      </c>
      <c r="AC82" s="6">
        <f t="shared" si="13"/>
        <v>0</v>
      </c>
      <c r="AD82" s="6">
        <f t="shared" si="14"/>
        <v>0</v>
      </c>
      <c r="AE82" s="6">
        <f t="shared" si="20"/>
        <v>10</v>
      </c>
      <c r="AF82" s="6" t="str">
        <f t="shared" si="15"/>
        <v>in Betrieb</v>
      </c>
    </row>
    <row r="83" spans="1:32" ht="15" customHeight="1" x14ac:dyDescent="0.25">
      <c r="A83" s="139" t="s">
        <v>374</v>
      </c>
      <c r="B83" s="139" t="s">
        <v>338</v>
      </c>
      <c r="C83" s="139" t="s">
        <v>375</v>
      </c>
      <c r="D83" s="139">
        <v>13353</v>
      </c>
      <c r="E83" s="139" t="s">
        <v>340</v>
      </c>
      <c r="F83" s="139" t="s">
        <v>376</v>
      </c>
      <c r="G83" s="139" t="s">
        <v>340</v>
      </c>
      <c r="H83" s="139" t="s">
        <v>377</v>
      </c>
      <c r="I83" s="30">
        <v>26206</v>
      </c>
      <c r="J83" s="38">
        <v>26206</v>
      </c>
      <c r="K83" s="139" t="s">
        <v>3622</v>
      </c>
      <c r="L83" s="139" t="s">
        <v>27</v>
      </c>
      <c r="M83" s="139"/>
      <c r="N83" s="139"/>
      <c r="O83" s="139" t="s">
        <v>27</v>
      </c>
      <c r="P83" s="139" t="s">
        <v>58</v>
      </c>
      <c r="Q83" s="139" t="s">
        <v>58</v>
      </c>
      <c r="R83" s="140">
        <v>17</v>
      </c>
      <c r="S83" s="140" t="s">
        <v>375</v>
      </c>
      <c r="T83" s="151" t="s">
        <v>370</v>
      </c>
      <c r="U83" s="140" t="s">
        <v>344</v>
      </c>
      <c r="V83" s="164" t="s">
        <v>7486</v>
      </c>
      <c r="W83" s="170">
        <f t="shared" ca="1" si="18"/>
        <v>1971</v>
      </c>
      <c r="X83" s="170" t="str">
        <f>INDEX(Kraftwerksliste!$C$21:$Z$559,MATCH(A83,Kraftwerksliste!$D$21:$D$559,0),17)</f>
        <v>Gas turbine</v>
      </c>
      <c r="Z83" s="153" t="str" cm="1">
        <f t="array" aca="1" ref="Z83" ca="1">CELL("format",I83)</f>
        <v>D1</v>
      </c>
      <c r="AA83" s="6">
        <v>82</v>
      </c>
      <c r="AB83" s="173">
        <f t="shared" ca="1" si="19"/>
        <v>1971</v>
      </c>
      <c r="AC83" s="6">
        <f t="shared" si="13"/>
        <v>1</v>
      </c>
      <c r="AD83" s="6">
        <f t="shared" si="14"/>
        <v>0</v>
      </c>
      <c r="AE83" s="6">
        <f t="shared" si="20"/>
        <v>36</v>
      </c>
      <c r="AF83" s="6" t="str">
        <f t="shared" si="15"/>
        <v xml:space="preserve">Endgültig Stillgelegt 2018 </v>
      </c>
    </row>
    <row r="84" spans="1:32" ht="15" customHeight="1" x14ac:dyDescent="0.25">
      <c r="A84" s="54" t="s">
        <v>382</v>
      </c>
      <c r="B84" s="50" t="s">
        <v>338</v>
      </c>
      <c r="C84" s="50" t="s">
        <v>383</v>
      </c>
      <c r="D84" s="77">
        <v>13599</v>
      </c>
      <c r="E84" s="50" t="s">
        <v>340</v>
      </c>
      <c r="F84" s="50" t="s">
        <v>384</v>
      </c>
      <c r="G84" s="56" t="s">
        <v>340</v>
      </c>
      <c r="H84" s="50" t="s">
        <v>385</v>
      </c>
      <c r="I84" s="126">
        <v>32125</v>
      </c>
      <c r="J84" s="127">
        <v>32125</v>
      </c>
      <c r="K84" s="50" t="s">
        <v>1</v>
      </c>
      <c r="L84" s="50" t="s">
        <v>32</v>
      </c>
      <c r="M84" s="50"/>
      <c r="N84" s="50"/>
      <c r="O84" s="92" t="s">
        <v>32</v>
      </c>
      <c r="P84" s="50" t="s">
        <v>58</v>
      </c>
      <c r="Q84" s="50" t="s">
        <v>55</v>
      </c>
      <c r="R84" s="55">
        <v>282</v>
      </c>
      <c r="S84" s="50" t="s">
        <v>339</v>
      </c>
      <c r="T84" s="54" t="s">
        <v>1228</v>
      </c>
      <c r="U84" s="50" t="s">
        <v>70</v>
      </c>
      <c r="V84" s="153" t="s">
        <v>1</v>
      </c>
      <c r="W84" s="170">
        <f t="shared" ca="1" si="18"/>
        <v>1987</v>
      </c>
      <c r="X84" s="170" t="str">
        <f>INDEX(Kraftwerksliste!$C$21:$Z$559,MATCH(A84,Kraftwerksliste!$D$21:$D$559,0),17)</f>
        <v>Steam turbine</v>
      </c>
      <c r="Z84" s="153" t="str" cm="1">
        <f t="array" aca="1" ref="Z84" ca="1">CELL("format",I84)</f>
        <v>D1</v>
      </c>
      <c r="AA84" s="6">
        <v>83</v>
      </c>
      <c r="AB84" s="173">
        <f t="shared" ca="1" si="19"/>
        <v>1987</v>
      </c>
      <c r="AC84" s="6">
        <f t="shared" si="13"/>
        <v>0</v>
      </c>
      <c r="AD84" s="6">
        <f t="shared" si="14"/>
        <v>0</v>
      </c>
      <c r="AE84" s="6">
        <f t="shared" si="20"/>
        <v>10</v>
      </c>
      <c r="AF84" s="6" t="str">
        <f t="shared" si="15"/>
        <v>in Betrieb</v>
      </c>
    </row>
    <row r="85" spans="1:32" ht="15" customHeight="1" x14ac:dyDescent="0.25">
      <c r="A85" s="50" t="s">
        <v>386</v>
      </c>
      <c r="B85" s="33" t="s">
        <v>338</v>
      </c>
      <c r="C85" s="50" t="s">
        <v>383</v>
      </c>
      <c r="D85" s="77">
        <v>13599</v>
      </c>
      <c r="E85" s="50" t="s">
        <v>340</v>
      </c>
      <c r="F85" s="50" t="s">
        <v>384</v>
      </c>
      <c r="G85" s="56" t="s">
        <v>340</v>
      </c>
      <c r="H85" s="50" t="s">
        <v>387</v>
      </c>
      <c r="I85" s="126">
        <v>32359</v>
      </c>
      <c r="J85" s="126">
        <v>32359</v>
      </c>
      <c r="K85" s="50" t="s">
        <v>1</v>
      </c>
      <c r="L85" s="50" t="s">
        <v>32</v>
      </c>
      <c r="M85" s="50"/>
      <c r="N85" s="50"/>
      <c r="O85" s="50" t="s">
        <v>32</v>
      </c>
      <c r="P85" s="50" t="s">
        <v>58</v>
      </c>
      <c r="Q85" s="50" t="s">
        <v>55</v>
      </c>
      <c r="R85" s="55">
        <v>282</v>
      </c>
      <c r="S85" s="50" t="s">
        <v>339</v>
      </c>
      <c r="T85" s="54" t="s">
        <v>1228</v>
      </c>
      <c r="U85" s="50" t="s">
        <v>70</v>
      </c>
      <c r="V85" s="153" t="s">
        <v>1</v>
      </c>
      <c r="W85" s="170">
        <f t="shared" ca="1" si="18"/>
        <v>1988</v>
      </c>
      <c r="X85" s="170" t="str">
        <f>INDEX(Kraftwerksliste!$C$21:$Z$559,MATCH(A85,Kraftwerksliste!$D$21:$D$559,0),17)</f>
        <v>Steam turbine</v>
      </c>
      <c r="Z85" s="153" t="str" cm="1">
        <f t="array" aca="1" ref="Z85" ca="1">CELL("format",I85)</f>
        <v>D1</v>
      </c>
      <c r="AA85" s="6">
        <v>84</v>
      </c>
      <c r="AB85" s="173">
        <f t="shared" ca="1" si="19"/>
        <v>1988</v>
      </c>
      <c r="AC85" s="6">
        <f t="shared" si="13"/>
        <v>0</v>
      </c>
      <c r="AD85" s="6">
        <f t="shared" si="14"/>
        <v>0</v>
      </c>
      <c r="AE85" s="6">
        <f t="shared" si="20"/>
        <v>10</v>
      </c>
      <c r="AF85" s="6" t="str">
        <f t="shared" si="15"/>
        <v>in Betrieb</v>
      </c>
    </row>
    <row r="86" spans="1:32" ht="15" customHeight="1" x14ac:dyDescent="0.25">
      <c r="A86" s="54" t="s">
        <v>392</v>
      </c>
      <c r="B86" s="51" t="s">
        <v>389</v>
      </c>
      <c r="C86" s="51" t="s">
        <v>393</v>
      </c>
      <c r="D86" s="75">
        <v>6406</v>
      </c>
      <c r="E86" s="62" t="s">
        <v>391</v>
      </c>
      <c r="F86" s="51"/>
      <c r="G86" s="36" t="s">
        <v>99</v>
      </c>
      <c r="H86" s="50"/>
      <c r="I86" s="30">
        <v>34698</v>
      </c>
      <c r="J86" s="30">
        <v>34698</v>
      </c>
      <c r="K86" s="50" t="s">
        <v>1</v>
      </c>
      <c r="L86" s="50" t="s">
        <v>20</v>
      </c>
      <c r="M86" s="51"/>
      <c r="N86" s="50"/>
      <c r="O86" s="92" t="s">
        <v>20</v>
      </c>
      <c r="P86" s="36" t="s">
        <v>58</v>
      </c>
      <c r="Q86" s="50" t="s">
        <v>55</v>
      </c>
      <c r="R86" s="76">
        <v>140.5</v>
      </c>
      <c r="S86" s="58" t="s">
        <v>3784</v>
      </c>
      <c r="T86" s="50" t="s">
        <v>370</v>
      </c>
      <c r="U86" s="62" t="s">
        <v>100</v>
      </c>
      <c r="V86" s="154" t="s">
        <v>1</v>
      </c>
      <c r="W86" s="170">
        <f t="shared" ca="1" si="18"/>
        <v>1994</v>
      </c>
      <c r="X86" s="170" t="str">
        <f>INDEX(Kraftwerksliste!$C$21:$Z$559,MATCH(A86,Kraftwerksliste!$D$21:$D$559,0),17)</f>
        <v>Combined cycle</v>
      </c>
      <c r="Z86" s="153" t="str" cm="1">
        <f t="array" aca="1" ref="Z86" ca="1">CELL("format",I86)</f>
        <v>D1</v>
      </c>
      <c r="AA86" s="6">
        <v>85</v>
      </c>
      <c r="AB86" s="173">
        <f t="shared" ca="1" si="19"/>
        <v>1994</v>
      </c>
      <c r="AC86" s="6">
        <f t="shared" si="13"/>
        <v>0</v>
      </c>
      <c r="AD86" s="6">
        <f t="shared" si="14"/>
        <v>0</v>
      </c>
      <c r="AE86" s="6">
        <f t="shared" si="20"/>
        <v>10</v>
      </c>
      <c r="AF86" s="6" t="str">
        <f t="shared" si="15"/>
        <v>in Betrieb</v>
      </c>
    </row>
    <row r="87" spans="1:32" ht="15" customHeight="1" x14ac:dyDescent="0.25">
      <c r="A87" s="54" t="s">
        <v>388</v>
      </c>
      <c r="B87" s="51" t="s">
        <v>389</v>
      </c>
      <c r="C87" s="51" t="s">
        <v>390</v>
      </c>
      <c r="D87" s="75">
        <v>6406</v>
      </c>
      <c r="E87" s="62" t="s">
        <v>391</v>
      </c>
      <c r="F87" s="51"/>
      <c r="G87" s="36" t="s">
        <v>99</v>
      </c>
      <c r="H87" s="50"/>
      <c r="I87" s="30">
        <v>40102</v>
      </c>
      <c r="J87" s="30">
        <v>40102</v>
      </c>
      <c r="K87" s="50" t="s">
        <v>1</v>
      </c>
      <c r="L87" s="50" t="s">
        <v>16</v>
      </c>
      <c r="M87" s="51"/>
      <c r="N87" s="50"/>
      <c r="O87" s="92" t="s">
        <v>16</v>
      </c>
      <c r="P87" s="36" t="s">
        <v>58</v>
      </c>
      <c r="Q87" s="50" t="s">
        <v>55</v>
      </c>
      <c r="R87" s="76">
        <v>35</v>
      </c>
      <c r="S87" s="58" t="s">
        <v>3783</v>
      </c>
      <c r="T87" s="50" t="s">
        <v>370</v>
      </c>
      <c r="U87" s="62" t="s">
        <v>100</v>
      </c>
      <c r="V87" s="154" t="s">
        <v>1</v>
      </c>
      <c r="W87" s="170">
        <f t="shared" ca="1" si="18"/>
        <v>2009</v>
      </c>
      <c r="X87" s="170" t="str">
        <f>INDEX(Kraftwerksliste!$C$21:$Z$559,MATCH(A87,Kraftwerksliste!$D$21:$D$559,0),17)</f>
        <v>Combined cycle</v>
      </c>
      <c r="Z87" s="153" t="str" cm="1">
        <f t="array" aca="1" ref="Z87" ca="1">CELL("format",I87)</f>
        <v>D1</v>
      </c>
      <c r="AA87" s="6">
        <v>86</v>
      </c>
      <c r="AB87" s="173">
        <f t="shared" ca="1" si="19"/>
        <v>2009</v>
      </c>
      <c r="AC87" s="6">
        <f t="shared" si="13"/>
        <v>0</v>
      </c>
      <c r="AD87" s="6">
        <f t="shared" si="14"/>
        <v>0</v>
      </c>
      <c r="AE87" s="6">
        <f t="shared" si="20"/>
        <v>10</v>
      </c>
      <c r="AF87" s="6" t="str">
        <f t="shared" si="15"/>
        <v>in Betrieb</v>
      </c>
    </row>
    <row r="88" spans="1:32" ht="15" customHeight="1" x14ac:dyDescent="0.25">
      <c r="A88" s="54" t="s">
        <v>4021</v>
      </c>
      <c r="B88" s="50" t="s">
        <v>4022</v>
      </c>
      <c r="C88" s="50"/>
      <c r="D88" s="77">
        <v>2748</v>
      </c>
      <c r="E88" s="50" t="s">
        <v>6044</v>
      </c>
      <c r="F88" s="50"/>
      <c r="G88" s="56" t="s">
        <v>170</v>
      </c>
      <c r="H88" s="51"/>
      <c r="I88" s="29">
        <v>2003</v>
      </c>
      <c r="J88" s="29">
        <v>2003</v>
      </c>
      <c r="K88" s="50" t="s">
        <v>1</v>
      </c>
      <c r="L88" s="51" t="s">
        <v>3864</v>
      </c>
      <c r="M88" s="51"/>
      <c r="N88" s="51"/>
      <c r="O88" s="51" t="s">
        <v>3864</v>
      </c>
      <c r="P88" s="50" t="s">
        <v>55</v>
      </c>
      <c r="Q88" s="50"/>
      <c r="R88" s="55">
        <v>20.8</v>
      </c>
      <c r="S88" s="50"/>
      <c r="T88" s="54" t="s">
        <v>370</v>
      </c>
      <c r="U88" s="50" t="s">
        <v>394</v>
      </c>
      <c r="V88" s="153" t="s">
        <v>1</v>
      </c>
      <c r="W88" s="170" t="str">
        <f t="shared" ca="1" si="18"/>
        <v>2003</v>
      </c>
      <c r="X88" s="170" t="e">
        <f>INDEX(Kraftwerksliste!$C$21:$Z$559,MATCH(A88,Kraftwerksliste!$D$21:$D$559,0),17)</f>
        <v>#N/A</v>
      </c>
      <c r="Z88" s="153" t="str" cm="1">
        <f t="array" aca="1" ref="Z88" ca="1">CELL("format",I88)</f>
        <v>G</v>
      </c>
      <c r="AA88" s="6">
        <v>87</v>
      </c>
      <c r="AB88" s="173" t="str">
        <f t="shared" ca="1" si="19"/>
        <v>2003</v>
      </c>
      <c r="AC88" s="6">
        <f t="shared" si="13"/>
        <v>0</v>
      </c>
      <c r="AD88" s="6">
        <f t="shared" si="14"/>
        <v>0</v>
      </c>
      <c r="AE88" s="6">
        <f t="shared" si="20"/>
        <v>10</v>
      </c>
      <c r="AF88" s="6" t="str">
        <f t="shared" si="15"/>
        <v>in Betrieb</v>
      </c>
    </row>
    <row r="89" spans="1:32" ht="15" customHeight="1" x14ac:dyDescent="0.25">
      <c r="A89" s="50" t="s">
        <v>395</v>
      </c>
      <c r="B89" s="50" t="s">
        <v>145</v>
      </c>
      <c r="C89" s="50" t="s">
        <v>396</v>
      </c>
      <c r="D89" s="77">
        <v>17291</v>
      </c>
      <c r="E89" s="50" t="s">
        <v>397</v>
      </c>
      <c r="F89" s="50"/>
      <c r="G89" s="56" t="s">
        <v>66</v>
      </c>
      <c r="H89" s="50"/>
      <c r="I89" s="30">
        <v>39082</v>
      </c>
      <c r="J89" s="30">
        <v>39082</v>
      </c>
      <c r="K89" s="50" t="s">
        <v>1</v>
      </c>
      <c r="L89" s="50" t="s">
        <v>17</v>
      </c>
      <c r="M89" s="50"/>
      <c r="N89" s="50"/>
      <c r="O89" s="50" t="s">
        <v>17</v>
      </c>
      <c r="P89" s="50" t="s">
        <v>55</v>
      </c>
      <c r="Q89" s="50" t="s">
        <v>58</v>
      </c>
      <c r="R89" s="55">
        <v>20</v>
      </c>
      <c r="S89" s="50" t="s">
        <v>398</v>
      </c>
      <c r="T89" s="50" t="s">
        <v>1228</v>
      </c>
      <c r="U89" s="50" t="s">
        <v>70</v>
      </c>
      <c r="V89" s="153" t="s">
        <v>1</v>
      </c>
      <c r="W89" s="170">
        <f t="shared" ca="1" si="18"/>
        <v>2006</v>
      </c>
      <c r="X89" s="170" t="e">
        <f>INDEX(Kraftwerksliste!$C$21:$Z$559,MATCH(A89,Kraftwerksliste!$D$21:$D$559,0),17)</f>
        <v>#N/A</v>
      </c>
      <c r="Z89" s="153" t="str" cm="1">
        <f t="array" aca="1" ref="Z89" ca="1">CELL("format",I89)</f>
        <v>D1</v>
      </c>
      <c r="AA89" s="6">
        <v>88</v>
      </c>
      <c r="AB89" s="173">
        <f t="shared" ca="1" si="19"/>
        <v>2006</v>
      </c>
      <c r="AC89" s="6">
        <f t="shared" si="13"/>
        <v>0</v>
      </c>
      <c r="AD89" s="6">
        <f t="shared" si="14"/>
        <v>0</v>
      </c>
      <c r="AE89" s="6">
        <f t="shared" si="20"/>
        <v>10</v>
      </c>
      <c r="AF89" s="6" t="str">
        <f t="shared" si="15"/>
        <v>in Betrieb</v>
      </c>
    </row>
    <row r="90" spans="1:32" ht="15" customHeight="1" x14ac:dyDescent="0.25">
      <c r="A90" s="139" t="s">
        <v>5807</v>
      </c>
      <c r="B90" s="139" t="s">
        <v>145</v>
      </c>
      <c r="C90" s="139" t="s">
        <v>398</v>
      </c>
      <c r="D90" s="139">
        <v>17291</v>
      </c>
      <c r="E90" s="139" t="s">
        <v>7096</v>
      </c>
      <c r="F90" s="139" t="s">
        <v>7097</v>
      </c>
      <c r="G90" s="139" t="s">
        <v>66</v>
      </c>
      <c r="H90" s="139" t="s">
        <v>398</v>
      </c>
      <c r="I90" s="32">
        <v>2003</v>
      </c>
      <c r="J90" s="32">
        <v>2003</v>
      </c>
      <c r="K90" s="139" t="s">
        <v>1</v>
      </c>
      <c r="L90" s="139" t="s">
        <v>3864</v>
      </c>
      <c r="M90" s="139"/>
      <c r="N90" s="139"/>
      <c r="O90" s="139" t="s">
        <v>3864</v>
      </c>
      <c r="P90" s="139" t="s">
        <v>55</v>
      </c>
      <c r="Q90" s="139"/>
      <c r="R90" s="140">
        <v>328</v>
      </c>
      <c r="S90" s="140" t="s">
        <v>398</v>
      </c>
      <c r="T90" s="151" t="s">
        <v>1228</v>
      </c>
      <c r="U90" s="140" t="s">
        <v>70</v>
      </c>
      <c r="V90" s="164" t="s">
        <v>1</v>
      </c>
      <c r="W90" s="170" t="str">
        <f t="shared" ca="1" si="18"/>
        <v>2003</v>
      </c>
      <c r="X90" s="170" t="e">
        <f>INDEX(Kraftwerksliste!$C$21:$Z$559,MATCH(A90,Kraftwerksliste!$D$21:$D$559,0),17)</f>
        <v>#N/A</v>
      </c>
      <c r="Z90" s="153" t="str" cm="1">
        <f t="array" aca="1" ref="Z90" ca="1">CELL("format",I90)</f>
        <v>G</v>
      </c>
      <c r="AA90" s="6">
        <v>89</v>
      </c>
      <c r="AB90" s="173" t="str">
        <f t="shared" ca="1" si="19"/>
        <v>2003</v>
      </c>
      <c r="AC90" s="6">
        <f t="shared" si="13"/>
        <v>0</v>
      </c>
      <c r="AD90" s="6">
        <f t="shared" si="14"/>
        <v>0</v>
      </c>
      <c r="AE90" s="6">
        <f t="shared" si="20"/>
        <v>10</v>
      </c>
      <c r="AF90" s="6" t="str">
        <f t="shared" si="15"/>
        <v>in Betrieb</v>
      </c>
    </row>
    <row r="91" spans="1:32" ht="15" customHeight="1" x14ac:dyDescent="0.25">
      <c r="A91" s="139" t="s">
        <v>5701</v>
      </c>
      <c r="B91" s="139" t="s">
        <v>4073</v>
      </c>
      <c r="C91" s="139" t="s">
        <v>5702</v>
      </c>
      <c r="D91" s="139">
        <v>17291</v>
      </c>
      <c r="E91" s="139" t="s">
        <v>7021</v>
      </c>
      <c r="F91" s="139"/>
      <c r="G91" s="139" t="s">
        <v>66</v>
      </c>
      <c r="H91" s="139"/>
      <c r="I91" s="48">
        <v>2004</v>
      </c>
      <c r="J91" s="48">
        <v>2004</v>
      </c>
      <c r="K91" s="139" t="s">
        <v>1</v>
      </c>
      <c r="L91" s="139" t="s">
        <v>3864</v>
      </c>
      <c r="M91" s="139"/>
      <c r="N91" s="139"/>
      <c r="O91" s="139" t="s">
        <v>3864</v>
      </c>
      <c r="P91" s="139" t="s">
        <v>55</v>
      </c>
      <c r="Q91" s="139" t="s">
        <v>58</v>
      </c>
      <c r="R91" s="140">
        <v>12</v>
      </c>
      <c r="S91" s="140" t="s">
        <v>398</v>
      </c>
      <c r="T91" s="151" t="s">
        <v>1228</v>
      </c>
      <c r="U91" s="140" t="s">
        <v>70</v>
      </c>
      <c r="V91" s="164" t="s">
        <v>1</v>
      </c>
      <c r="W91" s="170" t="str">
        <f t="shared" ca="1" si="18"/>
        <v>2004</v>
      </c>
      <c r="X91" s="170" t="e">
        <f>INDEX(Kraftwerksliste!$C$21:$Z$559,MATCH(A91,Kraftwerksliste!$D$21:$D$559,0),17)</f>
        <v>#N/A</v>
      </c>
      <c r="Z91" s="153" t="str" cm="1">
        <f t="array" aca="1" ref="Z91" ca="1">CELL("format",I91)</f>
        <v>G</v>
      </c>
      <c r="AA91" s="6">
        <v>90</v>
      </c>
      <c r="AB91" s="173" t="str">
        <f t="shared" ca="1" si="19"/>
        <v>2004</v>
      </c>
      <c r="AC91" s="6">
        <f t="shared" si="13"/>
        <v>0</v>
      </c>
      <c r="AD91" s="6">
        <f t="shared" si="14"/>
        <v>0</v>
      </c>
      <c r="AE91" s="6">
        <f t="shared" si="20"/>
        <v>10</v>
      </c>
      <c r="AF91" s="6" t="str">
        <f t="shared" si="15"/>
        <v>in Betrieb</v>
      </c>
    </row>
    <row r="92" spans="1:32" ht="15" customHeight="1" x14ac:dyDescent="0.25">
      <c r="A92" s="54" t="s">
        <v>4029</v>
      </c>
      <c r="B92" s="50" t="s">
        <v>4030</v>
      </c>
      <c r="C92" s="50" t="s">
        <v>4031</v>
      </c>
      <c r="D92" s="77">
        <v>27616</v>
      </c>
      <c r="E92" s="50" t="s">
        <v>6046</v>
      </c>
      <c r="F92" s="50"/>
      <c r="G92" s="56" t="s">
        <v>59</v>
      </c>
      <c r="H92" s="50"/>
      <c r="I92" s="30">
        <v>38898</v>
      </c>
      <c r="J92" s="30">
        <v>38898</v>
      </c>
      <c r="K92" s="50" t="s">
        <v>1</v>
      </c>
      <c r="L92" s="50" t="s">
        <v>3864</v>
      </c>
      <c r="M92" s="50"/>
      <c r="N92" s="50"/>
      <c r="O92" s="50" t="s">
        <v>3864</v>
      </c>
      <c r="P92" s="50" t="s">
        <v>55</v>
      </c>
      <c r="Q92" s="50"/>
      <c r="R92" s="55">
        <v>25.2</v>
      </c>
      <c r="S92" s="50" t="s">
        <v>7182</v>
      </c>
      <c r="T92" s="50" t="s">
        <v>1280</v>
      </c>
      <c r="U92" s="50" t="s">
        <v>60</v>
      </c>
      <c r="V92" s="153" t="s">
        <v>1</v>
      </c>
      <c r="W92" s="170">
        <f t="shared" ca="1" si="18"/>
        <v>2006</v>
      </c>
      <c r="X92" s="170" t="e">
        <f>INDEX(Kraftwerksliste!$C$21:$Z$559,MATCH(A92,Kraftwerksliste!$D$21:$D$559,0),17)</f>
        <v>#N/A</v>
      </c>
      <c r="Z92" s="153" t="str" cm="1">
        <f t="array" aca="1" ref="Z92" ca="1">CELL("format",I92)</f>
        <v>D1</v>
      </c>
      <c r="AA92" s="6">
        <v>91</v>
      </c>
      <c r="AB92" s="173">
        <f t="shared" ca="1" si="19"/>
        <v>2006</v>
      </c>
      <c r="AC92" s="6">
        <f t="shared" si="13"/>
        <v>0</v>
      </c>
      <c r="AD92" s="6">
        <f t="shared" si="14"/>
        <v>0</v>
      </c>
      <c r="AE92" s="6">
        <f t="shared" si="20"/>
        <v>10</v>
      </c>
      <c r="AF92" s="6" t="str">
        <f t="shared" si="15"/>
        <v>in Betrieb</v>
      </c>
    </row>
    <row r="93" spans="1:32" ht="15" customHeight="1" x14ac:dyDescent="0.25">
      <c r="A93" s="51" t="s">
        <v>409</v>
      </c>
      <c r="B93" s="51" t="s">
        <v>410</v>
      </c>
      <c r="C93" s="50" t="s">
        <v>411</v>
      </c>
      <c r="D93" s="75">
        <v>66450</v>
      </c>
      <c r="E93" s="62" t="s">
        <v>402</v>
      </c>
      <c r="F93" s="50" t="s">
        <v>412</v>
      </c>
      <c r="G93" s="36" t="s">
        <v>404</v>
      </c>
      <c r="H93" s="50" t="s">
        <v>413</v>
      </c>
      <c r="I93" s="30">
        <v>30317</v>
      </c>
      <c r="J93" s="30">
        <v>30317</v>
      </c>
      <c r="K93" s="50" t="s">
        <v>120</v>
      </c>
      <c r="L93" s="50" t="s">
        <v>32</v>
      </c>
      <c r="M93" s="50"/>
      <c r="N93" s="50"/>
      <c r="O93" s="50" t="s">
        <v>32</v>
      </c>
      <c r="P93" s="50" t="s">
        <v>58</v>
      </c>
      <c r="Q93" s="50" t="s">
        <v>58</v>
      </c>
      <c r="R93" s="76">
        <v>726</v>
      </c>
      <c r="S93" s="83" t="s">
        <v>414</v>
      </c>
      <c r="T93" s="138" t="s">
        <v>1228</v>
      </c>
      <c r="U93" s="83" t="s">
        <v>86</v>
      </c>
      <c r="V93" s="155" t="s">
        <v>120</v>
      </c>
      <c r="W93" s="170">
        <f t="shared" ca="1" si="18"/>
        <v>1983</v>
      </c>
      <c r="X93" s="170" t="e">
        <f>INDEX(Kraftwerksliste!$C$21:$Z$559,MATCH(A93,Kraftwerksliste!$D$21:$D$559,0),17)</f>
        <v>#N/A</v>
      </c>
      <c r="Z93" s="153" t="str" cm="1">
        <f t="array" aca="1" ref="Z93" ca="1">CELL("format",I93)</f>
        <v>D1</v>
      </c>
      <c r="AA93" s="6">
        <v>92</v>
      </c>
      <c r="AB93" s="173">
        <f t="shared" ca="1" si="19"/>
        <v>1983</v>
      </c>
      <c r="AC93" s="6">
        <f t="shared" si="13"/>
        <v>0</v>
      </c>
      <c r="AD93" s="6">
        <f t="shared" si="14"/>
        <v>0</v>
      </c>
      <c r="AE93" s="6">
        <f t="shared" si="20"/>
        <v>35</v>
      </c>
      <c r="AF93" s="6" t="str">
        <f t="shared" si="15"/>
        <v>Gesetzlich an Stilllegung gehindert</v>
      </c>
    </row>
    <row r="94" spans="1:32" ht="15" customHeight="1" x14ac:dyDescent="0.25">
      <c r="A94" s="54" t="s">
        <v>415</v>
      </c>
      <c r="B94" s="92" t="s">
        <v>416</v>
      </c>
      <c r="C94" s="50" t="s">
        <v>417</v>
      </c>
      <c r="D94" s="75">
        <v>33609</v>
      </c>
      <c r="E94" s="62" t="s">
        <v>418</v>
      </c>
      <c r="F94" s="50" t="s">
        <v>419</v>
      </c>
      <c r="G94" s="56" t="s">
        <v>54</v>
      </c>
      <c r="H94" s="50" t="s">
        <v>420</v>
      </c>
      <c r="I94" s="30">
        <v>29768</v>
      </c>
      <c r="J94" s="30">
        <v>29768</v>
      </c>
      <c r="K94" s="50" t="s">
        <v>1</v>
      </c>
      <c r="L94" s="50" t="s">
        <v>16</v>
      </c>
      <c r="M94" s="50" t="s">
        <v>421</v>
      </c>
      <c r="N94" s="50"/>
      <c r="O94" s="92" t="s">
        <v>16</v>
      </c>
      <c r="P94" s="50" t="s">
        <v>58</v>
      </c>
      <c r="Q94" s="50" t="s">
        <v>55</v>
      </c>
      <c r="R94" s="76">
        <v>34</v>
      </c>
      <c r="S94" s="50" t="s">
        <v>422</v>
      </c>
      <c r="T94" s="54" t="s">
        <v>370</v>
      </c>
      <c r="U94" s="62" t="s">
        <v>423</v>
      </c>
      <c r="V94" s="154" t="s">
        <v>1</v>
      </c>
      <c r="W94" s="170">
        <f t="shared" ca="1" si="18"/>
        <v>1981</v>
      </c>
      <c r="X94" s="170" t="str">
        <f>INDEX(Kraftwerksliste!$C$21:$Z$559,MATCH(A94,Kraftwerksliste!$D$21:$D$559,0),17)</f>
        <v>Steam turbine</v>
      </c>
      <c r="Z94" s="153" t="str" cm="1">
        <f t="array" aca="1" ref="Z94" ca="1">CELL("format",I94)</f>
        <v>D1</v>
      </c>
      <c r="AA94" s="6">
        <v>93</v>
      </c>
      <c r="AB94" s="173">
        <f t="shared" ca="1" si="19"/>
        <v>1981</v>
      </c>
      <c r="AC94" s="6">
        <f t="shared" si="13"/>
        <v>0</v>
      </c>
      <c r="AD94" s="6">
        <f t="shared" si="14"/>
        <v>0</v>
      </c>
      <c r="AE94" s="6">
        <f t="shared" si="20"/>
        <v>10</v>
      </c>
      <c r="AF94" s="6" t="str">
        <f t="shared" si="15"/>
        <v>in Betrieb</v>
      </c>
    </row>
    <row r="95" spans="1:32" ht="15" customHeight="1" x14ac:dyDescent="0.25">
      <c r="A95" s="50" t="s">
        <v>424</v>
      </c>
      <c r="B95" s="33" t="s">
        <v>425</v>
      </c>
      <c r="C95" s="36" t="s">
        <v>426</v>
      </c>
      <c r="D95" s="77">
        <v>33611</v>
      </c>
      <c r="E95" s="33" t="s">
        <v>418</v>
      </c>
      <c r="F95" s="33"/>
      <c r="G95" s="36" t="s">
        <v>54</v>
      </c>
      <c r="H95" s="36"/>
      <c r="I95" s="30">
        <v>28265</v>
      </c>
      <c r="J95" s="30">
        <v>28265</v>
      </c>
      <c r="K95" s="50" t="s">
        <v>1</v>
      </c>
      <c r="L95" s="50" t="s">
        <v>110</v>
      </c>
      <c r="M95" s="51" t="s">
        <v>427</v>
      </c>
      <c r="N95" s="51" t="s">
        <v>428</v>
      </c>
      <c r="O95" s="51" t="s">
        <v>20</v>
      </c>
      <c r="P95" s="33" t="s">
        <v>58</v>
      </c>
      <c r="Q95" s="33" t="s">
        <v>55</v>
      </c>
      <c r="R95" s="52">
        <v>23</v>
      </c>
      <c r="S95" s="83" t="s">
        <v>429</v>
      </c>
      <c r="T95" s="50" t="s">
        <v>370</v>
      </c>
      <c r="U95" s="62" t="s">
        <v>423</v>
      </c>
      <c r="V95" s="154" t="s">
        <v>1</v>
      </c>
      <c r="W95" s="170">
        <f t="shared" ca="1" si="18"/>
        <v>1977</v>
      </c>
      <c r="X95" s="170" t="e">
        <f>INDEX(Kraftwerksliste!$C$21:$Z$559,MATCH(A95,Kraftwerksliste!$D$21:$D$559,0),17)</f>
        <v>#N/A</v>
      </c>
      <c r="Z95" s="153" t="str" cm="1">
        <f t="array" aca="1" ref="Z95" ca="1">CELL("format",I95)</f>
        <v>D1</v>
      </c>
      <c r="AA95" s="6">
        <v>94</v>
      </c>
      <c r="AB95" s="173">
        <f t="shared" ca="1" si="19"/>
        <v>1977</v>
      </c>
      <c r="AC95" s="6">
        <f t="shared" si="13"/>
        <v>0</v>
      </c>
      <c r="AD95" s="6">
        <f t="shared" si="14"/>
        <v>0</v>
      </c>
      <c r="AE95" s="6">
        <f t="shared" si="20"/>
        <v>10</v>
      </c>
      <c r="AF95" s="6" t="str">
        <f t="shared" si="15"/>
        <v>in Betrieb</v>
      </c>
    </row>
    <row r="96" spans="1:32" ht="15" customHeight="1" x14ac:dyDescent="0.25">
      <c r="A96" s="139" t="s">
        <v>3518</v>
      </c>
      <c r="B96" s="139" t="s">
        <v>508</v>
      </c>
      <c r="C96" s="139" t="s">
        <v>3519</v>
      </c>
      <c r="D96" s="139">
        <v>33649</v>
      </c>
      <c r="E96" s="139" t="s">
        <v>418</v>
      </c>
      <c r="F96" s="139"/>
      <c r="G96" s="139" t="s">
        <v>54</v>
      </c>
      <c r="H96" s="139" t="s">
        <v>3520</v>
      </c>
      <c r="I96" s="31">
        <v>1975</v>
      </c>
      <c r="J96" s="31">
        <v>1975</v>
      </c>
      <c r="K96" s="139" t="s">
        <v>3521</v>
      </c>
      <c r="L96" s="139" t="s">
        <v>20</v>
      </c>
      <c r="M96" s="139"/>
      <c r="N96" s="139"/>
      <c r="O96" s="139" t="s">
        <v>20</v>
      </c>
      <c r="P96" s="139" t="s">
        <v>58</v>
      </c>
      <c r="Q96" s="139" t="s">
        <v>58</v>
      </c>
      <c r="R96" s="140">
        <v>55</v>
      </c>
      <c r="S96" s="140" t="s">
        <v>3522</v>
      </c>
      <c r="T96" s="151" t="s">
        <v>370</v>
      </c>
      <c r="U96" s="140" t="s">
        <v>423</v>
      </c>
      <c r="V96" s="164" t="s">
        <v>7483</v>
      </c>
      <c r="W96" s="170" t="str">
        <f t="shared" ca="1" si="18"/>
        <v>1975</v>
      </c>
      <c r="X96" s="170" t="e">
        <f>INDEX(Kraftwerksliste!$C$21:$Z$559,MATCH(A96,Kraftwerksliste!$D$21:$D$559,0),17)</f>
        <v>#N/A</v>
      </c>
      <c r="Z96" s="153" t="str" cm="1">
        <f t="array" aca="1" ref="Z96" ca="1">CELL("format",I96)</f>
        <v>F0</v>
      </c>
      <c r="AA96" s="6">
        <v>95</v>
      </c>
      <c r="AB96" s="173" t="str">
        <f t="shared" ca="1" si="19"/>
        <v>1975</v>
      </c>
      <c r="AC96" s="6">
        <f t="shared" si="13"/>
        <v>1</v>
      </c>
      <c r="AD96" s="6">
        <f t="shared" si="14"/>
        <v>0</v>
      </c>
      <c r="AE96" s="6">
        <f t="shared" si="20"/>
        <v>36</v>
      </c>
      <c r="AF96" s="6" t="str">
        <f t="shared" si="15"/>
        <v xml:space="preserve">Endgültig Stillgelegt 2015 </v>
      </c>
    </row>
    <row r="97" spans="1:32" ht="15" customHeight="1" x14ac:dyDescent="0.25">
      <c r="A97" s="54" t="s">
        <v>430</v>
      </c>
      <c r="B97" s="51" t="s">
        <v>425</v>
      </c>
      <c r="C97" s="50" t="s">
        <v>431</v>
      </c>
      <c r="D97" s="77">
        <v>33697</v>
      </c>
      <c r="E97" s="50" t="s">
        <v>418</v>
      </c>
      <c r="F97" s="50"/>
      <c r="G97" s="56" t="s">
        <v>54</v>
      </c>
      <c r="H97" s="50" t="s">
        <v>432</v>
      </c>
      <c r="I97" s="30">
        <v>38354</v>
      </c>
      <c r="J97" s="30">
        <v>38354</v>
      </c>
      <c r="K97" s="50" t="s">
        <v>1</v>
      </c>
      <c r="L97" s="50" t="s">
        <v>20</v>
      </c>
      <c r="M97" s="50"/>
      <c r="N97" s="50"/>
      <c r="O97" s="92" t="s">
        <v>20</v>
      </c>
      <c r="P97" s="50" t="s">
        <v>58</v>
      </c>
      <c r="Q97" s="50" t="s">
        <v>158</v>
      </c>
      <c r="R97" s="55">
        <v>37.450000000000003</v>
      </c>
      <c r="S97" s="50"/>
      <c r="T97" s="54" t="s">
        <v>370</v>
      </c>
      <c r="U97" s="62" t="s">
        <v>423</v>
      </c>
      <c r="V97" s="154" t="s">
        <v>1</v>
      </c>
      <c r="W97" s="170">
        <f t="shared" ca="1" si="18"/>
        <v>2005</v>
      </c>
      <c r="X97" s="170" t="str">
        <f>INDEX(Kraftwerksliste!$C$21:$Z$559,MATCH(A97,Kraftwerksliste!$D$21:$D$559,0),17)</f>
        <v>Combined cycle</v>
      </c>
      <c r="Z97" s="153" t="str" cm="1">
        <f t="array" aca="1" ref="Z97" ca="1">CELL("format",I97)</f>
        <v>D1</v>
      </c>
      <c r="AA97" s="6">
        <v>96</v>
      </c>
      <c r="AB97" s="173">
        <f t="shared" ca="1" si="19"/>
        <v>2005</v>
      </c>
      <c r="AC97" s="6">
        <f t="shared" si="13"/>
        <v>0</v>
      </c>
      <c r="AD97" s="6">
        <f t="shared" si="14"/>
        <v>0</v>
      </c>
      <c r="AE97" s="6">
        <f t="shared" si="20"/>
        <v>10</v>
      </c>
      <c r="AF97" s="6" t="str">
        <f t="shared" si="15"/>
        <v>in Betrieb</v>
      </c>
    </row>
    <row r="98" spans="1:32" ht="15" customHeight="1" x14ac:dyDescent="0.25">
      <c r="A98" s="50" t="s">
        <v>433</v>
      </c>
      <c r="B98" s="50" t="s">
        <v>425</v>
      </c>
      <c r="C98" s="50" t="s">
        <v>426</v>
      </c>
      <c r="D98" s="75">
        <v>33611</v>
      </c>
      <c r="E98" s="50" t="s">
        <v>418</v>
      </c>
      <c r="F98" s="50"/>
      <c r="G98" s="36" t="s">
        <v>54</v>
      </c>
      <c r="H98" s="50"/>
      <c r="I98" s="30">
        <v>24383</v>
      </c>
      <c r="J98" s="30">
        <v>24383</v>
      </c>
      <c r="K98" s="50" t="s">
        <v>5</v>
      </c>
      <c r="L98" s="50" t="s">
        <v>110</v>
      </c>
      <c r="M98" s="51" t="s">
        <v>427</v>
      </c>
      <c r="N98" s="51" t="s">
        <v>428</v>
      </c>
      <c r="O98" s="51" t="s">
        <v>20</v>
      </c>
      <c r="P98" s="50" t="s">
        <v>58</v>
      </c>
      <c r="Q98" s="50" t="s">
        <v>55</v>
      </c>
      <c r="R98" s="55">
        <v>41</v>
      </c>
      <c r="S98" s="50" t="s">
        <v>429</v>
      </c>
      <c r="T98" s="50" t="s">
        <v>370</v>
      </c>
      <c r="U98" s="50" t="s">
        <v>423</v>
      </c>
      <c r="V98" s="153" t="s">
        <v>5</v>
      </c>
      <c r="W98" s="170">
        <f t="shared" ca="1" si="18"/>
        <v>1966</v>
      </c>
      <c r="X98" s="170" t="e">
        <f>INDEX(Kraftwerksliste!$C$21:$Z$559,MATCH(A98,Kraftwerksliste!$D$21:$D$559,0),17)</f>
        <v>#N/A</v>
      </c>
      <c r="Z98" s="153" t="str" cm="1">
        <f t="array" aca="1" ref="Z98" ca="1">CELL("format",I98)</f>
        <v>D1</v>
      </c>
      <c r="AA98" s="6">
        <v>97</v>
      </c>
      <c r="AB98" s="173">
        <f t="shared" ca="1" si="19"/>
        <v>1966</v>
      </c>
      <c r="AC98" s="6">
        <f t="shared" si="13"/>
        <v>0</v>
      </c>
      <c r="AD98" s="6">
        <f t="shared" si="14"/>
        <v>0</v>
      </c>
      <c r="AE98" s="6">
        <f t="shared" si="20"/>
        <v>10</v>
      </c>
      <c r="AF98" s="6" t="str">
        <f t="shared" si="15"/>
        <v>Sonderfall</v>
      </c>
    </row>
    <row r="99" spans="1:32" ht="15" customHeight="1" x14ac:dyDescent="0.35">
      <c r="A99" s="84" t="s">
        <v>4036</v>
      </c>
      <c r="B99" s="86" t="s">
        <v>4037</v>
      </c>
      <c r="C99" s="85" t="s">
        <v>4038</v>
      </c>
      <c r="D99" s="75">
        <v>39221</v>
      </c>
      <c r="E99" s="85" t="s">
        <v>6048</v>
      </c>
      <c r="F99" s="86"/>
      <c r="G99" s="85" t="s">
        <v>99</v>
      </c>
      <c r="H99" s="87"/>
      <c r="I99" s="29">
        <v>1999</v>
      </c>
      <c r="J99" s="29">
        <v>1999</v>
      </c>
      <c r="K99" s="50" t="s">
        <v>1</v>
      </c>
      <c r="L99" s="88" t="s">
        <v>3864</v>
      </c>
      <c r="M99" s="86"/>
      <c r="N99" s="87"/>
      <c r="O99" s="92" t="s">
        <v>3864</v>
      </c>
      <c r="P99" s="89" t="s">
        <v>55</v>
      </c>
      <c r="Q99" s="87"/>
      <c r="R99" s="76">
        <v>94.5</v>
      </c>
      <c r="S99" s="90" t="s">
        <v>7183</v>
      </c>
      <c r="T99" s="54" t="s">
        <v>370</v>
      </c>
      <c r="U99" s="85" t="s">
        <v>252</v>
      </c>
      <c r="V99" s="161" t="s">
        <v>1</v>
      </c>
      <c r="W99" s="170" t="str">
        <f t="shared" ca="1" si="18"/>
        <v>1999</v>
      </c>
      <c r="X99" s="170" t="e">
        <f>INDEX(Kraftwerksliste!$C$21:$Z$559,MATCH(A99,Kraftwerksliste!$D$21:$D$559,0),17)</f>
        <v>#N/A</v>
      </c>
      <c r="Z99" s="153" t="str" cm="1">
        <f t="array" aca="1" ref="Z99" ca="1">CELL("format",I99)</f>
        <v>G</v>
      </c>
      <c r="AA99" s="6">
        <v>98</v>
      </c>
      <c r="AB99" s="173" t="str">
        <f t="shared" ca="1" si="19"/>
        <v>1999</v>
      </c>
      <c r="AC99" s="6">
        <f t="shared" si="13"/>
        <v>0</v>
      </c>
      <c r="AD99" s="6">
        <f t="shared" si="14"/>
        <v>0</v>
      </c>
      <c r="AE99" s="6">
        <f t="shared" si="20"/>
        <v>10</v>
      </c>
      <c r="AF99" s="6" t="str">
        <f t="shared" si="15"/>
        <v>in Betrieb</v>
      </c>
    </row>
    <row r="100" spans="1:32" ht="15" customHeight="1" x14ac:dyDescent="0.25">
      <c r="A100" s="50" t="s">
        <v>434</v>
      </c>
      <c r="B100" s="50" t="s">
        <v>435</v>
      </c>
      <c r="C100" s="50" t="s">
        <v>436</v>
      </c>
      <c r="D100" s="53">
        <v>37345</v>
      </c>
      <c r="E100" s="50" t="s">
        <v>437</v>
      </c>
      <c r="F100" s="50"/>
      <c r="G100" s="56" t="s">
        <v>169</v>
      </c>
      <c r="H100" s="50"/>
      <c r="I100" s="30">
        <v>38716</v>
      </c>
      <c r="J100" s="30">
        <v>38716</v>
      </c>
      <c r="K100" s="50" t="s">
        <v>1</v>
      </c>
      <c r="L100" s="50" t="s">
        <v>17</v>
      </c>
      <c r="M100" s="50" t="s">
        <v>438</v>
      </c>
      <c r="N100" s="50"/>
      <c r="O100" s="50" t="s">
        <v>17</v>
      </c>
      <c r="P100" s="50" t="s">
        <v>55</v>
      </c>
      <c r="Q100" s="50" t="s">
        <v>58</v>
      </c>
      <c r="R100" s="55">
        <v>18.100000000000001</v>
      </c>
      <c r="S100" s="50" t="s">
        <v>439</v>
      </c>
      <c r="T100" s="54" t="s">
        <v>149</v>
      </c>
      <c r="U100" s="50" t="s">
        <v>231</v>
      </c>
      <c r="V100" s="153" t="s">
        <v>1</v>
      </c>
      <c r="W100" s="170">
        <f t="shared" ca="1" si="18"/>
        <v>2005</v>
      </c>
      <c r="X100" s="170" t="e">
        <f>INDEX(Kraftwerksliste!$C$21:$Z$559,MATCH(A100,Kraftwerksliste!$D$21:$D$559,0),17)</f>
        <v>#N/A</v>
      </c>
      <c r="Z100" s="153" t="str" cm="1">
        <f t="array" aca="1" ref="Z100" ca="1">CELL("format",I100)</f>
        <v>D1</v>
      </c>
      <c r="AA100" s="6">
        <v>99</v>
      </c>
      <c r="AB100" s="173">
        <f t="shared" ca="1" si="19"/>
        <v>2005</v>
      </c>
      <c r="AC100" s="6">
        <f t="shared" si="13"/>
        <v>0</v>
      </c>
      <c r="AD100" s="6">
        <f t="shared" si="14"/>
        <v>0</v>
      </c>
      <c r="AE100" s="6">
        <f t="shared" si="20"/>
        <v>10</v>
      </c>
      <c r="AF100" s="6" t="str">
        <f t="shared" si="15"/>
        <v>in Betrieb</v>
      </c>
    </row>
    <row r="101" spans="1:32" ht="15" customHeight="1" x14ac:dyDescent="0.25">
      <c r="A101" s="54" t="s">
        <v>4042</v>
      </c>
      <c r="B101" s="50" t="s">
        <v>4043</v>
      </c>
      <c r="C101" s="50"/>
      <c r="D101" s="77">
        <v>1877</v>
      </c>
      <c r="E101" s="50" t="s">
        <v>6050</v>
      </c>
      <c r="F101" s="50"/>
      <c r="G101" s="56" t="s">
        <v>170</v>
      </c>
      <c r="H101" s="50"/>
      <c r="I101" s="29">
        <v>2003</v>
      </c>
      <c r="J101" s="29">
        <v>2003</v>
      </c>
      <c r="K101" s="50" t="s">
        <v>1</v>
      </c>
      <c r="L101" s="50" t="s">
        <v>3864</v>
      </c>
      <c r="M101" s="50"/>
      <c r="N101" s="50"/>
      <c r="O101" s="50" t="s">
        <v>3864</v>
      </c>
      <c r="P101" s="50" t="s">
        <v>55</v>
      </c>
      <c r="Q101" s="50"/>
      <c r="R101" s="55">
        <v>20</v>
      </c>
      <c r="S101" s="50"/>
      <c r="T101" s="54" t="s">
        <v>370</v>
      </c>
      <c r="U101" s="62" t="s">
        <v>394</v>
      </c>
      <c r="V101" s="154" t="s">
        <v>1</v>
      </c>
      <c r="W101" s="170" t="str">
        <f t="shared" ca="1" si="18"/>
        <v>2003</v>
      </c>
      <c r="X101" s="170" t="e">
        <f>INDEX(Kraftwerksliste!$C$21:$Z$559,MATCH(A101,Kraftwerksliste!$D$21:$D$559,0),17)</f>
        <v>#N/A</v>
      </c>
      <c r="Z101" s="153" t="str" cm="1">
        <f t="array" aca="1" ref="Z101" ca="1">CELL("format",I101)</f>
        <v>G</v>
      </c>
      <c r="AA101" s="6">
        <v>100</v>
      </c>
      <c r="AB101" s="173" t="str">
        <f t="shared" ca="1" si="19"/>
        <v>2003</v>
      </c>
      <c r="AC101" s="6">
        <f t="shared" si="13"/>
        <v>0</v>
      </c>
      <c r="AD101" s="6">
        <f t="shared" si="14"/>
        <v>0</v>
      </c>
      <c r="AE101" s="6">
        <f t="shared" si="20"/>
        <v>10</v>
      </c>
      <c r="AF101" s="6" t="str">
        <f t="shared" si="15"/>
        <v>in Betrieb</v>
      </c>
    </row>
    <row r="102" spans="1:32" ht="15" customHeight="1" x14ac:dyDescent="0.25">
      <c r="A102" s="54" t="s">
        <v>440</v>
      </c>
      <c r="B102" s="50" t="s">
        <v>441</v>
      </c>
      <c r="C102" s="50" t="s">
        <v>442</v>
      </c>
      <c r="D102" s="77">
        <v>6749</v>
      </c>
      <c r="E102" s="50" t="s">
        <v>443</v>
      </c>
      <c r="F102" s="50"/>
      <c r="G102" s="56" t="s">
        <v>99</v>
      </c>
      <c r="H102" s="50"/>
      <c r="I102" s="30">
        <v>36742</v>
      </c>
      <c r="J102" s="30">
        <v>36742</v>
      </c>
      <c r="K102" s="50" t="s">
        <v>1</v>
      </c>
      <c r="L102" s="50" t="s">
        <v>20</v>
      </c>
      <c r="M102" s="50"/>
      <c r="N102" s="50"/>
      <c r="O102" s="50" t="s">
        <v>20</v>
      </c>
      <c r="P102" s="50" t="s">
        <v>58</v>
      </c>
      <c r="Q102" s="50" t="s">
        <v>55</v>
      </c>
      <c r="R102" s="55">
        <v>106</v>
      </c>
      <c r="S102" s="50" t="s">
        <v>444</v>
      </c>
      <c r="T102" s="54" t="s">
        <v>370</v>
      </c>
      <c r="U102" s="50" t="s">
        <v>100</v>
      </c>
      <c r="V102" s="153" t="s">
        <v>1</v>
      </c>
      <c r="W102" s="170">
        <f t="shared" ca="1" si="18"/>
        <v>2000</v>
      </c>
      <c r="X102" s="170" t="str">
        <f>INDEX(Kraftwerksliste!$C$21:$Z$559,MATCH(A102,Kraftwerksliste!$D$21:$D$559,0),17)</f>
        <v>Combined cycle</v>
      </c>
      <c r="Z102" s="153" t="str" cm="1">
        <f t="array" aca="1" ref="Z102" ca="1">CELL("format",I102)</f>
        <v>D1</v>
      </c>
      <c r="AA102" s="6">
        <v>101</v>
      </c>
      <c r="AB102" s="173">
        <f t="shared" ca="1" si="19"/>
        <v>2000</v>
      </c>
      <c r="AC102" s="6">
        <f t="shared" si="13"/>
        <v>0</v>
      </c>
      <c r="AD102" s="6">
        <f t="shared" si="14"/>
        <v>0</v>
      </c>
      <c r="AE102" s="6">
        <f t="shared" si="20"/>
        <v>10</v>
      </c>
      <c r="AF102" s="6" t="str">
        <f t="shared" si="15"/>
        <v>in Betrieb</v>
      </c>
    </row>
    <row r="103" spans="1:32" ht="15" customHeight="1" x14ac:dyDescent="0.25">
      <c r="A103" s="54" t="s">
        <v>450</v>
      </c>
      <c r="B103" s="50" t="s">
        <v>451</v>
      </c>
      <c r="C103" s="50"/>
      <c r="D103" s="77">
        <v>7366</v>
      </c>
      <c r="E103" s="50" t="s">
        <v>452</v>
      </c>
      <c r="F103" s="50" t="s">
        <v>453</v>
      </c>
      <c r="G103" s="56" t="s">
        <v>169</v>
      </c>
      <c r="H103" s="50"/>
      <c r="I103" s="30">
        <v>36517</v>
      </c>
      <c r="J103" s="30">
        <v>36517</v>
      </c>
      <c r="K103" s="50" t="s">
        <v>1</v>
      </c>
      <c r="L103" s="50" t="s">
        <v>17</v>
      </c>
      <c r="M103" s="50"/>
      <c r="N103" s="50"/>
      <c r="O103" s="50" t="s">
        <v>17</v>
      </c>
      <c r="P103" s="50" t="s">
        <v>55</v>
      </c>
      <c r="Q103" s="50" t="s">
        <v>55</v>
      </c>
      <c r="R103" s="55">
        <v>53.5</v>
      </c>
      <c r="S103" s="50" t="s">
        <v>454</v>
      </c>
      <c r="T103" s="54" t="s">
        <v>149</v>
      </c>
      <c r="U103" s="50" t="s">
        <v>231</v>
      </c>
      <c r="V103" s="153" t="s">
        <v>1</v>
      </c>
      <c r="W103" s="170">
        <f t="shared" ca="1" si="18"/>
        <v>1999</v>
      </c>
      <c r="X103" s="170" t="e">
        <f>INDEX(Kraftwerksliste!$C$21:$Z$559,MATCH(A103,Kraftwerksliste!$D$21:$D$559,0),17)</f>
        <v>#N/A</v>
      </c>
      <c r="Z103" s="153" t="str" cm="1">
        <f t="array" aca="1" ref="Z103" ca="1">CELL("format",I103)</f>
        <v>D1</v>
      </c>
      <c r="AA103" s="6">
        <v>102</v>
      </c>
      <c r="AB103" s="173">
        <f t="shared" ca="1" si="19"/>
        <v>1999</v>
      </c>
      <c r="AC103" s="6">
        <f t="shared" si="13"/>
        <v>0</v>
      </c>
      <c r="AD103" s="6">
        <f t="shared" si="14"/>
        <v>0</v>
      </c>
      <c r="AE103" s="6">
        <f t="shared" si="20"/>
        <v>10</v>
      </c>
      <c r="AF103" s="6" t="str">
        <f t="shared" si="15"/>
        <v>in Betrieb</v>
      </c>
    </row>
    <row r="104" spans="1:32" ht="15" customHeight="1" x14ac:dyDescent="0.25">
      <c r="A104" s="54" t="s">
        <v>4046</v>
      </c>
      <c r="B104" s="50" t="s">
        <v>4047</v>
      </c>
      <c r="C104" s="50" t="s">
        <v>4048</v>
      </c>
      <c r="D104" s="77">
        <v>16269</v>
      </c>
      <c r="E104" s="50" t="s">
        <v>4048</v>
      </c>
      <c r="F104" s="50"/>
      <c r="G104" s="56" t="s">
        <v>66</v>
      </c>
      <c r="H104" s="50" t="s">
        <v>4048</v>
      </c>
      <c r="I104" s="30">
        <v>37043</v>
      </c>
      <c r="J104" s="30">
        <v>37043</v>
      </c>
      <c r="K104" s="50" t="s">
        <v>1</v>
      </c>
      <c r="L104" s="50" t="s">
        <v>3864</v>
      </c>
      <c r="M104" s="50"/>
      <c r="N104" s="50"/>
      <c r="O104" s="50" t="s">
        <v>3864</v>
      </c>
      <c r="P104" s="50" t="s">
        <v>55</v>
      </c>
      <c r="Q104" s="50" t="s">
        <v>58</v>
      </c>
      <c r="R104" s="55">
        <v>33.5</v>
      </c>
      <c r="S104" s="50" t="s">
        <v>7185</v>
      </c>
      <c r="T104" s="54" t="s">
        <v>370</v>
      </c>
      <c r="U104" s="50" t="s">
        <v>77</v>
      </c>
      <c r="V104" s="153" t="s">
        <v>1</v>
      </c>
      <c r="W104" s="170">
        <f t="shared" ca="1" si="18"/>
        <v>2001</v>
      </c>
      <c r="X104" s="170" t="e">
        <f>INDEX(Kraftwerksliste!$C$21:$Z$559,MATCH(A104,Kraftwerksliste!$D$21:$D$559,0),17)</f>
        <v>#N/A</v>
      </c>
      <c r="Z104" s="153" t="str" cm="1">
        <f t="array" aca="1" ref="Z104" ca="1">CELL("format",I104)</f>
        <v>D1</v>
      </c>
      <c r="AA104" s="6">
        <v>103</v>
      </c>
      <c r="AB104" s="173">
        <f t="shared" ca="1" si="19"/>
        <v>2001</v>
      </c>
      <c r="AC104" s="6">
        <f t="shared" si="13"/>
        <v>0</v>
      </c>
      <c r="AD104" s="6">
        <f t="shared" si="14"/>
        <v>0</v>
      </c>
      <c r="AE104" s="6">
        <f t="shared" si="20"/>
        <v>10</v>
      </c>
      <c r="AF104" s="6" t="str">
        <f t="shared" si="15"/>
        <v>in Betrieb</v>
      </c>
    </row>
    <row r="105" spans="1:32" ht="15" customHeight="1" x14ac:dyDescent="0.25">
      <c r="A105" s="50" t="s">
        <v>4054</v>
      </c>
      <c r="B105" s="50" t="s">
        <v>4055</v>
      </c>
      <c r="C105" s="50"/>
      <c r="D105" s="77">
        <v>46395</v>
      </c>
      <c r="E105" s="50" t="s">
        <v>6056</v>
      </c>
      <c r="F105" s="50"/>
      <c r="G105" s="56" t="s">
        <v>54</v>
      </c>
      <c r="H105" s="50"/>
      <c r="I105" s="29">
        <v>2007</v>
      </c>
      <c r="J105" s="29">
        <v>2007</v>
      </c>
      <c r="K105" s="50" t="s">
        <v>1</v>
      </c>
      <c r="L105" s="50" t="s">
        <v>3864</v>
      </c>
      <c r="M105" s="50"/>
      <c r="N105" s="50"/>
      <c r="O105" s="50" t="s">
        <v>3864</v>
      </c>
      <c r="P105" s="50" t="s">
        <v>55</v>
      </c>
      <c r="Q105" s="50"/>
      <c r="R105" s="55">
        <v>10</v>
      </c>
      <c r="S105" s="51"/>
      <c r="T105" s="50" t="s">
        <v>149</v>
      </c>
      <c r="U105" s="50" t="s">
        <v>7187</v>
      </c>
      <c r="V105" s="153" t="s">
        <v>1</v>
      </c>
      <c r="W105" s="170" t="str">
        <f t="shared" ca="1" si="18"/>
        <v>2007</v>
      </c>
      <c r="X105" s="170" t="e">
        <f>INDEX(Kraftwerksliste!$C$21:$Z$559,MATCH(A105,Kraftwerksliste!$D$21:$D$559,0),17)</f>
        <v>#N/A</v>
      </c>
      <c r="Z105" s="153" t="str" cm="1">
        <f t="array" aca="1" ref="Z105" ca="1">CELL("format",I105)</f>
        <v>G</v>
      </c>
      <c r="AA105" s="6">
        <v>104</v>
      </c>
      <c r="AB105" s="173" t="str">
        <f t="shared" ca="1" si="19"/>
        <v>2007</v>
      </c>
      <c r="AC105" s="6">
        <f t="shared" si="13"/>
        <v>0</v>
      </c>
      <c r="AD105" s="6">
        <f t="shared" si="14"/>
        <v>0</v>
      </c>
      <c r="AE105" s="6">
        <f t="shared" si="20"/>
        <v>10</v>
      </c>
      <c r="AF105" s="6" t="str">
        <f t="shared" si="15"/>
        <v>in Betrieb</v>
      </c>
    </row>
    <row r="106" spans="1:32" ht="15" customHeight="1" x14ac:dyDescent="0.25">
      <c r="A106" s="139" t="s">
        <v>3661</v>
      </c>
      <c r="B106" s="139" t="s">
        <v>335</v>
      </c>
      <c r="C106" s="139" t="s">
        <v>464</v>
      </c>
      <c r="D106" s="139">
        <v>44799</v>
      </c>
      <c r="E106" s="139" t="s">
        <v>464</v>
      </c>
      <c r="F106" s="139"/>
      <c r="G106" s="139" t="s">
        <v>54</v>
      </c>
      <c r="H106" s="139" t="s">
        <v>3662</v>
      </c>
      <c r="I106" s="30">
        <v>38072</v>
      </c>
      <c r="J106" s="30">
        <v>38072</v>
      </c>
      <c r="K106" s="139" t="s">
        <v>3622</v>
      </c>
      <c r="L106" s="139" t="s">
        <v>20</v>
      </c>
      <c r="M106" s="139"/>
      <c r="N106" s="139"/>
      <c r="O106" s="139" t="s">
        <v>20</v>
      </c>
      <c r="P106" s="139" t="s">
        <v>58</v>
      </c>
      <c r="Q106" s="139" t="s">
        <v>55</v>
      </c>
      <c r="R106" s="140">
        <v>20.7</v>
      </c>
      <c r="S106" s="140" t="s">
        <v>3663</v>
      </c>
      <c r="T106" s="151" t="s">
        <v>370</v>
      </c>
      <c r="U106" s="140" t="s">
        <v>61</v>
      </c>
      <c r="V106" s="164" t="s">
        <v>7486</v>
      </c>
      <c r="W106" s="170">
        <f t="shared" ca="1" si="18"/>
        <v>2004</v>
      </c>
      <c r="X106" s="170" t="e">
        <f>INDEX(Kraftwerksliste!$C$21:$Z$559,MATCH(A106,Kraftwerksliste!$D$21:$D$559,0),17)</f>
        <v>#N/A</v>
      </c>
      <c r="Z106" s="153" t="str" cm="1">
        <f t="array" aca="1" ref="Z106" ca="1">CELL("format",I106)</f>
        <v>D1</v>
      </c>
      <c r="AA106" s="6">
        <v>105</v>
      </c>
      <c r="AB106" s="173">
        <f t="shared" ca="1" si="19"/>
        <v>2004</v>
      </c>
      <c r="AC106" s="6">
        <f t="shared" si="13"/>
        <v>1</v>
      </c>
      <c r="AD106" s="6">
        <f t="shared" si="14"/>
        <v>0</v>
      </c>
      <c r="AE106" s="6">
        <f t="shared" si="20"/>
        <v>36</v>
      </c>
      <c r="AF106" s="6" t="str">
        <f t="shared" si="15"/>
        <v xml:space="preserve">Endgültig Stillgelegt 2018 </v>
      </c>
    </row>
    <row r="107" spans="1:32" ht="15" customHeight="1" x14ac:dyDescent="0.25">
      <c r="A107" s="50" t="s">
        <v>461</v>
      </c>
      <c r="B107" s="50" t="s">
        <v>462</v>
      </c>
      <c r="C107" s="50" t="s">
        <v>463</v>
      </c>
      <c r="D107" s="77">
        <v>44805</v>
      </c>
      <c r="E107" s="50" t="s">
        <v>464</v>
      </c>
      <c r="F107" s="50"/>
      <c r="G107" s="56" t="s">
        <v>54</v>
      </c>
      <c r="H107" s="50"/>
      <c r="I107" s="30">
        <v>41609</v>
      </c>
      <c r="J107" s="30">
        <v>41609</v>
      </c>
      <c r="K107" s="50" t="s">
        <v>1</v>
      </c>
      <c r="L107" s="50" t="s">
        <v>20</v>
      </c>
      <c r="M107" s="50"/>
      <c r="N107" s="50"/>
      <c r="O107" s="50" t="s">
        <v>20</v>
      </c>
      <c r="P107" s="50" t="s">
        <v>58</v>
      </c>
      <c r="Q107" s="50" t="s">
        <v>55</v>
      </c>
      <c r="R107" s="55">
        <v>44</v>
      </c>
      <c r="S107" s="51" t="s">
        <v>465</v>
      </c>
      <c r="T107" s="50" t="s">
        <v>1280</v>
      </c>
      <c r="U107" s="50" t="s">
        <v>466</v>
      </c>
      <c r="V107" s="153" t="s">
        <v>1</v>
      </c>
      <c r="W107" s="170">
        <f t="shared" ca="1" si="18"/>
        <v>2013</v>
      </c>
      <c r="X107" s="170" t="str">
        <f>INDEX(Kraftwerksliste!$C$21:$Z$559,MATCH(A107,Kraftwerksliste!$D$21:$D$559,0),17)</f>
        <v>Steam turbine</v>
      </c>
      <c r="Z107" s="153" t="str" cm="1">
        <f t="array" aca="1" ref="Z107" ca="1">CELL("format",I107)</f>
        <v>D1</v>
      </c>
      <c r="AA107" s="6">
        <v>106</v>
      </c>
      <c r="AB107" s="173">
        <f t="shared" ca="1" si="19"/>
        <v>2013</v>
      </c>
      <c r="AC107" s="6">
        <f t="shared" si="13"/>
        <v>0</v>
      </c>
      <c r="AD107" s="6">
        <f t="shared" si="14"/>
        <v>0</v>
      </c>
      <c r="AE107" s="6">
        <f t="shared" si="20"/>
        <v>10</v>
      </c>
      <c r="AF107" s="6" t="str">
        <f t="shared" si="15"/>
        <v>in Betrieb</v>
      </c>
    </row>
    <row r="108" spans="1:32" ht="15" customHeight="1" x14ac:dyDescent="0.25">
      <c r="A108" s="50" t="s">
        <v>4056</v>
      </c>
      <c r="B108" s="50" t="s">
        <v>4040</v>
      </c>
      <c r="C108" s="50" t="s">
        <v>4057</v>
      </c>
      <c r="D108" s="77">
        <v>4703</v>
      </c>
      <c r="E108" s="50" t="s">
        <v>6057</v>
      </c>
      <c r="F108" s="50"/>
      <c r="G108" s="56" t="s">
        <v>170</v>
      </c>
      <c r="H108" s="50"/>
      <c r="I108" s="30">
        <v>36161</v>
      </c>
      <c r="J108" s="30">
        <v>36161</v>
      </c>
      <c r="K108" s="50" t="s">
        <v>1</v>
      </c>
      <c r="L108" s="50" t="s">
        <v>3864</v>
      </c>
      <c r="M108" s="50"/>
      <c r="N108" s="50"/>
      <c r="O108" s="50" t="s">
        <v>3864</v>
      </c>
      <c r="P108" s="50" t="s">
        <v>55</v>
      </c>
      <c r="Q108" s="50" t="s">
        <v>58</v>
      </c>
      <c r="R108" s="55">
        <v>15</v>
      </c>
      <c r="S108" s="51" t="s">
        <v>7188</v>
      </c>
      <c r="T108" s="50"/>
      <c r="U108" s="50" t="s">
        <v>100</v>
      </c>
      <c r="V108" s="153" t="s">
        <v>1</v>
      </c>
      <c r="W108" s="170">
        <f t="shared" ca="1" si="18"/>
        <v>1999</v>
      </c>
      <c r="X108" s="170" t="e">
        <f>INDEX(Kraftwerksliste!$C$21:$Z$559,MATCH(A108,Kraftwerksliste!$D$21:$D$559,0),17)</f>
        <v>#N/A</v>
      </c>
      <c r="Z108" s="153" t="str" cm="1">
        <f t="array" aca="1" ref="Z108" ca="1">CELL("format",I108)</f>
        <v>D1</v>
      </c>
      <c r="AA108" s="6">
        <v>107</v>
      </c>
      <c r="AB108" s="173">
        <f t="shared" ca="1" si="19"/>
        <v>1999</v>
      </c>
      <c r="AC108" s="6">
        <f t="shared" si="13"/>
        <v>0</v>
      </c>
      <c r="AD108" s="6">
        <f t="shared" si="14"/>
        <v>0</v>
      </c>
      <c r="AE108" s="6">
        <f t="shared" si="20"/>
        <v>10</v>
      </c>
      <c r="AF108" s="6" t="str">
        <f t="shared" si="15"/>
        <v>in Betrieb</v>
      </c>
    </row>
    <row r="109" spans="1:32" ht="15" customHeight="1" x14ac:dyDescent="0.25">
      <c r="A109" s="50" t="s">
        <v>4058</v>
      </c>
      <c r="B109" s="50"/>
      <c r="C109" s="50"/>
      <c r="D109" s="77">
        <v>31167</v>
      </c>
      <c r="E109" s="50" t="s">
        <v>6058</v>
      </c>
      <c r="F109" s="50"/>
      <c r="G109" s="56" t="s">
        <v>59</v>
      </c>
      <c r="H109" s="50"/>
      <c r="I109" s="29">
        <v>2003</v>
      </c>
      <c r="J109" s="29">
        <v>2003</v>
      </c>
      <c r="K109" s="50" t="s">
        <v>1</v>
      </c>
      <c r="L109" s="51" t="s">
        <v>3864</v>
      </c>
      <c r="M109" s="51"/>
      <c r="N109" s="51"/>
      <c r="O109" s="92" t="s">
        <v>3864</v>
      </c>
      <c r="P109" s="50" t="s">
        <v>55</v>
      </c>
      <c r="Q109" s="50"/>
      <c r="R109" s="55">
        <v>12</v>
      </c>
      <c r="S109" s="50"/>
      <c r="T109" s="54" t="s">
        <v>149</v>
      </c>
      <c r="U109" s="62" t="s">
        <v>161</v>
      </c>
      <c r="V109" s="154" t="s">
        <v>1</v>
      </c>
      <c r="W109" s="170" t="str">
        <f t="shared" ca="1" si="18"/>
        <v>2003</v>
      </c>
      <c r="X109" s="170" t="e">
        <f>INDEX(Kraftwerksliste!$C$21:$Z$559,MATCH(A109,Kraftwerksliste!$D$21:$D$559,0),17)</f>
        <v>#N/A</v>
      </c>
      <c r="Z109" s="153" t="str" cm="1">
        <f t="array" aca="1" ref="Z109" ca="1">CELL("format",I109)</f>
        <v>G</v>
      </c>
      <c r="AA109" s="6">
        <v>108</v>
      </c>
      <c r="AB109" s="173" t="str">
        <f t="shared" ca="1" si="19"/>
        <v>2003</v>
      </c>
      <c r="AC109" s="6">
        <f t="shared" si="13"/>
        <v>0</v>
      </c>
      <c r="AD109" s="6">
        <f t="shared" si="14"/>
        <v>0</v>
      </c>
      <c r="AE109" s="6">
        <f t="shared" si="20"/>
        <v>10</v>
      </c>
      <c r="AF109" s="6" t="str">
        <f t="shared" si="15"/>
        <v>in Betrieb</v>
      </c>
    </row>
    <row r="110" spans="1:32" ht="15" customHeight="1" x14ac:dyDescent="0.25">
      <c r="A110" s="54" t="s">
        <v>4059</v>
      </c>
      <c r="B110" s="33" t="s">
        <v>4060</v>
      </c>
      <c r="C110" s="33"/>
      <c r="D110" s="80">
        <v>26345</v>
      </c>
      <c r="E110" s="33" t="s">
        <v>6059</v>
      </c>
      <c r="F110" s="54"/>
      <c r="G110" s="56" t="s">
        <v>59</v>
      </c>
      <c r="H110" s="54"/>
      <c r="I110" s="29">
        <v>2000</v>
      </c>
      <c r="J110" s="29">
        <v>2000</v>
      </c>
      <c r="K110" s="50" t="s">
        <v>1</v>
      </c>
      <c r="L110" s="33" t="s">
        <v>3864</v>
      </c>
      <c r="M110" s="33"/>
      <c r="N110" s="33"/>
      <c r="O110" s="92" t="s">
        <v>3864</v>
      </c>
      <c r="P110" s="50" t="s">
        <v>55</v>
      </c>
      <c r="Q110" s="33"/>
      <c r="R110" s="52">
        <v>18.3</v>
      </c>
      <c r="S110" s="33"/>
      <c r="T110" s="146" t="s">
        <v>149</v>
      </c>
      <c r="U110" s="50" t="s">
        <v>60</v>
      </c>
      <c r="V110" s="153" t="s">
        <v>1</v>
      </c>
      <c r="W110" s="170" t="str">
        <f t="shared" ca="1" si="18"/>
        <v>2000</v>
      </c>
      <c r="X110" s="170" t="e">
        <f>INDEX(Kraftwerksliste!$C$21:$Z$559,MATCH(A110,Kraftwerksliste!$D$21:$D$559,0),17)</f>
        <v>#N/A</v>
      </c>
      <c r="Z110" s="153" t="str" cm="1">
        <f t="array" aca="1" ref="Z110" ca="1">CELL("format",I110)</f>
        <v>G</v>
      </c>
      <c r="AA110" s="6">
        <v>109</v>
      </c>
      <c r="AB110" s="173" t="str">
        <f t="shared" ca="1" si="19"/>
        <v>2000</v>
      </c>
      <c r="AC110" s="6">
        <f t="shared" si="13"/>
        <v>0</v>
      </c>
      <c r="AD110" s="6">
        <f t="shared" si="14"/>
        <v>0</v>
      </c>
      <c r="AE110" s="6">
        <f t="shared" si="20"/>
        <v>10</v>
      </c>
      <c r="AF110" s="6" t="str">
        <f t="shared" si="15"/>
        <v>in Betrieb</v>
      </c>
    </row>
    <row r="111" spans="1:32" ht="15" customHeight="1" x14ac:dyDescent="0.25">
      <c r="A111" s="50" t="s">
        <v>467</v>
      </c>
      <c r="B111" s="50" t="s">
        <v>63</v>
      </c>
      <c r="C111" s="50" t="s">
        <v>468</v>
      </c>
      <c r="D111" s="77">
        <v>4007</v>
      </c>
      <c r="E111" s="50" t="s">
        <v>469</v>
      </c>
      <c r="F111" s="50" t="s">
        <v>470</v>
      </c>
      <c r="G111" s="56" t="s">
        <v>170</v>
      </c>
      <c r="H111" s="50" t="s">
        <v>471</v>
      </c>
      <c r="I111" s="30">
        <v>36697</v>
      </c>
      <c r="J111" s="30">
        <v>36697</v>
      </c>
      <c r="K111" s="50" t="s">
        <v>1</v>
      </c>
      <c r="L111" s="50" t="s">
        <v>18</v>
      </c>
      <c r="M111" s="50"/>
      <c r="N111" s="50"/>
      <c r="O111" s="50" t="s">
        <v>18</v>
      </c>
      <c r="P111" s="50" t="s">
        <v>58</v>
      </c>
      <c r="Q111" s="50" t="s">
        <v>55</v>
      </c>
      <c r="R111" s="55">
        <v>875</v>
      </c>
      <c r="S111" s="50" t="s">
        <v>472</v>
      </c>
      <c r="T111" s="146" t="s">
        <v>1228</v>
      </c>
      <c r="U111" s="50" t="s">
        <v>70</v>
      </c>
      <c r="V111" s="153" t="s">
        <v>1</v>
      </c>
      <c r="W111" s="170">
        <f t="shared" ca="1" si="18"/>
        <v>2000</v>
      </c>
      <c r="X111" s="170" t="str">
        <f>INDEX(Kraftwerksliste!$C$21:$Z$559,MATCH(A111,Kraftwerksliste!$D$21:$D$559,0),17)</f>
        <v>Steam turbine</v>
      </c>
      <c r="Z111" s="153" t="str" cm="1">
        <f t="array" aca="1" ref="Z111" ca="1">CELL("format",I111)</f>
        <v>D1</v>
      </c>
      <c r="AA111" s="6">
        <v>110</v>
      </c>
      <c r="AB111" s="173">
        <f t="shared" ca="1" si="19"/>
        <v>2000</v>
      </c>
      <c r="AC111" s="6">
        <f t="shared" si="13"/>
        <v>0</v>
      </c>
      <c r="AD111" s="6">
        <f t="shared" si="14"/>
        <v>0</v>
      </c>
      <c r="AE111" s="6">
        <f t="shared" si="20"/>
        <v>10</v>
      </c>
      <c r="AF111" s="6" t="str">
        <f t="shared" si="15"/>
        <v>in Betrieb</v>
      </c>
    </row>
    <row r="112" spans="1:32" ht="15" customHeight="1" x14ac:dyDescent="0.25">
      <c r="A112" s="50" t="s">
        <v>473</v>
      </c>
      <c r="B112" s="52" t="s">
        <v>102</v>
      </c>
      <c r="C112" s="52" t="s">
        <v>474</v>
      </c>
      <c r="D112" s="33">
        <v>4564</v>
      </c>
      <c r="E112" s="33" t="s">
        <v>469</v>
      </c>
      <c r="F112" s="33" t="s">
        <v>470</v>
      </c>
      <c r="G112" s="56" t="s">
        <v>170</v>
      </c>
      <c r="H112" s="33" t="s">
        <v>475</v>
      </c>
      <c r="I112" s="30">
        <v>36495</v>
      </c>
      <c r="J112" s="30">
        <v>36495</v>
      </c>
      <c r="K112" s="33" t="s">
        <v>1</v>
      </c>
      <c r="L112" s="33" t="s">
        <v>18</v>
      </c>
      <c r="M112" s="33"/>
      <c r="N112" s="33"/>
      <c r="O112" s="92" t="s">
        <v>18</v>
      </c>
      <c r="P112" s="33" t="s">
        <v>58</v>
      </c>
      <c r="Q112" s="33" t="s">
        <v>55</v>
      </c>
      <c r="R112" s="55">
        <v>875</v>
      </c>
      <c r="S112" s="33" t="s">
        <v>472</v>
      </c>
      <c r="T112" s="146" t="s">
        <v>1228</v>
      </c>
      <c r="U112" s="33" t="s">
        <v>70</v>
      </c>
      <c r="V112" s="159" t="s">
        <v>1</v>
      </c>
      <c r="W112" s="170">
        <f t="shared" ca="1" si="18"/>
        <v>1999</v>
      </c>
      <c r="X112" s="170" t="str">
        <f>INDEX(Kraftwerksliste!$C$21:$Z$559,MATCH(A112,Kraftwerksliste!$D$21:$D$559,0),17)</f>
        <v>Steam turbine</v>
      </c>
      <c r="Z112" s="153" t="str" cm="1">
        <f t="array" aca="1" ref="Z112" ca="1">CELL("format",I112)</f>
        <v>D1</v>
      </c>
      <c r="AA112" s="6">
        <v>111</v>
      </c>
      <c r="AB112" s="173">
        <f t="shared" ca="1" si="19"/>
        <v>1999</v>
      </c>
      <c r="AC112" s="6">
        <f t="shared" si="13"/>
        <v>0</v>
      </c>
      <c r="AD112" s="6">
        <f t="shared" si="14"/>
        <v>0</v>
      </c>
      <c r="AE112" s="6">
        <f t="shared" si="20"/>
        <v>10</v>
      </c>
      <c r="AF112" s="6" t="str">
        <f t="shared" si="15"/>
        <v>in Betrieb</v>
      </c>
    </row>
    <row r="113" spans="1:32" ht="15" customHeight="1" x14ac:dyDescent="0.25">
      <c r="A113" s="50" t="s">
        <v>482</v>
      </c>
      <c r="B113" s="50" t="s">
        <v>483</v>
      </c>
      <c r="C113" s="50" t="s">
        <v>484</v>
      </c>
      <c r="D113" s="33">
        <v>53115</v>
      </c>
      <c r="E113" s="33" t="s">
        <v>485</v>
      </c>
      <c r="F113" s="33"/>
      <c r="G113" s="56" t="s">
        <v>54</v>
      </c>
      <c r="H113" s="33" t="s">
        <v>484</v>
      </c>
      <c r="I113" s="30">
        <v>33055</v>
      </c>
      <c r="J113" s="30">
        <v>33055</v>
      </c>
      <c r="K113" s="33" t="s">
        <v>1</v>
      </c>
      <c r="L113" s="33" t="s">
        <v>110</v>
      </c>
      <c r="M113" s="33" t="s">
        <v>343</v>
      </c>
      <c r="N113" s="33"/>
      <c r="O113" s="92" t="s">
        <v>16</v>
      </c>
      <c r="P113" s="33" t="s">
        <v>58</v>
      </c>
      <c r="Q113" s="33" t="s">
        <v>55</v>
      </c>
      <c r="R113" s="55">
        <v>12</v>
      </c>
      <c r="S113" s="33" t="s">
        <v>486</v>
      </c>
      <c r="T113" s="54" t="s">
        <v>149</v>
      </c>
      <c r="U113" s="33" t="s">
        <v>487</v>
      </c>
      <c r="V113" s="159" t="s">
        <v>1</v>
      </c>
      <c r="W113" s="170">
        <f t="shared" ca="1" si="18"/>
        <v>1990</v>
      </c>
      <c r="X113" s="170" t="str">
        <f>INDEX(Kraftwerksliste!$C$21:$Z$559,MATCH(A113,Kraftwerksliste!$D$21:$D$559,0),17)</f>
        <v>Steam turbine</v>
      </c>
      <c r="Z113" s="153" t="str" cm="1">
        <f t="array" aca="1" ref="Z113" ca="1">CELL("format",I113)</f>
        <v>D1</v>
      </c>
      <c r="AA113" s="6">
        <v>112</v>
      </c>
      <c r="AB113" s="173">
        <f t="shared" ca="1" si="19"/>
        <v>1990</v>
      </c>
      <c r="AC113" s="6">
        <f t="shared" si="13"/>
        <v>0</v>
      </c>
      <c r="AD113" s="6">
        <f t="shared" si="14"/>
        <v>0</v>
      </c>
      <c r="AE113" s="6">
        <f t="shared" si="20"/>
        <v>10</v>
      </c>
      <c r="AF113" s="6" t="str">
        <f t="shared" si="15"/>
        <v>in Betrieb</v>
      </c>
    </row>
    <row r="114" spans="1:32" ht="15" customHeight="1" x14ac:dyDescent="0.25">
      <c r="A114" s="54" t="s">
        <v>488</v>
      </c>
      <c r="B114" s="51" t="s">
        <v>483</v>
      </c>
      <c r="C114" s="51" t="s">
        <v>484</v>
      </c>
      <c r="D114" s="75">
        <v>53115</v>
      </c>
      <c r="E114" s="62" t="s">
        <v>485</v>
      </c>
      <c r="F114" s="51"/>
      <c r="G114" s="36" t="s">
        <v>54</v>
      </c>
      <c r="H114" s="50" t="s">
        <v>484</v>
      </c>
      <c r="I114" s="30">
        <v>41579</v>
      </c>
      <c r="J114" s="30">
        <v>41579</v>
      </c>
      <c r="K114" s="50" t="s">
        <v>1</v>
      </c>
      <c r="L114" s="50" t="s">
        <v>110</v>
      </c>
      <c r="M114" s="51" t="s">
        <v>20</v>
      </c>
      <c r="N114" s="50" t="s">
        <v>343</v>
      </c>
      <c r="O114" s="92" t="s">
        <v>20</v>
      </c>
      <c r="P114" s="36" t="s">
        <v>58</v>
      </c>
      <c r="Q114" s="50" t="s">
        <v>55</v>
      </c>
      <c r="R114" s="76">
        <v>95</v>
      </c>
      <c r="S114" s="58"/>
      <c r="T114" s="54" t="s">
        <v>1280</v>
      </c>
      <c r="U114" s="62" t="s">
        <v>489</v>
      </c>
      <c r="V114" s="154" t="s">
        <v>1</v>
      </c>
      <c r="W114" s="170">
        <f t="shared" ca="1" si="18"/>
        <v>2013</v>
      </c>
      <c r="X114" s="170" t="str">
        <f>INDEX(Kraftwerksliste!$C$21:$Z$559,MATCH(A114,Kraftwerksliste!$D$21:$D$559,0),17)</f>
        <v>Steam turbine</v>
      </c>
      <c r="Z114" s="153" t="str" cm="1">
        <f t="array" aca="1" ref="Z114" ca="1">CELL("format",I114)</f>
        <v>D1</v>
      </c>
      <c r="AA114" s="6">
        <v>113</v>
      </c>
      <c r="AB114" s="173">
        <f t="shared" ca="1" si="19"/>
        <v>2013</v>
      </c>
      <c r="AC114" s="6">
        <f t="shared" si="13"/>
        <v>0</v>
      </c>
      <c r="AD114" s="6">
        <f t="shared" si="14"/>
        <v>0</v>
      </c>
      <c r="AE114" s="6">
        <f t="shared" si="20"/>
        <v>10</v>
      </c>
      <c r="AF114" s="6" t="str">
        <f t="shared" si="15"/>
        <v>in Betrieb</v>
      </c>
    </row>
    <row r="115" spans="1:32" ht="15" customHeight="1" x14ac:dyDescent="0.25">
      <c r="A115" s="139" t="s">
        <v>3418</v>
      </c>
      <c r="B115" s="139" t="s">
        <v>483</v>
      </c>
      <c r="C115" s="139" t="s">
        <v>3419</v>
      </c>
      <c r="D115" s="139">
        <v>53121</v>
      </c>
      <c r="E115" s="139" t="s">
        <v>485</v>
      </c>
      <c r="F115" s="139"/>
      <c r="G115" s="139" t="s">
        <v>54</v>
      </c>
      <c r="H115" s="139" t="s">
        <v>3419</v>
      </c>
      <c r="I115" s="30"/>
      <c r="J115" s="30"/>
      <c r="K115" s="139" t="s">
        <v>3417</v>
      </c>
      <c r="L115" s="139" t="s">
        <v>20</v>
      </c>
      <c r="M115" s="139"/>
      <c r="N115" s="139"/>
      <c r="O115" s="139" t="s">
        <v>20</v>
      </c>
      <c r="P115" s="139" t="s">
        <v>58</v>
      </c>
      <c r="Q115" s="139" t="s">
        <v>55</v>
      </c>
      <c r="R115" s="140">
        <v>14.4</v>
      </c>
      <c r="S115" s="140" t="s">
        <v>3420</v>
      </c>
      <c r="T115" s="151">
        <v>10</v>
      </c>
      <c r="U115" s="140" t="s">
        <v>487</v>
      </c>
      <c r="V115" s="164" t="s">
        <v>7480</v>
      </c>
      <c r="W115" s="170">
        <f t="shared" si="16"/>
        <v>2010</v>
      </c>
      <c r="X115" s="170" t="e">
        <f>INDEX(Kraftwerksliste!$C$21:$Z$559,MATCH(A115,Kraftwerksliste!$D$21:$D$559,0),17)</f>
        <v>#N/A</v>
      </c>
      <c r="Z115" s="153" t="str" cm="1">
        <f t="array" aca="1" ref="Z115" ca="1">CELL("format",I115)</f>
        <v>D1</v>
      </c>
      <c r="AA115" s="6">
        <v>114</v>
      </c>
      <c r="AB115" s="173">
        <f t="shared" si="17"/>
        <v>2010</v>
      </c>
      <c r="AC115" s="6">
        <f t="shared" si="13"/>
        <v>0</v>
      </c>
      <c r="AD115" s="6">
        <f t="shared" si="14"/>
        <v>1</v>
      </c>
      <c r="AE115" s="6">
        <f t="shared" si="20"/>
        <v>37</v>
      </c>
      <c r="AF115" s="6" t="str">
        <f t="shared" si="15"/>
        <v xml:space="preserve">Endgültig Stillgelegt 2012 </v>
      </c>
    </row>
    <row r="116" spans="1:32" ht="15" customHeight="1" x14ac:dyDescent="0.25">
      <c r="A116" s="50" t="s">
        <v>4065</v>
      </c>
      <c r="B116" s="50" t="s">
        <v>4066</v>
      </c>
      <c r="C116" s="50"/>
      <c r="D116" s="77">
        <v>33178</v>
      </c>
      <c r="E116" s="50" t="s">
        <v>6065</v>
      </c>
      <c r="F116" s="50"/>
      <c r="G116" s="56" t="s">
        <v>54</v>
      </c>
      <c r="H116" s="50"/>
      <c r="I116" s="29">
        <v>2002</v>
      </c>
      <c r="J116" s="29">
        <v>2002</v>
      </c>
      <c r="K116" s="50" t="s">
        <v>1</v>
      </c>
      <c r="L116" s="50" t="s">
        <v>3864</v>
      </c>
      <c r="M116" s="50"/>
      <c r="N116" s="50"/>
      <c r="O116" s="50" t="s">
        <v>3864</v>
      </c>
      <c r="P116" s="50" t="s">
        <v>55</v>
      </c>
      <c r="Q116" s="50"/>
      <c r="R116" s="82">
        <v>16.8</v>
      </c>
      <c r="S116" s="50"/>
      <c r="T116" s="54" t="s">
        <v>1280</v>
      </c>
      <c r="U116" s="50" t="s">
        <v>243</v>
      </c>
      <c r="V116" s="153" t="s">
        <v>1</v>
      </c>
      <c r="W116" s="170" t="str">
        <f t="shared" ref="W116:W136" ca="1" si="21">IF(ISBLANK(I116),2010,IF(Z116="D1",YEAR(I116),RIGHT(I116,4)))</f>
        <v>2002</v>
      </c>
      <c r="X116" s="170" t="e">
        <f>INDEX(Kraftwerksliste!$C$21:$Z$559,MATCH(A116,Kraftwerksliste!$D$21:$D$559,0),17)</f>
        <v>#N/A</v>
      </c>
      <c r="Z116" s="153" t="str" cm="1">
        <f t="array" aca="1" ref="Z116" ca="1">CELL("format",I116)</f>
        <v>G</v>
      </c>
      <c r="AA116" s="6">
        <v>115</v>
      </c>
      <c r="AB116" s="173" t="str">
        <f t="shared" ref="AB116:AB136" ca="1" si="22">W116</f>
        <v>2002</v>
      </c>
      <c r="AC116" s="6">
        <f t="shared" si="13"/>
        <v>0</v>
      </c>
      <c r="AD116" s="6">
        <f t="shared" si="14"/>
        <v>0</v>
      </c>
      <c r="AE116" s="6">
        <f t="shared" si="20"/>
        <v>10</v>
      </c>
      <c r="AF116" s="6" t="str">
        <f t="shared" si="15"/>
        <v>in Betrieb</v>
      </c>
    </row>
    <row r="117" spans="1:32" ht="15" customHeight="1" x14ac:dyDescent="0.25">
      <c r="A117" s="50" t="s">
        <v>4067</v>
      </c>
      <c r="B117" s="50" t="s">
        <v>4068</v>
      </c>
      <c r="C117" s="50"/>
      <c r="D117" s="77">
        <v>33178</v>
      </c>
      <c r="E117" s="50" t="s">
        <v>6065</v>
      </c>
      <c r="F117" s="50"/>
      <c r="G117" s="56" t="s">
        <v>54</v>
      </c>
      <c r="H117" s="50"/>
      <c r="I117" s="29">
        <v>2001</v>
      </c>
      <c r="J117" s="29">
        <v>2001</v>
      </c>
      <c r="K117" s="50" t="s">
        <v>1</v>
      </c>
      <c r="L117" s="50" t="s">
        <v>3864</v>
      </c>
      <c r="M117" s="50"/>
      <c r="N117" s="50"/>
      <c r="O117" s="50" t="s">
        <v>3864</v>
      </c>
      <c r="P117" s="50" t="s">
        <v>55</v>
      </c>
      <c r="Q117" s="50"/>
      <c r="R117" s="82">
        <v>11.8</v>
      </c>
      <c r="S117" s="50"/>
      <c r="T117" s="54" t="s">
        <v>1280</v>
      </c>
      <c r="U117" s="50" t="s">
        <v>243</v>
      </c>
      <c r="V117" s="153" t="s">
        <v>1</v>
      </c>
      <c r="W117" s="170" t="str">
        <f t="shared" ca="1" si="21"/>
        <v>2001</v>
      </c>
      <c r="X117" s="170" t="e">
        <f>INDEX(Kraftwerksliste!$C$21:$Z$559,MATCH(A117,Kraftwerksliste!$D$21:$D$559,0),17)</f>
        <v>#N/A</v>
      </c>
      <c r="Z117" s="153" t="str" cm="1">
        <f t="array" aca="1" ref="Z117" ca="1">CELL("format",I117)</f>
        <v>G</v>
      </c>
      <c r="AA117" s="6">
        <v>116</v>
      </c>
      <c r="AB117" s="173" t="str">
        <f t="shared" ca="1" si="22"/>
        <v>2001</v>
      </c>
      <c r="AC117" s="6">
        <f t="shared" si="13"/>
        <v>0</v>
      </c>
      <c r="AD117" s="6">
        <f t="shared" si="14"/>
        <v>0</v>
      </c>
      <c r="AE117" s="6">
        <f t="shared" si="20"/>
        <v>10</v>
      </c>
      <c r="AF117" s="6" t="str">
        <f t="shared" si="15"/>
        <v>in Betrieb</v>
      </c>
    </row>
    <row r="118" spans="1:32" ht="15" customHeight="1" x14ac:dyDescent="0.25">
      <c r="A118" s="50" t="s">
        <v>490</v>
      </c>
      <c r="B118" s="50"/>
      <c r="C118" s="50"/>
      <c r="D118" s="75">
        <v>46325</v>
      </c>
      <c r="E118" s="50" t="s">
        <v>491</v>
      </c>
      <c r="F118" s="50"/>
      <c r="G118" s="36" t="s">
        <v>54</v>
      </c>
      <c r="H118" s="50"/>
      <c r="I118" s="30">
        <v>38877</v>
      </c>
      <c r="J118" s="38">
        <v>38877</v>
      </c>
      <c r="K118" s="50" t="s">
        <v>1</v>
      </c>
      <c r="L118" s="50" t="s">
        <v>17</v>
      </c>
      <c r="M118" s="51"/>
      <c r="N118" s="51"/>
      <c r="O118" s="51" t="s">
        <v>17</v>
      </c>
      <c r="P118" s="50" t="s">
        <v>55</v>
      </c>
      <c r="Q118" s="50" t="s">
        <v>55</v>
      </c>
      <c r="R118" s="55">
        <v>11.425000000000001</v>
      </c>
      <c r="S118" s="50"/>
      <c r="T118" s="50" t="s">
        <v>149</v>
      </c>
      <c r="U118" s="36" t="s">
        <v>61</v>
      </c>
      <c r="V118" s="158" t="s">
        <v>1</v>
      </c>
      <c r="W118" s="170">
        <f t="shared" ca="1" si="21"/>
        <v>2006</v>
      </c>
      <c r="X118" s="170" t="e">
        <f>INDEX(Kraftwerksliste!$C$21:$Z$559,MATCH(A118,Kraftwerksliste!$D$21:$D$559,0),17)</f>
        <v>#N/A</v>
      </c>
      <c r="Z118" s="153" t="str" cm="1">
        <f t="array" aca="1" ref="Z118" ca="1">CELL("format",I118)</f>
        <v>D1</v>
      </c>
      <c r="AA118" s="6">
        <v>117</v>
      </c>
      <c r="AB118" s="173">
        <f t="shared" ca="1" si="22"/>
        <v>2006</v>
      </c>
      <c r="AC118" s="6">
        <f t="shared" si="13"/>
        <v>0</v>
      </c>
      <c r="AD118" s="6">
        <f t="shared" si="14"/>
        <v>0</v>
      </c>
      <c r="AE118" s="6">
        <f t="shared" si="20"/>
        <v>10</v>
      </c>
      <c r="AF118" s="6" t="str">
        <f t="shared" si="15"/>
        <v>in Betrieb</v>
      </c>
    </row>
    <row r="119" spans="1:32" ht="15" customHeight="1" x14ac:dyDescent="0.25">
      <c r="A119" s="54" t="s">
        <v>492</v>
      </c>
      <c r="B119" s="95" t="s">
        <v>63</v>
      </c>
      <c r="C119" s="50" t="s">
        <v>493</v>
      </c>
      <c r="D119" s="75">
        <v>2943</v>
      </c>
      <c r="E119" s="62" t="s">
        <v>493</v>
      </c>
      <c r="F119" s="50" t="s">
        <v>494</v>
      </c>
      <c r="G119" s="56" t="s">
        <v>170</v>
      </c>
      <c r="H119" s="50" t="s">
        <v>495</v>
      </c>
      <c r="I119" s="30">
        <v>28856</v>
      </c>
      <c r="J119" s="30">
        <v>28856</v>
      </c>
      <c r="K119" s="50" t="s">
        <v>1</v>
      </c>
      <c r="L119" s="50" t="s">
        <v>18</v>
      </c>
      <c r="M119" s="50"/>
      <c r="N119" s="50"/>
      <c r="O119" s="92" t="s">
        <v>18</v>
      </c>
      <c r="P119" s="50" t="s">
        <v>58</v>
      </c>
      <c r="Q119" s="50" t="s">
        <v>55</v>
      </c>
      <c r="R119" s="76">
        <v>465</v>
      </c>
      <c r="S119" s="50" t="s">
        <v>496</v>
      </c>
      <c r="T119" s="54" t="s">
        <v>1228</v>
      </c>
      <c r="U119" s="62" t="s">
        <v>70</v>
      </c>
      <c r="V119" s="154" t="s">
        <v>1</v>
      </c>
      <c r="W119" s="170">
        <f t="shared" ca="1" si="21"/>
        <v>1979</v>
      </c>
      <c r="X119" s="170" t="str">
        <f>INDEX(Kraftwerksliste!$C$21:$Z$559,MATCH(A119,Kraftwerksliste!$D$21:$D$559,0),17)</f>
        <v>Steam turbine</v>
      </c>
      <c r="Z119" s="153" t="str" cm="1">
        <f t="array" aca="1" ref="Z119" ca="1">CELL("format",I119)</f>
        <v>D1</v>
      </c>
      <c r="AA119" s="6">
        <v>118</v>
      </c>
      <c r="AB119" s="173">
        <f t="shared" ca="1" si="22"/>
        <v>1979</v>
      </c>
      <c r="AC119" s="6">
        <f t="shared" si="13"/>
        <v>0</v>
      </c>
      <c r="AD119" s="6">
        <f t="shared" si="14"/>
        <v>0</v>
      </c>
      <c r="AE119" s="6">
        <f t="shared" si="20"/>
        <v>10</v>
      </c>
      <c r="AF119" s="6" t="str">
        <f t="shared" si="15"/>
        <v>in Betrieb</v>
      </c>
    </row>
    <row r="120" spans="1:32" ht="15" customHeight="1" x14ac:dyDescent="0.25">
      <c r="A120" s="54" t="s">
        <v>497</v>
      </c>
      <c r="B120" s="50" t="s">
        <v>63</v>
      </c>
      <c r="C120" s="50" t="s">
        <v>493</v>
      </c>
      <c r="D120" s="77">
        <v>2943</v>
      </c>
      <c r="E120" s="50" t="s">
        <v>493</v>
      </c>
      <c r="F120" s="50" t="s">
        <v>494</v>
      </c>
      <c r="G120" s="56" t="s">
        <v>170</v>
      </c>
      <c r="H120" s="50" t="s">
        <v>498</v>
      </c>
      <c r="I120" s="30">
        <v>29403</v>
      </c>
      <c r="J120" s="30">
        <v>29403</v>
      </c>
      <c r="K120" s="50" t="s">
        <v>1</v>
      </c>
      <c r="L120" s="50" t="s">
        <v>18</v>
      </c>
      <c r="M120" s="50"/>
      <c r="N120" s="50"/>
      <c r="O120" s="50" t="s">
        <v>18</v>
      </c>
      <c r="P120" s="50" t="s">
        <v>58</v>
      </c>
      <c r="Q120" s="50" t="s">
        <v>55</v>
      </c>
      <c r="R120" s="55">
        <v>465</v>
      </c>
      <c r="S120" s="50" t="s">
        <v>496</v>
      </c>
      <c r="T120" s="54" t="s">
        <v>1228</v>
      </c>
      <c r="U120" s="79" t="s">
        <v>70</v>
      </c>
      <c r="V120" s="160" t="s">
        <v>1</v>
      </c>
      <c r="W120" s="170">
        <f t="shared" ca="1" si="21"/>
        <v>1980</v>
      </c>
      <c r="X120" s="170" t="str">
        <f>INDEX(Kraftwerksliste!$C$21:$Z$559,MATCH(A120,Kraftwerksliste!$D$21:$D$559,0),17)</f>
        <v>Steam turbine</v>
      </c>
      <c r="Z120" s="153" t="str" cm="1">
        <f t="array" aca="1" ref="Z120" ca="1">CELL("format",I120)</f>
        <v>D1</v>
      </c>
      <c r="AA120" s="6">
        <v>119</v>
      </c>
      <c r="AB120" s="173">
        <f t="shared" ca="1" si="22"/>
        <v>1980</v>
      </c>
      <c r="AC120" s="6">
        <f t="shared" si="13"/>
        <v>0</v>
      </c>
      <c r="AD120" s="6">
        <f t="shared" si="14"/>
        <v>0</v>
      </c>
      <c r="AE120" s="6">
        <f t="shared" si="20"/>
        <v>10</v>
      </c>
      <c r="AF120" s="6" t="str">
        <f t="shared" si="15"/>
        <v>in Betrieb</v>
      </c>
    </row>
    <row r="121" spans="1:32" ht="15" customHeight="1" x14ac:dyDescent="0.25">
      <c r="A121" s="54" t="s">
        <v>499</v>
      </c>
      <c r="B121" s="50" t="s">
        <v>63</v>
      </c>
      <c r="C121" s="50" t="s">
        <v>493</v>
      </c>
      <c r="D121" s="77">
        <v>2943</v>
      </c>
      <c r="E121" s="50" t="s">
        <v>493</v>
      </c>
      <c r="F121" s="50" t="s">
        <v>494</v>
      </c>
      <c r="G121" s="56" t="s">
        <v>170</v>
      </c>
      <c r="H121" s="50" t="s">
        <v>500</v>
      </c>
      <c r="I121" s="30">
        <v>36800</v>
      </c>
      <c r="J121" s="30">
        <v>36800</v>
      </c>
      <c r="K121" s="50" t="s">
        <v>1</v>
      </c>
      <c r="L121" s="50" t="s">
        <v>18</v>
      </c>
      <c r="M121" s="50"/>
      <c r="N121" s="50"/>
      <c r="O121" s="50" t="s">
        <v>18</v>
      </c>
      <c r="P121" s="50" t="s">
        <v>58</v>
      </c>
      <c r="Q121" s="50" t="s">
        <v>55</v>
      </c>
      <c r="R121" s="55">
        <v>857</v>
      </c>
      <c r="S121" s="50" t="s">
        <v>496</v>
      </c>
      <c r="T121" s="54" t="s">
        <v>1228</v>
      </c>
      <c r="U121" s="50" t="s">
        <v>70</v>
      </c>
      <c r="V121" s="153" t="s">
        <v>1</v>
      </c>
      <c r="W121" s="170">
        <f t="shared" ca="1" si="21"/>
        <v>2000</v>
      </c>
      <c r="X121" s="170" t="str">
        <f>INDEX(Kraftwerksliste!$C$21:$Z$559,MATCH(A121,Kraftwerksliste!$D$21:$D$559,0),17)</f>
        <v>Steam turbine</v>
      </c>
      <c r="Z121" s="153" t="str" cm="1">
        <f t="array" aca="1" ref="Z121" ca="1">CELL("format",I121)</f>
        <v>D1</v>
      </c>
      <c r="AA121" s="6">
        <v>120</v>
      </c>
      <c r="AB121" s="173">
        <f t="shared" ca="1" si="22"/>
        <v>2000</v>
      </c>
      <c r="AC121" s="6">
        <f t="shared" si="13"/>
        <v>0</v>
      </c>
      <c r="AD121" s="6">
        <f t="shared" si="14"/>
        <v>0</v>
      </c>
      <c r="AE121" s="6">
        <f t="shared" si="20"/>
        <v>10</v>
      </c>
      <c r="AF121" s="6" t="str">
        <f t="shared" si="15"/>
        <v>in Betrieb</v>
      </c>
    </row>
    <row r="122" spans="1:32" ht="15" customHeight="1" x14ac:dyDescent="0.25">
      <c r="A122" s="54" t="s">
        <v>4079</v>
      </c>
      <c r="B122" s="50" t="s">
        <v>4080</v>
      </c>
      <c r="C122" s="50"/>
      <c r="D122" s="75">
        <v>97944</v>
      </c>
      <c r="E122" s="62" t="s">
        <v>493</v>
      </c>
      <c r="F122" s="50"/>
      <c r="G122" s="56" t="s">
        <v>57</v>
      </c>
      <c r="H122" s="50"/>
      <c r="I122" s="29">
        <v>2004</v>
      </c>
      <c r="J122" s="29">
        <v>2004</v>
      </c>
      <c r="K122" s="50" t="s">
        <v>1</v>
      </c>
      <c r="L122" s="50" t="s">
        <v>3864</v>
      </c>
      <c r="M122" s="50"/>
      <c r="N122" s="50"/>
      <c r="O122" s="92" t="s">
        <v>3864</v>
      </c>
      <c r="P122" s="50" t="s">
        <v>55</v>
      </c>
      <c r="Q122" s="50"/>
      <c r="R122" s="76">
        <v>10</v>
      </c>
      <c r="S122" s="50"/>
      <c r="T122" s="54" t="s">
        <v>149</v>
      </c>
      <c r="U122" s="62" t="s">
        <v>107</v>
      </c>
      <c r="V122" s="154" t="s">
        <v>1</v>
      </c>
      <c r="W122" s="170" t="str">
        <f t="shared" ca="1" si="21"/>
        <v>2004</v>
      </c>
      <c r="X122" s="170" t="e">
        <f>INDEX(Kraftwerksliste!$C$21:$Z$559,MATCH(A122,Kraftwerksliste!$D$21:$D$559,0),17)</f>
        <v>#N/A</v>
      </c>
      <c r="Z122" s="153" t="str" cm="1">
        <f t="array" aca="1" ref="Z122" ca="1">CELL("format",I122)</f>
        <v>G</v>
      </c>
      <c r="AA122" s="6">
        <v>121</v>
      </c>
      <c r="AB122" s="173" t="str">
        <f t="shared" ca="1" si="22"/>
        <v>2004</v>
      </c>
      <c r="AC122" s="6">
        <f t="shared" si="13"/>
        <v>0</v>
      </c>
      <c r="AD122" s="6">
        <f t="shared" si="14"/>
        <v>0</v>
      </c>
      <c r="AE122" s="6">
        <f t="shared" si="20"/>
        <v>10</v>
      </c>
      <c r="AF122" s="6" t="str">
        <f t="shared" si="15"/>
        <v>in Betrieb</v>
      </c>
    </row>
    <row r="123" spans="1:32" ht="15" customHeight="1" x14ac:dyDescent="0.25">
      <c r="A123" s="54" t="s">
        <v>4083</v>
      </c>
      <c r="B123" s="33" t="s">
        <v>4084</v>
      </c>
      <c r="C123" s="50"/>
      <c r="D123" s="77">
        <v>25923</v>
      </c>
      <c r="E123" s="50" t="s">
        <v>6074</v>
      </c>
      <c r="F123" s="50"/>
      <c r="G123" s="56" t="s">
        <v>78</v>
      </c>
      <c r="H123" s="50"/>
      <c r="I123" s="29">
        <v>2005</v>
      </c>
      <c r="J123" s="29">
        <v>2005</v>
      </c>
      <c r="K123" s="50" t="s">
        <v>1</v>
      </c>
      <c r="L123" s="50" t="s">
        <v>3864</v>
      </c>
      <c r="M123" s="50"/>
      <c r="N123" s="50"/>
      <c r="O123" s="50" t="s">
        <v>3864</v>
      </c>
      <c r="P123" s="50" t="s">
        <v>55</v>
      </c>
      <c r="Q123" s="50"/>
      <c r="R123" s="55">
        <v>11.8</v>
      </c>
      <c r="S123" s="50"/>
      <c r="T123" s="54" t="s">
        <v>149</v>
      </c>
      <c r="U123" s="50" t="s">
        <v>79</v>
      </c>
      <c r="V123" s="153" t="s">
        <v>1</v>
      </c>
      <c r="W123" s="170" t="str">
        <f t="shared" ca="1" si="21"/>
        <v>2005</v>
      </c>
      <c r="X123" s="170" t="e">
        <f>INDEX(Kraftwerksliste!$C$21:$Z$559,MATCH(A123,Kraftwerksliste!$D$21:$D$559,0),17)</f>
        <v>#N/A</v>
      </c>
      <c r="Z123" s="153" t="str" cm="1">
        <f t="array" aca="1" ref="Z123" ca="1">CELL("format",I123)</f>
        <v>G</v>
      </c>
      <c r="AA123" s="6">
        <v>122</v>
      </c>
      <c r="AB123" s="173" t="str">
        <f t="shared" ca="1" si="22"/>
        <v>2005</v>
      </c>
      <c r="AC123" s="6">
        <f t="shared" si="13"/>
        <v>0</v>
      </c>
      <c r="AD123" s="6">
        <f t="shared" si="14"/>
        <v>0</v>
      </c>
      <c r="AE123" s="6">
        <f t="shared" si="20"/>
        <v>10</v>
      </c>
      <c r="AF123" s="6" t="str">
        <f t="shared" si="15"/>
        <v>in Betrieb</v>
      </c>
    </row>
    <row r="124" spans="1:32" ht="15" customHeight="1" x14ac:dyDescent="0.25">
      <c r="A124" s="54" t="s">
        <v>4085</v>
      </c>
      <c r="B124" s="50" t="s">
        <v>4086</v>
      </c>
      <c r="C124" s="50"/>
      <c r="D124" s="77">
        <v>26919</v>
      </c>
      <c r="E124" s="50" t="s">
        <v>6075</v>
      </c>
      <c r="F124" s="50"/>
      <c r="G124" s="56" t="s">
        <v>59</v>
      </c>
      <c r="H124" s="50"/>
      <c r="I124" s="29">
        <v>2002</v>
      </c>
      <c r="J124" s="29">
        <v>2002</v>
      </c>
      <c r="K124" s="50" t="s">
        <v>1</v>
      </c>
      <c r="L124" s="50" t="s">
        <v>3864</v>
      </c>
      <c r="M124" s="93"/>
      <c r="N124" s="50"/>
      <c r="O124" s="92" t="s">
        <v>3864</v>
      </c>
      <c r="P124" s="50" t="s">
        <v>55</v>
      </c>
      <c r="Q124" s="50"/>
      <c r="R124" s="55">
        <v>10</v>
      </c>
      <c r="S124" s="50"/>
      <c r="T124" s="54" t="s">
        <v>1280</v>
      </c>
      <c r="U124" s="62" t="s">
        <v>60</v>
      </c>
      <c r="V124" s="154" t="s">
        <v>1</v>
      </c>
      <c r="W124" s="170" t="str">
        <f t="shared" ca="1" si="21"/>
        <v>2002</v>
      </c>
      <c r="X124" s="170" t="e">
        <f>INDEX(Kraftwerksliste!$C$21:$Z$559,MATCH(A124,Kraftwerksliste!$D$21:$D$559,0),17)</f>
        <v>#N/A</v>
      </c>
      <c r="Z124" s="153" t="str" cm="1">
        <f t="array" aca="1" ref="Z124" ca="1">CELL("format",I124)</f>
        <v>G</v>
      </c>
      <c r="AA124" s="6">
        <v>123</v>
      </c>
      <c r="AB124" s="173" t="str">
        <f t="shared" ca="1" si="22"/>
        <v>2002</v>
      </c>
      <c r="AC124" s="6">
        <f t="shared" si="13"/>
        <v>0</v>
      </c>
      <c r="AD124" s="6">
        <f t="shared" si="14"/>
        <v>0</v>
      </c>
      <c r="AE124" s="6">
        <f t="shared" si="20"/>
        <v>10</v>
      </c>
      <c r="AF124" s="6" t="str">
        <f t="shared" si="15"/>
        <v>in Betrieb</v>
      </c>
    </row>
    <row r="125" spans="1:32" ht="15" customHeight="1" x14ac:dyDescent="0.25">
      <c r="A125" s="50" t="s">
        <v>4087</v>
      </c>
      <c r="B125" s="33" t="s">
        <v>4088</v>
      </c>
      <c r="C125" s="33"/>
      <c r="D125" s="80">
        <v>27628</v>
      </c>
      <c r="E125" s="33" t="s">
        <v>6076</v>
      </c>
      <c r="F125" s="33"/>
      <c r="G125" s="36" t="s">
        <v>59</v>
      </c>
      <c r="H125" s="33"/>
      <c r="I125" s="29">
        <v>2001</v>
      </c>
      <c r="J125" s="29">
        <v>2001</v>
      </c>
      <c r="K125" s="50" t="s">
        <v>1</v>
      </c>
      <c r="L125" s="58" t="s">
        <v>3864</v>
      </c>
      <c r="M125" s="51"/>
      <c r="N125" s="51"/>
      <c r="O125" s="58" t="s">
        <v>3864</v>
      </c>
      <c r="P125" s="33" t="s">
        <v>55</v>
      </c>
      <c r="Q125" s="33"/>
      <c r="R125" s="52">
        <v>19.5</v>
      </c>
      <c r="S125" s="50"/>
      <c r="T125" s="50" t="s">
        <v>1280</v>
      </c>
      <c r="U125" s="33" t="s">
        <v>60</v>
      </c>
      <c r="V125" s="159" t="s">
        <v>1</v>
      </c>
      <c r="W125" s="170" t="str">
        <f t="shared" ca="1" si="21"/>
        <v>2001</v>
      </c>
      <c r="X125" s="170" t="e">
        <f>INDEX(Kraftwerksliste!$C$21:$Z$559,MATCH(A125,Kraftwerksliste!$D$21:$D$559,0),17)</f>
        <v>#N/A</v>
      </c>
      <c r="Z125" s="153" t="str" cm="1">
        <f t="array" aca="1" ref="Z125" ca="1">CELL("format",I125)</f>
        <v>G</v>
      </c>
      <c r="AA125" s="6">
        <v>124</v>
      </c>
      <c r="AB125" s="173" t="str">
        <f t="shared" ca="1" si="22"/>
        <v>2001</v>
      </c>
      <c r="AC125" s="6">
        <f t="shared" si="13"/>
        <v>0</v>
      </c>
      <c r="AD125" s="6">
        <f t="shared" si="14"/>
        <v>0</v>
      </c>
      <c r="AE125" s="6">
        <f t="shared" si="20"/>
        <v>10</v>
      </c>
      <c r="AF125" s="6" t="str">
        <f t="shared" si="15"/>
        <v>in Betrieb</v>
      </c>
    </row>
    <row r="126" spans="1:32" ht="15" customHeight="1" x14ac:dyDescent="0.25">
      <c r="A126" s="50" t="s">
        <v>503</v>
      </c>
      <c r="B126" s="50" t="s">
        <v>504</v>
      </c>
      <c r="C126" s="50" t="s">
        <v>505</v>
      </c>
      <c r="D126" s="80">
        <v>14772</v>
      </c>
      <c r="E126" s="36" t="s">
        <v>66</v>
      </c>
      <c r="F126" s="36"/>
      <c r="G126" s="56" t="s">
        <v>66</v>
      </c>
      <c r="H126" s="36"/>
      <c r="I126" s="30">
        <v>35674</v>
      </c>
      <c r="J126" s="30">
        <v>35674</v>
      </c>
      <c r="K126" s="50" t="s">
        <v>1</v>
      </c>
      <c r="L126" s="36" t="s">
        <v>20</v>
      </c>
      <c r="M126" s="36" t="s">
        <v>20</v>
      </c>
      <c r="N126" s="36"/>
      <c r="O126" s="92" t="s">
        <v>20</v>
      </c>
      <c r="P126" s="36" t="s">
        <v>58</v>
      </c>
      <c r="Q126" s="36" t="s">
        <v>55</v>
      </c>
      <c r="R126" s="36">
        <v>36</v>
      </c>
      <c r="S126" s="36" t="s">
        <v>506</v>
      </c>
      <c r="T126" s="146" t="s">
        <v>370</v>
      </c>
      <c r="U126" s="36" t="s">
        <v>3786</v>
      </c>
      <c r="V126" s="158" t="s">
        <v>1</v>
      </c>
      <c r="W126" s="170">
        <f t="shared" ca="1" si="21"/>
        <v>1997</v>
      </c>
      <c r="X126" s="170" t="str">
        <f>INDEX(Kraftwerksliste!$C$21:$Z$559,MATCH(A126,Kraftwerksliste!$D$21:$D$559,0),17)</f>
        <v>Steam turbine</v>
      </c>
      <c r="Z126" s="153" t="str" cm="1">
        <f t="array" aca="1" ref="Z126" ca="1">CELL("format",I126)</f>
        <v>D1</v>
      </c>
      <c r="AA126" s="6">
        <v>125</v>
      </c>
      <c r="AB126" s="173">
        <f t="shared" ca="1" si="22"/>
        <v>1997</v>
      </c>
      <c r="AC126" s="6">
        <f t="shared" si="13"/>
        <v>0</v>
      </c>
      <c r="AD126" s="6">
        <f t="shared" si="14"/>
        <v>0</v>
      </c>
      <c r="AE126" s="6">
        <f t="shared" si="20"/>
        <v>10</v>
      </c>
      <c r="AF126" s="6" t="str">
        <f t="shared" si="15"/>
        <v>in Betrieb</v>
      </c>
    </row>
    <row r="127" spans="1:32" ht="15" customHeight="1" x14ac:dyDescent="0.25">
      <c r="A127" s="54" t="s">
        <v>507</v>
      </c>
      <c r="B127" s="50" t="s">
        <v>508</v>
      </c>
      <c r="C127" s="97" t="s">
        <v>509</v>
      </c>
      <c r="D127" s="32">
        <v>14774</v>
      </c>
      <c r="E127" s="50" t="s">
        <v>66</v>
      </c>
      <c r="F127" s="50"/>
      <c r="G127" s="56" t="s">
        <v>66</v>
      </c>
      <c r="H127" s="50"/>
      <c r="I127" s="31" t="s">
        <v>510</v>
      </c>
      <c r="J127" s="31" t="s">
        <v>510</v>
      </c>
      <c r="K127" s="50" t="s">
        <v>1</v>
      </c>
      <c r="L127" s="50" t="s">
        <v>20</v>
      </c>
      <c r="M127" s="50"/>
      <c r="N127" s="50"/>
      <c r="O127" s="50" t="s">
        <v>20</v>
      </c>
      <c r="P127" s="50" t="s">
        <v>58</v>
      </c>
      <c r="Q127" s="50" t="s">
        <v>58</v>
      </c>
      <c r="R127" s="55">
        <v>160</v>
      </c>
      <c r="S127" s="50" t="s">
        <v>511</v>
      </c>
      <c r="T127" s="54" t="s">
        <v>370</v>
      </c>
      <c r="U127" s="62" t="s">
        <v>512</v>
      </c>
      <c r="V127" s="154" t="s">
        <v>1</v>
      </c>
      <c r="W127" s="170" t="str">
        <f t="shared" ca="1" si="21"/>
        <v>1994</v>
      </c>
      <c r="X127" s="170" t="str">
        <f>INDEX(Kraftwerksliste!$C$21:$Z$559,MATCH(A127,Kraftwerksliste!$D$21:$D$559,0),17)</f>
        <v>Combined cycle</v>
      </c>
      <c r="Z127" s="153" t="str" cm="1">
        <f t="array" aca="1" ref="Z127" ca="1">CELL("format",I127)</f>
        <v>F0</v>
      </c>
      <c r="AA127" s="6">
        <v>126</v>
      </c>
      <c r="AB127" s="173" t="str">
        <f t="shared" ca="1" si="22"/>
        <v>1994</v>
      </c>
      <c r="AC127" s="6">
        <f t="shared" si="13"/>
        <v>0</v>
      </c>
      <c r="AD127" s="6">
        <f t="shared" si="14"/>
        <v>0</v>
      </c>
      <c r="AE127" s="6">
        <f t="shared" si="20"/>
        <v>10</v>
      </c>
      <c r="AF127" s="6" t="str">
        <f t="shared" si="15"/>
        <v>in Betrieb</v>
      </c>
    </row>
    <row r="128" spans="1:32" ht="15" customHeight="1" x14ac:dyDescent="0.25">
      <c r="A128" s="50" t="s">
        <v>4089</v>
      </c>
      <c r="B128" s="33"/>
      <c r="C128" s="36"/>
      <c r="D128" s="77">
        <v>14770</v>
      </c>
      <c r="E128" s="33" t="s">
        <v>66</v>
      </c>
      <c r="F128" s="33"/>
      <c r="G128" s="36" t="s">
        <v>66</v>
      </c>
      <c r="H128" s="36"/>
      <c r="I128" s="32">
        <v>2010</v>
      </c>
      <c r="J128" s="32">
        <v>2010</v>
      </c>
      <c r="K128" s="50" t="s">
        <v>1</v>
      </c>
      <c r="L128" s="50" t="s">
        <v>29</v>
      </c>
      <c r="M128" s="51"/>
      <c r="N128" s="51"/>
      <c r="O128" s="51" t="s">
        <v>29</v>
      </c>
      <c r="P128" s="33" t="s">
        <v>55</v>
      </c>
      <c r="Q128" s="33"/>
      <c r="R128" s="52">
        <v>18.646999999999998</v>
      </c>
      <c r="S128" s="83"/>
      <c r="T128" s="50" t="s">
        <v>149</v>
      </c>
      <c r="U128" s="50" t="s">
        <v>7193</v>
      </c>
      <c r="V128" s="153" t="s">
        <v>1</v>
      </c>
      <c r="W128" s="170" t="str">
        <f t="shared" ca="1" si="21"/>
        <v>2010</v>
      </c>
      <c r="X128" s="170" t="e">
        <f>INDEX(Kraftwerksliste!$C$21:$Z$559,MATCH(A128,Kraftwerksliste!$D$21:$D$559,0),17)</f>
        <v>#N/A</v>
      </c>
      <c r="Z128" s="153" t="str" cm="1">
        <f t="array" aca="1" ref="Z128" ca="1">CELL("format",I128)</f>
        <v>G</v>
      </c>
      <c r="AA128" s="6">
        <v>127</v>
      </c>
      <c r="AB128" s="173" t="str">
        <f t="shared" ca="1" si="22"/>
        <v>2010</v>
      </c>
      <c r="AC128" s="6">
        <f t="shared" si="13"/>
        <v>0</v>
      </c>
      <c r="AD128" s="6">
        <f t="shared" si="14"/>
        <v>0</v>
      </c>
      <c r="AE128" s="6">
        <f t="shared" si="20"/>
        <v>10</v>
      </c>
      <c r="AF128" s="6" t="str">
        <f t="shared" si="15"/>
        <v>in Betrieb</v>
      </c>
    </row>
    <row r="129" spans="1:32" ht="15" customHeight="1" x14ac:dyDescent="0.25">
      <c r="A129" s="50" t="s">
        <v>4090</v>
      </c>
      <c r="B129" s="50" t="s">
        <v>4091</v>
      </c>
      <c r="C129" s="50" t="s">
        <v>4092</v>
      </c>
      <c r="D129" s="36">
        <v>4821</v>
      </c>
      <c r="E129" s="36" t="s">
        <v>6077</v>
      </c>
      <c r="F129" s="36"/>
      <c r="G129" s="56" t="s">
        <v>170</v>
      </c>
      <c r="H129" s="56"/>
      <c r="I129" s="31">
        <v>2008</v>
      </c>
      <c r="J129" s="31">
        <v>2008</v>
      </c>
      <c r="K129" s="50" t="s">
        <v>1</v>
      </c>
      <c r="L129" s="36" t="s">
        <v>29</v>
      </c>
      <c r="M129" s="36"/>
      <c r="N129" s="36"/>
      <c r="O129" s="36" t="s">
        <v>29</v>
      </c>
      <c r="P129" s="36" t="s">
        <v>55</v>
      </c>
      <c r="Q129" s="36"/>
      <c r="R129" s="36">
        <v>7.98</v>
      </c>
      <c r="S129" s="36"/>
      <c r="T129" s="54" t="s">
        <v>149</v>
      </c>
      <c r="U129" s="33" t="s">
        <v>100</v>
      </c>
      <c r="V129" s="159" t="s">
        <v>1</v>
      </c>
      <c r="W129" s="170" t="str">
        <f t="shared" ca="1" si="21"/>
        <v>2008</v>
      </c>
      <c r="X129" s="170" t="e">
        <f>INDEX(Kraftwerksliste!$C$21:$Z$559,MATCH(A129,Kraftwerksliste!$D$21:$D$559,0),17)</f>
        <v>#N/A</v>
      </c>
      <c r="Z129" s="153" t="str" cm="1">
        <f t="array" aca="1" ref="Z129" ca="1">CELL("format",I129)</f>
        <v>F0</v>
      </c>
      <c r="AA129" s="6">
        <v>128</v>
      </c>
      <c r="AB129" s="173" t="str">
        <f t="shared" ca="1" si="22"/>
        <v>2008</v>
      </c>
      <c r="AC129" s="6">
        <f t="shared" si="13"/>
        <v>0</v>
      </c>
      <c r="AD129" s="6">
        <f t="shared" si="14"/>
        <v>0</v>
      </c>
      <c r="AE129" s="6">
        <f t="shared" si="20"/>
        <v>10</v>
      </c>
      <c r="AF129" s="6" t="str">
        <f t="shared" si="15"/>
        <v>in Betrieb</v>
      </c>
    </row>
    <row r="130" spans="1:32" ht="15" customHeight="1" x14ac:dyDescent="0.25">
      <c r="A130" s="50" t="s">
        <v>4093</v>
      </c>
      <c r="B130" s="50" t="s">
        <v>4094</v>
      </c>
      <c r="C130" s="50" t="s">
        <v>4095</v>
      </c>
      <c r="D130" s="77">
        <v>4821</v>
      </c>
      <c r="E130" s="50" t="s">
        <v>6077</v>
      </c>
      <c r="F130" s="50"/>
      <c r="G130" s="56" t="s">
        <v>170</v>
      </c>
      <c r="H130" s="50"/>
      <c r="I130" s="31">
        <v>2008</v>
      </c>
      <c r="J130" s="31">
        <v>2008</v>
      </c>
      <c r="K130" s="50" t="s">
        <v>1</v>
      </c>
      <c r="L130" s="51" t="s">
        <v>29</v>
      </c>
      <c r="M130" s="51"/>
      <c r="N130" s="51"/>
      <c r="O130" s="51" t="s">
        <v>29</v>
      </c>
      <c r="P130" s="50" t="s">
        <v>55</v>
      </c>
      <c r="Q130" s="50"/>
      <c r="R130" s="55">
        <v>8.032</v>
      </c>
      <c r="S130" s="50"/>
      <c r="T130" s="54" t="s">
        <v>149</v>
      </c>
      <c r="U130" s="50" t="s">
        <v>100</v>
      </c>
      <c r="V130" s="153" t="s">
        <v>1</v>
      </c>
      <c r="W130" s="170" t="str">
        <f t="shared" ca="1" si="21"/>
        <v>2008</v>
      </c>
      <c r="X130" s="170" t="e">
        <f>INDEX(Kraftwerksliste!$C$21:$Z$559,MATCH(A130,Kraftwerksliste!$D$21:$D$559,0),17)</f>
        <v>#N/A</v>
      </c>
      <c r="Z130" s="153" t="str" cm="1">
        <f t="array" aca="1" ref="Z130" ca="1">CELL("format",I130)</f>
        <v>F0</v>
      </c>
      <c r="AA130" s="6">
        <v>129</v>
      </c>
      <c r="AB130" s="173" t="str">
        <f t="shared" ca="1" si="22"/>
        <v>2008</v>
      </c>
      <c r="AC130" s="6">
        <f t="shared" ref="AC130:AC193" si="23">IF(RIGHT(K130,9)="(mit StA)",1,0)</f>
        <v>0</v>
      </c>
      <c r="AD130" s="6">
        <f t="shared" ref="AD130:AD193" si="24">IF(RIGHT(K130,10)="(ohne StA)",1,0)</f>
        <v>0</v>
      </c>
      <c r="AE130" s="6">
        <f t="shared" si="20"/>
        <v>10</v>
      </c>
      <c r="AF130" s="6" t="str">
        <f t="shared" ref="AF130:AF193" si="25">IF(AC130=1,LEFT(K130,AE130-9),IF(AD130=1,LEFT(K130,AE130-10),K130))</f>
        <v>in Betrieb</v>
      </c>
    </row>
    <row r="131" spans="1:32" ht="15" customHeight="1" x14ac:dyDescent="0.25">
      <c r="A131" s="50" t="s">
        <v>4096</v>
      </c>
      <c r="B131" s="50" t="s">
        <v>4097</v>
      </c>
      <c r="C131" s="50" t="s">
        <v>4098</v>
      </c>
      <c r="D131" s="77">
        <v>4821</v>
      </c>
      <c r="E131" s="50" t="s">
        <v>6077</v>
      </c>
      <c r="F131" s="50"/>
      <c r="G131" s="56" t="s">
        <v>170</v>
      </c>
      <c r="H131" s="50"/>
      <c r="I131" s="31">
        <v>2007</v>
      </c>
      <c r="J131" s="31">
        <v>2007</v>
      </c>
      <c r="K131" s="50" t="s">
        <v>1</v>
      </c>
      <c r="L131" s="50" t="s">
        <v>29</v>
      </c>
      <c r="M131" s="50"/>
      <c r="N131" s="50"/>
      <c r="O131" s="50" t="s">
        <v>29</v>
      </c>
      <c r="P131" s="50" t="s">
        <v>55</v>
      </c>
      <c r="Q131" s="50"/>
      <c r="R131" s="104">
        <v>24.137</v>
      </c>
      <c r="S131" s="59"/>
      <c r="T131" s="54" t="s">
        <v>149</v>
      </c>
      <c r="U131" s="105" t="s">
        <v>100</v>
      </c>
      <c r="V131" s="162" t="s">
        <v>1</v>
      </c>
      <c r="W131" s="170" t="str">
        <f t="shared" ca="1" si="21"/>
        <v>2007</v>
      </c>
      <c r="X131" s="170" t="e">
        <f>INDEX(Kraftwerksliste!$C$21:$Z$559,MATCH(A131,Kraftwerksliste!$D$21:$D$559,0),17)</f>
        <v>#N/A</v>
      </c>
      <c r="Z131" s="153" t="str" cm="1">
        <f t="array" aca="1" ref="Z131" ca="1">CELL("format",I131)</f>
        <v>F0</v>
      </c>
      <c r="AA131" s="6">
        <v>130</v>
      </c>
      <c r="AB131" s="173" t="str">
        <f t="shared" ca="1" si="22"/>
        <v>2007</v>
      </c>
      <c r="AC131" s="6">
        <f t="shared" si="23"/>
        <v>0</v>
      </c>
      <c r="AD131" s="6">
        <f t="shared" si="24"/>
        <v>0</v>
      </c>
      <c r="AE131" s="6">
        <f t="shared" si="20"/>
        <v>10</v>
      </c>
      <c r="AF131" s="6" t="str">
        <f t="shared" si="25"/>
        <v>in Betrieb</v>
      </c>
    </row>
    <row r="132" spans="1:32" ht="15" customHeight="1" x14ac:dyDescent="0.25">
      <c r="A132" s="50" t="s">
        <v>513</v>
      </c>
      <c r="B132" s="50" t="s">
        <v>514</v>
      </c>
      <c r="C132" s="50" t="s">
        <v>515</v>
      </c>
      <c r="D132" s="77">
        <v>38106</v>
      </c>
      <c r="E132" s="50" t="s">
        <v>516</v>
      </c>
      <c r="F132" s="50"/>
      <c r="G132" s="56" t="s">
        <v>59</v>
      </c>
      <c r="H132" s="50" t="s">
        <v>517</v>
      </c>
      <c r="I132" s="30">
        <v>26129</v>
      </c>
      <c r="J132" s="30">
        <v>26129</v>
      </c>
      <c r="K132" s="50" t="s">
        <v>1</v>
      </c>
      <c r="L132" s="50" t="s">
        <v>110</v>
      </c>
      <c r="M132" s="50" t="s">
        <v>20</v>
      </c>
      <c r="N132" s="50" t="s">
        <v>518</v>
      </c>
      <c r="O132" s="50" t="s">
        <v>20</v>
      </c>
      <c r="P132" s="50" t="s">
        <v>58</v>
      </c>
      <c r="Q132" s="50" t="s">
        <v>55</v>
      </c>
      <c r="R132" s="55">
        <v>20</v>
      </c>
      <c r="S132" s="50" t="s">
        <v>519</v>
      </c>
      <c r="T132" s="54" t="s">
        <v>370</v>
      </c>
      <c r="U132" s="50" t="s">
        <v>520</v>
      </c>
      <c r="V132" s="153" t="s">
        <v>1</v>
      </c>
      <c r="W132" s="170">
        <f t="shared" ca="1" si="21"/>
        <v>1971</v>
      </c>
      <c r="X132" s="170" t="str">
        <f>INDEX(Kraftwerksliste!$C$21:$Z$559,MATCH(A132,Kraftwerksliste!$D$21:$D$559,0),17)</f>
        <v>Combined cycle</v>
      </c>
      <c r="Z132" s="153" t="str" cm="1">
        <f t="array" aca="1" ref="Z132" ca="1">CELL("format",I132)</f>
        <v>D1</v>
      </c>
      <c r="AA132" s="6">
        <v>131</v>
      </c>
      <c r="AB132" s="173">
        <f t="shared" ca="1" si="22"/>
        <v>1971</v>
      </c>
      <c r="AC132" s="6">
        <f t="shared" si="23"/>
        <v>0</v>
      </c>
      <c r="AD132" s="6">
        <f t="shared" si="24"/>
        <v>0</v>
      </c>
      <c r="AE132" s="6">
        <f t="shared" si="20"/>
        <v>10</v>
      </c>
      <c r="AF132" s="6" t="str">
        <f t="shared" si="25"/>
        <v>in Betrieb</v>
      </c>
    </row>
    <row r="133" spans="1:32" ht="15" customHeight="1" x14ac:dyDescent="0.25">
      <c r="A133" s="50" t="s">
        <v>521</v>
      </c>
      <c r="B133" s="50" t="s">
        <v>514</v>
      </c>
      <c r="C133" s="50" t="s">
        <v>515</v>
      </c>
      <c r="D133" s="77">
        <v>38106</v>
      </c>
      <c r="E133" s="50" t="s">
        <v>516</v>
      </c>
      <c r="F133" s="50"/>
      <c r="G133" s="56" t="s">
        <v>59</v>
      </c>
      <c r="H133" s="50" t="s">
        <v>432</v>
      </c>
      <c r="I133" s="30">
        <v>40542</v>
      </c>
      <c r="J133" s="30">
        <v>40542</v>
      </c>
      <c r="K133" s="50" t="s">
        <v>1</v>
      </c>
      <c r="L133" s="50" t="s">
        <v>110</v>
      </c>
      <c r="M133" s="50" t="s">
        <v>20</v>
      </c>
      <c r="N133" s="50" t="s">
        <v>449</v>
      </c>
      <c r="O133" s="50" t="s">
        <v>20</v>
      </c>
      <c r="P133" s="50" t="s">
        <v>58</v>
      </c>
      <c r="Q133" s="50" t="s">
        <v>55</v>
      </c>
      <c r="R133" s="55">
        <v>74</v>
      </c>
      <c r="S133" s="50" t="s">
        <v>522</v>
      </c>
      <c r="T133" s="54" t="s">
        <v>370</v>
      </c>
      <c r="U133" s="50" t="s">
        <v>520</v>
      </c>
      <c r="V133" s="153" t="s">
        <v>1</v>
      </c>
      <c r="W133" s="170">
        <f t="shared" ca="1" si="21"/>
        <v>2010</v>
      </c>
      <c r="X133" s="170" t="str">
        <f>INDEX(Kraftwerksliste!$C$21:$Z$559,MATCH(A133,Kraftwerksliste!$D$21:$D$559,0),17)</f>
        <v>Combined cycle</v>
      </c>
      <c r="Z133" s="153" t="str" cm="1">
        <f t="array" aca="1" ref="Z133" ca="1">CELL("format",I133)</f>
        <v>D1</v>
      </c>
      <c r="AA133" s="6">
        <v>132</v>
      </c>
      <c r="AB133" s="173">
        <f t="shared" ca="1" si="22"/>
        <v>2010</v>
      </c>
      <c r="AC133" s="6">
        <f t="shared" si="23"/>
        <v>0</v>
      </c>
      <c r="AD133" s="6">
        <f t="shared" si="24"/>
        <v>0</v>
      </c>
      <c r="AE133" s="6">
        <f t="shared" si="20"/>
        <v>10</v>
      </c>
      <c r="AF133" s="6" t="str">
        <f t="shared" si="25"/>
        <v>in Betrieb</v>
      </c>
    </row>
    <row r="134" spans="1:32" ht="15" customHeight="1" x14ac:dyDescent="0.25">
      <c r="A134" s="50" t="s">
        <v>523</v>
      </c>
      <c r="B134" s="50" t="s">
        <v>514</v>
      </c>
      <c r="C134" s="50" t="s">
        <v>524</v>
      </c>
      <c r="D134" s="77">
        <v>38112</v>
      </c>
      <c r="E134" s="50" t="s">
        <v>516</v>
      </c>
      <c r="F134" s="50"/>
      <c r="G134" s="56" t="s">
        <v>59</v>
      </c>
      <c r="H134" s="50" t="s">
        <v>212</v>
      </c>
      <c r="I134" s="30">
        <v>23872</v>
      </c>
      <c r="J134" s="30">
        <v>23872</v>
      </c>
      <c r="K134" s="50" t="s">
        <v>1</v>
      </c>
      <c r="L134" s="50" t="s">
        <v>110</v>
      </c>
      <c r="M134" s="50" t="s">
        <v>20</v>
      </c>
      <c r="N134" s="50" t="s">
        <v>525</v>
      </c>
      <c r="O134" s="50" t="s">
        <v>20</v>
      </c>
      <c r="P134" s="50" t="s">
        <v>58</v>
      </c>
      <c r="Q134" s="50" t="s">
        <v>55</v>
      </c>
      <c r="R134" s="55">
        <v>25</v>
      </c>
      <c r="S134" s="50" t="s">
        <v>526</v>
      </c>
      <c r="T134" s="54" t="s">
        <v>370</v>
      </c>
      <c r="U134" s="50" t="s">
        <v>520</v>
      </c>
      <c r="V134" s="153" t="s">
        <v>1</v>
      </c>
      <c r="W134" s="170">
        <f t="shared" ca="1" si="21"/>
        <v>1965</v>
      </c>
      <c r="X134" s="170" t="str">
        <f>INDEX(Kraftwerksliste!$C$21:$Z$559,MATCH(A134,Kraftwerksliste!$D$21:$D$559,0),17)</f>
        <v>Gas turbine</v>
      </c>
      <c r="Z134" s="153" t="str" cm="1">
        <f t="array" aca="1" ref="Z134" ca="1">CELL("format",I134)</f>
        <v>D1</v>
      </c>
      <c r="AA134" s="6">
        <v>133</v>
      </c>
      <c r="AB134" s="173">
        <f t="shared" ca="1" si="22"/>
        <v>1965</v>
      </c>
      <c r="AC134" s="6">
        <f t="shared" si="23"/>
        <v>0</v>
      </c>
      <c r="AD134" s="6">
        <f t="shared" si="24"/>
        <v>0</v>
      </c>
      <c r="AE134" s="6">
        <f t="shared" si="20"/>
        <v>10</v>
      </c>
      <c r="AF134" s="6" t="str">
        <f t="shared" si="25"/>
        <v>in Betrieb</v>
      </c>
    </row>
    <row r="135" spans="1:32" ht="15" customHeight="1" x14ac:dyDescent="0.25">
      <c r="A135" s="50" t="s">
        <v>527</v>
      </c>
      <c r="B135" s="50" t="s">
        <v>514</v>
      </c>
      <c r="C135" s="50" t="s">
        <v>515</v>
      </c>
      <c r="D135" s="36">
        <v>38106</v>
      </c>
      <c r="E135" s="36" t="s">
        <v>516</v>
      </c>
      <c r="F135" s="36"/>
      <c r="G135" s="56" t="s">
        <v>59</v>
      </c>
      <c r="H135" s="56" t="s">
        <v>528</v>
      </c>
      <c r="I135" s="30">
        <v>30873</v>
      </c>
      <c r="J135" s="30">
        <v>30873</v>
      </c>
      <c r="K135" s="50" t="s">
        <v>1</v>
      </c>
      <c r="L135" s="36" t="s">
        <v>110</v>
      </c>
      <c r="M135" s="36" t="s">
        <v>32</v>
      </c>
      <c r="N135" s="36" t="s">
        <v>518</v>
      </c>
      <c r="O135" s="36" t="s">
        <v>32</v>
      </c>
      <c r="P135" s="36" t="s">
        <v>58</v>
      </c>
      <c r="Q135" s="36" t="s">
        <v>55</v>
      </c>
      <c r="R135" s="36">
        <v>43.3</v>
      </c>
      <c r="S135" s="36" t="s">
        <v>529</v>
      </c>
      <c r="T135" s="54" t="s">
        <v>370</v>
      </c>
      <c r="U135" s="33" t="s">
        <v>520</v>
      </c>
      <c r="V135" s="159" t="s">
        <v>1</v>
      </c>
      <c r="W135" s="170">
        <f t="shared" ca="1" si="21"/>
        <v>1984</v>
      </c>
      <c r="X135" s="170" t="str">
        <f>INDEX(Kraftwerksliste!$C$21:$Z$559,MATCH(A135,Kraftwerksliste!$D$21:$D$559,0),17)</f>
        <v>Combined cycle</v>
      </c>
      <c r="Z135" s="153" t="str" cm="1">
        <f t="array" aca="1" ref="Z135" ca="1">CELL("format",I135)</f>
        <v>D1</v>
      </c>
      <c r="AA135" s="6">
        <v>134</v>
      </c>
      <c r="AB135" s="173">
        <f t="shared" ca="1" si="22"/>
        <v>1984</v>
      </c>
      <c r="AC135" s="6">
        <f t="shared" si="23"/>
        <v>0</v>
      </c>
      <c r="AD135" s="6">
        <f t="shared" si="24"/>
        <v>0</v>
      </c>
      <c r="AE135" s="6">
        <f t="shared" si="20"/>
        <v>10</v>
      </c>
      <c r="AF135" s="6" t="str">
        <f t="shared" si="25"/>
        <v>in Betrieb</v>
      </c>
    </row>
    <row r="136" spans="1:32" ht="15" customHeight="1" x14ac:dyDescent="0.25">
      <c r="A136" s="50" t="s">
        <v>530</v>
      </c>
      <c r="B136" s="50" t="s">
        <v>531</v>
      </c>
      <c r="C136" s="50" t="s">
        <v>532</v>
      </c>
      <c r="D136" s="75">
        <v>28237</v>
      </c>
      <c r="E136" s="50" t="s">
        <v>533</v>
      </c>
      <c r="F136" s="50" t="s">
        <v>534</v>
      </c>
      <c r="G136" s="36" t="s">
        <v>533</v>
      </c>
      <c r="H136" s="50" t="s">
        <v>535</v>
      </c>
      <c r="I136" s="31">
        <v>2009</v>
      </c>
      <c r="J136" s="31">
        <v>2009</v>
      </c>
      <c r="K136" s="50" t="s">
        <v>1</v>
      </c>
      <c r="L136" s="50" t="s">
        <v>16</v>
      </c>
      <c r="M136" s="51"/>
      <c r="N136" s="51"/>
      <c r="O136" s="51" t="s">
        <v>16</v>
      </c>
      <c r="P136" s="50" t="s">
        <v>58</v>
      </c>
      <c r="Q136" s="50" t="s">
        <v>58</v>
      </c>
      <c r="R136" s="55">
        <v>33</v>
      </c>
      <c r="S136" s="50" t="s">
        <v>536</v>
      </c>
      <c r="T136" s="50" t="s">
        <v>370</v>
      </c>
      <c r="U136" s="50" t="s">
        <v>537</v>
      </c>
      <c r="V136" s="153" t="s">
        <v>1</v>
      </c>
      <c r="W136" s="170" t="str">
        <f t="shared" ca="1" si="21"/>
        <v>2009</v>
      </c>
      <c r="X136" s="170" t="str">
        <f>INDEX(Kraftwerksliste!$C$21:$Z$559,MATCH(A136,Kraftwerksliste!$D$21:$D$559,0),17)</f>
        <v>Steam turbine</v>
      </c>
      <c r="Z136" s="153" t="str" cm="1">
        <f t="array" aca="1" ref="Z136" ca="1">CELL("format",I136)</f>
        <v>F0</v>
      </c>
      <c r="AA136" s="6">
        <v>135</v>
      </c>
      <c r="AB136" s="173" t="str">
        <f t="shared" ca="1" si="22"/>
        <v>2009</v>
      </c>
      <c r="AC136" s="6">
        <f t="shared" si="23"/>
        <v>0</v>
      </c>
      <c r="AD136" s="6">
        <f t="shared" si="24"/>
        <v>0</v>
      </c>
      <c r="AE136" s="6">
        <f t="shared" si="20"/>
        <v>10</v>
      </c>
      <c r="AF136" s="6" t="str">
        <f t="shared" si="25"/>
        <v>in Betrieb</v>
      </c>
    </row>
    <row r="137" spans="1:32" ht="15" customHeight="1" x14ac:dyDescent="0.25">
      <c r="A137" s="139" t="s">
        <v>3566</v>
      </c>
      <c r="B137" s="139" t="s">
        <v>3472</v>
      </c>
      <c r="C137" s="139" t="s">
        <v>568</v>
      </c>
      <c r="D137" s="139">
        <v>28207</v>
      </c>
      <c r="E137" s="139" t="s">
        <v>533</v>
      </c>
      <c r="F137" s="139" t="s">
        <v>569</v>
      </c>
      <c r="G137" s="139" t="s">
        <v>533</v>
      </c>
      <c r="H137" s="139" t="s">
        <v>3567</v>
      </c>
      <c r="I137" s="50"/>
      <c r="J137" s="50"/>
      <c r="K137" s="139" t="s">
        <v>3550</v>
      </c>
      <c r="L137" s="139" t="s">
        <v>20</v>
      </c>
      <c r="M137" s="139"/>
      <c r="N137" s="139"/>
      <c r="O137" s="139" t="s">
        <v>20</v>
      </c>
      <c r="P137" s="139" t="s">
        <v>58</v>
      </c>
      <c r="Q137" s="139" t="s">
        <v>55</v>
      </c>
      <c r="R137" s="140">
        <v>155</v>
      </c>
      <c r="S137" s="140" t="s">
        <v>3568</v>
      </c>
      <c r="T137" s="151" t="s">
        <v>370</v>
      </c>
      <c r="U137" s="140" t="s">
        <v>537</v>
      </c>
      <c r="V137" s="164" t="s">
        <v>7484</v>
      </c>
      <c r="W137" s="170">
        <f t="shared" ref="W137:W190" si="26">IF(ISBLANK(I137),2010,IF(Z137="D1",YEAR(I137),RIGHT(I137,4)))</f>
        <v>2010</v>
      </c>
      <c r="X137" s="170" t="e">
        <f>INDEX(Kraftwerksliste!$C$21:$Z$559,MATCH(A137,Kraftwerksliste!$D$21:$D$559,0),17)</f>
        <v>#N/A</v>
      </c>
      <c r="Z137" s="153" t="str" cm="1">
        <f t="array" aca="1" ref="Z137" ca="1">CELL("format",I137)</f>
        <v>G</v>
      </c>
      <c r="AA137" s="6">
        <v>136</v>
      </c>
      <c r="AB137" s="173">
        <f t="shared" ref="AB137:AB190" si="27">W137</f>
        <v>2010</v>
      </c>
      <c r="AC137" s="6">
        <f t="shared" si="23"/>
        <v>1</v>
      </c>
      <c r="AD137" s="6">
        <f t="shared" si="24"/>
        <v>0</v>
      </c>
      <c r="AE137" s="6">
        <f t="shared" si="20"/>
        <v>36</v>
      </c>
      <c r="AF137" s="6" t="str">
        <f t="shared" si="25"/>
        <v xml:space="preserve">Endgültig Stillgelegt 2016 </v>
      </c>
    </row>
    <row r="138" spans="1:32" ht="15" customHeight="1" x14ac:dyDescent="0.25">
      <c r="A138" s="54" t="s">
        <v>555</v>
      </c>
      <c r="B138" s="50" t="s">
        <v>556</v>
      </c>
      <c r="C138" s="50" t="s">
        <v>551</v>
      </c>
      <c r="D138" s="77">
        <v>28237</v>
      </c>
      <c r="E138" s="50" t="s">
        <v>533</v>
      </c>
      <c r="F138" s="50" t="s">
        <v>557</v>
      </c>
      <c r="G138" s="56" t="s">
        <v>533</v>
      </c>
      <c r="H138" s="50" t="s">
        <v>558</v>
      </c>
      <c r="I138" s="30">
        <v>27395</v>
      </c>
      <c r="J138" s="38">
        <v>27395</v>
      </c>
      <c r="K138" s="50" t="s">
        <v>1</v>
      </c>
      <c r="L138" s="50" t="s">
        <v>27</v>
      </c>
      <c r="M138" s="50" t="s">
        <v>559</v>
      </c>
      <c r="N138" s="50"/>
      <c r="O138" s="50" t="s">
        <v>27</v>
      </c>
      <c r="P138" s="50" t="s">
        <v>58</v>
      </c>
      <c r="Q138" s="50" t="s">
        <v>58</v>
      </c>
      <c r="R138" s="55">
        <v>86</v>
      </c>
      <c r="S138" s="50" t="s">
        <v>560</v>
      </c>
      <c r="T138" s="54" t="s">
        <v>370</v>
      </c>
      <c r="U138" s="50" t="s">
        <v>537</v>
      </c>
      <c r="V138" s="153" t="s">
        <v>1</v>
      </c>
      <c r="W138" s="170">
        <f ca="1">IF(ISBLANK(I138),2010,IF(Z138="D1",YEAR(I138),RIGHT(I138,4)))</f>
        <v>1975</v>
      </c>
      <c r="X138" s="170" t="str">
        <f>INDEX(Kraftwerksliste!$C$21:$Z$559,MATCH(A138,Kraftwerksliste!$D$21:$D$559,0),17)</f>
        <v>Gas turbine</v>
      </c>
      <c r="Z138" s="153" t="str" cm="1">
        <f t="array" aca="1" ref="Z138" ca="1">CELL("format",I138)</f>
        <v>D1</v>
      </c>
      <c r="AA138" s="6">
        <v>137</v>
      </c>
      <c r="AB138" s="173">
        <f ca="1">W138</f>
        <v>1975</v>
      </c>
      <c r="AC138" s="6">
        <f t="shared" si="23"/>
        <v>0</v>
      </c>
      <c r="AD138" s="6">
        <f t="shared" si="24"/>
        <v>0</v>
      </c>
      <c r="AE138" s="6">
        <f t="shared" si="20"/>
        <v>10</v>
      </c>
      <c r="AF138" s="6" t="str">
        <f t="shared" si="25"/>
        <v>in Betrieb</v>
      </c>
    </row>
    <row r="139" spans="1:32" ht="15" customHeight="1" x14ac:dyDescent="0.25">
      <c r="A139" s="54" t="s">
        <v>561</v>
      </c>
      <c r="B139" s="51" t="s">
        <v>562</v>
      </c>
      <c r="C139" s="50" t="s">
        <v>551</v>
      </c>
      <c r="D139" s="75">
        <v>28237</v>
      </c>
      <c r="E139" s="62" t="s">
        <v>533</v>
      </c>
      <c r="F139" s="51" t="s">
        <v>557</v>
      </c>
      <c r="G139" s="36" t="s">
        <v>533</v>
      </c>
      <c r="H139" s="50" t="s">
        <v>563</v>
      </c>
      <c r="I139" s="31">
        <v>1975</v>
      </c>
      <c r="J139" s="31">
        <v>1975</v>
      </c>
      <c r="K139" s="50" t="s">
        <v>1</v>
      </c>
      <c r="L139" s="50" t="s">
        <v>564</v>
      </c>
      <c r="M139" s="51" t="s">
        <v>565</v>
      </c>
      <c r="N139" s="50" t="s">
        <v>20</v>
      </c>
      <c r="O139" s="92" t="s">
        <v>407</v>
      </c>
      <c r="P139" s="36" t="s">
        <v>58</v>
      </c>
      <c r="Q139" s="50" t="s">
        <v>58</v>
      </c>
      <c r="R139" s="76">
        <v>160</v>
      </c>
      <c r="S139" s="83" t="s">
        <v>566</v>
      </c>
      <c r="T139" s="54" t="s">
        <v>370</v>
      </c>
      <c r="U139" s="83" t="s">
        <v>537</v>
      </c>
      <c r="V139" s="155" t="s">
        <v>1</v>
      </c>
      <c r="W139" s="170" t="str">
        <f ca="1">IF(ISBLANK(I139),2010,IF(Z139="D1",YEAR(I139),RIGHT(I139,4)))</f>
        <v>1975</v>
      </c>
      <c r="X139" s="170" t="str">
        <f>INDEX(Kraftwerksliste!$C$21:$Z$559,MATCH(A139,Kraftwerksliste!$D$21:$D$559,0),17)</f>
        <v>Steam turbine</v>
      </c>
      <c r="Z139" s="153" t="str" cm="1">
        <f t="array" aca="1" ref="Z139" ca="1">CELL("format",I139)</f>
        <v>F0</v>
      </c>
      <c r="AA139" s="6">
        <v>138</v>
      </c>
      <c r="AB139" s="173" t="str">
        <f ca="1">W139</f>
        <v>1975</v>
      </c>
      <c r="AC139" s="6">
        <f t="shared" si="23"/>
        <v>0</v>
      </c>
      <c r="AD139" s="6">
        <f t="shared" si="24"/>
        <v>0</v>
      </c>
      <c r="AE139" s="6">
        <f t="shared" si="20"/>
        <v>10</v>
      </c>
      <c r="AF139" s="6" t="str">
        <f t="shared" si="25"/>
        <v>in Betrieb</v>
      </c>
    </row>
    <row r="140" spans="1:32" ht="15" customHeight="1" x14ac:dyDescent="0.25">
      <c r="A140" s="139" t="s">
        <v>3471</v>
      </c>
      <c r="B140" s="139" t="s">
        <v>3472</v>
      </c>
      <c r="C140" s="139" t="s">
        <v>551</v>
      </c>
      <c r="D140" s="139">
        <v>28237</v>
      </c>
      <c r="E140" s="139" t="s">
        <v>533</v>
      </c>
      <c r="F140" s="139" t="s">
        <v>557</v>
      </c>
      <c r="G140" s="139" t="s">
        <v>533</v>
      </c>
      <c r="H140" s="139" t="s">
        <v>790</v>
      </c>
      <c r="I140" s="30"/>
      <c r="J140" s="30"/>
      <c r="K140" s="139" t="s">
        <v>3469</v>
      </c>
      <c r="L140" s="139" t="s">
        <v>110</v>
      </c>
      <c r="M140" s="139" t="s">
        <v>565</v>
      </c>
      <c r="N140" s="139" t="s">
        <v>20</v>
      </c>
      <c r="O140" s="139" t="s">
        <v>407</v>
      </c>
      <c r="P140" s="139" t="s">
        <v>58</v>
      </c>
      <c r="Q140" s="139" t="s">
        <v>58</v>
      </c>
      <c r="R140" s="140">
        <v>110</v>
      </c>
      <c r="S140" s="140" t="s">
        <v>3473</v>
      </c>
      <c r="T140" s="151" t="s">
        <v>370</v>
      </c>
      <c r="U140" s="140" t="s">
        <v>324</v>
      </c>
      <c r="V140" s="164" t="s">
        <v>7481</v>
      </c>
      <c r="W140" s="170">
        <f t="shared" si="26"/>
        <v>2010</v>
      </c>
      <c r="X140" s="170" t="e">
        <f>INDEX(Kraftwerksliste!$C$21:$Z$559,MATCH(A140,Kraftwerksliste!$D$21:$D$559,0),17)</f>
        <v>#N/A</v>
      </c>
      <c r="Z140" s="153" t="str" cm="1">
        <f t="array" aca="1" ref="Z140" ca="1">CELL("format",I140)</f>
        <v>D1</v>
      </c>
      <c r="AA140" s="6">
        <v>139</v>
      </c>
      <c r="AB140" s="173">
        <f t="shared" si="27"/>
        <v>2010</v>
      </c>
      <c r="AC140" s="6">
        <f t="shared" si="23"/>
        <v>0</v>
      </c>
      <c r="AD140" s="6">
        <f t="shared" si="24"/>
        <v>1</v>
      </c>
      <c r="AE140" s="6">
        <f t="shared" si="20"/>
        <v>37</v>
      </c>
      <c r="AF140" s="6" t="str">
        <f t="shared" si="25"/>
        <v xml:space="preserve">Endgültig Stillgelegt 2013 </v>
      </c>
    </row>
    <row r="141" spans="1:32" ht="15" customHeight="1" x14ac:dyDescent="0.25">
      <c r="A141" s="54" t="s">
        <v>567</v>
      </c>
      <c r="B141" s="50" t="s">
        <v>556</v>
      </c>
      <c r="C141" s="50" t="s">
        <v>568</v>
      </c>
      <c r="D141" s="77">
        <v>28207</v>
      </c>
      <c r="E141" s="50" t="s">
        <v>533</v>
      </c>
      <c r="F141" s="50" t="s">
        <v>569</v>
      </c>
      <c r="G141" s="56" t="s">
        <v>533</v>
      </c>
      <c r="H141" s="50" t="s">
        <v>570</v>
      </c>
      <c r="I141" s="30">
        <v>32858</v>
      </c>
      <c r="J141" s="38">
        <v>32858</v>
      </c>
      <c r="K141" s="50" t="s">
        <v>1</v>
      </c>
      <c r="L141" s="50" t="s">
        <v>32</v>
      </c>
      <c r="M141" s="50"/>
      <c r="N141" s="50"/>
      <c r="O141" s="50" t="s">
        <v>32</v>
      </c>
      <c r="P141" s="50" t="s">
        <v>58</v>
      </c>
      <c r="Q141" s="50" t="s">
        <v>55</v>
      </c>
      <c r="R141" s="55">
        <v>119</v>
      </c>
      <c r="S141" s="50" t="s">
        <v>3787</v>
      </c>
      <c r="T141" s="146" t="s">
        <v>370</v>
      </c>
      <c r="U141" s="50" t="s">
        <v>537</v>
      </c>
      <c r="V141" s="153" t="s">
        <v>1</v>
      </c>
      <c r="W141" s="170">
        <f t="shared" ref="W141:W158" ca="1" si="28">IF(ISBLANK(I141),2010,IF(Z141="D1",YEAR(I141),RIGHT(I141,4)))</f>
        <v>1989</v>
      </c>
      <c r="X141" s="170" t="str">
        <f>INDEX(Kraftwerksliste!$C$21:$Z$559,MATCH(A141,Kraftwerksliste!$D$21:$D$559,0),17)</f>
        <v>Steam turbine</v>
      </c>
      <c r="Z141" s="153" t="str" cm="1">
        <f t="array" aca="1" ref="Z141" ca="1">CELL("format",I141)</f>
        <v>D1</v>
      </c>
      <c r="AA141" s="6">
        <v>140</v>
      </c>
      <c r="AB141" s="173">
        <f t="shared" ref="AB141:AB158" ca="1" si="29">W141</f>
        <v>1989</v>
      </c>
      <c r="AC141" s="6">
        <f t="shared" si="23"/>
        <v>0</v>
      </c>
      <c r="AD141" s="6">
        <f t="shared" si="24"/>
        <v>0</v>
      </c>
      <c r="AE141" s="6">
        <f t="shared" si="20"/>
        <v>10</v>
      </c>
      <c r="AF141" s="6" t="str">
        <f t="shared" si="25"/>
        <v>in Betrieb</v>
      </c>
    </row>
    <row r="142" spans="1:32" ht="15" customHeight="1" x14ac:dyDescent="0.25">
      <c r="A142" s="139" t="s">
        <v>3569</v>
      </c>
      <c r="B142" s="139" t="s">
        <v>3472</v>
      </c>
      <c r="C142" s="139" t="s">
        <v>532</v>
      </c>
      <c r="D142" s="139">
        <v>28237</v>
      </c>
      <c r="E142" s="139" t="s">
        <v>533</v>
      </c>
      <c r="F142" s="139" t="s">
        <v>534</v>
      </c>
      <c r="G142" s="139" t="s">
        <v>533</v>
      </c>
      <c r="H142" s="139" t="s">
        <v>1309</v>
      </c>
      <c r="I142" s="32">
        <v>1968</v>
      </c>
      <c r="J142" s="32">
        <v>1968</v>
      </c>
      <c r="K142" s="139" t="s">
        <v>3550</v>
      </c>
      <c r="L142" s="139" t="s">
        <v>32</v>
      </c>
      <c r="M142" s="139"/>
      <c r="N142" s="139"/>
      <c r="O142" s="139" t="s">
        <v>32</v>
      </c>
      <c r="P142" s="139" t="s">
        <v>58</v>
      </c>
      <c r="Q142" s="139" t="s">
        <v>55</v>
      </c>
      <c r="R142" s="140">
        <v>127</v>
      </c>
      <c r="S142" s="140" t="s">
        <v>3570</v>
      </c>
      <c r="T142" s="151" t="s">
        <v>370</v>
      </c>
      <c r="U142" s="140" t="s">
        <v>537</v>
      </c>
      <c r="V142" s="164" t="s">
        <v>7484</v>
      </c>
      <c r="W142" s="170" t="str">
        <f t="shared" ca="1" si="28"/>
        <v>1968</v>
      </c>
      <c r="X142" s="170" t="e">
        <f>INDEX(Kraftwerksliste!$C$21:$Z$559,MATCH(A142,Kraftwerksliste!$D$21:$D$559,0),17)</f>
        <v>#N/A</v>
      </c>
      <c r="Z142" s="153" t="str" cm="1">
        <f t="array" aca="1" ref="Z142" ca="1">CELL("format",I142)</f>
        <v>G</v>
      </c>
      <c r="AA142" s="6">
        <v>141</v>
      </c>
      <c r="AB142" s="173" t="str">
        <f t="shared" ca="1" si="29"/>
        <v>1968</v>
      </c>
      <c r="AC142" s="6">
        <f t="shared" si="23"/>
        <v>1</v>
      </c>
      <c r="AD142" s="6">
        <f t="shared" si="24"/>
        <v>0</v>
      </c>
      <c r="AE142" s="6">
        <f t="shared" si="20"/>
        <v>36</v>
      </c>
      <c r="AF142" s="6" t="str">
        <f t="shared" si="25"/>
        <v xml:space="preserve">Endgültig Stillgelegt 2016 </v>
      </c>
    </row>
    <row r="143" spans="1:32" ht="15" customHeight="1" x14ac:dyDescent="0.25">
      <c r="A143" s="50" t="s">
        <v>571</v>
      </c>
      <c r="B143" s="33" t="s">
        <v>556</v>
      </c>
      <c r="C143" s="83" t="s">
        <v>532</v>
      </c>
      <c r="D143" s="96">
        <v>28237</v>
      </c>
      <c r="E143" s="83" t="s">
        <v>533</v>
      </c>
      <c r="F143" s="83" t="s">
        <v>534</v>
      </c>
      <c r="G143" s="56" t="s">
        <v>533</v>
      </c>
      <c r="H143" s="33" t="s">
        <v>572</v>
      </c>
      <c r="I143" s="30">
        <v>29190</v>
      </c>
      <c r="J143" s="38">
        <v>29190</v>
      </c>
      <c r="K143" s="50" t="s">
        <v>1</v>
      </c>
      <c r="L143" s="36" t="s">
        <v>32</v>
      </c>
      <c r="M143" s="58"/>
      <c r="N143" s="58"/>
      <c r="O143" s="92" t="s">
        <v>32</v>
      </c>
      <c r="P143" s="33" t="s">
        <v>58</v>
      </c>
      <c r="Q143" s="33" t="s">
        <v>55</v>
      </c>
      <c r="R143" s="52">
        <v>303</v>
      </c>
      <c r="S143" s="33" t="s">
        <v>573</v>
      </c>
      <c r="T143" s="50" t="s">
        <v>370</v>
      </c>
      <c r="U143" s="62" t="s">
        <v>537</v>
      </c>
      <c r="V143" s="154" t="s">
        <v>1</v>
      </c>
      <c r="W143" s="170">
        <f t="shared" ca="1" si="28"/>
        <v>1979</v>
      </c>
      <c r="X143" s="170" t="str">
        <f>INDEX(Kraftwerksliste!$C$21:$Z$559,MATCH(A143,Kraftwerksliste!$D$21:$D$559,0),17)</f>
        <v>Steam turbine</v>
      </c>
      <c r="Z143" s="153" t="str" cm="1">
        <f t="array" aca="1" ref="Z143" ca="1">CELL("format",I143)</f>
        <v>D1</v>
      </c>
      <c r="AA143" s="6">
        <v>142</v>
      </c>
      <c r="AB143" s="173">
        <f t="shared" ca="1" si="29"/>
        <v>1979</v>
      </c>
      <c r="AC143" s="6">
        <f t="shared" si="23"/>
        <v>0</v>
      </c>
      <c r="AD143" s="6">
        <f t="shared" si="24"/>
        <v>0</v>
      </c>
      <c r="AE143" s="6">
        <f t="shared" si="20"/>
        <v>10</v>
      </c>
      <c r="AF143" s="6" t="str">
        <f t="shared" si="25"/>
        <v>in Betrieb</v>
      </c>
    </row>
    <row r="144" spans="1:32" ht="15" customHeight="1" x14ac:dyDescent="0.25">
      <c r="A144" s="54" t="s">
        <v>574</v>
      </c>
      <c r="B144" s="50" t="s">
        <v>575</v>
      </c>
      <c r="C144" s="50" t="s">
        <v>576</v>
      </c>
      <c r="D144" s="75">
        <v>28777</v>
      </c>
      <c r="E144" s="62" t="s">
        <v>533</v>
      </c>
      <c r="F144" s="54" t="s">
        <v>577</v>
      </c>
      <c r="G144" s="56" t="s">
        <v>533</v>
      </c>
      <c r="H144" s="50" t="s">
        <v>576</v>
      </c>
      <c r="I144" s="30">
        <v>25204</v>
      </c>
      <c r="J144" s="38">
        <v>25204</v>
      </c>
      <c r="K144" s="50" t="s">
        <v>1</v>
      </c>
      <c r="L144" s="50" t="s">
        <v>110</v>
      </c>
      <c r="M144" s="50" t="s">
        <v>32</v>
      </c>
      <c r="N144" s="54" t="s">
        <v>578</v>
      </c>
      <c r="O144" s="92" t="s">
        <v>32</v>
      </c>
      <c r="P144" s="50" t="s">
        <v>58</v>
      </c>
      <c r="Q144" s="50" t="s">
        <v>58</v>
      </c>
      <c r="R144" s="76">
        <v>350</v>
      </c>
      <c r="S144" s="50" t="s">
        <v>579</v>
      </c>
      <c r="T144" s="54" t="s">
        <v>1228</v>
      </c>
      <c r="U144" s="62" t="s">
        <v>580</v>
      </c>
      <c r="V144" s="154" t="s">
        <v>1</v>
      </c>
      <c r="W144" s="170">
        <f t="shared" ca="1" si="28"/>
        <v>1969</v>
      </c>
      <c r="X144" s="170" t="str">
        <f>INDEX(Kraftwerksliste!$C$21:$Z$559,MATCH(A144,Kraftwerksliste!$D$21:$D$559,0),17)</f>
        <v>Steam turbine</v>
      </c>
      <c r="Z144" s="153" t="str" cm="1">
        <f t="array" aca="1" ref="Z144" ca="1">CELL("format",I144)</f>
        <v>D1</v>
      </c>
      <c r="AA144" s="6">
        <v>143</v>
      </c>
      <c r="AB144" s="173">
        <f t="shared" ca="1" si="29"/>
        <v>1969</v>
      </c>
      <c r="AC144" s="6">
        <f t="shared" si="23"/>
        <v>0</v>
      </c>
      <c r="AD144" s="6">
        <f t="shared" si="24"/>
        <v>0</v>
      </c>
      <c r="AE144" s="6">
        <f t="shared" ref="AE144:AE207" si="30">LEN(K144)</f>
        <v>10</v>
      </c>
      <c r="AF144" s="6" t="str">
        <f t="shared" si="25"/>
        <v>in Betrieb</v>
      </c>
    </row>
    <row r="145" spans="1:32" ht="15" customHeight="1" x14ac:dyDescent="0.25">
      <c r="A145" s="106" t="s">
        <v>4107</v>
      </c>
      <c r="B145" s="91" t="s">
        <v>4108</v>
      </c>
      <c r="C145" s="91"/>
      <c r="D145" s="75">
        <v>28237</v>
      </c>
      <c r="E145" s="62" t="s">
        <v>533</v>
      </c>
      <c r="F145" s="91"/>
      <c r="G145" s="107" t="s">
        <v>533</v>
      </c>
      <c r="H145" s="91"/>
      <c r="I145" s="29">
        <v>2004</v>
      </c>
      <c r="J145" s="29">
        <v>2004</v>
      </c>
      <c r="K145" s="50" t="s">
        <v>1</v>
      </c>
      <c r="L145" s="91" t="s">
        <v>3864</v>
      </c>
      <c r="M145" s="91"/>
      <c r="N145" s="91"/>
      <c r="O145" s="91" t="s">
        <v>3864</v>
      </c>
      <c r="P145" s="107" t="s">
        <v>55</v>
      </c>
      <c r="Q145" s="91"/>
      <c r="R145" s="76">
        <v>13.2</v>
      </c>
      <c r="S145" s="108"/>
      <c r="T145" s="150" t="s">
        <v>370</v>
      </c>
      <c r="U145" s="62" t="s">
        <v>537</v>
      </c>
      <c r="V145" s="154" t="s">
        <v>1</v>
      </c>
      <c r="W145" s="170" t="str">
        <f t="shared" ca="1" si="28"/>
        <v>2004</v>
      </c>
      <c r="X145" s="170" t="e">
        <f>INDEX(Kraftwerksliste!$C$21:$Z$559,MATCH(A145,Kraftwerksliste!$D$21:$D$559,0),17)</f>
        <v>#N/A</v>
      </c>
      <c r="Z145" s="153" t="str" cm="1">
        <f t="array" aca="1" ref="Z145" ca="1">CELL("format",I145)</f>
        <v>G</v>
      </c>
      <c r="AA145" s="6">
        <v>144</v>
      </c>
      <c r="AB145" s="173" t="str">
        <f t="shared" ca="1" si="29"/>
        <v>2004</v>
      </c>
      <c r="AC145" s="6">
        <f t="shared" si="23"/>
        <v>0</v>
      </c>
      <c r="AD145" s="6">
        <f t="shared" si="24"/>
        <v>0</v>
      </c>
      <c r="AE145" s="6">
        <f t="shared" si="30"/>
        <v>10</v>
      </c>
      <c r="AF145" s="6" t="str">
        <f t="shared" si="25"/>
        <v>in Betrieb</v>
      </c>
    </row>
    <row r="146" spans="1:32" ht="15" customHeight="1" x14ac:dyDescent="0.25">
      <c r="A146" s="54" t="s">
        <v>4109</v>
      </c>
      <c r="B146" s="50" t="s">
        <v>4110</v>
      </c>
      <c r="C146" s="50"/>
      <c r="D146" s="75">
        <v>28237</v>
      </c>
      <c r="E146" s="62" t="s">
        <v>533</v>
      </c>
      <c r="F146" s="50"/>
      <c r="G146" s="36" t="s">
        <v>533</v>
      </c>
      <c r="H146" s="50"/>
      <c r="I146" s="30">
        <v>37244</v>
      </c>
      <c r="J146" s="38">
        <v>37244</v>
      </c>
      <c r="K146" s="50" t="s">
        <v>1</v>
      </c>
      <c r="L146" s="50" t="s">
        <v>3864</v>
      </c>
      <c r="M146" s="50"/>
      <c r="N146" s="50"/>
      <c r="O146" s="50" t="s">
        <v>3864</v>
      </c>
      <c r="P146" s="50" t="s">
        <v>55</v>
      </c>
      <c r="Q146" s="50" t="s">
        <v>58</v>
      </c>
      <c r="R146" s="76">
        <v>12</v>
      </c>
      <c r="S146" s="83"/>
      <c r="T146" s="54" t="s">
        <v>1280</v>
      </c>
      <c r="U146" s="83" t="s">
        <v>537</v>
      </c>
      <c r="V146" s="155" t="s">
        <v>1</v>
      </c>
      <c r="W146" s="170">
        <f t="shared" ca="1" si="28"/>
        <v>2001</v>
      </c>
      <c r="X146" s="170" t="e">
        <f>INDEX(Kraftwerksliste!$C$21:$Z$559,MATCH(A146,Kraftwerksliste!$D$21:$D$559,0),17)</f>
        <v>#N/A</v>
      </c>
      <c r="Z146" s="153" t="str" cm="1">
        <f t="array" aca="1" ref="Z146" ca="1">CELL("format",I146)</f>
        <v>D1</v>
      </c>
      <c r="AA146" s="6">
        <v>145</v>
      </c>
      <c r="AB146" s="173">
        <f t="shared" ca="1" si="29"/>
        <v>2001</v>
      </c>
      <c r="AC146" s="6">
        <f t="shared" si="23"/>
        <v>0</v>
      </c>
      <c r="AD146" s="6">
        <f t="shared" si="24"/>
        <v>0</v>
      </c>
      <c r="AE146" s="6">
        <f t="shared" si="30"/>
        <v>10</v>
      </c>
      <c r="AF146" s="6" t="str">
        <f t="shared" si="25"/>
        <v>in Betrieb</v>
      </c>
    </row>
    <row r="147" spans="1:32" ht="15" customHeight="1" x14ac:dyDescent="0.25">
      <c r="A147" s="54" t="s">
        <v>4111</v>
      </c>
      <c r="B147" s="50"/>
      <c r="C147" s="50"/>
      <c r="D147" s="75">
        <v>28307</v>
      </c>
      <c r="E147" s="62" t="s">
        <v>533</v>
      </c>
      <c r="F147" s="50"/>
      <c r="G147" s="56" t="s">
        <v>533</v>
      </c>
      <c r="H147" s="50"/>
      <c r="I147" s="29">
        <v>2002</v>
      </c>
      <c r="J147" s="29">
        <v>2002</v>
      </c>
      <c r="K147" s="50" t="s">
        <v>1</v>
      </c>
      <c r="L147" s="50" t="s">
        <v>3864</v>
      </c>
      <c r="M147" s="50"/>
      <c r="N147" s="50"/>
      <c r="O147" s="92" t="s">
        <v>3864</v>
      </c>
      <c r="P147" s="50" t="s">
        <v>55</v>
      </c>
      <c r="Q147" s="50"/>
      <c r="R147" s="76">
        <v>10</v>
      </c>
      <c r="S147" s="50"/>
      <c r="T147" s="54" t="s">
        <v>1280</v>
      </c>
      <c r="U147" s="62" t="s">
        <v>537</v>
      </c>
      <c r="V147" s="154" t="s">
        <v>1</v>
      </c>
      <c r="W147" s="170" t="str">
        <f t="shared" ca="1" si="28"/>
        <v>2002</v>
      </c>
      <c r="X147" s="170" t="e">
        <f>INDEX(Kraftwerksliste!$C$21:$Z$559,MATCH(A147,Kraftwerksliste!$D$21:$D$559,0),17)</f>
        <v>#N/A</v>
      </c>
      <c r="Z147" s="153" t="str" cm="1">
        <f t="array" aca="1" ref="Z147" ca="1">CELL("format",I147)</f>
        <v>G</v>
      </c>
      <c r="AA147" s="6">
        <v>146</v>
      </c>
      <c r="AB147" s="173" t="str">
        <f t="shared" ca="1" si="29"/>
        <v>2002</v>
      </c>
      <c r="AC147" s="6">
        <f t="shared" si="23"/>
        <v>0</v>
      </c>
      <c r="AD147" s="6">
        <f t="shared" si="24"/>
        <v>0</v>
      </c>
      <c r="AE147" s="6">
        <f t="shared" si="30"/>
        <v>10</v>
      </c>
      <c r="AF147" s="6" t="str">
        <f t="shared" si="25"/>
        <v>in Betrieb</v>
      </c>
    </row>
    <row r="148" spans="1:32" ht="15" customHeight="1" x14ac:dyDescent="0.25">
      <c r="A148" s="50" t="s">
        <v>4115</v>
      </c>
      <c r="B148" s="50" t="s">
        <v>462</v>
      </c>
      <c r="C148" s="50" t="s">
        <v>4116</v>
      </c>
      <c r="D148" s="77">
        <v>27576</v>
      </c>
      <c r="E148" s="50" t="s">
        <v>589</v>
      </c>
      <c r="F148" s="50"/>
      <c r="G148" s="56" t="s">
        <v>533</v>
      </c>
      <c r="H148" s="50"/>
      <c r="I148" s="30">
        <v>39679</v>
      </c>
      <c r="J148" s="38">
        <v>39679</v>
      </c>
      <c r="K148" s="50" t="s">
        <v>1</v>
      </c>
      <c r="L148" s="50" t="s">
        <v>3864</v>
      </c>
      <c r="M148" s="50"/>
      <c r="N148" s="50"/>
      <c r="O148" s="50" t="s">
        <v>3864</v>
      </c>
      <c r="P148" s="50" t="s">
        <v>55</v>
      </c>
      <c r="Q148" s="50" t="s">
        <v>58</v>
      </c>
      <c r="R148" s="55">
        <v>10</v>
      </c>
      <c r="S148" s="50" t="s">
        <v>7197</v>
      </c>
      <c r="T148" s="54" t="s">
        <v>1280</v>
      </c>
      <c r="U148" s="50" t="s">
        <v>7198</v>
      </c>
      <c r="V148" s="153" t="s">
        <v>1</v>
      </c>
      <c r="W148" s="170">
        <f t="shared" ca="1" si="28"/>
        <v>2008</v>
      </c>
      <c r="X148" s="170" t="e">
        <f>INDEX(Kraftwerksliste!$C$21:$Z$559,MATCH(A148,Kraftwerksliste!$D$21:$D$559,0),17)</f>
        <v>#N/A</v>
      </c>
      <c r="Z148" s="153" t="str" cm="1">
        <f t="array" aca="1" ref="Z148" ca="1">CELL("format",I148)</f>
        <v>D1</v>
      </c>
      <c r="AA148" s="6">
        <v>147</v>
      </c>
      <c r="AB148" s="173">
        <f t="shared" ca="1" si="29"/>
        <v>2008</v>
      </c>
      <c r="AC148" s="6">
        <f t="shared" si="23"/>
        <v>0</v>
      </c>
      <c r="AD148" s="6">
        <f t="shared" si="24"/>
        <v>0</v>
      </c>
      <c r="AE148" s="6">
        <f t="shared" si="30"/>
        <v>10</v>
      </c>
      <c r="AF148" s="6" t="str">
        <f t="shared" si="25"/>
        <v>in Betrieb</v>
      </c>
    </row>
    <row r="149" spans="1:32" ht="15" customHeight="1" x14ac:dyDescent="0.25">
      <c r="A149" s="50" t="s">
        <v>4114</v>
      </c>
      <c r="B149" s="50" t="s">
        <v>462</v>
      </c>
      <c r="C149" s="50" t="s">
        <v>4113</v>
      </c>
      <c r="D149" s="77">
        <v>27580</v>
      </c>
      <c r="E149" s="50" t="s">
        <v>589</v>
      </c>
      <c r="F149" s="50"/>
      <c r="G149" s="56" t="s">
        <v>533</v>
      </c>
      <c r="H149" s="50" t="s">
        <v>6083</v>
      </c>
      <c r="I149" s="30">
        <v>39066</v>
      </c>
      <c r="J149" s="38">
        <v>39066</v>
      </c>
      <c r="K149" s="50" t="s">
        <v>1</v>
      </c>
      <c r="L149" s="50" t="s">
        <v>3864</v>
      </c>
      <c r="M149" s="50"/>
      <c r="N149" s="50"/>
      <c r="O149" s="50" t="s">
        <v>3864</v>
      </c>
      <c r="P149" s="50" t="s">
        <v>55</v>
      </c>
      <c r="Q149" s="50" t="s">
        <v>58</v>
      </c>
      <c r="R149" s="55">
        <v>5</v>
      </c>
      <c r="S149" s="50" t="s">
        <v>7196</v>
      </c>
      <c r="T149" s="54" t="s">
        <v>149</v>
      </c>
      <c r="U149" s="50" t="s">
        <v>7195</v>
      </c>
      <c r="V149" s="153" t="s">
        <v>1</v>
      </c>
      <c r="W149" s="170">
        <f t="shared" ca="1" si="28"/>
        <v>2006</v>
      </c>
      <c r="X149" s="170" t="e">
        <f>INDEX(Kraftwerksliste!$C$21:$Z$559,MATCH(A149,Kraftwerksliste!$D$21:$D$559,0),17)</f>
        <v>#N/A</v>
      </c>
      <c r="Z149" s="153" t="str" cm="1">
        <f t="array" aca="1" ref="Z149" ca="1">CELL("format",I149)</f>
        <v>D1</v>
      </c>
      <c r="AA149" s="6">
        <v>148</v>
      </c>
      <c r="AB149" s="173">
        <f t="shared" ca="1" si="29"/>
        <v>2006</v>
      </c>
      <c r="AC149" s="6">
        <f t="shared" si="23"/>
        <v>0</v>
      </c>
      <c r="AD149" s="6">
        <f t="shared" si="24"/>
        <v>0</v>
      </c>
      <c r="AE149" s="6">
        <f t="shared" si="30"/>
        <v>10</v>
      </c>
      <c r="AF149" s="6" t="str">
        <f t="shared" si="25"/>
        <v>in Betrieb</v>
      </c>
    </row>
    <row r="150" spans="1:32" ht="15" customHeight="1" x14ac:dyDescent="0.25">
      <c r="A150" s="50" t="s">
        <v>4112</v>
      </c>
      <c r="B150" s="50" t="s">
        <v>462</v>
      </c>
      <c r="C150" s="50" t="s">
        <v>4113</v>
      </c>
      <c r="D150" s="77">
        <v>27580</v>
      </c>
      <c r="E150" s="50" t="s">
        <v>589</v>
      </c>
      <c r="F150" s="50"/>
      <c r="G150" s="56" t="s">
        <v>533</v>
      </c>
      <c r="H150" s="50" t="s">
        <v>6082</v>
      </c>
      <c r="I150" s="30">
        <v>38342</v>
      </c>
      <c r="J150" s="38">
        <v>38342</v>
      </c>
      <c r="K150" s="50" t="s">
        <v>1</v>
      </c>
      <c r="L150" s="50" t="s">
        <v>3864</v>
      </c>
      <c r="M150" s="50"/>
      <c r="N150" s="50"/>
      <c r="O150" s="50" t="s">
        <v>3864</v>
      </c>
      <c r="P150" s="50" t="s">
        <v>55</v>
      </c>
      <c r="Q150" s="50" t="s">
        <v>58</v>
      </c>
      <c r="R150" s="55">
        <v>5</v>
      </c>
      <c r="S150" s="50" t="s">
        <v>7194</v>
      </c>
      <c r="T150" s="54" t="s">
        <v>149</v>
      </c>
      <c r="U150" s="50" t="s">
        <v>7195</v>
      </c>
      <c r="V150" s="153" t="s">
        <v>1</v>
      </c>
      <c r="W150" s="170">
        <f t="shared" ca="1" si="28"/>
        <v>2004</v>
      </c>
      <c r="X150" s="170" t="e">
        <f>INDEX(Kraftwerksliste!$C$21:$Z$559,MATCH(A150,Kraftwerksliste!$D$21:$D$559,0),17)</f>
        <v>#N/A</v>
      </c>
      <c r="Z150" s="153" t="str" cm="1">
        <f t="array" aca="1" ref="Z150" ca="1">CELL("format",I150)</f>
        <v>D1</v>
      </c>
      <c r="AA150" s="6">
        <v>149</v>
      </c>
      <c r="AB150" s="173">
        <f t="shared" ca="1" si="29"/>
        <v>2004</v>
      </c>
      <c r="AC150" s="6">
        <f t="shared" si="23"/>
        <v>0</v>
      </c>
      <c r="AD150" s="6">
        <f t="shared" si="24"/>
        <v>0</v>
      </c>
      <c r="AE150" s="6">
        <f t="shared" si="30"/>
        <v>10</v>
      </c>
      <c r="AF150" s="6" t="str">
        <f t="shared" si="25"/>
        <v>in Betrieb</v>
      </c>
    </row>
    <row r="151" spans="1:32" ht="15" customHeight="1" x14ac:dyDescent="0.25">
      <c r="A151" s="50" t="s">
        <v>4120</v>
      </c>
      <c r="B151" s="50" t="s">
        <v>4121</v>
      </c>
      <c r="C151" s="50"/>
      <c r="D151" s="77">
        <v>21698</v>
      </c>
      <c r="E151" s="50" t="s">
        <v>6085</v>
      </c>
      <c r="F151" s="50"/>
      <c r="G151" s="56" t="s">
        <v>59</v>
      </c>
      <c r="H151" s="50"/>
      <c r="I151" s="29">
        <v>1999</v>
      </c>
      <c r="J151" s="29">
        <v>1999</v>
      </c>
      <c r="K151" s="50" t="s">
        <v>1</v>
      </c>
      <c r="L151" s="50" t="s">
        <v>3864</v>
      </c>
      <c r="M151" s="50"/>
      <c r="N151" s="50"/>
      <c r="O151" s="50" t="s">
        <v>3864</v>
      </c>
      <c r="P151" s="50" t="s">
        <v>55</v>
      </c>
      <c r="Q151" s="50"/>
      <c r="R151" s="55">
        <v>14.3</v>
      </c>
      <c r="S151" s="50"/>
      <c r="T151" s="54" t="s">
        <v>1280</v>
      </c>
      <c r="U151" s="50" t="s">
        <v>60</v>
      </c>
      <c r="V151" s="153" t="s">
        <v>1</v>
      </c>
      <c r="W151" s="170" t="str">
        <f t="shared" ca="1" si="28"/>
        <v>1999</v>
      </c>
      <c r="X151" s="170" t="e">
        <f>INDEX(Kraftwerksliste!$C$21:$Z$559,MATCH(A151,Kraftwerksliste!$D$21:$D$559,0),17)</f>
        <v>#N/A</v>
      </c>
      <c r="Z151" s="153" t="str" cm="1">
        <f t="array" aca="1" ref="Z151" ca="1">CELL("format",I151)</f>
        <v>G</v>
      </c>
      <c r="AA151" s="6">
        <v>150</v>
      </c>
      <c r="AB151" s="173" t="str">
        <f t="shared" ca="1" si="29"/>
        <v>1999</v>
      </c>
      <c r="AC151" s="6">
        <f t="shared" si="23"/>
        <v>0</v>
      </c>
      <c r="AD151" s="6">
        <f t="shared" si="24"/>
        <v>0</v>
      </c>
      <c r="AE151" s="6">
        <f t="shared" si="30"/>
        <v>10</v>
      </c>
      <c r="AF151" s="6" t="str">
        <f t="shared" si="25"/>
        <v>in Betrieb</v>
      </c>
    </row>
    <row r="152" spans="1:32" ht="15" customHeight="1" x14ac:dyDescent="0.25">
      <c r="A152" s="50" t="s">
        <v>4122</v>
      </c>
      <c r="B152" s="33"/>
      <c r="C152" s="36"/>
      <c r="D152" s="77">
        <v>15518</v>
      </c>
      <c r="E152" s="33" t="s">
        <v>6086</v>
      </c>
      <c r="F152" s="33"/>
      <c r="G152" s="36" t="s">
        <v>66</v>
      </c>
      <c r="H152" s="36"/>
      <c r="I152" s="29">
        <v>2006</v>
      </c>
      <c r="J152" s="29">
        <v>2006</v>
      </c>
      <c r="K152" s="50" t="s">
        <v>1</v>
      </c>
      <c r="L152" s="50" t="s">
        <v>3864</v>
      </c>
      <c r="M152" s="51"/>
      <c r="N152" s="33"/>
      <c r="O152" s="50" t="s">
        <v>3864</v>
      </c>
      <c r="P152" s="36" t="s">
        <v>55</v>
      </c>
      <c r="Q152" s="33"/>
      <c r="R152" s="52">
        <v>10</v>
      </c>
      <c r="S152" s="62"/>
      <c r="T152" s="54" t="s">
        <v>370</v>
      </c>
      <c r="U152" s="50" t="s">
        <v>77</v>
      </c>
      <c r="V152" s="153" t="s">
        <v>1</v>
      </c>
      <c r="W152" s="170" t="str">
        <f t="shared" ca="1" si="28"/>
        <v>2006</v>
      </c>
      <c r="X152" s="170" t="e">
        <f>INDEX(Kraftwerksliste!$C$21:$Z$559,MATCH(A152,Kraftwerksliste!$D$21:$D$559,0),17)</f>
        <v>#N/A</v>
      </c>
      <c r="Z152" s="153" t="str" cm="1">
        <f t="array" aca="1" ref="Z152" ca="1">CELL("format",I152)</f>
        <v>G</v>
      </c>
      <c r="AA152" s="6">
        <v>151</v>
      </c>
      <c r="AB152" s="173" t="str">
        <f t="shared" ca="1" si="29"/>
        <v>2006</v>
      </c>
      <c r="AC152" s="6">
        <f t="shared" si="23"/>
        <v>0</v>
      </c>
      <c r="AD152" s="6">
        <f t="shared" si="24"/>
        <v>0</v>
      </c>
      <c r="AE152" s="6">
        <f t="shared" si="30"/>
        <v>10</v>
      </c>
      <c r="AF152" s="6" t="str">
        <f t="shared" si="25"/>
        <v>in Betrieb</v>
      </c>
    </row>
    <row r="153" spans="1:32" ht="15" customHeight="1" x14ac:dyDescent="0.25">
      <c r="A153" s="50" t="s">
        <v>4123</v>
      </c>
      <c r="B153" s="33"/>
      <c r="C153" s="36"/>
      <c r="D153" s="77">
        <v>16306</v>
      </c>
      <c r="E153" s="33" t="s">
        <v>6087</v>
      </c>
      <c r="F153" s="33"/>
      <c r="G153" s="36" t="s">
        <v>66</v>
      </c>
      <c r="H153" s="36"/>
      <c r="I153" s="29">
        <v>2002</v>
      </c>
      <c r="J153" s="29">
        <v>2002</v>
      </c>
      <c r="K153" s="50" t="s">
        <v>1</v>
      </c>
      <c r="L153" s="50" t="s">
        <v>3864</v>
      </c>
      <c r="M153" s="51"/>
      <c r="N153" s="33"/>
      <c r="O153" s="50" t="s">
        <v>3864</v>
      </c>
      <c r="P153" s="36" t="s">
        <v>55</v>
      </c>
      <c r="Q153" s="33"/>
      <c r="R153" s="52">
        <v>17.899999999999999</v>
      </c>
      <c r="S153" s="62"/>
      <c r="T153" s="54" t="s">
        <v>370</v>
      </c>
      <c r="U153" s="50" t="s">
        <v>77</v>
      </c>
      <c r="V153" s="153" t="s">
        <v>1</v>
      </c>
      <c r="W153" s="170" t="str">
        <f t="shared" ca="1" si="28"/>
        <v>2002</v>
      </c>
      <c r="X153" s="170" t="e">
        <f>INDEX(Kraftwerksliste!$C$21:$Z$559,MATCH(A153,Kraftwerksliste!$D$21:$D$559,0),17)</f>
        <v>#N/A</v>
      </c>
      <c r="Z153" s="153" t="str" cm="1">
        <f t="array" aca="1" ref="Z153" ca="1">CELL("format",I153)</f>
        <v>G</v>
      </c>
      <c r="AA153" s="6">
        <v>152</v>
      </c>
      <c r="AB153" s="173" t="str">
        <f t="shared" ca="1" si="29"/>
        <v>2002</v>
      </c>
      <c r="AC153" s="6">
        <f t="shared" si="23"/>
        <v>0</v>
      </c>
      <c r="AD153" s="6">
        <f t="shared" si="24"/>
        <v>0</v>
      </c>
      <c r="AE153" s="6">
        <f t="shared" si="30"/>
        <v>10</v>
      </c>
      <c r="AF153" s="6" t="str">
        <f t="shared" si="25"/>
        <v>in Betrieb</v>
      </c>
    </row>
    <row r="154" spans="1:32" ht="15" customHeight="1" x14ac:dyDescent="0.25">
      <c r="A154" s="50" t="s">
        <v>602</v>
      </c>
      <c r="B154" s="33" t="s">
        <v>603</v>
      </c>
      <c r="C154" s="36" t="s">
        <v>604</v>
      </c>
      <c r="D154" s="77">
        <v>59929</v>
      </c>
      <c r="E154" s="33" t="s">
        <v>605</v>
      </c>
      <c r="F154" s="33" t="s">
        <v>606</v>
      </c>
      <c r="G154" s="36" t="s">
        <v>54</v>
      </c>
      <c r="H154" s="36" t="s">
        <v>607</v>
      </c>
      <c r="I154" s="30">
        <v>33359</v>
      </c>
      <c r="J154" s="30">
        <v>33359</v>
      </c>
      <c r="K154" s="50" t="s">
        <v>1</v>
      </c>
      <c r="L154" s="50" t="s">
        <v>17</v>
      </c>
      <c r="M154" s="51"/>
      <c r="N154" s="33"/>
      <c r="O154" s="50" t="s">
        <v>17</v>
      </c>
      <c r="P154" s="36" t="s">
        <v>55</v>
      </c>
      <c r="Q154" s="33" t="s">
        <v>55</v>
      </c>
      <c r="R154" s="52">
        <v>18</v>
      </c>
      <c r="S154" s="62"/>
      <c r="T154" s="54">
        <v>10</v>
      </c>
      <c r="U154" s="50" t="s">
        <v>61</v>
      </c>
      <c r="V154" s="153" t="s">
        <v>1</v>
      </c>
      <c r="W154" s="170">
        <f t="shared" ca="1" si="28"/>
        <v>1991</v>
      </c>
      <c r="X154" s="170" t="e">
        <f>INDEX(Kraftwerksliste!$C$21:$Z$559,MATCH(A154,Kraftwerksliste!$D$21:$D$559,0),17)</f>
        <v>#N/A</v>
      </c>
      <c r="Z154" s="153" t="str" cm="1">
        <f t="array" aca="1" ref="Z154" ca="1">CELL("format",I154)</f>
        <v>D1</v>
      </c>
      <c r="AA154" s="6">
        <v>153</v>
      </c>
      <c r="AB154" s="173">
        <f t="shared" ca="1" si="29"/>
        <v>1991</v>
      </c>
      <c r="AC154" s="6">
        <f t="shared" si="23"/>
        <v>0</v>
      </c>
      <c r="AD154" s="6">
        <f t="shared" si="24"/>
        <v>0</v>
      </c>
      <c r="AE154" s="6">
        <f t="shared" si="30"/>
        <v>10</v>
      </c>
      <c r="AF154" s="6" t="str">
        <f t="shared" si="25"/>
        <v>in Betrieb</v>
      </c>
    </row>
    <row r="155" spans="1:32" ht="15" customHeight="1" x14ac:dyDescent="0.25">
      <c r="A155" s="50" t="s">
        <v>608</v>
      </c>
      <c r="B155" s="33" t="s">
        <v>603</v>
      </c>
      <c r="C155" s="36" t="s">
        <v>604</v>
      </c>
      <c r="D155" s="77">
        <v>59929</v>
      </c>
      <c r="E155" s="33" t="s">
        <v>605</v>
      </c>
      <c r="F155" s="33" t="s">
        <v>606</v>
      </c>
      <c r="G155" s="36" t="s">
        <v>54</v>
      </c>
      <c r="H155" s="36" t="s">
        <v>609</v>
      </c>
      <c r="I155" s="30">
        <v>35186</v>
      </c>
      <c r="J155" s="30">
        <v>35186</v>
      </c>
      <c r="K155" s="50" t="s">
        <v>1</v>
      </c>
      <c r="L155" s="50" t="s">
        <v>20</v>
      </c>
      <c r="M155" s="51"/>
      <c r="N155" s="33"/>
      <c r="O155" s="50" t="s">
        <v>20</v>
      </c>
      <c r="P155" s="36" t="s">
        <v>58</v>
      </c>
      <c r="Q155" s="33" t="s">
        <v>55</v>
      </c>
      <c r="R155" s="52">
        <v>13.5</v>
      </c>
      <c r="S155" s="62"/>
      <c r="T155" s="54">
        <v>10</v>
      </c>
      <c r="U155" s="50" t="s">
        <v>61</v>
      </c>
      <c r="V155" s="153" t="s">
        <v>1</v>
      </c>
      <c r="W155" s="170">
        <f t="shared" ca="1" si="28"/>
        <v>1996</v>
      </c>
      <c r="X155" s="170" t="str">
        <f>INDEX(Kraftwerksliste!$C$21:$Z$559,MATCH(A155,Kraftwerksliste!$D$21:$D$559,0),17)</f>
        <v>Gas turbine</v>
      </c>
      <c r="Z155" s="153" t="str" cm="1">
        <f t="array" aca="1" ref="Z155" ca="1">CELL("format",I155)</f>
        <v>D1</v>
      </c>
      <c r="AA155" s="6">
        <v>154</v>
      </c>
      <c r="AB155" s="173">
        <f t="shared" ca="1" si="29"/>
        <v>1996</v>
      </c>
      <c r="AC155" s="6">
        <f t="shared" si="23"/>
        <v>0</v>
      </c>
      <c r="AD155" s="6">
        <f t="shared" si="24"/>
        <v>0</v>
      </c>
      <c r="AE155" s="6">
        <f t="shared" si="30"/>
        <v>10</v>
      </c>
      <c r="AF155" s="6" t="str">
        <f t="shared" si="25"/>
        <v>in Betrieb</v>
      </c>
    </row>
    <row r="156" spans="1:32" ht="15" customHeight="1" x14ac:dyDescent="0.25">
      <c r="A156" s="50" t="s">
        <v>610</v>
      </c>
      <c r="B156" s="50" t="s">
        <v>611</v>
      </c>
      <c r="C156" s="50" t="s">
        <v>612</v>
      </c>
      <c r="D156" s="77">
        <v>25576</v>
      </c>
      <c r="E156" s="50" t="s">
        <v>612</v>
      </c>
      <c r="F156" s="50"/>
      <c r="G156" s="56" t="s">
        <v>78</v>
      </c>
      <c r="H156" s="50" t="s">
        <v>613</v>
      </c>
      <c r="I156" s="30">
        <v>31768</v>
      </c>
      <c r="J156" s="38">
        <v>31768</v>
      </c>
      <c r="K156" s="50" t="s">
        <v>1</v>
      </c>
      <c r="L156" s="50" t="s">
        <v>23</v>
      </c>
      <c r="M156" s="50"/>
      <c r="N156" s="50"/>
      <c r="O156" s="50" t="s">
        <v>23</v>
      </c>
      <c r="P156" s="50" t="s">
        <v>58</v>
      </c>
      <c r="Q156" s="50" t="s">
        <v>58</v>
      </c>
      <c r="R156" s="55">
        <v>1410</v>
      </c>
      <c r="S156" s="50" t="s">
        <v>612</v>
      </c>
      <c r="T156" s="54" t="s">
        <v>1228</v>
      </c>
      <c r="U156" s="50" t="s">
        <v>580</v>
      </c>
      <c r="V156" s="153" t="s">
        <v>1</v>
      </c>
      <c r="W156" s="170">
        <f t="shared" ca="1" si="28"/>
        <v>1986</v>
      </c>
      <c r="X156" s="170" t="str">
        <f>INDEX(Kraftwerksliste!$C$21:$Z$559,MATCH(A156,Kraftwerksliste!$D$21:$D$559,0),17)</f>
        <v>Steam turbine</v>
      </c>
      <c r="Z156" s="153" t="str" cm="1">
        <f t="array" aca="1" ref="Z156" ca="1">CELL("format",I156)</f>
        <v>D1</v>
      </c>
      <c r="AA156" s="6">
        <v>155</v>
      </c>
      <c r="AB156" s="173">
        <f t="shared" ca="1" si="29"/>
        <v>1986</v>
      </c>
      <c r="AC156" s="6">
        <f t="shared" si="23"/>
        <v>0</v>
      </c>
      <c r="AD156" s="6">
        <f t="shared" si="24"/>
        <v>0</v>
      </c>
      <c r="AE156" s="6">
        <f t="shared" si="30"/>
        <v>10</v>
      </c>
      <c r="AF156" s="6" t="str">
        <f t="shared" si="25"/>
        <v>in Betrieb</v>
      </c>
    </row>
    <row r="157" spans="1:32" ht="15" customHeight="1" x14ac:dyDescent="0.25">
      <c r="A157" s="54" t="s">
        <v>4127</v>
      </c>
      <c r="B157" s="33"/>
      <c r="C157" s="50"/>
      <c r="D157" s="77">
        <v>27305</v>
      </c>
      <c r="E157" s="50" t="s">
        <v>6089</v>
      </c>
      <c r="F157" s="50"/>
      <c r="G157" s="56" t="s">
        <v>59</v>
      </c>
      <c r="H157" s="50"/>
      <c r="I157" s="29">
        <v>2005</v>
      </c>
      <c r="J157" s="29">
        <v>2005</v>
      </c>
      <c r="K157" s="50" t="s">
        <v>1</v>
      </c>
      <c r="L157" s="50" t="s">
        <v>3864</v>
      </c>
      <c r="M157" s="50"/>
      <c r="N157" s="50"/>
      <c r="O157" s="50" t="s">
        <v>3864</v>
      </c>
      <c r="P157" s="50" t="s">
        <v>55</v>
      </c>
      <c r="Q157" s="50"/>
      <c r="R157" s="55">
        <v>14</v>
      </c>
      <c r="S157" s="50"/>
      <c r="T157" s="146" t="s">
        <v>149</v>
      </c>
      <c r="U157" s="50" t="s">
        <v>161</v>
      </c>
      <c r="V157" s="153" t="s">
        <v>1</v>
      </c>
      <c r="W157" s="170" t="str">
        <f t="shared" ca="1" si="28"/>
        <v>2005</v>
      </c>
      <c r="X157" s="170" t="e">
        <f>INDEX(Kraftwerksliste!$C$21:$Z$559,MATCH(A157,Kraftwerksliste!$D$21:$D$559,0),17)</f>
        <v>#N/A</v>
      </c>
      <c r="Z157" s="153" t="str" cm="1">
        <f t="array" aca="1" ref="Z157" ca="1">CELL("format",I157)</f>
        <v>G</v>
      </c>
      <c r="AA157" s="6">
        <v>156</v>
      </c>
      <c r="AB157" s="173" t="str">
        <f t="shared" ca="1" si="29"/>
        <v>2005</v>
      </c>
      <c r="AC157" s="6">
        <f t="shared" si="23"/>
        <v>0</v>
      </c>
      <c r="AD157" s="6">
        <f t="shared" si="24"/>
        <v>0</v>
      </c>
      <c r="AE157" s="6">
        <f t="shared" si="30"/>
        <v>10</v>
      </c>
      <c r="AF157" s="6" t="str">
        <f t="shared" si="25"/>
        <v>in Betrieb</v>
      </c>
    </row>
    <row r="158" spans="1:32" ht="15" customHeight="1" x14ac:dyDescent="0.25">
      <c r="A158" s="54" t="s">
        <v>4128</v>
      </c>
      <c r="B158" s="50"/>
      <c r="C158" s="50"/>
      <c r="D158" s="75">
        <v>27305</v>
      </c>
      <c r="E158" s="62" t="s">
        <v>6089</v>
      </c>
      <c r="F158" s="50"/>
      <c r="G158" s="56" t="s">
        <v>59</v>
      </c>
      <c r="H158" s="50"/>
      <c r="I158" s="29">
        <v>2010</v>
      </c>
      <c r="J158" s="29">
        <v>2010</v>
      </c>
      <c r="K158" s="50" t="s">
        <v>1</v>
      </c>
      <c r="L158" s="50" t="s">
        <v>3864</v>
      </c>
      <c r="M158" s="50"/>
      <c r="N158" s="50"/>
      <c r="O158" s="92" t="s">
        <v>3864</v>
      </c>
      <c r="P158" s="50" t="s">
        <v>55</v>
      </c>
      <c r="Q158" s="50"/>
      <c r="R158" s="76">
        <v>10</v>
      </c>
      <c r="S158" s="50"/>
      <c r="T158" s="54" t="s">
        <v>149</v>
      </c>
      <c r="U158" s="62" t="s">
        <v>161</v>
      </c>
      <c r="V158" s="154" t="s">
        <v>1</v>
      </c>
      <c r="W158" s="170" t="str">
        <f t="shared" ca="1" si="28"/>
        <v>2010</v>
      </c>
      <c r="X158" s="170" t="e">
        <f>INDEX(Kraftwerksliste!$C$21:$Z$559,MATCH(A158,Kraftwerksliste!$D$21:$D$559,0),17)</f>
        <v>#N/A</v>
      </c>
      <c r="Z158" s="153" t="str" cm="1">
        <f t="array" aca="1" ref="Z158" ca="1">CELL("format",I158)</f>
        <v>G</v>
      </c>
      <c r="AA158" s="6">
        <v>157</v>
      </c>
      <c r="AB158" s="173" t="str">
        <f t="shared" ca="1" si="29"/>
        <v>2010</v>
      </c>
      <c r="AC158" s="6">
        <f t="shared" si="23"/>
        <v>0</v>
      </c>
      <c r="AD158" s="6">
        <f t="shared" si="24"/>
        <v>0</v>
      </c>
      <c r="AE158" s="6">
        <f t="shared" si="30"/>
        <v>10</v>
      </c>
      <c r="AF158" s="6" t="str">
        <f t="shared" si="25"/>
        <v>in Betrieb</v>
      </c>
    </row>
    <row r="159" spans="1:32" ht="15" customHeight="1" x14ac:dyDescent="0.25">
      <c r="A159" s="139" t="s">
        <v>3589</v>
      </c>
      <c r="B159" s="139" t="s">
        <v>3590</v>
      </c>
      <c r="C159" s="139" t="s">
        <v>614</v>
      </c>
      <c r="D159" s="139">
        <v>25541</v>
      </c>
      <c r="E159" s="139" t="s">
        <v>614</v>
      </c>
      <c r="F159" s="139" t="s">
        <v>3591</v>
      </c>
      <c r="G159" s="139" t="s">
        <v>78</v>
      </c>
      <c r="H159" s="139" t="s">
        <v>67</v>
      </c>
      <c r="I159" s="50"/>
      <c r="J159" s="50"/>
      <c r="K159" s="139" t="s">
        <v>3586</v>
      </c>
      <c r="L159" s="139" t="s">
        <v>27</v>
      </c>
      <c r="M159" s="139"/>
      <c r="N159" s="139"/>
      <c r="O159" s="139" t="s">
        <v>27</v>
      </c>
      <c r="P159" s="139" t="s">
        <v>58</v>
      </c>
      <c r="Q159" s="139" t="s">
        <v>58</v>
      </c>
      <c r="R159" s="140">
        <v>63.5</v>
      </c>
      <c r="S159" s="140" t="s">
        <v>614</v>
      </c>
      <c r="T159" s="151" t="s">
        <v>1228</v>
      </c>
      <c r="U159" s="140" t="s">
        <v>70</v>
      </c>
      <c r="V159" s="164" t="s">
        <v>7485</v>
      </c>
      <c r="W159" s="170">
        <f t="shared" si="26"/>
        <v>2010</v>
      </c>
      <c r="X159" s="170" t="e">
        <f>INDEX(Kraftwerksliste!$C$21:$Z$559,MATCH(A159,Kraftwerksliste!$D$21:$D$559,0),17)</f>
        <v>#N/A</v>
      </c>
      <c r="Z159" s="153" t="str" cm="1">
        <f t="array" aca="1" ref="Z159" ca="1">CELL("format",I159)</f>
        <v>G</v>
      </c>
      <c r="AA159" s="6">
        <v>158</v>
      </c>
      <c r="AB159" s="173">
        <f t="shared" si="27"/>
        <v>2010</v>
      </c>
      <c r="AC159" s="6">
        <f t="shared" si="23"/>
        <v>1</v>
      </c>
      <c r="AD159" s="6">
        <f t="shared" si="24"/>
        <v>0</v>
      </c>
      <c r="AE159" s="6">
        <f t="shared" si="30"/>
        <v>36</v>
      </c>
      <c r="AF159" s="6" t="str">
        <f t="shared" si="25"/>
        <v xml:space="preserve">Endgültig Stillgelegt 2017 </v>
      </c>
    </row>
    <row r="160" spans="1:32" ht="15" customHeight="1" x14ac:dyDescent="0.25">
      <c r="A160" s="139" t="s">
        <v>3592</v>
      </c>
      <c r="B160" s="139" t="s">
        <v>3590</v>
      </c>
      <c r="C160" s="139" t="s">
        <v>614</v>
      </c>
      <c r="D160" s="139">
        <v>25541</v>
      </c>
      <c r="E160" s="139" t="s">
        <v>614</v>
      </c>
      <c r="F160" s="139" t="s">
        <v>3591</v>
      </c>
      <c r="G160" s="139" t="s">
        <v>78</v>
      </c>
      <c r="H160" s="139" t="s">
        <v>72</v>
      </c>
      <c r="I160" s="50"/>
      <c r="J160" s="50"/>
      <c r="K160" s="139" t="s">
        <v>3586</v>
      </c>
      <c r="L160" s="139" t="s">
        <v>27</v>
      </c>
      <c r="M160" s="139"/>
      <c r="N160" s="139"/>
      <c r="O160" s="139" t="s">
        <v>27</v>
      </c>
      <c r="P160" s="139" t="s">
        <v>58</v>
      </c>
      <c r="Q160" s="139" t="s">
        <v>58</v>
      </c>
      <c r="R160" s="140">
        <v>63.5</v>
      </c>
      <c r="S160" s="140" t="s">
        <v>614</v>
      </c>
      <c r="T160" s="151" t="s">
        <v>1228</v>
      </c>
      <c r="U160" s="140" t="s">
        <v>70</v>
      </c>
      <c r="V160" s="164" t="s">
        <v>7485</v>
      </c>
      <c r="W160" s="170">
        <f t="shared" si="26"/>
        <v>2010</v>
      </c>
      <c r="X160" s="170" t="e">
        <f>INDEX(Kraftwerksliste!$C$21:$Z$559,MATCH(A160,Kraftwerksliste!$D$21:$D$559,0),17)</f>
        <v>#N/A</v>
      </c>
      <c r="Z160" s="153" t="str" cm="1">
        <f t="array" aca="1" ref="Z160" ca="1">CELL("format",I160)</f>
        <v>G</v>
      </c>
      <c r="AA160" s="6">
        <v>159</v>
      </c>
      <c r="AB160" s="173">
        <f t="shared" si="27"/>
        <v>2010</v>
      </c>
      <c r="AC160" s="6">
        <f t="shared" si="23"/>
        <v>1</v>
      </c>
      <c r="AD160" s="6">
        <f t="shared" si="24"/>
        <v>0</v>
      </c>
      <c r="AE160" s="6">
        <f t="shared" si="30"/>
        <v>36</v>
      </c>
      <c r="AF160" s="6" t="str">
        <f t="shared" si="25"/>
        <v xml:space="preserve">Endgültig Stillgelegt 2017 </v>
      </c>
    </row>
    <row r="161" spans="1:32" ht="15" customHeight="1" x14ac:dyDescent="0.25">
      <c r="A161" s="139" t="s">
        <v>3593</v>
      </c>
      <c r="B161" s="139" t="s">
        <v>3590</v>
      </c>
      <c r="C161" s="139" t="s">
        <v>614</v>
      </c>
      <c r="D161" s="139">
        <v>25541</v>
      </c>
      <c r="E161" s="139" t="s">
        <v>614</v>
      </c>
      <c r="F161" s="139" t="s">
        <v>3591</v>
      </c>
      <c r="G161" s="139" t="s">
        <v>78</v>
      </c>
      <c r="H161" s="139" t="s">
        <v>74</v>
      </c>
      <c r="I161" s="50"/>
      <c r="J161" s="50"/>
      <c r="K161" s="139" t="s">
        <v>3586</v>
      </c>
      <c r="L161" s="139" t="s">
        <v>27</v>
      </c>
      <c r="M161" s="139"/>
      <c r="N161" s="139"/>
      <c r="O161" s="139" t="s">
        <v>27</v>
      </c>
      <c r="P161" s="139" t="s">
        <v>58</v>
      </c>
      <c r="Q161" s="139" t="s">
        <v>58</v>
      </c>
      <c r="R161" s="140">
        <v>63.5</v>
      </c>
      <c r="S161" s="140" t="s">
        <v>614</v>
      </c>
      <c r="T161" s="151" t="s">
        <v>1228</v>
      </c>
      <c r="U161" s="140" t="s">
        <v>70</v>
      </c>
      <c r="V161" s="164" t="s">
        <v>7485</v>
      </c>
      <c r="W161" s="170">
        <f t="shared" si="26"/>
        <v>2010</v>
      </c>
      <c r="X161" s="170" t="e">
        <f>INDEX(Kraftwerksliste!$C$21:$Z$559,MATCH(A161,Kraftwerksliste!$D$21:$D$559,0),17)</f>
        <v>#N/A</v>
      </c>
      <c r="Z161" s="153" t="str" cm="1">
        <f t="array" aca="1" ref="Z161" ca="1">CELL("format",I161)</f>
        <v>G</v>
      </c>
      <c r="AA161" s="6">
        <v>160</v>
      </c>
      <c r="AB161" s="173">
        <f t="shared" si="27"/>
        <v>2010</v>
      </c>
      <c r="AC161" s="6">
        <f t="shared" si="23"/>
        <v>1</v>
      </c>
      <c r="AD161" s="6">
        <f t="shared" si="24"/>
        <v>0</v>
      </c>
      <c r="AE161" s="6">
        <f t="shared" si="30"/>
        <v>36</v>
      </c>
      <c r="AF161" s="6" t="str">
        <f t="shared" si="25"/>
        <v xml:space="preserve">Endgültig Stillgelegt 2017 </v>
      </c>
    </row>
    <row r="162" spans="1:32" ht="15" customHeight="1" x14ac:dyDescent="0.25">
      <c r="A162" s="139" t="s">
        <v>3594</v>
      </c>
      <c r="B162" s="139" t="s">
        <v>3590</v>
      </c>
      <c r="C162" s="139" t="s">
        <v>614</v>
      </c>
      <c r="D162" s="139">
        <v>25541</v>
      </c>
      <c r="E162" s="139" t="s">
        <v>614</v>
      </c>
      <c r="F162" s="139" t="s">
        <v>3591</v>
      </c>
      <c r="G162" s="139" t="s">
        <v>78</v>
      </c>
      <c r="H162" s="139" t="s">
        <v>76</v>
      </c>
      <c r="I162" s="50"/>
      <c r="J162" s="50"/>
      <c r="K162" s="139" t="s">
        <v>3586</v>
      </c>
      <c r="L162" s="139" t="s">
        <v>27</v>
      </c>
      <c r="M162" s="139"/>
      <c r="N162" s="139"/>
      <c r="O162" s="139" t="s">
        <v>27</v>
      </c>
      <c r="P162" s="139" t="s">
        <v>58</v>
      </c>
      <c r="Q162" s="139" t="s">
        <v>58</v>
      </c>
      <c r="R162" s="140">
        <v>63.5</v>
      </c>
      <c r="S162" s="140" t="s">
        <v>614</v>
      </c>
      <c r="T162" s="151" t="s">
        <v>1228</v>
      </c>
      <c r="U162" s="140" t="s">
        <v>70</v>
      </c>
      <c r="V162" s="164" t="s">
        <v>7485</v>
      </c>
      <c r="W162" s="170">
        <f t="shared" si="26"/>
        <v>2010</v>
      </c>
      <c r="X162" s="170" t="e">
        <f>INDEX(Kraftwerksliste!$C$21:$Z$559,MATCH(A162,Kraftwerksliste!$D$21:$D$559,0),17)</f>
        <v>#N/A</v>
      </c>
      <c r="Z162" s="153" t="str" cm="1">
        <f t="array" aca="1" ref="Z162" ca="1">CELL("format",I162)</f>
        <v>G</v>
      </c>
      <c r="AA162" s="6">
        <v>161</v>
      </c>
      <c r="AB162" s="173">
        <f t="shared" si="27"/>
        <v>2010</v>
      </c>
      <c r="AC162" s="6">
        <f t="shared" si="23"/>
        <v>1</v>
      </c>
      <c r="AD162" s="6">
        <f t="shared" si="24"/>
        <v>0</v>
      </c>
      <c r="AE162" s="6">
        <f t="shared" si="30"/>
        <v>36</v>
      </c>
      <c r="AF162" s="6" t="str">
        <f t="shared" si="25"/>
        <v xml:space="preserve">Endgültig Stillgelegt 2017 </v>
      </c>
    </row>
    <row r="163" spans="1:32" ht="15" customHeight="1" x14ac:dyDescent="0.25">
      <c r="A163" s="50" t="s">
        <v>4134</v>
      </c>
      <c r="B163" s="58" t="s">
        <v>4135</v>
      </c>
      <c r="C163" s="36" t="s">
        <v>614</v>
      </c>
      <c r="D163" s="77">
        <v>25541</v>
      </c>
      <c r="E163" s="33" t="s">
        <v>614</v>
      </c>
      <c r="F163" s="33"/>
      <c r="G163" s="36" t="s">
        <v>78</v>
      </c>
      <c r="H163" s="36" t="s">
        <v>614</v>
      </c>
      <c r="I163" s="31">
        <v>2004</v>
      </c>
      <c r="J163" s="31">
        <v>2004</v>
      </c>
      <c r="K163" s="50" t="s">
        <v>1</v>
      </c>
      <c r="L163" s="50" t="s">
        <v>3864</v>
      </c>
      <c r="M163" s="51"/>
      <c r="N163" s="33"/>
      <c r="O163" s="51" t="s">
        <v>3864</v>
      </c>
      <c r="P163" s="33" t="s">
        <v>55</v>
      </c>
      <c r="Q163" s="36" t="s">
        <v>58</v>
      </c>
      <c r="R163" s="52">
        <v>20</v>
      </c>
      <c r="S163" s="62" t="s">
        <v>7200</v>
      </c>
      <c r="T163" s="54">
        <v>30</v>
      </c>
      <c r="U163" s="36" t="s">
        <v>79</v>
      </c>
      <c r="V163" s="158" t="s">
        <v>1</v>
      </c>
      <c r="W163" s="170" t="str">
        <f t="shared" ref="W163:W187" ca="1" si="31">IF(ISBLANK(I163),2010,IF(Z163="D1",YEAR(I163),RIGHT(I163,4)))</f>
        <v>2004</v>
      </c>
      <c r="X163" s="170" t="e">
        <f>INDEX(Kraftwerksliste!$C$21:$Z$559,MATCH(A163,Kraftwerksliste!$D$21:$D$559,0),17)</f>
        <v>#N/A</v>
      </c>
      <c r="Z163" s="153" t="str" cm="1">
        <f t="array" aca="1" ref="Z163" ca="1">CELL("format",I163)</f>
        <v>F0</v>
      </c>
      <c r="AA163" s="6">
        <v>162</v>
      </c>
      <c r="AB163" s="173" t="str">
        <f t="shared" ref="AB163:AB187" ca="1" si="32">W163</f>
        <v>2004</v>
      </c>
      <c r="AC163" s="6">
        <f t="shared" si="23"/>
        <v>0</v>
      </c>
      <c r="AD163" s="6">
        <f t="shared" si="24"/>
        <v>0</v>
      </c>
      <c r="AE163" s="6">
        <f t="shared" si="30"/>
        <v>10</v>
      </c>
      <c r="AF163" s="6" t="str">
        <f t="shared" si="25"/>
        <v>in Betrieb</v>
      </c>
    </row>
    <row r="164" spans="1:32" ht="15" customHeight="1" x14ac:dyDescent="0.25">
      <c r="A164" s="54" t="s">
        <v>4129</v>
      </c>
      <c r="B164" s="50" t="s">
        <v>4130</v>
      </c>
      <c r="C164" s="50"/>
      <c r="D164" s="77">
        <v>25542</v>
      </c>
      <c r="E164" s="50" t="s">
        <v>614</v>
      </c>
      <c r="F164" s="50"/>
      <c r="G164" s="56" t="s">
        <v>78</v>
      </c>
      <c r="H164" s="109"/>
      <c r="I164" s="29">
        <v>2010</v>
      </c>
      <c r="J164" s="29">
        <v>2010</v>
      </c>
      <c r="K164" s="50" t="s">
        <v>1</v>
      </c>
      <c r="L164" s="50" t="s">
        <v>3864</v>
      </c>
      <c r="M164" s="50"/>
      <c r="N164" s="50"/>
      <c r="O164" s="50" t="s">
        <v>3864</v>
      </c>
      <c r="P164" s="50" t="s">
        <v>55</v>
      </c>
      <c r="Q164" s="50"/>
      <c r="R164" s="55">
        <v>20</v>
      </c>
      <c r="S164" s="50"/>
      <c r="T164" s="145" t="s">
        <v>149</v>
      </c>
      <c r="U164" s="50" t="s">
        <v>79</v>
      </c>
      <c r="V164" s="153" t="s">
        <v>1</v>
      </c>
      <c r="W164" s="170" t="str">
        <f t="shared" ca="1" si="31"/>
        <v>2010</v>
      </c>
      <c r="X164" s="170" t="e">
        <f>INDEX(Kraftwerksliste!$C$21:$Z$559,MATCH(A164,Kraftwerksliste!$D$21:$D$559,0),17)</f>
        <v>#N/A</v>
      </c>
      <c r="Z164" s="153" t="str" cm="1">
        <f t="array" aca="1" ref="Z164" ca="1">CELL("format",I164)</f>
        <v>G</v>
      </c>
      <c r="AA164" s="6">
        <v>163</v>
      </c>
      <c r="AB164" s="173" t="str">
        <f t="shared" ca="1" si="32"/>
        <v>2010</v>
      </c>
      <c r="AC164" s="6">
        <f t="shared" si="23"/>
        <v>0</v>
      </c>
      <c r="AD164" s="6">
        <f t="shared" si="24"/>
        <v>0</v>
      </c>
      <c r="AE164" s="6">
        <f t="shared" si="30"/>
        <v>10</v>
      </c>
      <c r="AF164" s="6" t="str">
        <f t="shared" si="25"/>
        <v>in Betrieb</v>
      </c>
    </row>
    <row r="165" spans="1:32" ht="15" customHeight="1" x14ac:dyDescent="0.25">
      <c r="A165" s="54" t="s">
        <v>4131</v>
      </c>
      <c r="B165" s="50" t="s">
        <v>4130</v>
      </c>
      <c r="C165" s="50"/>
      <c r="D165" s="77">
        <v>25541</v>
      </c>
      <c r="E165" s="50" t="s">
        <v>614</v>
      </c>
      <c r="F165" s="50"/>
      <c r="G165" s="56" t="s">
        <v>78</v>
      </c>
      <c r="H165" s="50"/>
      <c r="I165" s="29">
        <v>2010</v>
      </c>
      <c r="J165" s="29">
        <v>2010</v>
      </c>
      <c r="K165" s="50" t="s">
        <v>1</v>
      </c>
      <c r="L165" s="50" t="s">
        <v>3864</v>
      </c>
      <c r="M165" s="50"/>
      <c r="N165" s="50"/>
      <c r="O165" s="50" t="s">
        <v>3864</v>
      </c>
      <c r="P165" s="50" t="s">
        <v>55</v>
      </c>
      <c r="Q165" s="50"/>
      <c r="R165" s="55">
        <v>10</v>
      </c>
      <c r="S165" s="50"/>
      <c r="T165" s="54" t="s">
        <v>149</v>
      </c>
      <c r="U165" s="50" t="s">
        <v>79</v>
      </c>
      <c r="V165" s="153" t="s">
        <v>1</v>
      </c>
      <c r="W165" s="170" t="str">
        <f t="shared" ca="1" si="31"/>
        <v>2010</v>
      </c>
      <c r="X165" s="170" t="e">
        <f>INDEX(Kraftwerksliste!$C$21:$Z$559,MATCH(A165,Kraftwerksliste!$D$21:$D$559,0),17)</f>
        <v>#N/A</v>
      </c>
      <c r="Z165" s="153" t="str" cm="1">
        <f t="array" aca="1" ref="Z165" ca="1">CELL("format",I165)</f>
        <v>G</v>
      </c>
      <c r="AA165" s="6">
        <v>164</v>
      </c>
      <c r="AB165" s="173" t="str">
        <f t="shared" ca="1" si="32"/>
        <v>2010</v>
      </c>
      <c r="AC165" s="6">
        <f t="shared" si="23"/>
        <v>0</v>
      </c>
      <c r="AD165" s="6">
        <f t="shared" si="24"/>
        <v>0</v>
      </c>
      <c r="AE165" s="6">
        <f t="shared" si="30"/>
        <v>10</v>
      </c>
      <c r="AF165" s="6" t="str">
        <f t="shared" si="25"/>
        <v>in Betrieb</v>
      </c>
    </row>
    <row r="166" spans="1:32" ht="15" customHeight="1" x14ac:dyDescent="0.25">
      <c r="A166" s="50" t="s">
        <v>4136</v>
      </c>
      <c r="B166" s="50" t="s">
        <v>4137</v>
      </c>
      <c r="C166" s="50" t="s">
        <v>4138</v>
      </c>
      <c r="D166" s="77">
        <v>7751</v>
      </c>
      <c r="E166" s="50" t="s">
        <v>6091</v>
      </c>
      <c r="F166" s="50"/>
      <c r="G166" s="56" t="s">
        <v>169</v>
      </c>
      <c r="H166" s="50"/>
      <c r="I166" s="29">
        <v>2002</v>
      </c>
      <c r="J166" s="29">
        <v>2002</v>
      </c>
      <c r="K166" s="50" t="s">
        <v>1</v>
      </c>
      <c r="L166" s="50" t="s">
        <v>3864</v>
      </c>
      <c r="M166" s="50"/>
      <c r="N166" s="50"/>
      <c r="O166" s="92" t="s">
        <v>3864</v>
      </c>
      <c r="P166" s="50" t="s">
        <v>55</v>
      </c>
      <c r="Q166" s="50" t="s">
        <v>58</v>
      </c>
      <c r="R166" s="55">
        <v>12</v>
      </c>
      <c r="S166" s="50" t="s">
        <v>7201</v>
      </c>
      <c r="T166" s="54" t="s">
        <v>370</v>
      </c>
      <c r="U166" s="50" t="s">
        <v>231</v>
      </c>
      <c r="V166" s="153" t="s">
        <v>1</v>
      </c>
      <c r="W166" s="170" t="str">
        <f t="shared" ca="1" si="31"/>
        <v>2002</v>
      </c>
      <c r="X166" s="170" t="e">
        <f>INDEX(Kraftwerksliste!$C$21:$Z$559,MATCH(A166,Kraftwerksliste!$D$21:$D$559,0),17)</f>
        <v>#N/A</v>
      </c>
      <c r="Z166" s="153" t="str" cm="1">
        <f t="array" aca="1" ref="Z166" ca="1">CELL("format",I166)</f>
        <v>G</v>
      </c>
      <c r="AA166" s="6">
        <v>165</v>
      </c>
      <c r="AB166" s="173" t="str">
        <f t="shared" ca="1" si="32"/>
        <v>2002</v>
      </c>
      <c r="AC166" s="6">
        <f t="shared" si="23"/>
        <v>0</v>
      </c>
      <c r="AD166" s="6">
        <f t="shared" si="24"/>
        <v>0</v>
      </c>
      <c r="AE166" s="6">
        <f t="shared" si="30"/>
        <v>10</v>
      </c>
      <c r="AF166" s="6" t="str">
        <f t="shared" si="25"/>
        <v>in Betrieb</v>
      </c>
    </row>
    <row r="167" spans="1:32" ht="15" customHeight="1" x14ac:dyDescent="0.25">
      <c r="A167" s="50" t="s">
        <v>4139</v>
      </c>
      <c r="B167" s="50" t="s">
        <v>4140</v>
      </c>
      <c r="C167" s="50" t="s">
        <v>4141</v>
      </c>
      <c r="D167" s="77">
        <v>29690</v>
      </c>
      <c r="E167" s="50" t="s">
        <v>6092</v>
      </c>
      <c r="F167" s="50"/>
      <c r="G167" s="56" t="s">
        <v>59</v>
      </c>
      <c r="H167" s="50" t="s">
        <v>6093</v>
      </c>
      <c r="I167" s="30">
        <v>39848</v>
      </c>
      <c r="J167" s="38">
        <v>39848</v>
      </c>
      <c r="K167" s="50" t="s">
        <v>1</v>
      </c>
      <c r="L167" s="50" t="s">
        <v>3864</v>
      </c>
      <c r="M167" s="50"/>
      <c r="N167" s="50"/>
      <c r="O167" s="50" t="s">
        <v>3864</v>
      </c>
      <c r="P167" s="50" t="s">
        <v>55</v>
      </c>
      <c r="Q167" s="50" t="s">
        <v>58</v>
      </c>
      <c r="R167" s="55">
        <v>36</v>
      </c>
      <c r="S167" s="50" t="s">
        <v>7202</v>
      </c>
      <c r="T167" s="50" t="s">
        <v>370</v>
      </c>
      <c r="U167" s="50" t="s">
        <v>161</v>
      </c>
      <c r="V167" s="153" t="s">
        <v>1</v>
      </c>
      <c r="W167" s="170">
        <f t="shared" ca="1" si="31"/>
        <v>2009</v>
      </c>
      <c r="X167" s="170" t="e">
        <f>INDEX(Kraftwerksliste!$C$21:$Z$559,MATCH(A167,Kraftwerksliste!$D$21:$D$559,0),17)</f>
        <v>#N/A</v>
      </c>
      <c r="Z167" s="153" t="str" cm="1">
        <f t="array" aca="1" ref="Z167" ca="1">CELL("format",I167)</f>
        <v>D1</v>
      </c>
      <c r="AA167" s="6">
        <v>166</v>
      </c>
      <c r="AB167" s="173">
        <f t="shared" ca="1" si="32"/>
        <v>2009</v>
      </c>
      <c r="AC167" s="6">
        <f t="shared" si="23"/>
        <v>0</v>
      </c>
      <c r="AD167" s="6">
        <f t="shared" si="24"/>
        <v>0</v>
      </c>
      <c r="AE167" s="6">
        <f t="shared" si="30"/>
        <v>10</v>
      </c>
      <c r="AF167" s="6" t="str">
        <f t="shared" si="25"/>
        <v>in Betrieb</v>
      </c>
    </row>
    <row r="168" spans="1:32" ht="15" customHeight="1" x14ac:dyDescent="0.25">
      <c r="A168" s="54" t="s">
        <v>4143</v>
      </c>
      <c r="B168" s="50"/>
      <c r="C168" s="50"/>
      <c r="D168" s="75">
        <v>39288</v>
      </c>
      <c r="E168" s="62" t="s">
        <v>6095</v>
      </c>
      <c r="F168" s="50"/>
      <c r="G168" s="56" t="s">
        <v>99</v>
      </c>
      <c r="H168" s="50"/>
      <c r="I168" s="29">
        <v>2007</v>
      </c>
      <c r="J168" s="29">
        <v>2007</v>
      </c>
      <c r="K168" s="50" t="s">
        <v>1</v>
      </c>
      <c r="L168" s="50" t="s">
        <v>3864</v>
      </c>
      <c r="M168" s="50"/>
      <c r="N168" s="50"/>
      <c r="O168" s="92" t="s">
        <v>3864</v>
      </c>
      <c r="P168" s="50" t="s">
        <v>55</v>
      </c>
      <c r="Q168" s="50"/>
      <c r="R168" s="76">
        <v>16</v>
      </c>
      <c r="S168" s="50"/>
      <c r="T168" s="54" t="s">
        <v>149</v>
      </c>
      <c r="U168" s="62" t="s">
        <v>161</v>
      </c>
      <c r="V168" s="154" t="s">
        <v>1</v>
      </c>
      <c r="W168" s="170" t="str">
        <f t="shared" ca="1" si="31"/>
        <v>2007</v>
      </c>
      <c r="X168" s="170" t="e">
        <f>INDEX(Kraftwerksliste!$C$21:$Z$559,MATCH(A168,Kraftwerksliste!$D$21:$D$559,0),17)</f>
        <v>#N/A</v>
      </c>
      <c r="Z168" s="153" t="str" cm="1">
        <f t="array" aca="1" ref="Z168" ca="1">CELL("format",I168)</f>
        <v>G</v>
      </c>
      <c r="AA168" s="6">
        <v>167</v>
      </c>
      <c r="AB168" s="173" t="str">
        <f t="shared" ca="1" si="32"/>
        <v>2007</v>
      </c>
      <c r="AC168" s="6">
        <f t="shared" si="23"/>
        <v>0</v>
      </c>
      <c r="AD168" s="6">
        <f t="shared" si="24"/>
        <v>0</v>
      </c>
      <c r="AE168" s="6">
        <f t="shared" si="30"/>
        <v>10</v>
      </c>
      <c r="AF168" s="6" t="str">
        <f t="shared" si="25"/>
        <v>in Betrieb</v>
      </c>
    </row>
    <row r="169" spans="1:32" ht="15" customHeight="1" x14ac:dyDescent="0.25">
      <c r="A169" s="54" t="s">
        <v>618</v>
      </c>
      <c r="B169" s="51" t="s">
        <v>619</v>
      </c>
      <c r="C169" s="51" t="s">
        <v>620</v>
      </c>
      <c r="D169" s="75">
        <v>84489</v>
      </c>
      <c r="E169" s="62" t="s">
        <v>621</v>
      </c>
      <c r="F169" s="51" t="s">
        <v>622</v>
      </c>
      <c r="G169" s="36" t="s">
        <v>127</v>
      </c>
      <c r="H169" s="50"/>
      <c r="I169" s="30">
        <v>37099</v>
      </c>
      <c r="J169" s="30">
        <v>37099</v>
      </c>
      <c r="K169" s="50" t="s">
        <v>1</v>
      </c>
      <c r="L169" s="50" t="s">
        <v>20</v>
      </c>
      <c r="M169" s="51"/>
      <c r="N169" s="50"/>
      <c r="O169" s="92" t="s">
        <v>20</v>
      </c>
      <c r="P169" s="36" t="s">
        <v>58</v>
      </c>
      <c r="Q169" s="50" t="s">
        <v>55</v>
      </c>
      <c r="R169" s="76">
        <v>120</v>
      </c>
      <c r="S169" s="58" t="s">
        <v>621</v>
      </c>
      <c r="T169" s="50" t="s">
        <v>370</v>
      </c>
      <c r="U169" s="62" t="s">
        <v>623</v>
      </c>
      <c r="V169" s="154" t="s">
        <v>1</v>
      </c>
      <c r="W169" s="170">
        <f t="shared" ca="1" si="31"/>
        <v>2001</v>
      </c>
      <c r="X169" s="170" t="str">
        <f>INDEX(Kraftwerksliste!$C$21:$Z$559,MATCH(A169,Kraftwerksliste!$D$21:$D$559,0),17)</f>
        <v>Combined cycle</v>
      </c>
      <c r="Z169" s="153" t="str" cm="1">
        <f t="array" aca="1" ref="Z169" ca="1">CELL("format",I169)</f>
        <v>D1</v>
      </c>
      <c r="AA169" s="6">
        <v>168</v>
      </c>
      <c r="AB169" s="173">
        <f t="shared" ca="1" si="32"/>
        <v>2001</v>
      </c>
      <c r="AC169" s="6">
        <f t="shared" si="23"/>
        <v>0</v>
      </c>
      <c r="AD169" s="6">
        <f t="shared" si="24"/>
        <v>0</v>
      </c>
      <c r="AE169" s="6">
        <f t="shared" si="30"/>
        <v>10</v>
      </c>
      <c r="AF169" s="6" t="str">
        <f t="shared" si="25"/>
        <v>in Betrieb</v>
      </c>
    </row>
    <row r="170" spans="1:32" ht="15" customHeight="1" x14ac:dyDescent="0.25">
      <c r="A170" s="54" t="s">
        <v>624</v>
      </c>
      <c r="B170" s="51" t="s">
        <v>619</v>
      </c>
      <c r="C170" s="51" t="s">
        <v>625</v>
      </c>
      <c r="D170" s="75">
        <v>84489</v>
      </c>
      <c r="E170" s="62" t="s">
        <v>621</v>
      </c>
      <c r="F170" s="51" t="s">
        <v>622</v>
      </c>
      <c r="G170" s="36" t="s">
        <v>127</v>
      </c>
      <c r="H170" s="50"/>
      <c r="I170" s="30">
        <v>28989</v>
      </c>
      <c r="J170" s="30">
        <v>28989</v>
      </c>
      <c r="K170" s="50" t="s">
        <v>1</v>
      </c>
      <c r="L170" s="50" t="s">
        <v>20</v>
      </c>
      <c r="M170" s="51" t="s">
        <v>626</v>
      </c>
      <c r="N170" s="50"/>
      <c r="O170" s="92" t="s">
        <v>20</v>
      </c>
      <c r="P170" s="36" t="s">
        <v>58</v>
      </c>
      <c r="Q170" s="50" t="s">
        <v>55</v>
      </c>
      <c r="R170" s="76">
        <v>50</v>
      </c>
      <c r="S170" s="58" t="s">
        <v>627</v>
      </c>
      <c r="T170" s="54" t="s">
        <v>149</v>
      </c>
      <c r="U170" s="62" t="s">
        <v>628</v>
      </c>
      <c r="V170" s="154" t="s">
        <v>1</v>
      </c>
      <c r="W170" s="170">
        <f t="shared" ca="1" si="31"/>
        <v>1979</v>
      </c>
      <c r="X170" s="170" t="str">
        <f>INDEX(Kraftwerksliste!$C$21:$Z$559,MATCH(A170,Kraftwerksliste!$D$21:$D$559,0),17)</f>
        <v>Steam turbine</v>
      </c>
      <c r="Z170" s="153" t="str" cm="1">
        <f t="array" aca="1" ref="Z170" ca="1">CELL("format",I170)</f>
        <v>D1</v>
      </c>
      <c r="AA170" s="6">
        <v>169</v>
      </c>
      <c r="AB170" s="173">
        <f t="shared" ca="1" si="32"/>
        <v>1979</v>
      </c>
      <c r="AC170" s="6">
        <f t="shared" si="23"/>
        <v>0</v>
      </c>
      <c r="AD170" s="6">
        <f t="shared" si="24"/>
        <v>0</v>
      </c>
      <c r="AE170" s="6">
        <f t="shared" si="30"/>
        <v>10</v>
      </c>
      <c r="AF170" s="6" t="str">
        <f t="shared" si="25"/>
        <v>in Betrieb</v>
      </c>
    </row>
    <row r="171" spans="1:32" ht="15" customHeight="1" x14ac:dyDescent="0.25">
      <c r="A171" s="54" t="s">
        <v>629</v>
      </c>
      <c r="B171" s="50" t="s">
        <v>630</v>
      </c>
      <c r="C171" s="50" t="s">
        <v>631</v>
      </c>
      <c r="D171" s="75">
        <v>84489</v>
      </c>
      <c r="E171" s="62" t="s">
        <v>621</v>
      </c>
      <c r="F171" s="54" t="s">
        <v>622</v>
      </c>
      <c r="G171" s="56" t="s">
        <v>127</v>
      </c>
      <c r="H171" s="50"/>
      <c r="I171" s="30">
        <v>8380</v>
      </c>
      <c r="J171" s="38">
        <v>8380</v>
      </c>
      <c r="K171" s="50" t="s">
        <v>1</v>
      </c>
      <c r="L171" s="50" t="s">
        <v>25</v>
      </c>
      <c r="M171" s="50"/>
      <c r="N171" s="54"/>
      <c r="O171" s="92" t="s">
        <v>25</v>
      </c>
      <c r="P171" s="50" t="s">
        <v>58</v>
      </c>
      <c r="Q171" s="50" t="s">
        <v>58</v>
      </c>
      <c r="R171" s="76">
        <v>45</v>
      </c>
      <c r="S171" s="50" t="s">
        <v>627</v>
      </c>
      <c r="T171" s="54" t="s">
        <v>149</v>
      </c>
      <c r="U171" s="62" t="s">
        <v>628</v>
      </c>
      <c r="V171" s="154" t="s">
        <v>1</v>
      </c>
      <c r="W171" s="170">
        <f t="shared" ca="1" si="31"/>
        <v>1922</v>
      </c>
      <c r="X171" s="170" t="e">
        <f>INDEX(Kraftwerksliste!$C$21:$Z$559,MATCH(A171,Kraftwerksliste!$D$21:$D$559,0),17)</f>
        <v>#N/A</v>
      </c>
      <c r="Z171" s="153" t="str" cm="1">
        <f t="array" aca="1" ref="Z171" ca="1">CELL("format",I171)</f>
        <v>D1</v>
      </c>
      <c r="AA171" s="6">
        <v>170</v>
      </c>
      <c r="AB171" s="173">
        <f t="shared" ca="1" si="32"/>
        <v>1922</v>
      </c>
      <c r="AC171" s="6">
        <f t="shared" si="23"/>
        <v>0</v>
      </c>
      <c r="AD171" s="6">
        <f t="shared" si="24"/>
        <v>0</v>
      </c>
      <c r="AE171" s="6">
        <f t="shared" si="30"/>
        <v>10</v>
      </c>
      <c r="AF171" s="6" t="str">
        <f t="shared" si="25"/>
        <v>in Betrieb</v>
      </c>
    </row>
    <row r="172" spans="1:32" ht="15" customHeight="1" x14ac:dyDescent="0.25">
      <c r="A172" s="54" t="s">
        <v>639</v>
      </c>
      <c r="B172" s="50" t="s">
        <v>638</v>
      </c>
      <c r="C172" s="50" t="s">
        <v>640</v>
      </c>
      <c r="D172" s="75">
        <v>84508</v>
      </c>
      <c r="E172" s="62" t="s">
        <v>635</v>
      </c>
      <c r="F172" s="54"/>
      <c r="G172" s="56" t="s">
        <v>127</v>
      </c>
      <c r="H172" s="50"/>
      <c r="I172" s="30">
        <v>37456</v>
      </c>
      <c r="J172" s="30">
        <v>37456</v>
      </c>
      <c r="K172" s="50" t="s">
        <v>1</v>
      </c>
      <c r="L172" s="50" t="s">
        <v>20</v>
      </c>
      <c r="M172" s="50"/>
      <c r="N172" s="54"/>
      <c r="O172" s="92" t="s">
        <v>20</v>
      </c>
      <c r="P172" s="50" t="s">
        <v>58</v>
      </c>
      <c r="Q172" s="50" t="s">
        <v>55</v>
      </c>
      <c r="R172" s="76">
        <v>73.099999999999994</v>
      </c>
      <c r="S172" s="50" t="s">
        <v>641</v>
      </c>
      <c r="T172" s="54" t="s">
        <v>1280</v>
      </c>
      <c r="U172" s="62" t="s">
        <v>638</v>
      </c>
      <c r="V172" s="154" t="s">
        <v>1</v>
      </c>
      <c r="W172" s="170">
        <f t="shared" ca="1" si="31"/>
        <v>2002</v>
      </c>
      <c r="X172" s="170" t="str">
        <f>INDEX(Kraftwerksliste!$C$21:$Z$559,MATCH(A172,Kraftwerksliste!$D$21:$D$559,0),17)</f>
        <v>Steam turbine</v>
      </c>
      <c r="Z172" s="153" t="str" cm="1">
        <f t="array" aca="1" ref="Z172" ca="1">CELL("format",I172)</f>
        <v>D1</v>
      </c>
      <c r="AA172" s="6">
        <v>171</v>
      </c>
      <c r="AB172" s="173">
        <f t="shared" ca="1" si="32"/>
        <v>2002</v>
      </c>
      <c r="AC172" s="6">
        <f t="shared" si="23"/>
        <v>0</v>
      </c>
      <c r="AD172" s="6">
        <f t="shared" si="24"/>
        <v>0</v>
      </c>
      <c r="AE172" s="6">
        <f t="shared" si="30"/>
        <v>10</v>
      </c>
      <c r="AF172" s="6" t="str">
        <f t="shared" si="25"/>
        <v>in Betrieb</v>
      </c>
    </row>
    <row r="173" spans="1:32" ht="15" customHeight="1" x14ac:dyDescent="0.25">
      <c r="A173" s="50" t="s">
        <v>4144</v>
      </c>
      <c r="B173" s="50" t="s">
        <v>4145</v>
      </c>
      <c r="C173" s="50"/>
      <c r="D173" s="77">
        <v>25719</v>
      </c>
      <c r="E173" s="50" t="s">
        <v>6097</v>
      </c>
      <c r="F173" s="50"/>
      <c r="G173" s="56" t="s">
        <v>78</v>
      </c>
      <c r="H173" s="50"/>
      <c r="I173" s="32">
        <v>2010</v>
      </c>
      <c r="J173" s="32">
        <v>2010</v>
      </c>
      <c r="K173" s="50" t="s">
        <v>1</v>
      </c>
      <c r="L173" s="50" t="s">
        <v>29</v>
      </c>
      <c r="M173" s="50"/>
      <c r="N173" s="50"/>
      <c r="O173" s="92" t="s">
        <v>29</v>
      </c>
      <c r="P173" s="50" t="s">
        <v>55</v>
      </c>
      <c r="Q173" s="50"/>
      <c r="R173" s="55">
        <v>14.504</v>
      </c>
      <c r="S173" s="50"/>
      <c r="T173" s="50" t="s">
        <v>149</v>
      </c>
      <c r="U173" s="50" t="s">
        <v>79</v>
      </c>
      <c r="V173" s="153" t="s">
        <v>1</v>
      </c>
      <c r="W173" s="170" t="str">
        <f t="shared" ca="1" si="31"/>
        <v>2010</v>
      </c>
      <c r="X173" s="170" t="e">
        <f>INDEX(Kraftwerksliste!$C$21:$Z$559,MATCH(A173,Kraftwerksliste!$D$21:$D$559,0),17)</f>
        <v>#N/A</v>
      </c>
      <c r="Z173" s="153" t="str" cm="1">
        <f t="array" aca="1" ref="Z173" ca="1">CELL("format",I173)</f>
        <v>G</v>
      </c>
      <c r="AA173" s="6">
        <v>172</v>
      </c>
      <c r="AB173" s="173" t="str">
        <f t="shared" ca="1" si="32"/>
        <v>2010</v>
      </c>
      <c r="AC173" s="6">
        <f t="shared" si="23"/>
        <v>0</v>
      </c>
      <c r="AD173" s="6">
        <f t="shared" si="24"/>
        <v>0</v>
      </c>
      <c r="AE173" s="6">
        <f t="shared" si="30"/>
        <v>10</v>
      </c>
      <c r="AF173" s="6" t="str">
        <f t="shared" si="25"/>
        <v>in Betrieb</v>
      </c>
    </row>
    <row r="174" spans="1:32" ht="15" customHeight="1" x14ac:dyDescent="0.25">
      <c r="A174" s="50" t="s">
        <v>642</v>
      </c>
      <c r="B174" s="50" t="s">
        <v>643</v>
      </c>
      <c r="C174" s="50"/>
      <c r="D174" s="81">
        <v>39240</v>
      </c>
      <c r="E174" s="50" t="s">
        <v>644</v>
      </c>
      <c r="F174" s="50"/>
      <c r="G174" s="56" t="s">
        <v>99</v>
      </c>
      <c r="H174" s="50"/>
      <c r="I174" s="29">
        <v>1996</v>
      </c>
      <c r="J174" s="29">
        <v>1996</v>
      </c>
      <c r="K174" s="50" t="s">
        <v>1</v>
      </c>
      <c r="L174" s="50" t="s">
        <v>17</v>
      </c>
      <c r="M174" s="50"/>
      <c r="N174" s="50"/>
      <c r="O174" s="50" t="s">
        <v>17</v>
      </c>
      <c r="P174" s="50" t="s">
        <v>55</v>
      </c>
      <c r="Q174" s="50"/>
      <c r="R174" s="55">
        <v>10.24</v>
      </c>
      <c r="S174" s="50"/>
      <c r="T174" s="54" t="s">
        <v>149</v>
      </c>
      <c r="U174" s="51" t="s">
        <v>161</v>
      </c>
      <c r="V174" s="157" t="s">
        <v>1</v>
      </c>
      <c r="W174" s="170" t="str">
        <f t="shared" ca="1" si="31"/>
        <v>1996</v>
      </c>
      <c r="X174" s="170" t="e">
        <f>INDEX(Kraftwerksliste!$C$21:$Z$559,MATCH(A174,Kraftwerksliste!$D$21:$D$559,0),17)</f>
        <v>#N/A</v>
      </c>
      <c r="Z174" s="153" t="str" cm="1">
        <f t="array" aca="1" ref="Z174" ca="1">CELL("format",I174)</f>
        <v>G</v>
      </c>
      <c r="AA174" s="6">
        <v>173</v>
      </c>
      <c r="AB174" s="173" t="str">
        <f t="shared" ca="1" si="32"/>
        <v>1996</v>
      </c>
      <c r="AC174" s="6">
        <f t="shared" si="23"/>
        <v>0</v>
      </c>
      <c r="AD174" s="6">
        <f t="shared" si="24"/>
        <v>0</v>
      </c>
      <c r="AE174" s="6">
        <f t="shared" si="30"/>
        <v>10</v>
      </c>
      <c r="AF174" s="6" t="str">
        <f t="shared" si="25"/>
        <v>in Betrieb</v>
      </c>
    </row>
    <row r="175" spans="1:32" ht="15" customHeight="1" x14ac:dyDescent="0.25">
      <c r="A175" s="54" t="s">
        <v>653</v>
      </c>
      <c r="B175" s="50" t="s">
        <v>654</v>
      </c>
      <c r="C175" s="50" t="s">
        <v>655</v>
      </c>
      <c r="D175" s="77">
        <v>9115</v>
      </c>
      <c r="E175" s="50" t="s">
        <v>656</v>
      </c>
      <c r="F175" s="50"/>
      <c r="G175" s="56" t="s">
        <v>170</v>
      </c>
      <c r="H175" s="50" t="s">
        <v>657</v>
      </c>
      <c r="I175" s="30">
        <v>32387</v>
      </c>
      <c r="J175" s="38">
        <v>32387</v>
      </c>
      <c r="K175" s="50" t="s">
        <v>1</v>
      </c>
      <c r="L175" s="50" t="s">
        <v>110</v>
      </c>
      <c r="M175" s="50" t="s">
        <v>658</v>
      </c>
      <c r="N175" s="50" t="s">
        <v>659</v>
      </c>
      <c r="O175" s="50" t="s">
        <v>18</v>
      </c>
      <c r="P175" s="50" t="s">
        <v>58</v>
      </c>
      <c r="Q175" s="50" t="s">
        <v>55</v>
      </c>
      <c r="R175" s="55">
        <v>56.8</v>
      </c>
      <c r="S175" s="50" t="s">
        <v>660</v>
      </c>
      <c r="T175" s="54" t="s">
        <v>370</v>
      </c>
      <c r="U175" s="50" t="s">
        <v>661</v>
      </c>
      <c r="V175" s="153" t="s">
        <v>1</v>
      </c>
      <c r="W175" s="170">
        <f t="shared" ca="1" si="31"/>
        <v>1988</v>
      </c>
      <c r="X175" s="170" t="str">
        <f>INDEX(Kraftwerksliste!$C$21:$Z$559,MATCH(A175,Kraftwerksliste!$D$21:$D$559,0),17)</f>
        <v>Steam turbine</v>
      </c>
      <c r="Z175" s="153" t="str" cm="1">
        <f t="array" aca="1" ref="Z175" ca="1">CELL("format",I175)</f>
        <v>D1</v>
      </c>
      <c r="AA175" s="6">
        <v>174</v>
      </c>
      <c r="AB175" s="173">
        <f t="shared" ca="1" si="32"/>
        <v>1988</v>
      </c>
      <c r="AC175" s="6">
        <f t="shared" si="23"/>
        <v>0</v>
      </c>
      <c r="AD175" s="6">
        <f t="shared" si="24"/>
        <v>0</v>
      </c>
      <c r="AE175" s="6">
        <f t="shared" si="30"/>
        <v>10</v>
      </c>
      <c r="AF175" s="6" t="str">
        <f t="shared" si="25"/>
        <v>in Betrieb</v>
      </c>
    </row>
    <row r="176" spans="1:32" ht="15" customHeight="1" x14ac:dyDescent="0.25">
      <c r="A176" s="54" t="s">
        <v>666</v>
      </c>
      <c r="B176" s="50" t="s">
        <v>654</v>
      </c>
      <c r="C176" s="50" t="s">
        <v>655</v>
      </c>
      <c r="D176" s="77">
        <v>9114</v>
      </c>
      <c r="E176" s="50" t="s">
        <v>656</v>
      </c>
      <c r="F176" s="50"/>
      <c r="G176" s="56" t="s">
        <v>170</v>
      </c>
      <c r="H176" s="50" t="s">
        <v>667</v>
      </c>
      <c r="I176" s="30">
        <v>31774</v>
      </c>
      <c r="J176" s="38">
        <v>31774</v>
      </c>
      <c r="K176" s="50" t="s">
        <v>68</v>
      </c>
      <c r="L176" s="50" t="s">
        <v>110</v>
      </c>
      <c r="M176" s="50" t="s">
        <v>668</v>
      </c>
      <c r="N176" s="54" t="s">
        <v>651</v>
      </c>
      <c r="O176" s="50" t="s">
        <v>20</v>
      </c>
      <c r="P176" s="50" t="s">
        <v>58</v>
      </c>
      <c r="Q176" s="50" t="s">
        <v>55</v>
      </c>
      <c r="R176" s="55">
        <v>57.2</v>
      </c>
      <c r="S176" s="50" t="s">
        <v>665</v>
      </c>
      <c r="T176" s="54" t="s">
        <v>370</v>
      </c>
      <c r="U176" s="50" t="s">
        <v>661</v>
      </c>
      <c r="V176" s="153" t="s">
        <v>7478</v>
      </c>
      <c r="W176" s="170">
        <f t="shared" ca="1" si="31"/>
        <v>1986</v>
      </c>
      <c r="X176" s="170" t="e">
        <f>INDEX(Kraftwerksliste!$C$21:$Z$559,MATCH(A176,Kraftwerksliste!$D$21:$D$559,0),17)</f>
        <v>#N/A</v>
      </c>
      <c r="Z176" s="153" t="str" cm="1">
        <f t="array" aca="1" ref="Z176" ca="1">CELL("format",I176)</f>
        <v>D1</v>
      </c>
      <c r="AA176" s="6">
        <v>175</v>
      </c>
      <c r="AB176" s="173">
        <f t="shared" ca="1" si="32"/>
        <v>1986</v>
      </c>
      <c r="AC176" s="6">
        <f t="shared" si="23"/>
        <v>1</v>
      </c>
      <c r="AD176" s="6">
        <f t="shared" si="24"/>
        <v>0</v>
      </c>
      <c r="AE176" s="6">
        <f t="shared" si="30"/>
        <v>31</v>
      </c>
      <c r="AF176" s="6" t="str">
        <f t="shared" si="25"/>
        <v xml:space="preserve">Vorläufig Stillgelegt </v>
      </c>
    </row>
    <row r="177" spans="1:32" ht="15" customHeight="1" x14ac:dyDescent="0.25">
      <c r="A177" s="54" t="s">
        <v>662</v>
      </c>
      <c r="B177" s="50" t="s">
        <v>654</v>
      </c>
      <c r="C177" s="50" t="s">
        <v>655</v>
      </c>
      <c r="D177" s="77">
        <v>9116</v>
      </c>
      <c r="E177" s="50" t="s">
        <v>656</v>
      </c>
      <c r="F177" s="50"/>
      <c r="G177" s="56" t="s">
        <v>170</v>
      </c>
      <c r="H177" s="50" t="s">
        <v>663</v>
      </c>
      <c r="I177" s="30">
        <v>33039</v>
      </c>
      <c r="J177" s="38">
        <v>33039</v>
      </c>
      <c r="K177" s="50" t="s">
        <v>1</v>
      </c>
      <c r="L177" s="50" t="s">
        <v>110</v>
      </c>
      <c r="M177" s="50" t="s">
        <v>658</v>
      </c>
      <c r="N177" s="50" t="s">
        <v>664</v>
      </c>
      <c r="O177" s="50" t="s">
        <v>18</v>
      </c>
      <c r="P177" s="50" t="s">
        <v>58</v>
      </c>
      <c r="Q177" s="50" t="s">
        <v>55</v>
      </c>
      <c r="R177" s="55">
        <v>90.8</v>
      </c>
      <c r="S177" s="50" t="s">
        <v>665</v>
      </c>
      <c r="T177" s="54" t="s">
        <v>370</v>
      </c>
      <c r="U177" s="50" t="s">
        <v>661</v>
      </c>
      <c r="V177" s="153" t="s">
        <v>1</v>
      </c>
      <c r="W177" s="170">
        <f t="shared" ca="1" si="31"/>
        <v>1990</v>
      </c>
      <c r="X177" s="170" t="str">
        <f>INDEX(Kraftwerksliste!$C$21:$Z$559,MATCH(A177,Kraftwerksliste!$D$21:$D$559,0),17)</f>
        <v>Steam turbine</v>
      </c>
      <c r="Z177" s="153" t="str" cm="1">
        <f t="array" aca="1" ref="Z177" ca="1">CELL("format",I177)</f>
        <v>D1</v>
      </c>
      <c r="AA177" s="6">
        <v>176</v>
      </c>
      <c r="AB177" s="173">
        <f t="shared" ca="1" si="32"/>
        <v>1990</v>
      </c>
      <c r="AC177" s="6">
        <f t="shared" si="23"/>
        <v>0</v>
      </c>
      <c r="AD177" s="6">
        <f t="shared" si="24"/>
        <v>0</v>
      </c>
      <c r="AE177" s="6">
        <f t="shared" si="30"/>
        <v>10</v>
      </c>
      <c r="AF177" s="6" t="str">
        <f t="shared" si="25"/>
        <v>in Betrieb</v>
      </c>
    </row>
    <row r="178" spans="1:32" ht="15" customHeight="1" x14ac:dyDescent="0.25">
      <c r="A178" s="50" t="s">
        <v>4162</v>
      </c>
      <c r="B178" s="50" t="s">
        <v>4163</v>
      </c>
      <c r="C178" s="50"/>
      <c r="D178" s="77">
        <v>23743</v>
      </c>
      <c r="E178" s="50" t="s">
        <v>6107</v>
      </c>
      <c r="F178" s="50"/>
      <c r="G178" s="56" t="s">
        <v>78</v>
      </c>
      <c r="H178" s="50"/>
      <c r="I178" s="29">
        <v>2000</v>
      </c>
      <c r="J178" s="29">
        <v>2000</v>
      </c>
      <c r="K178" s="50" t="s">
        <v>1</v>
      </c>
      <c r="L178" s="50" t="s">
        <v>3864</v>
      </c>
      <c r="M178" s="50"/>
      <c r="N178" s="50"/>
      <c r="O178" s="50" t="s">
        <v>3864</v>
      </c>
      <c r="P178" s="50" t="s">
        <v>55</v>
      </c>
      <c r="Q178" s="50"/>
      <c r="R178" s="55">
        <v>10.5</v>
      </c>
      <c r="S178" s="50"/>
      <c r="T178" s="146" t="s">
        <v>149</v>
      </c>
      <c r="U178" s="50" t="s">
        <v>79</v>
      </c>
      <c r="V178" s="153" t="s">
        <v>1</v>
      </c>
      <c r="W178" s="170" t="str">
        <f t="shared" ca="1" si="31"/>
        <v>2000</v>
      </c>
      <c r="X178" s="170" t="e">
        <f>INDEX(Kraftwerksliste!$C$21:$Z$559,MATCH(A178,Kraftwerksliste!$D$21:$D$559,0),17)</f>
        <v>#N/A</v>
      </c>
      <c r="Z178" s="153" t="str" cm="1">
        <f t="array" aca="1" ref="Z178" ca="1">CELL("format",I178)</f>
        <v>G</v>
      </c>
      <c r="AA178" s="6">
        <v>177</v>
      </c>
      <c r="AB178" s="173" t="str">
        <f t="shared" ca="1" si="32"/>
        <v>2000</v>
      </c>
      <c r="AC178" s="6">
        <f t="shared" si="23"/>
        <v>0</v>
      </c>
      <c r="AD178" s="6">
        <f t="shared" si="24"/>
        <v>0</v>
      </c>
      <c r="AE178" s="6">
        <f t="shared" si="30"/>
        <v>10</v>
      </c>
      <c r="AF178" s="6" t="str">
        <f t="shared" si="25"/>
        <v>in Betrieb</v>
      </c>
    </row>
    <row r="179" spans="1:32" ht="15" customHeight="1" x14ac:dyDescent="0.25">
      <c r="A179" s="50" t="s">
        <v>4164</v>
      </c>
      <c r="B179" s="50"/>
      <c r="C179" s="50"/>
      <c r="D179" s="77">
        <v>29459</v>
      </c>
      <c r="E179" s="50" t="s">
        <v>6108</v>
      </c>
      <c r="F179" s="50"/>
      <c r="G179" s="56" t="s">
        <v>59</v>
      </c>
      <c r="H179" s="50"/>
      <c r="I179" s="29">
        <v>2010</v>
      </c>
      <c r="J179" s="29">
        <v>2010</v>
      </c>
      <c r="K179" s="50" t="s">
        <v>1</v>
      </c>
      <c r="L179" s="50" t="s">
        <v>3864</v>
      </c>
      <c r="M179" s="50"/>
      <c r="N179" s="50"/>
      <c r="O179" s="50" t="s">
        <v>3864</v>
      </c>
      <c r="P179" s="50" t="s">
        <v>55</v>
      </c>
      <c r="Q179" s="50"/>
      <c r="R179" s="55">
        <v>12</v>
      </c>
      <c r="S179" s="50"/>
      <c r="T179" s="146" t="s">
        <v>149</v>
      </c>
      <c r="U179" s="50" t="s">
        <v>161</v>
      </c>
      <c r="V179" s="153" t="s">
        <v>1</v>
      </c>
      <c r="W179" s="170" t="str">
        <f t="shared" ca="1" si="31"/>
        <v>2010</v>
      </c>
      <c r="X179" s="170" t="e">
        <f>INDEX(Kraftwerksliste!$C$21:$Z$559,MATCH(A179,Kraftwerksliste!$D$21:$D$559,0),17)</f>
        <v>#N/A</v>
      </c>
      <c r="Z179" s="153" t="str" cm="1">
        <f t="array" aca="1" ref="Z179" ca="1">CELL("format",I179)</f>
        <v>G</v>
      </c>
      <c r="AA179" s="6">
        <v>178</v>
      </c>
      <c r="AB179" s="173" t="str">
        <f t="shared" ca="1" si="32"/>
        <v>2010</v>
      </c>
      <c r="AC179" s="6">
        <f t="shared" si="23"/>
        <v>0</v>
      </c>
      <c r="AD179" s="6">
        <f t="shared" si="24"/>
        <v>0</v>
      </c>
      <c r="AE179" s="6">
        <f t="shared" si="30"/>
        <v>10</v>
      </c>
      <c r="AF179" s="6" t="str">
        <f t="shared" si="25"/>
        <v>in Betrieb</v>
      </c>
    </row>
    <row r="180" spans="1:32" ht="15" customHeight="1" x14ac:dyDescent="0.25">
      <c r="A180" s="50" t="s">
        <v>4165</v>
      </c>
      <c r="B180" s="50"/>
      <c r="C180" s="50"/>
      <c r="D180" s="77">
        <v>48653</v>
      </c>
      <c r="E180" s="50" t="s">
        <v>6109</v>
      </c>
      <c r="F180" s="50"/>
      <c r="G180" s="56" t="s">
        <v>54</v>
      </c>
      <c r="H180" s="50"/>
      <c r="I180" s="29">
        <v>2002</v>
      </c>
      <c r="J180" s="29">
        <v>2002</v>
      </c>
      <c r="K180" s="50" t="s">
        <v>1</v>
      </c>
      <c r="L180" s="50" t="s">
        <v>3864</v>
      </c>
      <c r="M180" s="50"/>
      <c r="N180" s="50"/>
      <c r="O180" s="50" t="s">
        <v>3864</v>
      </c>
      <c r="P180" s="50" t="s">
        <v>55</v>
      </c>
      <c r="Q180" s="50"/>
      <c r="R180" s="55">
        <v>12.4</v>
      </c>
      <c r="S180" s="50"/>
      <c r="T180" s="146" t="s">
        <v>149</v>
      </c>
      <c r="U180" s="50" t="s">
        <v>7206</v>
      </c>
      <c r="V180" s="153" t="s">
        <v>1</v>
      </c>
      <c r="W180" s="170" t="str">
        <f t="shared" ca="1" si="31"/>
        <v>2002</v>
      </c>
      <c r="X180" s="170" t="e">
        <f>INDEX(Kraftwerksliste!$C$21:$Z$559,MATCH(A180,Kraftwerksliste!$D$21:$D$559,0),17)</f>
        <v>#N/A</v>
      </c>
      <c r="Z180" s="153" t="str" cm="1">
        <f t="array" aca="1" ref="Z180" ca="1">CELL("format",I180)</f>
        <v>G</v>
      </c>
      <c r="AA180" s="6">
        <v>179</v>
      </c>
      <c r="AB180" s="173" t="str">
        <f t="shared" ca="1" si="32"/>
        <v>2002</v>
      </c>
      <c r="AC180" s="6">
        <f t="shared" si="23"/>
        <v>0</v>
      </c>
      <c r="AD180" s="6">
        <f t="shared" si="24"/>
        <v>0</v>
      </c>
      <c r="AE180" s="6">
        <f t="shared" si="30"/>
        <v>10</v>
      </c>
      <c r="AF180" s="6" t="str">
        <f t="shared" si="25"/>
        <v>in Betrieb</v>
      </c>
    </row>
    <row r="181" spans="1:32" ht="15" customHeight="1" x14ac:dyDescent="0.25">
      <c r="A181" s="50" t="s">
        <v>669</v>
      </c>
      <c r="B181" s="50" t="s">
        <v>3747</v>
      </c>
      <c r="C181" s="50" t="s">
        <v>670</v>
      </c>
      <c r="D181" s="77">
        <v>3052</v>
      </c>
      <c r="E181" s="50" t="s">
        <v>671</v>
      </c>
      <c r="F181" s="51"/>
      <c r="G181" s="56" t="s">
        <v>66</v>
      </c>
      <c r="H181" s="50">
        <v>1</v>
      </c>
      <c r="I181" s="30">
        <v>36510</v>
      </c>
      <c r="J181" s="38">
        <v>36510</v>
      </c>
      <c r="K181" s="50" t="s">
        <v>1</v>
      </c>
      <c r="L181" s="50" t="s">
        <v>110</v>
      </c>
      <c r="M181" s="50" t="s">
        <v>672</v>
      </c>
      <c r="N181" s="50" t="s">
        <v>673</v>
      </c>
      <c r="O181" s="50" t="s">
        <v>18</v>
      </c>
      <c r="P181" s="50" t="s">
        <v>58</v>
      </c>
      <c r="Q181" s="50" t="s">
        <v>55</v>
      </c>
      <c r="R181" s="55">
        <v>74</v>
      </c>
      <c r="S181" s="50" t="s">
        <v>674</v>
      </c>
      <c r="T181" s="146" t="s">
        <v>370</v>
      </c>
      <c r="U181" s="50" t="s">
        <v>100</v>
      </c>
      <c r="V181" s="153" t="s">
        <v>1</v>
      </c>
      <c r="W181" s="170">
        <f t="shared" ca="1" si="31"/>
        <v>1999</v>
      </c>
      <c r="X181" s="170" t="str">
        <f>INDEX(Kraftwerksliste!$C$21:$Z$559,MATCH(A181,Kraftwerksliste!$D$21:$D$559,0),17)</f>
        <v>Steam turbine</v>
      </c>
      <c r="Z181" s="153" t="str" cm="1">
        <f t="array" aca="1" ref="Z181" ca="1">CELL("format",I181)</f>
        <v>D1</v>
      </c>
      <c r="AA181" s="6">
        <v>180</v>
      </c>
      <c r="AB181" s="173">
        <f t="shared" ca="1" si="32"/>
        <v>1999</v>
      </c>
      <c r="AC181" s="6">
        <f t="shared" si="23"/>
        <v>0</v>
      </c>
      <c r="AD181" s="6">
        <f t="shared" si="24"/>
        <v>0</v>
      </c>
      <c r="AE181" s="6">
        <f t="shared" si="30"/>
        <v>10</v>
      </c>
      <c r="AF181" s="6" t="str">
        <f t="shared" si="25"/>
        <v>in Betrieb</v>
      </c>
    </row>
    <row r="182" spans="1:32" ht="15" customHeight="1" x14ac:dyDescent="0.25">
      <c r="A182" s="54" t="s">
        <v>4178</v>
      </c>
      <c r="B182" s="50" t="s">
        <v>4179</v>
      </c>
      <c r="C182" s="50" t="s">
        <v>4180</v>
      </c>
      <c r="D182" s="77">
        <v>27478</v>
      </c>
      <c r="E182" s="50" t="s">
        <v>6117</v>
      </c>
      <c r="F182" s="50"/>
      <c r="G182" s="56" t="s">
        <v>59</v>
      </c>
      <c r="H182" s="50"/>
      <c r="I182" s="31">
        <v>2009</v>
      </c>
      <c r="J182" s="31">
        <v>2009</v>
      </c>
      <c r="K182" s="50" t="s">
        <v>1</v>
      </c>
      <c r="L182" s="50" t="s">
        <v>3864</v>
      </c>
      <c r="M182" s="50"/>
      <c r="N182" s="50"/>
      <c r="O182" s="50" t="s">
        <v>3864</v>
      </c>
      <c r="P182" s="50" t="s">
        <v>55</v>
      </c>
      <c r="Q182" s="50" t="s">
        <v>58</v>
      </c>
      <c r="R182" s="55">
        <v>25.8</v>
      </c>
      <c r="S182" s="50" t="s">
        <v>7208</v>
      </c>
      <c r="T182" s="54" t="s">
        <v>370</v>
      </c>
      <c r="U182" s="50" t="s">
        <v>161</v>
      </c>
      <c r="V182" s="153" t="s">
        <v>1</v>
      </c>
      <c r="W182" s="170" t="str">
        <f t="shared" ca="1" si="31"/>
        <v>2009</v>
      </c>
      <c r="X182" s="170" t="e">
        <f>INDEX(Kraftwerksliste!$C$21:$Z$559,MATCH(A182,Kraftwerksliste!$D$21:$D$559,0),17)</f>
        <v>#N/A</v>
      </c>
      <c r="Z182" s="153" t="str" cm="1">
        <f t="array" aca="1" ref="Z182" ca="1">CELL("format",I182)</f>
        <v>F0</v>
      </c>
      <c r="AA182" s="6">
        <v>181</v>
      </c>
      <c r="AB182" s="173" t="str">
        <f t="shared" ca="1" si="32"/>
        <v>2009</v>
      </c>
      <c r="AC182" s="6">
        <f t="shared" si="23"/>
        <v>0</v>
      </c>
      <c r="AD182" s="6">
        <f t="shared" si="24"/>
        <v>0</v>
      </c>
      <c r="AE182" s="6">
        <f t="shared" si="30"/>
        <v>10</v>
      </c>
      <c r="AF182" s="6" t="str">
        <f t="shared" si="25"/>
        <v>in Betrieb</v>
      </c>
    </row>
    <row r="183" spans="1:32" ht="15" customHeight="1" x14ac:dyDescent="0.25">
      <c r="A183" s="50" t="s">
        <v>4183</v>
      </c>
      <c r="B183" s="50" t="s">
        <v>4184</v>
      </c>
      <c r="C183" s="50"/>
      <c r="D183" s="77">
        <v>21368</v>
      </c>
      <c r="E183" s="50" t="s">
        <v>6120</v>
      </c>
      <c r="F183" s="50"/>
      <c r="G183" s="56" t="s">
        <v>59</v>
      </c>
      <c r="H183" s="50"/>
      <c r="I183" s="30">
        <v>37657</v>
      </c>
      <c r="J183" s="30">
        <v>37657</v>
      </c>
      <c r="K183" s="50" t="s">
        <v>1</v>
      </c>
      <c r="L183" s="50" t="s">
        <v>3864</v>
      </c>
      <c r="M183" s="50"/>
      <c r="N183" s="50"/>
      <c r="O183" s="50" t="s">
        <v>3864</v>
      </c>
      <c r="P183" s="50" t="s">
        <v>55</v>
      </c>
      <c r="Q183" s="50" t="s">
        <v>58</v>
      </c>
      <c r="R183" s="55">
        <v>36</v>
      </c>
      <c r="S183" s="50" t="s">
        <v>7209</v>
      </c>
      <c r="T183" s="54" t="s">
        <v>149</v>
      </c>
      <c r="U183" s="50" t="s">
        <v>161</v>
      </c>
      <c r="V183" s="153" t="s">
        <v>1</v>
      </c>
      <c r="W183" s="170">
        <f t="shared" ca="1" si="31"/>
        <v>2003</v>
      </c>
      <c r="X183" s="170" t="e">
        <f>INDEX(Kraftwerksliste!$C$21:$Z$559,MATCH(A183,Kraftwerksliste!$D$21:$D$559,0),17)</f>
        <v>#N/A</v>
      </c>
      <c r="Z183" s="153" t="str" cm="1">
        <f t="array" aca="1" ref="Z183" ca="1">CELL("format",I183)</f>
        <v>D1</v>
      </c>
      <c r="AA183" s="6">
        <v>182</v>
      </c>
      <c r="AB183" s="173">
        <f t="shared" ca="1" si="32"/>
        <v>2003</v>
      </c>
      <c r="AC183" s="6">
        <f t="shared" si="23"/>
        <v>0</v>
      </c>
      <c r="AD183" s="6">
        <f t="shared" si="24"/>
        <v>0</v>
      </c>
      <c r="AE183" s="6">
        <f t="shared" si="30"/>
        <v>10</v>
      </c>
      <c r="AF183" s="6" t="str">
        <f t="shared" si="25"/>
        <v>in Betrieb</v>
      </c>
    </row>
    <row r="184" spans="1:32" ht="15" customHeight="1" x14ac:dyDescent="0.25">
      <c r="A184" s="139" t="s">
        <v>5260</v>
      </c>
      <c r="B184" s="139" t="s">
        <v>4611</v>
      </c>
      <c r="C184" s="139" t="s">
        <v>5261</v>
      </c>
      <c r="D184" s="139">
        <v>19374</v>
      </c>
      <c r="E184" s="139" t="s">
        <v>6741</v>
      </c>
      <c r="F184" s="139"/>
      <c r="G184" s="139" t="s">
        <v>144</v>
      </c>
      <c r="H184" s="139"/>
      <c r="I184" s="30">
        <v>39003</v>
      </c>
      <c r="J184" s="30">
        <v>39003</v>
      </c>
      <c r="K184" s="139" t="s">
        <v>1</v>
      </c>
      <c r="L184" s="139" t="s">
        <v>3864</v>
      </c>
      <c r="M184" s="139"/>
      <c r="N184" s="139"/>
      <c r="O184" s="139" t="s">
        <v>3864</v>
      </c>
      <c r="P184" s="139" t="s">
        <v>55</v>
      </c>
      <c r="Q184" s="139" t="s">
        <v>130</v>
      </c>
      <c r="R184" s="140">
        <v>21.6</v>
      </c>
      <c r="S184" s="140" t="s">
        <v>7382</v>
      </c>
      <c r="T184" s="151" t="s">
        <v>1228</v>
      </c>
      <c r="U184" s="140" t="s">
        <v>70</v>
      </c>
      <c r="V184" s="164" t="s">
        <v>1</v>
      </c>
      <c r="W184" s="170">
        <f t="shared" ca="1" si="31"/>
        <v>2006</v>
      </c>
      <c r="X184" s="170" t="e">
        <f>INDEX(Kraftwerksliste!$C$21:$Z$559,MATCH(A184,Kraftwerksliste!$D$21:$D$559,0),17)</f>
        <v>#N/A</v>
      </c>
      <c r="Z184" s="153" t="str" cm="1">
        <f t="array" aca="1" ref="Z184" ca="1">CELL("format",I184)</f>
        <v>D1</v>
      </c>
      <c r="AA184" s="6">
        <v>183</v>
      </c>
      <c r="AB184" s="173">
        <f t="shared" ca="1" si="32"/>
        <v>2006</v>
      </c>
      <c r="AC184" s="6">
        <f t="shared" si="23"/>
        <v>0</v>
      </c>
      <c r="AD184" s="6">
        <f t="shared" si="24"/>
        <v>0</v>
      </c>
      <c r="AE184" s="6">
        <f t="shared" si="30"/>
        <v>10</v>
      </c>
      <c r="AF184" s="6" t="str">
        <f t="shared" si="25"/>
        <v>in Betrieb</v>
      </c>
    </row>
    <row r="185" spans="1:32" ht="15" customHeight="1" x14ac:dyDescent="0.25">
      <c r="A185" s="139" t="s">
        <v>3474</v>
      </c>
      <c r="B185" s="139" t="s">
        <v>508</v>
      </c>
      <c r="C185" s="139" t="s">
        <v>3475</v>
      </c>
      <c r="D185" s="139">
        <v>45711</v>
      </c>
      <c r="E185" s="139" t="s">
        <v>3475</v>
      </c>
      <c r="F185" s="139"/>
      <c r="G185" s="139" t="s">
        <v>54</v>
      </c>
      <c r="H185" s="139">
        <v>1</v>
      </c>
      <c r="I185" s="31">
        <v>1964</v>
      </c>
      <c r="J185" s="31">
        <v>1964</v>
      </c>
      <c r="K185" s="139" t="s">
        <v>3469</v>
      </c>
      <c r="L185" s="139" t="s">
        <v>32</v>
      </c>
      <c r="M185" s="139"/>
      <c r="N185" s="139"/>
      <c r="O185" s="139" t="s">
        <v>32</v>
      </c>
      <c r="P185" s="139" t="s">
        <v>58</v>
      </c>
      <c r="Q185" s="139" t="s">
        <v>55</v>
      </c>
      <c r="R185" s="140">
        <v>95</v>
      </c>
      <c r="S185" s="140" t="s">
        <v>3475</v>
      </c>
      <c r="T185" s="151" t="s">
        <v>370</v>
      </c>
      <c r="U185" s="140" t="s">
        <v>324</v>
      </c>
      <c r="V185" s="164" t="s">
        <v>7481</v>
      </c>
      <c r="W185" s="170" t="str">
        <f t="shared" ca="1" si="31"/>
        <v>1964</v>
      </c>
      <c r="X185" s="170" t="e">
        <f>INDEX(Kraftwerksliste!$C$21:$Z$559,MATCH(A185,Kraftwerksliste!$D$21:$D$559,0),17)</f>
        <v>#N/A</v>
      </c>
      <c r="Z185" s="153" t="str" cm="1">
        <f t="array" aca="1" ref="Z185" ca="1">CELL("format",I185)</f>
        <v>F0</v>
      </c>
      <c r="AA185" s="6">
        <v>184</v>
      </c>
      <c r="AB185" s="173" t="str">
        <f t="shared" ca="1" si="32"/>
        <v>1964</v>
      </c>
      <c r="AC185" s="6">
        <f t="shared" si="23"/>
        <v>0</v>
      </c>
      <c r="AD185" s="6">
        <f t="shared" si="24"/>
        <v>1</v>
      </c>
      <c r="AE185" s="6">
        <f t="shared" si="30"/>
        <v>37</v>
      </c>
      <c r="AF185" s="6" t="str">
        <f t="shared" si="25"/>
        <v xml:space="preserve">Endgültig Stillgelegt 2013 </v>
      </c>
    </row>
    <row r="186" spans="1:32" ht="15" customHeight="1" x14ac:dyDescent="0.25">
      <c r="A186" s="139" t="s">
        <v>3476</v>
      </c>
      <c r="B186" s="139" t="s">
        <v>508</v>
      </c>
      <c r="C186" s="139" t="s">
        <v>3475</v>
      </c>
      <c r="D186" s="139">
        <v>45711</v>
      </c>
      <c r="E186" s="139" t="s">
        <v>3475</v>
      </c>
      <c r="F186" s="139"/>
      <c r="G186" s="139" t="s">
        <v>54</v>
      </c>
      <c r="H186" s="139">
        <v>2</v>
      </c>
      <c r="I186" s="31">
        <v>1964</v>
      </c>
      <c r="J186" s="31">
        <v>1964</v>
      </c>
      <c r="K186" s="139" t="s">
        <v>3469</v>
      </c>
      <c r="L186" s="139" t="s">
        <v>32</v>
      </c>
      <c r="M186" s="139"/>
      <c r="N186" s="139"/>
      <c r="O186" s="139" t="s">
        <v>32</v>
      </c>
      <c r="P186" s="139" t="s">
        <v>58</v>
      </c>
      <c r="Q186" s="139" t="s">
        <v>55</v>
      </c>
      <c r="R186" s="140">
        <v>95</v>
      </c>
      <c r="S186" s="140" t="s">
        <v>3475</v>
      </c>
      <c r="T186" s="151" t="s">
        <v>370</v>
      </c>
      <c r="U186" s="140" t="s">
        <v>324</v>
      </c>
      <c r="V186" s="164" t="s">
        <v>7481</v>
      </c>
      <c r="W186" s="170" t="str">
        <f t="shared" ca="1" si="31"/>
        <v>1964</v>
      </c>
      <c r="X186" s="170" t="e">
        <f>INDEX(Kraftwerksliste!$C$21:$Z$559,MATCH(A186,Kraftwerksliste!$D$21:$D$559,0),17)</f>
        <v>#N/A</v>
      </c>
      <c r="Z186" s="153" t="str" cm="1">
        <f t="array" aca="1" ref="Z186" ca="1">CELL("format",I186)</f>
        <v>F0</v>
      </c>
      <c r="AA186" s="6">
        <v>185</v>
      </c>
      <c r="AB186" s="173" t="str">
        <f t="shared" ca="1" si="32"/>
        <v>1964</v>
      </c>
      <c r="AC186" s="6">
        <f t="shared" si="23"/>
        <v>0</v>
      </c>
      <c r="AD186" s="6">
        <f t="shared" si="24"/>
        <v>1</v>
      </c>
      <c r="AE186" s="6">
        <f t="shared" si="30"/>
        <v>37</v>
      </c>
      <c r="AF186" s="6" t="str">
        <f t="shared" si="25"/>
        <v xml:space="preserve">Endgültig Stillgelegt 2013 </v>
      </c>
    </row>
    <row r="187" spans="1:32" ht="15" customHeight="1" x14ac:dyDescent="0.25">
      <c r="A187" s="139" t="s">
        <v>3477</v>
      </c>
      <c r="B187" s="139" t="s">
        <v>508</v>
      </c>
      <c r="C187" s="139" t="s">
        <v>3475</v>
      </c>
      <c r="D187" s="139">
        <v>45711</v>
      </c>
      <c r="E187" s="139" t="s">
        <v>3475</v>
      </c>
      <c r="F187" s="139"/>
      <c r="G187" s="139" t="s">
        <v>54</v>
      </c>
      <c r="H187" s="139">
        <v>3</v>
      </c>
      <c r="I187" s="31">
        <v>1969</v>
      </c>
      <c r="J187" s="31">
        <v>1969</v>
      </c>
      <c r="K187" s="139" t="s">
        <v>3469</v>
      </c>
      <c r="L187" s="139" t="s">
        <v>32</v>
      </c>
      <c r="M187" s="139"/>
      <c r="N187" s="139"/>
      <c r="O187" s="139" t="s">
        <v>32</v>
      </c>
      <c r="P187" s="139" t="s">
        <v>58</v>
      </c>
      <c r="Q187" s="139" t="s">
        <v>58</v>
      </c>
      <c r="R187" s="140">
        <v>113</v>
      </c>
      <c r="S187" s="140" t="s">
        <v>3475</v>
      </c>
      <c r="T187" s="151" t="s">
        <v>370</v>
      </c>
      <c r="U187" s="140" t="s">
        <v>324</v>
      </c>
      <c r="V187" s="164" t="s">
        <v>7481</v>
      </c>
      <c r="W187" s="170" t="str">
        <f t="shared" ca="1" si="31"/>
        <v>1969</v>
      </c>
      <c r="X187" s="170" t="e">
        <f>INDEX(Kraftwerksliste!$C$21:$Z$559,MATCH(A187,Kraftwerksliste!$D$21:$D$559,0),17)</f>
        <v>#N/A</v>
      </c>
      <c r="Z187" s="153" t="str" cm="1">
        <f t="array" aca="1" ref="Z187" ca="1">CELL("format",I187)</f>
        <v>F0</v>
      </c>
      <c r="AA187" s="6">
        <v>186</v>
      </c>
      <c r="AB187" s="173" t="str">
        <f t="shared" ca="1" si="32"/>
        <v>1969</v>
      </c>
      <c r="AC187" s="6">
        <f t="shared" si="23"/>
        <v>0</v>
      </c>
      <c r="AD187" s="6">
        <f t="shared" si="24"/>
        <v>1</v>
      </c>
      <c r="AE187" s="6">
        <f t="shared" si="30"/>
        <v>37</v>
      </c>
      <c r="AF187" s="6" t="str">
        <f t="shared" si="25"/>
        <v xml:space="preserve">Endgültig Stillgelegt 2013 </v>
      </c>
    </row>
    <row r="188" spans="1:32" ht="15" customHeight="1" x14ac:dyDescent="0.25">
      <c r="A188" s="54" t="s">
        <v>4196</v>
      </c>
      <c r="B188" s="50" t="s">
        <v>145</v>
      </c>
      <c r="C188" s="50"/>
      <c r="D188" s="77">
        <v>17292</v>
      </c>
      <c r="E188" s="50" t="s">
        <v>6129</v>
      </c>
      <c r="F188" s="50"/>
      <c r="G188" s="56" t="s">
        <v>66</v>
      </c>
      <c r="H188" s="50"/>
      <c r="I188" s="32"/>
      <c r="J188" s="32"/>
      <c r="K188" s="50" t="s">
        <v>1</v>
      </c>
      <c r="L188" s="50" t="s">
        <v>3864</v>
      </c>
      <c r="M188" s="51"/>
      <c r="N188" s="50"/>
      <c r="O188" s="50" t="s">
        <v>3864</v>
      </c>
      <c r="P188" s="50" t="s">
        <v>55</v>
      </c>
      <c r="Q188" s="50" t="s">
        <v>58</v>
      </c>
      <c r="R188" s="55">
        <v>48</v>
      </c>
      <c r="S188" s="50" t="s">
        <v>7214</v>
      </c>
      <c r="T188" s="54" t="s">
        <v>370</v>
      </c>
      <c r="U188" s="50" t="s">
        <v>77</v>
      </c>
      <c r="V188" s="153" t="s">
        <v>1</v>
      </c>
      <c r="W188" s="170">
        <f t="shared" si="26"/>
        <v>2010</v>
      </c>
      <c r="X188" s="170" t="e">
        <f>INDEX(Kraftwerksliste!$C$21:$Z$559,MATCH(A188,Kraftwerksliste!$D$21:$D$559,0),17)</f>
        <v>#N/A</v>
      </c>
      <c r="Z188" s="153" t="str" cm="1">
        <f t="array" aca="1" ref="Z188" ca="1">CELL("format",I188)</f>
        <v>G</v>
      </c>
      <c r="AA188" s="6">
        <v>187</v>
      </c>
      <c r="AB188" s="173">
        <f t="shared" si="27"/>
        <v>2010</v>
      </c>
      <c r="AC188" s="6">
        <f t="shared" si="23"/>
        <v>0</v>
      </c>
      <c r="AD188" s="6">
        <f t="shared" si="24"/>
        <v>0</v>
      </c>
      <c r="AE188" s="6">
        <f t="shared" si="30"/>
        <v>10</v>
      </c>
      <c r="AF188" s="6" t="str">
        <f t="shared" si="25"/>
        <v>in Betrieb</v>
      </c>
    </row>
    <row r="189" spans="1:32" ht="15" customHeight="1" x14ac:dyDescent="0.25">
      <c r="A189" s="54" t="s">
        <v>694</v>
      </c>
      <c r="B189" s="94" t="s">
        <v>695</v>
      </c>
      <c r="C189" s="50"/>
      <c r="D189" s="75">
        <v>4509</v>
      </c>
      <c r="E189" s="62" t="s">
        <v>696</v>
      </c>
      <c r="F189" s="54"/>
      <c r="G189" s="56" t="s">
        <v>170</v>
      </c>
      <c r="H189" s="50"/>
      <c r="I189" s="30">
        <v>38261</v>
      </c>
      <c r="J189" s="38">
        <v>38261</v>
      </c>
      <c r="K189" s="50" t="s">
        <v>1</v>
      </c>
      <c r="L189" s="50" t="s">
        <v>17</v>
      </c>
      <c r="M189" s="50"/>
      <c r="N189" s="54"/>
      <c r="O189" s="92" t="s">
        <v>17</v>
      </c>
      <c r="P189" s="50" t="s">
        <v>55</v>
      </c>
      <c r="Q189" s="50"/>
      <c r="R189" s="76">
        <v>18.399999999999999</v>
      </c>
      <c r="S189" s="50"/>
      <c r="T189" s="54" t="s">
        <v>149</v>
      </c>
      <c r="U189" s="62" t="s">
        <v>697</v>
      </c>
      <c r="V189" s="154" t="s">
        <v>1</v>
      </c>
      <c r="W189" s="170">
        <f ca="1">IF(ISBLANK(I189),2010,IF(Z189="D1",YEAR(I189),RIGHT(I189,4)))</f>
        <v>2004</v>
      </c>
      <c r="X189" s="170" t="e">
        <f>INDEX(Kraftwerksliste!$C$21:$Z$559,MATCH(A189,Kraftwerksliste!$D$21:$D$559,0),17)</f>
        <v>#N/A</v>
      </c>
      <c r="Z189" s="153" t="str" cm="1">
        <f t="array" aca="1" ref="Z189" ca="1">CELL("format",I189)</f>
        <v>D1</v>
      </c>
      <c r="AA189" s="6">
        <v>188</v>
      </c>
      <c r="AB189" s="173">
        <f ca="1">W189</f>
        <v>2004</v>
      </c>
      <c r="AC189" s="6">
        <f t="shared" si="23"/>
        <v>0</v>
      </c>
      <c r="AD189" s="6">
        <f t="shared" si="24"/>
        <v>0</v>
      </c>
      <c r="AE189" s="6">
        <f t="shared" si="30"/>
        <v>10</v>
      </c>
      <c r="AF189" s="6" t="str">
        <f t="shared" si="25"/>
        <v>in Betrieb</v>
      </c>
    </row>
    <row r="190" spans="1:32" ht="15" customHeight="1" x14ac:dyDescent="0.25">
      <c r="A190" s="139" t="s">
        <v>3617</v>
      </c>
      <c r="B190" s="139" t="s">
        <v>3618</v>
      </c>
      <c r="C190" s="139"/>
      <c r="D190" s="139">
        <v>4509</v>
      </c>
      <c r="E190" s="139" t="s">
        <v>696</v>
      </c>
      <c r="F190" s="139"/>
      <c r="G190" s="139" t="s">
        <v>170</v>
      </c>
      <c r="H190" s="139"/>
      <c r="I190" s="50"/>
      <c r="J190" s="50"/>
      <c r="K190" s="139" t="s">
        <v>3576</v>
      </c>
      <c r="L190" s="139" t="s">
        <v>17</v>
      </c>
      <c r="M190" s="139"/>
      <c r="N190" s="139"/>
      <c r="O190" s="139" t="s">
        <v>17</v>
      </c>
      <c r="P190" s="139" t="s">
        <v>55</v>
      </c>
      <c r="Q190" s="139"/>
      <c r="R190" s="140">
        <v>20</v>
      </c>
      <c r="S190" s="140"/>
      <c r="T190" s="151" t="s">
        <v>370</v>
      </c>
      <c r="U190" s="140" t="s">
        <v>100</v>
      </c>
      <c r="V190" s="164" t="s">
        <v>7484</v>
      </c>
      <c r="W190" s="170">
        <f t="shared" si="26"/>
        <v>2010</v>
      </c>
      <c r="X190" s="170" t="e">
        <f>INDEX(Kraftwerksliste!$C$21:$Z$559,MATCH(A190,Kraftwerksliste!$D$21:$D$559,0),17)</f>
        <v>#N/A</v>
      </c>
      <c r="Z190" s="153" t="str" cm="1">
        <f t="array" aca="1" ref="Z190" ca="1">CELL("format",I190)</f>
        <v>G</v>
      </c>
      <c r="AA190" s="6">
        <v>189</v>
      </c>
      <c r="AB190" s="173">
        <f t="shared" si="27"/>
        <v>2010</v>
      </c>
      <c r="AC190" s="6">
        <f t="shared" si="23"/>
        <v>0</v>
      </c>
      <c r="AD190" s="6">
        <f t="shared" si="24"/>
        <v>1</v>
      </c>
      <c r="AE190" s="6">
        <f t="shared" si="30"/>
        <v>37</v>
      </c>
      <c r="AF190" s="6" t="str">
        <f t="shared" si="25"/>
        <v xml:space="preserve">Endgültig Stillgelegt 2016 </v>
      </c>
    </row>
    <row r="191" spans="1:32" ht="15" customHeight="1" x14ac:dyDescent="0.25">
      <c r="A191" s="54" t="s">
        <v>4199</v>
      </c>
      <c r="B191" s="51" t="s">
        <v>4200</v>
      </c>
      <c r="C191" s="51"/>
      <c r="D191" s="75">
        <v>27755</v>
      </c>
      <c r="E191" s="62" t="s">
        <v>6133</v>
      </c>
      <c r="F191" s="51"/>
      <c r="G191" s="36" t="s">
        <v>59</v>
      </c>
      <c r="H191" s="50"/>
      <c r="I191" s="29">
        <v>2004</v>
      </c>
      <c r="J191" s="29">
        <v>2004</v>
      </c>
      <c r="K191" s="50" t="s">
        <v>1</v>
      </c>
      <c r="L191" s="50" t="s">
        <v>3864</v>
      </c>
      <c r="M191" s="51"/>
      <c r="N191" s="50"/>
      <c r="O191" s="92" t="s">
        <v>3864</v>
      </c>
      <c r="P191" s="36" t="s">
        <v>55</v>
      </c>
      <c r="Q191" s="50"/>
      <c r="R191" s="76">
        <v>10</v>
      </c>
      <c r="S191" s="58"/>
      <c r="T191" s="50" t="s">
        <v>1280</v>
      </c>
      <c r="U191" s="62" t="s">
        <v>60</v>
      </c>
      <c r="V191" s="154" t="s">
        <v>1</v>
      </c>
      <c r="W191" s="170" t="str">
        <f t="shared" ref="W191:W222" ca="1" si="33">IF(ISBLANK(I191),2010,IF(Z191="D1",YEAR(I191),RIGHT(I191,4)))</f>
        <v>2004</v>
      </c>
      <c r="X191" s="170" t="e">
        <f>INDEX(Kraftwerksliste!$C$21:$Z$559,MATCH(A191,Kraftwerksliste!$D$21:$D$559,0),17)</f>
        <v>#N/A</v>
      </c>
      <c r="Z191" s="153" t="str" cm="1">
        <f t="array" aca="1" ref="Z191" ca="1">CELL("format",I191)</f>
        <v>G</v>
      </c>
      <c r="AA191" s="6">
        <v>190</v>
      </c>
      <c r="AB191" s="173" t="str">
        <f t="shared" ref="AB191:AB222" ca="1" si="34">W191</f>
        <v>2004</v>
      </c>
      <c r="AC191" s="6">
        <f t="shared" si="23"/>
        <v>0</v>
      </c>
      <c r="AD191" s="6">
        <f t="shared" si="24"/>
        <v>0</v>
      </c>
      <c r="AE191" s="6">
        <f t="shared" si="30"/>
        <v>10</v>
      </c>
      <c r="AF191" s="6" t="str">
        <f t="shared" si="25"/>
        <v>in Betrieb</v>
      </c>
    </row>
    <row r="192" spans="1:32" ht="15" customHeight="1" x14ac:dyDescent="0.25">
      <c r="A192" s="54" t="s">
        <v>698</v>
      </c>
      <c r="B192" s="51" t="s">
        <v>3748</v>
      </c>
      <c r="C192" s="50" t="s">
        <v>699</v>
      </c>
      <c r="D192" s="77">
        <v>6842</v>
      </c>
      <c r="E192" s="50" t="s">
        <v>700</v>
      </c>
      <c r="F192" s="50"/>
      <c r="G192" s="56" t="s">
        <v>99</v>
      </c>
      <c r="H192" s="50"/>
      <c r="I192" s="30">
        <v>35065</v>
      </c>
      <c r="J192" s="38">
        <v>35065</v>
      </c>
      <c r="K192" s="50" t="s">
        <v>1</v>
      </c>
      <c r="L192" s="50" t="s">
        <v>20</v>
      </c>
      <c r="M192" s="50"/>
      <c r="N192" s="50"/>
      <c r="O192" s="92" t="s">
        <v>20</v>
      </c>
      <c r="P192" s="50" t="s">
        <v>58</v>
      </c>
      <c r="Q192" s="50" t="s">
        <v>55</v>
      </c>
      <c r="R192" s="55">
        <v>39</v>
      </c>
      <c r="S192" s="50" t="s">
        <v>701</v>
      </c>
      <c r="T192" s="54" t="s">
        <v>149</v>
      </c>
      <c r="U192" s="62" t="s">
        <v>702</v>
      </c>
      <c r="V192" s="154" t="s">
        <v>1</v>
      </c>
      <c r="W192" s="170">
        <f t="shared" ca="1" si="33"/>
        <v>1996</v>
      </c>
      <c r="X192" s="170" t="str">
        <f>INDEX(Kraftwerksliste!$C$21:$Z$559,MATCH(A192,Kraftwerksliste!$D$21:$D$559,0),17)</f>
        <v>Steam turbine</v>
      </c>
      <c r="Z192" s="153" t="str" cm="1">
        <f t="array" aca="1" ref="Z192" ca="1">CELL("format",I192)</f>
        <v>D1</v>
      </c>
      <c r="AA192" s="6">
        <v>191</v>
      </c>
      <c r="AB192" s="173">
        <f t="shared" ca="1" si="34"/>
        <v>1996</v>
      </c>
      <c r="AC192" s="6">
        <f t="shared" si="23"/>
        <v>0</v>
      </c>
      <c r="AD192" s="6">
        <f t="shared" si="24"/>
        <v>0</v>
      </c>
      <c r="AE192" s="6">
        <f t="shared" si="30"/>
        <v>10</v>
      </c>
      <c r="AF192" s="6" t="str">
        <f t="shared" si="25"/>
        <v>in Betrieb</v>
      </c>
    </row>
    <row r="193" spans="1:32" ht="15" customHeight="1" x14ac:dyDescent="0.25">
      <c r="A193" s="54" t="s">
        <v>4206</v>
      </c>
      <c r="B193" s="51" t="s">
        <v>4207</v>
      </c>
      <c r="C193" s="51"/>
      <c r="D193" s="75">
        <v>32758</v>
      </c>
      <c r="E193" s="62" t="s">
        <v>6136</v>
      </c>
      <c r="F193" s="98"/>
      <c r="G193" s="36" t="s">
        <v>54</v>
      </c>
      <c r="H193" s="50"/>
      <c r="I193" s="29">
        <v>2008</v>
      </c>
      <c r="J193" s="29">
        <v>2008</v>
      </c>
      <c r="K193" s="50" t="s">
        <v>1</v>
      </c>
      <c r="L193" s="50" t="s">
        <v>3864</v>
      </c>
      <c r="M193" s="51"/>
      <c r="N193" s="50"/>
      <c r="O193" s="92" t="s">
        <v>3864</v>
      </c>
      <c r="P193" s="36" t="s">
        <v>55</v>
      </c>
      <c r="Q193" s="50"/>
      <c r="R193" s="76">
        <v>10</v>
      </c>
      <c r="S193" s="58"/>
      <c r="T193" s="54" t="s">
        <v>149</v>
      </c>
      <c r="U193" s="62" t="s">
        <v>7218</v>
      </c>
      <c r="V193" s="154" t="s">
        <v>1</v>
      </c>
      <c r="W193" s="170" t="str">
        <f t="shared" ca="1" si="33"/>
        <v>2008</v>
      </c>
      <c r="X193" s="170" t="e">
        <f>INDEX(Kraftwerksliste!$C$21:$Z$559,MATCH(A193,Kraftwerksliste!$D$21:$D$559,0),17)</f>
        <v>#N/A</v>
      </c>
      <c r="Z193" s="153" t="str" cm="1">
        <f t="array" aca="1" ref="Z193" ca="1">CELL("format",I193)</f>
        <v>G</v>
      </c>
      <c r="AA193" s="6">
        <v>192</v>
      </c>
      <c r="AB193" s="173" t="str">
        <f t="shared" ca="1" si="34"/>
        <v>2008</v>
      </c>
      <c r="AC193" s="6">
        <f t="shared" si="23"/>
        <v>0</v>
      </c>
      <c r="AD193" s="6">
        <f t="shared" si="24"/>
        <v>0</v>
      </c>
      <c r="AE193" s="6">
        <f t="shared" si="30"/>
        <v>10</v>
      </c>
      <c r="AF193" s="6" t="str">
        <f t="shared" si="25"/>
        <v>in Betrieb</v>
      </c>
    </row>
    <row r="194" spans="1:32" ht="15" customHeight="1" x14ac:dyDescent="0.25">
      <c r="A194" s="139" t="s">
        <v>2958</v>
      </c>
      <c r="B194" s="139" t="s">
        <v>2959</v>
      </c>
      <c r="C194" s="139" t="s">
        <v>2960</v>
      </c>
      <c r="D194" s="139">
        <v>6682</v>
      </c>
      <c r="E194" s="139" t="s">
        <v>2961</v>
      </c>
      <c r="F194" s="139"/>
      <c r="G194" s="139" t="s">
        <v>99</v>
      </c>
      <c r="H194" s="139"/>
      <c r="I194" s="30">
        <v>13432</v>
      </c>
      <c r="J194" s="30">
        <v>13432</v>
      </c>
      <c r="K194" s="139" t="s">
        <v>1</v>
      </c>
      <c r="L194" s="139" t="s">
        <v>18</v>
      </c>
      <c r="M194" s="139"/>
      <c r="N194" s="139"/>
      <c r="O194" s="139" t="s">
        <v>18</v>
      </c>
      <c r="P194" s="139" t="s">
        <v>58</v>
      </c>
      <c r="Q194" s="139" t="s">
        <v>55</v>
      </c>
      <c r="R194" s="140">
        <v>67</v>
      </c>
      <c r="S194" s="140" t="s">
        <v>2962</v>
      </c>
      <c r="T194" s="151" t="s">
        <v>370</v>
      </c>
      <c r="U194" s="140" t="s">
        <v>100</v>
      </c>
      <c r="V194" s="164" t="s">
        <v>1</v>
      </c>
      <c r="W194" s="170">
        <f t="shared" ca="1" si="33"/>
        <v>1936</v>
      </c>
      <c r="X194" s="170" t="str">
        <f>INDEX(Kraftwerksliste!$C$21:$Z$559,MATCH(A194,Kraftwerksliste!$D$21:$D$559,0),17)</f>
        <v>Steam turbine</v>
      </c>
      <c r="Z194" s="153" t="str" cm="1">
        <f t="array" aca="1" ref="Z194" ca="1">CELL("format",I194)</f>
        <v>D1</v>
      </c>
      <c r="AA194" s="6">
        <v>193</v>
      </c>
      <c r="AB194" s="173">
        <f t="shared" ca="1" si="34"/>
        <v>1936</v>
      </c>
      <c r="AC194" s="6">
        <f t="shared" ref="AC194:AC257" si="35">IF(RIGHT(K194,9)="(mit StA)",1,0)</f>
        <v>0</v>
      </c>
      <c r="AD194" s="6">
        <f t="shared" ref="AD194:AD257" si="36">IF(RIGHT(K194,10)="(ohne StA)",1,0)</f>
        <v>0</v>
      </c>
      <c r="AE194" s="6">
        <f t="shared" si="30"/>
        <v>10</v>
      </c>
      <c r="AF194" s="6" t="str">
        <f t="shared" ref="AF194:AF257" si="37">IF(AC194=1,LEFT(K194,AE194-9),IF(AD194=1,LEFT(K194,AE194-10),K194))</f>
        <v>in Betrieb</v>
      </c>
    </row>
    <row r="195" spans="1:32" ht="15" customHeight="1" x14ac:dyDescent="0.25">
      <c r="A195" s="54" t="s">
        <v>4213</v>
      </c>
      <c r="B195" s="50" t="s">
        <v>4214</v>
      </c>
      <c r="C195" s="50"/>
      <c r="D195" s="77">
        <v>49413</v>
      </c>
      <c r="E195" s="50" t="s">
        <v>6140</v>
      </c>
      <c r="F195" s="51"/>
      <c r="G195" s="56" t="s">
        <v>59</v>
      </c>
      <c r="H195" s="50"/>
      <c r="I195" s="29">
        <v>2003</v>
      </c>
      <c r="J195" s="29">
        <v>2003</v>
      </c>
      <c r="K195" s="50" t="s">
        <v>1</v>
      </c>
      <c r="L195" s="51" t="s">
        <v>3864</v>
      </c>
      <c r="M195" s="51"/>
      <c r="N195" s="51"/>
      <c r="O195" s="92" t="s">
        <v>3864</v>
      </c>
      <c r="P195" s="50" t="s">
        <v>55</v>
      </c>
      <c r="Q195" s="50"/>
      <c r="R195" s="55">
        <v>16.2</v>
      </c>
      <c r="S195" s="50"/>
      <c r="T195" s="54" t="s">
        <v>1280</v>
      </c>
      <c r="U195" s="62" t="s">
        <v>60</v>
      </c>
      <c r="V195" s="154" t="s">
        <v>1</v>
      </c>
      <c r="W195" s="170" t="str">
        <f t="shared" ca="1" si="33"/>
        <v>2003</v>
      </c>
      <c r="X195" s="170" t="e">
        <f>INDEX(Kraftwerksliste!$C$21:$Z$559,MATCH(A195,Kraftwerksliste!$D$21:$D$559,0),17)</f>
        <v>#N/A</v>
      </c>
      <c r="Z195" s="153" t="str" cm="1">
        <f t="array" aca="1" ref="Z195" ca="1">CELL("format",I195)</f>
        <v>G</v>
      </c>
      <c r="AA195" s="6">
        <v>194</v>
      </c>
      <c r="AB195" s="173" t="str">
        <f t="shared" ca="1" si="34"/>
        <v>2003</v>
      </c>
      <c r="AC195" s="6">
        <f t="shared" si="35"/>
        <v>0</v>
      </c>
      <c r="AD195" s="6">
        <f t="shared" si="36"/>
        <v>0</v>
      </c>
      <c r="AE195" s="6">
        <f t="shared" si="30"/>
        <v>10</v>
      </c>
      <c r="AF195" s="6" t="str">
        <f t="shared" si="37"/>
        <v>in Betrieb</v>
      </c>
    </row>
    <row r="196" spans="1:32" ht="15" customHeight="1" x14ac:dyDescent="0.25">
      <c r="A196" s="50" t="s">
        <v>4217</v>
      </c>
      <c r="B196" s="50" t="s">
        <v>4218</v>
      </c>
      <c r="C196" s="50"/>
      <c r="D196" s="75">
        <v>4720</v>
      </c>
      <c r="E196" s="50" t="s">
        <v>6143</v>
      </c>
      <c r="F196" s="50"/>
      <c r="G196" s="36" t="s">
        <v>170</v>
      </c>
      <c r="H196" s="50"/>
      <c r="I196" s="30">
        <v>36516</v>
      </c>
      <c r="J196" s="30">
        <v>36516</v>
      </c>
      <c r="K196" s="50" t="s">
        <v>1</v>
      </c>
      <c r="L196" s="50" t="s">
        <v>3864</v>
      </c>
      <c r="M196" s="51"/>
      <c r="N196" s="51"/>
      <c r="O196" s="51" t="s">
        <v>3864</v>
      </c>
      <c r="P196" s="50" t="s">
        <v>55</v>
      </c>
      <c r="Q196" s="50" t="s">
        <v>58</v>
      </c>
      <c r="R196" s="55">
        <v>10.5</v>
      </c>
      <c r="S196" s="50" t="s">
        <v>7220</v>
      </c>
      <c r="T196" s="50" t="s">
        <v>149</v>
      </c>
      <c r="U196" s="50" t="s">
        <v>100</v>
      </c>
      <c r="V196" s="153" t="s">
        <v>1</v>
      </c>
      <c r="W196" s="170">
        <f t="shared" ca="1" si="33"/>
        <v>1999</v>
      </c>
      <c r="X196" s="170" t="e">
        <f>INDEX(Kraftwerksliste!$C$21:$Z$559,MATCH(A196,Kraftwerksliste!$D$21:$D$559,0),17)</f>
        <v>#N/A</v>
      </c>
      <c r="Z196" s="153" t="str" cm="1">
        <f t="array" aca="1" ref="Z196" ca="1">CELL("format",I196)</f>
        <v>D1</v>
      </c>
      <c r="AA196" s="6">
        <v>195</v>
      </c>
      <c r="AB196" s="173">
        <f t="shared" ca="1" si="34"/>
        <v>1999</v>
      </c>
      <c r="AC196" s="6">
        <f t="shared" si="35"/>
        <v>0</v>
      </c>
      <c r="AD196" s="6">
        <f t="shared" si="36"/>
        <v>0</v>
      </c>
      <c r="AE196" s="6">
        <f t="shared" si="30"/>
        <v>10</v>
      </c>
      <c r="AF196" s="6" t="str">
        <f t="shared" si="37"/>
        <v>in Betrieb</v>
      </c>
    </row>
    <row r="197" spans="1:32" ht="15" customHeight="1" x14ac:dyDescent="0.25">
      <c r="A197" s="54" t="s">
        <v>727</v>
      </c>
      <c r="B197" s="50" t="s">
        <v>335</v>
      </c>
      <c r="C197" s="50" t="s">
        <v>728</v>
      </c>
      <c r="D197" s="75">
        <v>41539</v>
      </c>
      <c r="E197" s="62" t="s">
        <v>728</v>
      </c>
      <c r="F197" s="50"/>
      <c r="G197" s="56" t="s">
        <v>54</v>
      </c>
      <c r="H197" s="50" t="s">
        <v>432</v>
      </c>
      <c r="I197" s="30">
        <v>36708</v>
      </c>
      <c r="J197" s="38">
        <v>36708</v>
      </c>
      <c r="K197" s="50" t="s">
        <v>1</v>
      </c>
      <c r="L197" s="50" t="s">
        <v>20</v>
      </c>
      <c r="M197" s="50" t="s">
        <v>20</v>
      </c>
      <c r="N197" s="50" t="s">
        <v>559</v>
      </c>
      <c r="O197" s="92" t="s">
        <v>20</v>
      </c>
      <c r="P197" s="50" t="s">
        <v>58</v>
      </c>
      <c r="Q197" s="50" t="s">
        <v>55</v>
      </c>
      <c r="R197" s="76">
        <v>586</v>
      </c>
      <c r="S197" s="50" t="s">
        <v>729</v>
      </c>
      <c r="T197" s="54" t="s">
        <v>370</v>
      </c>
      <c r="U197" s="50" t="s">
        <v>61</v>
      </c>
      <c r="V197" s="153" t="s">
        <v>1</v>
      </c>
      <c r="W197" s="170">
        <f t="shared" ca="1" si="33"/>
        <v>2000</v>
      </c>
      <c r="X197" s="170" t="str">
        <f>INDEX(Kraftwerksliste!$C$21:$Z$559,MATCH(A197,Kraftwerksliste!$D$21:$D$559,0),17)</f>
        <v>Combined cycle</v>
      </c>
      <c r="Z197" s="153" t="str" cm="1">
        <f t="array" aca="1" ref="Z197" ca="1">CELL("format",I197)</f>
        <v>D1</v>
      </c>
      <c r="AA197" s="6">
        <v>196</v>
      </c>
      <c r="AB197" s="173">
        <f t="shared" ca="1" si="34"/>
        <v>2000</v>
      </c>
      <c r="AC197" s="6">
        <f t="shared" si="35"/>
        <v>0</v>
      </c>
      <c r="AD197" s="6">
        <f t="shared" si="36"/>
        <v>0</v>
      </c>
      <c r="AE197" s="6">
        <f t="shared" si="30"/>
        <v>10</v>
      </c>
      <c r="AF197" s="6" t="str">
        <f t="shared" si="37"/>
        <v>in Betrieb</v>
      </c>
    </row>
    <row r="198" spans="1:32" ht="15" customHeight="1" x14ac:dyDescent="0.25">
      <c r="A198" s="50" t="s">
        <v>4229</v>
      </c>
      <c r="B198" s="33" t="s">
        <v>4230</v>
      </c>
      <c r="C198" s="36"/>
      <c r="D198" s="77">
        <v>26892</v>
      </c>
      <c r="E198" s="33" t="s">
        <v>6151</v>
      </c>
      <c r="F198" s="33"/>
      <c r="G198" s="36" t="s">
        <v>59</v>
      </c>
      <c r="H198" s="36"/>
      <c r="I198" s="29">
        <v>2000</v>
      </c>
      <c r="J198" s="29">
        <v>2000</v>
      </c>
      <c r="K198" s="50" t="s">
        <v>1</v>
      </c>
      <c r="L198" s="50" t="s">
        <v>3864</v>
      </c>
      <c r="M198" s="51"/>
      <c r="N198" s="51"/>
      <c r="O198" s="51" t="s">
        <v>3864</v>
      </c>
      <c r="P198" s="33" t="s">
        <v>55</v>
      </c>
      <c r="Q198" s="33"/>
      <c r="R198" s="52">
        <v>16.5</v>
      </c>
      <c r="S198" s="83"/>
      <c r="T198" s="50" t="s">
        <v>1280</v>
      </c>
      <c r="U198" s="62" t="s">
        <v>60</v>
      </c>
      <c r="V198" s="154" t="s">
        <v>1</v>
      </c>
      <c r="W198" s="170" t="str">
        <f t="shared" ca="1" si="33"/>
        <v>2000</v>
      </c>
      <c r="X198" s="170" t="e">
        <f>INDEX(Kraftwerksliste!$C$21:$Z$559,MATCH(A198,Kraftwerksliste!$D$21:$D$559,0),17)</f>
        <v>#N/A</v>
      </c>
      <c r="Z198" s="153" t="str" cm="1">
        <f t="array" aca="1" ref="Z198" ca="1">CELL("format",I198)</f>
        <v>G</v>
      </c>
      <c r="AA198" s="6">
        <v>197</v>
      </c>
      <c r="AB198" s="173" t="str">
        <f t="shared" ca="1" si="34"/>
        <v>2000</v>
      </c>
      <c r="AC198" s="6">
        <f t="shared" si="35"/>
        <v>0</v>
      </c>
      <c r="AD198" s="6">
        <f t="shared" si="36"/>
        <v>0</v>
      </c>
      <c r="AE198" s="6">
        <f t="shared" si="30"/>
        <v>10</v>
      </c>
      <c r="AF198" s="6" t="str">
        <f t="shared" si="37"/>
        <v>in Betrieb</v>
      </c>
    </row>
    <row r="199" spans="1:32" ht="15" customHeight="1" x14ac:dyDescent="0.25">
      <c r="A199" s="54" t="s">
        <v>4231</v>
      </c>
      <c r="B199" s="51" t="s">
        <v>4232</v>
      </c>
      <c r="C199" s="50" t="s">
        <v>4233</v>
      </c>
      <c r="D199" s="77">
        <v>25821</v>
      </c>
      <c r="E199" s="50" t="s">
        <v>6152</v>
      </c>
      <c r="F199" s="50"/>
      <c r="G199" s="56" t="s">
        <v>78</v>
      </c>
      <c r="H199" s="50"/>
      <c r="I199" s="31">
        <v>2001</v>
      </c>
      <c r="J199" s="31">
        <v>2001</v>
      </c>
      <c r="K199" s="50" t="s">
        <v>1</v>
      </c>
      <c r="L199" s="50" t="s">
        <v>3864</v>
      </c>
      <c r="M199" s="50"/>
      <c r="N199" s="50"/>
      <c r="O199" s="50" t="s">
        <v>3864</v>
      </c>
      <c r="P199" s="50" t="s">
        <v>55</v>
      </c>
      <c r="Q199" s="50"/>
      <c r="R199" s="55">
        <v>89.462000000000003</v>
      </c>
      <c r="S199" s="50" t="s">
        <v>7223</v>
      </c>
      <c r="T199" s="54" t="s">
        <v>370</v>
      </c>
      <c r="U199" s="62" t="s">
        <v>121</v>
      </c>
      <c r="V199" s="154" t="s">
        <v>1</v>
      </c>
      <c r="W199" s="170" t="str">
        <f t="shared" ca="1" si="33"/>
        <v>2001</v>
      </c>
      <c r="X199" s="170" t="e">
        <f>INDEX(Kraftwerksliste!$C$21:$Z$559,MATCH(A199,Kraftwerksliste!$D$21:$D$559,0),17)</f>
        <v>#N/A</v>
      </c>
      <c r="Z199" s="153" t="str" cm="1">
        <f t="array" aca="1" ref="Z199" ca="1">CELL("format",I199)</f>
        <v>F0</v>
      </c>
      <c r="AA199" s="6">
        <v>198</v>
      </c>
      <c r="AB199" s="173" t="str">
        <f t="shared" ca="1" si="34"/>
        <v>2001</v>
      </c>
      <c r="AC199" s="6">
        <f t="shared" si="35"/>
        <v>0</v>
      </c>
      <c r="AD199" s="6">
        <f t="shared" si="36"/>
        <v>0</v>
      </c>
      <c r="AE199" s="6">
        <f t="shared" si="30"/>
        <v>10</v>
      </c>
      <c r="AF199" s="6" t="str">
        <f t="shared" si="37"/>
        <v>in Betrieb</v>
      </c>
    </row>
    <row r="200" spans="1:32" ht="15" customHeight="1" x14ac:dyDescent="0.25">
      <c r="A200" s="139" t="s">
        <v>5349</v>
      </c>
      <c r="B200" s="139" t="s">
        <v>5350</v>
      </c>
      <c r="C200" s="139" t="s">
        <v>5351</v>
      </c>
      <c r="D200" s="139">
        <v>25821</v>
      </c>
      <c r="E200" s="139" t="s">
        <v>6794</v>
      </c>
      <c r="F200" s="139"/>
      <c r="G200" s="139" t="s">
        <v>78</v>
      </c>
      <c r="H200" s="139"/>
      <c r="I200" s="32">
        <v>2013</v>
      </c>
      <c r="J200" s="32">
        <v>2013</v>
      </c>
      <c r="K200" s="139" t="s">
        <v>1</v>
      </c>
      <c r="L200" s="139" t="s">
        <v>3864</v>
      </c>
      <c r="M200" s="139"/>
      <c r="N200" s="139"/>
      <c r="O200" s="139" t="s">
        <v>3864</v>
      </c>
      <c r="P200" s="139" t="s">
        <v>55</v>
      </c>
      <c r="Q200" s="139" t="s">
        <v>58</v>
      </c>
      <c r="R200" s="140">
        <v>99.85</v>
      </c>
      <c r="S200" s="140" t="s">
        <v>7396</v>
      </c>
      <c r="T200" s="151" t="s">
        <v>370</v>
      </c>
      <c r="U200" s="140" t="s">
        <v>121</v>
      </c>
      <c r="V200" s="164" t="s">
        <v>1</v>
      </c>
      <c r="W200" s="170" t="str">
        <f t="shared" ca="1" si="33"/>
        <v>2013</v>
      </c>
      <c r="X200" s="170" t="e">
        <f>INDEX(Kraftwerksliste!$C$21:$Z$559,MATCH(A200,Kraftwerksliste!$D$21:$D$559,0),17)</f>
        <v>#N/A</v>
      </c>
      <c r="Z200" s="153" t="str" cm="1">
        <f t="array" aca="1" ref="Z200" ca="1">CELL("format",I200)</f>
        <v>G</v>
      </c>
      <c r="AA200" s="6">
        <v>199</v>
      </c>
      <c r="AB200" s="173" t="str">
        <f t="shared" ca="1" si="34"/>
        <v>2013</v>
      </c>
      <c r="AC200" s="6">
        <f t="shared" si="35"/>
        <v>0</v>
      </c>
      <c r="AD200" s="6">
        <f t="shared" si="36"/>
        <v>0</v>
      </c>
      <c r="AE200" s="6">
        <f t="shared" si="30"/>
        <v>10</v>
      </c>
      <c r="AF200" s="6" t="str">
        <f t="shared" si="37"/>
        <v>in Betrieb</v>
      </c>
    </row>
    <row r="201" spans="1:32" ht="15" customHeight="1" x14ac:dyDescent="0.25">
      <c r="A201" s="54" t="s">
        <v>730</v>
      </c>
      <c r="B201" s="51" t="s">
        <v>335</v>
      </c>
      <c r="C201" s="51" t="s">
        <v>731</v>
      </c>
      <c r="D201" s="75">
        <v>44143</v>
      </c>
      <c r="E201" s="62" t="s">
        <v>731</v>
      </c>
      <c r="F201" s="51"/>
      <c r="G201" s="36" t="s">
        <v>54</v>
      </c>
      <c r="H201" s="50" t="s">
        <v>732</v>
      </c>
      <c r="I201" s="30">
        <v>38068</v>
      </c>
      <c r="J201" s="38">
        <v>38068</v>
      </c>
      <c r="K201" s="50" t="s">
        <v>1</v>
      </c>
      <c r="L201" s="50" t="s">
        <v>20</v>
      </c>
      <c r="M201" s="51"/>
      <c r="N201" s="50"/>
      <c r="O201" s="92" t="s">
        <v>20</v>
      </c>
      <c r="P201" s="36" t="s">
        <v>58</v>
      </c>
      <c r="Q201" s="50" t="s">
        <v>55</v>
      </c>
      <c r="R201" s="76">
        <v>26</v>
      </c>
      <c r="S201" s="58" t="s">
        <v>731</v>
      </c>
      <c r="T201" s="54" t="s">
        <v>370</v>
      </c>
      <c r="U201" s="62" t="s">
        <v>61</v>
      </c>
      <c r="V201" s="154" t="s">
        <v>1</v>
      </c>
      <c r="W201" s="170">
        <f t="shared" ca="1" si="33"/>
        <v>2004</v>
      </c>
      <c r="X201" s="170" t="str">
        <f>INDEX(Kraftwerksliste!$C$21:$Z$559,MATCH(A201,Kraftwerksliste!$D$21:$D$559,0),17)</f>
        <v>Steam turbine</v>
      </c>
      <c r="Z201" s="153" t="str" cm="1">
        <f t="array" aca="1" ref="Z201" ca="1">CELL("format",I201)</f>
        <v>D1</v>
      </c>
      <c r="AA201" s="6">
        <v>200</v>
      </c>
      <c r="AB201" s="173">
        <f t="shared" ca="1" si="34"/>
        <v>2004</v>
      </c>
      <c r="AC201" s="6">
        <f t="shared" si="35"/>
        <v>0</v>
      </c>
      <c r="AD201" s="6">
        <f t="shared" si="36"/>
        <v>0</v>
      </c>
      <c r="AE201" s="6">
        <f t="shared" si="30"/>
        <v>10</v>
      </c>
      <c r="AF201" s="6" t="str">
        <f t="shared" si="37"/>
        <v>in Betrieb</v>
      </c>
    </row>
    <row r="202" spans="1:32" ht="15" customHeight="1" x14ac:dyDescent="0.25">
      <c r="A202" s="139" t="s">
        <v>3489</v>
      </c>
      <c r="B202" s="139" t="s">
        <v>508</v>
      </c>
      <c r="C202" s="139" t="s">
        <v>3490</v>
      </c>
      <c r="D202" s="139">
        <v>44357</v>
      </c>
      <c r="E202" s="139" t="s">
        <v>731</v>
      </c>
      <c r="F202" s="139"/>
      <c r="G202" s="139" t="s">
        <v>54</v>
      </c>
      <c r="H202" s="139" t="s">
        <v>302</v>
      </c>
      <c r="I202" s="31">
        <v>1971</v>
      </c>
      <c r="J202" s="31">
        <v>1971</v>
      </c>
      <c r="K202" s="139" t="s">
        <v>3491</v>
      </c>
      <c r="L202" s="139" t="s">
        <v>32</v>
      </c>
      <c r="M202" s="139"/>
      <c r="N202" s="139"/>
      <c r="O202" s="139" t="s">
        <v>32</v>
      </c>
      <c r="P202" s="139" t="s">
        <v>58</v>
      </c>
      <c r="Q202" s="139" t="s">
        <v>55</v>
      </c>
      <c r="R202" s="140">
        <v>345</v>
      </c>
      <c r="S202" s="140" t="s">
        <v>3492</v>
      </c>
      <c r="T202" s="151" t="s">
        <v>1228</v>
      </c>
      <c r="U202" s="140" t="s">
        <v>86</v>
      </c>
      <c r="V202" s="164" t="s">
        <v>7482</v>
      </c>
      <c r="W202" s="170" t="str">
        <f t="shared" ca="1" si="33"/>
        <v>1971</v>
      </c>
      <c r="X202" s="170" t="e">
        <f>INDEX(Kraftwerksliste!$C$21:$Z$559,MATCH(A202,Kraftwerksliste!$D$21:$D$559,0),17)</f>
        <v>#N/A</v>
      </c>
      <c r="Z202" s="153" t="str" cm="1">
        <f t="array" aca="1" ref="Z202" ca="1">CELL("format",I202)</f>
        <v>F0</v>
      </c>
      <c r="AA202" s="6">
        <v>201</v>
      </c>
      <c r="AB202" s="173" t="str">
        <f t="shared" ca="1" si="34"/>
        <v>1971</v>
      </c>
      <c r="AC202" s="6">
        <f t="shared" si="35"/>
        <v>1</v>
      </c>
      <c r="AD202" s="6">
        <f t="shared" si="36"/>
        <v>0</v>
      </c>
      <c r="AE202" s="6">
        <f t="shared" si="30"/>
        <v>36</v>
      </c>
      <c r="AF202" s="6" t="str">
        <f t="shared" si="37"/>
        <v xml:space="preserve">Endgültig Stillgelegt 2014 </v>
      </c>
    </row>
    <row r="203" spans="1:32" ht="15" customHeight="1" x14ac:dyDescent="0.25">
      <c r="A203" s="50" t="s">
        <v>4234</v>
      </c>
      <c r="B203" s="50" t="s">
        <v>4235</v>
      </c>
      <c r="C203" s="50"/>
      <c r="D203" s="77">
        <v>27801</v>
      </c>
      <c r="E203" s="50" t="s">
        <v>6153</v>
      </c>
      <c r="F203" s="50"/>
      <c r="G203" s="56" t="s">
        <v>59</v>
      </c>
      <c r="H203" s="50"/>
      <c r="I203" s="29">
        <v>2001</v>
      </c>
      <c r="J203" s="29">
        <v>2001</v>
      </c>
      <c r="K203" s="50" t="s">
        <v>1</v>
      </c>
      <c r="L203" s="51" t="s">
        <v>3864</v>
      </c>
      <c r="M203" s="51"/>
      <c r="N203" s="51"/>
      <c r="O203" s="51" t="s">
        <v>3864</v>
      </c>
      <c r="P203" s="50" t="s">
        <v>55</v>
      </c>
      <c r="Q203" s="50"/>
      <c r="R203" s="55">
        <v>12</v>
      </c>
      <c r="S203" s="50"/>
      <c r="T203" s="50" t="s">
        <v>1280</v>
      </c>
      <c r="U203" s="50" t="s">
        <v>60</v>
      </c>
      <c r="V203" s="153" t="s">
        <v>1</v>
      </c>
      <c r="W203" s="170" t="str">
        <f t="shared" ca="1" si="33"/>
        <v>2001</v>
      </c>
      <c r="X203" s="170" t="e">
        <f>INDEX(Kraftwerksliste!$C$21:$Z$559,MATCH(A203,Kraftwerksliste!$D$21:$D$559,0),17)</f>
        <v>#N/A</v>
      </c>
      <c r="Z203" s="153" t="str" cm="1">
        <f t="array" aca="1" ref="Z203" ca="1">CELL("format",I203)</f>
        <v>G</v>
      </c>
      <c r="AA203" s="6">
        <v>202</v>
      </c>
      <c r="AB203" s="173" t="str">
        <f t="shared" ca="1" si="34"/>
        <v>2001</v>
      </c>
      <c r="AC203" s="6">
        <f t="shared" si="35"/>
        <v>0</v>
      </c>
      <c r="AD203" s="6">
        <f t="shared" si="36"/>
        <v>0</v>
      </c>
      <c r="AE203" s="6">
        <f t="shared" si="30"/>
        <v>10</v>
      </c>
      <c r="AF203" s="6" t="str">
        <f t="shared" si="37"/>
        <v>in Betrieb</v>
      </c>
    </row>
    <row r="204" spans="1:32" ht="15" customHeight="1" x14ac:dyDescent="0.25">
      <c r="A204" s="54" t="s">
        <v>4236</v>
      </c>
      <c r="B204" s="94" t="s">
        <v>4237</v>
      </c>
      <c r="C204" s="50"/>
      <c r="D204" s="75">
        <v>3116</v>
      </c>
      <c r="E204" s="62" t="s">
        <v>6154</v>
      </c>
      <c r="F204" s="50"/>
      <c r="G204" s="56" t="s">
        <v>66</v>
      </c>
      <c r="H204" s="50"/>
      <c r="I204" s="29">
        <v>2009</v>
      </c>
      <c r="J204" s="29">
        <v>2009</v>
      </c>
      <c r="K204" s="50" t="s">
        <v>1</v>
      </c>
      <c r="L204" s="50" t="s">
        <v>3864</v>
      </c>
      <c r="M204" s="50"/>
      <c r="N204" s="50"/>
      <c r="O204" s="92" t="s">
        <v>3864</v>
      </c>
      <c r="P204" s="50" t="s">
        <v>55</v>
      </c>
      <c r="Q204" s="50"/>
      <c r="R204" s="76">
        <v>20</v>
      </c>
      <c r="S204" s="50" t="s">
        <v>7224</v>
      </c>
      <c r="T204" s="54" t="s">
        <v>370</v>
      </c>
      <c r="U204" s="50" t="s">
        <v>100</v>
      </c>
      <c r="V204" s="153" t="s">
        <v>1</v>
      </c>
      <c r="W204" s="170" t="str">
        <f t="shared" ca="1" si="33"/>
        <v>2009</v>
      </c>
      <c r="X204" s="170" t="e">
        <f>INDEX(Kraftwerksliste!$C$21:$Z$559,MATCH(A204,Kraftwerksliste!$D$21:$D$559,0),17)</f>
        <v>#N/A</v>
      </c>
      <c r="Z204" s="153" t="str" cm="1">
        <f t="array" aca="1" ref="Z204" ca="1">CELL("format",I204)</f>
        <v>G</v>
      </c>
      <c r="AA204" s="6">
        <v>203</v>
      </c>
      <c r="AB204" s="173" t="str">
        <f t="shared" ca="1" si="34"/>
        <v>2009</v>
      </c>
      <c r="AC204" s="6">
        <f t="shared" si="35"/>
        <v>0</v>
      </c>
      <c r="AD204" s="6">
        <f t="shared" si="36"/>
        <v>0</v>
      </c>
      <c r="AE204" s="6">
        <f t="shared" si="30"/>
        <v>10</v>
      </c>
      <c r="AF204" s="6" t="str">
        <f t="shared" si="37"/>
        <v>in Betrieb</v>
      </c>
    </row>
    <row r="205" spans="1:32" ht="15" customHeight="1" x14ac:dyDescent="0.25">
      <c r="A205" s="50" t="s">
        <v>740</v>
      </c>
      <c r="B205" s="50" t="s">
        <v>741</v>
      </c>
      <c r="C205" s="50" t="s">
        <v>742</v>
      </c>
      <c r="D205" s="77">
        <v>1169</v>
      </c>
      <c r="E205" s="50" t="s">
        <v>743</v>
      </c>
      <c r="F205" s="50" t="s">
        <v>744</v>
      </c>
      <c r="G205" s="56" t="s">
        <v>170</v>
      </c>
      <c r="H205" s="50" t="s">
        <v>745</v>
      </c>
      <c r="I205" s="35">
        <v>34970</v>
      </c>
      <c r="J205" s="41">
        <v>34970</v>
      </c>
      <c r="K205" s="50" t="s">
        <v>1</v>
      </c>
      <c r="L205" s="50" t="s">
        <v>110</v>
      </c>
      <c r="M205" s="50" t="s">
        <v>20</v>
      </c>
      <c r="N205" s="50" t="s">
        <v>249</v>
      </c>
      <c r="O205" s="50" t="s">
        <v>20</v>
      </c>
      <c r="P205" s="50" t="s">
        <v>58</v>
      </c>
      <c r="Q205" s="50" t="s">
        <v>55</v>
      </c>
      <c r="R205" s="55">
        <v>260</v>
      </c>
      <c r="S205" s="33" t="s">
        <v>746</v>
      </c>
      <c r="T205" s="54" t="s">
        <v>370</v>
      </c>
      <c r="U205" s="51" t="s">
        <v>747</v>
      </c>
      <c r="V205" s="157" t="s">
        <v>1</v>
      </c>
      <c r="W205" s="170">
        <f t="shared" ca="1" si="33"/>
        <v>1995</v>
      </c>
      <c r="X205" s="170" t="str">
        <f>INDEX(Kraftwerksliste!$C$21:$Z$559,MATCH(A205,Kraftwerksliste!$D$21:$D$559,0),17)</f>
        <v>Combined cycle</v>
      </c>
      <c r="Z205" s="153" t="str" cm="1">
        <f t="array" aca="1" ref="Z205" ca="1">CELL("format",I205)</f>
        <v>D1</v>
      </c>
      <c r="AA205" s="6">
        <v>204</v>
      </c>
      <c r="AB205" s="173">
        <f t="shared" ca="1" si="34"/>
        <v>1995</v>
      </c>
      <c r="AC205" s="6">
        <f t="shared" si="35"/>
        <v>0</v>
      </c>
      <c r="AD205" s="6">
        <f t="shared" si="36"/>
        <v>0</v>
      </c>
      <c r="AE205" s="6">
        <f t="shared" si="30"/>
        <v>10</v>
      </c>
      <c r="AF205" s="6" t="str">
        <f t="shared" si="37"/>
        <v>in Betrieb</v>
      </c>
    </row>
    <row r="206" spans="1:32" ht="15" customHeight="1" x14ac:dyDescent="0.25">
      <c r="A206" s="54" t="s">
        <v>4240</v>
      </c>
      <c r="B206" s="51" t="s">
        <v>4241</v>
      </c>
      <c r="C206" s="50"/>
      <c r="D206" s="77">
        <v>21706</v>
      </c>
      <c r="E206" s="50" t="s">
        <v>6157</v>
      </c>
      <c r="F206" s="50"/>
      <c r="G206" s="56" t="s">
        <v>59</v>
      </c>
      <c r="H206" s="50"/>
      <c r="I206" s="29">
        <v>2003</v>
      </c>
      <c r="J206" s="29">
        <v>2003</v>
      </c>
      <c r="K206" s="50" t="s">
        <v>1</v>
      </c>
      <c r="L206" s="50" t="s">
        <v>3864</v>
      </c>
      <c r="M206" s="50"/>
      <c r="N206" s="50"/>
      <c r="O206" s="92" t="s">
        <v>3864</v>
      </c>
      <c r="P206" s="50" t="s">
        <v>55</v>
      </c>
      <c r="Q206" s="50"/>
      <c r="R206" s="55">
        <v>11</v>
      </c>
      <c r="S206" s="50"/>
      <c r="T206" s="54" t="s">
        <v>1280</v>
      </c>
      <c r="U206" s="36" t="s">
        <v>60</v>
      </c>
      <c r="V206" s="158" t="s">
        <v>1</v>
      </c>
      <c r="W206" s="170" t="str">
        <f t="shared" ca="1" si="33"/>
        <v>2003</v>
      </c>
      <c r="X206" s="170" t="e">
        <f>INDEX(Kraftwerksliste!$C$21:$Z$559,MATCH(A206,Kraftwerksliste!$D$21:$D$559,0),17)</f>
        <v>#N/A</v>
      </c>
      <c r="Z206" s="153" t="str" cm="1">
        <f t="array" aca="1" ref="Z206" ca="1">CELL("format",I206)</f>
        <v>G</v>
      </c>
      <c r="AA206" s="6">
        <v>205</v>
      </c>
      <c r="AB206" s="173" t="str">
        <f t="shared" ca="1" si="34"/>
        <v>2003</v>
      </c>
      <c r="AC206" s="6">
        <f t="shared" si="35"/>
        <v>0</v>
      </c>
      <c r="AD206" s="6">
        <f t="shared" si="36"/>
        <v>0</v>
      </c>
      <c r="AE206" s="6">
        <f t="shared" si="30"/>
        <v>10</v>
      </c>
      <c r="AF206" s="6" t="str">
        <f t="shared" si="37"/>
        <v>in Betrieb</v>
      </c>
    </row>
    <row r="207" spans="1:32" ht="15" customHeight="1" x14ac:dyDescent="0.25">
      <c r="A207" s="50" t="s">
        <v>4242</v>
      </c>
      <c r="B207" s="50" t="s">
        <v>4243</v>
      </c>
      <c r="C207" s="50" t="s">
        <v>4244</v>
      </c>
      <c r="D207" s="75">
        <v>39365</v>
      </c>
      <c r="E207" s="50" t="s">
        <v>6158</v>
      </c>
      <c r="F207" s="50"/>
      <c r="G207" s="36" t="s">
        <v>99</v>
      </c>
      <c r="H207" s="50"/>
      <c r="I207" s="29">
        <v>2003</v>
      </c>
      <c r="J207" s="29">
        <v>2003</v>
      </c>
      <c r="K207" s="50" t="s">
        <v>1</v>
      </c>
      <c r="L207" s="50" t="s">
        <v>3864</v>
      </c>
      <c r="M207" s="51"/>
      <c r="N207" s="51"/>
      <c r="O207" s="51" t="s">
        <v>3864</v>
      </c>
      <c r="P207" s="50" t="s">
        <v>55</v>
      </c>
      <c r="Q207" s="50"/>
      <c r="R207" s="55">
        <v>116.7</v>
      </c>
      <c r="S207" s="50" t="s">
        <v>7225</v>
      </c>
      <c r="T207" s="50" t="s">
        <v>370</v>
      </c>
      <c r="U207" s="50" t="s">
        <v>252</v>
      </c>
      <c r="V207" s="153" t="s">
        <v>1</v>
      </c>
      <c r="W207" s="170" t="str">
        <f t="shared" ca="1" si="33"/>
        <v>2003</v>
      </c>
      <c r="X207" s="170" t="e">
        <f>INDEX(Kraftwerksliste!$C$21:$Z$559,MATCH(A207,Kraftwerksliste!$D$21:$D$559,0),17)</f>
        <v>#N/A</v>
      </c>
      <c r="Z207" s="153" t="str" cm="1">
        <f t="array" aca="1" ref="Z207" ca="1">CELL("format",I207)</f>
        <v>G</v>
      </c>
      <c r="AA207" s="6">
        <v>206</v>
      </c>
      <c r="AB207" s="173" t="str">
        <f t="shared" ca="1" si="34"/>
        <v>2003</v>
      </c>
      <c r="AC207" s="6">
        <f t="shared" si="35"/>
        <v>0</v>
      </c>
      <c r="AD207" s="6">
        <f t="shared" si="36"/>
        <v>0</v>
      </c>
      <c r="AE207" s="6">
        <f t="shared" si="30"/>
        <v>10</v>
      </c>
      <c r="AF207" s="6" t="str">
        <f t="shared" si="37"/>
        <v>in Betrieb</v>
      </c>
    </row>
    <row r="208" spans="1:32" ht="15" customHeight="1" x14ac:dyDescent="0.25">
      <c r="A208" s="139" t="s">
        <v>4964</v>
      </c>
      <c r="B208" s="139" t="s">
        <v>4040</v>
      </c>
      <c r="C208" s="139" t="s">
        <v>4965</v>
      </c>
      <c r="D208" s="139">
        <v>15926</v>
      </c>
      <c r="E208" s="139" t="s">
        <v>6573</v>
      </c>
      <c r="F208" s="139"/>
      <c r="G208" s="139" t="s">
        <v>66</v>
      </c>
      <c r="H208" s="139"/>
      <c r="I208" s="30">
        <v>40542</v>
      </c>
      <c r="J208" s="38">
        <v>40542</v>
      </c>
      <c r="K208" s="139" t="s">
        <v>1</v>
      </c>
      <c r="L208" s="139" t="s">
        <v>3864</v>
      </c>
      <c r="M208" s="139"/>
      <c r="N208" s="139"/>
      <c r="O208" s="139" t="s">
        <v>3864</v>
      </c>
      <c r="P208" s="139" t="s">
        <v>55</v>
      </c>
      <c r="Q208" s="139" t="s">
        <v>58</v>
      </c>
      <c r="R208" s="140">
        <v>40</v>
      </c>
      <c r="S208" s="140" t="s">
        <v>7348</v>
      </c>
      <c r="T208" s="151" t="s">
        <v>370</v>
      </c>
      <c r="U208" s="140" t="s">
        <v>100</v>
      </c>
      <c r="V208" s="164" t="s">
        <v>1</v>
      </c>
      <c r="W208" s="170">
        <f t="shared" ca="1" si="33"/>
        <v>2010</v>
      </c>
      <c r="X208" s="170" t="e">
        <f>INDEX(Kraftwerksliste!$C$21:$Z$559,MATCH(A208,Kraftwerksliste!$D$21:$D$559,0),17)</f>
        <v>#N/A</v>
      </c>
      <c r="Z208" s="153" t="str" cm="1">
        <f t="array" aca="1" ref="Z208" ca="1">CELL("format",I208)</f>
        <v>D1</v>
      </c>
      <c r="AA208" s="6">
        <v>207</v>
      </c>
      <c r="AB208" s="173">
        <f t="shared" ca="1" si="34"/>
        <v>2010</v>
      </c>
      <c r="AC208" s="6">
        <f t="shared" si="35"/>
        <v>0</v>
      </c>
      <c r="AD208" s="6">
        <f t="shared" si="36"/>
        <v>0</v>
      </c>
      <c r="AE208" s="6">
        <f t="shared" ref="AE208:AE271" si="38">LEN(K208)</f>
        <v>10</v>
      </c>
      <c r="AF208" s="6" t="str">
        <f t="shared" si="37"/>
        <v>in Betrieb</v>
      </c>
    </row>
    <row r="209" spans="1:32" ht="15" customHeight="1" x14ac:dyDescent="0.25">
      <c r="A209" s="139" t="s">
        <v>3619</v>
      </c>
      <c r="B209" s="139" t="s">
        <v>761</v>
      </c>
      <c r="C209" s="139" t="s">
        <v>3620</v>
      </c>
      <c r="D209" s="139">
        <v>47053</v>
      </c>
      <c r="E209" s="139" t="s">
        <v>756</v>
      </c>
      <c r="F209" s="139" t="s">
        <v>3423</v>
      </c>
      <c r="G209" s="139" t="s">
        <v>54</v>
      </c>
      <c r="H209" s="139" t="s">
        <v>3621</v>
      </c>
      <c r="I209" s="30">
        <v>31382</v>
      </c>
      <c r="J209" s="38">
        <v>31382</v>
      </c>
      <c r="K209" s="139" t="s">
        <v>3622</v>
      </c>
      <c r="L209" s="139" t="s">
        <v>110</v>
      </c>
      <c r="M209" s="139" t="s">
        <v>32</v>
      </c>
      <c r="N209" s="139" t="s">
        <v>3623</v>
      </c>
      <c r="O209" s="139" t="s">
        <v>32</v>
      </c>
      <c r="P209" s="139" t="s">
        <v>58</v>
      </c>
      <c r="Q209" s="139" t="s">
        <v>55</v>
      </c>
      <c r="R209" s="140">
        <v>95</v>
      </c>
      <c r="S209" s="140" t="s">
        <v>3624</v>
      </c>
      <c r="T209" s="151" t="s">
        <v>370</v>
      </c>
      <c r="U209" s="140" t="s">
        <v>759</v>
      </c>
      <c r="V209" s="164" t="s">
        <v>7486</v>
      </c>
      <c r="W209" s="170">
        <f t="shared" ca="1" si="33"/>
        <v>1985</v>
      </c>
      <c r="X209" s="170" t="e">
        <f>INDEX(Kraftwerksliste!$C$21:$Z$559,MATCH(A209,Kraftwerksliste!$D$21:$D$559,0),17)</f>
        <v>#N/A</v>
      </c>
      <c r="Z209" s="153" t="str" cm="1">
        <f t="array" aca="1" ref="Z209" ca="1">CELL("format",I209)</f>
        <v>D1</v>
      </c>
      <c r="AA209" s="6">
        <v>208</v>
      </c>
      <c r="AB209" s="173">
        <f t="shared" ca="1" si="34"/>
        <v>1985</v>
      </c>
      <c r="AC209" s="6">
        <f t="shared" si="35"/>
        <v>1</v>
      </c>
      <c r="AD209" s="6">
        <f t="shared" si="36"/>
        <v>0</v>
      </c>
      <c r="AE209" s="6">
        <f t="shared" si="38"/>
        <v>36</v>
      </c>
      <c r="AF209" s="6" t="str">
        <f t="shared" si="37"/>
        <v xml:space="preserve">Endgültig Stillgelegt 2018 </v>
      </c>
    </row>
    <row r="210" spans="1:32" ht="15" customHeight="1" x14ac:dyDescent="0.25">
      <c r="A210" s="139" t="s">
        <v>3421</v>
      </c>
      <c r="B210" s="139" t="s">
        <v>761</v>
      </c>
      <c r="C210" s="139" t="s">
        <v>3422</v>
      </c>
      <c r="D210" s="139">
        <v>47053</v>
      </c>
      <c r="E210" s="139" t="s">
        <v>756</v>
      </c>
      <c r="F210" s="139" t="s">
        <v>3423</v>
      </c>
      <c r="G210" s="139" t="s">
        <v>54</v>
      </c>
      <c r="H210" s="139" t="s">
        <v>3422</v>
      </c>
      <c r="I210" s="31">
        <v>1965</v>
      </c>
      <c r="J210" s="31">
        <v>1965</v>
      </c>
      <c r="K210" s="139" t="s">
        <v>3417</v>
      </c>
      <c r="L210" s="139" t="s">
        <v>110</v>
      </c>
      <c r="M210" s="139" t="s">
        <v>32</v>
      </c>
      <c r="N210" s="139" t="s">
        <v>218</v>
      </c>
      <c r="O210" s="139" t="s">
        <v>32</v>
      </c>
      <c r="P210" s="139" t="s">
        <v>58</v>
      </c>
      <c r="Q210" s="139" t="s">
        <v>55</v>
      </c>
      <c r="R210" s="140">
        <v>133</v>
      </c>
      <c r="S210" s="140" t="s">
        <v>3424</v>
      </c>
      <c r="T210" s="151" t="s">
        <v>370</v>
      </c>
      <c r="U210" s="140" t="s">
        <v>759</v>
      </c>
      <c r="V210" s="164" t="s">
        <v>7480</v>
      </c>
      <c r="W210" s="170" t="str">
        <f t="shared" ca="1" si="33"/>
        <v>1965</v>
      </c>
      <c r="X210" s="170" t="e">
        <f>INDEX(Kraftwerksliste!$C$21:$Z$559,MATCH(A210,Kraftwerksliste!$D$21:$D$559,0),17)</f>
        <v>#N/A</v>
      </c>
      <c r="Z210" s="153" t="str" cm="1">
        <f t="array" aca="1" ref="Z210" ca="1">CELL("format",I210)</f>
        <v>F0</v>
      </c>
      <c r="AA210" s="6">
        <v>209</v>
      </c>
      <c r="AB210" s="173" t="str">
        <f t="shared" ca="1" si="34"/>
        <v>1965</v>
      </c>
      <c r="AC210" s="6">
        <f t="shared" si="35"/>
        <v>0</v>
      </c>
      <c r="AD210" s="6">
        <f t="shared" si="36"/>
        <v>1</v>
      </c>
      <c r="AE210" s="6">
        <f t="shared" si="38"/>
        <v>37</v>
      </c>
      <c r="AF210" s="6" t="str">
        <f t="shared" si="37"/>
        <v xml:space="preserve">Endgültig Stillgelegt 2012 </v>
      </c>
    </row>
    <row r="211" spans="1:32" ht="15" customHeight="1" x14ac:dyDescent="0.25">
      <c r="A211" s="54" t="s">
        <v>760</v>
      </c>
      <c r="B211" s="51" t="s">
        <v>761</v>
      </c>
      <c r="C211" s="51" t="s">
        <v>762</v>
      </c>
      <c r="D211" s="75">
        <v>47249</v>
      </c>
      <c r="E211" s="62" t="s">
        <v>756</v>
      </c>
      <c r="F211" s="51" t="s">
        <v>763</v>
      </c>
      <c r="G211" s="36" t="s">
        <v>54</v>
      </c>
      <c r="H211" s="50" t="s">
        <v>762</v>
      </c>
      <c r="I211" s="30">
        <v>37257</v>
      </c>
      <c r="J211" s="38">
        <v>37257</v>
      </c>
      <c r="K211" s="50" t="s">
        <v>1</v>
      </c>
      <c r="L211" s="50" t="s">
        <v>110</v>
      </c>
      <c r="M211" s="51" t="s">
        <v>20</v>
      </c>
      <c r="N211" s="50" t="s">
        <v>218</v>
      </c>
      <c r="O211" s="92" t="s">
        <v>20</v>
      </c>
      <c r="P211" s="36" t="s">
        <v>58</v>
      </c>
      <c r="Q211" s="50" t="s">
        <v>55</v>
      </c>
      <c r="R211" s="76">
        <v>40</v>
      </c>
      <c r="S211" s="58" t="s">
        <v>764</v>
      </c>
      <c r="T211" s="54" t="s">
        <v>370</v>
      </c>
      <c r="U211" s="62" t="s">
        <v>759</v>
      </c>
      <c r="V211" s="154" t="s">
        <v>1</v>
      </c>
      <c r="W211" s="170">
        <f t="shared" ca="1" si="33"/>
        <v>2002</v>
      </c>
      <c r="X211" s="170" t="str">
        <f>INDEX(Kraftwerksliste!$C$21:$Z$559,MATCH(A211,Kraftwerksliste!$D$21:$D$559,0),17)</f>
        <v>Steam turbine</v>
      </c>
      <c r="Z211" s="153" t="str" cm="1">
        <f t="array" aca="1" ref="Z211" ca="1">CELL("format",I211)</f>
        <v>D1</v>
      </c>
      <c r="AA211" s="6">
        <v>210</v>
      </c>
      <c r="AB211" s="173">
        <f t="shared" ca="1" si="34"/>
        <v>2002</v>
      </c>
      <c r="AC211" s="6">
        <f t="shared" si="35"/>
        <v>0</v>
      </c>
      <c r="AD211" s="6">
        <f t="shared" si="36"/>
        <v>0</v>
      </c>
      <c r="AE211" s="6">
        <f t="shared" si="38"/>
        <v>10</v>
      </c>
      <c r="AF211" s="6" t="str">
        <f t="shared" si="37"/>
        <v>in Betrieb</v>
      </c>
    </row>
    <row r="212" spans="1:32" ht="15" customHeight="1" x14ac:dyDescent="0.25">
      <c r="A212" s="54" t="s">
        <v>765</v>
      </c>
      <c r="B212" s="51" t="s">
        <v>761</v>
      </c>
      <c r="C212" s="51" t="s">
        <v>766</v>
      </c>
      <c r="D212" s="75">
        <v>47249</v>
      </c>
      <c r="E212" s="62" t="s">
        <v>756</v>
      </c>
      <c r="F212" s="51" t="s">
        <v>763</v>
      </c>
      <c r="G212" s="36" t="s">
        <v>54</v>
      </c>
      <c r="H212" s="50" t="s">
        <v>766</v>
      </c>
      <c r="I212" s="30">
        <v>38649</v>
      </c>
      <c r="J212" s="38">
        <v>38649</v>
      </c>
      <c r="K212" s="50" t="s">
        <v>1</v>
      </c>
      <c r="L212" s="50" t="s">
        <v>110</v>
      </c>
      <c r="M212" s="51" t="s">
        <v>20</v>
      </c>
      <c r="N212" s="50" t="s">
        <v>218</v>
      </c>
      <c r="O212" s="92" t="s">
        <v>20</v>
      </c>
      <c r="P212" s="36" t="s">
        <v>58</v>
      </c>
      <c r="Q212" s="50" t="s">
        <v>55</v>
      </c>
      <c r="R212" s="76">
        <v>234</v>
      </c>
      <c r="S212" s="58" t="s">
        <v>764</v>
      </c>
      <c r="T212" s="54" t="s">
        <v>370</v>
      </c>
      <c r="U212" s="62" t="s">
        <v>759</v>
      </c>
      <c r="V212" s="154" t="s">
        <v>1</v>
      </c>
      <c r="W212" s="170">
        <f t="shared" ca="1" si="33"/>
        <v>2005</v>
      </c>
      <c r="X212" s="170" t="str">
        <f>INDEX(Kraftwerksliste!$C$21:$Z$559,MATCH(A212,Kraftwerksliste!$D$21:$D$559,0),17)</f>
        <v>Combined cycle</v>
      </c>
      <c r="Z212" s="153" t="str" cm="1">
        <f t="array" aca="1" ref="Z212" ca="1">CELL("format",I212)</f>
        <v>D1</v>
      </c>
      <c r="AA212" s="6">
        <v>211</v>
      </c>
      <c r="AB212" s="173">
        <f t="shared" ca="1" si="34"/>
        <v>2005</v>
      </c>
      <c r="AC212" s="6">
        <f t="shared" si="35"/>
        <v>0</v>
      </c>
      <c r="AD212" s="6">
        <f t="shared" si="36"/>
        <v>0</v>
      </c>
      <c r="AE212" s="6">
        <f t="shared" si="38"/>
        <v>10</v>
      </c>
      <c r="AF212" s="6" t="str">
        <f t="shared" si="37"/>
        <v>in Betrieb</v>
      </c>
    </row>
    <row r="213" spans="1:32" ht="15" customHeight="1" x14ac:dyDescent="0.25">
      <c r="A213" s="139" t="s">
        <v>3493</v>
      </c>
      <c r="B213" s="139" t="s">
        <v>773</v>
      </c>
      <c r="C213" s="139" t="s">
        <v>774</v>
      </c>
      <c r="D213" s="139">
        <v>47179</v>
      </c>
      <c r="E213" s="139" t="s">
        <v>756</v>
      </c>
      <c r="F213" s="139" t="s">
        <v>775</v>
      </c>
      <c r="G213" s="139" t="s">
        <v>54</v>
      </c>
      <c r="H213" s="139" t="s">
        <v>3494</v>
      </c>
      <c r="I213" s="31">
        <v>1959</v>
      </c>
      <c r="J213" s="31">
        <v>1959</v>
      </c>
      <c r="K213" s="139" t="s">
        <v>3491</v>
      </c>
      <c r="L213" s="139" t="s">
        <v>32</v>
      </c>
      <c r="M213" s="139"/>
      <c r="N213" s="139"/>
      <c r="O213" s="139" t="s">
        <v>32</v>
      </c>
      <c r="P213" s="139" t="s">
        <v>58</v>
      </c>
      <c r="Q213" s="139" t="s">
        <v>58</v>
      </c>
      <c r="R213" s="140">
        <v>129</v>
      </c>
      <c r="S213" s="140" t="s">
        <v>777</v>
      </c>
      <c r="T213" s="151" t="s">
        <v>1228</v>
      </c>
      <c r="U213" s="140" t="s">
        <v>86</v>
      </c>
      <c r="V213" s="164" t="s">
        <v>7482</v>
      </c>
      <c r="W213" s="170" t="str">
        <f t="shared" ca="1" si="33"/>
        <v>1959</v>
      </c>
      <c r="X213" s="170" t="e">
        <f>INDEX(Kraftwerksliste!$C$21:$Z$559,MATCH(A213,Kraftwerksliste!$D$21:$D$559,0),17)</f>
        <v>#N/A</v>
      </c>
      <c r="Z213" s="153" t="str" cm="1">
        <f t="array" aca="1" ref="Z213" ca="1">CELL("format",I213)</f>
        <v>F0</v>
      </c>
      <c r="AA213" s="6">
        <v>212</v>
      </c>
      <c r="AB213" s="173" t="str">
        <f t="shared" ca="1" si="34"/>
        <v>1959</v>
      </c>
      <c r="AC213" s="6">
        <f t="shared" si="35"/>
        <v>1</v>
      </c>
      <c r="AD213" s="6">
        <f t="shared" si="36"/>
        <v>0</v>
      </c>
      <c r="AE213" s="6">
        <f t="shared" si="38"/>
        <v>36</v>
      </c>
      <c r="AF213" s="6" t="str">
        <f t="shared" si="37"/>
        <v xml:space="preserve">Endgültig Stillgelegt 2014 </v>
      </c>
    </row>
    <row r="214" spans="1:32" ht="15" customHeight="1" x14ac:dyDescent="0.25">
      <c r="A214" s="50" t="s">
        <v>772</v>
      </c>
      <c r="B214" s="50" t="s">
        <v>773</v>
      </c>
      <c r="C214" s="50" t="s">
        <v>774</v>
      </c>
      <c r="D214" s="77">
        <v>47180</v>
      </c>
      <c r="E214" s="50" t="s">
        <v>756</v>
      </c>
      <c r="F214" s="50" t="s">
        <v>775</v>
      </c>
      <c r="G214" s="56" t="s">
        <v>54</v>
      </c>
      <c r="H214" s="50" t="s">
        <v>776</v>
      </c>
      <c r="I214" s="30">
        <v>32295</v>
      </c>
      <c r="J214" s="30">
        <v>32295</v>
      </c>
      <c r="K214" s="50" t="s">
        <v>1</v>
      </c>
      <c r="L214" s="50" t="s">
        <v>32</v>
      </c>
      <c r="M214" s="50"/>
      <c r="N214" s="50"/>
      <c r="O214" s="50" t="s">
        <v>32</v>
      </c>
      <c r="P214" s="50" t="s">
        <v>58</v>
      </c>
      <c r="Q214" s="50" t="s">
        <v>55</v>
      </c>
      <c r="R214" s="55">
        <v>370</v>
      </c>
      <c r="S214" s="50" t="s">
        <v>777</v>
      </c>
      <c r="T214" s="146" t="s">
        <v>1228</v>
      </c>
      <c r="U214" s="50" t="s">
        <v>86</v>
      </c>
      <c r="V214" s="153" t="s">
        <v>1</v>
      </c>
      <c r="W214" s="170">
        <f t="shared" ca="1" si="33"/>
        <v>1988</v>
      </c>
      <c r="X214" s="170" t="str">
        <f>INDEX(Kraftwerksliste!$C$21:$Z$559,MATCH(A214,Kraftwerksliste!$D$21:$D$559,0),17)</f>
        <v>Steam turbine</v>
      </c>
      <c r="Z214" s="153" t="str" cm="1">
        <f t="array" aca="1" ref="Z214" ca="1">CELL("format",I214)</f>
        <v>D1</v>
      </c>
      <c r="AA214" s="6">
        <v>213</v>
      </c>
      <c r="AB214" s="173">
        <f t="shared" ca="1" si="34"/>
        <v>1988</v>
      </c>
      <c r="AC214" s="6">
        <f t="shared" si="35"/>
        <v>0</v>
      </c>
      <c r="AD214" s="6">
        <f t="shared" si="36"/>
        <v>0</v>
      </c>
      <c r="AE214" s="6">
        <f t="shared" si="38"/>
        <v>10</v>
      </c>
      <c r="AF214" s="6" t="str">
        <f t="shared" si="37"/>
        <v>in Betrieb</v>
      </c>
    </row>
    <row r="215" spans="1:32" ht="15" customHeight="1" x14ac:dyDescent="0.25">
      <c r="A215" s="50" t="s">
        <v>778</v>
      </c>
      <c r="B215" s="50" t="s">
        <v>779</v>
      </c>
      <c r="C215" s="50" t="s">
        <v>774</v>
      </c>
      <c r="D215" s="33">
        <v>47180</v>
      </c>
      <c r="E215" s="33" t="s">
        <v>756</v>
      </c>
      <c r="F215" s="33" t="s">
        <v>775</v>
      </c>
      <c r="G215" s="56" t="s">
        <v>54</v>
      </c>
      <c r="H215" s="33" t="s">
        <v>780</v>
      </c>
      <c r="I215" s="30">
        <v>41628</v>
      </c>
      <c r="J215" s="30">
        <v>41628</v>
      </c>
      <c r="K215" s="33" t="s">
        <v>1</v>
      </c>
      <c r="L215" s="33" t="s">
        <v>32</v>
      </c>
      <c r="M215" s="33"/>
      <c r="N215" s="33"/>
      <c r="O215" s="92" t="s">
        <v>32</v>
      </c>
      <c r="P215" s="33" t="s">
        <v>58</v>
      </c>
      <c r="Q215" s="33" t="s">
        <v>55</v>
      </c>
      <c r="R215" s="55">
        <v>725</v>
      </c>
      <c r="S215" s="33" t="s">
        <v>781</v>
      </c>
      <c r="T215" s="50" t="s">
        <v>1228</v>
      </c>
      <c r="U215" s="33" t="s">
        <v>86</v>
      </c>
      <c r="V215" s="159" t="s">
        <v>1</v>
      </c>
      <c r="W215" s="170">
        <f t="shared" ca="1" si="33"/>
        <v>2013</v>
      </c>
      <c r="X215" s="170" t="str">
        <f>INDEX(Kraftwerksliste!$C$21:$Z$559,MATCH(A215,Kraftwerksliste!$D$21:$D$559,0),17)</f>
        <v>Steam turbine</v>
      </c>
      <c r="Z215" s="153" t="str" cm="1">
        <f t="array" aca="1" ref="Z215" ca="1">CELL("format",I215)</f>
        <v>D1</v>
      </c>
      <c r="AA215" s="6">
        <v>214</v>
      </c>
      <c r="AB215" s="173">
        <f t="shared" ca="1" si="34"/>
        <v>2013</v>
      </c>
      <c r="AC215" s="6">
        <f t="shared" si="35"/>
        <v>0</v>
      </c>
      <c r="AD215" s="6">
        <f t="shared" si="36"/>
        <v>0</v>
      </c>
      <c r="AE215" s="6">
        <f t="shared" si="38"/>
        <v>10</v>
      </c>
      <c r="AF215" s="6" t="str">
        <f t="shared" si="37"/>
        <v>in Betrieb</v>
      </c>
    </row>
    <row r="216" spans="1:32" ht="15" customHeight="1" x14ac:dyDescent="0.25">
      <c r="A216" s="54" t="s">
        <v>782</v>
      </c>
      <c r="B216" s="51" t="s">
        <v>783</v>
      </c>
      <c r="C216" s="50" t="s">
        <v>784</v>
      </c>
      <c r="D216" s="75">
        <v>47166</v>
      </c>
      <c r="E216" s="62" t="s">
        <v>785</v>
      </c>
      <c r="F216" s="50"/>
      <c r="G216" s="56" t="s">
        <v>54</v>
      </c>
      <c r="H216" s="50" t="s">
        <v>786</v>
      </c>
      <c r="I216" s="126">
        <v>20090</v>
      </c>
      <c r="J216" s="126">
        <v>20090</v>
      </c>
      <c r="K216" s="50" t="s">
        <v>1</v>
      </c>
      <c r="L216" s="50" t="s">
        <v>711</v>
      </c>
      <c r="M216" s="50" t="s">
        <v>3768</v>
      </c>
      <c r="N216" s="50"/>
      <c r="O216" s="92" t="s">
        <v>407</v>
      </c>
      <c r="P216" s="50" t="s">
        <v>130</v>
      </c>
      <c r="Q216" s="50" t="s">
        <v>55</v>
      </c>
      <c r="R216" s="76">
        <v>60</v>
      </c>
      <c r="S216" s="50" t="s">
        <v>3790</v>
      </c>
      <c r="T216" s="54" t="s">
        <v>370</v>
      </c>
      <c r="U216" s="62" t="s">
        <v>787</v>
      </c>
      <c r="V216" s="154" t="s">
        <v>1</v>
      </c>
      <c r="W216" s="170">
        <f t="shared" ca="1" si="33"/>
        <v>1955</v>
      </c>
      <c r="X216" s="170" t="str">
        <f>INDEX(Kraftwerksliste!$C$21:$Z$559,MATCH(A216,Kraftwerksliste!$D$21:$D$559,0),17)</f>
        <v>Steam turbine</v>
      </c>
      <c r="Z216" s="153" t="str" cm="1">
        <f t="array" aca="1" ref="Z216" ca="1">CELL("format",I216)</f>
        <v>D1</v>
      </c>
      <c r="AA216" s="6">
        <v>215</v>
      </c>
      <c r="AB216" s="173">
        <f t="shared" ca="1" si="34"/>
        <v>1955</v>
      </c>
      <c r="AC216" s="6">
        <f t="shared" si="35"/>
        <v>0</v>
      </c>
      <c r="AD216" s="6">
        <f t="shared" si="36"/>
        <v>0</v>
      </c>
      <c r="AE216" s="6">
        <f t="shared" si="38"/>
        <v>10</v>
      </c>
      <c r="AF216" s="6" t="str">
        <f t="shared" si="37"/>
        <v>in Betrieb</v>
      </c>
    </row>
    <row r="217" spans="1:32" ht="15" customHeight="1" x14ac:dyDescent="0.25">
      <c r="A217" s="50" t="s">
        <v>788</v>
      </c>
      <c r="B217" s="50" t="s">
        <v>783</v>
      </c>
      <c r="C217" s="50" t="s">
        <v>789</v>
      </c>
      <c r="D217" s="33">
        <v>47166</v>
      </c>
      <c r="E217" s="33" t="s">
        <v>785</v>
      </c>
      <c r="F217" s="33"/>
      <c r="G217" s="56" t="s">
        <v>54</v>
      </c>
      <c r="H217" s="33" t="s">
        <v>790</v>
      </c>
      <c r="I217" s="126">
        <v>23012</v>
      </c>
      <c r="J217" s="126">
        <v>23012</v>
      </c>
      <c r="K217" s="33" t="s">
        <v>1</v>
      </c>
      <c r="L217" s="33" t="s">
        <v>711</v>
      </c>
      <c r="M217" s="33" t="s">
        <v>3768</v>
      </c>
      <c r="N217" s="33"/>
      <c r="O217" s="33" t="s">
        <v>407</v>
      </c>
      <c r="P217" s="33" t="s">
        <v>130</v>
      </c>
      <c r="Q217" s="33" t="s">
        <v>55</v>
      </c>
      <c r="R217" s="55">
        <v>95</v>
      </c>
      <c r="S217" s="33" t="s">
        <v>3790</v>
      </c>
      <c r="T217" s="54" t="s">
        <v>370</v>
      </c>
      <c r="U217" s="116" t="s">
        <v>787</v>
      </c>
      <c r="V217" s="156" t="s">
        <v>1</v>
      </c>
      <c r="W217" s="170">
        <f t="shared" ca="1" si="33"/>
        <v>1963</v>
      </c>
      <c r="X217" s="170" t="str">
        <f>INDEX(Kraftwerksliste!$C$21:$Z$559,MATCH(A217,Kraftwerksliste!$D$21:$D$559,0),17)</f>
        <v>Steam turbine</v>
      </c>
      <c r="Z217" s="153" t="str" cm="1">
        <f t="array" aca="1" ref="Z217" ca="1">CELL("format",I217)</f>
        <v>D1</v>
      </c>
      <c r="AA217" s="6">
        <v>216</v>
      </c>
      <c r="AB217" s="173">
        <f t="shared" ca="1" si="34"/>
        <v>1963</v>
      </c>
      <c r="AC217" s="6">
        <f t="shared" si="35"/>
        <v>0</v>
      </c>
      <c r="AD217" s="6">
        <f t="shared" si="36"/>
        <v>0</v>
      </c>
      <c r="AE217" s="6">
        <f t="shared" si="38"/>
        <v>10</v>
      </c>
      <c r="AF217" s="6" t="str">
        <f t="shared" si="37"/>
        <v>in Betrieb</v>
      </c>
    </row>
    <row r="218" spans="1:32" ht="15" customHeight="1" x14ac:dyDescent="0.25">
      <c r="A218" s="54" t="s">
        <v>791</v>
      </c>
      <c r="B218" s="51" t="s">
        <v>783</v>
      </c>
      <c r="C218" s="51" t="s">
        <v>792</v>
      </c>
      <c r="D218" s="75">
        <v>47166</v>
      </c>
      <c r="E218" s="62" t="s">
        <v>785</v>
      </c>
      <c r="F218" s="51"/>
      <c r="G218" s="36" t="s">
        <v>54</v>
      </c>
      <c r="H218" s="50" t="s">
        <v>563</v>
      </c>
      <c r="I218" s="126">
        <v>24838</v>
      </c>
      <c r="J218" s="126">
        <v>24838</v>
      </c>
      <c r="K218" s="50" t="s">
        <v>1</v>
      </c>
      <c r="L218" s="50" t="s">
        <v>711</v>
      </c>
      <c r="M218" s="51" t="s">
        <v>3768</v>
      </c>
      <c r="N218" s="50"/>
      <c r="O218" s="92" t="s">
        <v>407</v>
      </c>
      <c r="P218" s="36" t="s">
        <v>130</v>
      </c>
      <c r="Q218" s="50" t="s">
        <v>55</v>
      </c>
      <c r="R218" s="76">
        <v>170</v>
      </c>
      <c r="S218" s="58" t="s">
        <v>3790</v>
      </c>
      <c r="T218" s="54" t="s">
        <v>370</v>
      </c>
      <c r="U218" s="62" t="s">
        <v>787</v>
      </c>
      <c r="V218" s="154" t="s">
        <v>1</v>
      </c>
      <c r="W218" s="170">
        <f t="shared" ca="1" si="33"/>
        <v>1968</v>
      </c>
      <c r="X218" s="170" t="str">
        <f>INDEX(Kraftwerksliste!$C$21:$Z$559,MATCH(A218,Kraftwerksliste!$D$21:$D$559,0),17)</f>
        <v>Steam turbine</v>
      </c>
      <c r="Z218" s="153" t="str" cm="1">
        <f t="array" aca="1" ref="Z218" ca="1">CELL("format",I218)</f>
        <v>D1</v>
      </c>
      <c r="AA218" s="6">
        <v>217</v>
      </c>
      <c r="AB218" s="173">
        <f t="shared" ca="1" si="34"/>
        <v>1968</v>
      </c>
      <c r="AC218" s="6">
        <f t="shared" si="35"/>
        <v>0</v>
      </c>
      <c r="AD218" s="6">
        <f t="shared" si="36"/>
        <v>0</v>
      </c>
      <c r="AE218" s="6">
        <f t="shared" si="38"/>
        <v>10</v>
      </c>
      <c r="AF218" s="6" t="str">
        <f t="shared" si="37"/>
        <v>in Betrieb</v>
      </c>
    </row>
    <row r="219" spans="1:32" ht="15" customHeight="1" x14ac:dyDescent="0.25">
      <c r="A219" s="54" t="s">
        <v>830</v>
      </c>
      <c r="B219" s="50" t="s">
        <v>821</v>
      </c>
      <c r="C219" s="50" t="s">
        <v>432</v>
      </c>
      <c r="D219" s="77">
        <v>40221</v>
      </c>
      <c r="E219" s="50" t="s">
        <v>823</v>
      </c>
      <c r="F219" s="50" t="s">
        <v>831</v>
      </c>
      <c r="G219" s="56" t="s">
        <v>54</v>
      </c>
      <c r="H219" s="50" t="s">
        <v>832</v>
      </c>
      <c r="I219" s="30">
        <v>36735</v>
      </c>
      <c r="J219" s="38">
        <v>36735</v>
      </c>
      <c r="K219" s="50" t="s">
        <v>1</v>
      </c>
      <c r="L219" s="50" t="s">
        <v>20</v>
      </c>
      <c r="M219" s="50"/>
      <c r="N219" s="54"/>
      <c r="O219" s="50" t="s">
        <v>20</v>
      </c>
      <c r="P219" s="50" t="s">
        <v>58</v>
      </c>
      <c r="Q219" s="50" t="s">
        <v>55</v>
      </c>
      <c r="R219" s="55">
        <v>100</v>
      </c>
      <c r="S219" s="50" t="s">
        <v>833</v>
      </c>
      <c r="T219" s="54" t="s">
        <v>370</v>
      </c>
      <c r="U219" s="50" t="s">
        <v>834</v>
      </c>
      <c r="V219" s="153" t="s">
        <v>1</v>
      </c>
      <c r="W219" s="170">
        <f t="shared" ca="1" si="33"/>
        <v>2000</v>
      </c>
      <c r="X219" s="170" t="str">
        <f>INDEX(Kraftwerksliste!$C$21:$Z$559,MATCH(A219,Kraftwerksliste!$D$21:$D$559,0),17)</f>
        <v>Combined cycle</v>
      </c>
      <c r="Z219" s="153" t="str" cm="1">
        <f t="array" aca="1" ref="Z219" ca="1">CELL("format",I219)</f>
        <v>D1</v>
      </c>
      <c r="AA219" s="6">
        <v>218</v>
      </c>
      <c r="AB219" s="173">
        <f t="shared" ca="1" si="34"/>
        <v>2000</v>
      </c>
      <c r="AC219" s="6">
        <f t="shared" si="35"/>
        <v>0</v>
      </c>
      <c r="AD219" s="6">
        <f t="shared" si="36"/>
        <v>0</v>
      </c>
      <c r="AE219" s="6">
        <f t="shared" si="38"/>
        <v>10</v>
      </c>
      <c r="AF219" s="6" t="str">
        <f t="shared" si="37"/>
        <v>in Betrieb</v>
      </c>
    </row>
    <row r="220" spans="1:32" ht="15" customHeight="1" x14ac:dyDescent="0.25">
      <c r="A220" s="54" t="s">
        <v>835</v>
      </c>
      <c r="B220" s="51" t="s">
        <v>821</v>
      </c>
      <c r="C220" s="51" t="s">
        <v>212</v>
      </c>
      <c r="D220" s="75">
        <v>40221</v>
      </c>
      <c r="E220" s="62" t="s">
        <v>823</v>
      </c>
      <c r="F220" s="51" t="s">
        <v>831</v>
      </c>
      <c r="G220" s="36" t="s">
        <v>54</v>
      </c>
      <c r="H220" s="50" t="s">
        <v>836</v>
      </c>
      <c r="I220" s="30">
        <v>27446</v>
      </c>
      <c r="J220" s="38">
        <v>27446</v>
      </c>
      <c r="K220" s="50" t="s">
        <v>1</v>
      </c>
      <c r="L220" s="50" t="s">
        <v>20</v>
      </c>
      <c r="M220" s="51"/>
      <c r="N220" s="50"/>
      <c r="O220" s="92" t="s">
        <v>20</v>
      </c>
      <c r="P220" s="36" t="s">
        <v>58</v>
      </c>
      <c r="Q220" s="50" t="s">
        <v>58</v>
      </c>
      <c r="R220" s="76">
        <v>64.7</v>
      </c>
      <c r="S220" s="58" t="s">
        <v>833</v>
      </c>
      <c r="T220" s="50" t="s">
        <v>370</v>
      </c>
      <c r="U220" s="62" t="s">
        <v>827</v>
      </c>
      <c r="V220" s="154" t="s">
        <v>1</v>
      </c>
      <c r="W220" s="170">
        <f t="shared" ca="1" si="33"/>
        <v>1975</v>
      </c>
      <c r="X220" s="170" t="str">
        <f>INDEX(Kraftwerksliste!$C$21:$Z$559,MATCH(A220,Kraftwerksliste!$D$21:$D$559,0),17)</f>
        <v>Gas turbine</v>
      </c>
      <c r="Z220" s="153" t="str" cm="1">
        <f t="array" aca="1" ref="Z220" ca="1">CELL("format",I220)</f>
        <v>D1</v>
      </c>
      <c r="AA220" s="6">
        <v>219</v>
      </c>
      <c r="AB220" s="173">
        <f t="shared" ca="1" si="34"/>
        <v>1975</v>
      </c>
      <c r="AC220" s="6">
        <f t="shared" si="35"/>
        <v>0</v>
      </c>
      <c r="AD220" s="6">
        <f t="shared" si="36"/>
        <v>0</v>
      </c>
      <c r="AE220" s="6">
        <f t="shared" si="38"/>
        <v>10</v>
      </c>
      <c r="AF220" s="6" t="str">
        <f t="shared" si="37"/>
        <v>in Betrieb</v>
      </c>
    </row>
    <row r="221" spans="1:32" ht="15" customHeight="1" x14ac:dyDescent="0.25">
      <c r="A221" s="54" t="s">
        <v>837</v>
      </c>
      <c r="B221" s="51" t="s">
        <v>821</v>
      </c>
      <c r="C221" s="51" t="s">
        <v>212</v>
      </c>
      <c r="D221" s="75">
        <v>40221</v>
      </c>
      <c r="E221" s="62" t="s">
        <v>823</v>
      </c>
      <c r="F221" s="51" t="s">
        <v>831</v>
      </c>
      <c r="G221" s="36" t="s">
        <v>54</v>
      </c>
      <c r="H221" s="50" t="s">
        <v>838</v>
      </c>
      <c r="I221" s="30">
        <v>27352</v>
      </c>
      <c r="J221" s="38">
        <v>27352</v>
      </c>
      <c r="K221" s="50" t="s">
        <v>1</v>
      </c>
      <c r="L221" s="50" t="s">
        <v>20</v>
      </c>
      <c r="M221" s="51"/>
      <c r="N221" s="50"/>
      <c r="O221" s="92" t="s">
        <v>20</v>
      </c>
      <c r="P221" s="36" t="s">
        <v>58</v>
      </c>
      <c r="Q221" s="50" t="s">
        <v>58</v>
      </c>
      <c r="R221" s="76">
        <v>66.7</v>
      </c>
      <c r="S221" s="58" t="s">
        <v>833</v>
      </c>
      <c r="T221" s="50" t="s">
        <v>370</v>
      </c>
      <c r="U221" s="62" t="s">
        <v>827</v>
      </c>
      <c r="V221" s="154" t="s">
        <v>1</v>
      </c>
      <c r="W221" s="170">
        <f t="shared" ca="1" si="33"/>
        <v>1974</v>
      </c>
      <c r="X221" s="170" t="str">
        <f>INDEX(Kraftwerksliste!$C$21:$Z$559,MATCH(A221,Kraftwerksliste!$D$21:$D$559,0),17)</f>
        <v>Gas turbine</v>
      </c>
      <c r="Z221" s="153" t="str" cm="1">
        <f t="array" aca="1" ref="Z221" ca="1">CELL("format",I221)</f>
        <v>D1</v>
      </c>
      <c r="AA221" s="6">
        <v>220</v>
      </c>
      <c r="AB221" s="173">
        <f t="shared" ca="1" si="34"/>
        <v>1974</v>
      </c>
      <c r="AC221" s="6">
        <f t="shared" si="35"/>
        <v>0</v>
      </c>
      <c r="AD221" s="6">
        <f t="shared" si="36"/>
        <v>0</v>
      </c>
      <c r="AE221" s="6">
        <f t="shared" si="38"/>
        <v>10</v>
      </c>
      <c r="AF221" s="6" t="str">
        <f t="shared" si="37"/>
        <v>in Betrieb</v>
      </c>
    </row>
    <row r="222" spans="1:32" ht="15" customHeight="1" x14ac:dyDescent="0.25">
      <c r="A222" s="139" t="s">
        <v>3673</v>
      </c>
      <c r="B222" s="139" t="s">
        <v>821</v>
      </c>
      <c r="C222" s="139" t="s">
        <v>3674</v>
      </c>
      <c r="D222" s="139">
        <v>40221</v>
      </c>
      <c r="E222" s="139" t="s">
        <v>823</v>
      </c>
      <c r="F222" s="139" t="s">
        <v>831</v>
      </c>
      <c r="G222" s="139" t="s">
        <v>54</v>
      </c>
      <c r="H222" s="139" t="s">
        <v>3675</v>
      </c>
      <c r="I222" s="30">
        <v>28212</v>
      </c>
      <c r="J222" s="38">
        <v>28212</v>
      </c>
      <c r="K222" s="139" t="s">
        <v>3676</v>
      </c>
      <c r="L222" s="139" t="s">
        <v>20</v>
      </c>
      <c r="M222" s="139"/>
      <c r="N222" s="139"/>
      <c r="O222" s="139" t="s">
        <v>20</v>
      </c>
      <c r="P222" s="139" t="s">
        <v>58</v>
      </c>
      <c r="Q222" s="139" t="s">
        <v>55</v>
      </c>
      <c r="R222" s="140">
        <v>293</v>
      </c>
      <c r="S222" s="140" t="s">
        <v>833</v>
      </c>
      <c r="T222" s="151" t="s">
        <v>370</v>
      </c>
      <c r="U222" s="140" t="s">
        <v>827</v>
      </c>
      <c r="V222" s="164" t="s">
        <v>7487</v>
      </c>
      <c r="W222" s="170">
        <f t="shared" ca="1" si="33"/>
        <v>1977</v>
      </c>
      <c r="X222" s="170" t="e">
        <f>INDEX(Kraftwerksliste!$C$21:$Z$559,MATCH(A222,Kraftwerksliste!$D$21:$D$559,0),17)</f>
        <v>#N/A</v>
      </c>
      <c r="Z222" s="153" t="str" cm="1">
        <f t="array" aca="1" ref="Z222" ca="1">CELL("format",I222)</f>
        <v>D1</v>
      </c>
      <c r="AA222" s="6">
        <v>221</v>
      </c>
      <c r="AB222" s="173">
        <f t="shared" ca="1" si="34"/>
        <v>1977</v>
      </c>
      <c r="AC222" s="6">
        <f t="shared" si="35"/>
        <v>1</v>
      </c>
      <c r="AD222" s="6">
        <f t="shared" si="36"/>
        <v>0</v>
      </c>
      <c r="AE222" s="6">
        <f t="shared" si="38"/>
        <v>36</v>
      </c>
      <c r="AF222" s="6" t="str">
        <f t="shared" si="37"/>
        <v xml:space="preserve">Endgültig Stillgelegt 2019 </v>
      </c>
    </row>
    <row r="223" spans="1:32" ht="15" customHeight="1" x14ac:dyDescent="0.25">
      <c r="A223" s="54" t="s">
        <v>854</v>
      </c>
      <c r="B223" s="51" t="s">
        <v>821</v>
      </c>
      <c r="C223" s="51" t="s">
        <v>212</v>
      </c>
      <c r="D223" s="75">
        <v>40233</v>
      </c>
      <c r="E223" s="62" t="s">
        <v>823</v>
      </c>
      <c r="F223" s="51" t="s">
        <v>824</v>
      </c>
      <c r="G223" s="36" t="s">
        <v>54</v>
      </c>
      <c r="H223" s="50" t="s">
        <v>855</v>
      </c>
      <c r="I223" s="30">
        <v>26514</v>
      </c>
      <c r="J223" s="38">
        <v>26514</v>
      </c>
      <c r="K223" s="50" t="s">
        <v>1</v>
      </c>
      <c r="L223" s="50" t="s">
        <v>27</v>
      </c>
      <c r="M223" s="51"/>
      <c r="N223" s="50"/>
      <c r="O223" s="92" t="s">
        <v>27</v>
      </c>
      <c r="P223" s="36" t="s">
        <v>58</v>
      </c>
      <c r="Q223" s="50" t="s">
        <v>58</v>
      </c>
      <c r="R223" s="76">
        <v>86.2</v>
      </c>
      <c r="S223" s="58" t="s">
        <v>826</v>
      </c>
      <c r="T223" s="50" t="s">
        <v>370</v>
      </c>
      <c r="U223" s="62" t="s">
        <v>827</v>
      </c>
      <c r="V223" s="154" t="s">
        <v>1</v>
      </c>
      <c r="W223" s="170">
        <f t="shared" ref="W223:W254" ca="1" si="39">IF(ISBLANK(I223),2010,IF(Z223="D1",YEAR(I223),RIGHT(I223,4)))</f>
        <v>1972</v>
      </c>
      <c r="X223" s="170" t="str">
        <f>INDEX(Kraftwerksliste!$C$21:$Z$559,MATCH(A223,Kraftwerksliste!$D$21:$D$559,0),17)</f>
        <v>Gas turbine</v>
      </c>
      <c r="Z223" s="153" t="str" cm="1">
        <f t="array" aca="1" ref="Z223" ca="1">CELL("format",I223)</f>
        <v>D1</v>
      </c>
      <c r="AA223" s="6">
        <v>222</v>
      </c>
      <c r="AB223" s="173">
        <f t="shared" ref="AB223:AB254" ca="1" si="40">W223</f>
        <v>1972</v>
      </c>
      <c r="AC223" s="6">
        <f t="shared" si="35"/>
        <v>0</v>
      </c>
      <c r="AD223" s="6">
        <f t="shared" si="36"/>
        <v>0</v>
      </c>
      <c r="AE223" s="6">
        <f t="shared" si="38"/>
        <v>10</v>
      </c>
      <c r="AF223" s="6" t="str">
        <f t="shared" si="37"/>
        <v>in Betrieb</v>
      </c>
    </row>
    <row r="224" spans="1:32" ht="15" customHeight="1" x14ac:dyDescent="0.25">
      <c r="A224" s="54" t="s">
        <v>820</v>
      </c>
      <c r="B224" s="50" t="s">
        <v>821</v>
      </c>
      <c r="C224" s="50" t="s">
        <v>822</v>
      </c>
      <c r="D224" s="77">
        <v>40233</v>
      </c>
      <c r="E224" s="50" t="s">
        <v>823</v>
      </c>
      <c r="F224" s="50" t="s">
        <v>824</v>
      </c>
      <c r="G224" s="56" t="s">
        <v>54</v>
      </c>
      <c r="H224" s="50" t="s">
        <v>825</v>
      </c>
      <c r="I224" s="30">
        <v>20429</v>
      </c>
      <c r="J224" s="38">
        <v>20429</v>
      </c>
      <c r="K224" s="50" t="s">
        <v>5</v>
      </c>
      <c r="L224" s="50" t="s">
        <v>16</v>
      </c>
      <c r="M224" s="50"/>
      <c r="N224" s="50"/>
      <c r="O224" s="92" t="s">
        <v>16</v>
      </c>
      <c r="P224" s="50" t="s">
        <v>58</v>
      </c>
      <c r="Q224" s="50" t="s">
        <v>58</v>
      </c>
      <c r="R224" s="55">
        <v>48.9</v>
      </c>
      <c r="S224" s="50" t="s">
        <v>826</v>
      </c>
      <c r="T224" s="54" t="s">
        <v>149</v>
      </c>
      <c r="U224" s="50" t="s">
        <v>827</v>
      </c>
      <c r="V224" s="153" t="s">
        <v>5</v>
      </c>
      <c r="W224" s="170">
        <f t="shared" ca="1" si="39"/>
        <v>1955</v>
      </c>
      <c r="X224" s="170" t="e">
        <f>INDEX(Kraftwerksliste!$C$21:$Z$559,MATCH(A224,Kraftwerksliste!$D$21:$D$559,0),17)</f>
        <v>#N/A</v>
      </c>
      <c r="Z224" s="153" t="str" cm="1">
        <f t="array" aca="1" ref="Z224" ca="1">CELL("format",I224)</f>
        <v>D1</v>
      </c>
      <c r="AA224" s="6">
        <v>223</v>
      </c>
      <c r="AB224" s="173">
        <f t="shared" ca="1" si="40"/>
        <v>1955</v>
      </c>
      <c r="AC224" s="6">
        <f t="shared" si="35"/>
        <v>0</v>
      </c>
      <c r="AD224" s="6">
        <f t="shared" si="36"/>
        <v>0</v>
      </c>
      <c r="AE224" s="6">
        <f t="shared" si="38"/>
        <v>10</v>
      </c>
      <c r="AF224" s="6" t="str">
        <f t="shared" si="37"/>
        <v>Sonderfall</v>
      </c>
    </row>
    <row r="225" spans="1:32" ht="15" customHeight="1" x14ac:dyDescent="0.25">
      <c r="A225" s="54" t="s">
        <v>828</v>
      </c>
      <c r="B225" s="54" t="s">
        <v>821</v>
      </c>
      <c r="C225" s="50" t="s">
        <v>822</v>
      </c>
      <c r="D225" s="75">
        <v>40233</v>
      </c>
      <c r="E225" s="62" t="s">
        <v>823</v>
      </c>
      <c r="F225" s="54" t="s">
        <v>824</v>
      </c>
      <c r="G225" s="56" t="s">
        <v>54</v>
      </c>
      <c r="H225" s="50" t="s">
        <v>829</v>
      </c>
      <c r="I225" s="30">
        <v>36633</v>
      </c>
      <c r="J225" s="38">
        <v>36633</v>
      </c>
      <c r="K225" s="50" t="s">
        <v>1</v>
      </c>
      <c r="L225" s="50" t="s">
        <v>16</v>
      </c>
      <c r="M225" s="50"/>
      <c r="N225" s="54"/>
      <c r="O225" s="92" t="s">
        <v>16</v>
      </c>
      <c r="P225" s="50" t="s">
        <v>58</v>
      </c>
      <c r="Q225" s="50" t="s">
        <v>55</v>
      </c>
      <c r="R225" s="76">
        <v>53.7</v>
      </c>
      <c r="S225" s="50" t="s">
        <v>826</v>
      </c>
      <c r="T225" s="54" t="s">
        <v>149</v>
      </c>
      <c r="U225" s="62" t="s">
        <v>827</v>
      </c>
      <c r="V225" s="154" t="s">
        <v>1</v>
      </c>
      <c r="W225" s="170">
        <f t="shared" ca="1" si="39"/>
        <v>2000</v>
      </c>
      <c r="X225" s="170" t="str">
        <f>INDEX(Kraftwerksliste!$C$21:$Z$559,MATCH(A225,Kraftwerksliste!$D$21:$D$559,0),17)</f>
        <v>Steam turbine</v>
      </c>
      <c r="Z225" s="153" t="str" cm="1">
        <f t="array" aca="1" ref="Z225" ca="1">CELL("format",I225)</f>
        <v>D1</v>
      </c>
      <c r="AA225" s="6">
        <v>224</v>
      </c>
      <c r="AB225" s="173">
        <f t="shared" ca="1" si="40"/>
        <v>2000</v>
      </c>
      <c r="AC225" s="6">
        <f t="shared" si="35"/>
        <v>0</v>
      </c>
      <c r="AD225" s="6">
        <f t="shared" si="36"/>
        <v>0</v>
      </c>
      <c r="AE225" s="6">
        <f t="shared" si="38"/>
        <v>10</v>
      </c>
      <c r="AF225" s="6" t="str">
        <f t="shared" si="37"/>
        <v>in Betrieb</v>
      </c>
    </row>
    <row r="226" spans="1:32" ht="15" customHeight="1" x14ac:dyDescent="0.25">
      <c r="A226" s="54" t="s">
        <v>4251</v>
      </c>
      <c r="B226" s="50"/>
      <c r="C226" s="51"/>
      <c r="D226" s="75" t="s">
        <v>6162</v>
      </c>
      <c r="E226" s="62" t="s">
        <v>6163</v>
      </c>
      <c r="F226" s="51"/>
      <c r="G226" s="36" t="s">
        <v>66</v>
      </c>
      <c r="H226" s="50"/>
      <c r="I226" s="32">
        <v>2010</v>
      </c>
      <c r="J226" s="32">
        <v>2010</v>
      </c>
      <c r="K226" s="50" t="s">
        <v>1</v>
      </c>
      <c r="L226" s="50" t="s">
        <v>29</v>
      </c>
      <c r="M226" s="51"/>
      <c r="N226" s="50"/>
      <c r="O226" s="92" t="s">
        <v>29</v>
      </c>
      <c r="P226" s="36" t="s">
        <v>55</v>
      </c>
      <c r="Q226" s="50"/>
      <c r="R226" s="76">
        <v>24.241</v>
      </c>
      <c r="S226" s="58"/>
      <c r="T226" s="54" t="s">
        <v>370</v>
      </c>
      <c r="U226" s="62" t="s">
        <v>77</v>
      </c>
      <c r="V226" s="154" t="s">
        <v>1</v>
      </c>
      <c r="W226" s="170" t="str">
        <f t="shared" ca="1" si="39"/>
        <v>2010</v>
      </c>
      <c r="X226" s="170" t="e">
        <f>INDEX(Kraftwerksliste!$C$21:$Z$559,MATCH(A226,Kraftwerksliste!$D$21:$D$559,0),17)</f>
        <v>#N/A</v>
      </c>
      <c r="Z226" s="153" t="str" cm="1">
        <f t="array" aca="1" ref="Z226" ca="1">CELL("format",I226)</f>
        <v>G</v>
      </c>
      <c r="AA226" s="6">
        <v>225</v>
      </c>
      <c r="AB226" s="173" t="str">
        <f t="shared" ca="1" si="40"/>
        <v>2010</v>
      </c>
      <c r="AC226" s="6">
        <f t="shared" si="35"/>
        <v>0</v>
      </c>
      <c r="AD226" s="6">
        <f t="shared" si="36"/>
        <v>0</v>
      </c>
      <c r="AE226" s="6">
        <f t="shared" si="38"/>
        <v>10</v>
      </c>
      <c r="AF226" s="6" t="str">
        <f t="shared" si="37"/>
        <v>in Betrieb</v>
      </c>
    </row>
    <row r="227" spans="1:32" ht="15" customHeight="1" x14ac:dyDescent="0.25">
      <c r="A227" s="54" t="s">
        <v>4252</v>
      </c>
      <c r="B227" s="50" t="s">
        <v>4253</v>
      </c>
      <c r="C227" s="50"/>
      <c r="D227" s="75">
        <v>99510</v>
      </c>
      <c r="E227" s="62" t="s">
        <v>6164</v>
      </c>
      <c r="F227" s="54"/>
      <c r="G227" s="56" t="s">
        <v>169</v>
      </c>
      <c r="H227" s="50"/>
      <c r="I227" s="29">
        <v>1999</v>
      </c>
      <c r="J227" s="29">
        <v>1999</v>
      </c>
      <c r="K227" s="50" t="s">
        <v>1</v>
      </c>
      <c r="L227" s="50" t="s">
        <v>3864</v>
      </c>
      <c r="M227" s="50"/>
      <c r="N227" s="54"/>
      <c r="O227" s="92" t="s">
        <v>3864</v>
      </c>
      <c r="P227" s="50" t="s">
        <v>55</v>
      </c>
      <c r="Q227" s="50"/>
      <c r="R227" s="76">
        <v>14.3</v>
      </c>
      <c r="S227" s="50"/>
      <c r="T227" s="54" t="s">
        <v>149</v>
      </c>
      <c r="U227" s="50" t="s">
        <v>231</v>
      </c>
      <c r="V227" s="153" t="s">
        <v>1</v>
      </c>
      <c r="W227" s="170" t="str">
        <f t="shared" ca="1" si="39"/>
        <v>1999</v>
      </c>
      <c r="X227" s="170" t="e">
        <f>INDEX(Kraftwerksliste!$C$21:$Z$559,MATCH(A227,Kraftwerksliste!$D$21:$D$559,0),17)</f>
        <v>#N/A</v>
      </c>
      <c r="Z227" s="153" t="str" cm="1">
        <f t="array" aca="1" ref="Z227" ca="1">CELL("format",I227)</f>
        <v>G</v>
      </c>
      <c r="AA227" s="6">
        <v>226</v>
      </c>
      <c r="AB227" s="173" t="str">
        <f t="shared" ca="1" si="40"/>
        <v>1999</v>
      </c>
      <c r="AC227" s="6">
        <f t="shared" si="35"/>
        <v>0</v>
      </c>
      <c r="AD227" s="6">
        <f t="shared" si="36"/>
        <v>0</v>
      </c>
      <c r="AE227" s="6">
        <f t="shared" si="38"/>
        <v>10</v>
      </c>
      <c r="AF227" s="6" t="str">
        <f t="shared" si="37"/>
        <v>in Betrieb</v>
      </c>
    </row>
    <row r="228" spans="1:32" ht="15" customHeight="1" x14ac:dyDescent="0.35">
      <c r="A228" s="84" t="s">
        <v>4254</v>
      </c>
      <c r="B228" s="86" t="s">
        <v>4255</v>
      </c>
      <c r="C228" s="85"/>
      <c r="D228" s="75">
        <v>31234</v>
      </c>
      <c r="E228" s="85" t="s">
        <v>6165</v>
      </c>
      <c r="F228" s="86"/>
      <c r="G228" s="85" t="s">
        <v>59</v>
      </c>
      <c r="H228" s="87"/>
      <c r="I228" s="29">
        <v>1999</v>
      </c>
      <c r="J228" s="29">
        <v>1999</v>
      </c>
      <c r="K228" s="50" t="s">
        <v>1</v>
      </c>
      <c r="L228" s="88" t="s">
        <v>3864</v>
      </c>
      <c r="M228" s="86"/>
      <c r="N228" s="87"/>
      <c r="O228" s="92" t="s">
        <v>3864</v>
      </c>
      <c r="P228" s="89" t="s">
        <v>55</v>
      </c>
      <c r="Q228" s="87"/>
      <c r="R228" s="76">
        <v>15.6</v>
      </c>
      <c r="S228" s="90"/>
      <c r="T228" s="54" t="s">
        <v>149</v>
      </c>
      <c r="U228" s="85" t="s">
        <v>161</v>
      </c>
      <c r="V228" s="161" t="s">
        <v>1</v>
      </c>
      <c r="W228" s="170" t="str">
        <f t="shared" ca="1" si="39"/>
        <v>1999</v>
      </c>
      <c r="X228" s="170" t="e">
        <f>INDEX(Kraftwerksliste!$C$21:$Z$559,MATCH(A228,Kraftwerksliste!$D$21:$D$559,0),17)</f>
        <v>#N/A</v>
      </c>
      <c r="Z228" s="153" t="str" cm="1">
        <f t="array" aca="1" ref="Z228" ca="1">CELL("format",I228)</f>
        <v>G</v>
      </c>
      <c r="AA228" s="6">
        <v>227</v>
      </c>
      <c r="AB228" s="173" t="str">
        <f t="shared" ca="1" si="40"/>
        <v>1999</v>
      </c>
      <c r="AC228" s="6">
        <f t="shared" si="35"/>
        <v>0</v>
      </c>
      <c r="AD228" s="6">
        <f t="shared" si="36"/>
        <v>0</v>
      </c>
      <c r="AE228" s="6">
        <f t="shared" si="38"/>
        <v>10</v>
      </c>
      <c r="AF228" s="6" t="str">
        <f t="shared" si="37"/>
        <v>in Betrieb</v>
      </c>
    </row>
    <row r="229" spans="1:32" ht="15" customHeight="1" x14ac:dyDescent="0.25">
      <c r="A229" s="50" t="s">
        <v>856</v>
      </c>
      <c r="B229" s="50" t="s">
        <v>508</v>
      </c>
      <c r="C229" s="50" t="s">
        <v>857</v>
      </c>
      <c r="D229" s="77">
        <v>34549</v>
      </c>
      <c r="E229" s="50" t="s">
        <v>858</v>
      </c>
      <c r="F229" s="50" t="s">
        <v>859</v>
      </c>
      <c r="G229" s="56" t="s">
        <v>220</v>
      </c>
      <c r="H229" s="50" t="s">
        <v>857</v>
      </c>
      <c r="I229" s="30">
        <v>11324</v>
      </c>
      <c r="J229" s="30">
        <v>11324</v>
      </c>
      <c r="K229" s="50" t="s">
        <v>1</v>
      </c>
      <c r="L229" s="51" t="s">
        <v>28</v>
      </c>
      <c r="M229" s="51"/>
      <c r="N229" s="51"/>
      <c r="O229" s="50" t="s">
        <v>28</v>
      </c>
      <c r="P229" s="50" t="s">
        <v>58</v>
      </c>
      <c r="Q229" s="50" t="s">
        <v>58</v>
      </c>
      <c r="R229" s="55">
        <v>145</v>
      </c>
      <c r="S229" s="50" t="s">
        <v>226</v>
      </c>
      <c r="T229" s="146" t="s">
        <v>370</v>
      </c>
      <c r="U229" s="50" t="s">
        <v>161</v>
      </c>
      <c r="V229" s="153" t="s">
        <v>1</v>
      </c>
      <c r="W229" s="170">
        <f t="shared" ca="1" si="39"/>
        <v>1931</v>
      </c>
      <c r="X229" s="170" t="e">
        <f>INDEX(Kraftwerksliste!$C$21:$Z$559,MATCH(A229,Kraftwerksliste!$D$21:$D$559,0),17)</f>
        <v>#N/A</v>
      </c>
      <c r="Z229" s="153" t="str" cm="1">
        <f t="array" aca="1" ref="Z229" ca="1">CELL("format",I229)</f>
        <v>D1</v>
      </c>
      <c r="AA229" s="6">
        <v>228</v>
      </c>
      <c r="AB229" s="173">
        <f t="shared" ca="1" si="40"/>
        <v>1931</v>
      </c>
      <c r="AC229" s="6">
        <f t="shared" si="35"/>
        <v>0</v>
      </c>
      <c r="AD229" s="6">
        <f t="shared" si="36"/>
        <v>0</v>
      </c>
      <c r="AE229" s="6">
        <f t="shared" si="38"/>
        <v>10</v>
      </c>
      <c r="AF229" s="6" t="str">
        <f t="shared" si="37"/>
        <v>in Betrieb</v>
      </c>
    </row>
    <row r="230" spans="1:32" ht="15" customHeight="1" x14ac:dyDescent="0.25">
      <c r="A230" s="50" t="s">
        <v>860</v>
      </c>
      <c r="B230" s="50" t="s">
        <v>508</v>
      </c>
      <c r="C230" s="50" t="s">
        <v>861</v>
      </c>
      <c r="D230" s="77">
        <v>34549</v>
      </c>
      <c r="E230" s="50" t="s">
        <v>858</v>
      </c>
      <c r="F230" s="101" t="s">
        <v>859</v>
      </c>
      <c r="G230" s="56" t="s">
        <v>220</v>
      </c>
      <c r="H230" s="50" t="s">
        <v>861</v>
      </c>
      <c r="I230" s="30">
        <v>27030</v>
      </c>
      <c r="J230" s="30">
        <v>27030</v>
      </c>
      <c r="K230" s="50" t="s">
        <v>1</v>
      </c>
      <c r="L230" s="50" t="s">
        <v>28</v>
      </c>
      <c r="M230" s="50"/>
      <c r="N230" s="50"/>
      <c r="O230" s="50" t="s">
        <v>28</v>
      </c>
      <c r="P230" s="50" t="s">
        <v>58</v>
      </c>
      <c r="Q230" s="50" t="s">
        <v>58</v>
      </c>
      <c r="R230" s="55">
        <v>480</v>
      </c>
      <c r="S230" s="50" t="s">
        <v>226</v>
      </c>
      <c r="T230" s="146" t="s">
        <v>1228</v>
      </c>
      <c r="U230" s="50" t="s">
        <v>580</v>
      </c>
      <c r="V230" s="153" t="s">
        <v>1</v>
      </c>
      <c r="W230" s="170">
        <f t="shared" ca="1" si="39"/>
        <v>1974</v>
      </c>
      <c r="X230" s="170" t="e">
        <f>INDEX(Kraftwerksliste!$C$21:$Z$559,MATCH(A230,Kraftwerksliste!$D$21:$D$559,0),17)</f>
        <v>#N/A</v>
      </c>
      <c r="Z230" s="153" t="str" cm="1">
        <f t="array" aca="1" ref="Z230" ca="1">CELL("format",I230)</f>
        <v>D1</v>
      </c>
      <c r="AA230" s="6">
        <v>229</v>
      </c>
      <c r="AB230" s="173">
        <f t="shared" ca="1" si="40"/>
        <v>1974</v>
      </c>
      <c r="AC230" s="6">
        <f t="shared" si="35"/>
        <v>0</v>
      </c>
      <c r="AD230" s="6">
        <f t="shared" si="36"/>
        <v>0</v>
      </c>
      <c r="AE230" s="6">
        <f t="shared" si="38"/>
        <v>10</v>
      </c>
      <c r="AF230" s="6" t="str">
        <f t="shared" si="37"/>
        <v>in Betrieb</v>
      </c>
    </row>
    <row r="231" spans="1:32" ht="15" customHeight="1" x14ac:dyDescent="0.25">
      <c r="A231" s="54" t="s">
        <v>862</v>
      </c>
      <c r="B231" s="95" t="s">
        <v>508</v>
      </c>
      <c r="C231" s="50" t="s">
        <v>863</v>
      </c>
      <c r="D231" s="75">
        <v>34549</v>
      </c>
      <c r="E231" s="62" t="s">
        <v>858</v>
      </c>
      <c r="F231" s="50" t="s">
        <v>864</v>
      </c>
      <c r="G231" s="56" t="s">
        <v>220</v>
      </c>
      <c r="H231" s="50" t="s">
        <v>863</v>
      </c>
      <c r="I231" s="30">
        <v>5480</v>
      </c>
      <c r="J231" s="30">
        <v>5480</v>
      </c>
      <c r="K231" s="50" t="s">
        <v>1</v>
      </c>
      <c r="L231" s="50" t="s">
        <v>190</v>
      </c>
      <c r="M231" s="50"/>
      <c r="N231" s="50"/>
      <c r="O231" s="92" t="s">
        <v>190</v>
      </c>
      <c r="P231" s="50" t="s">
        <v>58</v>
      </c>
      <c r="Q231" s="50" t="s">
        <v>58</v>
      </c>
      <c r="R231" s="76">
        <v>20</v>
      </c>
      <c r="S231" s="50" t="s">
        <v>226</v>
      </c>
      <c r="T231" s="54" t="s">
        <v>370</v>
      </c>
      <c r="U231" s="62" t="s">
        <v>161</v>
      </c>
      <c r="V231" s="154" t="s">
        <v>1</v>
      </c>
      <c r="W231" s="170">
        <f t="shared" ca="1" si="39"/>
        <v>1915</v>
      </c>
      <c r="X231" s="170" t="e">
        <f>INDEX(Kraftwerksliste!$C$21:$Z$559,MATCH(A231,Kraftwerksliste!$D$21:$D$559,0),17)</f>
        <v>#N/A</v>
      </c>
      <c r="Z231" s="153" t="str" cm="1">
        <f t="array" aca="1" ref="Z231" ca="1">CELL("format",I231)</f>
        <v>D1</v>
      </c>
      <c r="AA231" s="6">
        <v>230</v>
      </c>
      <c r="AB231" s="173">
        <f t="shared" ca="1" si="40"/>
        <v>1915</v>
      </c>
      <c r="AC231" s="6">
        <f t="shared" si="35"/>
        <v>0</v>
      </c>
      <c r="AD231" s="6">
        <f t="shared" si="36"/>
        <v>0</v>
      </c>
      <c r="AE231" s="6">
        <f t="shared" si="38"/>
        <v>10</v>
      </c>
      <c r="AF231" s="6" t="str">
        <f t="shared" si="37"/>
        <v>in Betrieb</v>
      </c>
    </row>
    <row r="232" spans="1:32" ht="15" customHeight="1" x14ac:dyDescent="0.25">
      <c r="A232" s="54" t="s">
        <v>866</v>
      </c>
      <c r="B232" s="51" t="s">
        <v>867</v>
      </c>
      <c r="C232" s="51" t="s">
        <v>868</v>
      </c>
      <c r="D232" s="75">
        <v>89584</v>
      </c>
      <c r="E232" s="62" t="s">
        <v>869</v>
      </c>
      <c r="F232" s="51" t="s">
        <v>870</v>
      </c>
      <c r="G232" s="36" t="s">
        <v>57</v>
      </c>
      <c r="H232" s="50"/>
      <c r="I232" s="30">
        <v>33044</v>
      </c>
      <c r="J232" s="38">
        <v>33044</v>
      </c>
      <c r="K232" s="50" t="s">
        <v>1</v>
      </c>
      <c r="L232" s="50" t="s">
        <v>110</v>
      </c>
      <c r="M232" s="51" t="s">
        <v>17</v>
      </c>
      <c r="N232" s="50" t="s">
        <v>871</v>
      </c>
      <c r="O232" s="92" t="s">
        <v>17</v>
      </c>
      <c r="P232" s="36" t="s">
        <v>55</v>
      </c>
      <c r="Q232" s="50" t="s">
        <v>55</v>
      </c>
      <c r="R232" s="76">
        <v>13.212</v>
      </c>
      <c r="S232" s="58"/>
      <c r="T232" s="54" t="s">
        <v>149</v>
      </c>
      <c r="U232" s="62" t="s">
        <v>107</v>
      </c>
      <c r="V232" s="154" t="s">
        <v>1</v>
      </c>
      <c r="W232" s="170">
        <f t="shared" ca="1" si="39"/>
        <v>1990</v>
      </c>
      <c r="X232" s="170" t="e">
        <f>INDEX(Kraftwerksliste!$C$21:$Z$559,MATCH(A232,Kraftwerksliste!$D$21:$D$559,0),17)</f>
        <v>#N/A</v>
      </c>
      <c r="Z232" s="153" t="str" cm="1">
        <f t="array" aca="1" ref="Z232" ca="1">CELL("format",I232)</f>
        <v>D1</v>
      </c>
      <c r="AA232" s="6">
        <v>231</v>
      </c>
      <c r="AB232" s="173">
        <f t="shared" ca="1" si="40"/>
        <v>1990</v>
      </c>
      <c r="AC232" s="6">
        <f t="shared" si="35"/>
        <v>0</v>
      </c>
      <c r="AD232" s="6">
        <f t="shared" si="36"/>
        <v>0</v>
      </c>
      <c r="AE232" s="6">
        <f t="shared" si="38"/>
        <v>10</v>
      </c>
      <c r="AF232" s="6" t="str">
        <f t="shared" si="37"/>
        <v>in Betrieb</v>
      </c>
    </row>
    <row r="233" spans="1:32" ht="15" customHeight="1" x14ac:dyDescent="0.25">
      <c r="A233" s="54" t="s">
        <v>872</v>
      </c>
      <c r="B233" s="50" t="s">
        <v>867</v>
      </c>
      <c r="C233" s="50" t="s">
        <v>868</v>
      </c>
      <c r="D233" s="77">
        <v>89584</v>
      </c>
      <c r="E233" s="50" t="s">
        <v>869</v>
      </c>
      <c r="F233" s="50" t="s">
        <v>873</v>
      </c>
      <c r="G233" s="56" t="s">
        <v>57</v>
      </c>
      <c r="H233" s="50"/>
      <c r="I233" s="30">
        <v>22494</v>
      </c>
      <c r="J233" s="38">
        <v>22494</v>
      </c>
      <c r="K233" s="50" t="s">
        <v>1</v>
      </c>
      <c r="L233" s="50" t="s">
        <v>110</v>
      </c>
      <c r="M233" s="50" t="s">
        <v>17</v>
      </c>
      <c r="N233" s="50" t="s">
        <v>874</v>
      </c>
      <c r="O233" s="50" t="s">
        <v>17</v>
      </c>
      <c r="P233" s="50" t="s">
        <v>58</v>
      </c>
      <c r="Q233" s="50" t="s">
        <v>55</v>
      </c>
      <c r="R233" s="55">
        <v>8</v>
      </c>
      <c r="S233" s="50"/>
      <c r="T233" s="54" t="s">
        <v>149</v>
      </c>
      <c r="U233" s="50" t="s">
        <v>107</v>
      </c>
      <c r="V233" s="153" t="s">
        <v>1</v>
      </c>
      <c r="W233" s="170">
        <f t="shared" ca="1" si="39"/>
        <v>1961</v>
      </c>
      <c r="X233" s="170" t="e">
        <f>INDEX(Kraftwerksliste!$C$21:$Z$559,MATCH(A233,Kraftwerksliste!$D$21:$D$559,0),17)</f>
        <v>#N/A</v>
      </c>
      <c r="Z233" s="153" t="str" cm="1">
        <f t="array" aca="1" ref="Z233" ca="1">CELL("format",I233)</f>
        <v>D1</v>
      </c>
      <c r="AA233" s="6">
        <v>232</v>
      </c>
      <c r="AB233" s="173">
        <f t="shared" ca="1" si="40"/>
        <v>1961</v>
      </c>
      <c r="AC233" s="6">
        <f t="shared" si="35"/>
        <v>0</v>
      </c>
      <c r="AD233" s="6">
        <f t="shared" si="36"/>
        <v>0</v>
      </c>
      <c r="AE233" s="6">
        <f t="shared" si="38"/>
        <v>10</v>
      </c>
      <c r="AF233" s="6" t="str">
        <f t="shared" si="37"/>
        <v>in Betrieb</v>
      </c>
    </row>
    <row r="234" spans="1:32" ht="15" customHeight="1" x14ac:dyDescent="0.25">
      <c r="A234" s="54" t="s">
        <v>875</v>
      </c>
      <c r="B234" s="51" t="s">
        <v>867</v>
      </c>
      <c r="C234" s="51" t="s">
        <v>868</v>
      </c>
      <c r="D234" s="75">
        <v>89584</v>
      </c>
      <c r="E234" s="62" t="s">
        <v>869</v>
      </c>
      <c r="F234" s="51" t="s">
        <v>876</v>
      </c>
      <c r="G234" s="36" t="s">
        <v>57</v>
      </c>
      <c r="H234" s="50"/>
      <c r="I234" s="30">
        <v>28313</v>
      </c>
      <c r="J234" s="38">
        <v>28313</v>
      </c>
      <c r="K234" s="50" t="s">
        <v>1</v>
      </c>
      <c r="L234" s="50" t="s">
        <v>20</v>
      </c>
      <c r="M234" s="51"/>
      <c r="N234" s="50"/>
      <c r="O234" s="92" t="s">
        <v>20</v>
      </c>
      <c r="P234" s="36" t="s">
        <v>58</v>
      </c>
      <c r="Q234" s="50" t="s">
        <v>55</v>
      </c>
      <c r="R234" s="76">
        <v>4</v>
      </c>
      <c r="S234" s="58"/>
      <c r="T234" s="54" t="s">
        <v>149</v>
      </c>
      <c r="U234" s="62" t="s">
        <v>107</v>
      </c>
      <c r="V234" s="154" t="s">
        <v>1</v>
      </c>
      <c r="W234" s="170">
        <f t="shared" ca="1" si="39"/>
        <v>1977</v>
      </c>
      <c r="X234" s="170" t="str">
        <f>INDEX(Kraftwerksliste!$C$21:$Z$559,MATCH(A234,Kraftwerksliste!$D$21:$D$559,0),17)</f>
        <v>Steam turbine</v>
      </c>
      <c r="Z234" s="153" t="str" cm="1">
        <f t="array" aca="1" ref="Z234" ca="1">CELL("format",I234)</f>
        <v>D1</v>
      </c>
      <c r="AA234" s="6">
        <v>233</v>
      </c>
      <c r="AB234" s="173">
        <f t="shared" ca="1" si="40"/>
        <v>1977</v>
      </c>
      <c r="AC234" s="6">
        <f t="shared" si="35"/>
        <v>0</v>
      </c>
      <c r="AD234" s="6">
        <f t="shared" si="36"/>
        <v>0</v>
      </c>
      <c r="AE234" s="6">
        <f t="shared" si="38"/>
        <v>10</v>
      </c>
      <c r="AF234" s="6" t="str">
        <f t="shared" si="37"/>
        <v>in Betrieb</v>
      </c>
    </row>
    <row r="235" spans="1:32" ht="15" customHeight="1" x14ac:dyDescent="0.25">
      <c r="A235" s="54" t="s">
        <v>877</v>
      </c>
      <c r="B235" s="51" t="s">
        <v>878</v>
      </c>
      <c r="C235" s="51" t="s">
        <v>879</v>
      </c>
      <c r="D235" s="75">
        <v>4838</v>
      </c>
      <c r="E235" s="62" t="s">
        <v>880</v>
      </c>
      <c r="F235" s="51" t="s">
        <v>881</v>
      </c>
      <c r="G235" s="36" t="s">
        <v>170</v>
      </c>
      <c r="H235" s="50"/>
      <c r="I235" s="30">
        <v>34213</v>
      </c>
      <c r="J235" s="38">
        <v>34213</v>
      </c>
      <c r="K235" s="50" t="s">
        <v>1</v>
      </c>
      <c r="L235" s="50" t="s">
        <v>110</v>
      </c>
      <c r="M235" s="51" t="s">
        <v>20</v>
      </c>
      <c r="N235" s="50" t="s">
        <v>3769</v>
      </c>
      <c r="O235" s="92" t="s">
        <v>20</v>
      </c>
      <c r="P235" s="36" t="s">
        <v>58</v>
      </c>
      <c r="Q235" s="50" t="s">
        <v>55</v>
      </c>
      <c r="R235" s="76">
        <v>46.6</v>
      </c>
      <c r="S235" s="58" t="s">
        <v>882</v>
      </c>
      <c r="T235" s="54" t="s">
        <v>370</v>
      </c>
      <c r="U235" s="62" t="s">
        <v>100</v>
      </c>
      <c r="V235" s="154" t="s">
        <v>1</v>
      </c>
      <c r="W235" s="170">
        <f t="shared" ca="1" si="39"/>
        <v>1993</v>
      </c>
      <c r="X235" s="170" t="str">
        <f>INDEX(Kraftwerksliste!$C$21:$Z$559,MATCH(A235,Kraftwerksliste!$D$21:$D$559,0),17)</f>
        <v>Steam turbine</v>
      </c>
      <c r="Z235" s="153" t="str" cm="1">
        <f t="array" aca="1" ref="Z235" ca="1">CELL("format",I235)</f>
        <v>D1</v>
      </c>
      <c r="AA235" s="6">
        <v>234</v>
      </c>
      <c r="AB235" s="173">
        <f t="shared" ca="1" si="40"/>
        <v>1993</v>
      </c>
      <c r="AC235" s="6">
        <f t="shared" si="35"/>
        <v>0</v>
      </c>
      <c r="AD235" s="6">
        <f t="shared" si="36"/>
        <v>0</v>
      </c>
      <c r="AE235" s="6">
        <f t="shared" si="38"/>
        <v>10</v>
      </c>
      <c r="AF235" s="6" t="str">
        <f t="shared" si="37"/>
        <v>in Betrieb</v>
      </c>
    </row>
    <row r="236" spans="1:32" ht="15" customHeight="1" x14ac:dyDescent="0.25">
      <c r="A236" s="50" t="s">
        <v>4262</v>
      </c>
      <c r="B236" s="33"/>
      <c r="C236" s="33"/>
      <c r="D236" s="33">
        <v>99817</v>
      </c>
      <c r="E236" s="33" t="s">
        <v>886</v>
      </c>
      <c r="F236" s="33"/>
      <c r="G236" s="56" t="s">
        <v>169</v>
      </c>
      <c r="H236" s="33"/>
      <c r="I236" s="29">
        <v>1998</v>
      </c>
      <c r="J236" s="29">
        <v>1998</v>
      </c>
      <c r="K236" s="50" t="s">
        <v>1</v>
      </c>
      <c r="L236" s="33" t="s">
        <v>3864</v>
      </c>
      <c r="M236" s="33"/>
      <c r="N236" s="33"/>
      <c r="O236" s="92" t="s">
        <v>3864</v>
      </c>
      <c r="P236" s="33" t="s">
        <v>55</v>
      </c>
      <c r="Q236" s="33"/>
      <c r="R236" s="52">
        <v>17.600000000000001</v>
      </c>
      <c r="S236" s="33"/>
      <c r="T236" s="54" t="s">
        <v>149</v>
      </c>
      <c r="U236" s="33" t="s">
        <v>231</v>
      </c>
      <c r="V236" s="159" t="s">
        <v>1</v>
      </c>
      <c r="W236" s="170" t="str">
        <f t="shared" ca="1" si="39"/>
        <v>1998</v>
      </c>
      <c r="X236" s="170" t="e">
        <f>INDEX(Kraftwerksliste!$C$21:$Z$559,MATCH(A236,Kraftwerksliste!$D$21:$D$559,0),17)</f>
        <v>#N/A</v>
      </c>
      <c r="Z236" s="153" t="str" cm="1">
        <f t="array" aca="1" ref="Z236" ca="1">CELL("format",I236)</f>
        <v>G</v>
      </c>
      <c r="AA236" s="6">
        <v>235</v>
      </c>
      <c r="AB236" s="173" t="str">
        <f t="shared" ca="1" si="40"/>
        <v>1998</v>
      </c>
      <c r="AC236" s="6">
        <f t="shared" si="35"/>
        <v>0</v>
      </c>
      <c r="AD236" s="6">
        <f t="shared" si="36"/>
        <v>0</v>
      </c>
      <c r="AE236" s="6">
        <f t="shared" si="38"/>
        <v>10</v>
      </c>
      <c r="AF236" s="6" t="str">
        <f t="shared" si="37"/>
        <v>in Betrieb</v>
      </c>
    </row>
    <row r="237" spans="1:32" ht="15" customHeight="1" x14ac:dyDescent="0.25">
      <c r="A237" s="50" t="s">
        <v>4263</v>
      </c>
      <c r="B237" s="33" t="s">
        <v>4264</v>
      </c>
      <c r="C237" s="33"/>
      <c r="D237" s="80">
        <v>99819</v>
      </c>
      <c r="E237" s="33" t="s">
        <v>886</v>
      </c>
      <c r="F237" s="33"/>
      <c r="G237" s="56" t="s">
        <v>169</v>
      </c>
      <c r="H237" s="33"/>
      <c r="I237" s="29">
        <v>2004</v>
      </c>
      <c r="J237" s="29">
        <v>2004</v>
      </c>
      <c r="K237" s="50" t="s">
        <v>1</v>
      </c>
      <c r="L237" s="33" t="s">
        <v>3864</v>
      </c>
      <c r="M237" s="33"/>
      <c r="N237" s="33"/>
      <c r="O237" s="92" t="s">
        <v>3864</v>
      </c>
      <c r="P237" s="33" t="s">
        <v>55</v>
      </c>
      <c r="Q237" s="33"/>
      <c r="R237" s="52">
        <v>14.4</v>
      </c>
      <c r="S237" s="33"/>
      <c r="T237" s="54" t="s">
        <v>149</v>
      </c>
      <c r="U237" s="33" t="s">
        <v>231</v>
      </c>
      <c r="V237" s="159" t="s">
        <v>1</v>
      </c>
      <c r="W237" s="170" t="str">
        <f t="shared" ca="1" si="39"/>
        <v>2004</v>
      </c>
      <c r="X237" s="170" t="e">
        <f>INDEX(Kraftwerksliste!$C$21:$Z$559,MATCH(A237,Kraftwerksliste!$D$21:$D$559,0),17)</f>
        <v>#N/A</v>
      </c>
      <c r="Z237" s="153" t="str" cm="1">
        <f t="array" aca="1" ref="Z237" ca="1">CELL("format",I237)</f>
        <v>G</v>
      </c>
      <c r="AA237" s="6">
        <v>236</v>
      </c>
      <c r="AB237" s="173" t="str">
        <f t="shared" ca="1" si="40"/>
        <v>2004</v>
      </c>
      <c r="AC237" s="6">
        <f t="shared" si="35"/>
        <v>0</v>
      </c>
      <c r="AD237" s="6">
        <f t="shared" si="36"/>
        <v>0</v>
      </c>
      <c r="AE237" s="6">
        <f t="shared" si="38"/>
        <v>10</v>
      </c>
      <c r="AF237" s="6" t="str">
        <f t="shared" si="37"/>
        <v>in Betrieb</v>
      </c>
    </row>
    <row r="238" spans="1:32" ht="15" customHeight="1" x14ac:dyDescent="0.25">
      <c r="A238" s="50" t="s">
        <v>890</v>
      </c>
      <c r="B238" s="50" t="s">
        <v>3749</v>
      </c>
      <c r="C238" s="50" t="s">
        <v>891</v>
      </c>
      <c r="D238" s="77">
        <v>15890</v>
      </c>
      <c r="E238" s="60" t="s">
        <v>892</v>
      </c>
      <c r="F238" s="50"/>
      <c r="G238" s="56" t="s">
        <v>66</v>
      </c>
      <c r="H238" s="50"/>
      <c r="I238" s="30">
        <v>40584</v>
      </c>
      <c r="J238" s="30">
        <v>40584</v>
      </c>
      <c r="K238" s="50" t="s">
        <v>1</v>
      </c>
      <c r="L238" s="50" t="s">
        <v>110</v>
      </c>
      <c r="M238" s="50" t="s">
        <v>893</v>
      </c>
      <c r="N238" s="50" t="s">
        <v>894</v>
      </c>
      <c r="O238" s="50" t="s">
        <v>407</v>
      </c>
      <c r="P238" s="50" t="s">
        <v>58</v>
      </c>
      <c r="Q238" s="50" t="s">
        <v>55</v>
      </c>
      <c r="R238" s="55">
        <v>23.5</v>
      </c>
      <c r="S238" s="50" t="s">
        <v>895</v>
      </c>
      <c r="T238" s="54" t="s">
        <v>370</v>
      </c>
      <c r="U238" s="50" t="s">
        <v>77</v>
      </c>
      <c r="V238" s="153" t="s">
        <v>1</v>
      </c>
      <c r="W238" s="170">
        <f t="shared" ca="1" si="39"/>
        <v>2011</v>
      </c>
      <c r="X238" s="170" t="str">
        <f>INDEX(Kraftwerksliste!$C$21:$Z$559,MATCH(A238,Kraftwerksliste!$D$21:$D$559,0),17)</f>
        <v>Steam turbine</v>
      </c>
      <c r="Z238" s="153" t="str" cm="1">
        <f t="array" aca="1" ref="Z238" ca="1">CELL("format",I238)</f>
        <v>D1</v>
      </c>
      <c r="AA238" s="6">
        <v>237</v>
      </c>
      <c r="AB238" s="173">
        <f t="shared" ca="1" si="40"/>
        <v>2011</v>
      </c>
      <c r="AC238" s="6">
        <f t="shared" si="35"/>
        <v>0</v>
      </c>
      <c r="AD238" s="6">
        <f t="shared" si="36"/>
        <v>0</v>
      </c>
      <c r="AE238" s="6">
        <f t="shared" si="38"/>
        <v>10</v>
      </c>
      <c r="AF238" s="6" t="str">
        <f t="shared" si="37"/>
        <v>in Betrieb</v>
      </c>
    </row>
    <row r="239" spans="1:32" ht="15" customHeight="1" x14ac:dyDescent="0.25">
      <c r="A239" s="54" t="s">
        <v>896</v>
      </c>
      <c r="B239" s="51" t="s">
        <v>897</v>
      </c>
      <c r="C239" s="51" t="s">
        <v>898</v>
      </c>
      <c r="D239" s="75">
        <v>15890</v>
      </c>
      <c r="E239" s="62" t="s">
        <v>892</v>
      </c>
      <c r="F239" s="51" t="s">
        <v>710</v>
      </c>
      <c r="G239" s="36" t="s">
        <v>66</v>
      </c>
      <c r="H239" s="50"/>
      <c r="I239" s="128">
        <v>19725</v>
      </c>
      <c r="J239" s="128">
        <v>19725</v>
      </c>
      <c r="K239" s="50" t="s">
        <v>1</v>
      </c>
      <c r="L239" s="50" t="s">
        <v>110</v>
      </c>
      <c r="M239" s="51" t="s">
        <v>899</v>
      </c>
      <c r="N239" s="50" t="s">
        <v>900</v>
      </c>
      <c r="O239" s="92" t="s">
        <v>407</v>
      </c>
      <c r="P239" s="36" t="s">
        <v>58</v>
      </c>
      <c r="Q239" s="50" t="s">
        <v>55</v>
      </c>
      <c r="R239" s="76">
        <v>45</v>
      </c>
      <c r="S239" s="58" t="s">
        <v>901</v>
      </c>
      <c r="T239" s="50" t="s">
        <v>370</v>
      </c>
      <c r="U239" s="62" t="s">
        <v>902</v>
      </c>
      <c r="V239" s="154" t="s">
        <v>1</v>
      </c>
      <c r="W239" s="170">
        <f t="shared" ca="1" si="39"/>
        <v>1954</v>
      </c>
      <c r="X239" s="170" t="str">
        <f>INDEX(Kraftwerksliste!$C$21:$Z$559,MATCH(A239,Kraftwerksliste!$D$21:$D$559,0),17)</f>
        <v>Steam turbine</v>
      </c>
      <c r="Z239" s="153" t="str" cm="1">
        <f t="array" aca="1" ref="Z239" ca="1">CELL("format",I239)</f>
        <v>D1</v>
      </c>
      <c r="AA239" s="6">
        <v>238</v>
      </c>
      <c r="AB239" s="173">
        <f t="shared" ca="1" si="40"/>
        <v>1954</v>
      </c>
      <c r="AC239" s="6">
        <f t="shared" si="35"/>
        <v>0</v>
      </c>
      <c r="AD239" s="6">
        <f t="shared" si="36"/>
        <v>0</v>
      </c>
      <c r="AE239" s="6">
        <f t="shared" si="38"/>
        <v>10</v>
      </c>
      <c r="AF239" s="6" t="str">
        <f t="shared" si="37"/>
        <v>in Betrieb</v>
      </c>
    </row>
    <row r="240" spans="1:32" ht="15" customHeight="1" x14ac:dyDescent="0.25">
      <c r="A240" s="54" t="s">
        <v>903</v>
      </c>
      <c r="B240" s="50" t="s">
        <v>897</v>
      </c>
      <c r="C240" s="50" t="s">
        <v>898</v>
      </c>
      <c r="D240" s="75">
        <v>15890</v>
      </c>
      <c r="E240" s="62" t="s">
        <v>892</v>
      </c>
      <c r="F240" s="54" t="s">
        <v>710</v>
      </c>
      <c r="G240" s="56" t="s">
        <v>66</v>
      </c>
      <c r="H240" s="50" t="s">
        <v>904</v>
      </c>
      <c r="I240" s="31">
        <v>2013</v>
      </c>
      <c r="J240" s="31">
        <v>2013</v>
      </c>
      <c r="K240" s="50" t="s">
        <v>1</v>
      </c>
      <c r="L240" s="50" t="s">
        <v>110</v>
      </c>
      <c r="M240" s="50" t="s">
        <v>899</v>
      </c>
      <c r="N240" s="54" t="s">
        <v>905</v>
      </c>
      <c r="O240" s="92" t="s">
        <v>407</v>
      </c>
      <c r="P240" s="50" t="s">
        <v>58</v>
      </c>
      <c r="Q240" s="50" t="s">
        <v>55</v>
      </c>
      <c r="R240" s="76">
        <v>56</v>
      </c>
      <c r="S240" s="50" t="s">
        <v>901</v>
      </c>
      <c r="T240" s="54" t="s">
        <v>370</v>
      </c>
      <c r="U240" s="62" t="s">
        <v>902</v>
      </c>
      <c r="V240" s="154" t="s">
        <v>1</v>
      </c>
      <c r="W240" s="170" t="str">
        <f t="shared" ca="1" si="39"/>
        <v>2013</v>
      </c>
      <c r="X240" s="170" t="str">
        <f>INDEX(Kraftwerksliste!$C$21:$Z$559,MATCH(A240,Kraftwerksliste!$D$21:$D$559,0),17)</f>
        <v>Steam turbine</v>
      </c>
      <c r="Z240" s="153" t="str" cm="1">
        <f t="array" aca="1" ref="Z240" ca="1">CELL("format",I240)</f>
        <v>F0</v>
      </c>
      <c r="AA240" s="6">
        <v>239</v>
      </c>
      <c r="AB240" s="173" t="str">
        <f t="shared" ca="1" si="40"/>
        <v>2013</v>
      </c>
      <c r="AC240" s="6">
        <f t="shared" si="35"/>
        <v>0</v>
      </c>
      <c r="AD240" s="6">
        <f t="shared" si="36"/>
        <v>0</v>
      </c>
      <c r="AE240" s="6">
        <f t="shared" si="38"/>
        <v>10</v>
      </c>
      <c r="AF240" s="6" t="str">
        <f t="shared" si="37"/>
        <v>in Betrieb</v>
      </c>
    </row>
    <row r="241" spans="1:32" ht="15" customHeight="1" x14ac:dyDescent="0.25">
      <c r="A241" s="50" t="s">
        <v>917</v>
      </c>
      <c r="B241" s="50" t="s">
        <v>508</v>
      </c>
      <c r="C241" s="50" t="s">
        <v>918</v>
      </c>
      <c r="D241" s="77">
        <v>26931</v>
      </c>
      <c r="E241" s="50" t="s">
        <v>919</v>
      </c>
      <c r="F241" s="50"/>
      <c r="G241" s="56" t="s">
        <v>59</v>
      </c>
      <c r="H241" s="50"/>
      <c r="I241" s="31" t="s">
        <v>920</v>
      </c>
      <c r="J241" s="31" t="s">
        <v>920</v>
      </c>
      <c r="K241" s="50" t="s">
        <v>1</v>
      </c>
      <c r="L241" s="50" t="s">
        <v>20</v>
      </c>
      <c r="M241" s="50" t="s">
        <v>921</v>
      </c>
      <c r="N241" s="50"/>
      <c r="O241" s="50" t="s">
        <v>20</v>
      </c>
      <c r="P241" s="50" t="s">
        <v>58</v>
      </c>
      <c r="Q241" s="50" t="s">
        <v>58</v>
      </c>
      <c r="R241" s="55">
        <v>321</v>
      </c>
      <c r="S241" s="50" t="s">
        <v>918</v>
      </c>
      <c r="T241" s="54" t="s">
        <v>1228</v>
      </c>
      <c r="U241" s="50" t="s">
        <v>580</v>
      </c>
      <c r="V241" s="153" t="s">
        <v>1</v>
      </c>
      <c r="W241" s="170" t="str">
        <f t="shared" ca="1" si="39"/>
        <v>1978</v>
      </c>
      <c r="X241" s="170" t="str">
        <f>INDEX(Kraftwerksliste!$C$21:$Z$559,MATCH(A241,Kraftwerksliste!$D$21:$D$559,0),17)</f>
        <v>Gas turbine</v>
      </c>
      <c r="Z241" s="153" t="str" cm="1">
        <f t="array" aca="1" ref="Z241" ca="1">CELL("format",I241)</f>
        <v>F0</v>
      </c>
      <c r="AA241" s="6">
        <v>240</v>
      </c>
      <c r="AB241" s="173" t="str">
        <f t="shared" ca="1" si="40"/>
        <v>1978</v>
      </c>
      <c r="AC241" s="6">
        <f t="shared" si="35"/>
        <v>0</v>
      </c>
      <c r="AD241" s="6">
        <f t="shared" si="36"/>
        <v>0</v>
      </c>
      <c r="AE241" s="6">
        <f t="shared" si="38"/>
        <v>10</v>
      </c>
      <c r="AF241" s="6" t="str">
        <f t="shared" si="37"/>
        <v>in Betrieb</v>
      </c>
    </row>
    <row r="242" spans="1:32" ht="15" customHeight="1" x14ac:dyDescent="0.25">
      <c r="A242" s="50" t="s">
        <v>4273</v>
      </c>
      <c r="B242" s="50" t="s">
        <v>4274</v>
      </c>
      <c r="C242" s="50"/>
      <c r="D242" s="77">
        <v>26931</v>
      </c>
      <c r="E242" s="50" t="s">
        <v>919</v>
      </c>
      <c r="F242" s="50"/>
      <c r="G242" s="56" t="s">
        <v>59</v>
      </c>
      <c r="H242" s="50"/>
      <c r="I242" s="29">
        <v>2000</v>
      </c>
      <c r="J242" s="29">
        <v>2000</v>
      </c>
      <c r="K242" s="50" t="s">
        <v>1</v>
      </c>
      <c r="L242" s="50" t="s">
        <v>3864</v>
      </c>
      <c r="M242" s="50"/>
      <c r="N242" s="50"/>
      <c r="O242" s="50" t="s">
        <v>3864</v>
      </c>
      <c r="P242" s="50" t="s">
        <v>55</v>
      </c>
      <c r="Q242" s="50"/>
      <c r="R242" s="55">
        <v>23.4</v>
      </c>
      <c r="S242" s="50"/>
      <c r="T242" s="54" t="s">
        <v>149</v>
      </c>
      <c r="U242" s="50" t="s">
        <v>60</v>
      </c>
      <c r="V242" s="153" t="s">
        <v>1</v>
      </c>
      <c r="W242" s="170" t="str">
        <f t="shared" ca="1" si="39"/>
        <v>2000</v>
      </c>
      <c r="X242" s="170" t="e">
        <f>INDEX(Kraftwerksliste!$C$21:$Z$559,MATCH(A242,Kraftwerksliste!$D$21:$D$559,0),17)</f>
        <v>#N/A</v>
      </c>
      <c r="Z242" s="153" t="str" cm="1">
        <f t="array" aca="1" ref="Z242" ca="1">CELL("format",I242)</f>
        <v>G</v>
      </c>
      <c r="AA242" s="6">
        <v>241</v>
      </c>
      <c r="AB242" s="173" t="str">
        <f t="shared" ca="1" si="40"/>
        <v>2000</v>
      </c>
      <c r="AC242" s="6">
        <f t="shared" si="35"/>
        <v>0</v>
      </c>
      <c r="AD242" s="6">
        <f t="shared" si="36"/>
        <v>0</v>
      </c>
      <c r="AE242" s="6">
        <f t="shared" si="38"/>
        <v>10</v>
      </c>
      <c r="AF242" s="6" t="str">
        <f t="shared" si="37"/>
        <v>in Betrieb</v>
      </c>
    </row>
    <row r="243" spans="1:32" ht="15" customHeight="1" x14ac:dyDescent="0.25">
      <c r="A243" s="54" t="s">
        <v>4275</v>
      </c>
      <c r="B243" s="51" t="s">
        <v>4276</v>
      </c>
      <c r="C243" s="50"/>
      <c r="D243" s="75">
        <v>26931</v>
      </c>
      <c r="E243" s="62" t="s">
        <v>919</v>
      </c>
      <c r="F243" s="51"/>
      <c r="G243" s="36" t="s">
        <v>59</v>
      </c>
      <c r="H243" s="50"/>
      <c r="I243" s="29">
        <v>2006</v>
      </c>
      <c r="J243" s="29">
        <v>2006</v>
      </c>
      <c r="K243" s="50" t="s">
        <v>1</v>
      </c>
      <c r="L243" s="50" t="s">
        <v>3864</v>
      </c>
      <c r="M243" s="51"/>
      <c r="N243" s="50"/>
      <c r="O243" s="92" t="s">
        <v>3864</v>
      </c>
      <c r="P243" s="36" t="s">
        <v>55</v>
      </c>
      <c r="Q243" s="50"/>
      <c r="R243" s="76">
        <v>11.5</v>
      </c>
      <c r="S243" s="83"/>
      <c r="T243" s="54" t="s">
        <v>149</v>
      </c>
      <c r="U243" s="83" t="s">
        <v>60</v>
      </c>
      <c r="V243" s="155" t="s">
        <v>1</v>
      </c>
      <c r="W243" s="170" t="str">
        <f t="shared" ca="1" si="39"/>
        <v>2006</v>
      </c>
      <c r="X243" s="170" t="e">
        <f>INDEX(Kraftwerksliste!$C$21:$Z$559,MATCH(A243,Kraftwerksliste!$D$21:$D$559,0),17)</f>
        <v>#N/A</v>
      </c>
      <c r="Z243" s="153" t="str" cm="1">
        <f t="array" aca="1" ref="Z243" ca="1">CELL("format",I243)</f>
        <v>G</v>
      </c>
      <c r="AA243" s="6">
        <v>242</v>
      </c>
      <c r="AB243" s="173" t="str">
        <f t="shared" ca="1" si="40"/>
        <v>2006</v>
      </c>
      <c r="AC243" s="6">
        <f t="shared" si="35"/>
        <v>0</v>
      </c>
      <c r="AD243" s="6">
        <f t="shared" si="36"/>
        <v>0</v>
      </c>
      <c r="AE243" s="6">
        <f t="shared" si="38"/>
        <v>10</v>
      </c>
      <c r="AF243" s="6" t="str">
        <f t="shared" si="37"/>
        <v>in Betrieb</v>
      </c>
    </row>
    <row r="244" spans="1:32" ht="15" customHeight="1" x14ac:dyDescent="0.25">
      <c r="A244" s="54" t="s">
        <v>922</v>
      </c>
      <c r="B244" s="51" t="s">
        <v>923</v>
      </c>
      <c r="C244" s="51"/>
      <c r="D244" s="75">
        <v>4910</v>
      </c>
      <c r="E244" s="62" t="s">
        <v>924</v>
      </c>
      <c r="F244" s="51"/>
      <c r="G244" s="36" t="s">
        <v>66</v>
      </c>
      <c r="H244" s="50"/>
      <c r="I244" s="30">
        <v>38171</v>
      </c>
      <c r="J244" s="30">
        <v>38171</v>
      </c>
      <c r="K244" s="50" t="s">
        <v>1</v>
      </c>
      <c r="L244" s="50" t="s">
        <v>17</v>
      </c>
      <c r="M244" s="51"/>
      <c r="N244" s="50"/>
      <c r="O244" s="92" t="s">
        <v>17</v>
      </c>
      <c r="P244" s="36" t="s">
        <v>55</v>
      </c>
      <c r="Q244" s="50" t="s">
        <v>55</v>
      </c>
      <c r="R244" s="76">
        <v>12.6</v>
      </c>
      <c r="S244" s="58"/>
      <c r="T244" s="50" t="s">
        <v>370</v>
      </c>
      <c r="U244" s="62" t="s">
        <v>100</v>
      </c>
      <c r="V244" s="154" t="s">
        <v>1</v>
      </c>
      <c r="W244" s="170">
        <f t="shared" ca="1" si="39"/>
        <v>2004</v>
      </c>
      <c r="X244" s="170" t="e">
        <f>INDEX(Kraftwerksliste!$C$21:$Z$559,MATCH(A244,Kraftwerksliste!$D$21:$D$559,0),17)</f>
        <v>#N/A</v>
      </c>
      <c r="Z244" s="153" t="str" cm="1">
        <f t="array" aca="1" ref="Z244" ca="1">CELL("format",I244)</f>
        <v>D1</v>
      </c>
      <c r="AA244" s="6">
        <v>243</v>
      </c>
      <c r="AB244" s="173">
        <f t="shared" ca="1" si="40"/>
        <v>2004</v>
      </c>
      <c r="AC244" s="6">
        <f t="shared" si="35"/>
        <v>0</v>
      </c>
      <c r="AD244" s="6">
        <f t="shared" si="36"/>
        <v>0</v>
      </c>
      <c r="AE244" s="6">
        <f t="shared" si="38"/>
        <v>10</v>
      </c>
      <c r="AF244" s="6" t="str">
        <f t="shared" si="37"/>
        <v>in Betrieb</v>
      </c>
    </row>
    <row r="245" spans="1:32" ht="15" customHeight="1" x14ac:dyDescent="0.25">
      <c r="A245" s="50" t="s">
        <v>925</v>
      </c>
      <c r="B245" s="33" t="s">
        <v>926</v>
      </c>
      <c r="C245" s="36" t="s">
        <v>927</v>
      </c>
      <c r="D245" s="77">
        <v>97483</v>
      </c>
      <c r="E245" s="33" t="s">
        <v>928</v>
      </c>
      <c r="F245" s="33" t="s">
        <v>929</v>
      </c>
      <c r="G245" s="36" t="s">
        <v>127</v>
      </c>
      <c r="H245" s="36"/>
      <c r="I245" s="30">
        <v>39444</v>
      </c>
      <c r="J245" s="30">
        <v>39444</v>
      </c>
      <c r="K245" s="50" t="s">
        <v>1</v>
      </c>
      <c r="L245" s="50" t="s">
        <v>20</v>
      </c>
      <c r="M245" s="51"/>
      <c r="N245" s="51"/>
      <c r="O245" s="51" t="s">
        <v>20</v>
      </c>
      <c r="P245" s="33" t="s">
        <v>58</v>
      </c>
      <c r="Q245" s="33" t="s">
        <v>55</v>
      </c>
      <c r="R245" s="52">
        <v>57</v>
      </c>
      <c r="S245" s="83" t="s">
        <v>930</v>
      </c>
      <c r="T245" s="50" t="s">
        <v>370</v>
      </c>
      <c r="U245" s="50" t="s">
        <v>168</v>
      </c>
      <c r="V245" s="153" t="s">
        <v>1</v>
      </c>
      <c r="W245" s="170">
        <f t="shared" ca="1" si="39"/>
        <v>2007</v>
      </c>
      <c r="X245" s="170" t="str">
        <f>INDEX(Kraftwerksliste!$C$21:$Z$559,MATCH(A245,Kraftwerksliste!$D$21:$D$559,0),17)</f>
        <v>Steam turbine</v>
      </c>
      <c r="Z245" s="153" t="str" cm="1">
        <f t="array" aca="1" ref="Z245" ca="1">CELL("format",I245)</f>
        <v>D1</v>
      </c>
      <c r="AA245" s="6">
        <v>244</v>
      </c>
      <c r="AB245" s="173">
        <f t="shared" ca="1" si="40"/>
        <v>2007</v>
      </c>
      <c r="AC245" s="6">
        <f t="shared" si="35"/>
        <v>0</v>
      </c>
      <c r="AD245" s="6">
        <f t="shared" si="36"/>
        <v>0</v>
      </c>
      <c r="AE245" s="6">
        <f t="shared" si="38"/>
        <v>10</v>
      </c>
      <c r="AF245" s="6" t="str">
        <f t="shared" si="37"/>
        <v>in Betrieb</v>
      </c>
    </row>
    <row r="246" spans="1:32" ht="15" customHeight="1" x14ac:dyDescent="0.25">
      <c r="A246" s="54" t="s">
        <v>931</v>
      </c>
      <c r="B246" s="50" t="s">
        <v>932</v>
      </c>
      <c r="C246" s="50" t="s">
        <v>933</v>
      </c>
      <c r="D246" s="75">
        <v>26725</v>
      </c>
      <c r="E246" s="62" t="s">
        <v>934</v>
      </c>
      <c r="F246" s="50"/>
      <c r="G246" s="56" t="s">
        <v>59</v>
      </c>
      <c r="H246" s="50"/>
      <c r="I246" s="126">
        <v>38353</v>
      </c>
      <c r="J246" s="126">
        <v>38353</v>
      </c>
      <c r="K246" s="50" t="s">
        <v>1</v>
      </c>
      <c r="L246" s="50" t="s">
        <v>17</v>
      </c>
      <c r="M246" s="50"/>
      <c r="N246" s="50"/>
      <c r="O246" s="92" t="s">
        <v>17</v>
      </c>
      <c r="P246" s="50" t="s">
        <v>55</v>
      </c>
      <c r="Q246" s="50" t="s">
        <v>55</v>
      </c>
      <c r="R246" s="76">
        <v>22</v>
      </c>
      <c r="S246" s="50"/>
      <c r="T246" s="54" t="s">
        <v>370</v>
      </c>
      <c r="U246" s="50" t="s">
        <v>161</v>
      </c>
      <c r="V246" s="153" t="s">
        <v>1</v>
      </c>
      <c r="W246" s="170">
        <f t="shared" ca="1" si="39"/>
        <v>2005</v>
      </c>
      <c r="X246" s="170" t="e">
        <f>INDEX(Kraftwerksliste!$C$21:$Z$559,MATCH(A246,Kraftwerksliste!$D$21:$D$559,0),17)</f>
        <v>#N/A</v>
      </c>
      <c r="Z246" s="153" t="str" cm="1">
        <f t="array" aca="1" ref="Z246" ca="1">CELL("format",I246)</f>
        <v>D1</v>
      </c>
      <c r="AA246" s="6">
        <v>245</v>
      </c>
      <c r="AB246" s="173">
        <f t="shared" ca="1" si="40"/>
        <v>2005</v>
      </c>
      <c r="AC246" s="6">
        <f t="shared" si="35"/>
        <v>0</v>
      </c>
      <c r="AD246" s="6">
        <f t="shared" si="36"/>
        <v>0</v>
      </c>
      <c r="AE246" s="6">
        <f t="shared" si="38"/>
        <v>10</v>
      </c>
      <c r="AF246" s="6" t="str">
        <f t="shared" si="37"/>
        <v>in Betrieb</v>
      </c>
    </row>
    <row r="247" spans="1:32" ht="15" customHeight="1" x14ac:dyDescent="0.25">
      <c r="A247" s="50" t="s">
        <v>935</v>
      </c>
      <c r="B247" s="50" t="s">
        <v>932</v>
      </c>
      <c r="C247" s="50" t="s">
        <v>936</v>
      </c>
      <c r="D247" s="75">
        <v>26725</v>
      </c>
      <c r="E247" s="50" t="s">
        <v>934</v>
      </c>
      <c r="F247" s="50"/>
      <c r="G247" s="36" t="s">
        <v>59</v>
      </c>
      <c r="H247" s="50" t="s">
        <v>209</v>
      </c>
      <c r="I247" s="126">
        <v>26665</v>
      </c>
      <c r="J247" s="126">
        <v>26665</v>
      </c>
      <c r="K247" s="50" t="s">
        <v>1</v>
      </c>
      <c r="L247" s="50" t="s">
        <v>17</v>
      </c>
      <c r="M247" s="51"/>
      <c r="N247" s="51"/>
      <c r="O247" s="51" t="s">
        <v>17</v>
      </c>
      <c r="P247" s="50" t="s">
        <v>55</v>
      </c>
      <c r="Q247" s="50" t="s">
        <v>58</v>
      </c>
      <c r="R247" s="55">
        <v>52</v>
      </c>
      <c r="S247" s="50" t="s">
        <v>934</v>
      </c>
      <c r="T247" s="50" t="s">
        <v>1228</v>
      </c>
      <c r="U247" s="50" t="s">
        <v>161</v>
      </c>
      <c r="V247" s="153" t="s">
        <v>1</v>
      </c>
      <c r="W247" s="170">
        <f t="shared" ca="1" si="39"/>
        <v>1973</v>
      </c>
      <c r="X247" s="170" t="str">
        <f>INDEX(Kraftwerksliste!$C$21:$Z$559,MATCH(A247,Kraftwerksliste!$D$21:$D$559,0),17)</f>
        <v>Gas turbine</v>
      </c>
      <c r="Z247" s="153" t="str" cm="1">
        <f t="array" aca="1" ref="Z247" ca="1">CELL("format",I247)</f>
        <v>D1</v>
      </c>
      <c r="AA247" s="6">
        <v>246</v>
      </c>
      <c r="AB247" s="173">
        <f t="shared" ca="1" si="40"/>
        <v>1973</v>
      </c>
      <c r="AC247" s="6">
        <f t="shared" si="35"/>
        <v>0</v>
      </c>
      <c r="AD247" s="6">
        <f t="shared" si="36"/>
        <v>0</v>
      </c>
      <c r="AE247" s="6">
        <f t="shared" si="38"/>
        <v>10</v>
      </c>
      <c r="AF247" s="6" t="str">
        <f t="shared" si="37"/>
        <v>in Betrieb</v>
      </c>
    </row>
    <row r="248" spans="1:32" ht="15" customHeight="1" x14ac:dyDescent="0.25">
      <c r="A248" s="54" t="s">
        <v>937</v>
      </c>
      <c r="B248" s="50" t="s">
        <v>932</v>
      </c>
      <c r="C248" s="50" t="s">
        <v>936</v>
      </c>
      <c r="D248" s="75">
        <v>26725</v>
      </c>
      <c r="E248" s="62" t="s">
        <v>934</v>
      </c>
      <c r="F248" s="50"/>
      <c r="G248" s="56" t="s">
        <v>59</v>
      </c>
      <c r="H248" s="50" t="s">
        <v>938</v>
      </c>
      <c r="I248" s="126">
        <v>26665</v>
      </c>
      <c r="J248" s="126">
        <v>26665</v>
      </c>
      <c r="K248" s="50" t="s">
        <v>298</v>
      </c>
      <c r="L248" s="50" t="s">
        <v>20</v>
      </c>
      <c r="M248" s="50"/>
      <c r="N248" s="50"/>
      <c r="O248" s="92" t="s">
        <v>20</v>
      </c>
      <c r="P248" s="50" t="s">
        <v>58</v>
      </c>
      <c r="Q248" s="50" t="s">
        <v>58</v>
      </c>
      <c r="R248" s="76">
        <v>433</v>
      </c>
      <c r="S248" s="50" t="s">
        <v>934</v>
      </c>
      <c r="T248" s="54" t="s">
        <v>1228</v>
      </c>
      <c r="U248" s="62" t="s">
        <v>580</v>
      </c>
      <c r="V248" s="154" t="s">
        <v>7478</v>
      </c>
      <c r="W248" s="170">
        <f t="shared" ca="1" si="39"/>
        <v>1973</v>
      </c>
      <c r="X248" s="170" t="e">
        <f>INDEX(Kraftwerksliste!$C$21:$Z$559,MATCH(A248,Kraftwerksliste!$D$21:$D$559,0),17)</f>
        <v>#N/A</v>
      </c>
      <c r="Z248" s="153" t="str" cm="1">
        <f t="array" aca="1" ref="Z248" ca="1">CELL("format",I248)</f>
        <v>D1</v>
      </c>
      <c r="AA248" s="6">
        <v>247</v>
      </c>
      <c r="AB248" s="173">
        <f t="shared" ca="1" si="40"/>
        <v>1973</v>
      </c>
      <c r="AC248" s="6">
        <f t="shared" si="35"/>
        <v>0</v>
      </c>
      <c r="AD248" s="6">
        <f t="shared" si="36"/>
        <v>1</v>
      </c>
      <c r="AE248" s="6">
        <f t="shared" si="38"/>
        <v>32</v>
      </c>
      <c r="AF248" s="6" t="str">
        <f t="shared" si="37"/>
        <v xml:space="preserve">Vorläufig Stillgelegt </v>
      </c>
    </row>
    <row r="249" spans="1:32" ht="15" customHeight="1" x14ac:dyDescent="0.25">
      <c r="A249" s="54" t="s">
        <v>4279</v>
      </c>
      <c r="B249" s="51" t="s">
        <v>4249</v>
      </c>
      <c r="C249" s="50"/>
      <c r="D249" s="77"/>
      <c r="E249" s="50" t="s">
        <v>934</v>
      </c>
      <c r="F249" s="50" t="s">
        <v>6177</v>
      </c>
      <c r="G249" s="56" t="s">
        <v>59</v>
      </c>
      <c r="H249" s="50"/>
      <c r="I249" s="30">
        <v>35508</v>
      </c>
      <c r="J249" s="38">
        <v>35508</v>
      </c>
      <c r="K249" s="50" t="s">
        <v>1</v>
      </c>
      <c r="L249" s="50" t="s">
        <v>3864</v>
      </c>
      <c r="M249" s="50"/>
      <c r="N249" s="50"/>
      <c r="O249" s="92" t="s">
        <v>3864</v>
      </c>
      <c r="P249" s="50" t="s">
        <v>55</v>
      </c>
      <c r="Q249" s="50" t="s">
        <v>58</v>
      </c>
      <c r="R249" s="55">
        <v>26.8</v>
      </c>
      <c r="S249" s="50" t="s">
        <v>454</v>
      </c>
      <c r="T249" s="54" t="s">
        <v>149</v>
      </c>
      <c r="U249" s="50" t="s">
        <v>60</v>
      </c>
      <c r="V249" s="153" t="s">
        <v>1</v>
      </c>
      <c r="W249" s="170">
        <f t="shared" ca="1" si="39"/>
        <v>1997</v>
      </c>
      <c r="X249" s="170" t="e">
        <f>INDEX(Kraftwerksliste!$C$21:$Z$559,MATCH(A249,Kraftwerksliste!$D$21:$D$559,0),17)</f>
        <v>#N/A</v>
      </c>
      <c r="Z249" s="153" t="str" cm="1">
        <f t="array" aca="1" ref="Z249" ca="1">CELL("format",I249)</f>
        <v>D1</v>
      </c>
      <c r="AA249" s="6">
        <v>248</v>
      </c>
      <c r="AB249" s="173">
        <f t="shared" ca="1" si="40"/>
        <v>1997</v>
      </c>
      <c r="AC249" s="6">
        <f t="shared" si="35"/>
        <v>0</v>
      </c>
      <c r="AD249" s="6">
        <f t="shared" si="36"/>
        <v>0</v>
      </c>
      <c r="AE249" s="6">
        <f t="shared" si="38"/>
        <v>10</v>
      </c>
      <c r="AF249" s="6" t="str">
        <f t="shared" si="37"/>
        <v>in Betrieb</v>
      </c>
    </row>
    <row r="250" spans="1:32" ht="15" customHeight="1" x14ac:dyDescent="0.25">
      <c r="A250" s="50" t="s">
        <v>4280</v>
      </c>
      <c r="B250" s="50" t="s">
        <v>4281</v>
      </c>
      <c r="C250" s="50" t="s">
        <v>4282</v>
      </c>
      <c r="D250" s="77" t="s">
        <v>6178</v>
      </c>
      <c r="E250" s="50" t="s">
        <v>934</v>
      </c>
      <c r="F250" s="50"/>
      <c r="G250" s="56" t="s">
        <v>59</v>
      </c>
      <c r="H250" s="56"/>
      <c r="I250" s="31">
        <v>2000</v>
      </c>
      <c r="J250" s="31">
        <v>2000</v>
      </c>
      <c r="K250" s="50" t="s">
        <v>1</v>
      </c>
      <c r="L250" s="50" t="s">
        <v>3864</v>
      </c>
      <c r="M250" s="50"/>
      <c r="N250" s="50"/>
      <c r="O250" s="50" t="s">
        <v>3864</v>
      </c>
      <c r="P250" s="50" t="s">
        <v>55</v>
      </c>
      <c r="Q250" s="50" t="s">
        <v>58</v>
      </c>
      <c r="R250" s="55">
        <v>30</v>
      </c>
      <c r="S250" s="50"/>
      <c r="T250" s="54"/>
      <c r="U250" s="50" t="s">
        <v>60</v>
      </c>
      <c r="V250" s="153" t="s">
        <v>1</v>
      </c>
      <c r="W250" s="170" t="str">
        <f t="shared" ca="1" si="39"/>
        <v>2000</v>
      </c>
      <c r="X250" s="170" t="e">
        <f>INDEX(Kraftwerksliste!$C$21:$Z$559,MATCH(A250,Kraftwerksliste!$D$21:$D$559,0),17)</f>
        <v>#N/A</v>
      </c>
      <c r="Z250" s="153" t="str" cm="1">
        <f t="array" aca="1" ref="Z250" ca="1">CELL("format",I250)</f>
        <v>F0</v>
      </c>
      <c r="AA250" s="6">
        <v>249</v>
      </c>
      <c r="AB250" s="173" t="str">
        <f t="shared" ca="1" si="40"/>
        <v>2000</v>
      </c>
      <c r="AC250" s="6">
        <f t="shared" si="35"/>
        <v>0</v>
      </c>
      <c r="AD250" s="6">
        <f t="shared" si="36"/>
        <v>0</v>
      </c>
      <c r="AE250" s="6">
        <f t="shared" si="38"/>
        <v>10</v>
      </c>
      <c r="AF250" s="6" t="str">
        <f t="shared" si="37"/>
        <v>in Betrieb</v>
      </c>
    </row>
    <row r="251" spans="1:32" ht="15" customHeight="1" x14ac:dyDescent="0.25">
      <c r="A251" s="54" t="s">
        <v>4283</v>
      </c>
      <c r="B251" s="51" t="s">
        <v>4284</v>
      </c>
      <c r="C251" s="51" t="s">
        <v>4285</v>
      </c>
      <c r="D251" s="75">
        <v>26723</v>
      </c>
      <c r="E251" s="62" t="s">
        <v>934</v>
      </c>
      <c r="F251" s="51"/>
      <c r="G251" s="36" t="s">
        <v>59</v>
      </c>
      <c r="H251" s="50"/>
      <c r="I251" s="31">
        <v>1994</v>
      </c>
      <c r="J251" s="31">
        <v>1994</v>
      </c>
      <c r="K251" s="50" t="s">
        <v>1</v>
      </c>
      <c r="L251" s="50" t="s">
        <v>3864</v>
      </c>
      <c r="M251" s="51"/>
      <c r="N251" s="50"/>
      <c r="O251" s="92" t="s">
        <v>3864</v>
      </c>
      <c r="P251" s="36" t="s">
        <v>55</v>
      </c>
      <c r="Q251" s="50" t="s">
        <v>58</v>
      </c>
      <c r="R251" s="76">
        <v>29.6</v>
      </c>
      <c r="S251" s="58" t="s">
        <v>7231</v>
      </c>
      <c r="T251" s="50" t="s">
        <v>149</v>
      </c>
      <c r="U251" s="62" t="s">
        <v>4284</v>
      </c>
      <c r="V251" s="154" t="s">
        <v>1</v>
      </c>
      <c r="W251" s="170" t="str">
        <f t="shared" ca="1" si="39"/>
        <v>1994</v>
      </c>
      <c r="X251" s="170" t="e">
        <f>INDEX(Kraftwerksliste!$C$21:$Z$559,MATCH(A251,Kraftwerksliste!$D$21:$D$559,0),17)</f>
        <v>#N/A</v>
      </c>
      <c r="Z251" s="153" t="str" cm="1">
        <f t="array" aca="1" ref="Z251" ca="1">CELL("format",I251)</f>
        <v>F0</v>
      </c>
      <c r="AA251" s="6">
        <v>250</v>
      </c>
      <c r="AB251" s="173" t="str">
        <f t="shared" ca="1" si="40"/>
        <v>1994</v>
      </c>
      <c r="AC251" s="6">
        <f t="shared" si="35"/>
        <v>0</v>
      </c>
      <c r="AD251" s="6">
        <f t="shared" si="36"/>
        <v>0</v>
      </c>
      <c r="AE251" s="6">
        <f t="shared" si="38"/>
        <v>10</v>
      </c>
      <c r="AF251" s="6" t="str">
        <f t="shared" si="37"/>
        <v>in Betrieb</v>
      </c>
    </row>
    <row r="252" spans="1:32" ht="15" customHeight="1" x14ac:dyDescent="0.25">
      <c r="A252" s="54" t="s">
        <v>4286</v>
      </c>
      <c r="B252" s="51" t="s">
        <v>4287</v>
      </c>
      <c r="C252" s="51" t="s">
        <v>4288</v>
      </c>
      <c r="D252" s="75">
        <v>26723</v>
      </c>
      <c r="E252" s="62" t="s">
        <v>934</v>
      </c>
      <c r="F252" s="51"/>
      <c r="G252" s="36" t="s">
        <v>59</v>
      </c>
      <c r="H252" s="50"/>
      <c r="I252" s="29">
        <v>2012</v>
      </c>
      <c r="J252" s="29">
        <v>2012</v>
      </c>
      <c r="K252" s="50" t="s">
        <v>1</v>
      </c>
      <c r="L252" s="50" t="s">
        <v>3864</v>
      </c>
      <c r="M252" s="51"/>
      <c r="N252" s="50"/>
      <c r="O252" s="92" t="s">
        <v>3864</v>
      </c>
      <c r="P252" s="36" t="s">
        <v>55</v>
      </c>
      <c r="Q252" s="50"/>
      <c r="R252" s="76">
        <v>6.5</v>
      </c>
      <c r="S252" s="58" t="s">
        <v>7232</v>
      </c>
      <c r="T252" s="54" t="s">
        <v>149</v>
      </c>
      <c r="U252" s="62" t="s">
        <v>580</v>
      </c>
      <c r="V252" s="154" t="s">
        <v>1</v>
      </c>
      <c r="W252" s="170" t="str">
        <f t="shared" ca="1" si="39"/>
        <v>2012</v>
      </c>
      <c r="X252" s="170" t="e">
        <f>INDEX(Kraftwerksliste!$C$21:$Z$559,MATCH(A252,Kraftwerksliste!$D$21:$D$559,0),17)</f>
        <v>#N/A</v>
      </c>
      <c r="Z252" s="153" t="str" cm="1">
        <f t="array" aca="1" ref="Z252" ca="1">CELL("format",I252)</f>
        <v>G</v>
      </c>
      <c r="AA252" s="6">
        <v>251</v>
      </c>
      <c r="AB252" s="173" t="str">
        <f t="shared" ca="1" si="40"/>
        <v>2012</v>
      </c>
      <c r="AC252" s="6">
        <f t="shared" si="35"/>
        <v>0</v>
      </c>
      <c r="AD252" s="6">
        <f t="shared" si="36"/>
        <v>0</v>
      </c>
      <c r="AE252" s="6">
        <f t="shared" si="38"/>
        <v>10</v>
      </c>
      <c r="AF252" s="6" t="str">
        <f t="shared" si="37"/>
        <v>in Betrieb</v>
      </c>
    </row>
    <row r="253" spans="1:32" ht="15" customHeight="1" x14ac:dyDescent="0.25">
      <c r="A253" s="54" t="s">
        <v>4289</v>
      </c>
      <c r="B253" s="51" t="s">
        <v>4287</v>
      </c>
      <c r="C253" s="51" t="s">
        <v>4288</v>
      </c>
      <c r="D253" s="75">
        <v>26723</v>
      </c>
      <c r="E253" s="62" t="s">
        <v>934</v>
      </c>
      <c r="F253" s="51"/>
      <c r="G253" s="36" t="s">
        <v>59</v>
      </c>
      <c r="H253" s="50"/>
      <c r="I253" s="29">
        <v>2012</v>
      </c>
      <c r="J253" s="29">
        <v>2012</v>
      </c>
      <c r="K253" s="50" t="s">
        <v>1</v>
      </c>
      <c r="L253" s="50" t="s">
        <v>3864</v>
      </c>
      <c r="M253" s="51"/>
      <c r="N253" s="50"/>
      <c r="O253" s="92" t="s">
        <v>3864</v>
      </c>
      <c r="P253" s="36" t="s">
        <v>55</v>
      </c>
      <c r="Q253" s="50"/>
      <c r="R253" s="76">
        <v>6.5</v>
      </c>
      <c r="S253" s="58" t="s">
        <v>7232</v>
      </c>
      <c r="T253" s="50" t="s">
        <v>149</v>
      </c>
      <c r="U253" s="62" t="s">
        <v>580</v>
      </c>
      <c r="V253" s="154" t="s">
        <v>1</v>
      </c>
      <c r="W253" s="170" t="str">
        <f t="shared" ca="1" si="39"/>
        <v>2012</v>
      </c>
      <c r="X253" s="170" t="e">
        <f>INDEX(Kraftwerksliste!$C$21:$Z$559,MATCH(A253,Kraftwerksliste!$D$21:$D$559,0),17)</f>
        <v>#N/A</v>
      </c>
      <c r="Z253" s="153" t="str" cm="1">
        <f t="array" aca="1" ref="Z253" ca="1">CELL("format",I253)</f>
        <v>G</v>
      </c>
      <c r="AA253" s="6">
        <v>252</v>
      </c>
      <c r="AB253" s="173" t="str">
        <f t="shared" ca="1" si="40"/>
        <v>2012</v>
      </c>
      <c r="AC253" s="6">
        <f t="shared" si="35"/>
        <v>0</v>
      </c>
      <c r="AD253" s="6">
        <f t="shared" si="36"/>
        <v>0</v>
      </c>
      <c r="AE253" s="6">
        <f t="shared" si="38"/>
        <v>10</v>
      </c>
      <c r="AF253" s="6" t="str">
        <f t="shared" si="37"/>
        <v>in Betrieb</v>
      </c>
    </row>
    <row r="254" spans="1:32" ht="15" customHeight="1" x14ac:dyDescent="0.25">
      <c r="A254" s="54" t="s">
        <v>940</v>
      </c>
      <c r="B254" s="51" t="s">
        <v>81</v>
      </c>
      <c r="C254" s="50" t="s">
        <v>941</v>
      </c>
      <c r="D254" s="75">
        <v>49824</v>
      </c>
      <c r="E254" s="62" t="s">
        <v>942</v>
      </c>
      <c r="F254" s="50" t="s">
        <v>943</v>
      </c>
      <c r="G254" s="56" t="s">
        <v>59</v>
      </c>
      <c r="H254" s="50"/>
      <c r="I254" s="30">
        <v>41481</v>
      </c>
      <c r="J254" s="30">
        <v>41481</v>
      </c>
      <c r="K254" s="50" t="s">
        <v>1</v>
      </c>
      <c r="L254" s="50" t="s">
        <v>17</v>
      </c>
      <c r="M254" s="50"/>
      <c r="N254" s="50"/>
      <c r="O254" s="92" t="s">
        <v>17</v>
      </c>
      <c r="P254" s="50" t="s">
        <v>55</v>
      </c>
      <c r="Q254" s="50" t="s">
        <v>55</v>
      </c>
      <c r="R254" s="76">
        <v>10.6</v>
      </c>
      <c r="S254" s="50"/>
      <c r="T254" s="54" t="s">
        <v>149</v>
      </c>
      <c r="U254" s="62" t="s">
        <v>61</v>
      </c>
      <c r="V254" s="154" t="s">
        <v>1</v>
      </c>
      <c r="W254" s="170">
        <f t="shared" ca="1" si="39"/>
        <v>2013</v>
      </c>
      <c r="X254" s="170" t="e">
        <f>INDEX(Kraftwerksliste!$C$21:$Z$559,MATCH(A254,Kraftwerksliste!$D$21:$D$559,0),17)</f>
        <v>#N/A</v>
      </c>
      <c r="Z254" s="153" t="str" cm="1">
        <f t="array" aca="1" ref="Z254" ca="1">CELL("format",I254)</f>
        <v>D1</v>
      </c>
      <c r="AA254" s="6">
        <v>253</v>
      </c>
      <c r="AB254" s="173">
        <f t="shared" ca="1" si="40"/>
        <v>2013</v>
      </c>
      <c r="AC254" s="6">
        <f t="shared" si="35"/>
        <v>0</v>
      </c>
      <c r="AD254" s="6">
        <f t="shared" si="36"/>
        <v>0</v>
      </c>
      <c r="AE254" s="6">
        <f t="shared" si="38"/>
        <v>10</v>
      </c>
      <c r="AF254" s="6" t="str">
        <f t="shared" si="37"/>
        <v>in Betrieb</v>
      </c>
    </row>
    <row r="255" spans="1:32" ht="15" customHeight="1" x14ac:dyDescent="0.25">
      <c r="A255" s="54" t="s">
        <v>944</v>
      </c>
      <c r="B255" s="50" t="s">
        <v>81</v>
      </c>
      <c r="C255" s="50"/>
      <c r="D255" s="77">
        <v>49824</v>
      </c>
      <c r="E255" s="50" t="s">
        <v>942</v>
      </c>
      <c r="F255" s="50" t="s">
        <v>945</v>
      </c>
      <c r="G255" s="56" t="s">
        <v>59</v>
      </c>
      <c r="H255" s="50"/>
      <c r="I255" s="30">
        <v>41481</v>
      </c>
      <c r="J255" s="30">
        <v>41481</v>
      </c>
      <c r="K255" s="50" t="s">
        <v>1</v>
      </c>
      <c r="L255" s="50" t="s">
        <v>17</v>
      </c>
      <c r="M255" s="50"/>
      <c r="N255" s="50"/>
      <c r="O255" s="92" t="s">
        <v>17</v>
      </c>
      <c r="P255" s="50" t="s">
        <v>55</v>
      </c>
      <c r="Q255" s="50" t="s">
        <v>55</v>
      </c>
      <c r="R255" s="55">
        <v>10.6</v>
      </c>
      <c r="S255" s="50" t="s">
        <v>946</v>
      </c>
      <c r="T255" s="54">
        <v>10</v>
      </c>
      <c r="U255" s="62" t="s">
        <v>61</v>
      </c>
      <c r="V255" s="154" t="s">
        <v>1</v>
      </c>
      <c r="W255" s="170">
        <f t="shared" ref="W255:W278" ca="1" si="41">IF(ISBLANK(I255),2010,IF(Z255="D1",YEAR(I255),RIGHT(I255,4)))</f>
        <v>2013</v>
      </c>
      <c r="X255" s="170" t="e">
        <f>INDEX(Kraftwerksliste!$C$21:$Z$559,MATCH(A255,Kraftwerksliste!$D$21:$D$559,0),17)</f>
        <v>#N/A</v>
      </c>
      <c r="Z255" s="153" t="str" cm="1">
        <f t="array" aca="1" ref="Z255" ca="1">CELL("format",I255)</f>
        <v>D1</v>
      </c>
      <c r="AA255" s="6">
        <v>254</v>
      </c>
      <c r="AB255" s="173">
        <f t="shared" ref="AB255:AB278" ca="1" si="42">W255</f>
        <v>2013</v>
      </c>
      <c r="AC255" s="6">
        <f t="shared" si="35"/>
        <v>0</v>
      </c>
      <c r="AD255" s="6">
        <f t="shared" si="36"/>
        <v>0</v>
      </c>
      <c r="AE255" s="6">
        <f t="shared" si="38"/>
        <v>10</v>
      </c>
      <c r="AF255" s="6" t="str">
        <f t="shared" si="37"/>
        <v>in Betrieb</v>
      </c>
    </row>
    <row r="256" spans="1:32" ht="15" customHeight="1" x14ac:dyDescent="0.25">
      <c r="A256" s="50" t="s">
        <v>947</v>
      </c>
      <c r="B256" s="33" t="s">
        <v>611</v>
      </c>
      <c r="C256" s="36" t="s">
        <v>948</v>
      </c>
      <c r="D256" s="80">
        <v>31857</v>
      </c>
      <c r="E256" s="33" t="s">
        <v>949</v>
      </c>
      <c r="F256" s="33"/>
      <c r="G256" s="36" t="s">
        <v>59</v>
      </c>
      <c r="H256" s="36" t="s">
        <v>950</v>
      </c>
      <c r="I256" s="30">
        <v>31079</v>
      </c>
      <c r="J256" s="38">
        <v>31079</v>
      </c>
      <c r="K256" s="50" t="s">
        <v>1</v>
      </c>
      <c r="L256" s="33" t="s">
        <v>23</v>
      </c>
      <c r="M256" s="51"/>
      <c r="N256" s="51"/>
      <c r="O256" s="51" t="s">
        <v>23</v>
      </c>
      <c r="P256" s="33" t="s">
        <v>58</v>
      </c>
      <c r="Q256" s="33" t="s">
        <v>58</v>
      </c>
      <c r="R256" s="52">
        <v>1360</v>
      </c>
      <c r="S256" s="83" t="s">
        <v>948</v>
      </c>
      <c r="T256" s="146" t="s">
        <v>1228</v>
      </c>
      <c r="U256" s="62" t="s">
        <v>580</v>
      </c>
      <c r="V256" s="154" t="s">
        <v>1</v>
      </c>
      <c r="W256" s="170">
        <f t="shared" ca="1" si="41"/>
        <v>1985</v>
      </c>
      <c r="X256" s="170" t="str">
        <f>INDEX(Kraftwerksliste!$C$21:$Z$559,MATCH(A256,Kraftwerksliste!$D$21:$D$559,0),17)</f>
        <v>Steam turbine</v>
      </c>
      <c r="Z256" s="153" t="str" cm="1">
        <f t="array" aca="1" ref="Z256" ca="1">CELL("format",I256)</f>
        <v>D1</v>
      </c>
      <c r="AA256" s="6">
        <v>255</v>
      </c>
      <c r="AB256" s="173">
        <f t="shared" ca="1" si="42"/>
        <v>1985</v>
      </c>
      <c r="AC256" s="6">
        <f t="shared" si="35"/>
        <v>0</v>
      </c>
      <c r="AD256" s="6">
        <f t="shared" si="36"/>
        <v>0</v>
      </c>
      <c r="AE256" s="6">
        <f t="shared" si="38"/>
        <v>10</v>
      </c>
      <c r="AF256" s="6" t="str">
        <f t="shared" si="37"/>
        <v>in Betrieb</v>
      </c>
    </row>
    <row r="257" spans="1:32" ht="15" customHeight="1" x14ac:dyDescent="0.25">
      <c r="A257" s="139" t="s">
        <v>3638</v>
      </c>
      <c r="B257" s="139" t="s">
        <v>3639</v>
      </c>
      <c r="C257" s="139" t="s">
        <v>3640</v>
      </c>
      <c r="D257" s="139">
        <v>66806</v>
      </c>
      <c r="E257" s="139" t="s">
        <v>3641</v>
      </c>
      <c r="F257" s="139" t="s">
        <v>3642</v>
      </c>
      <c r="G257" s="139" t="s">
        <v>404</v>
      </c>
      <c r="H257" s="139" t="s">
        <v>790</v>
      </c>
      <c r="I257" s="30">
        <v>40771</v>
      </c>
      <c r="J257" s="38">
        <v>40771</v>
      </c>
      <c r="K257" s="139" t="s">
        <v>3622</v>
      </c>
      <c r="L257" s="139" t="s">
        <v>32</v>
      </c>
      <c r="M257" s="139" t="s">
        <v>32</v>
      </c>
      <c r="N257" s="139" t="s">
        <v>1000</v>
      </c>
      <c r="O257" s="139" t="s">
        <v>32</v>
      </c>
      <c r="P257" s="139" t="s">
        <v>58</v>
      </c>
      <c r="Q257" s="139" t="s">
        <v>58</v>
      </c>
      <c r="R257" s="140">
        <v>283</v>
      </c>
      <c r="S257" s="140" t="s">
        <v>3643</v>
      </c>
      <c r="T257" s="151" t="s">
        <v>370</v>
      </c>
      <c r="U257" s="140" t="s">
        <v>3114</v>
      </c>
      <c r="V257" s="164" t="s">
        <v>7486</v>
      </c>
      <c r="W257" s="170">
        <f t="shared" ca="1" si="41"/>
        <v>2011</v>
      </c>
      <c r="X257" s="170" t="e">
        <f>INDEX(Kraftwerksliste!$C$21:$Z$559,MATCH(A257,Kraftwerksliste!$D$21:$D$559,0),17)</f>
        <v>#N/A</v>
      </c>
      <c r="Z257" s="153" t="str" cm="1">
        <f t="array" aca="1" ref="Z257" ca="1">CELL("format",I257)</f>
        <v>D1</v>
      </c>
      <c r="AA257" s="6">
        <v>256</v>
      </c>
      <c r="AB257" s="173">
        <f t="shared" ca="1" si="42"/>
        <v>2011</v>
      </c>
      <c r="AC257" s="6">
        <f t="shared" si="35"/>
        <v>1</v>
      </c>
      <c r="AD257" s="6">
        <f t="shared" si="36"/>
        <v>0</v>
      </c>
      <c r="AE257" s="6">
        <f t="shared" si="38"/>
        <v>36</v>
      </c>
      <c r="AF257" s="6" t="str">
        <f t="shared" si="37"/>
        <v xml:space="preserve">Endgültig Stillgelegt 2018 </v>
      </c>
    </row>
    <row r="258" spans="1:32" ht="15" customHeight="1" x14ac:dyDescent="0.25">
      <c r="A258" s="139" t="s">
        <v>3644</v>
      </c>
      <c r="B258" s="139" t="s">
        <v>3645</v>
      </c>
      <c r="C258" s="139" t="s">
        <v>3640</v>
      </c>
      <c r="D258" s="139">
        <v>66806</v>
      </c>
      <c r="E258" s="139" t="s">
        <v>3641</v>
      </c>
      <c r="F258" s="139" t="s">
        <v>3646</v>
      </c>
      <c r="G258" s="139" t="s">
        <v>404</v>
      </c>
      <c r="H258" s="139" t="s">
        <v>1085</v>
      </c>
      <c r="I258" s="40">
        <v>23309</v>
      </c>
      <c r="J258" s="40">
        <v>23309</v>
      </c>
      <c r="K258" s="139" t="s">
        <v>3622</v>
      </c>
      <c r="L258" s="139" t="s">
        <v>32</v>
      </c>
      <c r="M258" s="139" t="s">
        <v>32</v>
      </c>
      <c r="N258" s="139" t="s">
        <v>1000</v>
      </c>
      <c r="O258" s="139" t="s">
        <v>32</v>
      </c>
      <c r="P258" s="139" t="s">
        <v>58</v>
      </c>
      <c r="Q258" s="139" t="s">
        <v>55</v>
      </c>
      <c r="R258" s="140">
        <v>106</v>
      </c>
      <c r="S258" s="140" t="s">
        <v>3647</v>
      </c>
      <c r="T258" s="151" t="s">
        <v>1228</v>
      </c>
      <c r="U258" s="140" t="s">
        <v>86</v>
      </c>
      <c r="V258" s="164" t="s">
        <v>7486</v>
      </c>
      <c r="W258" s="170">
        <f t="shared" ca="1" si="41"/>
        <v>1963</v>
      </c>
      <c r="X258" s="170" t="e">
        <f>INDEX(Kraftwerksliste!$C$21:$Z$559,MATCH(A258,Kraftwerksliste!$D$21:$D$559,0),17)</f>
        <v>#N/A</v>
      </c>
      <c r="Z258" s="153" t="str" cm="1">
        <f t="array" aca="1" ref="Z258" ca="1">CELL("format",I258)</f>
        <v>D1</v>
      </c>
      <c r="AA258" s="6">
        <v>257</v>
      </c>
      <c r="AB258" s="173">
        <f t="shared" ca="1" si="42"/>
        <v>1963</v>
      </c>
      <c r="AC258" s="6">
        <f t="shared" ref="AC258:AC321" si="43">IF(RIGHT(K258,9)="(mit StA)",1,0)</f>
        <v>1</v>
      </c>
      <c r="AD258" s="6">
        <f t="shared" ref="AD258:AD321" si="44">IF(RIGHT(K258,10)="(ohne StA)",1,0)</f>
        <v>0</v>
      </c>
      <c r="AE258" s="6">
        <f t="shared" si="38"/>
        <v>36</v>
      </c>
      <c r="AF258" s="6" t="str">
        <f t="shared" ref="AF258:AF321" si="45">IF(AC258=1,LEFT(K258,AE258-9),IF(AD258=1,LEFT(K258,AE258-10),K258))</f>
        <v xml:space="preserve">Endgültig Stillgelegt 2018 </v>
      </c>
    </row>
    <row r="259" spans="1:32" ht="15" customHeight="1" x14ac:dyDescent="0.25">
      <c r="A259" s="50" t="s">
        <v>4300</v>
      </c>
      <c r="B259" s="50" t="s">
        <v>4301</v>
      </c>
      <c r="C259" s="50" t="s">
        <v>4302</v>
      </c>
      <c r="D259" s="77">
        <v>50374</v>
      </c>
      <c r="E259" s="50" t="s">
        <v>6185</v>
      </c>
      <c r="F259" s="50"/>
      <c r="G259" s="56" t="s">
        <v>54</v>
      </c>
      <c r="H259" s="50"/>
      <c r="I259" s="30">
        <v>38418</v>
      </c>
      <c r="J259" s="38">
        <v>38418</v>
      </c>
      <c r="K259" s="50" t="s">
        <v>1</v>
      </c>
      <c r="L259" s="50" t="s">
        <v>3864</v>
      </c>
      <c r="M259" s="50"/>
      <c r="N259" s="50"/>
      <c r="O259" s="50" t="s">
        <v>3864</v>
      </c>
      <c r="P259" s="50" t="s">
        <v>55</v>
      </c>
      <c r="Q259" s="50" t="s">
        <v>130</v>
      </c>
      <c r="R259" s="76">
        <v>12</v>
      </c>
      <c r="S259" s="50" t="s">
        <v>7234</v>
      </c>
      <c r="T259" s="54" t="s">
        <v>149</v>
      </c>
      <c r="U259" s="62" t="s">
        <v>953</v>
      </c>
      <c r="V259" s="154" t="s">
        <v>1</v>
      </c>
      <c r="W259" s="170">
        <f t="shared" ca="1" si="41"/>
        <v>2005</v>
      </c>
      <c r="X259" s="170" t="e">
        <f>INDEX(Kraftwerksliste!$C$21:$Z$559,MATCH(A259,Kraftwerksliste!$D$21:$D$559,0),17)</f>
        <v>#N/A</v>
      </c>
      <c r="Z259" s="153" t="str" cm="1">
        <f t="array" aca="1" ref="Z259" ca="1">CELL("format",I259)</f>
        <v>D1</v>
      </c>
      <c r="AA259" s="6">
        <v>258</v>
      </c>
      <c r="AB259" s="173">
        <f t="shared" ca="1" si="42"/>
        <v>2005</v>
      </c>
      <c r="AC259" s="6">
        <f t="shared" si="43"/>
        <v>0</v>
      </c>
      <c r="AD259" s="6">
        <f t="shared" si="44"/>
        <v>0</v>
      </c>
      <c r="AE259" s="6">
        <f t="shared" si="38"/>
        <v>10</v>
      </c>
      <c r="AF259" s="6" t="str">
        <f t="shared" si="45"/>
        <v>in Betrieb</v>
      </c>
    </row>
    <row r="260" spans="1:32" ht="15" customHeight="1" x14ac:dyDescent="0.25">
      <c r="A260" s="139" t="s">
        <v>954</v>
      </c>
      <c r="B260" s="139" t="s">
        <v>955</v>
      </c>
      <c r="C260" s="139" t="s">
        <v>956</v>
      </c>
      <c r="D260" s="139">
        <v>99085</v>
      </c>
      <c r="E260" s="139" t="s">
        <v>957</v>
      </c>
      <c r="F260" s="139"/>
      <c r="G260" s="139" t="s">
        <v>169</v>
      </c>
      <c r="H260" s="139"/>
      <c r="I260" s="30">
        <v>35179</v>
      </c>
      <c r="J260" s="38">
        <v>35179</v>
      </c>
      <c r="K260" s="139" t="s">
        <v>3629</v>
      </c>
      <c r="L260" s="139" t="s">
        <v>20</v>
      </c>
      <c r="M260" s="139"/>
      <c r="N260" s="139"/>
      <c r="O260" s="139" t="s">
        <v>20</v>
      </c>
      <c r="P260" s="139" t="s">
        <v>58</v>
      </c>
      <c r="Q260" s="139" t="s">
        <v>55</v>
      </c>
      <c r="R260" s="140">
        <v>11</v>
      </c>
      <c r="S260" s="140" t="s">
        <v>958</v>
      </c>
      <c r="T260" s="151">
        <v>10</v>
      </c>
      <c r="U260" s="140" t="s">
        <v>959</v>
      </c>
      <c r="V260" s="164" t="s">
        <v>7486</v>
      </c>
      <c r="W260" s="170">
        <f t="shared" ca="1" si="41"/>
        <v>1996</v>
      </c>
      <c r="X260" s="170" t="str">
        <f>INDEX(Kraftwerksliste!$C$21:$Z$559,MATCH(A260,Kraftwerksliste!$D$21:$D$559,0),17)</f>
        <v>Steam turbine</v>
      </c>
      <c r="Z260" s="153" t="str" cm="1">
        <f t="array" aca="1" ref="Z260" ca="1">CELL("format",I260)</f>
        <v>D1</v>
      </c>
      <c r="AA260" s="6">
        <v>259</v>
      </c>
      <c r="AB260" s="173">
        <f t="shared" ca="1" si="42"/>
        <v>1996</v>
      </c>
      <c r="AC260" s="6">
        <f t="shared" si="43"/>
        <v>0</v>
      </c>
      <c r="AD260" s="6">
        <f t="shared" si="44"/>
        <v>1</v>
      </c>
      <c r="AE260" s="6">
        <f t="shared" si="38"/>
        <v>37</v>
      </c>
      <c r="AF260" s="6" t="str">
        <f t="shared" si="45"/>
        <v xml:space="preserve">Endgültig Stillgelegt 2018 </v>
      </c>
    </row>
    <row r="261" spans="1:32" ht="15" customHeight="1" x14ac:dyDescent="0.25">
      <c r="A261" s="50" t="s">
        <v>960</v>
      </c>
      <c r="B261" s="50" t="s">
        <v>955</v>
      </c>
      <c r="C261" s="50" t="s">
        <v>961</v>
      </c>
      <c r="D261" s="77">
        <v>99087</v>
      </c>
      <c r="E261" s="50" t="s">
        <v>957</v>
      </c>
      <c r="F261" s="50"/>
      <c r="G261" s="56" t="s">
        <v>169</v>
      </c>
      <c r="H261" s="50" t="s">
        <v>962</v>
      </c>
      <c r="I261" s="30">
        <v>36511</v>
      </c>
      <c r="J261" s="30">
        <v>36511</v>
      </c>
      <c r="K261" s="50" t="s">
        <v>1</v>
      </c>
      <c r="L261" s="50" t="s">
        <v>20</v>
      </c>
      <c r="M261" s="50"/>
      <c r="N261" s="50"/>
      <c r="O261" s="50" t="s">
        <v>20</v>
      </c>
      <c r="P261" s="50" t="s">
        <v>58</v>
      </c>
      <c r="Q261" s="50" t="s">
        <v>55</v>
      </c>
      <c r="R261" s="55">
        <v>76.5</v>
      </c>
      <c r="S261" s="50" t="s">
        <v>963</v>
      </c>
      <c r="T261" s="54" t="s">
        <v>370</v>
      </c>
      <c r="U261" s="50" t="s">
        <v>959</v>
      </c>
      <c r="V261" s="153" t="s">
        <v>1</v>
      </c>
      <c r="W261" s="170">
        <f t="shared" ca="1" si="41"/>
        <v>1999</v>
      </c>
      <c r="X261" s="170" t="str">
        <f>INDEX(Kraftwerksliste!$C$21:$Z$559,MATCH(A261,Kraftwerksliste!$D$21:$D$559,0),17)</f>
        <v>Combined cycle</v>
      </c>
      <c r="Z261" s="153" t="str" cm="1">
        <f t="array" aca="1" ref="Z261" ca="1">CELL("format",I261)</f>
        <v>D1</v>
      </c>
      <c r="AA261" s="6">
        <v>260</v>
      </c>
      <c r="AB261" s="173">
        <f t="shared" ca="1" si="42"/>
        <v>1999</v>
      </c>
      <c r="AC261" s="6">
        <f t="shared" si="43"/>
        <v>0</v>
      </c>
      <c r="AD261" s="6">
        <f t="shared" si="44"/>
        <v>0</v>
      </c>
      <c r="AE261" s="6">
        <f t="shared" si="38"/>
        <v>10</v>
      </c>
      <c r="AF261" s="6" t="str">
        <f t="shared" si="45"/>
        <v>in Betrieb</v>
      </c>
    </row>
    <row r="262" spans="1:32" ht="15" customHeight="1" x14ac:dyDescent="0.25">
      <c r="A262" s="50" t="s">
        <v>964</v>
      </c>
      <c r="B262" s="58" t="s">
        <v>955</v>
      </c>
      <c r="C262" s="36" t="s">
        <v>961</v>
      </c>
      <c r="D262" s="77">
        <v>99087</v>
      </c>
      <c r="E262" s="33" t="s">
        <v>957</v>
      </c>
      <c r="F262" s="33"/>
      <c r="G262" s="36" t="s">
        <v>169</v>
      </c>
      <c r="H262" s="36" t="s">
        <v>965</v>
      </c>
      <c r="I262" s="31">
        <v>2014</v>
      </c>
      <c r="J262" s="31">
        <v>2014</v>
      </c>
      <c r="K262" s="50" t="s">
        <v>1</v>
      </c>
      <c r="L262" s="50" t="s">
        <v>20</v>
      </c>
      <c r="M262" s="51"/>
      <c r="N262" s="33"/>
      <c r="O262" s="51" t="s">
        <v>20</v>
      </c>
      <c r="P262" s="33" t="s">
        <v>58</v>
      </c>
      <c r="Q262" s="36" t="s">
        <v>55</v>
      </c>
      <c r="R262" s="52">
        <v>32.6</v>
      </c>
      <c r="S262" s="62"/>
      <c r="T262" s="50" t="s">
        <v>370</v>
      </c>
      <c r="U262" s="36" t="s">
        <v>959</v>
      </c>
      <c r="V262" s="158" t="s">
        <v>1</v>
      </c>
      <c r="W262" s="170" t="str">
        <f t="shared" ca="1" si="41"/>
        <v>2014</v>
      </c>
      <c r="X262" s="170" t="str">
        <f>INDEX(Kraftwerksliste!$C$21:$Z$559,MATCH(A262,Kraftwerksliste!$D$21:$D$559,0),17)</f>
        <v>Combined cycle</v>
      </c>
      <c r="Z262" s="153" t="str" cm="1">
        <f t="array" aca="1" ref="Z262" ca="1">CELL("format",I262)</f>
        <v>F0</v>
      </c>
      <c r="AA262" s="6">
        <v>261</v>
      </c>
      <c r="AB262" s="173" t="str">
        <f t="shared" ca="1" si="42"/>
        <v>2014</v>
      </c>
      <c r="AC262" s="6">
        <f t="shared" si="43"/>
        <v>0</v>
      </c>
      <c r="AD262" s="6">
        <f t="shared" si="44"/>
        <v>0</v>
      </c>
      <c r="AE262" s="6">
        <f t="shared" si="38"/>
        <v>10</v>
      </c>
      <c r="AF262" s="6" t="str">
        <f t="shared" si="45"/>
        <v>in Betrieb</v>
      </c>
    </row>
    <row r="263" spans="1:32" ht="15" customHeight="1" x14ac:dyDescent="0.25">
      <c r="A263" s="54" t="s">
        <v>4303</v>
      </c>
      <c r="B263" s="51" t="s">
        <v>4304</v>
      </c>
      <c r="C263" s="51"/>
      <c r="D263" s="75">
        <v>99094</v>
      </c>
      <c r="E263" s="62" t="s">
        <v>957</v>
      </c>
      <c r="F263" s="51"/>
      <c r="G263" s="36" t="s">
        <v>169</v>
      </c>
      <c r="H263" s="50"/>
      <c r="I263" s="29">
        <v>2005</v>
      </c>
      <c r="J263" s="29">
        <v>2005</v>
      </c>
      <c r="K263" s="50" t="s">
        <v>1</v>
      </c>
      <c r="L263" s="50" t="s">
        <v>3864</v>
      </c>
      <c r="M263" s="51"/>
      <c r="N263" s="50"/>
      <c r="O263" s="92" t="s">
        <v>3864</v>
      </c>
      <c r="P263" s="36" t="s">
        <v>55</v>
      </c>
      <c r="Q263" s="50"/>
      <c r="R263" s="76">
        <v>22</v>
      </c>
      <c r="S263" s="58"/>
      <c r="T263" s="54" t="s">
        <v>149</v>
      </c>
      <c r="U263" s="62" t="s">
        <v>231</v>
      </c>
      <c r="V263" s="154" t="s">
        <v>1</v>
      </c>
      <c r="W263" s="170" t="str">
        <f t="shared" ca="1" si="41"/>
        <v>2005</v>
      </c>
      <c r="X263" s="170" t="e">
        <f>INDEX(Kraftwerksliste!$C$21:$Z$559,MATCH(A263,Kraftwerksliste!$D$21:$D$559,0),17)</f>
        <v>#N/A</v>
      </c>
      <c r="Z263" s="153" t="str" cm="1">
        <f t="array" aca="1" ref="Z263" ca="1">CELL("format",I263)</f>
        <v>G</v>
      </c>
      <c r="AA263" s="6">
        <v>262</v>
      </c>
      <c r="AB263" s="173" t="str">
        <f t="shared" ca="1" si="42"/>
        <v>2005</v>
      </c>
      <c r="AC263" s="6">
        <f t="shared" si="43"/>
        <v>0</v>
      </c>
      <c r="AD263" s="6">
        <f t="shared" si="44"/>
        <v>0</v>
      </c>
      <c r="AE263" s="6">
        <f t="shared" si="38"/>
        <v>10</v>
      </c>
      <c r="AF263" s="6" t="str">
        <f t="shared" si="45"/>
        <v>in Betrieb</v>
      </c>
    </row>
    <row r="264" spans="1:32" ht="15" customHeight="1" x14ac:dyDescent="0.25">
      <c r="A264" s="50" t="s">
        <v>4305</v>
      </c>
      <c r="B264" s="50" t="s">
        <v>4306</v>
      </c>
      <c r="C264" s="50"/>
      <c r="D264" s="77">
        <v>99198</v>
      </c>
      <c r="E264" s="50" t="s">
        <v>6186</v>
      </c>
      <c r="F264" s="50"/>
      <c r="G264" s="56" t="s">
        <v>169</v>
      </c>
      <c r="H264" s="50"/>
      <c r="I264" s="29">
        <v>2004</v>
      </c>
      <c r="J264" s="29">
        <v>2004</v>
      </c>
      <c r="K264" s="50" t="s">
        <v>1</v>
      </c>
      <c r="L264" s="50" t="s">
        <v>3864</v>
      </c>
      <c r="M264" s="50"/>
      <c r="N264" s="50"/>
      <c r="O264" s="50" t="s">
        <v>3864</v>
      </c>
      <c r="P264" s="50" t="s">
        <v>55</v>
      </c>
      <c r="Q264" s="50"/>
      <c r="R264" s="55">
        <v>11.9</v>
      </c>
      <c r="S264" s="50"/>
      <c r="T264" s="54" t="s">
        <v>1280</v>
      </c>
      <c r="U264" s="50" t="s">
        <v>959</v>
      </c>
      <c r="V264" s="153" t="s">
        <v>1</v>
      </c>
      <c r="W264" s="170" t="str">
        <f t="shared" ca="1" si="41"/>
        <v>2004</v>
      </c>
      <c r="X264" s="170" t="e">
        <f>INDEX(Kraftwerksliste!$C$21:$Z$559,MATCH(A264,Kraftwerksliste!$D$21:$D$559,0),17)</f>
        <v>#N/A</v>
      </c>
      <c r="Z264" s="153" t="str" cm="1">
        <f t="array" aca="1" ref="Z264" ca="1">CELL("format",I264)</f>
        <v>G</v>
      </c>
      <c r="AA264" s="6">
        <v>263</v>
      </c>
      <c r="AB264" s="173" t="str">
        <f t="shared" ca="1" si="42"/>
        <v>2004</v>
      </c>
      <c r="AC264" s="6">
        <f t="shared" si="43"/>
        <v>0</v>
      </c>
      <c r="AD264" s="6">
        <f t="shared" si="44"/>
        <v>0</v>
      </c>
      <c r="AE264" s="6">
        <f t="shared" si="38"/>
        <v>10</v>
      </c>
      <c r="AF264" s="6" t="str">
        <f t="shared" si="45"/>
        <v>in Betrieb</v>
      </c>
    </row>
    <row r="265" spans="1:32" ht="15" customHeight="1" x14ac:dyDescent="0.25">
      <c r="A265" s="50" t="s">
        <v>966</v>
      </c>
      <c r="B265" s="50" t="s">
        <v>222</v>
      </c>
      <c r="C265" s="50" t="s">
        <v>967</v>
      </c>
      <c r="D265" s="77">
        <v>94140</v>
      </c>
      <c r="E265" s="50" t="s">
        <v>967</v>
      </c>
      <c r="F265" s="50" t="s">
        <v>968</v>
      </c>
      <c r="G265" s="56" t="s">
        <v>127</v>
      </c>
      <c r="H265" s="50" t="s">
        <v>967</v>
      </c>
      <c r="I265" s="126">
        <v>15557</v>
      </c>
      <c r="J265" s="126">
        <v>15557</v>
      </c>
      <c r="K265" s="50" t="s">
        <v>1</v>
      </c>
      <c r="L265" s="50" t="s">
        <v>25</v>
      </c>
      <c r="M265" s="50"/>
      <c r="N265" s="50"/>
      <c r="O265" s="50" t="s">
        <v>25</v>
      </c>
      <c r="P265" s="50" t="s">
        <v>58</v>
      </c>
      <c r="Q265" s="50" t="s">
        <v>58</v>
      </c>
      <c r="R265" s="55">
        <v>72.5</v>
      </c>
      <c r="S265" s="50" t="s">
        <v>226</v>
      </c>
      <c r="T265" s="54" t="s">
        <v>370</v>
      </c>
      <c r="U265" s="50" t="s">
        <v>168</v>
      </c>
      <c r="V265" s="153" t="s">
        <v>1</v>
      </c>
      <c r="W265" s="170">
        <f t="shared" ca="1" si="41"/>
        <v>1942</v>
      </c>
      <c r="X265" s="170" t="e">
        <f>INDEX(Kraftwerksliste!$C$21:$Z$559,MATCH(A265,Kraftwerksliste!$D$21:$D$559,0),17)</f>
        <v>#N/A</v>
      </c>
      <c r="Z265" s="153" t="str" cm="1">
        <f t="array" aca="1" ref="Z265" ca="1">CELL("format",I265)</f>
        <v>D1</v>
      </c>
      <c r="AA265" s="6">
        <v>264</v>
      </c>
      <c r="AB265" s="173">
        <f t="shared" ca="1" si="42"/>
        <v>1942</v>
      </c>
      <c r="AC265" s="6">
        <f t="shared" si="43"/>
        <v>0</v>
      </c>
      <c r="AD265" s="6">
        <f t="shared" si="44"/>
        <v>0</v>
      </c>
      <c r="AE265" s="6">
        <f t="shared" si="38"/>
        <v>10</v>
      </c>
      <c r="AF265" s="6" t="str">
        <f t="shared" si="45"/>
        <v>in Betrieb</v>
      </c>
    </row>
    <row r="266" spans="1:32" ht="15" customHeight="1" x14ac:dyDescent="0.25">
      <c r="A266" s="50" t="s">
        <v>4307</v>
      </c>
      <c r="B266" s="50" t="s">
        <v>4308</v>
      </c>
      <c r="C266" s="50"/>
      <c r="D266" s="33">
        <v>41812</v>
      </c>
      <c r="E266" s="33" t="s">
        <v>6187</v>
      </c>
      <c r="F266" s="33"/>
      <c r="G266" s="56" t="s">
        <v>54</v>
      </c>
      <c r="H266" s="33"/>
      <c r="I266" s="29">
        <v>2000</v>
      </c>
      <c r="J266" s="29">
        <v>2000</v>
      </c>
      <c r="K266" s="33" t="s">
        <v>1</v>
      </c>
      <c r="L266" s="33" t="s">
        <v>3864</v>
      </c>
      <c r="M266" s="33"/>
      <c r="N266" s="33"/>
      <c r="O266" s="33" t="s">
        <v>3864</v>
      </c>
      <c r="P266" s="33" t="s">
        <v>55</v>
      </c>
      <c r="Q266" s="33"/>
      <c r="R266" s="55">
        <v>20.7</v>
      </c>
      <c r="S266" s="33"/>
      <c r="T266" s="54" t="s">
        <v>1280</v>
      </c>
      <c r="U266" s="33" t="s">
        <v>7235</v>
      </c>
      <c r="V266" s="159" t="s">
        <v>1</v>
      </c>
      <c r="W266" s="170" t="str">
        <f t="shared" ca="1" si="41"/>
        <v>2000</v>
      </c>
      <c r="X266" s="170" t="e">
        <f>INDEX(Kraftwerksliste!$C$21:$Z$559,MATCH(A266,Kraftwerksliste!$D$21:$D$559,0),17)</f>
        <v>#N/A</v>
      </c>
      <c r="Z266" s="153" t="str" cm="1">
        <f t="array" aca="1" ref="Z266" ca="1">CELL("format",I266)</f>
        <v>G</v>
      </c>
      <c r="AA266" s="6">
        <v>265</v>
      </c>
      <c r="AB266" s="173" t="str">
        <f t="shared" ca="1" si="42"/>
        <v>2000</v>
      </c>
      <c r="AC266" s="6">
        <f t="shared" si="43"/>
        <v>0</v>
      </c>
      <c r="AD266" s="6">
        <f t="shared" si="44"/>
        <v>0</v>
      </c>
      <c r="AE266" s="6">
        <f t="shared" si="38"/>
        <v>10</v>
      </c>
      <c r="AF266" s="6" t="str">
        <f t="shared" si="45"/>
        <v>in Betrieb</v>
      </c>
    </row>
    <row r="267" spans="1:32" ht="15" customHeight="1" x14ac:dyDescent="0.25">
      <c r="A267" s="54" t="s">
        <v>976</v>
      </c>
      <c r="B267" s="51" t="s">
        <v>977</v>
      </c>
      <c r="C267" s="51" t="s">
        <v>978</v>
      </c>
      <c r="D267" s="75">
        <v>91052</v>
      </c>
      <c r="E267" s="62" t="s">
        <v>979</v>
      </c>
      <c r="F267" s="51" t="s">
        <v>980</v>
      </c>
      <c r="G267" s="36" t="s">
        <v>127</v>
      </c>
      <c r="H267" s="50" t="s">
        <v>981</v>
      </c>
      <c r="I267" s="30">
        <v>38609</v>
      </c>
      <c r="J267" s="30">
        <v>38609</v>
      </c>
      <c r="K267" s="50" t="s">
        <v>1</v>
      </c>
      <c r="L267" s="50" t="s">
        <v>20</v>
      </c>
      <c r="M267" s="51"/>
      <c r="N267" s="50"/>
      <c r="O267" s="92" t="s">
        <v>20</v>
      </c>
      <c r="P267" s="36" t="s">
        <v>58</v>
      </c>
      <c r="Q267" s="50" t="s">
        <v>55</v>
      </c>
      <c r="R267" s="76">
        <v>21.6</v>
      </c>
      <c r="S267" s="58" t="s">
        <v>982</v>
      </c>
      <c r="T267" s="50" t="s">
        <v>149</v>
      </c>
      <c r="U267" s="62" t="s">
        <v>977</v>
      </c>
      <c r="V267" s="154" t="s">
        <v>1</v>
      </c>
      <c r="W267" s="170">
        <f t="shared" ca="1" si="41"/>
        <v>2005</v>
      </c>
      <c r="X267" s="170" t="str">
        <f>INDEX(Kraftwerksliste!$C$21:$Z$559,MATCH(A267,Kraftwerksliste!$D$21:$D$559,0),17)</f>
        <v>Combined cycle</v>
      </c>
      <c r="Z267" s="153" t="str" cm="1">
        <f t="array" aca="1" ref="Z267" ca="1">CELL("format",I267)</f>
        <v>D1</v>
      </c>
      <c r="AA267" s="6">
        <v>266</v>
      </c>
      <c r="AB267" s="173">
        <f t="shared" ca="1" si="42"/>
        <v>2005</v>
      </c>
      <c r="AC267" s="6">
        <f t="shared" si="43"/>
        <v>0</v>
      </c>
      <c r="AD267" s="6">
        <f t="shared" si="44"/>
        <v>0</v>
      </c>
      <c r="AE267" s="6">
        <f t="shared" si="38"/>
        <v>10</v>
      </c>
      <c r="AF267" s="6" t="str">
        <f t="shared" si="45"/>
        <v>in Betrieb</v>
      </c>
    </row>
    <row r="268" spans="1:32" ht="15" customHeight="1" x14ac:dyDescent="0.25">
      <c r="A268" s="54" t="s">
        <v>986</v>
      </c>
      <c r="B268" s="50" t="s">
        <v>977</v>
      </c>
      <c r="C268" s="50" t="s">
        <v>978</v>
      </c>
      <c r="D268" s="75">
        <v>91052</v>
      </c>
      <c r="E268" s="62" t="s">
        <v>979</v>
      </c>
      <c r="F268" s="54" t="s">
        <v>980</v>
      </c>
      <c r="G268" s="56" t="s">
        <v>127</v>
      </c>
      <c r="H268" s="50" t="s">
        <v>987</v>
      </c>
      <c r="I268" s="30">
        <v>30014</v>
      </c>
      <c r="J268" s="30">
        <v>30014</v>
      </c>
      <c r="K268" s="50" t="s">
        <v>1</v>
      </c>
      <c r="L268" s="50" t="s">
        <v>110</v>
      </c>
      <c r="M268" s="50" t="s">
        <v>988</v>
      </c>
      <c r="N268" s="54"/>
      <c r="O268" s="92" t="s">
        <v>32</v>
      </c>
      <c r="P268" s="50" t="s">
        <v>58</v>
      </c>
      <c r="Q268" s="50" t="s">
        <v>55</v>
      </c>
      <c r="R268" s="76">
        <v>17.399999999999999</v>
      </c>
      <c r="S268" s="50" t="s">
        <v>982</v>
      </c>
      <c r="T268" s="54" t="s">
        <v>149</v>
      </c>
      <c r="U268" s="50" t="s">
        <v>977</v>
      </c>
      <c r="V268" s="153" t="s">
        <v>1</v>
      </c>
      <c r="W268" s="170">
        <f t="shared" ca="1" si="41"/>
        <v>1982</v>
      </c>
      <c r="X268" s="170" t="str">
        <f>INDEX(Kraftwerksliste!$C$21:$Z$559,MATCH(A268,Kraftwerksliste!$D$21:$D$559,0),17)</f>
        <v>Steam turbine</v>
      </c>
      <c r="Z268" s="153" t="str" cm="1">
        <f t="array" aca="1" ref="Z268" ca="1">CELL("format",I268)</f>
        <v>D1</v>
      </c>
      <c r="AA268" s="6">
        <v>267</v>
      </c>
      <c r="AB268" s="173">
        <f t="shared" ca="1" si="42"/>
        <v>1982</v>
      </c>
      <c r="AC268" s="6">
        <f t="shared" si="43"/>
        <v>0</v>
      </c>
      <c r="AD268" s="6">
        <f t="shared" si="44"/>
        <v>0</v>
      </c>
      <c r="AE268" s="6">
        <f t="shared" si="38"/>
        <v>10</v>
      </c>
      <c r="AF268" s="6" t="str">
        <f t="shared" si="45"/>
        <v>in Betrieb</v>
      </c>
    </row>
    <row r="269" spans="1:32" ht="15" customHeight="1" x14ac:dyDescent="0.25">
      <c r="A269" s="50" t="s">
        <v>983</v>
      </c>
      <c r="B269" s="50" t="s">
        <v>977</v>
      </c>
      <c r="C269" s="50" t="s">
        <v>978</v>
      </c>
      <c r="D269" s="81">
        <v>91052</v>
      </c>
      <c r="E269" s="50" t="s">
        <v>979</v>
      </c>
      <c r="F269" s="50" t="s">
        <v>980</v>
      </c>
      <c r="G269" s="56" t="s">
        <v>127</v>
      </c>
      <c r="H269" s="50" t="s">
        <v>984</v>
      </c>
      <c r="I269" s="30">
        <v>41680</v>
      </c>
      <c r="J269" s="30">
        <v>41680</v>
      </c>
      <c r="K269" s="50" t="s">
        <v>1</v>
      </c>
      <c r="L269" s="50" t="s">
        <v>20</v>
      </c>
      <c r="M269" s="50"/>
      <c r="N269" s="50"/>
      <c r="O269" s="50" t="s">
        <v>20</v>
      </c>
      <c r="P269" s="50" t="s">
        <v>58</v>
      </c>
      <c r="Q269" s="50" t="s">
        <v>55</v>
      </c>
      <c r="R269" s="55">
        <v>6.7</v>
      </c>
      <c r="S269" s="50" t="s">
        <v>985</v>
      </c>
      <c r="T269" s="54" t="s">
        <v>149</v>
      </c>
      <c r="U269" s="51" t="s">
        <v>977</v>
      </c>
      <c r="V269" s="157" t="s">
        <v>1</v>
      </c>
      <c r="W269" s="170">
        <f t="shared" ca="1" si="41"/>
        <v>2014</v>
      </c>
      <c r="X269" s="170" t="str">
        <f>INDEX(Kraftwerksliste!$C$21:$Z$559,MATCH(A269,Kraftwerksliste!$D$21:$D$559,0),17)</f>
        <v>Combined cycle</v>
      </c>
      <c r="Z269" s="153" t="str" cm="1">
        <f t="array" aca="1" ref="Z269" ca="1">CELL("format",I269)</f>
        <v>D1</v>
      </c>
      <c r="AA269" s="6">
        <v>268</v>
      </c>
      <c r="AB269" s="173">
        <f t="shared" ca="1" si="42"/>
        <v>2014</v>
      </c>
      <c r="AC269" s="6">
        <f t="shared" si="43"/>
        <v>0</v>
      </c>
      <c r="AD269" s="6">
        <f t="shared" si="44"/>
        <v>0</v>
      </c>
      <c r="AE269" s="6">
        <f t="shared" si="38"/>
        <v>10</v>
      </c>
      <c r="AF269" s="6" t="str">
        <f t="shared" si="45"/>
        <v>in Betrieb</v>
      </c>
    </row>
    <row r="270" spans="1:32" ht="15" customHeight="1" x14ac:dyDescent="0.25">
      <c r="A270" s="54" t="s">
        <v>4316</v>
      </c>
      <c r="B270" s="51" t="s">
        <v>4317</v>
      </c>
      <c r="C270" s="50" t="s">
        <v>4318</v>
      </c>
      <c r="D270" s="75">
        <v>6279</v>
      </c>
      <c r="E270" s="62" t="s">
        <v>6190</v>
      </c>
      <c r="F270" s="51" t="s">
        <v>6191</v>
      </c>
      <c r="G270" s="36" t="s">
        <v>99</v>
      </c>
      <c r="H270" s="50" t="s">
        <v>155</v>
      </c>
      <c r="I270" s="30">
        <v>40148</v>
      </c>
      <c r="J270" s="38">
        <v>40148</v>
      </c>
      <c r="K270" s="50" t="s">
        <v>1</v>
      </c>
      <c r="L270" s="50" t="s">
        <v>3864</v>
      </c>
      <c r="M270" s="50"/>
      <c r="N270" s="50"/>
      <c r="O270" s="92" t="s">
        <v>3864</v>
      </c>
      <c r="P270" s="50" t="s">
        <v>55</v>
      </c>
      <c r="Q270" s="50" t="s">
        <v>58</v>
      </c>
      <c r="R270" s="76">
        <v>40</v>
      </c>
      <c r="S270" s="83" t="s">
        <v>7238</v>
      </c>
      <c r="T270" s="54" t="s">
        <v>370</v>
      </c>
      <c r="U270" s="83" t="s">
        <v>100</v>
      </c>
      <c r="V270" s="155" t="s">
        <v>1</v>
      </c>
      <c r="W270" s="170">
        <f t="shared" ca="1" si="41"/>
        <v>2009</v>
      </c>
      <c r="X270" s="170" t="e">
        <f>INDEX(Kraftwerksliste!$C$21:$Z$559,MATCH(A270,Kraftwerksliste!$D$21:$D$559,0),17)</f>
        <v>#N/A</v>
      </c>
      <c r="Z270" s="153" t="str" cm="1">
        <f t="array" aca="1" ref="Z270" ca="1">CELL("format",I270)</f>
        <v>D1</v>
      </c>
      <c r="AA270" s="6">
        <v>269</v>
      </c>
      <c r="AB270" s="173">
        <f t="shared" ca="1" si="42"/>
        <v>2009</v>
      </c>
      <c r="AC270" s="6">
        <f t="shared" si="43"/>
        <v>0</v>
      </c>
      <c r="AD270" s="6">
        <f t="shared" si="44"/>
        <v>0</v>
      </c>
      <c r="AE270" s="6">
        <f t="shared" si="38"/>
        <v>10</v>
      </c>
      <c r="AF270" s="6" t="str">
        <f t="shared" si="45"/>
        <v>in Betrieb</v>
      </c>
    </row>
    <row r="271" spans="1:32" ht="15" customHeight="1" x14ac:dyDescent="0.25">
      <c r="A271" s="50" t="s">
        <v>1017</v>
      </c>
      <c r="B271" s="50" t="s">
        <v>611</v>
      </c>
      <c r="C271" s="50" t="s">
        <v>1018</v>
      </c>
      <c r="D271" s="77">
        <v>84051</v>
      </c>
      <c r="E271" s="50" t="s">
        <v>1019</v>
      </c>
      <c r="F271" s="50"/>
      <c r="G271" s="56" t="s">
        <v>127</v>
      </c>
      <c r="H271" s="50" t="s">
        <v>1020</v>
      </c>
      <c r="I271" s="30">
        <v>32242</v>
      </c>
      <c r="J271" s="38">
        <v>32242</v>
      </c>
      <c r="K271" s="50" t="s">
        <v>1</v>
      </c>
      <c r="L271" s="50" t="s">
        <v>23</v>
      </c>
      <c r="M271" s="50"/>
      <c r="N271" s="50"/>
      <c r="O271" s="50" t="s">
        <v>23</v>
      </c>
      <c r="P271" s="50" t="s">
        <v>58</v>
      </c>
      <c r="Q271" s="50" t="s">
        <v>58</v>
      </c>
      <c r="R271" s="55">
        <v>1410</v>
      </c>
      <c r="S271" s="50" t="s">
        <v>1021</v>
      </c>
      <c r="T271" s="146" t="s">
        <v>1228</v>
      </c>
      <c r="U271" s="50" t="s">
        <v>580</v>
      </c>
      <c r="V271" s="153" t="s">
        <v>1</v>
      </c>
      <c r="W271" s="170">
        <f t="shared" ca="1" si="41"/>
        <v>1988</v>
      </c>
      <c r="X271" s="170" t="str">
        <f>INDEX(Kraftwerksliste!$C$21:$Z$559,MATCH(A271,Kraftwerksliste!$D$21:$D$559,0),17)</f>
        <v>Steam turbine</v>
      </c>
      <c r="Z271" s="153" t="str" cm="1">
        <f t="array" aca="1" ref="Z271" ca="1">CELL("format",I271)</f>
        <v>D1</v>
      </c>
      <c r="AA271" s="6">
        <v>270</v>
      </c>
      <c r="AB271" s="173">
        <f t="shared" ca="1" si="42"/>
        <v>1988</v>
      </c>
      <c r="AC271" s="6">
        <f t="shared" si="43"/>
        <v>0</v>
      </c>
      <c r="AD271" s="6">
        <f t="shared" si="44"/>
        <v>0</v>
      </c>
      <c r="AE271" s="6">
        <f t="shared" si="38"/>
        <v>10</v>
      </c>
      <c r="AF271" s="6" t="str">
        <f t="shared" si="45"/>
        <v>in Betrieb</v>
      </c>
    </row>
    <row r="272" spans="1:32" ht="15" customHeight="1" x14ac:dyDescent="0.25">
      <c r="A272" s="54" t="s">
        <v>4319</v>
      </c>
      <c r="B272" s="50" t="s">
        <v>4320</v>
      </c>
      <c r="C272" s="50"/>
      <c r="D272" s="77">
        <v>54597</v>
      </c>
      <c r="E272" s="50" t="s">
        <v>6192</v>
      </c>
      <c r="F272" s="50"/>
      <c r="G272" s="56" t="s">
        <v>98</v>
      </c>
      <c r="H272" s="50"/>
      <c r="I272" s="29">
        <v>2005</v>
      </c>
      <c r="J272" s="29">
        <v>2005</v>
      </c>
      <c r="K272" s="50" t="s">
        <v>1</v>
      </c>
      <c r="L272" s="50" t="s">
        <v>3864</v>
      </c>
      <c r="M272" s="50"/>
      <c r="N272" s="50"/>
      <c r="O272" s="50" t="s">
        <v>3864</v>
      </c>
      <c r="P272" s="50" t="s">
        <v>55</v>
      </c>
      <c r="Q272" s="50"/>
      <c r="R272" s="55">
        <v>32.5</v>
      </c>
      <c r="S272" s="50"/>
      <c r="T272" s="146" t="s">
        <v>370</v>
      </c>
      <c r="U272" s="50" t="s">
        <v>61</v>
      </c>
      <c r="V272" s="153" t="s">
        <v>1</v>
      </c>
      <c r="W272" s="170" t="str">
        <f t="shared" ca="1" si="41"/>
        <v>2005</v>
      </c>
      <c r="X272" s="170" t="e">
        <f>INDEX(Kraftwerksliste!$C$21:$Z$559,MATCH(A272,Kraftwerksliste!$D$21:$D$559,0),17)</f>
        <v>#N/A</v>
      </c>
      <c r="Z272" s="153" t="str" cm="1">
        <f t="array" aca="1" ref="Z272" ca="1">CELL("format",I272)</f>
        <v>G</v>
      </c>
      <c r="AA272" s="6">
        <v>271</v>
      </c>
      <c r="AB272" s="173" t="str">
        <f t="shared" ca="1" si="42"/>
        <v>2005</v>
      </c>
      <c r="AC272" s="6">
        <f t="shared" si="43"/>
        <v>0</v>
      </c>
      <c r="AD272" s="6">
        <f t="shared" si="44"/>
        <v>0</v>
      </c>
      <c r="AE272" s="6">
        <f t="shared" ref="AE272:AE335" si="46">LEN(K272)</f>
        <v>10</v>
      </c>
      <c r="AF272" s="6" t="str">
        <f t="shared" si="45"/>
        <v>in Betrieb</v>
      </c>
    </row>
    <row r="273" spans="1:32" ht="15" customHeight="1" x14ac:dyDescent="0.25">
      <c r="A273" s="50" t="s">
        <v>4325</v>
      </c>
      <c r="B273" s="50" t="s">
        <v>4326</v>
      </c>
      <c r="C273" s="50"/>
      <c r="D273" s="77">
        <v>23769</v>
      </c>
      <c r="E273" s="50" t="s">
        <v>6194</v>
      </c>
      <c r="F273" s="50" t="s">
        <v>6195</v>
      </c>
      <c r="G273" s="56" t="s">
        <v>78</v>
      </c>
      <c r="H273" s="50"/>
      <c r="I273" s="30">
        <v>38983</v>
      </c>
      <c r="J273" s="38">
        <v>38983</v>
      </c>
      <c r="K273" s="50" t="s">
        <v>1</v>
      </c>
      <c r="L273" s="50" t="s">
        <v>3864</v>
      </c>
      <c r="M273" s="50"/>
      <c r="N273" s="50"/>
      <c r="O273" s="50" t="s">
        <v>3864</v>
      </c>
      <c r="P273" s="50" t="s">
        <v>55</v>
      </c>
      <c r="Q273" s="50" t="s">
        <v>58</v>
      </c>
      <c r="R273" s="55">
        <v>119.6</v>
      </c>
      <c r="S273" s="50" t="s">
        <v>7241</v>
      </c>
      <c r="T273" s="54" t="s">
        <v>370</v>
      </c>
      <c r="U273" s="50" t="s">
        <v>121</v>
      </c>
      <c r="V273" s="153" t="s">
        <v>1</v>
      </c>
      <c r="W273" s="170">
        <f t="shared" ca="1" si="41"/>
        <v>2006</v>
      </c>
      <c r="X273" s="170" t="e">
        <f>INDEX(Kraftwerksliste!$C$21:$Z$559,MATCH(A273,Kraftwerksliste!$D$21:$D$559,0),17)</f>
        <v>#N/A</v>
      </c>
      <c r="Z273" s="153" t="str" cm="1">
        <f t="array" aca="1" ref="Z273" ca="1">CELL("format",I273)</f>
        <v>D1</v>
      </c>
      <c r="AA273" s="6">
        <v>272</v>
      </c>
      <c r="AB273" s="173">
        <f t="shared" ca="1" si="42"/>
        <v>2006</v>
      </c>
      <c r="AC273" s="6">
        <f t="shared" si="43"/>
        <v>0</v>
      </c>
      <c r="AD273" s="6">
        <f t="shared" si="44"/>
        <v>0</v>
      </c>
      <c r="AE273" s="6">
        <f t="shared" si="46"/>
        <v>10</v>
      </c>
      <c r="AF273" s="6" t="str">
        <f t="shared" si="45"/>
        <v>in Betrieb</v>
      </c>
    </row>
    <row r="274" spans="1:32" ht="15" customHeight="1" x14ac:dyDescent="0.25">
      <c r="A274" s="50" t="s">
        <v>4327</v>
      </c>
      <c r="B274" s="33" t="s">
        <v>4328</v>
      </c>
      <c r="C274" s="83"/>
      <c r="D274" s="96">
        <v>23769</v>
      </c>
      <c r="E274" s="83" t="s">
        <v>6194</v>
      </c>
      <c r="F274" s="83"/>
      <c r="G274" s="56" t="s">
        <v>78</v>
      </c>
      <c r="H274" s="33"/>
      <c r="I274" s="30">
        <v>36764</v>
      </c>
      <c r="J274" s="38">
        <v>36764</v>
      </c>
      <c r="K274" s="50" t="s">
        <v>1</v>
      </c>
      <c r="L274" s="36" t="s">
        <v>3864</v>
      </c>
      <c r="M274" s="58"/>
      <c r="N274" s="58"/>
      <c r="O274" s="92" t="s">
        <v>3864</v>
      </c>
      <c r="P274" s="33" t="s">
        <v>55</v>
      </c>
      <c r="Q274" s="33" t="s">
        <v>58</v>
      </c>
      <c r="R274" s="52">
        <v>11.9</v>
      </c>
      <c r="S274" s="33" t="s">
        <v>7242</v>
      </c>
      <c r="T274" s="50"/>
      <c r="U274" s="62" t="s">
        <v>121</v>
      </c>
      <c r="V274" s="154" t="s">
        <v>1</v>
      </c>
      <c r="W274" s="170">
        <f t="shared" ca="1" si="41"/>
        <v>2000</v>
      </c>
      <c r="X274" s="170" t="e">
        <f>INDEX(Kraftwerksliste!$C$21:$Z$559,MATCH(A274,Kraftwerksliste!$D$21:$D$559,0),17)</f>
        <v>#N/A</v>
      </c>
      <c r="Z274" s="153" t="str" cm="1">
        <f t="array" aca="1" ref="Z274" ca="1">CELL("format",I274)</f>
        <v>D1</v>
      </c>
      <c r="AA274" s="6">
        <v>273</v>
      </c>
      <c r="AB274" s="173">
        <f t="shared" ca="1" si="42"/>
        <v>2000</v>
      </c>
      <c r="AC274" s="6">
        <f t="shared" si="43"/>
        <v>0</v>
      </c>
      <c r="AD274" s="6">
        <f t="shared" si="44"/>
        <v>0</v>
      </c>
      <c r="AE274" s="6">
        <f t="shared" si="46"/>
        <v>10</v>
      </c>
      <c r="AF274" s="6" t="str">
        <f t="shared" si="45"/>
        <v>in Betrieb</v>
      </c>
    </row>
    <row r="275" spans="1:32" ht="15" customHeight="1" x14ac:dyDescent="0.25">
      <c r="A275" s="50" t="s">
        <v>4329</v>
      </c>
      <c r="B275" s="50" t="s">
        <v>4330</v>
      </c>
      <c r="C275" s="50"/>
      <c r="D275" s="33">
        <v>23769</v>
      </c>
      <c r="E275" s="33" t="s">
        <v>6194</v>
      </c>
      <c r="F275" s="33"/>
      <c r="G275" s="56" t="s">
        <v>78</v>
      </c>
      <c r="H275" s="33"/>
      <c r="I275" s="30">
        <v>38933</v>
      </c>
      <c r="J275" s="30">
        <v>38933</v>
      </c>
      <c r="K275" s="33" t="s">
        <v>1</v>
      </c>
      <c r="L275" s="33" t="s">
        <v>3864</v>
      </c>
      <c r="M275" s="33"/>
      <c r="N275" s="33"/>
      <c r="O275" s="92" t="s">
        <v>3864</v>
      </c>
      <c r="P275" s="50" t="s">
        <v>55</v>
      </c>
      <c r="Q275" s="33" t="s">
        <v>58</v>
      </c>
      <c r="R275" s="55">
        <v>11.5</v>
      </c>
      <c r="S275" s="33" t="s">
        <v>7242</v>
      </c>
      <c r="T275" s="50"/>
      <c r="U275" s="33" t="s">
        <v>121</v>
      </c>
      <c r="V275" s="159" t="s">
        <v>1</v>
      </c>
      <c r="W275" s="170">
        <f t="shared" ca="1" si="41"/>
        <v>2006</v>
      </c>
      <c r="X275" s="170" t="e">
        <f>INDEX(Kraftwerksliste!$C$21:$Z$559,MATCH(A275,Kraftwerksliste!$D$21:$D$559,0),17)</f>
        <v>#N/A</v>
      </c>
      <c r="Z275" s="153" t="str" cm="1">
        <f t="array" aca="1" ref="Z275" ca="1">CELL("format",I275)</f>
        <v>D1</v>
      </c>
      <c r="AA275" s="6">
        <v>274</v>
      </c>
      <c r="AB275" s="173">
        <f t="shared" ca="1" si="42"/>
        <v>2006</v>
      </c>
      <c r="AC275" s="6">
        <f t="shared" si="43"/>
        <v>0</v>
      </c>
      <c r="AD275" s="6">
        <f t="shared" si="44"/>
        <v>0</v>
      </c>
      <c r="AE275" s="6">
        <f t="shared" si="46"/>
        <v>10</v>
      </c>
      <c r="AF275" s="6" t="str">
        <f t="shared" si="45"/>
        <v>in Betrieb</v>
      </c>
    </row>
    <row r="276" spans="1:32" ht="15" customHeight="1" x14ac:dyDescent="0.25">
      <c r="A276" s="50" t="s">
        <v>4331</v>
      </c>
      <c r="B276" s="52" t="s">
        <v>4332</v>
      </c>
      <c r="C276" s="52" t="s">
        <v>4333</v>
      </c>
      <c r="D276" s="33">
        <v>14929</v>
      </c>
      <c r="E276" s="33" t="s">
        <v>6196</v>
      </c>
      <c r="F276" s="33"/>
      <c r="G276" s="56" t="s">
        <v>66</v>
      </c>
      <c r="H276" s="33"/>
      <c r="I276" s="31">
        <v>2005</v>
      </c>
      <c r="J276" s="31">
        <v>2005</v>
      </c>
      <c r="K276" s="33" t="s">
        <v>1</v>
      </c>
      <c r="L276" s="33" t="s">
        <v>3864</v>
      </c>
      <c r="M276" s="33"/>
      <c r="N276" s="33"/>
      <c r="O276" s="92" t="s">
        <v>3864</v>
      </c>
      <c r="P276" s="33" t="s">
        <v>55</v>
      </c>
      <c r="Q276" s="33" t="s">
        <v>58</v>
      </c>
      <c r="R276" s="33">
        <v>12</v>
      </c>
      <c r="S276" s="33" t="s">
        <v>7243</v>
      </c>
      <c r="T276" s="50" t="s">
        <v>149</v>
      </c>
      <c r="U276" s="33" t="s">
        <v>77</v>
      </c>
      <c r="V276" s="159" t="s">
        <v>1</v>
      </c>
      <c r="W276" s="170" t="str">
        <f t="shared" ca="1" si="41"/>
        <v>2005</v>
      </c>
      <c r="X276" s="170" t="e">
        <f>INDEX(Kraftwerksliste!$C$21:$Z$559,MATCH(A276,Kraftwerksliste!$D$21:$D$559,0),17)</f>
        <v>#N/A</v>
      </c>
      <c r="Z276" s="153" t="str" cm="1">
        <f t="array" aca="1" ref="Z276" ca="1">CELL("format",I276)</f>
        <v>F0</v>
      </c>
      <c r="AA276" s="6">
        <v>275</v>
      </c>
      <c r="AB276" s="173" t="str">
        <f t="shared" ca="1" si="42"/>
        <v>2005</v>
      </c>
      <c r="AC276" s="6">
        <f t="shared" si="43"/>
        <v>0</v>
      </c>
      <c r="AD276" s="6">
        <f t="shared" si="44"/>
        <v>0</v>
      </c>
      <c r="AE276" s="6">
        <f t="shared" si="46"/>
        <v>10</v>
      </c>
      <c r="AF276" s="6" t="str">
        <f t="shared" si="45"/>
        <v>in Betrieb</v>
      </c>
    </row>
    <row r="277" spans="1:32" ht="15" customHeight="1" x14ac:dyDescent="0.25">
      <c r="A277" s="50" t="s">
        <v>4334</v>
      </c>
      <c r="B277" s="50" t="s">
        <v>4335</v>
      </c>
      <c r="C277" s="50" t="s">
        <v>4336</v>
      </c>
      <c r="D277" s="77">
        <v>14913</v>
      </c>
      <c r="E277" s="50" t="s">
        <v>6196</v>
      </c>
      <c r="F277" s="50"/>
      <c r="G277" s="56" t="s">
        <v>66</v>
      </c>
      <c r="H277" s="50"/>
      <c r="I277" s="30">
        <v>38814</v>
      </c>
      <c r="J277" s="38">
        <v>38814</v>
      </c>
      <c r="K277" s="50" t="s">
        <v>1</v>
      </c>
      <c r="L277" s="50" t="s">
        <v>3864</v>
      </c>
      <c r="M277" s="50"/>
      <c r="N277" s="50"/>
      <c r="O277" s="50" t="s">
        <v>3864</v>
      </c>
      <c r="P277" s="50" t="s">
        <v>55</v>
      </c>
      <c r="Q277" s="50" t="s">
        <v>130</v>
      </c>
      <c r="R277" s="55">
        <v>20</v>
      </c>
      <c r="S277" s="50" t="s">
        <v>131</v>
      </c>
      <c r="T277" s="54" t="s">
        <v>1228</v>
      </c>
      <c r="U277" s="50" t="s">
        <v>70</v>
      </c>
      <c r="V277" s="153" t="s">
        <v>1</v>
      </c>
      <c r="W277" s="170">
        <f t="shared" ca="1" si="41"/>
        <v>2006</v>
      </c>
      <c r="X277" s="170" t="e">
        <f>INDEX(Kraftwerksliste!$C$21:$Z$559,MATCH(A277,Kraftwerksliste!$D$21:$D$559,0),17)</f>
        <v>#N/A</v>
      </c>
      <c r="Z277" s="153" t="str" cm="1">
        <f t="array" aca="1" ref="Z277" ca="1">CELL("format",I277)</f>
        <v>D1</v>
      </c>
      <c r="AA277" s="6">
        <v>276</v>
      </c>
      <c r="AB277" s="173">
        <f t="shared" ca="1" si="42"/>
        <v>2006</v>
      </c>
      <c r="AC277" s="6">
        <f t="shared" si="43"/>
        <v>0</v>
      </c>
      <c r="AD277" s="6">
        <f t="shared" si="44"/>
        <v>0</v>
      </c>
      <c r="AE277" s="6">
        <f t="shared" si="46"/>
        <v>10</v>
      </c>
      <c r="AF277" s="6" t="str">
        <f t="shared" si="45"/>
        <v>in Betrieb</v>
      </c>
    </row>
    <row r="278" spans="1:32" ht="15" customHeight="1" x14ac:dyDescent="0.25">
      <c r="A278" s="54" t="s">
        <v>1033</v>
      </c>
      <c r="B278" s="51" t="s">
        <v>1034</v>
      </c>
      <c r="C278" s="51" t="s">
        <v>1035</v>
      </c>
      <c r="D278" s="75">
        <v>57413</v>
      </c>
      <c r="E278" s="62" t="s">
        <v>1036</v>
      </c>
      <c r="F278" s="51"/>
      <c r="G278" s="36" t="s">
        <v>54</v>
      </c>
      <c r="H278" s="50" t="s">
        <v>1037</v>
      </c>
      <c r="I278" s="30">
        <v>25204</v>
      </c>
      <c r="J278" s="38">
        <v>25204</v>
      </c>
      <c r="K278" s="50" t="s">
        <v>1</v>
      </c>
      <c r="L278" s="50" t="s">
        <v>28</v>
      </c>
      <c r="M278" s="51"/>
      <c r="N278" s="50"/>
      <c r="O278" s="92" t="s">
        <v>28</v>
      </c>
      <c r="P278" s="36" t="s">
        <v>58</v>
      </c>
      <c r="Q278" s="50" t="s">
        <v>58</v>
      </c>
      <c r="R278" s="76">
        <v>138</v>
      </c>
      <c r="S278" s="58" t="s">
        <v>1038</v>
      </c>
      <c r="T278" s="54" t="s">
        <v>370</v>
      </c>
      <c r="U278" s="62" t="s">
        <v>1039</v>
      </c>
      <c r="V278" s="154" t="s">
        <v>1</v>
      </c>
      <c r="W278" s="170">
        <f t="shared" ca="1" si="41"/>
        <v>1969</v>
      </c>
      <c r="X278" s="170" t="e">
        <f>INDEX(Kraftwerksliste!$C$21:$Z$559,MATCH(A278,Kraftwerksliste!$D$21:$D$559,0),17)</f>
        <v>#N/A</v>
      </c>
      <c r="Z278" s="153" t="str" cm="1">
        <f t="array" aca="1" ref="Z278" ca="1">CELL("format",I278)</f>
        <v>D1</v>
      </c>
      <c r="AA278" s="6">
        <v>277</v>
      </c>
      <c r="AB278" s="173">
        <f t="shared" ca="1" si="42"/>
        <v>1969</v>
      </c>
      <c r="AC278" s="6">
        <f t="shared" si="43"/>
        <v>0</v>
      </c>
      <c r="AD278" s="6">
        <f t="shared" si="44"/>
        <v>0</v>
      </c>
      <c r="AE278" s="6">
        <f t="shared" si="46"/>
        <v>10</v>
      </c>
      <c r="AF278" s="6" t="str">
        <f t="shared" si="45"/>
        <v>in Betrieb</v>
      </c>
    </row>
    <row r="279" spans="1:32" ht="15" customHeight="1" x14ac:dyDescent="0.25">
      <c r="A279" s="139" t="s">
        <v>3427</v>
      </c>
      <c r="B279" s="139" t="s">
        <v>1041</v>
      </c>
      <c r="C279" s="139" t="s">
        <v>3428</v>
      </c>
      <c r="D279" s="139">
        <v>24939</v>
      </c>
      <c r="E279" s="139" t="s">
        <v>1043</v>
      </c>
      <c r="F279" s="139" t="s">
        <v>1044</v>
      </c>
      <c r="G279" s="139" t="s">
        <v>78</v>
      </c>
      <c r="H279" s="139" t="s">
        <v>1309</v>
      </c>
      <c r="I279" s="43"/>
      <c r="J279" s="43"/>
      <c r="K279" s="139" t="s">
        <v>3417</v>
      </c>
      <c r="L279" s="139" t="s">
        <v>27</v>
      </c>
      <c r="M279" s="139"/>
      <c r="N279" s="139"/>
      <c r="O279" s="139" t="s">
        <v>27</v>
      </c>
      <c r="P279" s="139" t="s">
        <v>58</v>
      </c>
      <c r="Q279" s="139" t="s">
        <v>55</v>
      </c>
      <c r="R279" s="140">
        <v>30</v>
      </c>
      <c r="S279" s="140" t="s">
        <v>1041</v>
      </c>
      <c r="T279" s="151" t="s">
        <v>149</v>
      </c>
      <c r="U279" s="140" t="s">
        <v>1041</v>
      </c>
      <c r="V279" s="164" t="s">
        <v>7480</v>
      </c>
      <c r="W279" s="170">
        <f t="shared" ref="W279:W299" si="47">IF(ISBLANK(I279),2010,IF(Z279="D1",YEAR(I279),RIGHT(I279,4)))</f>
        <v>2010</v>
      </c>
      <c r="X279" s="170" t="e">
        <f>INDEX(Kraftwerksliste!$C$21:$Z$559,MATCH(A279,Kraftwerksliste!$D$21:$D$559,0),17)</f>
        <v>#N/A</v>
      </c>
      <c r="Z279" s="153" t="str" cm="1">
        <f t="array" aca="1" ref="Z279" ca="1">CELL("format",I279)</f>
        <v>D1</v>
      </c>
      <c r="AA279" s="6">
        <v>278</v>
      </c>
      <c r="AB279" s="173">
        <f t="shared" ref="AB279:AB299" si="48">W279</f>
        <v>2010</v>
      </c>
      <c r="AC279" s="6">
        <f t="shared" si="43"/>
        <v>0</v>
      </c>
      <c r="AD279" s="6">
        <f t="shared" si="44"/>
        <v>1</v>
      </c>
      <c r="AE279" s="6">
        <f t="shared" si="46"/>
        <v>37</v>
      </c>
      <c r="AF279" s="6" t="str">
        <f t="shared" si="45"/>
        <v xml:space="preserve">Endgültig Stillgelegt 2012 </v>
      </c>
    </row>
    <row r="280" spans="1:32" ht="15" customHeight="1" x14ac:dyDescent="0.25">
      <c r="A280" s="50" t="s">
        <v>1046</v>
      </c>
      <c r="B280" s="50" t="s">
        <v>1041</v>
      </c>
      <c r="C280" s="50" t="s">
        <v>1042</v>
      </c>
      <c r="D280" s="77">
        <v>24939</v>
      </c>
      <c r="E280" s="50" t="s">
        <v>1043</v>
      </c>
      <c r="F280" s="50" t="s">
        <v>1044</v>
      </c>
      <c r="G280" s="56" t="s">
        <v>78</v>
      </c>
      <c r="H280" s="50" t="s">
        <v>1047</v>
      </c>
      <c r="I280" s="44">
        <v>33757</v>
      </c>
      <c r="J280" s="44">
        <v>33757</v>
      </c>
      <c r="K280" s="50" t="s">
        <v>1</v>
      </c>
      <c r="L280" s="50" t="s">
        <v>110</v>
      </c>
      <c r="M280" s="50" t="s">
        <v>32</v>
      </c>
      <c r="N280" s="50" t="s">
        <v>1048</v>
      </c>
      <c r="O280" s="50" t="s">
        <v>32</v>
      </c>
      <c r="P280" s="50" t="s">
        <v>58</v>
      </c>
      <c r="Q280" s="50" t="s">
        <v>158</v>
      </c>
      <c r="R280" s="55">
        <v>31</v>
      </c>
      <c r="S280" s="50" t="s">
        <v>1049</v>
      </c>
      <c r="T280" s="146" t="s">
        <v>149</v>
      </c>
      <c r="U280" s="50" t="s">
        <v>1045</v>
      </c>
      <c r="V280" s="153" t="s">
        <v>1</v>
      </c>
      <c r="W280" s="170">
        <f t="shared" ref="W280:W297" ca="1" si="49">IF(ISBLANK(I280),2010,IF(Z280="D1",YEAR(I280),RIGHT(I280,4)))</f>
        <v>1992</v>
      </c>
      <c r="X280" s="170" t="str">
        <f>INDEX(Kraftwerksliste!$C$21:$Z$559,MATCH(A280,Kraftwerksliste!$D$21:$D$559,0),17)</f>
        <v>Combined cycle</v>
      </c>
      <c r="Z280" s="153" t="str" cm="1">
        <f t="array" aca="1" ref="Z280" ca="1">CELL("format",I280)</f>
        <v>D1</v>
      </c>
      <c r="AA280" s="6">
        <v>279</v>
      </c>
      <c r="AB280" s="173">
        <f t="shared" ref="AB280:AB297" ca="1" si="50">W280</f>
        <v>1992</v>
      </c>
      <c r="AC280" s="6">
        <f t="shared" si="43"/>
        <v>0</v>
      </c>
      <c r="AD280" s="6">
        <f t="shared" si="44"/>
        <v>0</v>
      </c>
      <c r="AE280" s="6">
        <f t="shared" si="46"/>
        <v>10</v>
      </c>
      <c r="AF280" s="6" t="str">
        <f t="shared" si="45"/>
        <v>in Betrieb</v>
      </c>
    </row>
    <row r="281" spans="1:32" ht="15" customHeight="1" x14ac:dyDescent="0.25">
      <c r="A281" s="54" t="s">
        <v>1050</v>
      </c>
      <c r="B281" s="95" t="s">
        <v>1041</v>
      </c>
      <c r="C281" s="50" t="s">
        <v>1042</v>
      </c>
      <c r="D281" s="75">
        <v>24939</v>
      </c>
      <c r="E281" s="62" t="s">
        <v>1043</v>
      </c>
      <c r="F281" s="54" t="s">
        <v>1044</v>
      </c>
      <c r="G281" s="56" t="s">
        <v>78</v>
      </c>
      <c r="H281" s="50" t="s">
        <v>1051</v>
      </c>
      <c r="I281" s="44">
        <v>32531</v>
      </c>
      <c r="J281" s="44">
        <v>32531</v>
      </c>
      <c r="K281" s="50" t="s">
        <v>1</v>
      </c>
      <c r="L281" s="50" t="s">
        <v>110</v>
      </c>
      <c r="M281" s="50" t="s">
        <v>32</v>
      </c>
      <c r="N281" s="54" t="s">
        <v>1048</v>
      </c>
      <c r="O281" s="92" t="s">
        <v>32</v>
      </c>
      <c r="P281" s="50" t="s">
        <v>58</v>
      </c>
      <c r="Q281" s="50" t="s">
        <v>158</v>
      </c>
      <c r="R281" s="76">
        <v>33</v>
      </c>
      <c r="S281" s="50" t="s">
        <v>1049</v>
      </c>
      <c r="T281" s="54" t="s">
        <v>149</v>
      </c>
      <c r="U281" s="62" t="s">
        <v>1045</v>
      </c>
      <c r="V281" s="154" t="s">
        <v>1</v>
      </c>
      <c r="W281" s="170">
        <f t="shared" ca="1" si="49"/>
        <v>1989</v>
      </c>
      <c r="X281" s="170" t="str">
        <f>INDEX(Kraftwerksliste!$C$21:$Z$559,MATCH(A281,Kraftwerksliste!$D$21:$D$559,0),17)</f>
        <v>Combined cycle</v>
      </c>
      <c r="Z281" s="153" t="str" cm="1">
        <f t="array" aca="1" ref="Z281" ca="1">CELL("format",I281)</f>
        <v>D1</v>
      </c>
      <c r="AA281" s="6">
        <v>280</v>
      </c>
      <c r="AB281" s="173">
        <f t="shared" ca="1" si="50"/>
        <v>1989</v>
      </c>
      <c r="AC281" s="6">
        <f t="shared" si="43"/>
        <v>0</v>
      </c>
      <c r="AD281" s="6">
        <f t="shared" si="44"/>
        <v>0</v>
      </c>
      <c r="AE281" s="6">
        <f t="shared" si="46"/>
        <v>10</v>
      </c>
      <c r="AF281" s="6" t="str">
        <f t="shared" si="45"/>
        <v>in Betrieb</v>
      </c>
    </row>
    <row r="282" spans="1:32" ht="15" customHeight="1" x14ac:dyDescent="0.25">
      <c r="A282" s="54" t="s">
        <v>1052</v>
      </c>
      <c r="B282" s="51" t="s">
        <v>1041</v>
      </c>
      <c r="C282" s="51" t="s">
        <v>1042</v>
      </c>
      <c r="D282" s="75">
        <v>24939</v>
      </c>
      <c r="E282" s="62" t="s">
        <v>1043</v>
      </c>
      <c r="F282" s="51" t="s">
        <v>1044</v>
      </c>
      <c r="G282" s="36" t="s">
        <v>78</v>
      </c>
      <c r="H282" s="50" t="s">
        <v>1053</v>
      </c>
      <c r="I282" s="44">
        <v>31321</v>
      </c>
      <c r="J282" s="44">
        <v>31321</v>
      </c>
      <c r="K282" s="50" t="s">
        <v>1</v>
      </c>
      <c r="L282" s="50" t="s">
        <v>110</v>
      </c>
      <c r="M282" s="51" t="s">
        <v>32</v>
      </c>
      <c r="N282" s="50" t="s">
        <v>1048</v>
      </c>
      <c r="O282" s="92" t="s">
        <v>32</v>
      </c>
      <c r="P282" s="36" t="s">
        <v>58</v>
      </c>
      <c r="Q282" s="50" t="s">
        <v>158</v>
      </c>
      <c r="R282" s="76">
        <v>33</v>
      </c>
      <c r="S282" s="58" t="s">
        <v>1049</v>
      </c>
      <c r="T282" s="54" t="s">
        <v>149</v>
      </c>
      <c r="U282" s="62" t="s">
        <v>1045</v>
      </c>
      <c r="V282" s="154" t="s">
        <v>1</v>
      </c>
      <c r="W282" s="170">
        <f t="shared" ca="1" si="49"/>
        <v>1985</v>
      </c>
      <c r="X282" s="170" t="str">
        <f>INDEX(Kraftwerksliste!$C$21:$Z$559,MATCH(A282,Kraftwerksliste!$D$21:$D$559,0),17)</f>
        <v>Combined cycle</v>
      </c>
      <c r="Z282" s="153" t="str" cm="1">
        <f t="array" aca="1" ref="Z282" ca="1">CELL("format",I282)</f>
        <v>D1</v>
      </c>
      <c r="AA282" s="6">
        <v>281</v>
      </c>
      <c r="AB282" s="173">
        <f t="shared" ca="1" si="50"/>
        <v>1985</v>
      </c>
      <c r="AC282" s="6">
        <f t="shared" si="43"/>
        <v>0</v>
      </c>
      <c r="AD282" s="6">
        <f t="shared" si="44"/>
        <v>0</v>
      </c>
      <c r="AE282" s="6">
        <f t="shared" si="46"/>
        <v>10</v>
      </c>
      <c r="AF282" s="6" t="str">
        <f t="shared" si="45"/>
        <v>in Betrieb</v>
      </c>
    </row>
    <row r="283" spans="1:32" ht="15" customHeight="1" x14ac:dyDescent="0.25">
      <c r="A283" s="139" t="s">
        <v>3551</v>
      </c>
      <c r="B283" s="139" t="s">
        <v>1041</v>
      </c>
      <c r="C283" s="139" t="s">
        <v>1042</v>
      </c>
      <c r="D283" s="139">
        <v>24939</v>
      </c>
      <c r="E283" s="139" t="s">
        <v>1043</v>
      </c>
      <c r="F283" s="139" t="s">
        <v>1044</v>
      </c>
      <c r="G283" s="139" t="s">
        <v>78</v>
      </c>
      <c r="H283" s="139" t="s">
        <v>2109</v>
      </c>
      <c r="I283" s="32">
        <v>1982</v>
      </c>
      <c r="J283" s="32">
        <v>1982</v>
      </c>
      <c r="K283" s="139" t="s">
        <v>3550</v>
      </c>
      <c r="L283" s="139" t="s">
        <v>32</v>
      </c>
      <c r="M283" s="139"/>
      <c r="N283" s="139"/>
      <c r="O283" s="139" t="s">
        <v>32</v>
      </c>
      <c r="P283" s="139" t="s">
        <v>58</v>
      </c>
      <c r="Q283" s="139" t="s">
        <v>158</v>
      </c>
      <c r="R283" s="140">
        <v>35</v>
      </c>
      <c r="S283" s="140" t="s">
        <v>1049</v>
      </c>
      <c r="T283" s="151" t="s">
        <v>149</v>
      </c>
      <c r="U283" s="140" t="s">
        <v>1045</v>
      </c>
      <c r="V283" s="164" t="s">
        <v>7484</v>
      </c>
      <c r="W283" s="170" t="str">
        <f t="shared" ca="1" si="49"/>
        <v>1982</v>
      </c>
      <c r="X283" s="170" t="e">
        <f>INDEX(Kraftwerksliste!$C$21:$Z$559,MATCH(A283,Kraftwerksliste!$D$21:$D$559,0),17)</f>
        <v>#N/A</v>
      </c>
      <c r="Z283" s="153" t="str" cm="1">
        <f t="array" aca="1" ref="Z283" ca="1">CELL("format",I283)</f>
        <v>G</v>
      </c>
      <c r="AA283" s="6">
        <v>282</v>
      </c>
      <c r="AB283" s="173" t="str">
        <f t="shared" ca="1" si="50"/>
        <v>1982</v>
      </c>
      <c r="AC283" s="6">
        <f t="shared" si="43"/>
        <v>1</v>
      </c>
      <c r="AD283" s="6">
        <f t="shared" si="44"/>
        <v>0</v>
      </c>
      <c r="AE283" s="6">
        <f t="shared" si="46"/>
        <v>36</v>
      </c>
      <c r="AF283" s="6" t="str">
        <f t="shared" si="45"/>
        <v xml:space="preserve">Endgültig Stillgelegt 2016 </v>
      </c>
    </row>
    <row r="284" spans="1:32" ht="15" customHeight="1" x14ac:dyDescent="0.25">
      <c r="A284" s="139" t="s">
        <v>3552</v>
      </c>
      <c r="B284" s="139" t="s">
        <v>1041</v>
      </c>
      <c r="C284" s="139" t="s">
        <v>1042</v>
      </c>
      <c r="D284" s="139">
        <v>24939</v>
      </c>
      <c r="E284" s="139" t="s">
        <v>1043</v>
      </c>
      <c r="F284" s="139" t="s">
        <v>1044</v>
      </c>
      <c r="G284" s="139" t="s">
        <v>78</v>
      </c>
      <c r="H284" s="139" t="s">
        <v>904</v>
      </c>
      <c r="I284" s="32">
        <v>1978</v>
      </c>
      <c r="J284" s="32">
        <v>1978</v>
      </c>
      <c r="K284" s="139" t="s">
        <v>3550</v>
      </c>
      <c r="L284" s="139" t="s">
        <v>32</v>
      </c>
      <c r="M284" s="139"/>
      <c r="N284" s="139"/>
      <c r="O284" s="139" t="s">
        <v>32</v>
      </c>
      <c r="P284" s="139" t="s">
        <v>58</v>
      </c>
      <c r="Q284" s="139" t="s">
        <v>158</v>
      </c>
      <c r="R284" s="140">
        <v>23</v>
      </c>
      <c r="S284" s="140" t="s">
        <v>1049</v>
      </c>
      <c r="T284" s="151" t="s">
        <v>149</v>
      </c>
      <c r="U284" s="140" t="s">
        <v>1045</v>
      </c>
      <c r="V284" s="164" t="s">
        <v>7484</v>
      </c>
      <c r="W284" s="170" t="str">
        <f t="shared" ca="1" si="49"/>
        <v>1978</v>
      </c>
      <c r="X284" s="170" t="e">
        <f>INDEX(Kraftwerksliste!$C$21:$Z$559,MATCH(A284,Kraftwerksliste!$D$21:$D$559,0),17)</f>
        <v>#N/A</v>
      </c>
      <c r="Z284" s="153" t="str" cm="1">
        <f t="array" aca="1" ref="Z284" ca="1">CELL("format",I284)</f>
        <v>G</v>
      </c>
      <c r="AA284" s="6">
        <v>283</v>
      </c>
      <c r="AB284" s="173" t="str">
        <f t="shared" ca="1" si="50"/>
        <v>1978</v>
      </c>
      <c r="AC284" s="6">
        <f t="shared" si="43"/>
        <v>1</v>
      </c>
      <c r="AD284" s="6">
        <f t="shared" si="44"/>
        <v>0</v>
      </c>
      <c r="AE284" s="6">
        <f t="shared" si="46"/>
        <v>36</v>
      </c>
      <c r="AF284" s="6" t="str">
        <f t="shared" si="45"/>
        <v xml:space="preserve">Endgültig Stillgelegt 2016 </v>
      </c>
    </row>
    <row r="285" spans="1:32" ht="15" customHeight="1" x14ac:dyDescent="0.25">
      <c r="A285" s="54" t="s">
        <v>4352</v>
      </c>
      <c r="B285" s="50" t="s">
        <v>4353</v>
      </c>
      <c r="C285" s="50" t="s">
        <v>4354</v>
      </c>
      <c r="D285" s="77">
        <v>55234</v>
      </c>
      <c r="E285" s="60" t="s">
        <v>6205</v>
      </c>
      <c r="F285" s="50"/>
      <c r="G285" s="56" t="s">
        <v>98</v>
      </c>
      <c r="H285" s="50"/>
      <c r="I285" s="31">
        <v>1999</v>
      </c>
      <c r="J285" s="31">
        <v>1999</v>
      </c>
      <c r="K285" s="50" t="s">
        <v>1</v>
      </c>
      <c r="L285" s="50" t="s">
        <v>3864</v>
      </c>
      <c r="M285" s="50"/>
      <c r="N285" s="50"/>
      <c r="O285" s="92" t="s">
        <v>3864</v>
      </c>
      <c r="P285" s="50" t="s">
        <v>55</v>
      </c>
      <c r="Q285" s="50"/>
      <c r="R285" s="55">
        <v>12</v>
      </c>
      <c r="S285" s="50"/>
      <c r="T285" s="54" t="s">
        <v>149</v>
      </c>
      <c r="U285" s="62" t="s">
        <v>1054</v>
      </c>
      <c r="V285" s="154" t="s">
        <v>1</v>
      </c>
      <c r="W285" s="170" t="str">
        <f t="shared" ca="1" si="49"/>
        <v>1999</v>
      </c>
      <c r="X285" s="170" t="e">
        <f>INDEX(Kraftwerksliste!$C$21:$Z$559,MATCH(A285,Kraftwerksliste!$D$21:$D$559,0),17)</f>
        <v>#N/A</v>
      </c>
      <c r="Z285" s="153" t="str" cm="1">
        <f t="array" aca="1" ref="Z285" ca="1">CELL("format",I285)</f>
        <v>F0</v>
      </c>
      <c r="AA285" s="6">
        <v>284</v>
      </c>
      <c r="AB285" s="173" t="str">
        <f t="shared" ca="1" si="50"/>
        <v>1999</v>
      </c>
      <c r="AC285" s="6">
        <f t="shared" si="43"/>
        <v>0</v>
      </c>
      <c r="AD285" s="6">
        <f t="shared" si="44"/>
        <v>0</v>
      </c>
      <c r="AE285" s="6">
        <f t="shared" si="46"/>
        <v>10</v>
      </c>
      <c r="AF285" s="6" t="str">
        <f t="shared" si="45"/>
        <v>in Betrieb</v>
      </c>
    </row>
    <row r="286" spans="1:32" ht="15" customHeight="1" x14ac:dyDescent="0.25">
      <c r="A286" s="50" t="s">
        <v>1055</v>
      </c>
      <c r="B286" s="50" t="s">
        <v>1056</v>
      </c>
      <c r="C286" s="50" t="s">
        <v>1057</v>
      </c>
      <c r="D286" s="77">
        <v>65439</v>
      </c>
      <c r="E286" s="50" t="s">
        <v>1058</v>
      </c>
      <c r="F286" s="50" t="s">
        <v>1059</v>
      </c>
      <c r="G286" s="56" t="s">
        <v>220</v>
      </c>
      <c r="H286" s="50"/>
      <c r="I286" s="30">
        <v>37974</v>
      </c>
      <c r="J286" s="38">
        <v>37974</v>
      </c>
      <c r="K286" s="50" t="s">
        <v>1</v>
      </c>
      <c r="L286" s="51" t="s">
        <v>17</v>
      </c>
      <c r="M286" s="51"/>
      <c r="N286" s="51"/>
      <c r="O286" s="51" t="s">
        <v>17</v>
      </c>
      <c r="P286" s="50" t="s">
        <v>55</v>
      </c>
      <c r="Q286" s="50" t="s">
        <v>130</v>
      </c>
      <c r="R286" s="55">
        <v>12.61</v>
      </c>
      <c r="S286" s="50"/>
      <c r="T286" s="54" t="s">
        <v>149</v>
      </c>
      <c r="U286" s="50" t="s">
        <v>1060</v>
      </c>
      <c r="V286" s="153" t="s">
        <v>1</v>
      </c>
      <c r="W286" s="170">
        <f t="shared" ca="1" si="49"/>
        <v>2003</v>
      </c>
      <c r="X286" s="170" t="e">
        <f>INDEX(Kraftwerksliste!$C$21:$Z$559,MATCH(A286,Kraftwerksliste!$D$21:$D$559,0),17)</f>
        <v>#N/A</v>
      </c>
      <c r="Z286" s="153" t="str" cm="1">
        <f t="array" aca="1" ref="Z286" ca="1">CELL("format",I286)</f>
        <v>D1</v>
      </c>
      <c r="AA286" s="6">
        <v>285</v>
      </c>
      <c r="AB286" s="173">
        <f t="shared" ca="1" si="50"/>
        <v>2003</v>
      </c>
      <c r="AC286" s="6">
        <f t="shared" si="43"/>
        <v>0</v>
      </c>
      <c r="AD286" s="6">
        <f t="shared" si="44"/>
        <v>0</v>
      </c>
      <c r="AE286" s="6">
        <f t="shared" si="46"/>
        <v>10</v>
      </c>
      <c r="AF286" s="6" t="str">
        <f t="shared" si="45"/>
        <v>in Betrieb</v>
      </c>
    </row>
    <row r="287" spans="1:32" ht="15" customHeight="1" x14ac:dyDescent="0.25">
      <c r="A287" s="54" t="s">
        <v>1061</v>
      </c>
      <c r="B287" s="51" t="s">
        <v>102</v>
      </c>
      <c r="C287" s="50" t="s">
        <v>1062</v>
      </c>
      <c r="D287" s="75">
        <v>76596</v>
      </c>
      <c r="E287" s="62" t="s">
        <v>1063</v>
      </c>
      <c r="F287" s="50" t="s">
        <v>1064</v>
      </c>
      <c r="G287" s="56" t="s">
        <v>57</v>
      </c>
      <c r="H287" s="50" t="s">
        <v>1065</v>
      </c>
      <c r="I287" s="30">
        <v>6576</v>
      </c>
      <c r="J287" s="38">
        <v>6576</v>
      </c>
      <c r="K287" s="50" t="s">
        <v>1</v>
      </c>
      <c r="L287" s="50" t="s">
        <v>25</v>
      </c>
      <c r="M287" s="50"/>
      <c r="N287" s="50"/>
      <c r="O287" s="92" t="s">
        <v>25</v>
      </c>
      <c r="P287" s="50" t="s">
        <v>58</v>
      </c>
      <c r="Q287" s="50" t="s">
        <v>58</v>
      </c>
      <c r="R287" s="76">
        <v>22</v>
      </c>
      <c r="S287" s="50" t="s">
        <v>1063</v>
      </c>
      <c r="T287" s="54" t="s">
        <v>370</v>
      </c>
      <c r="U287" s="62" t="s">
        <v>107</v>
      </c>
      <c r="V287" s="154" t="s">
        <v>1</v>
      </c>
      <c r="W287" s="170">
        <f t="shared" ca="1" si="49"/>
        <v>1918</v>
      </c>
      <c r="X287" s="170" t="e">
        <f>INDEX(Kraftwerksliste!$C$21:$Z$559,MATCH(A287,Kraftwerksliste!$D$21:$D$559,0),17)</f>
        <v>#N/A</v>
      </c>
      <c r="Z287" s="153" t="str" cm="1">
        <f t="array" aca="1" ref="Z287" ca="1">CELL("format",I287)</f>
        <v>D1</v>
      </c>
      <c r="AA287" s="6">
        <v>286</v>
      </c>
      <c r="AB287" s="173">
        <f t="shared" ca="1" si="50"/>
        <v>1918</v>
      </c>
      <c r="AC287" s="6">
        <f t="shared" si="43"/>
        <v>0</v>
      </c>
      <c r="AD287" s="6">
        <f t="shared" si="44"/>
        <v>0</v>
      </c>
      <c r="AE287" s="6">
        <f t="shared" si="46"/>
        <v>10</v>
      </c>
      <c r="AF287" s="6" t="str">
        <f t="shared" si="45"/>
        <v>in Betrieb</v>
      </c>
    </row>
    <row r="288" spans="1:32" ht="15" customHeight="1" x14ac:dyDescent="0.25">
      <c r="A288" s="54" t="s">
        <v>1066</v>
      </c>
      <c r="B288" s="50" t="s">
        <v>102</v>
      </c>
      <c r="C288" s="50" t="s">
        <v>1062</v>
      </c>
      <c r="D288" s="77">
        <v>76596</v>
      </c>
      <c r="E288" s="50" t="s">
        <v>1063</v>
      </c>
      <c r="F288" s="50" t="s">
        <v>1064</v>
      </c>
      <c r="G288" s="56" t="s">
        <v>57</v>
      </c>
      <c r="H288" s="50" t="s">
        <v>1067</v>
      </c>
      <c r="I288" s="30">
        <v>9498</v>
      </c>
      <c r="J288" s="38">
        <v>9498</v>
      </c>
      <c r="K288" s="50" t="s">
        <v>1</v>
      </c>
      <c r="L288" s="50" t="s">
        <v>28</v>
      </c>
      <c r="M288" s="50"/>
      <c r="N288" s="50"/>
      <c r="O288" s="50" t="s">
        <v>28</v>
      </c>
      <c r="P288" s="50" t="s">
        <v>58</v>
      </c>
      <c r="Q288" s="50" t="s">
        <v>58</v>
      </c>
      <c r="R288" s="55">
        <v>43</v>
      </c>
      <c r="S288" s="50" t="s">
        <v>1063</v>
      </c>
      <c r="T288" s="54" t="s">
        <v>370</v>
      </c>
      <c r="U288" s="50" t="s">
        <v>107</v>
      </c>
      <c r="V288" s="153" t="s">
        <v>1</v>
      </c>
      <c r="W288" s="170">
        <f t="shared" ca="1" si="49"/>
        <v>1926</v>
      </c>
      <c r="X288" s="170" t="e">
        <f>INDEX(Kraftwerksliste!$C$21:$Z$559,MATCH(A288,Kraftwerksliste!$D$21:$D$559,0),17)</f>
        <v>#N/A</v>
      </c>
      <c r="Z288" s="153" t="str" cm="1">
        <f t="array" aca="1" ref="Z288" ca="1">CELL("format",I288)</f>
        <v>D1</v>
      </c>
      <c r="AA288" s="6">
        <v>287</v>
      </c>
      <c r="AB288" s="173">
        <f t="shared" ca="1" si="50"/>
        <v>1926</v>
      </c>
      <c r="AC288" s="6">
        <f t="shared" si="43"/>
        <v>0</v>
      </c>
      <c r="AD288" s="6">
        <f t="shared" si="44"/>
        <v>0</v>
      </c>
      <c r="AE288" s="6">
        <f t="shared" si="46"/>
        <v>10</v>
      </c>
      <c r="AF288" s="6" t="str">
        <f t="shared" si="45"/>
        <v>in Betrieb</v>
      </c>
    </row>
    <row r="289" spans="1:32" ht="15" customHeight="1" x14ac:dyDescent="0.25">
      <c r="A289" s="50" t="s">
        <v>4359</v>
      </c>
      <c r="B289" s="33"/>
      <c r="C289" s="50"/>
      <c r="D289" s="77">
        <v>39443</v>
      </c>
      <c r="E289" s="50" t="s">
        <v>6206</v>
      </c>
      <c r="F289" s="50"/>
      <c r="G289" s="56" t="s">
        <v>99</v>
      </c>
      <c r="H289" s="50"/>
      <c r="I289" s="29">
        <v>2007</v>
      </c>
      <c r="J289" s="29">
        <v>2007</v>
      </c>
      <c r="K289" s="50" t="s">
        <v>1</v>
      </c>
      <c r="L289" s="50" t="s">
        <v>3864</v>
      </c>
      <c r="M289" s="50"/>
      <c r="N289" s="50"/>
      <c r="O289" s="50" t="s">
        <v>3864</v>
      </c>
      <c r="P289" s="50" t="s">
        <v>55</v>
      </c>
      <c r="Q289" s="50"/>
      <c r="R289" s="55">
        <v>28</v>
      </c>
      <c r="S289" s="50"/>
      <c r="T289" s="54" t="s">
        <v>149</v>
      </c>
      <c r="U289" s="62" t="s">
        <v>161</v>
      </c>
      <c r="V289" s="154" t="s">
        <v>1</v>
      </c>
      <c r="W289" s="170" t="str">
        <f t="shared" ca="1" si="49"/>
        <v>2007</v>
      </c>
      <c r="X289" s="170" t="e">
        <f>INDEX(Kraftwerksliste!$C$21:$Z$559,MATCH(A289,Kraftwerksliste!$D$21:$D$559,0),17)</f>
        <v>#N/A</v>
      </c>
      <c r="Z289" s="153" t="str" cm="1">
        <f t="array" aca="1" ref="Z289" ca="1">CELL("format",I289)</f>
        <v>G</v>
      </c>
      <c r="AA289" s="6">
        <v>288</v>
      </c>
      <c r="AB289" s="173" t="str">
        <f t="shared" ca="1" si="50"/>
        <v>2007</v>
      </c>
      <c r="AC289" s="6">
        <f t="shared" si="43"/>
        <v>0</v>
      </c>
      <c r="AD289" s="6">
        <f t="shared" si="44"/>
        <v>0</v>
      </c>
      <c r="AE289" s="6">
        <f t="shared" si="46"/>
        <v>10</v>
      </c>
      <c r="AF289" s="6" t="str">
        <f t="shared" si="45"/>
        <v>in Betrieb</v>
      </c>
    </row>
    <row r="290" spans="1:32" ht="15" customHeight="1" x14ac:dyDescent="0.25">
      <c r="A290" s="50" t="s">
        <v>4360</v>
      </c>
      <c r="B290" s="33"/>
      <c r="C290" s="50"/>
      <c r="D290" s="77">
        <v>39443</v>
      </c>
      <c r="E290" s="50" t="s">
        <v>6206</v>
      </c>
      <c r="F290" s="50"/>
      <c r="G290" s="56" t="s">
        <v>99</v>
      </c>
      <c r="H290" s="50"/>
      <c r="I290" s="29">
        <v>2009</v>
      </c>
      <c r="J290" s="29">
        <v>2009</v>
      </c>
      <c r="K290" s="50" t="s">
        <v>1</v>
      </c>
      <c r="L290" s="50" t="s">
        <v>3864</v>
      </c>
      <c r="M290" s="50"/>
      <c r="N290" s="50"/>
      <c r="O290" s="50" t="s">
        <v>3864</v>
      </c>
      <c r="P290" s="50" t="s">
        <v>55</v>
      </c>
      <c r="Q290" s="50"/>
      <c r="R290" s="55">
        <v>27</v>
      </c>
      <c r="S290" s="50"/>
      <c r="T290" s="54" t="s">
        <v>370</v>
      </c>
      <c r="U290" s="62" t="s">
        <v>252</v>
      </c>
      <c r="V290" s="154" t="s">
        <v>1</v>
      </c>
      <c r="W290" s="170" t="str">
        <f t="shared" ca="1" si="49"/>
        <v>2009</v>
      </c>
      <c r="X290" s="170" t="e">
        <f>INDEX(Kraftwerksliste!$C$21:$Z$559,MATCH(A290,Kraftwerksliste!$D$21:$D$559,0),17)</f>
        <v>#N/A</v>
      </c>
      <c r="Z290" s="153" t="str" cm="1">
        <f t="array" aca="1" ref="Z290" ca="1">CELL("format",I290)</f>
        <v>G</v>
      </c>
      <c r="AA290" s="6">
        <v>289</v>
      </c>
      <c r="AB290" s="173" t="str">
        <f t="shared" ca="1" si="50"/>
        <v>2009</v>
      </c>
      <c r="AC290" s="6">
        <f t="shared" si="43"/>
        <v>0</v>
      </c>
      <c r="AD290" s="6">
        <f t="shared" si="44"/>
        <v>0</v>
      </c>
      <c r="AE290" s="6">
        <f t="shared" si="46"/>
        <v>10</v>
      </c>
      <c r="AF290" s="6" t="str">
        <f t="shared" si="45"/>
        <v>in Betrieb</v>
      </c>
    </row>
    <row r="291" spans="1:32" ht="15" customHeight="1" x14ac:dyDescent="0.25">
      <c r="A291" s="50" t="s">
        <v>4361</v>
      </c>
      <c r="B291" s="33"/>
      <c r="C291" s="50"/>
      <c r="D291" s="77">
        <v>39443</v>
      </c>
      <c r="E291" s="50" t="s">
        <v>6206</v>
      </c>
      <c r="F291" s="50"/>
      <c r="G291" s="56" t="s">
        <v>99</v>
      </c>
      <c r="H291" s="50"/>
      <c r="I291" s="29">
        <v>2006</v>
      </c>
      <c r="J291" s="29">
        <v>2006</v>
      </c>
      <c r="K291" s="50" t="s">
        <v>1</v>
      </c>
      <c r="L291" s="50" t="s">
        <v>3864</v>
      </c>
      <c r="M291" s="50"/>
      <c r="N291" s="50"/>
      <c r="O291" s="50" t="s">
        <v>3864</v>
      </c>
      <c r="P291" s="50" t="s">
        <v>55</v>
      </c>
      <c r="Q291" s="50"/>
      <c r="R291" s="55">
        <v>18</v>
      </c>
      <c r="S291" s="50"/>
      <c r="T291" s="54" t="s">
        <v>149</v>
      </c>
      <c r="U291" s="62" t="s">
        <v>161</v>
      </c>
      <c r="V291" s="154" t="s">
        <v>1</v>
      </c>
      <c r="W291" s="170" t="str">
        <f t="shared" ca="1" si="49"/>
        <v>2006</v>
      </c>
      <c r="X291" s="170" t="e">
        <f>INDEX(Kraftwerksliste!$C$21:$Z$559,MATCH(A291,Kraftwerksliste!$D$21:$D$559,0),17)</f>
        <v>#N/A</v>
      </c>
      <c r="Z291" s="153" t="str" cm="1">
        <f t="array" aca="1" ref="Z291" ca="1">CELL("format",I291)</f>
        <v>G</v>
      </c>
      <c r="AA291" s="6">
        <v>290</v>
      </c>
      <c r="AB291" s="173" t="str">
        <f t="shared" ca="1" si="50"/>
        <v>2006</v>
      </c>
      <c r="AC291" s="6">
        <f t="shared" si="43"/>
        <v>0</v>
      </c>
      <c r="AD291" s="6">
        <f t="shared" si="44"/>
        <v>0</v>
      </c>
      <c r="AE291" s="6">
        <f t="shared" si="46"/>
        <v>10</v>
      </c>
      <c r="AF291" s="6" t="str">
        <f t="shared" si="45"/>
        <v>in Betrieb</v>
      </c>
    </row>
    <row r="292" spans="1:32" ht="15" customHeight="1" x14ac:dyDescent="0.25">
      <c r="A292" s="54" t="s">
        <v>1078</v>
      </c>
      <c r="B292" s="50" t="s">
        <v>865</v>
      </c>
      <c r="C292" s="50" t="s">
        <v>1079</v>
      </c>
      <c r="D292" s="75">
        <v>60382</v>
      </c>
      <c r="E292" s="62" t="s">
        <v>1070</v>
      </c>
      <c r="F292" s="50" t="s">
        <v>1080</v>
      </c>
      <c r="G292" s="56" t="s">
        <v>220</v>
      </c>
      <c r="H292" s="50"/>
      <c r="I292" s="30">
        <v>37987</v>
      </c>
      <c r="J292" s="30">
        <v>37987</v>
      </c>
      <c r="K292" s="50" t="s">
        <v>1</v>
      </c>
      <c r="L292" s="50" t="s">
        <v>110</v>
      </c>
      <c r="M292" s="50" t="s">
        <v>17</v>
      </c>
      <c r="N292" s="50" t="s">
        <v>27</v>
      </c>
      <c r="O292" s="92" t="s">
        <v>17</v>
      </c>
      <c r="P292" s="50" t="s">
        <v>55</v>
      </c>
      <c r="Q292" s="50" t="s">
        <v>55</v>
      </c>
      <c r="R292" s="76">
        <v>12.4</v>
      </c>
      <c r="S292" s="50" t="s">
        <v>1081</v>
      </c>
      <c r="T292" s="54">
        <v>10</v>
      </c>
      <c r="U292" s="50" t="s">
        <v>1074</v>
      </c>
      <c r="V292" s="153" t="s">
        <v>1</v>
      </c>
      <c r="W292" s="170">
        <f t="shared" ca="1" si="49"/>
        <v>2004</v>
      </c>
      <c r="X292" s="170" t="e">
        <f>INDEX(Kraftwerksliste!$C$21:$Z$559,MATCH(A292,Kraftwerksliste!$D$21:$D$559,0),17)</f>
        <v>#N/A</v>
      </c>
      <c r="Z292" s="153" t="str" cm="1">
        <f t="array" aca="1" ref="Z292" ca="1">CELL("format",I292)</f>
        <v>D1</v>
      </c>
      <c r="AA292" s="6">
        <v>291</v>
      </c>
      <c r="AB292" s="173">
        <f t="shared" ca="1" si="50"/>
        <v>2004</v>
      </c>
      <c r="AC292" s="6">
        <f t="shared" si="43"/>
        <v>0</v>
      </c>
      <c r="AD292" s="6">
        <f t="shared" si="44"/>
        <v>0</v>
      </c>
      <c r="AE292" s="6">
        <f t="shared" si="46"/>
        <v>10</v>
      </c>
      <c r="AF292" s="6" t="str">
        <f t="shared" si="45"/>
        <v>in Betrieb</v>
      </c>
    </row>
    <row r="293" spans="1:32" ht="15" customHeight="1" x14ac:dyDescent="0.25">
      <c r="A293" s="54" t="s">
        <v>1098</v>
      </c>
      <c r="B293" s="50" t="s">
        <v>1099</v>
      </c>
      <c r="C293" s="50" t="s">
        <v>1100</v>
      </c>
      <c r="D293" s="75">
        <v>15236</v>
      </c>
      <c r="E293" s="62" t="s">
        <v>1101</v>
      </c>
      <c r="F293" s="50"/>
      <c r="G293" s="56" t="s">
        <v>66</v>
      </c>
      <c r="H293" s="50" t="s">
        <v>1102</v>
      </c>
      <c r="I293" s="30">
        <v>35703</v>
      </c>
      <c r="J293" s="30">
        <v>35703</v>
      </c>
      <c r="K293" s="50" t="s">
        <v>1</v>
      </c>
      <c r="L293" s="50" t="s">
        <v>20</v>
      </c>
      <c r="M293" s="50" t="s">
        <v>1103</v>
      </c>
      <c r="N293" s="50" t="s">
        <v>20</v>
      </c>
      <c r="O293" s="92" t="s">
        <v>20</v>
      </c>
      <c r="P293" s="50" t="s">
        <v>58</v>
      </c>
      <c r="Q293" s="50" t="s">
        <v>55</v>
      </c>
      <c r="R293" s="76">
        <v>48</v>
      </c>
      <c r="S293" s="50" t="s">
        <v>3791</v>
      </c>
      <c r="T293" s="54" t="s">
        <v>370</v>
      </c>
      <c r="U293" s="62" t="s">
        <v>3792</v>
      </c>
      <c r="V293" s="154" t="s">
        <v>1</v>
      </c>
      <c r="W293" s="170">
        <f t="shared" ca="1" si="49"/>
        <v>1997</v>
      </c>
      <c r="X293" s="170" t="str">
        <f>INDEX(Kraftwerksliste!$C$21:$Z$559,MATCH(A293,Kraftwerksliste!$D$21:$D$559,0),17)</f>
        <v>Steam turbine</v>
      </c>
      <c r="Z293" s="153" t="str" cm="1">
        <f t="array" aca="1" ref="Z293" ca="1">CELL("format",I293)</f>
        <v>D1</v>
      </c>
      <c r="AA293" s="6">
        <v>292</v>
      </c>
      <c r="AB293" s="173">
        <f t="shared" ca="1" si="50"/>
        <v>1997</v>
      </c>
      <c r="AC293" s="6">
        <f t="shared" si="43"/>
        <v>0</v>
      </c>
      <c r="AD293" s="6">
        <f t="shared" si="44"/>
        <v>0</v>
      </c>
      <c r="AE293" s="6">
        <f t="shared" si="46"/>
        <v>10</v>
      </c>
      <c r="AF293" s="6" t="str">
        <f t="shared" si="45"/>
        <v>in Betrieb</v>
      </c>
    </row>
    <row r="294" spans="1:32" ht="15" customHeight="1" x14ac:dyDescent="0.25">
      <c r="A294" s="54" t="s">
        <v>1082</v>
      </c>
      <c r="B294" s="51" t="s">
        <v>865</v>
      </c>
      <c r="C294" s="51" t="s">
        <v>1083</v>
      </c>
      <c r="D294" s="75">
        <v>60528</v>
      </c>
      <c r="E294" s="62" t="s">
        <v>1070</v>
      </c>
      <c r="F294" s="51" t="s">
        <v>1084</v>
      </c>
      <c r="G294" s="36" t="s">
        <v>220</v>
      </c>
      <c r="H294" s="50" t="s">
        <v>1085</v>
      </c>
      <c r="I294" s="30">
        <v>37987</v>
      </c>
      <c r="J294" s="30">
        <v>37987</v>
      </c>
      <c r="K294" s="50" t="s">
        <v>1</v>
      </c>
      <c r="L294" s="50" t="s">
        <v>20</v>
      </c>
      <c r="M294" s="51"/>
      <c r="N294" s="50"/>
      <c r="O294" s="92" t="s">
        <v>20</v>
      </c>
      <c r="P294" s="36" t="s">
        <v>58</v>
      </c>
      <c r="Q294" s="50" t="s">
        <v>55</v>
      </c>
      <c r="R294" s="76">
        <v>70</v>
      </c>
      <c r="S294" s="58" t="s">
        <v>1086</v>
      </c>
      <c r="T294" s="50" t="s">
        <v>370</v>
      </c>
      <c r="U294" s="62" t="s">
        <v>1074</v>
      </c>
      <c r="V294" s="154" t="s">
        <v>1</v>
      </c>
      <c r="W294" s="170">
        <f t="shared" ca="1" si="49"/>
        <v>2004</v>
      </c>
      <c r="X294" s="170" t="str">
        <f>INDEX(Kraftwerksliste!$C$21:$Z$559,MATCH(A294,Kraftwerksliste!$D$21:$D$559,0),17)</f>
        <v>Steam turbine</v>
      </c>
      <c r="Z294" s="153" t="str" cm="1">
        <f t="array" aca="1" ref="Z294" ca="1">CELL("format",I294)</f>
        <v>D1</v>
      </c>
      <c r="AA294" s="6">
        <v>293</v>
      </c>
      <c r="AB294" s="173">
        <f t="shared" ca="1" si="50"/>
        <v>2004</v>
      </c>
      <c r="AC294" s="6">
        <f t="shared" si="43"/>
        <v>0</v>
      </c>
      <c r="AD294" s="6">
        <f t="shared" si="44"/>
        <v>0</v>
      </c>
      <c r="AE294" s="6">
        <f t="shared" si="46"/>
        <v>10</v>
      </c>
      <c r="AF294" s="6" t="str">
        <f t="shared" si="45"/>
        <v>in Betrieb</v>
      </c>
    </row>
    <row r="295" spans="1:32" ht="15" customHeight="1" x14ac:dyDescent="0.25">
      <c r="A295" s="54" t="s">
        <v>1087</v>
      </c>
      <c r="B295" s="94" t="s">
        <v>865</v>
      </c>
      <c r="C295" s="50" t="s">
        <v>1088</v>
      </c>
      <c r="D295" s="75">
        <v>60627</v>
      </c>
      <c r="E295" s="62" t="s">
        <v>1070</v>
      </c>
      <c r="F295" s="50" t="s">
        <v>1089</v>
      </c>
      <c r="G295" s="56" t="s">
        <v>220</v>
      </c>
      <c r="H295" s="50" t="s">
        <v>563</v>
      </c>
      <c r="I295" s="30">
        <v>34335</v>
      </c>
      <c r="J295" s="30">
        <v>34335</v>
      </c>
      <c r="K295" s="50" t="s">
        <v>1</v>
      </c>
      <c r="L295" s="50" t="s">
        <v>20</v>
      </c>
      <c r="M295" s="50"/>
      <c r="N295" s="50"/>
      <c r="O295" s="92" t="s">
        <v>20</v>
      </c>
      <c r="P295" s="50" t="s">
        <v>58</v>
      </c>
      <c r="Q295" s="50" t="s">
        <v>55</v>
      </c>
      <c r="R295" s="76">
        <v>99</v>
      </c>
      <c r="S295" s="50" t="s">
        <v>1090</v>
      </c>
      <c r="T295" s="54" t="s">
        <v>370</v>
      </c>
      <c r="U295" s="50" t="s">
        <v>1074</v>
      </c>
      <c r="V295" s="153" t="s">
        <v>1</v>
      </c>
      <c r="W295" s="170">
        <f t="shared" ca="1" si="49"/>
        <v>1994</v>
      </c>
      <c r="X295" s="170" t="str">
        <f>INDEX(Kraftwerksliste!$C$21:$Z$559,MATCH(A295,Kraftwerksliste!$D$21:$D$559,0),17)</f>
        <v>Steam turbine</v>
      </c>
      <c r="Z295" s="153" t="str" cm="1">
        <f t="array" aca="1" ref="Z295" ca="1">CELL("format",I295)</f>
        <v>D1</v>
      </c>
      <c r="AA295" s="6">
        <v>294</v>
      </c>
      <c r="AB295" s="173">
        <f t="shared" ca="1" si="50"/>
        <v>1994</v>
      </c>
      <c r="AC295" s="6">
        <f t="shared" si="43"/>
        <v>0</v>
      </c>
      <c r="AD295" s="6">
        <f t="shared" si="44"/>
        <v>0</v>
      </c>
      <c r="AE295" s="6">
        <f t="shared" si="46"/>
        <v>10</v>
      </c>
      <c r="AF295" s="6" t="str">
        <f t="shared" si="45"/>
        <v>in Betrieb</v>
      </c>
    </row>
    <row r="296" spans="1:32" ht="15" customHeight="1" x14ac:dyDescent="0.25">
      <c r="A296" s="50" t="s">
        <v>1068</v>
      </c>
      <c r="B296" s="50" t="s">
        <v>865</v>
      </c>
      <c r="C296" s="50" t="s">
        <v>1069</v>
      </c>
      <c r="D296" s="77">
        <v>60440</v>
      </c>
      <c r="E296" s="50" t="s">
        <v>1070</v>
      </c>
      <c r="F296" s="50" t="s">
        <v>1071</v>
      </c>
      <c r="G296" s="56" t="s">
        <v>220</v>
      </c>
      <c r="H296" s="50" t="s">
        <v>1072</v>
      </c>
      <c r="I296" s="30">
        <v>25204</v>
      </c>
      <c r="J296" s="30">
        <v>25204</v>
      </c>
      <c r="K296" s="50" t="s">
        <v>1</v>
      </c>
      <c r="L296" s="50" t="s">
        <v>110</v>
      </c>
      <c r="M296" s="50" t="s">
        <v>16</v>
      </c>
      <c r="N296" s="50" t="s">
        <v>27</v>
      </c>
      <c r="O296" s="92" t="s">
        <v>16</v>
      </c>
      <c r="P296" s="50" t="s">
        <v>58</v>
      </c>
      <c r="Q296" s="50" t="s">
        <v>55</v>
      </c>
      <c r="R296" s="55">
        <v>26</v>
      </c>
      <c r="S296" s="50" t="s">
        <v>1073</v>
      </c>
      <c r="T296" s="54">
        <v>30</v>
      </c>
      <c r="U296" s="50" t="s">
        <v>1074</v>
      </c>
      <c r="V296" s="153" t="s">
        <v>1</v>
      </c>
      <c r="W296" s="170">
        <f t="shared" ca="1" si="49"/>
        <v>1969</v>
      </c>
      <c r="X296" s="170" t="str">
        <f>INDEX(Kraftwerksliste!$C$21:$Z$559,MATCH(A296,Kraftwerksliste!$D$21:$D$559,0),17)</f>
        <v>Steam turbine</v>
      </c>
      <c r="Z296" s="153" t="str" cm="1">
        <f t="array" aca="1" ref="Z296" ca="1">CELL("format",I296)</f>
        <v>D1</v>
      </c>
      <c r="AA296" s="6">
        <v>295</v>
      </c>
      <c r="AB296" s="173">
        <f t="shared" ca="1" si="50"/>
        <v>1969</v>
      </c>
      <c r="AC296" s="6">
        <f t="shared" si="43"/>
        <v>0</v>
      </c>
      <c r="AD296" s="6">
        <f t="shared" si="44"/>
        <v>0</v>
      </c>
      <c r="AE296" s="6">
        <f t="shared" si="46"/>
        <v>10</v>
      </c>
      <c r="AF296" s="6" t="str">
        <f t="shared" si="45"/>
        <v>in Betrieb</v>
      </c>
    </row>
    <row r="297" spans="1:32" ht="15" customHeight="1" x14ac:dyDescent="0.25">
      <c r="A297" s="54" t="s">
        <v>1075</v>
      </c>
      <c r="B297" s="50" t="s">
        <v>865</v>
      </c>
      <c r="C297" s="50" t="s">
        <v>1069</v>
      </c>
      <c r="D297" s="77">
        <v>60439</v>
      </c>
      <c r="E297" s="50" t="s">
        <v>1070</v>
      </c>
      <c r="F297" s="50" t="s">
        <v>1076</v>
      </c>
      <c r="G297" s="56" t="s">
        <v>220</v>
      </c>
      <c r="H297" s="50" t="s">
        <v>1077</v>
      </c>
      <c r="I297" s="30">
        <v>38718</v>
      </c>
      <c r="J297" s="30">
        <v>38718</v>
      </c>
      <c r="K297" s="50" t="s">
        <v>1</v>
      </c>
      <c r="L297" s="51" t="s">
        <v>110</v>
      </c>
      <c r="M297" s="51" t="s">
        <v>16</v>
      </c>
      <c r="N297" s="51" t="s">
        <v>27</v>
      </c>
      <c r="O297" s="92" t="s">
        <v>16</v>
      </c>
      <c r="P297" s="50" t="s">
        <v>58</v>
      </c>
      <c r="Q297" s="50" t="s">
        <v>55</v>
      </c>
      <c r="R297" s="55">
        <v>46.5</v>
      </c>
      <c r="S297" s="50" t="s">
        <v>1073</v>
      </c>
      <c r="T297" s="54">
        <v>30</v>
      </c>
      <c r="U297" s="62" t="s">
        <v>1074</v>
      </c>
      <c r="V297" s="154" t="s">
        <v>1</v>
      </c>
      <c r="W297" s="170">
        <f t="shared" ca="1" si="49"/>
        <v>2006</v>
      </c>
      <c r="X297" s="170" t="str">
        <f>INDEX(Kraftwerksliste!$C$21:$Z$559,MATCH(A297,Kraftwerksliste!$D$21:$D$559,0),17)</f>
        <v>Steam turbine</v>
      </c>
      <c r="Z297" s="153" t="str" cm="1">
        <f t="array" aca="1" ref="Z297" ca="1">CELL("format",I297)</f>
        <v>D1</v>
      </c>
      <c r="AA297" s="6">
        <v>296</v>
      </c>
      <c r="AB297" s="173">
        <f t="shared" ca="1" si="50"/>
        <v>2006</v>
      </c>
      <c r="AC297" s="6">
        <f t="shared" si="43"/>
        <v>0</v>
      </c>
      <c r="AD297" s="6">
        <f t="shared" si="44"/>
        <v>0</v>
      </c>
      <c r="AE297" s="6">
        <f t="shared" si="46"/>
        <v>10</v>
      </c>
      <c r="AF297" s="6" t="str">
        <f t="shared" si="45"/>
        <v>in Betrieb</v>
      </c>
    </row>
    <row r="298" spans="1:32" ht="15" customHeight="1" x14ac:dyDescent="0.25">
      <c r="A298" s="139" t="s">
        <v>3587</v>
      </c>
      <c r="B298" s="139" t="s">
        <v>865</v>
      </c>
      <c r="C298" s="139" t="s">
        <v>1083</v>
      </c>
      <c r="D298" s="139">
        <v>60528</v>
      </c>
      <c r="E298" s="139" t="s">
        <v>1070</v>
      </c>
      <c r="F298" s="139" t="s">
        <v>3588</v>
      </c>
      <c r="G298" s="139" t="s">
        <v>220</v>
      </c>
      <c r="H298" s="139" t="s">
        <v>786</v>
      </c>
      <c r="I298" s="50"/>
      <c r="J298" s="50"/>
      <c r="K298" s="139" t="s">
        <v>3586</v>
      </c>
      <c r="L298" s="139" t="s">
        <v>110</v>
      </c>
      <c r="M298" s="139" t="s">
        <v>20</v>
      </c>
      <c r="N298" s="139" t="s">
        <v>27</v>
      </c>
      <c r="O298" s="139" t="s">
        <v>20</v>
      </c>
      <c r="P298" s="139" t="s">
        <v>58</v>
      </c>
      <c r="Q298" s="139" t="s">
        <v>55</v>
      </c>
      <c r="R298" s="140">
        <v>56</v>
      </c>
      <c r="S298" s="140" t="s">
        <v>1086</v>
      </c>
      <c r="T298" s="151" t="s">
        <v>370</v>
      </c>
      <c r="U298" s="140" t="s">
        <v>1074</v>
      </c>
      <c r="V298" s="164" t="s">
        <v>7485</v>
      </c>
      <c r="W298" s="170">
        <f t="shared" si="47"/>
        <v>2010</v>
      </c>
      <c r="X298" s="170" t="e">
        <f>INDEX(Kraftwerksliste!$C$21:$Z$559,MATCH(A298,Kraftwerksliste!$D$21:$D$559,0),17)</f>
        <v>#N/A</v>
      </c>
      <c r="Z298" s="153" t="str" cm="1">
        <f t="array" aca="1" ref="Z298" ca="1">CELL("format",I298)</f>
        <v>G</v>
      </c>
      <c r="AA298" s="6">
        <v>297</v>
      </c>
      <c r="AB298" s="173">
        <f t="shared" si="48"/>
        <v>2010</v>
      </c>
      <c r="AC298" s="6">
        <f t="shared" si="43"/>
        <v>1</v>
      </c>
      <c r="AD298" s="6">
        <f t="shared" si="44"/>
        <v>0</v>
      </c>
      <c r="AE298" s="6">
        <f t="shared" si="46"/>
        <v>36</v>
      </c>
      <c r="AF298" s="6" t="str">
        <f t="shared" si="45"/>
        <v xml:space="preserve">Endgültig Stillgelegt 2017 </v>
      </c>
    </row>
    <row r="299" spans="1:32" ht="15" customHeight="1" x14ac:dyDescent="0.25">
      <c r="A299" s="139" t="s">
        <v>3553</v>
      </c>
      <c r="B299" s="139" t="s">
        <v>865</v>
      </c>
      <c r="C299" s="139" t="s">
        <v>1088</v>
      </c>
      <c r="D299" s="139">
        <v>60627</v>
      </c>
      <c r="E299" s="139" t="s">
        <v>1070</v>
      </c>
      <c r="F299" s="139" t="s">
        <v>1089</v>
      </c>
      <c r="G299" s="139" t="s">
        <v>220</v>
      </c>
      <c r="H299" s="139" t="s">
        <v>3554</v>
      </c>
      <c r="I299" s="50"/>
      <c r="J299" s="50"/>
      <c r="K299" s="139" t="s">
        <v>3550</v>
      </c>
      <c r="L299" s="139" t="s">
        <v>711</v>
      </c>
      <c r="M299" s="139" t="s">
        <v>3555</v>
      </c>
      <c r="N299" s="139"/>
      <c r="O299" s="139" t="s">
        <v>407</v>
      </c>
      <c r="P299" s="139" t="s">
        <v>58</v>
      </c>
      <c r="Q299" s="139" t="s">
        <v>58</v>
      </c>
      <c r="R299" s="140">
        <v>19.7</v>
      </c>
      <c r="S299" s="140" t="s">
        <v>1090</v>
      </c>
      <c r="T299" s="151">
        <v>30</v>
      </c>
      <c r="U299" s="140" t="s">
        <v>1074</v>
      </c>
      <c r="V299" s="164" t="s">
        <v>7484</v>
      </c>
      <c r="W299" s="170">
        <f t="shared" si="47"/>
        <v>2010</v>
      </c>
      <c r="X299" s="170" t="e">
        <f>INDEX(Kraftwerksliste!$C$21:$Z$559,MATCH(A299,Kraftwerksliste!$D$21:$D$559,0),17)</f>
        <v>#N/A</v>
      </c>
      <c r="Z299" s="153" t="str" cm="1">
        <f t="array" aca="1" ref="Z299" ca="1">CELL("format",I299)</f>
        <v>G</v>
      </c>
      <c r="AA299" s="6">
        <v>298</v>
      </c>
      <c r="AB299" s="173">
        <f t="shared" si="48"/>
        <v>2010</v>
      </c>
      <c r="AC299" s="6">
        <f t="shared" si="43"/>
        <v>1</v>
      </c>
      <c r="AD299" s="6">
        <f t="shared" si="44"/>
        <v>0</v>
      </c>
      <c r="AE299" s="6">
        <f t="shared" si="46"/>
        <v>36</v>
      </c>
      <c r="AF299" s="6" t="str">
        <f t="shared" si="45"/>
        <v xml:space="preserve">Endgültig Stillgelegt 2016 </v>
      </c>
    </row>
    <row r="300" spans="1:32" ht="15" customHeight="1" x14ac:dyDescent="0.25">
      <c r="A300" s="54" t="s">
        <v>1096</v>
      </c>
      <c r="B300" s="54" t="s">
        <v>865</v>
      </c>
      <c r="C300" s="50" t="s">
        <v>1088</v>
      </c>
      <c r="D300" s="75">
        <v>60627</v>
      </c>
      <c r="E300" s="62" t="s">
        <v>1070</v>
      </c>
      <c r="F300" s="50" t="s">
        <v>1089</v>
      </c>
      <c r="G300" s="56" t="s">
        <v>220</v>
      </c>
      <c r="H300" s="50" t="s">
        <v>786</v>
      </c>
      <c r="I300" s="30">
        <v>32143</v>
      </c>
      <c r="J300" s="30">
        <v>32143</v>
      </c>
      <c r="K300" s="50" t="s">
        <v>1</v>
      </c>
      <c r="L300" s="50" t="s">
        <v>110</v>
      </c>
      <c r="M300" s="50" t="s">
        <v>32</v>
      </c>
      <c r="N300" s="50" t="s">
        <v>27</v>
      </c>
      <c r="O300" s="92" t="s">
        <v>32</v>
      </c>
      <c r="P300" s="50" t="s">
        <v>58</v>
      </c>
      <c r="Q300" s="50" t="s">
        <v>55</v>
      </c>
      <c r="R300" s="76">
        <v>61.5</v>
      </c>
      <c r="S300" s="50" t="s">
        <v>1090</v>
      </c>
      <c r="T300" s="54" t="s">
        <v>370</v>
      </c>
      <c r="U300" s="62" t="s">
        <v>1074</v>
      </c>
      <c r="V300" s="154" t="s">
        <v>1</v>
      </c>
      <c r="W300" s="170">
        <f t="shared" ref="W300:W331" ca="1" si="51">IF(ISBLANK(I300),2010,IF(Z300="D1",YEAR(I300),RIGHT(I300,4)))</f>
        <v>1988</v>
      </c>
      <c r="X300" s="170" t="str">
        <f>INDEX(Kraftwerksliste!$C$21:$Z$559,MATCH(A300,Kraftwerksliste!$D$21:$D$559,0),17)</f>
        <v>Steam turbine</v>
      </c>
      <c r="Z300" s="153" t="str" cm="1">
        <f t="array" aca="1" ref="Z300" ca="1">CELL("format",I300)</f>
        <v>D1</v>
      </c>
      <c r="AA300" s="6">
        <v>299</v>
      </c>
      <c r="AB300" s="173">
        <f t="shared" ref="AB300:AB331" ca="1" si="52">W300</f>
        <v>1988</v>
      </c>
      <c r="AC300" s="6">
        <f t="shared" si="43"/>
        <v>0</v>
      </c>
      <c r="AD300" s="6">
        <f t="shared" si="44"/>
        <v>0</v>
      </c>
      <c r="AE300" s="6">
        <f t="shared" si="46"/>
        <v>10</v>
      </c>
      <c r="AF300" s="6" t="str">
        <f t="shared" si="45"/>
        <v>in Betrieb</v>
      </c>
    </row>
    <row r="301" spans="1:32" ht="15" customHeight="1" x14ac:dyDescent="0.25">
      <c r="A301" s="54" t="s">
        <v>1097</v>
      </c>
      <c r="B301" s="51" t="s">
        <v>865</v>
      </c>
      <c r="C301" s="51" t="s">
        <v>1088</v>
      </c>
      <c r="D301" s="75">
        <v>60627</v>
      </c>
      <c r="E301" s="62" t="s">
        <v>1070</v>
      </c>
      <c r="F301" s="51" t="s">
        <v>1089</v>
      </c>
      <c r="G301" s="36" t="s">
        <v>220</v>
      </c>
      <c r="H301" s="50" t="s">
        <v>790</v>
      </c>
      <c r="I301" s="30">
        <v>32509</v>
      </c>
      <c r="J301" s="30">
        <v>32509</v>
      </c>
      <c r="K301" s="50" t="s">
        <v>1</v>
      </c>
      <c r="L301" s="50" t="s">
        <v>110</v>
      </c>
      <c r="M301" s="51" t="s">
        <v>32</v>
      </c>
      <c r="N301" s="50" t="s">
        <v>27</v>
      </c>
      <c r="O301" s="92" t="s">
        <v>32</v>
      </c>
      <c r="P301" s="36" t="s">
        <v>58</v>
      </c>
      <c r="Q301" s="50" t="s">
        <v>55</v>
      </c>
      <c r="R301" s="76">
        <v>61.5</v>
      </c>
      <c r="S301" s="58" t="s">
        <v>1090</v>
      </c>
      <c r="T301" s="54" t="s">
        <v>370</v>
      </c>
      <c r="U301" s="62" t="s">
        <v>1074</v>
      </c>
      <c r="V301" s="154" t="s">
        <v>1</v>
      </c>
      <c r="W301" s="170">
        <f t="shared" ca="1" si="51"/>
        <v>1989</v>
      </c>
      <c r="X301" s="170" t="str">
        <f>INDEX(Kraftwerksliste!$C$21:$Z$559,MATCH(A301,Kraftwerksliste!$D$21:$D$559,0),17)</f>
        <v>Steam turbine</v>
      </c>
      <c r="Z301" s="153" t="str" cm="1">
        <f t="array" aca="1" ref="Z301" ca="1">CELL("format",I301)</f>
        <v>D1</v>
      </c>
      <c r="AA301" s="6">
        <v>300</v>
      </c>
      <c r="AB301" s="173">
        <f t="shared" ca="1" si="52"/>
        <v>1989</v>
      </c>
      <c r="AC301" s="6">
        <f t="shared" si="43"/>
        <v>0</v>
      </c>
      <c r="AD301" s="6">
        <f t="shared" si="44"/>
        <v>0</v>
      </c>
      <c r="AE301" s="6">
        <f t="shared" si="46"/>
        <v>10</v>
      </c>
      <c r="AF301" s="6" t="str">
        <f t="shared" si="45"/>
        <v>in Betrieb</v>
      </c>
    </row>
    <row r="302" spans="1:32" ht="15" customHeight="1" x14ac:dyDescent="0.25">
      <c r="A302" s="54" t="s">
        <v>4364</v>
      </c>
      <c r="B302" s="51"/>
      <c r="C302" s="50"/>
      <c r="D302" s="75">
        <v>7774</v>
      </c>
      <c r="E302" s="62" t="s">
        <v>6209</v>
      </c>
      <c r="F302" s="51"/>
      <c r="G302" s="36" t="s">
        <v>169</v>
      </c>
      <c r="H302" s="50"/>
      <c r="I302" s="29">
        <v>1995</v>
      </c>
      <c r="J302" s="29">
        <v>1995</v>
      </c>
      <c r="K302" s="50" t="s">
        <v>1</v>
      </c>
      <c r="L302" s="50" t="s">
        <v>3864</v>
      </c>
      <c r="M302" s="51"/>
      <c r="N302" s="50"/>
      <c r="O302" s="33" t="s">
        <v>3864</v>
      </c>
      <c r="P302" s="36" t="s">
        <v>55</v>
      </c>
      <c r="Q302" s="50"/>
      <c r="R302" s="76">
        <v>10.95</v>
      </c>
      <c r="S302" s="83"/>
      <c r="T302" s="83" t="s">
        <v>149</v>
      </c>
      <c r="U302" s="83" t="s">
        <v>231</v>
      </c>
      <c r="V302" s="155" t="s">
        <v>1</v>
      </c>
      <c r="W302" s="170" t="str">
        <f t="shared" ca="1" si="51"/>
        <v>1995</v>
      </c>
      <c r="X302" s="170" t="e">
        <f>INDEX(Kraftwerksliste!$C$21:$Z$559,MATCH(A302,Kraftwerksliste!$D$21:$D$559,0),17)</f>
        <v>#N/A</v>
      </c>
      <c r="Z302" s="153" t="str" cm="1">
        <f t="array" aca="1" ref="Z302" ca="1">CELL("format",I302)</f>
        <v>G</v>
      </c>
      <c r="AA302" s="6">
        <v>301</v>
      </c>
      <c r="AB302" s="173" t="str">
        <f t="shared" ca="1" si="52"/>
        <v>1995</v>
      </c>
      <c r="AC302" s="6">
        <f t="shared" si="43"/>
        <v>0</v>
      </c>
      <c r="AD302" s="6">
        <f t="shared" si="44"/>
        <v>0</v>
      </c>
      <c r="AE302" s="6">
        <f t="shared" si="46"/>
        <v>10</v>
      </c>
      <c r="AF302" s="6" t="str">
        <f t="shared" si="45"/>
        <v>in Betrieb</v>
      </c>
    </row>
    <row r="303" spans="1:32" ht="15" customHeight="1" x14ac:dyDescent="0.25">
      <c r="A303" s="54" t="s">
        <v>1104</v>
      </c>
      <c r="B303" s="51" t="s">
        <v>280</v>
      </c>
      <c r="C303" s="50" t="s">
        <v>1105</v>
      </c>
      <c r="D303" s="75">
        <v>50226</v>
      </c>
      <c r="E303" s="62" t="s">
        <v>1106</v>
      </c>
      <c r="F303" s="51"/>
      <c r="G303" s="36" t="s">
        <v>54</v>
      </c>
      <c r="H303" s="50" t="s">
        <v>1105</v>
      </c>
      <c r="I303" s="30">
        <v>21551</v>
      </c>
      <c r="J303" s="38">
        <v>21551</v>
      </c>
      <c r="K303" s="50" t="s">
        <v>1</v>
      </c>
      <c r="L303" s="50" t="s">
        <v>110</v>
      </c>
      <c r="M303" s="51" t="s">
        <v>18</v>
      </c>
      <c r="N303" s="50" t="s">
        <v>1000</v>
      </c>
      <c r="O303" s="33" t="s">
        <v>18</v>
      </c>
      <c r="P303" s="36" t="s">
        <v>58</v>
      </c>
      <c r="Q303" s="50" t="s">
        <v>55</v>
      </c>
      <c r="R303" s="76">
        <v>176</v>
      </c>
      <c r="S303" s="83" t="s">
        <v>1106</v>
      </c>
      <c r="T303" s="83" t="s">
        <v>370</v>
      </c>
      <c r="U303" s="83" t="s">
        <v>61</v>
      </c>
      <c r="V303" s="155" t="s">
        <v>1</v>
      </c>
      <c r="W303" s="170">
        <f t="shared" ca="1" si="51"/>
        <v>1959</v>
      </c>
      <c r="X303" s="170" t="str">
        <f>INDEX(Kraftwerksliste!$C$21:$Z$559,MATCH(A303,Kraftwerksliste!$D$21:$D$559,0),17)</f>
        <v>Steam turbine</v>
      </c>
      <c r="Z303" s="153" t="str" cm="1">
        <f t="array" aca="1" ref="Z303" ca="1">CELL("format",I303)</f>
        <v>D1</v>
      </c>
      <c r="AA303" s="6">
        <v>302</v>
      </c>
      <c r="AB303" s="173">
        <f t="shared" ca="1" si="52"/>
        <v>1959</v>
      </c>
      <c r="AC303" s="6">
        <f t="shared" si="43"/>
        <v>0</v>
      </c>
      <c r="AD303" s="6">
        <f t="shared" si="44"/>
        <v>0</v>
      </c>
      <c r="AE303" s="6">
        <f t="shared" si="46"/>
        <v>10</v>
      </c>
      <c r="AF303" s="6" t="str">
        <f t="shared" si="45"/>
        <v>in Betrieb</v>
      </c>
    </row>
    <row r="304" spans="1:32" ht="15" customHeight="1" x14ac:dyDescent="0.25">
      <c r="A304" s="50" t="s">
        <v>1112</v>
      </c>
      <c r="B304" s="58" t="s">
        <v>1113</v>
      </c>
      <c r="C304" s="36" t="s">
        <v>1114</v>
      </c>
      <c r="D304" s="77">
        <v>79108</v>
      </c>
      <c r="E304" s="33" t="s">
        <v>1115</v>
      </c>
      <c r="F304" s="33"/>
      <c r="G304" s="36" t="s">
        <v>57</v>
      </c>
      <c r="H304" s="36" t="s">
        <v>1116</v>
      </c>
      <c r="I304" s="30">
        <v>36069</v>
      </c>
      <c r="J304" s="38">
        <v>36069</v>
      </c>
      <c r="K304" s="50" t="s">
        <v>5</v>
      </c>
      <c r="L304" s="50" t="s">
        <v>20</v>
      </c>
      <c r="M304" s="51"/>
      <c r="N304" s="33"/>
      <c r="O304" s="51" t="s">
        <v>20</v>
      </c>
      <c r="P304" s="33" t="s">
        <v>58</v>
      </c>
      <c r="Q304" s="36" t="s">
        <v>55</v>
      </c>
      <c r="R304" s="52">
        <v>38.587100990140975</v>
      </c>
      <c r="S304" s="62" t="s">
        <v>1117</v>
      </c>
      <c r="T304" s="54" t="s">
        <v>370</v>
      </c>
      <c r="U304" s="36" t="s">
        <v>1118</v>
      </c>
      <c r="V304" s="158" t="s">
        <v>5</v>
      </c>
      <c r="W304" s="170">
        <f t="shared" ca="1" si="51"/>
        <v>1998</v>
      </c>
      <c r="X304" s="170" t="str">
        <f>INDEX(Kraftwerksliste!$C$21:$Z$559,MATCH(A304,Kraftwerksliste!$D$21:$D$559,0),17)</f>
        <v>Combined cycle</v>
      </c>
      <c r="Z304" s="153" t="str" cm="1">
        <f t="array" aca="1" ref="Z304" ca="1">CELL("format",I304)</f>
        <v>D1</v>
      </c>
      <c r="AA304" s="6">
        <v>303</v>
      </c>
      <c r="AB304" s="173">
        <f t="shared" ca="1" si="52"/>
        <v>1998</v>
      </c>
      <c r="AC304" s="6">
        <f t="shared" si="43"/>
        <v>0</v>
      </c>
      <c r="AD304" s="6">
        <f t="shared" si="44"/>
        <v>0</v>
      </c>
      <c r="AE304" s="6">
        <f t="shared" si="46"/>
        <v>10</v>
      </c>
      <c r="AF304" s="6" t="str">
        <f t="shared" si="45"/>
        <v>Sonderfall</v>
      </c>
    </row>
    <row r="305" spans="1:32" ht="15" customHeight="1" x14ac:dyDescent="0.25">
      <c r="A305" s="54" t="s">
        <v>4365</v>
      </c>
      <c r="B305" s="51" t="s">
        <v>4366</v>
      </c>
      <c r="C305" s="50"/>
      <c r="D305" s="75">
        <v>21729</v>
      </c>
      <c r="E305" s="62" t="s">
        <v>1115</v>
      </c>
      <c r="F305" s="50"/>
      <c r="G305" s="56" t="s">
        <v>59</v>
      </c>
      <c r="H305" s="50"/>
      <c r="I305" s="29">
        <v>1999</v>
      </c>
      <c r="J305" s="29">
        <v>1999</v>
      </c>
      <c r="K305" s="50" t="s">
        <v>1</v>
      </c>
      <c r="L305" s="50" t="s">
        <v>3864</v>
      </c>
      <c r="M305" s="50"/>
      <c r="N305" s="50"/>
      <c r="O305" s="92" t="s">
        <v>3864</v>
      </c>
      <c r="P305" s="50" t="s">
        <v>55</v>
      </c>
      <c r="Q305" s="50"/>
      <c r="R305" s="76">
        <v>15</v>
      </c>
      <c r="S305" s="50"/>
      <c r="T305" s="54" t="s">
        <v>1280</v>
      </c>
      <c r="U305" s="50" t="s">
        <v>60</v>
      </c>
      <c r="V305" s="153" t="s">
        <v>1</v>
      </c>
      <c r="W305" s="170" t="str">
        <f t="shared" ca="1" si="51"/>
        <v>1999</v>
      </c>
      <c r="X305" s="170" t="e">
        <f>INDEX(Kraftwerksliste!$C$21:$Z$559,MATCH(A305,Kraftwerksliste!$D$21:$D$559,0),17)</f>
        <v>#N/A</v>
      </c>
      <c r="Z305" s="153" t="str" cm="1">
        <f t="array" aca="1" ref="Z305" ca="1">CELL("format",I305)</f>
        <v>G</v>
      </c>
      <c r="AA305" s="6">
        <v>304</v>
      </c>
      <c r="AB305" s="173" t="str">
        <f t="shared" ca="1" si="52"/>
        <v>1999</v>
      </c>
      <c r="AC305" s="6">
        <f t="shared" si="43"/>
        <v>0</v>
      </c>
      <c r="AD305" s="6">
        <f t="shared" si="44"/>
        <v>0</v>
      </c>
      <c r="AE305" s="6">
        <f t="shared" si="46"/>
        <v>10</v>
      </c>
      <c r="AF305" s="6" t="str">
        <f t="shared" si="45"/>
        <v>in Betrieb</v>
      </c>
    </row>
    <row r="306" spans="1:32" ht="15" customHeight="1" x14ac:dyDescent="0.25">
      <c r="A306" s="50" t="s">
        <v>4367</v>
      </c>
      <c r="B306" s="50" t="s">
        <v>4368</v>
      </c>
      <c r="C306" s="50"/>
      <c r="D306" s="77">
        <v>21729</v>
      </c>
      <c r="E306" s="50" t="s">
        <v>1115</v>
      </c>
      <c r="F306" s="50"/>
      <c r="G306" s="56" t="s">
        <v>59</v>
      </c>
      <c r="H306" s="50"/>
      <c r="I306" s="29">
        <v>2003</v>
      </c>
      <c r="J306" s="29">
        <v>2003</v>
      </c>
      <c r="K306" s="50" t="s">
        <v>1</v>
      </c>
      <c r="L306" s="50" t="s">
        <v>3864</v>
      </c>
      <c r="M306" s="50"/>
      <c r="N306" s="50"/>
      <c r="O306" s="50" t="s">
        <v>3864</v>
      </c>
      <c r="P306" s="50" t="s">
        <v>55</v>
      </c>
      <c r="Q306" s="50"/>
      <c r="R306" s="55">
        <v>11.5</v>
      </c>
      <c r="S306" s="50"/>
      <c r="T306" s="54" t="s">
        <v>1280</v>
      </c>
      <c r="U306" s="50" t="s">
        <v>60</v>
      </c>
      <c r="V306" s="153" t="s">
        <v>1</v>
      </c>
      <c r="W306" s="170" t="str">
        <f t="shared" ca="1" si="51"/>
        <v>2003</v>
      </c>
      <c r="X306" s="170" t="e">
        <f>INDEX(Kraftwerksliste!$C$21:$Z$559,MATCH(A306,Kraftwerksliste!$D$21:$D$559,0),17)</f>
        <v>#N/A</v>
      </c>
      <c r="Z306" s="153" t="str" cm="1">
        <f t="array" aca="1" ref="Z306" ca="1">CELL("format",I306)</f>
        <v>G</v>
      </c>
      <c r="AA306" s="6">
        <v>305</v>
      </c>
      <c r="AB306" s="173" t="str">
        <f t="shared" ca="1" si="52"/>
        <v>2003</v>
      </c>
      <c r="AC306" s="6">
        <f t="shared" si="43"/>
        <v>0</v>
      </c>
      <c r="AD306" s="6">
        <f t="shared" si="44"/>
        <v>0</v>
      </c>
      <c r="AE306" s="6">
        <f t="shared" si="46"/>
        <v>10</v>
      </c>
      <c r="AF306" s="6" t="str">
        <f t="shared" si="45"/>
        <v>in Betrieb</v>
      </c>
    </row>
    <row r="307" spans="1:32" ht="15" customHeight="1" x14ac:dyDescent="0.25">
      <c r="A307" s="54" t="s">
        <v>4369</v>
      </c>
      <c r="B307" s="51" t="s">
        <v>4370</v>
      </c>
      <c r="C307" s="51"/>
      <c r="D307" s="75">
        <v>21729</v>
      </c>
      <c r="E307" s="62" t="s">
        <v>1115</v>
      </c>
      <c r="F307" s="51"/>
      <c r="G307" s="36" t="s">
        <v>59</v>
      </c>
      <c r="H307" s="50"/>
      <c r="I307" s="29">
        <v>2003</v>
      </c>
      <c r="J307" s="29">
        <v>2003</v>
      </c>
      <c r="K307" s="50" t="s">
        <v>1</v>
      </c>
      <c r="L307" s="50" t="s">
        <v>3864</v>
      </c>
      <c r="M307" s="51"/>
      <c r="N307" s="50"/>
      <c r="O307" s="92" t="s">
        <v>3864</v>
      </c>
      <c r="P307" s="36" t="s">
        <v>55</v>
      </c>
      <c r="Q307" s="50"/>
      <c r="R307" s="76">
        <v>10</v>
      </c>
      <c r="S307" s="58"/>
      <c r="T307" s="54" t="s">
        <v>1280</v>
      </c>
      <c r="U307" s="62" t="s">
        <v>60</v>
      </c>
      <c r="V307" s="154" t="s">
        <v>1</v>
      </c>
      <c r="W307" s="170" t="str">
        <f t="shared" ca="1" si="51"/>
        <v>2003</v>
      </c>
      <c r="X307" s="170" t="e">
        <f>INDEX(Kraftwerksliste!$C$21:$Z$559,MATCH(A307,Kraftwerksliste!$D$21:$D$559,0),17)</f>
        <v>#N/A</v>
      </c>
      <c r="Z307" s="153" t="str" cm="1">
        <f t="array" aca="1" ref="Z307" ca="1">CELL("format",I307)</f>
        <v>G</v>
      </c>
      <c r="AA307" s="6">
        <v>306</v>
      </c>
      <c r="AB307" s="173" t="str">
        <f t="shared" ca="1" si="52"/>
        <v>2003</v>
      </c>
      <c r="AC307" s="6">
        <f t="shared" si="43"/>
        <v>0</v>
      </c>
      <c r="AD307" s="6">
        <f t="shared" si="44"/>
        <v>0</v>
      </c>
      <c r="AE307" s="6">
        <f t="shared" si="46"/>
        <v>10</v>
      </c>
      <c r="AF307" s="6" t="str">
        <f t="shared" si="45"/>
        <v>in Betrieb</v>
      </c>
    </row>
    <row r="308" spans="1:32" ht="15" customHeight="1" x14ac:dyDescent="0.25">
      <c r="A308" s="50" t="s">
        <v>4377</v>
      </c>
      <c r="B308" s="50" t="s">
        <v>4378</v>
      </c>
      <c r="C308" s="50" t="s">
        <v>4379</v>
      </c>
      <c r="D308" s="77">
        <v>49832</v>
      </c>
      <c r="E308" s="50" t="s">
        <v>6214</v>
      </c>
      <c r="F308" s="50" t="s">
        <v>6215</v>
      </c>
      <c r="G308" s="56" t="s">
        <v>59</v>
      </c>
      <c r="H308" s="50"/>
      <c r="I308" s="29">
        <v>2007</v>
      </c>
      <c r="J308" s="29">
        <v>2007</v>
      </c>
      <c r="K308" s="50" t="s">
        <v>1</v>
      </c>
      <c r="L308" s="50" t="s">
        <v>3864</v>
      </c>
      <c r="M308" s="50"/>
      <c r="N308" s="50"/>
      <c r="O308" s="50" t="s">
        <v>3864</v>
      </c>
      <c r="P308" s="50" t="s">
        <v>55</v>
      </c>
      <c r="Q308" s="50" t="s">
        <v>58</v>
      </c>
      <c r="R308" s="55">
        <v>35.4</v>
      </c>
      <c r="S308" s="50" t="s">
        <v>7247</v>
      </c>
      <c r="T308" s="146" t="s">
        <v>149</v>
      </c>
      <c r="U308" s="50" t="s">
        <v>61</v>
      </c>
      <c r="V308" s="153" t="s">
        <v>1</v>
      </c>
      <c r="W308" s="170" t="str">
        <f t="shared" ca="1" si="51"/>
        <v>2007</v>
      </c>
      <c r="X308" s="170" t="e">
        <f>INDEX(Kraftwerksliste!$C$21:$Z$559,MATCH(A308,Kraftwerksliste!$D$21:$D$559,0),17)</f>
        <v>#N/A</v>
      </c>
      <c r="Z308" s="153" t="str" cm="1">
        <f t="array" aca="1" ref="Z308" ca="1">CELL("format",I308)</f>
        <v>G</v>
      </c>
      <c r="AA308" s="6">
        <v>307</v>
      </c>
      <c r="AB308" s="173" t="str">
        <f t="shared" ca="1" si="52"/>
        <v>2007</v>
      </c>
      <c r="AC308" s="6">
        <f t="shared" si="43"/>
        <v>0</v>
      </c>
      <c r="AD308" s="6">
        <f t="shared" si="44"/>
        <v>0</v>
      </c>
      <c r="AE308" s="6">
        <f t="shared" si="46"/>
        <v>10</v>
      </c>
      <c r="AF308" s="6" t="str">
        <f t="shared" si="45"/>
        <v>in Betrieb</v>
      </c>
    </row>
    <row r="309" spans="1:32" ht="15" customHeight="1" x14ac:dyDescent="0.25">
      <c r="A309" s="50" t="s">
        <v>4380</v>
      </c>
      <c r="B309" s="50" t="s">
        <v>4381</v>
      </c>
      <c r="C309" s="50"/>
      <c r="D309" s="77">
        <v>49762</v>
      </c>
      <c r="E309" s="50" t="s">
        <v>6216</v>
      </c>
      <c r="F309" s="50"/>
      <c r="G309" s="56" t="s">
        <v>59</v>
      </c>
      <c r="H309" s="50"/>
      <c r="I309" s="29">
        <v>1998</v>
      </c>
      <c r="J309" s="29">
        <v>1998</v>
      </c>
      <c r="K309" s="50" t="s">
        <v>1</v>
      </c>
      <c r="L309" s="50" t="s">
        <v>3864</v>
      </c>
      <c r="M309" s="50"/>
      <c r="N309" s="50"/>
      <c r="O309" s="50" t="s">
        <v>3864</v>
      </c>
      <c r="P309" s="50" t="s">
        <v>55</v>
      </c>
      <c r="Q309" s="50"/>
      <c r="R309" s="55">
        <v>25.5</v>
      </c>
      <c r="S309" s="50"/>
      <c r="T309" s="54" t="s">
        <v>149</v>
      </c>
      <c r="U309" s="50" t="s">
        <v>60</v>
      </c>
      <c r="V309" s="153" t="s">
        <v>1</v>
      </c>
      <c r="W309" s="170" t="str">
        <f t="shared" ca="1" si="51"/>
        <v>1998</v>
      </c>
      <c r="X309" s="170" t="e">
        <f>INDEX(Kraftwerksliste!$C$21:$Z$559,MATCH(A309,Kraftwerksliste!$D$21:$D$559,0),17)</f>
        <v>#N/A</v>
      </c>
      <c r="Z309" s="153" t="str" cm="1">
        <f t="array" aca="1" ref="Z309" ca="1">CELL("format",I309)</f>
        <v>G</v>
      </c>
      <c r="AA309" s="6">
        <v>308</v>
      </c>
      <c r="AB309" s="173" t="str">
        <f t="shared" ca="1" si="52"/>
        <v>1998</v>
      </c>
      <c r="AC309" s="6">
        <f t="shared" si="43"/>
        <v>0</v>
      </c>
      <c r="AD309" s="6">
        <f t="shared" si="44"/>
        <v>0</v>
      </c>
      <c r="AE309" s="6">
        <f t="shared" si="46"/>
        <v>10</v>
      </c>
      <c r="AF309" s="6" t="str">
        <f t="shared" si="45"/>
        <v>in Betrieb</v>
      </c>
    </row>
    <row r="310" spans="1:32" ht="15" customHeight="1" x14ac:dyDescent="0.25">
      <c r="A310" s="54" t="s">
        <v>4384</v>
      </c>
      <c r="B310" s="50" t="s">
        <v>4385</v>
      </c>
      <c r="C310" s="50"/>
      <c r="D310" s="77">
        <v>16918</v>
      </c>
      <c r="E310" s="50" t="s">
        <v>6218</v>
      </c>
      <c r="F310" s="50"/>
      <c r="G310" s="56" t="s">
        <v>66</v>
      </c>
      <c r="H310" s="50"/>
      <c r="I310" s="30">
        <v>38889</v>
      </c>
      <c r="J310" s="38">
        <v>38889</v>
      </c>
      <c r="K310" s="50" t="s">
        <v>1</v>
      </c>
      <c r="L310" s="50" t="s">
        <v>3864</v>
      </c>
      <c r="M310" s="50"/>
      <c r="N310" s="50"/>
      <c r="O310" s="50" t="s">
        <v>3864</v>
      </c>
      <c r="P310" s="50" t="s">
        <v>55</v>
      </c>
      <c r="Q310" s="50"/>
      <c r="R310" s="55">
        <v>16</v>
      </c>
      <c r="S310" s="50"/>
      <c r="T310" s="54" t="s">
        <v>3212</v>
      </c>
      <c r="U310" s="50" t="s">
        <v>70</v>
      </c>
      <c r="V310" s="153" t="s">
        <v>1</v>
      </c>
      <c r="W310" s="170">
        <f t="shared" ca="1" si="51"/>
        <v>2006</v>
      </c>
      <c r="X310" s="170" t="e">
        <f>INDEX(Kraftwerksliste!$C$21:$Z$559,MATCH(A310,Kraftwerksliste!$D$21:$D$559,0),17)</f>
        <v>#N/A</v>
      </c>
      <c r="Z310" s="153" t="str" cm="1">
        <f t="array" aca="1" ref="Z310" ca="1">CELL("format",I310)</f>
        <v>D1</v>
      </c>
      <c r="AA310" s="6">
        <v>309</v>
      </c>
      <c r="AB310" s="173">
        <f t="shared" ca="1" si="52"/>
        <v>2006</v>
      </c>
      <c r="AC310" s="6">
        <f t="shared" si="43"/>
        <v>0</v>
      </c>
      <c r="AD310" s="6">
        <f t="shared" si="44"/>
        <v>0</v>
      </c>
      <c r="AE310" s="6">
        <f t="shared" si="46"/>
        <v>10</v>
      </c>
      <c r="AF310" s="6" t="str">
        <f t="shared" si="45"/>
        <v>in Betrieb</v>
      </c>
    </row>
    <row r="311" spans="1:32" ht="15" customHeight="1" x14ac:dyDescent="0.25">
      <c r="A311" s="33" t="s">
        <v>4388</v>
      </c>
      <c r="B311" s="50"/>
      <c r="C311" s="33"/>
      <c r="D311" s="33">
        <v>26169</v>
      </c>
      <c r="E311" s="33" t="s">
        <v>6222</v>
      </c>
      <c r="F311" s="33"/>
      <c r="G311" s="56" t="s">
        <v>59</v>
      </c>
      <c r="H311" s="33"/>
      <c r="I311" s="29">
        <v>2000</v>
      </c>
      <c r="J311" s="29">
        <v>2000</v>
      </c>
      <c r="K311" s="50" t="s">
        <v>1</v>
      </c>
      <c r="L311" s="33" t="s">
        <v>3864</v>
      </c>
      <c r="M311" s="33"/>
      <c r="N311" s="33"/>
      <c r="O311" s="92" t="s">
        <v>3864</v>
      </c>
      <c r="P311" s="33" t="s">
        <v>55</v>
      </c>
      <c r="Q311" s="33"/>
      <c r="R311" s="55">
        <v>34.200000000000003</v>
      </c>
      <c r="S311" s="33"/>
      <c r="T311" s="54" t="s">
        <v>1280</v>
      </c>
      <c r="U311" s="33" t="s">
        <v>60</v>
      </c>
      <c r="V311" s="159" t="s">
        <v>1</v>
      </c>
      <c r="W311" s="170" t="str">
        <f t="shared" ca="1" si="51"/>
        <v>2000</v>
      </c>
      <c r="X311" s="170" t="e">
        <f>INDEX(Kraftwerksliste!$C$21:$Z$559,MATCH(A311,Kraftwerksliste!$D$21:$D$559,0),17)</f>
        <v>#N/A</v>
      </c>
      <c r="Z311" s="153" t="str" cm="1">
        <f t="array" aca="1" ref="Z311" ca="1">CELL("format",I311)</f>
        <v>G</v>
      </c>
      <c r="AA311" s="6">
        <v>310</v>
      </c>
      <c r="AB311" s="173" t="str">
        <f t="shared" ca="1" si="52"/>
        <v>2000</v>
      </c>
      <c r="AC311" s="6">
        <f t="shared" si="43"/>
        <v>0</v>
      </c>
      <c r="AD311" s="6">
        <f t="shared" si="44"/>
        <v>0</v>
      </c>
      <c r="AE311" s="6">
        <f t="shared" si="46"/>
        <v>10</v>
      </c>
      <c r="AF311" s="6" t="str">
        <f t="shared" si="45"/>
        <v>in Betrieb</v>
      </c>
    </row>
    <row r="312" spans="1:32" ht="15" customHeight="1" x14ac:dyDescent="0.25">
      <c r="A312" s="54" t="s">
        <v>4389</v>
      </c>
      <c r="B312" s="50" t="s">
        <v>4390</v>
      </c>
      <c r="C312" s="50"/>
      <c r="D312" s="77">
        <v>26169</v>
      </c>
      <c r="E312" s="50" t="s">
        <v>6222</v>
      </c>
      <c r="F312" s="50"/>
      <c r="G312" s="56" t="s">
        <v>59</v>
      </c>
      <c r="H312" s="50"/>
      <c r="I312" s="29">
        <v>2002</v>
      </c>
      <c r="J312" s="29">
        <v>2002</v>
      </c>
      <c r="K312" s="50" t="s">
        <v>1</v>
      </c>
      <c r="L312" s="50" t="s">
        <v>3864</v>
      </c>
      <c r="M312" s="50"/>
      <c r="N312" s="50"/>
      <c r="O312" s="50" t="s">
        <v>3864</v>
      </c>
      <c r="P312" s="50" t="s">
        <v>55</v>
      </c>
      <c r="Q312" s="50"/>
      <c r="R312" s="55">
        <v>14</v>
      </c>
      <c r="S312" s="50"/>
      <c r="T312" s="50" t="s">
        <v>1280</v>
      </c>
      <c r="U312" s="62" t="s">
        <v>60</v>
      </c>
      <c r="V312" s="154" t="s">
        <v>1</v>
      </c>
      <c r="W312" s="170" t="str">
        <f t="shared" ca="1" si="51"/>
        <v>2002</v>
      </c>
      <c r="X312" s="170" t="e">
        <f>INDEX(Kraftwerksliste!$C$21:$Z$559,MATCH(A312,Kraftwerksliste!$D$21:$D$559,0),17)</f>
        <v>#N/A</v>
      </c>
      <c r="Z312" s="153" t="str" cm="1">
        <f t="array" aca="1" ref="Z312" ca="1">CELL("format",I312)</f>
        <v>G</v>
      </c>
      <c r="AA312" s="6">
        <v>311</v>
      </c>
      <c r="AB312" s="173" t="str">
        <f t="shared" ca="1" si="52"/>
        <v>2002</v>
      </c>
      <c r="AC312" s="6">
        <f t="shared" si="43"/>
        <v>0</v>
      </c>
      <c r="AD312" s="6">
        <f t="shared" si="44"/>
        <v>0</v>
      </c>
      <c r="AE312" s="6">
        <f t="shared" si="46"/>
        <v>10</v>
      </c>
      <c r="AF312" s="6" t="str">
        <f t="shared" si="45"/>
        <v>in Betrieb</v>
      </c>
    </row>
    <row r="313" spans="1:32" ht="15" customHeight="1" x14ac:dyDescent="0.25">
      <c r="A313" s="139" t="s">
        <v>3409</v>
      </c>
      <c r="B313" s="139" t="s">
        <v>280</v>
      </c>
      <c r="C313" s="139" t="s">
        <v>1222</v>
      </c>
      <c r="D313" s="139">
        <v>41517</v>
      </c>
      <c r="E313" s="139" t="s">
        <v>1222</v>
      </c>
      <c r="F313" s="139"/>
      <c r="G313" s="139" t="s">
        <v>54</v>
      </c>
      <c r="H313" s="139" t="s">
        <v>302</v>
      </c>
      <c r="I313" s="34">
        <v>1957</v>
      </c>
      <c r="J313" s="34">
        <v>1957</v>
      </c>
      <c r="K313" s="139" t="s">
        <v>3410</v>
      </c>
      <c r="L313" s="139" t="s">
        <v>18</v>
      </c>
      <c r="M313" s="139"/>
      <c r="N313" s="139"/>
      <c r="O313" s="139" t="s">
        <v>18</v>
      </c>
      <c r="P313" s="139" t="s">
        <v>58</v>
      </c>
      <c r="Q313" s="139" t="s">
        <v>58</v>
      </c>
      <c r="R313" s="140">
        <v>129</v>
      </c>
      <c r="S313" s="140" t="s">
        <v>1222</v>
      </c>
      <c r="T313" s="151" t="s">
        <v>370</v>
      </c>
      <c r="U313" s="140" t="s">
        <v>61</v>
      </c>
      <c r="V313" s="164" t="s">
        <v>7479</v>
      </c>
      <c r="W313" s="170" t="str">
        <f t="shared" ca="1" si="51"/>
        <v>1957</v>
      </c>
      <c r="X313" s="170" t="e">
        <f>INDEX(Kraftwerksliste!$C$21:$Z$559,MATCH(A313,Kraftwerksliste!$D$21:$D$559,0),17)</f>
        <v>#N/A</v>
      </c>
      <c r="Z313" s="153" t="str" cm="1">
        <f t="array" aca="1" ref="Z313" ca="1">CELL("format",I313)</f>
        <v>F0</v>
      </c>
      <c r="AA313" s="6">
        <v>312</v>
      </c>
      <c r="AB313" s="173" t="str">
        <f t="shared" ca="1" si="52"/>
        <v>1957</v>
      </c>
      <c r="AC313" s="6">
        <f t="shared" si="43"/>
        <v>0</v>
      </c>
      <c r="AD313" s="6">
        <f t="shared" si="44"/>
        <v>1</v>
      </c>
      <c r="AE313" s="6">
        <f t="shared" si="46"/>
        <v>37</v>
      </c>
      <c r="AF313" s="6" t="str">
        <f t="shared" si="45"/>
        <v xml:space="preserve">Endgültig Stillgelegt 2011 </v>
      </c>
    </row>
    <row r="314" spans="1:32" ht="15" customHeight="1" x14ac:dyDescent="0.25">
      <c r="A314" s="139" t="s">
        <v>3411</v>
      </c>
      <c r="B314" s="139" t="s">
        <v>280</v>
      </c>
      <c r="C314" s="139" t="s">
        <v>1222</v>
      </c>
      <c r="D314" s="139">
        <v>41517</v>
      </c>
      <c r="E314" s="139" t="s">
        <v>1222</v>
      </c>
      <c r="F314" s="139"/>
      <c r="G314" s="139" t="s">
        <v>54</v>
      </c>
      <c r="H314" s="139" t="s">
        <v>283</v>
      </c>
      <c r="I314" s="34">
        <v>1957</v>
      </c>
      <c r="J314" s="34">
        <v>1957</v>
      </c>
      <c r="K314" s="139" t="s">
        <v>3410</v>
      </c>
      <c r="L314" s="139" t="s">
        <v>18</v>
      </c>
      <c r="M314" s="139"/>
      <c r="N314" s="139"/>
      <c r="O314" s="139" t="s">
        <v>18</v>
      </c>
      <c r="P314" s="139" t="s">
        <v>58</v>
      </c>
      <c r="Q314" s="139" t="s">
        <v>58</v>
      </c>
      <c r="R314" s="140">
        <v>130</v>
      </c>
      <c r="S314" s="140" t="s">
        <v>1222</v>
      </c>
      <c r="T314" s="151" t="s">
        <v>370</v>
      </c>
      <c r="U314" s="140" t="s">
        <v>61</v>
      </c>
      <c r="V314" s="164" t="s">
        <v>7479</v>
      </c>
      <c r="W314" s="170" t="str">
        <f t="shared" ca="1" si="51"/>
        <v>1957</v>
      </c>
      <c r="X314" s="170" t="e">
        <f>INDEX(Kraftwerksliste!$C$21:$Z$559,MATCH(A314,Kraftwerksliste!$D$21:$D$559,0),17)</f>
        <v>#N/A</v>
      </c>
      <c r="Z314" s="153" t="str" cm="1">
        <f t="array" aca="1" ref="Z314" ca="1">CELL("format",I314)</f>
        <v>F0</v>
      </c>
      <c r="AA314" s="6">
        <v>313</v>
      </c>
      <c r="AB314" s="173" t="str">
        <f t="shared" ca="1" si="52"/>
        <v>1957</v>
      </c>
      <c r="AC314" s="6">
        <f t="shared" si="43"/>
        <v>0</v>
      </c>
      <c r="AD314" s="6">
        <f t="shared" si="44"/>
        <v>1</v>
      </c>
      <c r="AE314" s="6">
        <f t="shared" si="46"/>
        <v>37</v>
      </c>
      <c r="AF314" s="6" t="str">
        <f t="shared" si="45"/>
        <v xml:space="preserve">Endgültig Stillgelegt 2011 </v>
      </c>
    </row>
    <row r="315" spans="1:32" ht="15" customHeight="1" x14ac:dyDescent="0.25">
      <c r="A315" s="139" t="s">
        <v>3412</v>
      </c>
      <c r="B315" s="139" t="s">
        <v>280</v>
      </c>
      <c r="C315" s="139" t="s">
        <v>1222</v>
      </c>
      <c r="D315" s="139">
        <v>41517</v>
      </c>
      <c r="E315" s="139" t="s">
        <v>1222</v>
      </c>
      <c r="F315" s="139"/>
      <c r="G315" s="139" t="s">
        <v>54</v>
      </c>
      <c r="H315" s="139" t="s">
        <v>293</v>
      </c>
      <c r="I315" s="34">
        <v>1960</v>
      </c>
      <c r="J315" s="34">
        <v>1960</v>
      </c>
      <c r="K315" s="139" t="s">
        <v>3410</v>
      </c>
      <c r="L315" s="139" t="s">
        <v>18</v>
      </c>
      <c r="M315" s="139"/>
      <c r="N315" s="139"/>
      <c r="O315" s="139" t="s">
        <v>18</v>
      </c>
      <c r="P315" s="139" t="s">
        <v>58</v>
      </c>
      <c r="Q315" s="139" t="s">
        <v>58</v>
      </c>
      <c r="R315" s="140">
        <v>124</v>
      </c>
      <c r="S315" s="140" t="s">
        <v>291</v>
      </c>
      <c r="T315" s="151" t="s">
        <v>1228</v>
      </c>
      <c r="U315" s="140" t="s">
        <v>86</v>
      </c>
      <c r="V315" s="164" t="s">
        <v>7479</v>
      </c>
      <c r="W315" s="170" t="str">
        <f t="shared" ca="1" si="51"/>
        <v>1960</v>
      </c>
      <c r="X315" s="170" t="e">
        <f>INDEX(Kraftwerksliste!$C$21:$Z$559,MATCH(A315,Kraftwerksliste!$D$21:$D$559,0),17)</f>
        <v>#N/A</v>
      </c>
      <c r="Z315" s="153" t="str" cm="1">
        <f t="array" aca="1" ref="Z315" ca="1">CELL("format",I315)</f>
        <v>F0</v>
      </c>
      <c r="AA315" s="6">
        <v>314</v>
      </c>
      <c r="AB315" s="173" t="str">
        <f t="shared" ca="1" si="52"/>
        <v>1960</v>
      </c>
      <c r="AC315" s="6">
        <f t="shared" si="43"/>
        <v>0</v>
      </c>
      <c r="AD315" s="6">
        <f t="shared" si="44"/>
        <v>1</v>
      </c>
      <c r="AE315" s="6">
        <f t="shared" si="46"/>
        <v>37</v>
      </c>
      <c r="AF315" s="6" t="str">
        <f t="shared" si="45"/>
        <v xml:space="preserve">Endgültig Stillgelegt 2011 </v>
      </c>
    </row>
    <row r="316" spans="1:32" ht="15" customHeight="1" x14ac:dyDescent="0.25">
      <c r="A316" s="139" t="s">
        <v>3432</v>
      </c>
      <c r="B316" s="139" t="s">
        <v>280</v>
      </c>
      <c r="C316" s="139" t="s">
        <v>1222</v>
      </c>
      <c r="D316" s="139">
        <v>41517</v>
      </c>
      <c r="E316" s="139" t="s">
        <v>1223</v>
      </c>
      <c r="F316" s="139"/>
      <c r="G316" s="139" t="s">
        <v>54</v>
      </c>
      <c r="H316" s="139" t="s">
        <v>304</v>
      </c>
      <c r="I316" s="31">
        <v>1959</v>
      </c>
      <c r="J316" s="31">
        <v>1959</v>
      </c>
      <c r="K316" s="139" t="s">
        <v>3417</v>
      </c>
      <c r="L316" s="139" t="s">
        <v>18</v>
      </c>
      <c r="M316" s="139"/>
      <c r="N316" s="139"/>
      <c r="O316" s="139" t="s">
        <v>18</v>
      </c>
      <c r="P316" s="139" t="s">
        <v>58</v>
      </c>
      <c r="Q316" s="139" t="s">
        <v>58</v>
      </c>
      <c r="R316" s="140">
        <v>130</v>
      </c>
      <c r="S316" s="140" t="s">
        <v>3433</v>
      </c>
      <c r="T316" s="151" t="s">
        <v>1228</v>
      </c>
      <c r="U316" s="140" t="s">
        <v>86</v>
      </c>
      <c r="V316" s="164" t="s">
        <v>7480</v>
      </c>
      <c r="W316" s="170" t="str">
        <f t="shared" ca="1" si="51"/>
        <v>1959</v>
      </c>
      <c r="X316" s="170" t="e">
        <f>INDEX(Kraftwerksliste!$C$21:$Z$559,MATCH(A316,Kraftwerksliste!$D$21:$D$559,0),17)</f>
        <v>#N/A</v>
      </c>
      <c r="Z316" s="153" t="str" cm="1">
        <f t="array" aca="1" ref="Z316" ca="1">CELL("format",I316)</f>
        <v>F0</v>
      </c>
      <c r="AA316" s="6">
        <v>315</v>
      </c>
      <c r="AB316" s="173" t="str">
        <f t="shared" ca="1" si="52"/>
        <v>1959</v>
      </c>
      <c r="AC316" s="6">
        <f t="shared" si="43"/>
        <v>0</v>
      </c>
      <c r="AD316" s="6">
        <f t="shared" si="44"/>
        <v>1</v>
      </c>
      <c r="AE316" s="6">
        <f t="shared" si="46"/>
        <v>37</v>
      </c>
      <c r="AF316" s="6" t="str">
        <f t="shared" si="45"/>
        <v xml:space="preserve">Endgültig Stillgelegt 2012 </v>
      </c>
    </row>
    <row r="317" spans="1:32" ht="15" customHeight="1" x14ac:dyDescent="0.25">
      <c r="A317" s="139" t="s">
        <v>3434</v>
      </c>
      <c r="B317" s="139" t="s">
        <v>280</v>
      </c>
      <c r="C317" s="139" t="s">
        <v>1222</v>
      </c>
      <c r="D317" s="139">
        <v>41517</v>
      </c>
      <c r="E317" s="139" t="s">
        <v>1223</v>
      </c>
      <c r="F317" s="139"/>
      <c r="G317" s="139" t="s">
        <v>54</v>
      </c>
      <c r="H317" s="139" t="s">
        <v>286</v>
      </c>
      <c r="I317" s="31">
        <v>1960</v>
      </c>
      <c r="J317" s="31">
        <v>1960</v>
      </c>
      <c r="K317" s="139" t="s">
        <v>3417</v>
      </c>
      <c r="L317" s="139" t="s">
        <v>18</v>
      </c>
      <c r="M317" s="139"/>
      <c r="N317" s="139"/>
      <c r="O317" s="139" t="s">
        <v>18</v>
      </c>
      <c r="P317" s="139" t="s">
        <v>58</v>
      </c>
      <c r="Q317" s="139" t="s">
        <v>58</v>
      </c>
      <c r="R317" s="140">
        <v>132</v>
      </c>
      <c r="S317" s="140" t="s">
        <v>3433</v>
      </c>
      <c r="T317" s="151" t="s">
        <v>1228</v>
      </c>
      <c r="U317" s="140" t="s">
        <v>86</v>
      </c>
      <c r="V317" s="164" t="s">
        <v>7480</v>
      </c>
      <c r="W317" s="170" t="str">
        <f t="shared" ca="1" si="51"/>
        <v>1960</v>
      </c>
      <c r="X317" s="170" t="e">
        <f>INDEX(Kraftwerksliste!$C$21:$Z$559,MATCH(A317,Kraftwerksliste!$D$21:$D$559,0),17)</f>
        <v>#N/A</v>
      </c>
      <c r="Z317" s="153" t="str" cm="1">
        <f t="array" aca="1" ref="Z317" ca="1">CELL("format",I317)</f>
        <v>F0</v>
      </c>
      <c r="AA317" s="6">
        <v>316</v>
      </c>
      <c r="AB317" s="173" t="str">
        <f t="shared" ca="1" si="52"/>
        <v>1960</v>
      </c>
      <c r="AC317" s="6">
        <f t="shared" si="43"/>
        <v>0</v>
      </c>
      <c r="AD317" s="6">
        <f t="shared" si="44"/>
        <v>1</v>
      </c>
      <c r="AE317" s="6">
        <f t="shared" si="46"/>
        <v>37</v>
      </c>
      <c r="AF317" s="6" t="str">
        <f t="shared" si="45"/>
        <v xml:space="preserve">Endgültig Stillgelegt 2012 </v>
      </c>
    </row>
    <row r="318" spans="1:32" ht="15" customHeight="1" x14ac:dyDescent="0.25">
      <c r="A318" s="139" t="s">
        <v>3429</v>
      </c>
      <c r="B318" s="139" t="s">
        <v>280</v>
      </c>
      <c r="C318" s="139" t="s">
        <v>1222</v>
      </c>
      <c r="D318" s="139">
        <v>41517</v>
      </c>
      <c r="E318" s="139" t="s">
        <v>1222</v>
      </c>
      <c r="F318" s="139"/>
      <c r="G318" s="139" t="s">
        <v>54</v>
      </c>
      <c r="H318" s="139" t="s">
        <v>3430</v>
      </c>
      <c r="I318" s="34">
        <v>1960</v>
      </c>
      <c r="J318" s="34">
        <v>1960</v>
      </c>
      <c r="K318" s="139" t="s">
        <v>3417</v>
      </c>
      <c r="L318" s="139" t="s">
        <v>18</v>
      </c>
      <c r="M318" s="139"/>
      <c r="N318" s="139"/>
      <c r="O318" s="139" t="s">
        <v>18</v>
      </c>
      <c r="P318" s="139" t="s">
        <v>58</v>
      </c>
      <c r="Q318" s="139" t="s">
        <v>58</v>
      </c>
      <c r="R318" s="140">
        <v>128</v>
      </c>
      <c r="S318" s="140" t="s">
        <v>288</v>
      </c>
      <c r="T318" s="151" t="s">
        <v>1228</v>
      </c>
      <c r="U318" s="140" t="s">
        <v>86</v>
      </c>
      <c r="V318" s="164" t="s">
        <v>7480</v>
      </c>
      <c r="W318" s="170" t="str">
        <f t="shared" ca="1" si="51"/>
        <v>1960</v>
      </c>
      <c r="X318" s="170" t="e">
        <f>INDEX(Kraftwerksliste!$C$21:$Z$559,MATCH(A318,Kraftwerksliste!$D$21:$D$559,0),17)</f>
        <v>#N/A</v>
      </c>
      <c r="Z318" s="153" t="str" cm="1">
        <f t="array" aca="1" ref="Z318" ca="1">CELL("format",I318)</f>
        <v>F0</v>
      </c>
      <c r="AA318" s="6">
        <v>317</v>
      </c>
      <c r="AB318" s="173" t="str">
        <f t="shared" ca="1" si="52"/>
        <v>1960</v>
      </c>
      <c r="AC318" s="6">
        <f t="shared" si="43"/>
        <v>0</v>
      </c>
      <c r="AD318" s="6">
        <f t="shared" si="44"/>
        <v>1</v>
      </c>
      <c r="AE318" s="6">
        <f t="shared" si="46"/>
        <v>37</v>
      </c>
      <c r="AF318" s="6" t="str">
        <f t="shared" si="45"/>
        <v xml:space="preserve">Endgültig Stillgelegt 2012 </v>
      </c>
    </row>
    <row r="319" spans="1:32" ht="15" customHeight="1" x14ac:dyDescent="0.25">
      <c r="A319" s="139" t="s">
        <v>3431</v>
      </c>
      <c r="B319" s="139" t="s">
        <v>280</v>
      </c>
      <c r="C319" s="139" t="s">
        <v>1222</v>
      </c>
      <c r="D319" s="139">
        <v>41517</v>
      </c>
      <c r="E319" s="139" t="s">
        <v>1222</v>
      </c>
      <c r="F319" s="139"/>
      <c r="G319" s="139" t="s">
        <v>54</v>
      </c>
      <c r="H319" s="139" t="s">
        <v>295</v>
      </c>
      <c r="I319" s="34">
        <v>1962</v>
      </c>
      <c r="J319" s="34">
        <v>1962</v>
      </c>
      <c r="K319" s="139" t="s">
        <v>3417</v>
      </c>
      <c r="L319" s="139" t="s">
        <v>18</v>
      </c>
      <c r="M319" s="139"/>
      <c r="N319" s="139"/>
      <c r="O319" s="139" t="s">
        <v>18</v>
      </c>
      <c r="P319" s="139" t="s">
        <v>58</v>
      </c>
      <c r="Q319" s="139" t="s">
        <v>58</v>
      </c>
      <c r="R319" s="140">
        <v>136</v>
      </c>
      <c r="S319" s="140" t="s">
        <v>288</v>
      </c>
      <c r="T319" s="151" t="s">
        <v>1228</v>
      </c>
      <c r="U319" s="140" t="s">
        <v>86</v>
      </c>
      <c r="V319" s="164" t="s">
        <v>7480</v>
      </c>
      <c r="W319" s="170" t="str">
        <f t="shared" ca="1" si="51"/>
        <v>1962</v>
      </c>
      <c r="X319" s="170" t="e">
        <f>INDEX(Kraftwerksliste!$C$21:$Z$559,MATCH(A319,Kraftwerksliste!$D$21:$D$559,0),17)</f>
        <v>#N/A</v>
      </c>
      <c r="Z319" s="153" t="str" cm="1">
        <f t="array" aca="1" ref="Z319" ca="1">CELL("format",I319)</f>
        <v>F0</v>
      </c>
      <c r="AA319" s="6">
        <v>318</v>
      </c>
      <c r="AB319" s="173" t="str">
        <f t="shared" ca="1" si="52"/>
        <v>1962</v>
      </c>
      <c r="AC319" s="6">
        <f t="shared" si="43"/>
        <v>0</v>
      </c>
      <c r="AD319" s="6">
        <f t="shared" si="44"/>
        <v>1</v>
      </c>
      <c r="AE319" s="6">
        <f t="shared" si="46"/>
        <v>37</v>
      </c>
      <c r="AF319" s="6" t="str">
        <f t="shared" si="45"/>
        <v xml:space="preserve">Endgültig Stillgelegt 2012 </v>
      </c>
    </row>
    <row r="320" spans="1:32" ht="15" customHeight="1" x14ac:dyDescent="0.25">
      <c r="A320" s="139" t="s">
        <v>3435</v>
      </c>
      <c r="B320" s="139" t="s">
        <v>280</v>
      </c>
      <c r="C320" s="139" t="s">
        <v>1222</v>
      </c>
      <c r="D320" s="139">
        <v>41517</v>
      </c>
      <c r="E320" s="139" t="s">
        <v>1223</v>
      </c>
      <c r="F320" s="139"/>
      <c r="G320" s="139" t="s">
        <v>54</v>
      </c>
      <c r="H320" s="139" t="s">
        <v>495</v>
      </c>
      <c r="I320" s="31">
        <v>1964</v>
      </c>
      <c r="J320" s="31">
        <v>1964</v>
      </c>
      <c r="K320" s="139" t="s">
        <v>3417</v>
      </c>
      <c r="L320" s="139" t="s">
        <v>18</v>
      </c>
      <c r="M320" s="139"/>
      <c r="N320" s="139"/>
      <c r="O320" s="139" t="s">
        <v>18</v>
      </c>
      <c r="P320" s="139" t="s">
        <v>58</v>
      </c>
      <c r="Q320" s="139" t="s">
        <v>58</v>
      </c>
      <c r="R320" s="140">
        <v>135</v>
      </c>
      <c r="S320" s="140" t="s">
        <v>3436</v>
      </c>
      <c r="T320" s="151" t="s">
        <v>1228</v>
      </c>
      <c r="U320" s="140" t="s">
        <v>86</v>
      </c>
      <c r="V320" s="164" t="s">
        <v>7480</v>
      </c>
      <c r="W320" s="170" t="str">
        <f t="shared" ca="1" si="51"/>
        <v>1964</v>
      </c>
      <c r="X320" s="170" t="e">
        <f>INDEX(Kraftwerksliste!$C$21:$Z$559,MATCH(A320,Kraftwerksliste!$D$21:$D$559,0),17)</f>
        <v>#N/A</v>
      </c>
      <c r="Z320" s="153" t="str" cm="1">
        <f t="array" aca="1" ref="Z320" ca="1">CELL("format",I320)</f>
        <v>F0</v>
      </c>
      <c r="AA320" s="6">
        <v>319</v>
      </c>
      <c r="AB320" s="173" t="str">
        <f t="shared" ca="1" si="52"/>
        <v>1964</v>
      </c>
      <c r="AC320" s="6">
        <f t="shared" si="43"/>
        <v>0</v>
      </c>
      <c r="AD320" s="6">
        <f t="shared" si="44"/>
        <v>1</v>
      </c>
      <c r="AE320" s="6">
        <f t="shared" si="46"/>
        <v>37</v>
      </c>
      <c r="AF320" s="6" t="str">
        <f t="shared" si="45"/>
        <v xml:space="preserve">Endgültig Stillgelegt 2012 </v>
      </c>
    </row>
    <row r="321" spans="1:32" ht="15" customHeight="1" x14ac:dyDescent="0.25">
      <c r="A321" s="139" t="s">
        <v>3437</v>
      </c>
      <c r="B321" s="139" t="s">
        <v>280</v>
      </c>
      <c r="C321" s="139" t="s">
        <v>1222</v>
      </c>
      <c r="D321" s="139">
        <v>41517</v>
      </c>
      <c r="E321" s="139" t="s">
        <v>1223</v>
      </c>
      <c r="F321" s="139"/>
      <c r="G321" s="139" t="s">
        <v>54</v>
      </c>
      <c r="H321" s="139" t="s">
        <v>3438</v>
      </c>
      <c r="I321" s="31">
        <v>1962</v>
      </c>
      <c r="J321" s="31">
        <v>1962</v>
      </c>
      <c r="K321" s="139" t="s">
        <v>3417</v>
      </c>
      <c r="L321" s="139" t="s">
        <v>18</v>
      </c>
      <c r="M321" s="139"/>
      <c r="N321" s="139"/>
      <c r="O321" s="139" t="s">
        <v>18</v>
      </c>
      <c r="P321" s="139" t="s">
        <v>58</v>
      </c>
      <c r="Q321" s="139" t="s">
        <v>58</v>
      </c>
      <c r="R321" s="140">
        <v>138</v>
      </c>
      <c r="S321" s="140" t="s">
        <v>1222</v>
      </c>
      <c r="T321" s="151" t="s">
        <v>370</v>
      </c>
      <c r="U321" s="140" t="s">
        <v>61</v>
      </c>
      <c r="V321" s="164" t="s">
        <v>7480</v>
      </c>
      <c r="W321" s="170" t="str">
        <f t="shared" ca="1" si="51"/>
        <v>1962</v>
      </c>
      <c r="X321" s="170" t="e">
        <f>INDEX(Kraftwerksliste!$C$21:$Z$559,MATCH(A321,Kraftwerksliste!$D$21:$D$559,0),17)</f>
        <v>#N/A</v>
      </c>
      <c r="Z321" s="153" t="str" cm="1">
        <f t="array" aca="1" ref="Z321" ca="1">CELL("format",I321)</f>
        <v>F0</v>
      </c>
      <c r="AA321" s="6">
        <v>320</v>
      </c>
      <c r="AB321" s="173" t="str">
        <f t="shared" ca="1" si="52"/>
        <v>1962</v>
      </c>
      <c r="AC321" s="6">
        <f t="shared" si="43"/>
        <v>0</v>
      </c>
      <c r="AD321" s="6">
        <f t="shared" si="44"/>
        <v>1</v>
      </c>
      <c r="AE321" s="6">
        <f t="shared" si="46"/>
        <v>37</v>
      </c>
      <c r="AF321" s="6" t="str">
        <f t="shared" si="45"/>
        <v xml:space="preserve">Endgültig Stillgelegt 2012 </v>
      </c>
    </row>
    <row r="322" spans="1:32" ht="15" customHeight="1" x14ac:dyDescent="0.25">
      <c r="A322" s="139" t="s">
        <v>3439</v>
      </c>
      <c r="B322" s="139" t="s">
        <v>280</v>
      </c>
      <c r="C322" s="139" t="s">
        <v>1222</v>
      </c>
      <c r="D322" s="139">
        <v>41517</v>
      </c>
      <c r="E322" s="139" t="s">
        <v>1223</v>
      </c>
      <c r="F322" s="139"/>
      <c r="G322" s="139" t="s">
        <v>54</v>
      </c>
      <c r="H322" s="139" t="s">
        <v>3440</v>
      </c>
      <c r="I322" s="31">
        <v>1962</v>
      </c>
      <c r="J322" s="31">
        <v>1962</v>
      </c>
      <c r="K322" s="139" t="s">
        <v>3417</v>
      </c>
      <c r="L322" s="139" t="s">
        <v>18</v>
      </c>
      <c r="M322" s="139"/>
      <c r="N322" s="139"/>
      <c r="O322" s="139" t="s">
        <v>18</v>
      </c>
      <c r="P322" s="139" t="s">
        <v>58</v>
      </c>
      <c r="Q322" s="139" t="s">
        <v>58</v>
      </c>
      <c r="R322" s="140">
        <v>131</v>
      </c>
      <c r="S322" s="140" t="s">
        <v>1222</v>
      </c>
      <c r="T322" s="151" t="s">
        <v>370</v>
      </c>
      <c r="U322" s="140" t="s">
        <v>61</v>
      </c>
      <c r="V322" s="164" t="s">
        <v>7480</v>
      </c>
      <c r="W322" s="170" t="str">
        <f t="shared" ca="1" si="51"/>
        <v>1962</v>
      </c>
      <c r="X322" s="170" t="e">
        <f>INDEX(Kraftwerksliste!$C$21:$Z$559,MATCH(A322,Kraftwerksliste!$D$21:$D$559,0),17)</f>
        <v>#N/A</v>
      </c>
      <c r="Z322" s="153" t="str" cm="1">
        <f t="array" aca="1" ref="Z322" ca="1">CELL("format",I322)</f>
        <v>F0</v>
      </c>
      <c r="AA322" s="6">
        <v>321</v>
      </c>
      <c r="AB322" s="173" t="str">
        <f t="shared" ca="1" si="52"/>
        <v>1962</v>
      </c>
      <c r="AC322" s="6">
        <f t="shared" ref="AC322:AC385" si="53">IF(RIGHT(K322,9)="(mit StA)",1,0)</f>
        <v>0</v>
      </c>
      <c r="AD322" s="6">
        <f t="shared" ref="AD322:AD385" si="54">IF(RIGHT(K322,10)="(ohne StA)",1,0)</f>
        <v>1</v>
      </c>
      <c r="AE322" s="6">
        <f t="shared" si="46"/>
        <v>37</v>
      </c>
      <c r="AF322" s="6" t="str">
        <f t="shared" ref="AF322:AF385" si="55">IF(AC322=1,LEFT(K322,AE322-9),IF(AD322=1,LEFT(K322,AE322-10),K322))</f>
        <v xml:space="preserve">Endgültig Stillgelegt 2012 </v>
      </c>
    </row>
    <row r="323" spans="1:32" ht="15" customHeight="1" x14ac:dyDescent="0.25">
      <c r="A323" s="139" t="s">
        <v>3441</v>
      </c>
      <c r="B323" s="139" t="s">
        <v>280</v>
      </c>
      <c r="C323" s="139" t="s">
        <v>1222</v>
      </c>
      <c r="D323" s="139">
        <v>41517</v>
      </c>
      <c r="E323" s="139" t="s">
        <v>1223</v>
      </c>
      <c r="F323" s="139"/>
      <c r="G323" s="139" t="s">
        <v>54</v>
      </c>
      <c r="H323" s="139" t="s">
        <v>3442</v>
      </c>
      <c r="I323" s="31">
        <v>1964</v>
      </c>
      <c r="J323" s="31">
        <v>1964</v>
      </c>
      <c r="K323" s="139" t="s">
        <v>3417</v>
      </c>
      <c r="L323" s="139" t="s">
        <v>18</v>
      </c>
      <c r="M323" s="139"/>
      <c r="N323" s="139"/>
      <c r="O323" s="139" t="s">
        <v>18</v>
      </c>
      <c r="P323" s="139" t="s">
        <v>58</v>
      </c>
      <c r="Q323" s="139" t="s">
        <v>58</v>
      </c>
      <c r="R323" s="140">
        <v>133</v>
      </c>
      <c r="S323" s="140" t="s">
        <v>291</v>
      </c>
      <c r="T323" s="151" t="s">
        <v>1228</v>
      </c>
      <c r="U323" s="140" t="s">
        <v>86</v>
      </c>
      <c r="V323" s="164" t="s">
        <v>7480</v>
      </c>
      <c r="W323" s="170" t="str">
        <f t="shared" ca="1" si="51"/>
        <v>1964</v>
      </c>
      <c r="X323" s="170" t="e">
        <f>INDEX(Kraftwerksliste!$C$21:$Z$559,MATCH(A323,Kraftwerksliste!$D$21:$D$559,0),17)</f>
        <v>#N/A</v>
      </c>
      <c r="Z323" s="153" t="str" cm="1">
        <f t="array" aca="1" ref="Z323" ca="1">CELL("format",I323)</f>
        <v>F0</v>
      </c>
      <c r="AA323" s="6">
        <v>322</v>
      </c>
      <c r="AB323" s="173" t="str">
        <f t="shared" ca="1" si="52"/>
        <v>1964</v>
      </c>
      <c r="AC323" s="6">
        <f t="shared" si="53"/>
        <v>0</v>
      </c>
      <c r="AD323" s="6">
        <f t="shared" si="54"/>
        <v>1</v>
      </c>
      <c r="AE323" s="6">
        <f t="shared" si="46"/>
        <v>37</v>
      </c>
      <c r="AF323" s="6" t="str">
        <f t="shared" si="55"/>
        <v xml:space="preserve">Endgültig Stillgelegt 2012 </v>
      </c>
    </row>
    <row r="324" spans="1:32" ht="15" customHeight="1" x14ac:dyDescent="0.35">
      <c r="A324" s="122" t="s">
        <v>1221</v>
      </c>
      <c r="B324" s="122" t="s">
        <v>280</v>
      </c>
      <c r="C324" s="122" t="s">
        <v>1222</v>
      </c>
      <c r="D324" s="122">
        <v>41517</v>
      </c>
      <c r="E324" s="122" t="s">
        <v>1223</v>
      </c>
      <c r="F324" s="122"/>
      <c r="G324" s="119" t="s">
        <v>54</v>
      </c>
      <c r="H324" s="122" t="s">
        <v>498</v>
      </c>
      <c r="I324" s="30">
        <v>24247</v>
      </c>
      <c r="J324" s="38">
        <v>24247</v>
      </c>
      <c r="K324" s="50" t="s">
        <v>287</v>
      </c>
      <c r="L324" s="88" t="s">
        <v>110</v>
      </c>
      <c r="M324" s="122" t="s">
        <v>18</v>
      </c>
      <c r="N324" s="122" t="s">
        <v>1224</v>
      </c>
      <c r="O324" s="88" t="s">
        <v>18</v>
      </c>
      <c r="P324" s="121" t="s">
        <v>58</v>
      </c>
      <c r="Q324" s="122" t="s">
        <v>55</v>
      </c>
      <c r="R324" s="134">
        <v>284</v>
      </c>
      <c r="S324" s="33" t="s">
        <v>1225</v>
      </c>
      <c r="T324" s="50" t="s">
        <v>370</v>
      </c>
      <c r="U324" s="33" t="s">
        <v>61</v>
      </c>
      <c r="V324" s="159" t="s">
        <v>287</v>
      </c>
      <c r="W324" s="170">
        <f t="shared" ca="1" si="51"/>
        <v>1966</v>
      </c>
      <c r="X324" s="170" t="e">
        <f>INDEX(Kraftwerksliste!$C$21:$Z$559,MATCH(A324,Kraftwerksliste!$D$21:$D$559,0),17)</f>
        <v>#N/A</v>
      </c>
      <c r="Z324" s="153" t="str" cm="1">
        <f t="array" aca="1" ref="Z324" ca="1">CELL("format",I324)</f>
        <v>D1</v>
      </c>
      <c r="AA324" s="6">
        <v>323</v>
      </c>
      <c r="AB324" s="173">
        <f t="shared" ca="1" si="52"/>
        <v>1966</v>
      </c>
      <c r="AC324" s="6">
        <f t="shared" si="53"/>
        <v>0</v>
      </c>
      <c r="AD324" s="6">
        <f t="shared" si="54"/>
        <v>0</v>
      </c>
      <c r="AE324" s="6">
        <f t="shared" si="46"/>
        <v>23</v>
      </c>
      <c r="AF324" s="6" t="str">
        <f t="shared" si="55"/>
        <v>Sicherheitsbereitschaft</v>
      </c>
    </row>
    <row r="325" spans="1:32" ht="15" customHeight="1" x14ac:dyDescent="0.35">
      <c r="A325" s="122" t="s">
        <v>1226</v>
      </c>
      <c r="B325" s="122" t="s">
        <v>280</v>
      </c>
      <c r="C325" s="122" t="s">
        <v>1222</v>
      </c>
      <c r="D325" s="122">
        <v>41517</v>
      </c>
      <c r="E325" s="122" t="s">
        <v>1223</v>
      </c>
      <c r="F325" s="122"/>
      <c r="G325" s="119" t="s">
        <v>54</v>
      </c>
      <c r="H325" s="122" t="s">
        <v>500</v>
      </c>
      <c r="I325" s="30">
        <v>25685</v>
      </c>
      <c r="J325" s="38">
        <v>25685</v>
      </c>
      <c r="K325" s="50" t="s">
        <v>287</v>
      </c>
      <c r="L325" s="88" t="s">
        <v>110</v>
      </c>
      <c r="M325" s="122" t="s">
        <v>18</v>
      </c>
      <c r="N325" s="122" t="s">
        <v>1224</v>
      </c>
      <c r="O325" s="88" t="s">
        <v>18</v>
      </c>
      <c r="P325" s="121" t="s">
        <v>58</v>
      </c>
      <c r="Q325" s="122" t="s">
        <v>58</v>
      </c>
      <c r="R325" s="134">
        <v>278</v>
      </c>
      <c r="S325" s="33" t="s">
        <v>1227</v>
      </c>
      <c r="T325" s="50" t="s">
        <v>1228</v>
      </c>
      <c r="U325" s="33" t="s">
        <v>86</v>
      </c>
      <c r="V325" s="159" t="s">
        <v>287</v>
      </c>
      <c r="W325" s="170">
        <f t="shared" ca="1" si="51"/>
        <v>1970</v>
      </c>
      <c r="X325" s="170" t="e">
        <f>INDEX(Kraftwerksliste!$C$21:$Z$559,MATCH(A325,Kraftwerksliste!$D$21:$D$559,0),17)</f>
        <v>#N/A</v>
      </c>
      <c r="Z325" s="153" t="str" cm="1">
        <f t="array" aca="1" ref="Z325" ca="1">CELL("format",I325)</f>
        <v>D1</v>
      </c>
      <c r="AA325" s="6">
        <v>324</v>
      </c>
      <c r="AB325" s="173">
        <f t="shared" ca="1" si="52"/>
        <v>1970</v>
      </c>
      <c r="AC325" s="6">
        <f t="shared" si="53"/>
        <v>0</v>
      </c>
      <c r="AD325" s="6">
        <f t="shared" si="54"/>
        <v>0</v>
      </c>
      <c r="AE325" s="6">
        <f t="shared" si="46"/>
        <v>23</v>
      </c>
      <c r="AF325" s="6" t="str">
        <f t="shared" si="55"/>
        <v>Sicherheitsbereitschaft</v>
      </c>
    </row>
    <row r="326" spans="1:32" ht="15" customHeight="1" x14ac:dyDescent="0.25">
      <c r="A326" s="50" t="s">
        <v>4391</v>
      </c>
      <c r="B326" s="50" t="s">
        <v>4392</v>
      </c>
      <c r="C326" s="50"/>
      <c r="D326" s="77">
        <v>6464</v>
      </c>
      <c r="E326" s="50" t="s">
        <v>6223</v>
      </c>
      <c r="F326" s="33" t="s">
        <v>6224</v>
      </c>
      <c r="G326" s="56" t="s">
        <v>99</v>
      </c>
      <c r="H326" s="33"/>
      <c r="I326" s="29">
        <v>2010</v>
      </c>
      <c r="J326" s="29">
        <v>2010</v>
      </c>
      <c r="K326" s="50" t="s">
        <v>1</v>
      </c>
      <c r="L326" s="50" t="s">
        <v>3864</v>
      </c>
      <c r="M326" s="33"/>
      <c r="N326" s="33"/>
      <c r="O326" s="33" t="s">
        <v>3864</v>
      </c>
      <c r="P326" s="50" t="s">
        <v>55</v>
      </c>
      <c r="Q326" s="33"/>
      <c r="R326" s="33">
        <v>18</v>
      </c>
      <c r="S326" s="33"/>
      <c r="T326" s="54" t="s">
        <v>1280</v>
      </c>
      <c r="U326" s="50" t="s">
        <v>100</v>
      </c>
      <c r="V326" s="153" t="s">
        <v>1</v>
      </c>
      <c r="W326" s="170" t="str">
        <f t="shared" ca="1" si="51"/>
        <v>2010</v>
      </c>
      <c r="X326" s="170" t="e">
        <f>INDEX(Kraftwerksliste!$C$21:$Z$559,MATCH(A326,Kraftwerksliste!$D$21:$D$559,0),17)</f>
        <v>#N/A</v>
      </c>
      <c r="Z326" s="153" t="str" cm="1">
        <f t="array" aca="1" ref="Z326" ca="1">CELL("format",I326)</f>
        <v>G</v>
      </c>
      <c r="AA326" s="6">
        <v>325</v>
      </c>
      <c r="AB326" s="173" t="str">
        <f t="shared" ca="1" si="52"/>
        <v>2010</v>
      </c>
      <c r="AC326" s="6">
        <f t="shared" si="53"/>
        <v>0</v>
      </c>
      <c r="AD326" s="6">
        <f t="shared" si="54"/>
        <v>0</v>
      </c>
      <c r="AE326" s="6">
        <f t="shared" si="46"/>
        <v>10</v>
      </c>
      <c r="AF326" s="6" t="str">
        <f t="shared" si="55"/>
        <v>in Betrieb</v>
      </c>
    </row>
    <row r="327" spans="1:32" ht="15" customHeight="1" x14ac:dyDescent="0.25">
      <c r="A327" s="50" t="s">
        <v>4393</v>
      </c>
      <c r="B327" s="50" t="s">
        <v>4394</v>
      </c>
      <c r="C327" s="50"/>
      <c r="D327" s="77">
        <v>6464</v>
      </c>
      <c r="E327" s="50" t="s">
        <v>6223</v>
      </c>
      <c r="F327" s="50"/>
      <c r="G327" s="56" t="s">
        <v>99</v>
      </c>
      <c r="H327" s="50"/>
      <c r="I327" s="29">
        <v>2010</v>
      </c>
      <c r="J327" s="29">
        <v>2010</v>
      </c>
      <c r="K327" s="50" t="s">
        <v>1</v>
      </c>
      <c r="L327" s="50" t="s">
        <v>3864</v>
      </c>
      <c r="M327" s="50"/>
      <c r="N327" s="50"/>
      <c r="O327" s="50" t="s">
        <v>3864</v>
      </c>
      <c r="P327" s="50" t="s">
        <v>55</v>
      </c>
      <c r="Q327" s="50"/>
      <c r="R327" s="55">
        <v>12.3</v>
      </c>
      <c r="S327" s="50"/>
      <c r="T327" s="50" t="s">
        <v>1280</v>
      </c>
      <c r="U327" s="50" t="s">
        <v>100</v>
      </c>
      <c r="V327" s="153" t="s">
        <v>1</v>
      </c>
      <c r="W327" s="170" t="str">
        <f t="shared" ca="1" si="51"/>
        <v>2010</v>
      </c>
      <c r="X327" s="170" t="e">
        <f>INDEX(Kraftwerksliste!$C$21:$Z$559,MATCH(A327,Kraftwerksliste!$D$21:$D$559,0),17)</f>
        <v>#N/A</v>
      </c>
      <c r="Z327" s="153" t="str" cm="1">
        <f t="array" aca="1" ref="Z327" ca="1">CELL("format",I327)</f>
        <v>G</v>
      </c>
      <c r="AA327" s="6">
        <v>326</v>
      </c>
      <c r="AB327" s="173" t="str">
        <f t="shared" ca="1" si="52"/>
        <v>2010</v>
      </c>
      <c r="AC327" s="6">
        <f t="shared" si="53"/>
        <v>0</v>
      </c>
      <c r="AD327" s="6">
        <f t="shared" si="54"/>
        <v>0</v>
      </c>
      <c r="AE327" s="6">
        <f t="shared" si="46"/>
        <v>10</v>
      </c>
      <c r="AF327" s="6" t="str">
        <f t="shared" si="55"/>
        <v>in Betrieb</v>
      </c>
    </row>
    <row r="328" spans="1:32" ht="15" customHeight="1" x14ac:dyDescent="0.25">
      <c r="A328" s="50" t="s">
        <v>1135</v>
      </c>
      <c r="B328" s="33" t="s">
        <v>1136</v>
      </c>
      <c r="C328" s="36" t="s">
        <v>1137</v>
      </c>
      <c r="D328" s="77">
        <v>36043</v>
      </c>
      <c r="E328" s="33" t="s">
        <v>1130</v>
      </c>
      <c r="F328" s="33"/>
      <c r="G328" s="36" t="s">
        <v>220</v>
      </c>
      <c r="H328" s="36"/>
      <c r="I328" s="30">
        <v>40544</v>
      </c>
      <c r="J328" s="38">
        <v>40544</v>
      </c>
      <c r="K328" s="50" t="s">
        <v>1</v>
      </c>
      <c r="L328" s="50" t="s">
        <v>27</v>
      </c>
      <c r="M328" s="51"/>
      <c r="N328" s="33"/>
      <c r="O328" s="33" t="s">
        <v>27</v>
      </c>
      <c r="P328" s="36" t="s">
        <v>58</v>
      </c>
      <c r="Q328" s="33" t="s">
        <v>58</v>
      </c>
      <c r="R328" s="52">
        <v>24.81</v>
      </c>
      <c r="S328" s="62"/>
      <c r="T328" s="54" t="s">
        <v>149</v>
      </c>
      <c r="U328" s="36" t="s">
        <v>251</v>
      </c>
      <c r="V328" s="158" t="s">
        <v>1</v>
      </c>
      <c r="W328" s="170">
        <f t="shared" ca="1" si="51"/>
        <v>2011</v>
      </c>
      <c r="X328" s="170" t="str">
        <f>INDEX(Kraftwerksliste!$C$21:$Z$559,MATCH(A328,Kraftwerksliste!$D$21:$D$559,0),17)</f>
        <v>Steam turbine</v>
      </c>
      <c r="Z328" s="153" t="str" cm="1">
        <f t="array" aca="1" ref="Z328" ca="1">CELL("format",I328)</f>
        <v>D1</v>
      </c>
      <c r="AA328" s="6">
        <v>327</v>
      </c>
      <c r="AB328" s="173">
        <f t="shared" ca="1" si="52"/>
        <v>2011</v>
      </c>
      <c r="AC328" s="6">
        <f t="shared" si="53"/>
        <v>0</v>
      </c>
      <c r="AD328" s="6">
        <f t="shared" si="54"/>
        <v>0</v>
      </c>
      <c r="AE328" s="6">
        <f t="shared" si="46"/>
        <v>10</v>
      </c>
      <c r="AF328" s="6" t="str">
        <f t="shared" si="55"/>
        <v>in Betrieb</v>
      </c>
    </row>
    <row r="329" spans="1:32" ht="15" customHeight="1" x14ac:dyDescent="0.25">
      <c r="A329" s="50" t="s">
        <v>4398</v>
      </c>
      <c r="B329" s="50" t="s">
        <v>4399</v>
      </c>
      <c r="C329" s="50"/>
      <c r="D329" s="77">
        <v>25899</v>
      </c>
      <c r="E329" s="50" t="s">
        <v>6227</v>
      </c>
      <c r="F329" s="50"/>
      <c r="G329" s="56" t="s">
        <v>78</v>
      </c>
      <c r="H329" s="50"/>
      <c r="I329" s="29">
        <v>2006</v>
      </c>
      <c r="J329" s="29">
        <v>2006</v>
      </c>
      <c r="K329" s="50" t="s">
        <v>1</v>
      </c>
      <c r="L329" s="50" t="s">
        <v>3864</v>
      </c>
      <c r="M329" s="50"/>
      <c r="N329" s="50"/>
      <c r="O329" s="50" t="s">
        <v>3864</v>
      </c>
      <c r="P329" s="50" t="s">
        <v>55</v>
      </c>
      <c r="Q329" s="50"/>
      <c r="R329" s="55">
        <v>10.8</v>
      </c>
      <c r="S329" s="50"/>
      <c r="T329" s="54" t="s">
        <v>149</v>
      </c>
      <c r="U329" s="50" t="s">
        <v>79</v>
      </c>
      <c r="V329" s="153" t="s">
        <v>1</v>
      </c>
      <c r="W329" s="170" t="str">
        <f t="shared" ca="1" si="51"/>
        <v>2006</v>
      </c>
      <c r="X329" s="170" t="e">
        <f>INDEX(Kraftwerksliste!$C$21:$Z$559,MATCH(A329,Kraftwerksliste!$D$21:$D$559,0),17)</f>
        <v>#N/A</v>
      </c>
      <c r="Z329" s="153" t="str" cm="1">
        <f t="array" aca="1" ref="Z329" ca="1">CELL("format",I329)</f>
        <v>G</v>
      </c>
      <c r="AA329" s="6">
        <v>328</v>
      </c>
      <c r="AB329" s="173" t="str">
        <f t="shared" ca="1" si="52"/>
        <v>2006</v>
      </c>
      <c r="AC329" s="6">
        <f t="shared" si="53"/>
        <v>0</v>
      </c>
      <c r="AD329" s="6">
        <f t="shared" si="54"/>
        <v>0</v>
      </c>
      <c r="AE329" s="6">
        <f t="shared" si="46"/>
        <v>10</v>
      </c>
      <c r="AF329" s="6" t="str">
        <f t="shared" si="55"/>
        <v>in Betrieb</v>
      </c>
    </row>
    <row r="330" spans="1:32" ht="15" customHeight="1" x14ac:dyDescent="0.25">
      <c r="A330" s="50" t="s">
        <v>4402</v>
      </c>
      <c r="B330" s="50" t="s">
        <v>4403</v>
      </c>
      <c r="C330" s="36"/>
      <c r="D330" s="77">
        <v>27777</v>
      </c>
      <c r="E330" s="33" t="s">
        <v>6230</v>
      </c>
      <c r="F330" s="33"/>
      <c r="G330" s="36" t="s">
        <v>59</v>
      </c>
      <c r="H330" s="36"/>
      <c r="I330" s="29">
        <v>2000</v>
      </c>
      <c r="J330" s="29">
        <v>2000</v>
      </c>
      <c r="K330" s="50" t="s">
        <v>1</v>
      </c>
      <c r="L330" s="50" t="s">
        <v>3864</v>
      </c>
      <c r="M330" s="51"/>
      <c r="N330" s="33"/>
      <c r="O330" s="92" t="s">
        <v>3864</v>
      </c>
      <c r="P330" s="33" t="s">
        <v>55</v>
      </c>
      <c r="Q330" s="36"/>
      <c r="R330" s="52">
        <v>11.55</v>
      </c>
      <c r="S330" s="62"/>
      <c r="T330" s="54" t="s">
        <v>1280</v>
      </c>
      <c r="U330" s="36" t="s">
        <v>60</v>
      </c>
      <c r="V330" s="158" t="s">
        <v>1</v>
      </c>
      <c r="W330" s="170" t="str">
        <f t="shared" ca="1" si="51"/>
        <v>2000</v>
      </c>
      <c r="X330" s="170" t="e">
        <f>INDEX(Kraftwerksliste!$C$21:$Z$559,MATCH(A330,Kraftwerksliste!$D$21:$D$559,0),17)</f>
        <v>#N/A</v>
      </c>
      <c r="Z330" s="153" t="str" cm="1">
        <f t="array" aca="1" ref="Z330" ca="1">CELL("format",I330)</f>
        <v>G</v>
      </c>
      <c r="AA330" s="6">
        <v>329</v>
      </c>
      <c r="AB330" s="173" t="str">
        <f t="shared" ca="1" si="52"/>
        <v>2000</v>
      </c>
      <c r="AC330" s="6">
        <f t="shared" si="53"/>
        <v>0</v>
      </c>
      <c r="AD330" s="6">
        <f t="shared" si="54"/>
        <v>0</v>
      </c>
      <c r="AE330" s="6">
        <f t="shared" si="46"/>
        <v>10</v>
      </c>
      <c r="AF330" s="6" t="str">
        <f t="shared" si="55"/>
        <v>in Betrieb</v>
      </c>
    </row>
    <row r="331" spans="1:32" ht="15" customHeight="1" x14ac:dyDescent="0.25">
      <c r="A331" s="50" t="s">
        <v>4404</v>
      </c>
      <c r="B331" s="33" t="s">
        <v>4405</v>
      </c>
      <c r="C331" s="33"/>
      <c r="D331" s="80">
        <v>52538</v>
      </c>
      <c r="E331" s="33" t="s">
        <v>6231</v>
      </c>
      <c r="F331" s="33"/>
      <c r="G331" s="36" t="s">
        <v>54</v>
      </c>
      <c r="H331" s="33"/>
      <c r="I331" s="30">
        <v>38589</v>
      </c>
      <c r="J331" s="38">
        <v>38589</v>
      </c>
      <c r="K331" s="50" t="s">
        <v>1</v>
      </c>
      <c r="L331" s="58" t="s">
        <v>3864</v>
      </c>
      <c r="M331" s="58"/>
      <c r="N331" s="51"/>
      <c r="O331" s="50" t="s">
        <v>3864</v>
      </c>
      <c r="P331" s="33" t="s">
        <v>55</v>
      </c>
      <c r="Q331" s="33"/>
      <c r="R331" s="52">
        <v>18</v>
      </c>
      <c r="S331" s="33"/>
      <c r="T331" s="50" t="s">
        <v>1280</v>
      </c>
      <c r="U331" s="50" t="s">
        <v>61</v>
      </c>
      <c r="V331" s="153" t="s">
        <v>1</v>
      </c>
      <c r="W331" s="170">
        <f t="shared" ca="1" si="51"/>
        <v>2005</v>
      </c>
      <c r="X331" s="170" t="e">
        <f>INDEX(Kraftwerksliste!$C$21:$Z$559,MATCH(A331,Kraftwerksliste!$D$21:$D$559,0),17)</f>
        <v>#N/A</v>
      </c>
      <c r="Z331" s="153" t="str" cm="1">
        <f t="array" aca="1" ref="Z331" ca="1">CELL("format",I331)</f>
        <v>D1</v>
      </c>
      <c r="AA331" s="6">
        <v>330</v>
      </c>
      <c r="AB331" s="173">
        <f t="shared" ca="1" si="52"/>
        <v>2005</v>
      </c>
      <c r="AC331" s="6">
        <f t="shared" si="53"/>
        <v>0</v>
      </c>
      <c r="AD331" s="6">
        <f t="shared" si="54"/>
        <v>0</v>
      </c>
      <c r="AE331" s="6">
        <f t="shared" si="46"/>
        <v>10</v>
      </c>
      <c r="AF331" s="6" t="str">
        <f t="shared" si="55"/>
        <v>in Betrieb</v>
      </c>
    </row>
    <row r="332" spans="1:32" ht="15" customHeight="1" x14ac:dyDescent="0.25">
      <c r="A332" s="50" t="s">
        <v>4406</v>
      </c>
      <c r="B332" s="58" t="s">
        <v>3953</v>
      </c>
      <c r="C332" s="36"/>
      <c r="D332" s="77">
        <v>99634</v>
      </c>
      <c r="E332" s="33" t="s">
        <v>6232</v>
      </c>
      <c r="F332" s="33"/>
      <c r="G332" s="36" t="s">
        <v>169</v>
      </c>
      <c r="H332" s="36"/>
      <c r="I332" s="30">
        <v>38911</v>
      </c>
      <c r="J332" s="38">
        <v>38911</v>
      </c>
      <c r="K332" s="50" t="s">
        <v>1</v>
      </c>
      <c r="L332" s="50" t="s">
        <v>3864</v>
      </c>
      <c r="M332" s="51"/>
      <c r="N332" s="33"/>
      <c r="O332" s="50" t="s">
        <v>3864</v>
      </c>
      <c r="P332" s="33" t="s">
        <v>55</v>
      </c>
      <c r="Q332" s="36"/>
      <c r="R332" s="52">
        <v>58</v>
      </c>
      <c r="S332" s="62" t="s">
        <v>7249</v>
      </c>
      <c r="T332" s="50" t="s">
        <v>370</v>
      </c>
      <c r="U332" s="36" t="s">
        <v>231</v>
      </c>
      <c r="V332" s="158" t="s">
        <v>1</v>
      </c>
      <c r="W332" s="170">
        <f t="shared" ref="W332:W360" ca="1" si="56">IF(ISBLANK(I332),2010,IF(Z332="D1",YEAR(I332),RIGHT(I332,4)))</f>
        <v>2006</v>
      </c>
      <c r="X332" s="170" t="e">
        <f>INDEX(Kraftwerksliste!$C$21:$Z$559,MATCH(A332,Kraftwerksliste!$D$21:$D$559,0),17)</f>
        <v>#N/A</v>
      </c>
      <c r="Z332" s="153" t="str" cm="1">
        <f t="array" aca="1" ref="Z332" ca="1">CELL("format",I332)</f>
        <v>D1</v>
      </c>
      <c r="AA332" s="6">
        <v>331</v>
      </c>
      <c r="AB332" s="173">
        <f t="shared" ref="AB332:AB360" ca="1" si="57">W332</f>
        <v>2006</v>
      </c>
      <c r="AC332" s="6">
        <f t="shared" si="53"/>
        <v>0</v>
      </c>
      <c r="AD332" s="6">
        <f t="shared" si="54"/>
        <v>0</v>
      </c>
      <c r="AE332" s="6">
        <f t="shared" si="46"/>
        <v>10</v>
      </c>
      <c r="AF332" s="6" t="str">
        <f t="shared" si="55"/>
        <v>in Betrieb</v>
      </c>
    </row>
    <row r="333" spans="1:32" ht="15" customHeight="1" x14ac:dyDescent="0.25">
      <c r="A333" s="50" t="s">
        <v>1138</v>
      </c>
      <c r="B333" s="33" t="s">
        <v>1139</v>
      </c>
      <c r="C333" s="36" t="s">
        <v>1140</v>
      </c>
      <c r="D333" s="77">
        <v>83536</v>
      </c>
      <c r="E333" s="33" t="s">
        <v>1140</v>
      </c>
      <c r="F333" s="33" t="s">
        <v>1141</v>
      </c>
      <c r="G333" s="36" t="s">
        <v>127</v>
      </c>
      <c r="H333" s="36"/>
      <c r="I333" s="30">
        <v>14062</v>
      </c>
      <c r="J333" s="30">
        <v>14062</v>
      </c>
      <c r="K333" s="50" t="s">
        <v>1</v>
      </c>
      <c r="L333" s="50" t="s">
        <v>25</v>
      </c>
      <c r="M333" s="51"/>
      <c r="N333" s="33"/>
      <c r="O333" s="92" t="s">
        <v>25</v>
      </c>
      <c r="P333" s="36" t="s">
        <v>58</v>
      </c>
      <c r="Q333" s="33" t="s">
        <v>58</v>
      </c>
      <c r="R333" s="52">
        <v>25</v>
      </c>
      <c r="S333" s="62" t="s">
        <v>1142</v>
      </c>
      <c r="T333" s="54" t="s">
        <v>370</v>
      </c>
      <c r="U333" s="36" t="s">
        <v>168</v>
      </c>
      <c r="V333" s="158" t="s">
        <v>1</v>
      </c>
      <c r="W333" s="170">
        <f t="shared" ca="1" si="56"/>
        <v>1938</v>
      </c>
      <c r="X333" s="170" t="e">
        <f>INDEX(Kraftwerksliste!$C$21:$Z$559,MATCH(A333,Kraftwerksliste!$D$21:$D$559,0),17)</f>
        <v>#N/A</v>
      </c>
      <c r="Z333" s="153" t="str" cm="1">
        <f t="array" aca="1" ref="Z333" ca="1">CELL("format",I333)</f>
        <v>D1</v>
      </c>
      <c r="AA333" s="6">
        <v>332</v>
      </c>
      <c r="AB333" s="173">
        <f t="shared" ca="1" si="57"/>
        <v>1938</v>
      </c>
      <c r="AC333" s="6">
        <f t="shared" si="53"/>
        <v>0</v>
      </c>
      <c r="AD333" s="6">
        <f t="shared" si="54"/>
        <v>0</v>
      </c>
      <c r="AE333" s="6">
        <f t="shared" si="46"/>
        <v>10</v>
      </c>
      <c r="AF333" s="6" t="str">
        <f t="shared" si="55"/>
        <v>in Betrieb</v>
      </c>
    </row>
    <row r="334" spans="1:32" ht="15" customHeight="1" x14ac:dyDescent="0.25">
      <c r="A334" s="50" t="s">
        <v>4409</v>
      </c>
      <c r="B334" s="50" t="s">
        <v>4410</v>
      </c>
      <c r="C334" s="50"/>
      <c r="D334" s="77">
        <v>95185</v>
      </c>
      <c r="E334" s="50" t="s">
        <v>6235</v>
      </c>
      <c r="F334" s="50"/>
      <c r="G334" s="56" t="s">
        <v>127</v>
      </c>
      <c r="H334" s="50"/>
      <c r="I334" s="30">
        <v>40506</v>
      </c>
      <c r="J334" s="30">
        <v>40506</v>
      </c>
      <c r="K334" s="50" t="s">
        <v>1</v>
      </c>
      <c r="L334" s="50" t="s">
        <v>3864</v>
      </c>
      <c r="M334" s="50"/>
      <c r="N334" s="50"/>
      <c r="O334" s="50" t="s">
        <v>3864</v>
      </c>
      <c r="P334" s="50" t="s">
        <v>55</v>
      </c>
      <c r="Q334" s="50" t="s">
        <v>58</v>
      </c>
      <c r="R334" s="55">
        <v>10</v>
      </c>
      <c r="S334" s="50"/>
      <c r="T334" s="50" t="s">
        <v>149</v>
      </c>
      <c r="U334" s="50" t="s">
        <v>7250</v>
      </c>
      <c r="V334" s="153" t="s">
        <v>1</v>
      </c>
      <c r="W334" s="170">
        <f t="shared" ca="1" si="56"/>
        <v>2010</v>
      </c>
      <c r="X334" s="170" t="e">
        <f>INDEX(Kraftwerksliste!$C$21:$Z$559,MATCH(A334,Kraftwerksliste!$D$21:$D$559,0),17)</f>
        <v>#N/A</v>
      </c>
      <c r="Z334" s="153" t="str" cm="1">
        <f t="array" aca="1" ref="Z334" ca="1">CELL("format",I334)</f>
        <v>D1</v>
      </c>
      <c r="AA334" s="6">
        <v>333</v>
      </c>
      <c r="AB334" s="173">
        <f t="shared" ca="1" si="57"/>
        <v>2010</v>
      </c>
      <c r="AC334" s="6">
        <f t="shared" si="53"/>
        <v>0</v>
      </c>
      <c r="AD334" s="6">
        <f t="shared" si="54"/>
        <v>0</v>
      </c>
      <c r="AE334" s="6">
        <f t="shared" si="46"/>
        <v>10</v>
      </c>
      <c r="AF334" s="6" t="str">
        <f t="shared" si="55"/>
        <v>in Betrieb</v>
      </c>
    </row>
    <row r="335" spans="1:32" ht="15" customHeight="1" x14ac:dyDescent="0.25">
      <c r="A335" s="50" t="s">
        <v>1143</v>
      </c>
      <c r="B335" s="50" t="s">
        <v>1144</v>
      </c>
      <c r="C335" s="50" t="s">
        <v>1145</v>
      </c>
      <c r="D335" s="77">
        <v>21502</v>
      </c>
      <c r="E335" s="50" t="s">
        <v>1145</v>
      </c>
      <c r="F335" s="50" t="s">
        <v>1146</v>
      </c>
      <c r="G335" s="56" t="s">
        <v>78</v>
      </c>
      <c r="H335" s="50" t="s">
        <v>1147</v>
      </c>
      <c r="I335" s="30">
        <v>21473</v>
      </c>
      <c r="J335" s="38">
        <v>21473</v>
      </c>
      <c r="K335" s="50" t="s">
        <v>1</v>
      </c>
      <c r="L335" s="50" t="s">
        <v>28</v>
      </c>
      <c r="M335" s="50"/>
      <c r="N335" s="50"/>
      <c r="O335" s="50" t="s">
        <v>28</v>
      </c>
      <c r="P335" s="50" t="s">
        <v>58</v>
      </c>
      <c r="Q335" s="50" t="s">
        <v>58</v>
      </c>
      <c r="R335" s="55">
        <v>119.1</v>
      </c>
      <c r="S335" s="50" t="s">
        <v>1148</v>
      </c>
      <c r="T335" s="54" t="s">
        <v>370</v>
      </c>
      <c r="U335" s="50" t="s">
        <v>1149</v>
      </c>
      <c r="V335" s="153" t="s">
        <v>1</v>
      </c>
      <c r="W335" s="170">
        <f t="shared" ca="1" si="56"/>
        <v>1958</v>
      </c>
      <c r="X335" s="170" t="e">
        <f>INDEX(Kraftwerksliste!$C$21:$Z$559,MATCH(A335,Kraftwerksliste!$D$21:$D$559,0),17)</f>
        <v>#N/A</v>
      </c>
      <c r="Z335" s="153" t="str" cm="1">
        <f t="array" aca="1" ref="Z335" ca="1">CELL("format",I335)</f>
        <v>D1</v>
      </c>
      <c r="AA335" s="6">
        <v>334</v>
      </c>
      <c r="AB335" s="173">
        <f t="shared" ca="1" si="57"/>
        <v>1958</v>
      </c>
      <c r="AC335" s="6">
        <f t="shared" si="53"/>
        <v>0</v>
      </c>
      <c r="AD335" s="6">
        <f t="shared" si="54"/>
        <v>0</v>
      </c>
      <c r="AE335" s="6">
        <f t="shared" si="46"/>
        <v>10</v>
      </c>
      <c r="AF335" s="6" t="str">
        <f t="shared" si="55"/>
        <v>in Betrieb</v>
      </c>
    </row>
    <row r="336" spans="1:32" ht="15" customHeight="1" x14ac:dyDescent="0.25">
      <c r="A336" s="50" t="s">
        <v>1150</v>
      </c>
      <c r="B336" s="50" t="s">
        <v>1144</v>
      </c>
      <c r="C336" s="50" t="s">
        <v>1145</v>
      </c>
      <c r="D336" s="77">
        <v>21502</v>
      </c>
      <c r="E336" s="50" t="s">
        <v>1145</v>
      </c>
      <c r="F336" s="50" t="s">
        <v>1146</v>
      </c>
      <c r="G336" s="56" t="s">
        <v>78</v>
      </c>
      <c r="H336" s="50" t="s">
        <v>1151</v>
      </c>
      <c r="I336" s="30">
        <v>21473</v>
      </c>
      <c r="J336" s="38">
        <v>21473</v>
      </c>
      <c r="K336" s="50" t="s">
        <v>1</v>
      </c>
      <c r="L336" s="50" t="s">
        <v>28</v>
      </c>
      <c r="M336" s="50"/>
      <c r="N336" s="50"/>
      <c r="O336" s="50" t="s">
        <v>28</v>
      </c>
      <c r="P336" s="50" t="s">
        <v>58</v>
      </c>
      <c r="Q336" s="50" t="s">
        <v>58</v>
      </c>
      <c r="R336" s="55"/>
      <c r="S336" s="50" t="s">
        <v>1148</v>
      </c>
      <c r="T336" s="54" t="s">
        <v>370</v>
      </c>
      <c r="U336" s="50" t="s">
        <v>1149</v>
      </c>
      <c r="V336" s="153" t="s">
        <v>1</v>
      </c>
      <c r="W336" s="170">
        <f t="shared" ca="1" si="56"/>
        <v>1958</v>
      </c>
      <c r="X336" s="170" t="e">
        <f>INDEX(Kraftwerksliste!$C$21:$Z$559,MATCH(A336,Kraftwerksliste!$D$21:$D$559,0),17)</f>
        <v>#N/A</v>
      </c>
      <c r="Z336" s="153" t="str" cm="1">
        <f t="array" aca="1" ref="Z336" ca="1">CELL("format",I336)</f>
        <v>D1</v>
      </c>
      <c r="AA336" s="6">
        <v>335</v>
      </c>
      <c r="AB336" s="173">
        <f t="shared" ca="1" si="57"/>
        <v>1958</v>
      </c>
      <c r="AC336" s="6">
        <f t="shared" si="53"/>
        <v>0</v>
      </c>
      <c r="AD336" s="6">
        <f t="shared" si="54"/>
        <v>0</v>
      </c>
      <c r="AE336" s="6">
        <f t="shared" ref="AE336:AE399" si="58">LEN(K336)</f>
        <v>10</v>
      </c>
      <c r="AF336" s="6" t="str">
        <f t="shared" si="55"/>
        <v>in Betrieb</v>
      </c>
    </row>
    <row r="337" spans="1:32" ht="15" customHeight="1" x14ac:dyDescent="0.25">
      <c r="A337" s="54" t="s">
        <v>1152</v>
      </c>
      <c r="B337" s="51" t="s">
        <v>1144</v>
      </c>
      <c r="C337" s="50" t="s">
        <v>1145</v>
      </c>
      <c r="D337" s="77">
        <v>21502</v>
      </c>
      <c r="E337" s="50" t="s">
        <v>1145</v>
      </c>
      <c r="F337" s="50" t="s">
        <v>1146</v>
      </c>
      <c r="G337" s="56" t="s">
        <v>78</v>
      </c>
      <c r="H337" s="50" t="s">
        <v>1153</v>
      </c>
      <c r="I337" s="30">
        <v>21473</v>
      </c>
      <c r="J337" s="38">
        <v>21473</v>
      </c>
      <c r="K337" s="50" t="s">
        <v>1</v>
      </c>
      <c r="L337" s="50" t="s">
        <v>28</v>
      </c>
      <c r="M337" s="50"/>
      <c r="N337" s="50"/>
      <c r="O337" s="92" t="s">
        <v>28</v>
      </c>
      <c r="P337" s="50" t="s">
        <v>58</v>
      </c>
      <c r="Q337" s="50" t="s">
        <v>58</v>
      </c>
      <c r="R337" s="55"/>
      <c r="S337" s="50" t="s">
        <v>1148</v>
      </c>
      <c r="T337" s="54" t="s">
        <v>370</v>
      </c>
      <c r="U337" s="50" t="s">
        <v>1149</v>
      </c>
      <c r="V337" s="153" t="s">
        <v>1</v>
      </c>
      <c r="W337" s="170">
        <f t="shared" ca="1" si="56"/>
        <v>1958</v>
      </c>
      <c r="X337" s="170" t="e">
        <f>INDEX(Kraftwerksliste!$C$21:$Z$559,MATCH(A337,Kraftwerksliste!$D$21:$D$559,0),17)</f>
        <v>#N/A</v>
      </c>
      <c r="Z337" s="153" t="str" cm="1">
        <f t="array" aca="1" ref="Z337" ca="1">CELL("format",I337)</f>
        <v>D1</v>
      </c>
      <c r="AA337" s="6">
        <v>336</v>
      </c>
      <c r="AB337" s="173">
        <f t="shared" ca="1" si="57"/>
        <v>1958</v>
      </c>
      <c r="AC337" s="6">
        <f t="shared" si="53"/>
        <v>0</v>
      </c>
      <c r="AD337" s="6">
        <f t="shared" si="54"/>
        <v>0</v>
      </c>
      <c r="AE337" s="6">
        <f t="shared" si="58"/>
        <v>10</v>
      </c>
      <c r="AF337" s="6" t="str">
        <f t="shared" si="55"/>
        <v>in Betrieb</v>
      </c>
    </row>
    <row r="338" spans="1:32" ht="15" customHeight="1" x14ac:dyDescent="0.35">
      <c r="A338" s="122" t="s">
        <v>1154</v>
      </c>
      <c r="B338" s="122" t="s">
        <v>508</v>
      </c>
      <c r="C338" s="122" t="s">
        <v>1155</v>
      </c>
      <c r="D338" s="122">
        <v>45896</v>
      </c>
      <c r="E338" s="122" t="s">
        <v>1156</v>
      </c>
      <c r="F338" s="122"/>
      <c r="G338" s="119" t="s">
        <v>54</v>
      </c>
      <c r="H338" s="122" t="s">
        <v>302</v>
      </c>
      <c r="I338" s="30">
        <v>25204</v>
      </c>
      <c r="J338" s="30">
        <v>25204</v>
      </c>
      <c r="K338" s="50" t="s">
        <v>1</v>
      </c>
      <c r="L338" s="88" t="s">
        <v>32</v>
      </c>
      <c r="M338" s="122"/>
      <c r="N338" s="122"/>
      <c r="O338" s="88" t="s">
        <v>32</v>
      </c>
      <c r="P338" s="121" t="s">
        <v>58</v>
      </c>
      <c r="Q338" s="122" t="s">
        <v>55</v>
      </c>
      <c r="R338" s="123">
        <v>345</v>
      </c>
      <c r="S338" s="33" t="s">
        <v>1155</v>
      </c>
      <c r="T338" s="50" t="s">
        <v>1228</v>
      </c>
      <c r="U338" s="33" t="s">
        <v>86</v>
      </c>
      <c r="V338" s="159" t="s">
        <v>1</v>
      </c>
      <c r="W338" s="170">
        <f t="shared" ca="1" si="56"/>
        <v>1969</v>
      </c>
      <c r="X338" s="170" t="str">
        <f>INDEX(Kraftwerksliste!$C$21:$Z$559,MATCH(A338,Kraftwerksliste!$D$21:$D$559,0),17)</f>
        <v>Steam turbine</v>
      </c>
      <c r="Z338" s="153" t="str" cm="1">
        <f t="array" aca="1" ref="Z338" ca="1">CELL("format",I338)</f>
        <v>D1</v>
      </c>
      <c r="AA338" s="6">
        <v>337</v>
      </c>
      <c r="AB338" s="173">
        <f t="shared" ca="1" si="57"/>
        <v>1969</v>
      </c>
      <c r="AC338" s="6">
        <f t="shared" si="53"/>
        <v>0</v>
      </c>
      <c r="AD338" s="6">
        <f t="shared" si="54"/>
        <v>0</v>
      </c>
      <c r="AE338" s="6">
        <f t="shared" si="58"/>
        <v>10</v>
      </c>
      <c r="AF338" s="6" t="str">
        <f t="shared" si="55"/>
        <v>in Betrieb</v>
      </c>
    </row>
    <row r="339" spans="1:32" ht="15" customHeight="1" x14ac:dyDescent="0.35">
      <c r="A339" s="122" t="s">
        <v>1157</v>
      </c>
      <c r="B339" s="122" t="s">
        <v>508</v>
      </c>
      <c r="C339" s="122" t="s">
        <v>1155</v>
      </c>
      <c r="D339" s="122">
        <v>45896</v>
      </c>
      <c r="E339" s="122" t="s">
        <v>1156</v>
      </c>
      <c r="F339" s="122"/>
      <c r="G339" s="119" t="s">
        <v>54</v>
      </c>
      <c r="H339" s="122" t="s">
        <v>297</v>
      </c>
      <c r="I339" s="30">
        <v>24838</v>
      </c>
      <c r="J339" s="30">
        <v>24838</v>
      </c>
      <c r="K339" s="50" t="s">
        <v>1</v>
      </c>
      <c r="L339" s="88" t="s">
        <v>32</v>
      </c>
      <c r="M339" s="122"/>
      <c r="N339" s="122"/>
      <c r="O339" s="88" t="s">
        <v>32</v>
      </c>
      <c r="P339" s="121" t="s">
        <v>58</v>
      </c>
      <c r="Q339" s="122" t="s">
        <v>55</v>
      </c>
      <c r="R339" s="123">
        <v>345</v>
      </c>
      <c r="S339" s="33" t="s">
        <v>1155</v>
      </c>
      <c r="T339" s="50" t="s">
        <v>1228</v>
      </c>
      <c r="U339" s="33" t="s">
        <v>86</v>
      </c>
      <c r="V339" s="159" t="s">
        <v>1</v>
      </c>
      <c r="W339" s="170">
        <f t="shared" ca="1" si="56"/>
        <v>1968</v>
      </c>
      <c r="X339" s="170" t="str">
        <f>INDEX(Kraftwerksliste!$C$21:$Z$559,MATCH(A339,Kraftwerksliste!$D$21:$D$559,0),17)</f>
        <v>Steam turbine</v>
      </c>
      <c r="Z339" s="153" t="str" cm="1">
        <f t="array" aca="1" ref="Z339" ca="1">CELL("format",I339)</f>
        <v>D1</v>
      </c>
      <c r="AA339" s="6">
        <v>338</v>
      </c>
      <c r="AB339" s="173">
        <f t="shared" ca="1" si="57"/>
        <v>1968</v>
      </c>
      <c r="AC339" s="6">
        <f t="shared" si="53"/>
        <v>0</v>
      </c>
      <c r="AD339" s="6">
        <f t="shared" si="54"/>
        <v>0</v>
      </c>
      <c r="AE339" s="6">
        <f t="shared" si="58"/>
        <v>10</v>
      </c>
      <c r="AF339" s="6" t="str">
        <f t="shared" si="55"/>
        <v>in Betrieb</v>
      </c>
    </row>
    <row r="340" spans="1:32" ht="15" customHeight="1" x14ac:dyDescent="0.25">
      <c r="A340" s="139" t="s">
        <v>3495</v>
      </c>
      <c r="B340" s="139" t="s">
        <v>508</v>
      </c>
      <c r="C340" s="139" t="s">
        <v>1155</v>
      </c>
      <c r="D340" s="139">
        <v>45896</v>
      </c>
      <c r="E340" s="139" t="s">
        <v>1156</v>
      </c>
      <c r="F340" s="139"/>
      <c r="G340" s="139" t="s">
        <v>54</v>
      </c>
      <c r="H340" s="139" t="s">
        <v>283</v>
      </c>
      <c r="I340" s="31">
        <v>1970</v>
      </c>
      <c r="J340" s="31">
        <v>1970</v>
      </c>
      <c r="K340" s="139" t="s">
        <v>3491</v>
      </c>
      <c r="L340" s="139" t="s">
        <v>32</v>
      </c>
      <c r="M340" s="139"/>
      <c r="N340" s="139"/>
      <c r="O340" s="139" t="s">
        <v>32</v>
      </c>
      <c r="P340" s="139" t="s">
        <v>58</v>
      </c>
      <c r="Q340" s="139" t="s">
        <v>55</v>
      </c>
      <c r="R340" s="140">
        <v>345</v>
      </c>
      <c r="S340" s="140" t="s">
        <v>1155</v>
      </c>
      <c r="T340" s="151" t="s">
        <v>1228</v>
      </c>
      <c r="U340" s="140" t="s">
        <v>86</v>
      </c>
      <c r="V340" s="164" t="s">
        <v>7482</v>
      </c>
      <c r="W340" s="170" t="str">
        <f t="shared" ca="1" si="56"/>
        <v>1970</v>
      </c>
      <c r="X340" s="170" t="e">
        <f>INDEX(Kraftwerksliste!$C$21:$Z$559,MATCH(A340,Kraftwerksliste!$D$21:$D$559,0),17)</f>
        <v>#N/A</v>
      </c>
      <c r="Z340" s="153" t="str" cm="1">
        <f t="array" aca="1" ref="Z340" ca="1">CELL("format",I340)</f>
        <v>F0</v>
      </c>
      <c r="AA340" s="6">
        <v>339</v>
      </c>
      <c r="AB340" s="173" t="str">
        <f t="shared" ca="1" si="57"/>
        <v>1970</v>
      </c>
      <c r="AC340" s="6">
        <f t="shared" si="53"/>
        <v>1</v>
      </c>
      <c r="AD340" s="6">
        <f t="shared" si="54"/>
        <v>0</v>
      </c>
      <c r="AE340" s="6">
        <f t="shared" si="58"/>
        <v>36</v>
      </c>
      <c r="AF340" s="6" t="str">
        <f t="shared" si="55"/>
        <v xml:space="preserve">Endgültig Stillgelegt 2014 </v>
      </c>
    </row>
    <row r="341" spans="1:32" ht="15" customHeight="1" x14ac:dyDescent="0.25">
      <c r="A341" s="139" t="s">
        <v>3496</v>
      </c>
      <c r="B341" s="139" t="s">
        <v>508</v>
      </c>
      <c r="C341" s="139" t="s">
        <v>1155</v>
      </c>
      <c r="D341" s="139">
        <v>45896</v>
      </c>
      <c r="E341" s="139" t="s">
        <v>1156</v>
      </c>
      <c r="F341" s="139"/>
      <c r="G341" s="139" t="s">
        <v>54</v>
      </c>
      <c r="H341" s="139" t="s">
        <v>304</v>
      </c>
      <c r="I341" s="31">
        <v>1971</v>
      </c>
      <c r="J341" s="31">
        <v>1971</v>
      </c>
      <c r="K341" s="139" t="s">
        <v>3491</v>
      </c>
      <c r="L341" s="139" t="s">
        <v>32</v>
      </c>
      <c r="M341" s="139"/>
      <c r="N341" s="139"/>
      <c r="O341" s="139" t="s">
        <v>32</v>
      </c>
      <c r="P341" s="139" t="s">
        <v>58</v>
      </c>
      <c r="Q341" s="139" t="s">
        <v>55</v>
      </c>
      <c r="R341" s="140">
        <v>345</v>
      </c>
      <c r="S341" s="140" t="s">
        <v>1155</v>
      </c>
      <c r="T341" s="151" t="s">
        <v>1228</v>
      </c>
      <c r="U341" s="140" t="s">
        <v>86</v>
      </c>
      <c r="V341" s="164" t="s">
        <v>7482</v>
      </c>
      <c r="W341" s="170" t="str">
        <f t="shared" ca="1" si="56"/>
        <v>1971</v>
      </c>
      <c r="X341" s="170" t="e">
        <f>INDEX(Kraftwerksliste!$C$21:$Z$559,MATCH(A341,Kraftwerksliste!$D$21:$D$559,0),17)</f>
        <v>#N/A</v>
      </c>
      <c r="Z341" s="153" t="str" cm="1">
        <f t="array" aca="1" ref="Z341" ca="1">CELL("format",I341)</f>
        <v>F0</v>
      </c>
      <c r="AA341" s="6">
        <v>340</v>
      </c>
      <c r="AB341" s="173" t="str">
        <f t="shared" ca="1" si="57"/>
        <v>1971</v>
      </c>
      <c r="AC341" s="6">
        <f t="shared" si="53"/>
        <v>1</v>
      </c>
      <c r="AD341" s="6">
        <f t="shared" si="54"/>
        <v>0</v>
      </c>
      <c r="AE341" s="6">
        <f t="shared" si="58"/>
        <v>36</v>
      </c>
      <c r="AF341" s="6" t="str">
        <f t="shared" si="55"/>
        <v xml:space="preserve">Endgültig Stillgelegt 2014 </v>
      </c>
    </row>
    <row r="342" spans="1:32" ht="15" customHeight="1" x14ac:dyDescent="0.25">
      <c r="A342" s="139" t="s">
        <v>3497</v>
      </c>
      <c r="B342" s="139" t="s">
        <v>508</v>
      </c>
      <c r="C342" s="139" t="s">
        <v>1155</v>
      </c>
      <c r="D342" s="139">
        <v>45896</v>
      </c>
      <c r="E342" s="139" t="s">
        <v>1156</v>
      </c>
      <c r="F342" s="139"/>
      <c r="G342" s="139" t="s">
        <v>54</v>
      </c>
      <c r="H342" s="139" t="s">
        <v>286</v>
      </c>
      <c r="I342" s="31">
        <v>1979</v>
      </c>
      <c r="J342" s="31">
        <v>1979</v>
      </c>
      <c r="K342" s="139" t="s">
        <v>3491</v>
      </c>
      <c r="L342" s="139" t="s">
        <v>32</v>
      </c>
      <c r="M342" s="139"/>
      <c r="N342" s="139"/>
      <c r="O342" s="139" t="s">
        <v>32</v>
      </c>
      <c r="P342" s="139" t="s">
        <v>58</v>
      </c>
      <c r="Q342" s="139" t="s">
        <v>58</v>
      </c>
      <c r="R342" s="140">
        <v>676</v>
      </c>
      <c r="S342" s="140" t="s">
        <v>1155</v>
      </c>
      <c r="T342" s="151" t="s">
        <v>1228</v>
      </c>
      <c r="U342" s="140" t="s">
        <v>86</v>
      </c>
      <c r="V342" s="164" t="s">
        <v>7482</v>
      </c>
      <c r="W342" s="170" t="str">
        <f t="shared" ca="1" si="56"/>
        <v>1979</v>
      </c>
      <c r="X342" s="170" t="e">
        <f>INDEX(Kraftwerksliste!$C$21:$Z$559,MATCH(A342,Kraftwerksliste!$D$21:$D$559,0),17)</f>
        <v>#N/A</v>
      </c>
      <c r="Z342" s="153" t="str" cm="1">
        <f t="array" aca="1" ref="Z342" ca="1">CELL("format",I342)</f>
        <v>F0</v>
      </c>
      <c r="AA342" s="6">
        <v>341</v>
      </c>
      <c r="AB342" s="173" t="str">
        <f t="shared" ca="1" si="57"/>
        <v>1979</v>
      </c>
      <c r="AC342" s="6">
        <f t="shared" si="53"/>
        <v>1</v>
      </c>
      <c r="AD342" s="6">
        <f t="shared" si="54"/>
        <v>0</v>
      </c>
      <c r="AE342" s="6">
        <f t="shared" si="58"/>
        <v>36</v>
      </c>
      <c r="AF342" s="6" t="str">
        <f t="shared" si="55"/>
        <v xml:space="preserve">Endgültig Stillgelegt 2014 </v>
      </c>
    </row>
    <row r="343" spans="1:32" ht="15" customHeight="1" x14ac:dyDescent="0.35">
      <c r="A343" s="122" t="s">
        <v>1158</v>
      </c>
      <c r="B343" s="122" t="s">
        <v>508</v>
      </c>
      <c r="C343" s="122" t="s">
        <v>1159</v>
      </c>
      <c r="D343" s="122">
        <v>45896</v>
      </c>
      <c r="E343" s="122" t="s">
        <v>1156</v>
      </c>
      <c r="F343" s="122"/>
      <c r="G343" s="119" t="s">
        <v>54</v>
      </c>
      <c r="H343" s="122"/>
      <c r="I343" s="30">
        <v>31048</v>
      </c>
      <c r="J343" s="30">
        <v>31048</v>
      </c>
      <c r="K343" s="50" t="s">
        <v>1</v>
      </c>
      <c r="L343" s="88" t="s">
        <v>32</v>
      </c>
      <c r="M343" s="122"/>
      <c r="N343" s="122"/>
      <c r="O343" s="88" t="s">
        <v>32</v>
      </c>
      <c r="P343" s="121" t="s">
        <v>58</v>
      </c>
      <c r="Q343" s="122" t="s">
        <v>55</v>
      </c>
      <c r="R343" s="123">
        <v>70</v>
      </c>
      <c r="S343" s="33" t="s">
        <v>1155</v>
      </c>
      <c r="T343" s="50" t="s">
        <v>149</v>
      </c>
      <c r="U343" s="33" t="s">
        <v>86</v>
      </c>
      <c r="V343" s="159" t="s">
        <v>1</v>
      </c>
      <c r="W343" s="170">
        <f t="shared" ca="1" si="56"/>
        <v>1985</v>
      </c>
      <c r="X343" s="170" t="str">
        <f>INDEX(Kraftwerksliste!$C$21:$Z$559,MATCH(A343,Kraftwerksliste!$D$21:$D$559,0),17)</f>
        <v>Steam turbine</v>
      </c>
      <c r="Z343" s="153" t="str" cm="1">
        <f t="array" aca="1" ref="Z343" ca="1">CELL("format",I343)</f>
        <v>D1</v>
      </c>
      <c r="AA343" s="6">
        <v>342</v>
      </c>
      <c r="AB343" s="173">
        <f t="shared" ca="1" si="57"/>
        <v>1985</v>
      </c>
      <c r="AC343" s="6">
        <f t="shared" si="53"/>
        <v>0</v>
      </c>
      <c r="AD343" s="6">
        <f t="shared" si="54"/>
        <v>0</v>
      </c>
      <c r="AE343" s="6">
        <f t="shared" si="58"/>
        <v>10</v>
      </c>
      <c r="AF343" s="6" t="str">
        <f t="shared" si="55"/>
        <v>in Betrieb</v>
      </c>
    </row>
    <row r="344" spans="1:32" ht="15" customHeight="1" x14ac:dyDescent="0.35">
      <c r="A344" s="122" t="s">
        <v>1160</v>
      </c>
      <c r="B344" s="122" t="s">
        <v>320</v>
      </c>
      <c r="C344" s="122" t="s">
        <v>1161</v>
      </c>
      <c r="D344" s="122">
        <v>97737</v>
      </c>
      <c r="E344" s="122" t="s">
        <v>1162</v>
      </c>
      <c r="F344" s="122"/>
      <c r="G344" s="119" t="s">
        <v>127</v>
      </c>
      <c r="H344" s="122" t="s">
        <v>321</v>
      </c>
      <c r="I344" s="30">
        <v>27394</v>
      </c>
      <c r="J344" s="38">
        <v>27394</v>
      </c>
      <c r="K344" s="50" t="s">
        <v>1</v>
      </c>
      <c r="L344" s="88" t="s">
        <v>28</v>
      </c>
      <c r="M344" s="122"/>
      <c r="N344" s="122"/>
      <c r="O344" s="88" t="s">
        <v>28</v>
      </c>
      <c r="P344" s="121" t="s">
        <v>58</v>
      </c>
      <c r="Q344" s="122" t="s">
        <v>58</v>
      </c>
      <c r="R344" s="134">
        <v>164</v>
      </c>
      <c r="S344" s="33" t="s">
        <v>322</v>
      </c>
      <c r="T344" s="50" t="s">
        <v>323</v>
      </c>
      <c r="U344" s="33" t="s">
        <v>324</v>
      </c>
      <c r="V344" s="159" t="s">
        <v>1</v>
      </c>
      <c r="W344" s="170">
        <f t="shared" ca="1" si="56"/>
        <v>1974</v>
      </c>
      <c r="X344" s="170" t="e">
        <f>INDEX(Kraftwerksliste!$C$21:$Z$559,MATCH(A344,Kraftwerksliste!$D$21:$D$559,0),17)</f>
        <v>#N/A</v>
      </c>
      <c r="Z344" s="153" t="str" cm="1">
        <f t="array" aca="1" ref="Z344" ca="1">CELL("format",I344)</f>
        <v>D1</v>
      </c>
      <c r="AA344" s="6">
        <v>343</v>
      </c>
      <c r="AB344" s="173">
        <f t="shared" ca="1" si="57"/>
        <v>1974</v>
      </c>
      <c r="AC344" s="6">
        <f t="shared" si="53"/>
        <v>0</v>
      </c>
      <c r="AD344" s="6">
        <f t="shared" si="54"/>
        <v>0</v>
      </c>
      <c r="AE344" s="6">
        <f t="shared" si="58"/>
        <v>10</v>
      </c>
      <c r="AF344" s="6" t="str">
        <f t="shared" si="55"/>
        <v>in Betrieb</v>
      </c>
    </row>
    <row r="345" spans="1:32" ht="15" customHeight="1" x14ac:dyDescent="0.35">
      <c r="A345" s="122" t="s">
        <v>4433</v>
      </c>
      <c r="B345" s="122"/>
      <c r="C345" s="122"/>
      <c r="D345" s="122">
        <v>39307</v>
      </c>
      <c r="E345" s="122" t="s">
        <v>6254</v>
      </c>
      <c r="F345" s="122"/>
      <c r="G345" s="119" t="s">
        <v>99</v>
      </c>
      <c r="H345" s="122"/>
      <c r="I345" s="29">
        <v>2009</v>
      </c>
      <c r="J345" s="29">
        <v>2009</v>
      </c>
      <c r="K345" s="50" t="s">
        <v>1</v>
      </c>
      <c r="L345" s="88" t="s">
        <v>3864</v>
      </c>
      <c r="M345" s="122"/>
      <c r="N345" s="122"/>
      <c r="O345" s="88" t="s">
        <v>3864</v>
      </c>
      <c r="P345" s="121" t="s">
        <v>55</v>
      </c>
      <c r="Q345" s="122"/>
      <c r="R345" s="134">
        <v>20</v>
      </c>
      <c r="S345" s="58"/>
      <c r="T345" s="50" t="s">
        <v>370</v>
      </c>
      <c r="U345" s="62" t="s">
        <v>252</v>
      </c>
      <c r="V345" s="154" t="s">
        <v>1</v>
      </c>
      <c r="W345" s="170" t="str">
        <f t="shared" ca="1" si="56"/>
        <v>2009</v>
      </c>
      <c r="X345" s="170" t="e">
        <f>INDEX(Kraftwerksliste!$C$21:$Z$559,MATCH(A345,Kraftwerksliste!$D$21:$D$559,0),17)</f>
        <v>#N/A</v>
      </c>
      <c r="Z345" s="153" t="str" cm="1">
        <f t="array" aca="1" ref="Z345" ca="1">CELL("format",I345)</f>
        <v>G</v>
      </c>
      <c r="AA345" s="6">
        <v>344</v>
      </c>
      <c r="AB345" s="173" t="str">
        <f t="shared" ca="1" si="57"/>
        <v>2009</v>
      </c>
      <c r="AC345" s="6">
        <f t="shared" si="53"/>
        <v>0</v>
      </c>
      <c r="AD345" s="6">
        <f t="shared" si="54"/>
        <v>0</v>
      </c>
      <c r="AE345" s="6">
        <f t="shared" si="58"/>
        <v>10</v>
      </c>
      <c r="AF345" s="6" t="str">
        <f t="shared" si="55"/>
        <v>in Betrieb</v>
      </c>
    </row>
    <row r="346" spans="1:32" ht="15" customHeight="1" x14ac:dyDescent="0.35">
      <c r="A346" s="122" t="s">
        <v>4434</v>
      </c>
      <c r="B346" s="122"/>
      <c r="C346" s="122"/>
      <c r="D346" s="122">
        <v>39307</v>
      </c>
      <c r="E346" s="122" t="s">
        <v>6254</v>
      </c>
      <c r="F346" s="122"/>
      <c r="G346" s="119" t="s">
        <v>99</v>
      </c>
      <c r="H346" s="122"/>
      <c r="I346" s="29">
        <v>2009</v>
      </c>
      <c r="J346" s="29">
        <v>2009</v>
      </c>
      <c r="K346" s="50" t="s">
        <v>1</v>
      </c>
      <c r="L346" s="88" t="s">
        <v>3864</v>
      </c>
      <c r="M346" s="122"/>
      <c r="N346" s="122"/>
      <c r="O346" s="88" t="s">
        <v>3864</v>
      </c>
      <c r="P346" s="121" t="s">
        <v>55</v>
      </c>
      <c r="Q346" s="122"/>
      <c r="R346" s="134">
        <v>16</v>
      </c>
      <c r="S346" s="58"/>
      <c r="T346" s="50" t="s">
        <v>370</v>
      </c>
      <c r="U346" s="62" t="s">
        <v>252</v>
      </c>
      <c r="V346" s="154" t="s">
        <v>1</v>
      </c>
      <c r="W346" s="170" t="str">
        <f t="shared" ca="1" si="56"/>
        <v>2009</v>
      </c>
      <c r="X346" s="170" t="e">
        <f>INDEX(Kraftwerksliste!$C$21:$Z$559,MATCH(A346,Kraftwerksliste!$D$21:$D$559,0),17)</f>
        <v>#N/A</v>
      </c>
      <c r="Z346" s="153" t="str" cm="1">
        <f t="array" aca="1" ref="Z346" ca="1">CELL("format",I346)</f>
        <v>G</v>
      </c>
      <c r="AA346" s="6">
        <v>345</v>
      </c>
      <c r="AB346" s="173" t="str">
        <f t="shared" ca="1" si="57"/>
        <v>2009</v>
      </c>
      <c r="AC346" s="6">
        <f t="shared" si="53"/>
        <v>0</v>
      </c>
      <c r="AD346" s="6">
        <f t="shared" si="54"/>
        <v>0</v>
      </c>
      <c r="AE346" s="6">
        <f t="shared" si="58"/>
        <v>10</v>
      </c>
      <c r="AF346" s="6" t="str">
        <f t="shared" si="55"/>
        <v>in Betrieb</v>
      </c>
    </row>
    <row r="347" spans="1:32" ht="15" customHeight="1" x14ac:dyDescent="0.35">
      <c r="A347" s="122" t="s">
        <v>4435</v>
      </c>
      <c r="B347" s="122"/>
      <c r="C347" s="122"/>
      <c r="D347" s="122">
        <v>39307</v>
      </c>
      <c r="E347" s="122" t="s">
        <v>6254</v>
      </c>
      <c r="F347" s="122"/>
      <c r="G347" s="119" t="s">
        <v>99</v>
      </c>
      <c r="H347" s="122"/>
      <c r="I347" s="29">
        <v>2009</v>
      </c>
      <c r="J347" s="29">
        <v>2009</v>
      </c>
      <c r="K347" s="50" t="s">
        <v>1</v>
      </c>
      <c r="L347" s="88" t="s">
        <v>3864</v>
      </c>
      <c r="M347" s="122"/>
      <c r="N347" s="122"/>
      <c r="O347" s="88" t="s">
        <v>3864</v>
      </c>
      <c r="P347" s="121" t="s">
        <v>55</v>
      </c>
      <c r="Q347" s="122"/>
      <c r="R347" s="134">
        <v>16</v>
      </c>
      <c r="S347" s="58"/>
      <c r="T347" s="50" t="s">
        <v>370</v>
      </c>
      <c r="U347" s="62" t="s">
        <v>252</v>
      </c>
      <c r="V347" s="154" t="s">
        <v>1</v>
      </c>
      <c r="W347" s="170" t="str">
        <f t="shared" ca="1" si="56"/>
        <v>2009</v>
      </c>
      <c r="X347" s="170" t="e">
        <f>INDEX(Kraftwerksliste!$C$21:$Z$559,MATCH(A347,Kraftwerksliste!$D$21:$D$559,0),17)</f>
        <v>#N/A</v>
      </c>
      <c r="Z347" s="153" t="str" cm="1">
        <f t="array" aca="1" ref="Z347" ca="1">CELL("format",I347)</f>
        <v>G</v>
      </c>
      <c r="AA347" s="6">
        <v>346</v>
      </c>
      <c r="AB347" s="173" t="str">
        <f t="shared" ca="1" si="57"/>
        <v>2009</v>
      </c>
      <c r="AC347" s="6">
        <f t="shared" si="53"/>
        <v>0</v>
      </c>
      <c r="AD347" s="6">
        <f t="shared" si="54"/>
        <v>0</v>
      </c>
      <c r="AE347" s="6">
        <f t="shared" si="58"/>
        <v>10</v>
      </c>
      <c r="AF347" s="6" t="str">
        <f t="shared" si="55"/>
        <v>in Betrieb</v>
      </c>
    </row>
    <row r="348" spans="1:32" ht="15" customHeight="1" x14ac:dyDescent="0.35">
      <c r="A348" s="122" t="s">
        <v>4436</v>
      </c>
      <c r="B348" s="122"/>
      <c r="C348" s="122"/>
      <c r="D348" s="122">
        <v>39307</v>
      </c>
      <c r="E348" s="122" t="s">
        <v>6254</v>
      </c>
      <c r="F348" s="122"/>
      <c r="G348" s="119" t="s">
        <v>99</v>
      </c>
      <c r="H348" s="122"/>
      <c r="I348" s="29">
        <v>2002</v>
      </c>
      <c r="J348" s="29">
        <v>2002</v>
      </c>
      <c r="K348" s="50" t="s">
        <v>1</v>
      </c>
      <c r="L348" s="88" t="s">
        <v>3864</v>
      </c>
      <c r="M348" s="122"/>
      <c r="N348" s="122"/>
      <c r="O348" s="88" t="s">
        <v>3864</v>
      </c>
      <c r="P348" s="121" t="s">
        <v>55</v>
      </c>
      <c r="Q348" s="122"/>
      <c r="R348" s="134">
        <v>15</v>
      </c>
      <c r="S348" s="58"/>
      <c r="T348" s="50" t="s">
        <v>149</v>
      </c>
      <c r="U348" s="62" t="s">
        <v>161</v>
      </c>
      <c r="V348" s="154" t="s">
        <v>1</v>
      </c>
      <c r="W348" s="170" t="str">
        <f t="shared" ca="1" si="56"/>
        <v>2002</v>
      </c>
      <c r="X348" s="170" t="e">
        <f>INDEX(Kraftwerksliste!$C$21:$Z$559,MATCH(A348,Kraftwerksliste!$D$21:$D$559,0),17)</f>
        <v>#N/A</v>
      </c>
      <c r="Z348" s="153" t="str" cm="1">
        <f t="array" aca="1" ref="Z348" ca="1">CELL("format",I348)</f>
        <v>G</v>
      </c>
      <c r="AA348" s="6">
        <v>347</v>
      </c>
      <c r="AB348" s="173" t="str">
        <f t="shared" ca="1" si="57"/>
        <v>2002</v>
      </c>
      <c r="AC348" s="6">
        <f t="shared" si="53"/>
        <v>0</v>
      </c>
      <c r="AD348" s="6">
        <f t="shared" si="54"/>
        <v>0</v>
      </c>
      <c r="AE348" s="6">
        <f t="shared" si="58"/>
        <v>10</v>
      </c>
      <c r="AF348" s="6" t="str">
        <f t="shared" si="55"/>
        <v>in Betrieb</v>
      </c>
    </row>
    <row r="349" spans="1:32" ht="15" customHeight="1" x14ac:dyDescent="0.35">
      <c r="A349" s="122" t="s">
        <v>4437</v>
      </c>
      <c r="B349" s="122"/>
      <c r="C349" s="122"/>
      <c r="D349" s="122">
        <v>39307</v>
      </c>
      <c r="E349" s="122" t="s">
        <v>6254</v>
      </c>
      <c r="F349" s="122"/>
      <c r="G349" s="119" t="s">
        <v>99</v>
      </c>
      <c r="H349" s="122"/>
      <c r="I349" s="29">
        <v>2001</v>
      </c>
      <c r="J349" s="29">
        <v>2001</v>
      </c>
      <c r="K349" s="50" t="s">
        <v>1</v>
      </c>
      <c r="L349" s="88" t="s">
        <v>3864</v>
      </c>
      <c r="M349" s="122"/>
      <c r="N349" s="122"/>
      <c r="O349" s="88" t="s">
        <v>3864</v>
      </c>
      <c r="P349" s="121" t="s">
        <v>55</v>
      </c>
      <c r="Q349" s="122"/>
      <c r="R349" s="134">
        <v>11.7</v>
      </c>
      <c r="S349" s="58"/>
      <c r="T349" s="50" t="s">
        <v>149</v>
      </c>
      <c r="U349" s="62" t="s">
        <v>161</v>
      </c>
      <c r="V349" s="154" t="s">
        <v>1</v>
      </c>
      <c r="W349" s="170" t="str">
        <f t="shared" ca="1" si="56"/>
        <v>2001</v>
      </c>
      <c r="X349" s="170" t="e">
        <f>INDEX(Kraftwerksliste!$C$21:$Z$559,MATCH(A349,Kraftwerksliste!$D$21:$D$559,0),17)</f>
        <v>#N/A</v>
      </c>
      <c r="Z349" s="153" t="str" cm="1">
        <f t="array" aca="1" ref="Z349" ca="1">CELL("format",I349)</f>
        <v>G</v>
      </c>
      <c r="AA349" s="6">
        <v>348</v>
      </c>
      <c r="AB349" s="173" t="str">
        <f t="shared" ca="1" si="57"/>
        <v>2001</v>
      </c>
      <c r="AC349" s="6">
        <f t="shared" si="53"/>
        <v>0</v>
      </c>
      <c r="AD349" s="6">
        <f t="shared" si="54"/>
        <v>0</v>
      </c>
      <c r="AE349" s="6">
        <f t="shared" si="58"/>
        <v>10</v>
      </c>
      <c r="AF349" s="6" t="str">
        <f t="shared" si="55"/>
        <v>in Betrieb</v>
      </c>
    </row>
    <row r="350" spans="1:32" ht="15" customHeight="1" x14ac:dyDescent="0.25">
      <c r="A350" s="139" t="s">
        <v>1163</v>
      </c>
      <c r="B350" s="139" t="s">
        <v>1164</v>
      </c>
      <c r="C350" s="139" t="s">
        <v>1165</v>
      </c>
      <c r="D350" s="139">
        <v>7546</v>
      </c>
      <c r="E350" s="139" t="s">
        <v>678</v>
      </c>
      <c r="F350" s="139" t="s">
        <v>1166</v>
      </c>
      <c r="G350" s="139" t="s">
        <v>169</v>
      </c>
      <c r="H350" s="139"/>
      <c r="I350" s="30">
        <v>35234</v>
      </c>
      <c r="J350" s="30">
        <v>35234</v>
      </c>
      <c r="K350" s="139" t="s">
        <v>3676</v>
      </c>
      <c r="L350" s="139" t="s">
        <v>20</v>
      </c>
      <c r="M350" s="139"/>
      <c r="N350" s="139"/>
      <c r="O350" s="139" t="s">
        <v>20</v>
      </c>
      <c r="P350" s="139" t="s">
        <v>58</v>
      </c>
      <c r="Q350" s="139" t="s">
        <v>55</v>
      </c>
      <c r="R350" s="140">
        <v>74</v>
      </c>
      <c r="S350" s="140"/>
      <c r="T350" s="151" t="s">
        <v>370</v>
      </c>
      <c r="U350" s="140" t="s">
        <v>1167</v>
      </c>
      <c r="V350" s="164" t="s">
        <v>7487</v>
      </c>
      <c r="W350" s="170">
        <f t="shared" ca="1" si="56"/>
        <v>1996</v>
      </c>
      <c r="X350" s="170" t="e">
        <f>INDEX(Kraftwerksliste!$C$21:$Z$559,MATCH(A350,Kraftwerksliste!$D$21:$D$559,0),17)</f>
        <v>#N/A</v>
      </c>
      <c r="Z350" s="153" t="str" cm="1">
        <f t="array" aca="1" ref="Z350" ca="1">CELL("format",I350)</f>
        <v>D1</v>
      </c>
      <c r="AA350" s="6">
        <v>349</v>
      </c>
      <c r="AB350" s="173">
        <f t="shared" ca="1" si="57"/>
        <v>1996</v>
      </c>
      <c r="AC350" s="6">
        <f t="shared" si="53"/>
        <v>1</v>
      </c>
      <c r="AD350" s="6">
        <f t="shared" si="54"/>
        <v>0</v>
      </c>
      <c r="AE350" s="6">
        <f t="shared" si="58"/>
        <v>36</v>
      </c>
      <c r="AF350" s="6" t="str">
        <f t="shared" si="55"/>
        <v xml:space="preserve">Endgültig Stillgelegt 2019 </v>
      </c>
    </row>
    <row r="351" spans="1:32" ht="15" customHeight="1" x14ac:dyDescent="0.35">
      <c r="A351" s="122" t="s">
        <v>4442</v>
      </c>
      <c r="B351" s="122" t="s">
        <v>4443</v>
      </c>
      <c r="C351" s="122"/>
      <c r="D351" s="122">
        <v>16928</v>
      </c>
      <c r="E351" s="122" t="s">
        <v>6260</v>
      </c>
      <c r="F351" s="122"/>
      <c r="G351" s="119" t="s">
        <v>66</v>
      </c>
      <c r="H351" s="122"/>
      <c r="I351" s="29">
        <v>2005</v>
      </c>
      <c r="J351" s="29">
        <v>2005</v>
      </c>
      <c r="K351" s="50" t="s">
        <v>1</v>
      </c>
      <c r="L351" s="88" t="s">
        <v>3864</v>
      </c>
      <c r="M351" s="122"/>
      <c r="N351" s="122"/>
      <c r="O351" s="88" t="s">
        <v>3864</v>
      </c>
      <c r="P351" s="121" t="s">
        <v>55</v>
      </c>
      <c r="Q351" s="122"/>
      <c r="R351" s="134">
        <v>14</v>
      </c>
      <c r="S351" s="58"/>
      <c r="T351" s="50" t="s">
        <v>3212</v>
      </c>
      <c r="U351" s="62" t="s">
        <v>70</v>
      </c>
      <c r="V351" s="154" t="s">
        <v>1</v>
      </c>
      <c r="W351" s="170" t="str">
        <f t="shared" ca="1" si="56"/>
        <v>2005</v>
      </c>
      <c r="X351" s="170" t="e">
        <f>INDEX(Kraftwerksliste!$C$21:$Z$559,MATCH(A351,Kraftwerksliste!$D$21:$D$559,0),17)</f>
        <v>#N/A</v>
      </c>
      <c r="Z351" s="153" t="str" cm="1">
        <f t="array" aca="1" ref="Z351" ca="1">CELL("format",I351)</f>
        <v>G</v>
      </c>
      <c r="AA351" s="6">
        <v>350</v>
      </c>
      <c r="AB351" s="173" t="str">
        <f t="shared" ca="1" si="57"/>
        <v>2005</v>
      </c>
      <c r="AC351" s="6">
        <f t="shared" si="53"/>
        <v>0</v>
      </c>
      <c r="AD351" s="6">
        <f t="shared" si="54"/>
        <v>0</v>
      </c>
      <c r="AE351" s="6">
        <f t="shared" si="58"/>
        <v>10</v>
      </c>
      <c r="AF351" s="6" t="str">
        <f t="shared" si="55"/>
        <v>in Betrieb</v>
      </c>
    </row>
    <row r="352" spans="1:32" ht="15" customHeight="1" x14ac:dyDescent="0.35">
      <c r="A352" s="122" t="s">
        <v>4444</v>
      </c>
      <c r="B352" s="122" t="s">
        <v>4445</v>
      </c>
      <c r="C352" s="122"/>
      <c r="D352" s="122">
        <v>16928</v>
      </c>
      <c r="E352" s="122" t="s">
        <v>6260</v>
      </c>
      <c r="F352" s="122"/>
      <c r="G352" s="119" t="s">
        <v>66</v>
      </c>
      <c r="H352" s="122"/>
      <c r="I352" s="29">
        <v>2013</v>
      </c>
      <c r="J352" s="29">
        <v>2013</v>
      </c>
      <c r="K352" s="50" t="s">
        <v>1</v>
      </c>
      <c r="L352" s="88" t="s">
        <v>3864</v>
      </c>
      <c r="M352" s="122"/>
      <c r="N352" s="122"/>
      <c r="O352" s="88" t="s">
        <v>3864</v>
      </c>
      <c r="P352" s="121" t="s">
        <v>55</v>
      </c>
      <c r="Q352" s="122" t="s">
        <v>58</v>
      </c>
      <c r="R352" s="134">
        <v>6.9</v>
      </c>
      <c r="S352" s="58" t="s">
        <v>7252</v>
      </c>
      <c r="T352" s="50" t="s">
        <v>149</v>
      </c>
      <c r="U352" s="62" t="s">
        <v>77</v>
      </c>
      <c r="V352" s="154" t="s">
        <v>1</v>
      </c>
      <c r="W352" s="170" t="str">
        <f t="shared" ca="1" si="56"/>
        <v>2013</v>
      </c>
      <c r="X352" s="170" t="e">
        <f>INDEX(Kraftwerksliste!$C$21:$Z$559,MATCH(A352,Kraftwerksliste!$D$21:$D$559,0),17)</f>
        <v>#N/A</v>
      </c>
      <c r="Z352" s="153" t="str" cm="1">
        <f t="array" aca="1" ref="Z352" ca="1">CELL("format",I352)</f>
        <v>G</v>
      </c>
      <c r="AA352" s="6">
        <v>351</v>
      </c>
      <c r="AB352" s="173" t="str">
        <f t="shared" ca="1" si="57"/>
        <v>2013</v>
      </c>
      <c r="AC352" s="6">
        <f t="shared" si="53"/>
        <v>0</v>
      </c>
      <c r="AD352" s="6">
        <f t="shared" si="54"/>
        <v>0</v>
      </c>
      <c r="AE352" s="6">
        <f t="shared" si="58"/>
        <v>10</v>
      </c>
      <c r="AF352" s="6" t="str">
        <f t="shared" si="55"/>
        <v>in Betrieb</v>
      </c>
    </row>
    <row r="353" spans="1:32" ht="15" customHeight="1" x14ac:dyDescent="0.35">
      <c r="A353" s="122" t="s">
        <v>4447</v>
      </c>
      <c r="B353" s="122" t="s">
        <v>4448</v>
      </c>
      <c r="C353" s="122"/>
      <c r="D353" s="122">
        <v>89547</v>
      </c>
      <c r="E353" s="122" t="s">
        <v>6264</v>
      </c>
      <c r="F353" s="122"/>
      <c r="G353" s="119" t="s">
        <v>57</v>
      </c>
      <c r="H353" s="122"/>
      <c r="I353" s="29">
        <v>2009</v>
      </c>
      <c r="J353" s="29">
        <v>2009</v>
      </c>
      <c r="K353" s="50" t="s">
        <v>1</v>
      </c>
      <c r="L353" s="88" t="s">
        <v>3864</v>
      </c>
      <c r="M353" s="122"/>
      <c r="N353" s="122"/>
      <c r="O353" s="88" t="s">
        <v>3864</v>
      </c>
      <c r="P353" s="121" t="s">
        <v>55</v>
      </c>
      <c r="Q353" s="122"/>
      <c r="R353" s="134">
        <v>16.8</v>
      </c>
      <c r="S353" s="58"/>
      <c r="T353" s="50" t="s">
        <v>370</v>
      </c>
      <c r="U353" s="62" t="s">
        <v>107</v>
      </c>
      <c r="V353" s="154" t="s">
        <v>1</v>
      </c>
      <c r="W353" s="170" t="str">
        <f t="shared" ca="1" si="56"/>
        <v>2009</v>
      </c>
      <c r="X353" s="170" t="e">
        <f>INDEX(Kraftwerksliste!$C$21:$Z$559,MATCH(A353,Kraftwerksliste!$D$21:$D$559,0),17)</f>
        <v>#N/A</v>
      </c>
      <c r="Z353" s="153" t="str" cm="1">
        <f t="array" aca="1" ref="Z353" ca="1">CELL("format",I353)</f>
        <v>G</v>
      </c>
      <c r="AA353" s="6">
        <v>352</v>
      </c>
      <c r="AB353" s="173" t="str">
        <f t="shared" ca="1" si="57"/>
        <v>2009</v>
      </c>
      <c r="AC353" s="6">
        <f t="shared" si="53"/>
        <v>0</v>
      </c>
      <c r="AD353" s="6">
        <f t="shared" si="54"/>
        <v>0</v>
      </c>
      <c r="AE353" s="6">
        <f t="shared" si="58"/>
        <v>10</v>
      </c>
      <c r="AF353" s="6" t="str">
        <f t="shared" si="55"/>
        <v>in Betrieb</v>
      </c>
    </row>
    <row r="354" spans="1:32" ht="15" customHeight="1" x14ac:dyDescent="0.35">
      <c r="A354" s="122" t="s">
        <v>4453</v>
      </c>
      <c r="B354" s="122" t="s">
        <v>4454</v>
      </c>
      <c r="C354" s="122"/>
      <c r="D354" s="122">
        <v>6449</v>
      </c>
      <c r="E354" s="122" t="s">
        <v>6271</v>
      </c>
      <c r="F354" s="122"/>
      <c r="G354" s="119" t="s">
        <v>99</v>
      </c>
      <c r="H354" s="122"/>
      <c r="I354" s="29">
        <v>1999</v>
      </c>
      <c r="J354" s="29">
        <v>1999</v>
      </c>
      <c r="K354" s="50" t="s">
        <v>1</v>
      </c>
      <c r="L354" s="88" t="s">
        <v>3864</v>
      </c>
      <c r="M354" s="122"/>
      <c r="N354" s="122"/>
      <c r="O354" s="88" t="s">
        <v>3864</v>
      </c>
      <c r="P354" s="121" t="s">
        <v>55</v>
      </c>
      <c r="Q354" s="122"/>
      <c r="R354" s="134">
        <v>12.75</v>
      </c>
      <c r="S354" s="33"/>
      <c r="T354" s="50" t="s">
        <v>149</v>
      </c>
      <c r="U354" s="33" t="s">
        <v>100</v>
      </c>
      <c r="V354" s="159" t="s">
        <v>1</v>
      </c>
      <c r="W354" s="170" t="str">
        <f t="shared" ca="1" si="56"/>
        <v>1999</v>
      </c>
      <c r="X354" s="170" t="e">
        <f>INDEX(Kraftwerksliste!$C$21:$Z$559,MATCH(A354,Kraftwerksliste!$D$21:$D$559,0),17)</f>
        <v>#N/A</v>
      </c>
      <c r="Z354" s="153" t="str" cm="1">
        <f t="array" aca="1" ref="Z354" ca="1">CELL("format",I354)</f>
        <v>G</v>
      </c>
      <c r="AA354" s="6">
        <v>353</v>
      </c>
      <c r="AB354" s="173" t="str">
        <f t="shared" ca="1" si="57"/>
        <v>1999</v>
      </c>
      <c r="AC354" s="6">
        <f t="shared" si="53"/>
        <v>0</v>
      </c>
      <c r="AD354" s="6">
        <f t="shared" si="54"/>
        <v>0</v>
      </c>
      <c r="AE354" s="6">
        <f t="shared" si="58"/>
        <v>10</v>
      </c>
      <c r="AF354" s="6" t="str">
        <f t="shared" si="55"/>
        <v>in Betrieb</v>
      </c>
    </row>
    <row r="355" spans="1:32" ht="15" customHeight="1" x14ac:dyDescent="0.35">
      <c r="A355" s="122" t="s">
        <v>4459</v>
      </c>
      <c r="B355" s="122" t="s">
        <v>3912</v>
      </c>
      <c r="C355" s="122" t="s">
        <v>4460</v>
      </c>
      <c r="D355" s="122">
        <v>19357</v>
      </c>
      <c r="E355" s="122" t="s">
        <v>6276</v>
      </c>
      <c r="F355" s="122"/>
      <c r="G355" s="119" t="s">
        <v>66</v>
      </c>
      <c r="H355" s="122"/>
      <c r="I355" s="30">
        <v>39426</v>
      </c>
      <c r="J355" s="38">
        <v>39426</v>
      </c>
      <c r="K355" s="50" t="s">
        <v>1</v>
      </c>
      <c r="L355" s="88" t="s">
        <v>3864</v>
      </c>
      <c r="M355" s="122"/>
      <c r="N355" s="122"/>
      <c r="O355" s="88" t="s">
        <v>3864</v>
      </c>
      <c r="P355" s="121" t="s">
        <v>55</v>
      </c>
      <c r="Q355" s="122"/>
      <c r="R355" s="134">
        <v>22</v>
      </c>
      <c r="S355" s="33"/>
      <c r="T355" s="50" t="s">
        <v>370</v>
      </c>
      <c r="U355" s="33" t="s">
        <v>268</v>
      </c>
      <c r="V355" s="159" t="s">
        <v>1</v>
      </c>
      <c r="W355" s="170">
        <f t="shared" ca="1" si="56"/>
        <v>2007</v>
      </c>
      <c r="X355" s="170" t="e">
        <f>INDEX(Kraftwerksliste!$C$21:$Z$559,MATCH(A355,Kraftwerksliste!$D$21:$D$559,0),17)</f>
        <v>#N/A</v>
      </c>
      <c r="Z355" s="153" t="str" cm="1">
        <f t="array" aca="1" ref="Z355" ca="1">CELL("format",I355)</f>
        <v>D1</v>
      </c>
      <c r="AA355" s="6">
        <v>354</v>
      </c>
      <c r="AB355" s="173">
        <f t="shared" ca="1" si="57"/>
        <v>2007</v>
      </c>
      <c r="AC355" s="6">
        <f t="shared" si="53"/>
        <v>0</v>
      </c>
      <c r="AD355" s="6">
        <f t="shared" si="54"/>
        <v>0</v>
      </c>
      <c r="AE355" s="6">
        <f t="shared" si="58"/>
        <v>10</v>
      </c>
      <c r="AF355" s="6" t="str">
        <f t="shared" si="55"/>
        <v>in Betrieb</v>
      </c>
    </row>
    <row r="356" spans="1:32" ht="15" customHeight="1" x14ac:dyDescent="0.35">
      <c r="A356" s="122" t="s">
        <v>1177</v>
      </c>
      <c r="B356" s="122" t="s">
        <v>1144</v>
      </c>
      <c r="C356" s="122" t="s">
        <v>1178</v>
      </c>
      <c r="D356" s="122">
        <v>98746</v>
      </c>
      <c r="E356" s="122" t="s">
        <v>1178</v>
      </c>
      <c r="F356" s="122" t="s">
        <v>1179</v>
      </c>
      <c r="G356" s="119" t="s">
        <v>169</v>
      </c>
      <c r="H356" s="122" t="s">
        <v>1147</v>
      </c>
      <c r="I356" s="30">
        <v>38093</v>
      </c>
      <c r="J356" s="38">
        <v>38093</v>
      </c>
      <c r="K356" s="50" t="s">
        <v>1</v>
      </c>
      <c r="L356" s="88" t="s">
        <v>28</v>
      </c>
      <c r="M356" s="122"/>
      <c r="N356" s="122"/>
      <c r="O356" s="88" t="s">
        <v>28</v>
      </c>
      <c r="P356" s="121" t="s">
        <v>58</v>
      </c>
      <c r="Q356" s="122" t="s">
        <v>58</v>
      </c>
      <c r="R356" s="134">
        <v>1052</v>
      </c>
      <c r="S356" s="33" t="s">
        <v>1180</v>
      </c>
      <c r="T356" s="50" t="s">
        <v>1228</v>
      </c>
      <c r="U356" s="33" t="s">
        <v>70</v>
      </c>
      <c r="V356" s="159" t="s">
        <v>1</v>
      </c>
      <c r="W356" s="170">
        <f t="shared" ca="1" si="56"/>
        <v>2004</v>
      </c>
      <c r="X356" s="170" t="e">
        <f>INDEX(Kraftwerksliste!$C$21:$Z$559,MATCH(A356,Kraftwerksliste!$D$21:$D$559,0),17)</f>
        <v>#N/A</v>
      </c>
      <c r="Z356" s="153" t="str" cm="1">
        <f t="array" aca="1" ref="Z356" ca="1">CELL("format",I356)</f>
        <v>D1</v>
      </c>
      <c r="AA356" s="6">
        <v>355</v>
      </c>
      <c r="AB356" s="173">
        <f t="shared" ca="1" si="57"/>
        <v>2004</v>
      </c>
      <c r="AC356" s="6">
        <f t="shared" si="53"/>
        <v>0</v>
      </c>
      <c r="AD356" s="6">
        <f t="shared" si="54"/>
        <v>0</v>
      </c>
      <c r="AE356" s="6">
        <f t="shared" si="58"/>
        <v>10</v>
      </c>
      <c r="AF356" s="6" t="str">
        <f t="shared" si="55"/>
        <v>in Betrieb</v>
      </c>
    </row>
    <row r="357" spans="1:32" ht="15" customHeight="1" x14ac:dyDescent="0.35">
      <c r="A357" s="122" t="s">
        <v>1181</v>
      </c>
      <c r="B357" s="122" t="s">
        <v>1144</v>
      </c>
      <c r="C357" s="122" t="s">
        <v>1178</v>
      </c>
      <c r="D357" s="122">
        <v>98746</v>
      </c>
      <c r="E357" s="122" t="s">
        <v>1178</v>
      </c>
      <c r="F357" s="122" t="s">
        <v>1179</v>
      </c>
      <c r="G357" s="119" t="s">
        <v>169</v>
      </c>
      <c r="H357" s="122" t="s">
        <v>1151</v>
      </c>
      <c r="I357" s="30">
        <v>37813</v>
      </c>
      <c r="J357" s="38">
        <v>37813</v>
      </c>
      <c r="K357" s="50" t="s">
        <v>1</v>
      </c>
      <c r="L357" s="88" t="s">
        <v>28</v>
      </c>
      <c r="M357" s="122"/>
      <c r="N357" s="122"/>
      <c r="O357" s="88" t="s">
        <v>28</v>
      </c>
      <c r="P357" s="121" t="s">
        <v>58</v>
      </c>
      <c r="Q357" s="122" t="s">
        <v>58</v>
      </c>
      <c r="R357" s="134"/>
      <c r="S357" s="33" t="s">
        <v>1180</v>
      </c>
      <c r="T357" s="50" t="s">
        <v>1228</v>
      </c>
      <c r="U357" s="33" t="s">
        <v>70</v>
      </c>
      <c r="V357" s="159" t="s">
        <v>1</v>
      </c>
      <c r="W357" s="170">
        <f t="shared" ca="1" si="56"/>
        <v>2003</v>
      </c>
      <c r="X357" s="170" t="e">
        <f>INDEX(Kraftwerksliste!$C$21:$Z$559,MATCH(A357,Kraftwerksliste!$D$21:$D$559,0),17)</f>
        <v>#N/A</v>
      </c>
      <c r="Z357" s="153" t="str" cm="1">
        <f t="array" aca="1" ref="Z357" ca="1">CELL("format",I357)</f>
        <v>D1</v>
      </c>
      <c r="AA357" s="6">
        <v>356</v>
      </c>
      <c r="AB357" s="173">
        <f t="shared" ca="1" si="57"/>
        <v>2003</v>
      </c>
      <c r="AC357" s="6">
        <f t="shared" si="53"/>
        <v>0</v>
      </c>
      <c r="AD357" s="6">
        <f t="shared" si="54"/>
        <v>0</v>
      </c>
      <c r="AE357" s="6">
        <f t="shared" si="58"/>
        <v>10</v>
      </c>
      <c r="AF357" s="6" t="str">
        <f t="shared" si="55"/>
        <v>in Betrieb</v>
      </c>
    </row>
    <row r="358" spans="1:32" ht="15" customHeight="1" x14ac:dyDescent="0.35">
      <c r="A358" s="122" t="s">
        <v>1182</v>
      </c>
      <c r="B358" s="122" t="s">
        <v>1144</v>
      </c>
      <c r="C358" s="122" t="s">
        <v>1178</v>
      </c>
      <c r="D358" s="122">
        <v>98746</v>
      </c>
      <c r="E358" s="122" t="s">
        <v>1178</v>
      </c>
      <c r="F358" s="122" t="s">
        <v>1179</v>
      </c>
      <c r="G358" s="119" t="s">
        <v>169</v>
      </c>
      <c r="H358" s="122" t="s">
        <v>1153</v>
      </c>
      <c r="I358" s="30">
        <v>37655</v>
      </c>
      <c r="J358" s="38">
        <v>37655</v>
      </c>
      <c r="K358" s="50" t="s">
        <v>1</v>
      </c>
      <c r="L358" s="88" t="s">
        <v>28</v>
      </c>
      <c r="M358" s="122"/>
      <c r="N358" s="122"/>
      <c r="O358" s="88" t="s">
        <v>28</v>
      </c>
      <c r="P358" s="121" t="s">
        <v>58</v>
      </c>
      <c r="Q358" s="122" t="s">
        <v>58</v>
      </c>
      <c r="R358" s="134"/>
      <c r="S358" s="33" t="s">
        <v>1180</v>
      </c>
      <c r="T358" s="50" t="s">
        <v>1228</v>
      </c>
      <c r="U358" s="33" t="s">
        <v>70</v>
      </c>
      <c r="V358" s="159" t="s">
        <v>1</v>
      </c>
      <c r="W358" s="170">
        <f t="shared" ca="1" si="56"/>
        <v>2003</v>
      </c>
      <c r="X358" s="170" t="e">
        <f>INDEX(Kraftwerksliste!$C$21:$Z$559,MATCH(A358,Kraftwerksliste!$D$21:$D$559,0),17)</f>
        <v>#N/A</v>
      </c>
      <c r="Z358" s="153" t="str" cm="1">
        <f t="array" aca="1" ref="Z358" ca="1">CELL("format",I358)</f>
        <v>D1</v>
      </c>
      <c r="AA358" s="6">
        <v>357</v>
      </c>
      <c r="AB358" s="173">
        <f t="shared" ca="1" si="57"/>
        <v>2003</v>
      </c>
      <c r="AC358" s="6">
        <f t="shared" si="53"/>
        <v>0</v>
      </c>
      <c r="AD358" s="6">
        <f t="shared" si="54"/>
        <v>0</v>
      </c>
      <c r="AE358" s="6">
        <f t="shared" si="58"/>
        <v>10</v>
      </c>
      <c r="AF358" s="6" t="str">
        <f t="shared" si="55"/>
        <v>in Betrieb</v>
      </c>
    </row>
    <row r="359" spans="1:32" ht="15" customHeight="1" x14ac:dyDescent="0.35">
      <c r="A359" s="122" t="s">
        <v>1183</v>
      </c>
      <c r="B359" s="122" t="s">
        <v>1144</v>
      </c>
      <c r="C359" s="122" t="s">
        <v>1178</v>
      </c>
      <c r="D359" s="122">
        <v>98746</v>
      </c>
      <c r="E359" s="122" t="s">
        <v>1178</v>
      </c>
      <c r="F359" s="122" t="s">
        <v>1179</v>
      </c>
      <c r="G359" s="119" t="s">
        <v>169</v>
      </c>
      <c r="H359" s="122" t="s">
        <v>1184</v>
      </c>
      <c r="I359" s="30">
        <v>38166</v>
      </c>
      <c r="J359" s="38">
        <v>38166</v>
      </c>
      <c r="K359" s="50" t="s">
        <v>1</v>
      </c>
      <c r="L359" s="88" t="s">
        <v>28</v>
      </c>
      <c r="M359" s="122"/>
      <c r="N359" s="122"/>
      <c r="O359" s="88" t="s">
        <v>28</v>
      </c>
      <c r="P359" s="121" t="s">
        <v>58</v>
      </c>
      <c r="Q359" s="122" t="s">
        <v>58</v>
      </c>
      <c r="R359" s="134"/>
      <c r="S359" s="33" t="s">
        <v>1180</v>
      </c>
      <c r="T359" s="50" t="s">
        <v>1228</v>
      </c>
      <c r="U359" s="33" t="s">
        <v>70</v>
      </c>
      <c r="V359" s="159" t="s">
        <v>1</v>
      </c>
      <c r="W359" s="170">
        <f t="shared" ca="1" si="56"/>
        <v>2004</v>
      </c>
      <c r="X359" s="170" t="e">
        <f>INDEX(Kraftwerksliste!$C$21:$Z$559,MATCH(A359,Kraftwerksliste!$D$21:$D$559,0),17)</f>
        <v>#N/A</v>
      </c>
      <c r="Z359" s="153" t="str" cm="1">
        <f t="array" aca="1" ref="Z359" ca="1">CELL("format",I359)</f>
        <v>D1</v>
      </c>
      <c r="AA359" s="6">
        <v>358</v>
      </c>
      <c r="AB359" s="173">
        <f t="shared" ca="1" si="57"/>
        <v>2004</v>
      </c>
      <c r="AC359" s="6">
        <f t="shared" si="53"/>
        <v>0</v>
      </c>
      <c r="AD359" s="6">
        <f t="shared" si="54"/>
        <v>0</v>
      </c>
      <c r="AE359" s="6">
        <f t="shared" si="58"/>
        <v>10</v>
      </c>
      <c r="AF359" s="6" t="str">
        <f t="shared" si="55"/>
        <v>in Betrieb</v>
      </c>
    </row>
    <row r="360" spans="1:32" ht="15" customHeight="1" x14ac:dyDescent="0.35">
      <c r="A360" s="122" t="s">
        <v>1191</v>
      </c>
      <c r="B360" s="122" t="s">
        <v>1192</v>
      </c>
      <c r="C360" s="122" t="s">
        <v>1193</v>
      </c>
      <c r="D360" s="122">
        <v>37075</v>
      </c>
      <c r="E360" s="122" t="s">
        <v>1194</v>
      </c>
      <c r="F360" s="122" t="s">
        <v>1195</v>
      </c>
      <c r="G360" s="119" t="s">
        <v>59</v>
      </c>
      <c r="H360" s="122"/>
      <c r="I360" s="30">
        <v>35796</v>
      </c>
      <c r="J360" s="30">
        <v>35796</v>
      </c>
      <c r="K360" s="50" t="s">
        <v>1</v>
      </c>
      <c r="L360" s="88" t="s">
        <v>110</v>
      </c>
      <c r="M360" s="122" t="s">
        <v>20</v>
      </c>
      <c r="N360" s="122" t="s">
        <v>218</v>
      </c>
      <c r="O360" s="88" t="s">
        <v>20</v>
      </c>
      <c r="P360" s="121" t="s">
        <v>58</v>
      </c>
      <c r="Q360" s="122" t="s">
        <v>55</v>
      </c>
      <c r="R360" s="134">
        <v>18.8</v>
      </c>
      <c r="S360" s="33" t="s">
        <v>1196</v>
      </c>
      <c r="T360" s="50" t="s">
        <v>149</v>
      </c>
      <c r="U360" s="33" t="s">
        <v>1197</v>
      </c>
      <c r="V360" s="159" t="s">
        <v>1</v>
      </c>
      <c r="W360" s="170">
        <f t="shared" ca="1" si="56"/>
        <v>1998</v>
      </c>
      <c r="X360" s="170" t="str">
        <f>INDEX(Kraftwerksliste!$C$21:$Z$559,MATCH(A360,Kraftwerksliste!$D$21:$D$559,0),17)</f>
        <v>Steam turbine</v>
      </c>
      <c r="Z360" s="153" t="str" cm="1">
        <f t="array" aca="1" ref="Z360" ca="1">CELL("format",I360)</f>
        <v>D1</v>
      </c>
      <c r="AA360" s="6">
        <v>359</v>
      </c>
      <c r="AB360" s="173">
        <f t="shared" ca="1" si="57"/>
        <v>1998</v>
      </c>
      <c r="AC360" s="6">
        <f t="shared" si="53"/>
        <v>0</v>
      </c>
      <c r="AD360" s="6">
        <f t="shared" si="54"/>
        <v>0</v>
      </c>
      <c r="AE360" s="6">
        <f t="shared" si="58"/>
        <v>10</v>
      </c>
      <c r="AF360" s="6" t="str">
        <f t="shared" si="55"/>
        <v>in Betrieb</v>
      </c>
    </row>
    <row r="361" spans="1:32" ht="15" customHeight="1" x14ac:dyDescent="0.25">
      <c r="A361" s="139" t="s">
        <v>3523</v>
      </c>
      <c r="B361" s="139" t="s">
        <v>3524</v>
      </c>
      <c r="C361" s="139" t="s">
        <v>3525</v>
      </c>
      <c r="D361" s="139">
        <v>97506</v>
      </c>
      <c r="E361" s="139" t="s">
        <v>3525</v>
      </c>
      <c r="F361" s="139"/>
      <c r="G361" s="139" t="s">
        <v>127</v>
      </c>
      <c r="H361" s="139" t="s">
        <v>3526</v>
      </c>
      <c r="I361" s="30"/>
      <c r="J361" s="30"/>
      <c r="K361" s="139" t="s">
        <v>3521</v>
      </c>
      <c r="L361" s="139" t="s">
        <v>23</v>
      </c>
      <c r="M361" s="139"/>
      <c r="N361" s="139"/>
      <c r="O361" s="139" t="s">
        <v>23</v>
      </c>
      <c r="P361" s="139" t="s">
        <v>58</v>
      </c>
      <c r="Q361" s="139" t="s">
        <v>58</v>
      </c>
      <c r="R361" s="140">
        <v>1275</v>
      </c>
      <c r="S361" s="140" t="s">
        <v>3525</v>
      </c>
      <c r="T361" s="151" t="s">
        <v>1228</v>
      </c>
      <c r="U361" s="140" t="s">
        <v>580</v>
      </c>
      <c r="V361" s="164" t="s">
        <v>7483</v>
      </c>
      <c r="W361" s="170">
        <f t="shared" ref="W361" si="59">IF(ISBLANK(I361),2010,IF(Z361="D1",YEAR(I361),RIGHT(I361,4)))</f>
        <v>2010</v>
      </c>
      <c r="X361" s="170" t="e">
        <f>INDEX(Kraftwerksliste!$C$21:$Z$559,MATCH(A361,Kraftwerksliste!$D$21:$D$559,0),17)</f>
        <v>#N/A</v>
      </c>
      <c r="Z361" s="153" t="str" cm="1">
        <f t="array" aca="1" ref="Z361" ca="1">CELL("format",I361)</f>
        <v>D1</v>
      </c>
      <c r="AA361" s="6">
        <v>360</v>
      </c>
      <c r="AB361" s="173">
        <f t="shared" ref="AB361" si="60">W361</f>
        <v>2010</v>
      </c>
      <c r="AC361" s="6">
        <f t="shared" si="53"/>
        <v>1</v>
      </c>
      <c r="AD361" s="6">
        <f t="shared" si="54"/>
        <v>0</v>
      </c>
      <c r="AE361" s="6">
        <f t="shared" si="58"/>
        <v>36</v>
      </c>
      <c r="AF361" s="6" t="str">
        <f t="shared" si="55"/>
        <v xml:space="preserve">Endgültig Stillgelegt 2015 </v>
      </c>
    </row>
    <row r="362" spans="1:32" ht="15" customHeight="1" x14ac:dyDescent="0.35">
      <c r="A362" s="122" t="s">
        <v>4470</v>
      </c>
      <c r="B362" s="122"/>
      <c r="C362" s="122"/>
      <c r="D362" s="122">
        <v>16775</v>
      </c>
      <c r="E362" s="122" t="s">
        <v>6288</v>
      </c>
      <c r="F362" s="122"/>
      <c r="G362" s="119" t="s">
        <v>66</v>
      </c>
      <c r="H362" s="122"/>
      <c r="I362" s="29">
        <v>2003</v>
      </c>
      <c r="J362" s="29">
        <v>2003</v>
      </c>
      <c r="K362" s="50" t="s">
        <v>1</v>
      </c>
      <c r="L362" s="88" t="s">
        <v>3864</v>
      </c>
      <c r="M362" s="122"/>
      <c r="N362" s="122"/>
      <c r="O362" s="88" t="s">
        <v>3864</v>
      </c>
      <c r="P362" s="121" t="s">
        <v>55</v>
      </c>
      <c r="Q362" s="122"/>
      <c r="R362" s="134">
        <v>14</v>
      </c>
      <c r="S362" s="33"/>
      <c r="T362" s="50" t="s">
        <v>370</v>
      </c>
      <c r="U362" s="33" t="s">
        <v>77</v>
      </c>
      <c r="V362" s="159" t="s">
        <v>1</v>
      </c>
      <c r="W362" s="170" t="str">
        <f t="shared" ref="W362:W425" ca="1" si="61">IF(ISBLANK(I362),2010,IF(Z362="D1",YEAR(I362),RIGHT(I362,4)))</f>
        <v>2003</v>
      </c>
      <c r="X362" s="170" t="e">
        <f>INDEX(Kraftwerksliste!$C$21:$Z$559,MATCH(A362,Kraftwerksliste!$D$21:$D$559,0),17)</f>
        <v>#N/A</v>
      </c>
      <c r="Z362" s="153" t="str" cm="1">
        <f t="array" aca="1" ref="Z362" ca="1">CELL("format",I362)</f>
        <v>G</v>
      </c>
      <c r="AA362" s="6">
        <v>361</v>
      </c>
      <c r="AB362" s="173" t="str">
        <f t="shared" ref="AB362:AB425" ca="1" si="62">W362</f>
        <v>2003</v>
      </c>
      <c r="AC362" s="6">
        <f t="shared" si="53"/>
        <v>0</v>
      </c>
      <c r="AD362" s="6">
        <f t="shared" si="54"/>
        <v>0</v>
      </c>
      <c r="AE362" s="6">
        <f t="shared" si="58"/>
        <v>10</v>
      </c>
      <c r="AF362" s="6" t="str">
        <f t="shared" si="55"/>
        <v>in Betrieb</v>
      </c>
    </row>
    <row r="363" spans="1:32" ht="15" customHeight="1" x14ac:dyDescent="0.35">
      <c r="A363" s="122" t="s">
        <v>1198</v>
      </c>
      <c r="B363" s="122" t="s">
        <v>1199</v>
      </c>
      <c r="C363" s="122" t="s">
        <v>1200</v>
      </c>
      <c r="D363" s="122">
        <v>17489</v>
      </c>
      <c r="E363" s="122" t="s">
        <v>1201</v>
      </c>
      <c r="F363" s="122"/>
      <c r="G363" s="119" t="s">
        <v>144</v>
      </c>
      <c r="H363" s="122" t="s">
        <v>209</v>
      </c>
      <c r="I363" s="30">
        <v>35065</v>
      </c>
      <c r="J363" s="38">
        <v>35065</v>
      </c>
      <c r="K363" s="50" t="s">
        <v>1</v>
      </c>
      <c r="L363" s="88" t="s">
        <v>20</v>
      </c>
      <c r="M363" s="122" t="s">
        <v>20</v>
      </c>
      <c r="N363" s="122" t="s">
        <v>249</v>
      </c>
      <c r="O363" s="88" t="s">
        <v>20</v>
      </c>
      <c r="P363" s="121" t="s">
        <v>58</v>
      </c>
      <c r="Q363" s="122" t="s">
        <v>55</v>
      </c>
      <c r="R363" s="134">
        <v>14.7</v>
      </c>
      <c r="S363" s="33" t="s">
        <v>1202</v>
      </c>
      <c r="T363" s="50" t="s">
        <v>149</v>
      </c>
      <c r="U363" s="33" t="s">
        <v>1199</v>
      </c>
      <c r="V363" s="159" t="s">
        <v>1</v>
      </c>
      <c r="W363" s="170">
        <f t="shared" ca="1" si="61"/>
        <v>1996</v>
      </c>
      <c r="X363" s="170" t="str">
        <f>INDEX(Kraftwerksliste!$C$21:$Z$559,MATCH(A363,Kraftwerksliste!$D$21:$D$559,0),17)</f>
        <v>Gas turbine</v>
      </c>
      <c r="Z363" s="153" t="str" cm="1">
        <f t="array" aca="1" ref="Z363" ca="1">CELL("format",I363)</f>
        <v>D1</v>
      </c>
      <c r="AA363" s="6">
        <v>362</v>
      </c>
      <c r="AB363" s="173">
        <f t="shared" ca="1" si="62"/>
        <v>1996</v>
      </c>
      <c r="AC363" s="6">
        <f t="shared" si="53"/>
        <v>0</v>
      </c>
      <c r="AD363" s="6">
        <f t="shared" si="54"/>
        <v>0</v>
      </c>
      <c r="AE363" s="6">
        <f t="shared" si="58"/>
        <v>10</v>
      </c>
      <c r="AF363" s="6" t="str">
        <f t="shared" si="55"/>
        <v>in Betrieb</v>
      </c>
    </row>
    <row r="364" spans="1:32" ht="15" customHeight="1" x14ac:dyDescent="0.35">
      <c r="A364" s="122" t="s">
        <v>1203</v>
      </c>
      <c r="B364" s="122" t="s">
        <v>1204</v>
      </c>
      <c r="C364" s="122" t="s">
        <v>1205</v>
      </c>
      <c r="D364" s="122">
        <v>79639</v>
      </c>
      <c r="E364" s="122" t="s">
        <v>1206</v>
      </c>
      <c r="F364" s="122"/>
      <c r="G364" s="119" t="s">
        <v>57</v>
      </c>
      <c r="H364" s="122"/>
      <c r="I364" s="30">
        <v>43089</v>
      </c>
      <c r="J364" s="38">
        <v>43089</v>
      </c>
      <c r="K364" s="50" t="s">
        <v>1</v>
      </c>
      <c r="L364" s="88" t="s">
        <v>20</v>
      </c>
      <c r="M364" s="122"/>
      <c r="N364" s="122"/>
      <c r="O364" s="88" t="s">
        <v>20</v>
      </c>
      <c r="P364" s="121" t="s">
        <v>58</v>
      </c>
      <c r="Q364" s="122" t="s">
        <v>55</v>
      </c>
      <c r="R364" s="134">
        <v>30</v>
      </c>
      <c r="S364" s="33" t="s">
        <v>1207</v>
      </c>
      <c r="T364" s="50" t="s">
        <v>370</v>
      </c>
      <c r="U364" s="33" t="s">
        <v>1208</v>
      </c>
      <c r="V364" s="159" t="s">
        <v>1</v>
      </c>
      <c r="W364" s="170">
        <f t="shared" ca="1" si="61"/>
        <v>2017</v>
      </c>
      <c r="X364" s="170" t="str">
        <f>INDEX(Kraftwerksliste!$C$21:$Z$559,MATCH(A364,Kraftwerksliste!$D$21:$D$559,0),17)</f>
        <v>Steam turbine</v>
      </c>
      <c r="Z364" s="153" t="str" cm="1">
        <f t="array" aca="1" ref="Z364" ca="1">CELL("format",I364)</f>
        <v>D1</v>
      </c>
      <c r="AA364" s="6">
        <v>363</v>
      </c>
      <c r="AB364" s="173">
        <f t="shared" ca="1" si="62"/>
        <v>2017</v>
      </c>
      <c r="AC364" s="6">
        <f t="shared" si="53"/>
        <v>0</v>
      </c>
      <c r="AD364" s="6">
        <f t="shared" si="54"/>
        <v>0</v>
      </c>
      <c r="AE364" s="6">
        <f t="shared" si="58"/>
        <v>10</v>
      </c>
      <c r="AF364" s="6" t="str">
        <f t="shared" si="55"/>
        <v>in Betrieb</v>
      </c>
    </row>
    <row r="365" spans="1:32" ht="15" customHeight="1" x14ac:dyDescent="0.35">
      <c r="A365" s="122" t="s">
        <v>1209</v>
      </c>
      <c r="B365" s="122" t="s">
        <v>1210</v>
      </c>
      <c r="C365" s="122" t="s">
        <v>1211</v>
      </c>
      <c r="D365" s="122">
        <v>79639</v>
      </c>
      <c r="E365" s="122" t="s">
        <v>1206</v>
      </c>
      <c r="F365" s="122"/>
      <c r="G365" s="119" t="s">
        <v>57</v>
      </c>
      <c r="H365" s="122" t="s">
        <v>1211</v>
      </c>
      <c r="I365" s="30">
        <v>4628</v>
      </c>
      <c r="J365" s="30">
        <v>4628</v>
      </c>
      <c r="K365" s="50" t="s">
        <v>1</v>
      </c>
      <c r="L365" s="88" t="s">
        <v>25</v>
      </c>
      <c r="M365" s="122"/>
      <c r="N365" s="122"/>
      <c r="O365" s="88" t="s">
        <v>25</v>
      </c>
      <c r="P365" s="121" t="s">
        <v>58</v>
      </c>
      <c r="Q365" s="122" t="s">
        <v>58</v>
      </c>
      <c r="R365" s="134">
        <v>37.9</v>
      </c>
      <c r="S365" s="33" t="s">
        <v>1212</v>
      </c>
      <c r="T365" s="50" t="s">
        <v>149</v>
      </c>
      <c r="U365" s="33" t="s">
        <v>1208</v>
      </c>
      <c r="V365" s="159" t="s">
        <v>1</v>
      </c>
      <c r="W365" s="170">
        <f t="shared" ca="1" si="61"/>
        <v>1912</v>
      </c>
      <c r="X365" s="170" t="e">
        <f>INDEX(Kraftwerksliste!$C$21:$Z$559,MATCH(A365,Kraftwerksliste!$D$21:$D$559,0),17)</f>
        <v>#N/A</v>
      </c>
      <c r="Z365" s="153" t="str" cm="1">
        <f t="array" aca="1" ref="Z365" ca="1">CELL("format",I365)</f>
        <v>D1</v>
      </c>
      <c r="AA365" s="6">
        <v>364</v>
      </c>
      <c r="AB365" s="173">
        <f t="shared" ca="1" si="62"/>
        <v>1912</v>
      </c>
      <c r="AC365" s="6">
        <f t="shared" si="53"/>
        <v>0</v>
      </c>
      <c r="AD365" s="6">
        <f t="shared" si="54"/>
        <v>0</v>
      </c>
      <c r="AE365" s="6">
        <f t="shared" si="58"/>
        <v>10</v>
      </c>
      <c r="AF365" s="6" t="str">
        <f t="shared" si="55"/>
        <v>in Betrieb</v>
      </c>
    </row>
    <row r="366" spans="1:32" ht="15" customHeight="1" x14ac:dyDescent="0.35">
      <c r="A366" s="122" t="s">
        <v>1237</v>
      </c>
      <c r="B366" s="122" t="s">
        <v>222</v>
      </c>
      <c r="C366" s="122" t="s">
        <v>1238</v>
      </c>
      <c r="D366" s="122">
        <v>94107</v>
      </c>
      <c r="E366" s="122" t="s">
        <v>1239</v>
      </c>
      <c r="F366" s="122" t="s">
        <v>1240</v>
      </c>
      <c r="G366" s="119" t="s">
        <v>127</v>
      </c>
      <c r="H366" s="122" t="s">
        <v>1238</v>
      </c>
      <c r="I366" s="126">
        <v>20192</v>
      </c>
      <c r="J366" s="126">
        <v>20192</v>
      </c>
      <c r="K366" s="50" t="s">
        <v>1</v>
      </c>
      <c r="L366" s="88" t="s">
        <v>25</v>
      </c>
      <c r="M366" s="122"/>
      <c r="N366" s="122"/>
      <c r="O366" s="88" t="s">
        <v>25</v>
      </c>
      <c r="P366" s="121" t="s">
        <v>58</v>
      </c>
      <c r="Q366" s="122" t="s">
        <v>58</v>
      </c>
      <c r="R366" s="134">
        <v>66</v>
      </c>
      <c r="S366" s="58" t="s">
        <v>226</v>
      </c>
      <c r="T366" s="50" t="s">
        <v>1228</v>
      </c>
      <c r="U366" s="62" t="s">
        <v>168</v>
      </c>
      <c r="V366" s="154" t="s">
        <v>1</v>
      </c>
      <c r="W366" s="170">
        <f t="shared" ca="1" si="61"/>
        <v>1955</v>
      </c>
      <c r="X366" s="170" t="e">
        <f>INDEX(Kraftwerksliste!$C$21:$Z$559,MATCH(A366,Kraftwerksliste!$D$21:$D$559,0),17)</f>
        <v>#N/A</v>
      </c>
      <c r="Z366" s="153" t="str" cm="1">
        <f t="array" aca="1" ref="Z366" ca="1">CELL("format",I366)</f>
        <v>D1</v>
      </c>
      <c r="AA366" s="6">
        <v>365</v>
      </c>
      <c r="AB366" s="173">
        <f t="shared" ca="1" si="62"/>
        <v>1955</v>
      </c>
      <c r="AC366" s="6">
        <f t="shared" si="53"/>
        <v>0</v>
      </c>
      <c r="AD366" s="6">
        <f t="shared" si="54"/>
        <v>0</v>
      </c>
      <c r="AE366" s="6">
        <f t="shared" si="58"/>
        <v>10</v>
      </c>
      <c r="AF366" s="6" t="str">
        <f t="shared" si="55"/>
        <v>in Betrieb</v>
      </c>
    </row>
    <row r="367" spans="1:32" ht="15" customHeight="1" x14ac:dyDescent="0.35">
      <c r="A367" s="122" t="s">
        <v>4478</v>
      </c>
      <c r="B367" s="122" t="s">
        <v>4479</v>
      </c>
      <c r="C367" s="122"/>
      <c r="D367" s="122">
        <v>1609</v>
      </c>
      <c r="E367" s="122" t="s">
        <v>6294</v>
      </c>
      <c r="F367" s="122"/>
      <c r="G367" s="119" t="s">
        <v>170</v>
      </c>
      <c r="H367" s="122"/>
      <c r="I367" s="29">
        <v>2006</v>
      </c>
      <c r="J367" s="29">
        <v>2006</v>
      </c>
      <c r="K367" s="50" t="s">
        <v>1</v>
      </c>
      <c r="L367" s="88" t="s">
        <v>3864</v>
      </c>
      <c r="M367" s="122"/>
      <c r="N367" s="122"/>
      <c r="O367" s="88" t="s">
        <v>3864</v>
      </c>
      <c r="P367" s="121" t="s">
        <v>55</v>
      </c>
      <c r="Q367" s="122"/>
      <c r="R367" s="134">
        <v>10</v>
      </c>
      <c r="S367" s="58"/>
      <c r="T367" s="50" t="s">
        <v>1280</v>
      </c>
      <c r="U367" s="62" t="s">
        <v>394</v>
      </c>
      <c r="V367" s="154" t="s">
        <v>1</v>
      </c>
      <c r="W367" s="170" t="str">
        <f t="shared" ca="1" si="61"/>
        <v>2006</v>
      </c>
      <c r="X367" s="170" t="e">
        <f>INDEX(Kraftwerksliste!$C$21:$Z$559,MATCH(A367,Kraftwerksliste!$D$21:$D$559,0),17)</f>
        <v>#N/A</v>
      </c>
      <c r="Z367" s="153" t="str" cm="1">
        <f t="array" aca="1" ref="Z367" ca="1">CELL("format",I367)</f>
        <v>G</v>
      </c>
      <c r="AA367" s="6">
        <v>366</v>
      </c>
      <c r="AB367" s="173" t="str">
        <f t="shared" ca="1" si="62"/>
        <v>2006</v>
      </c>
      <c r="AC367" s="6">
        <f t="shared" si="53"/>
        <v>0</v>
      </c>
      <c r="AD367" s="6">
        <f t="shared" si="54"/>
        <v>0</v>
      </c>
      <c r="AE367" s="6">
        <f t="shared" si="58"/>
        <v>10</v>
      </c>
      <c r="AF367" s="6" t="str">
        <f t="shared" si="55"/>
        <v>in Betrieb</v>
      </c>
    </row>
    <row r="368" spans="1:32" ht="15" customHeight="1" x14ac:dyDescent="0.35">
      <c r="A368" s="122" t="s">
        <v>4480</v>
      </c>
      <c r="B368" s="122"/>
      <c r="C368" s="122"/>
      <c r="D368" s="122">
        <v>48599</v>
      </c>
      <c r="E368" s="122" t="s">
        <v>6295</v>
      </c>
      <c r="F368" s="122"/>
      <c r="G368" s="119" t="s">
        <v>54</v>
      </c>
      <c r="H368" s="122"/>
      <c r="I368" s="29">
        <v>2002</v>
      </c>
      <c r="J368" s="29">
        <v>2002</v>
      </c>
      <c r="K368" s="50" t="s">
        <v>1</v>
      </c>
      <c r="L368" s="88" t="s">
        <v>3864</v>
      </c>
      <c r="M368" s="122"/>
      <c r="N368" s="122"/>
      <c r="O368" s="88" t="s">
        <v>3864</v>
      </c>
      <c r="P368" s="121" t="s">
        <v>55</v>
      </c>
      <c r="Q368" s="122"/>
      <c r="R368" s="134">
        <v>11.6</v>
      </c>
      <c r="S368" s="58"/>
      <c r="T368" s="50" t="s">
        <v>149</v>
      </c>
      <c r="U368" s="62" t="s">
        <v>7256</v>
      </c>
      <c r="V368" s="154" t="s">
        <v>1</v>
      </c>
      <c r="W368" s="170" t="str">
        <f t="shared" ca="1" si="61"/>
        <v>2002</v>
      </c>
      <c r="X368" s="170" t="e">
        <f>INDEX(Kraftwerksliste!$C$21:$Z$559,MATCH(A368,Kraftwerksliste!$D$21:$D$559,0),17)</f>
        <v>#N/A</v>
      </c>
      <c r="Z368" s="153" t="str" cm="1">
        <f t="array" aca="1" ref="Z368" ca="1">CELL("format",I368)</f>
        <v>G</v>
      </c>
      <c r="AA368" s="6">
        <v>367</v>
      </c>
      <c r="AB368" s="173" t="str">
        <f t="shared" ca="1" si="62"/>
        <v>2002</v>
      </c>
      <c r="AC368" s="6">
        <f t="shared" si="53"/>
        <v>0</v>
      </c>
      <c r="AD368" s="6">
        <f t="shared" si="54"/>
        <v>0</v>
      </c>
      <c r="AE368" s="6">
        <f t="shared" si="58"/>
        <v>10</v>
      </c>
      <c r="AF368" s="6" t="str">
        <f t="shared" si="55"/>
        <v>in Betrieb</v>
      </c>
    </row>
    <row r="369" spans="1:32" ht="15" customHeight="1" x14ac:dyDescent="0.35">
      <c r="A369" s="122" t="s">
        <v>4500</v>
      </c>
      <c r="B369" s="122" t="s">
        <v>4501</v>
      </c>
      <c r="C369" s="122"/>
      <c r="D369" s="122">
        <v>39343</v>
      </c>
      <c r="E369" s="122" t="s">
        <v>6302</v>
      </c>
      <c r="F369" s="122"/>
      <c r="G369" s="119" t="s">
        <v>99</v>
      </c>
      <c r="H369" s="122"/>
      <c r="I369" s="29">
        <v>2006</v>
      </c>
      <c r="J369" s="29">
        <v>2006</v>
      </c>
      <c r="K369" s="50" t="s">
        <v>1</v>
      </c>
      <c r="L369" s="88" t="s">
        <v>3864</v>
      </c>
      <c r="M369" s="122"/>
      <c r="N369" s="122"/>
      <c r="O369" s="88" t="s">
        <v>3864</v>
      </c>
      <c r="P369" s="121" t="s">
        <v>55</v>
      </c>
      <c r="Q369" s="122"/>
      <c r="R369" s="134">
        <v>12</v>
      </c>
      <c r="S369" s="33"/>
      <c r="T369" s="50" t="s">
        <v>149</v>
      </c>
      <c r="U369" s="33" t="s">
        <v>161</v>
      </c>
      <c r="V369" s="159" t="s">
        <v>1</v>
      </c>
      <c r="W369" s="170" t="str">
        <f t="shared" ca="1" si="61"/>
        <v>2006</v>
      </c>
      <c r="X369" s="170" t="e">
        <f>INDEX(Kraftwerksliste!$C$21:$Z$559,MATCH(A369,Kraftwerksliste!$D$21:$D$559,0),17)</f>
        <v>#N/A</v>
      </c>
      <c r="Z369" s="153" t="str" cm="1">
        <f t="array" aca="1" ref="Z369" ca="1">CELL("format",I369)</f>
        <v>G</v>
      </c>
      <c r="AA369" s="6">
        <v>368</v>
      </c>
      <c r="AB369" s="173" t="str">
        <f t="shared" ca="1" si="62"/>
        <v>2006</v>
      </c>
      <c r="AC369" s="6">
        <f t="shared" si="53"/>
        <v>0</v>
      </c>
      <c r="AD369" s="6">
        <f t="shared" si="54"/>
        <v>0</v>
      </c>
      <c r="AE369" s="6">
        <f t="shared" si="58"/>
        <v>10</v>
      </c>
      <c r="AF369" s="6" t="str">
        <f t="shared" si="55"/>
        <v>in Betrieb</v>
      </c>
    </row>
    <row r="370" spans="1:32" ht="15" customHeight="1" x14ac:dyDescent="0.35">
      <c r="A370" s="122" t="s">
        <v>4509</v>
      </c>
      <c r="B370" s="122" t="s">
        <v>4510</v>
      </c>
      <c r="C370" s="122"/>
      <c r="D370" s="122">
        <v>99713</v>
      </c>
      <c r="E370" s="122" t="s">
        <v>6308</v>
      </c>
      <c r="F370" s="122"/>
      <c r="G370" s="119" t="s">
        <v>169</v>
      </c>
      <c r="H370" s="122"/>
      <c r="I370" s="29">
        <v>2003</v>
      </c>
      <c r="J370" s="29">
        <v>2003</v>
      </c>
      <c r="K370" s="50" t="s">
        <v>1</v>
      </c>
      <c r="L370" s="88" t="s">
        <v>3864</v>
      </c>
      <c r="M370" s="122"/>
      <c r="N370" s="122"/>
      <c r="O370" s="88" t="s">
        <v>3864</v>
      </c>
      <c r="P370" s="121" t="s">
        <v>55</v>
      </c>
      <c r="Q370" s="122"/>
      <c r="R370" s="134">
        <v>21.9</v>
      </c>
      <c r="S370" s="58"/>
      <c r="T370" s="50" t="s">
        <v>149</v>
      </c>
      <c r="U370" s="62" t="s">
        <v>231</v>
      </c>
      <c r="V370" s="154" t="s">
        <v>1</v>
      </c>
      <c r="W370" s="170" t="str">
        <f t="shared" ca="1" si="61"/>
        <v>2003</v>
      </c>
      <c r="X370" s="170" t="e">
        <f>INDEX(Kraftwerksliste!$C$21:$Z$559,MATCH(A370,Kraftwerksliste!$D$21:$D$559,0),17)</f>
        <v>#N/A</v>
      </c>
      <c r="Z370" s="153" t="str" cm="1">
        <f t="array" aca="1" ref="Z370" ca="1">CELL("format",I370)</f>
        <v>G</v>
      </c>
      <c r="AA370" s="6">
        <v>369</v>
      </c>
      <c r="AB370" s="173" t="str">
        <f t="shared" ca="1" si="62"/>
        <v>2003</v>
      </c>
      <c r="AC370" s="6">
        <f t="shared" si="53"/>
        <v>0</v>
      </c>
      <c r="AD370" s="6">
        <f t="shared" si="54"/>
        <v>0</v>
      </c>
      <c r="AE370" s="6">
        <f t="shared" si="58"/>
        <v>10</v>
      </c>
      <c r="AF370" s="6" t="str">
        <f t="shared" si="55"/>
        <v>in Betrieb</v>
      </c>
    </row>
    <row r="371" spans="1:32" ht="15" customHeight="1" x14ac:dyDescent="0.35">
      <c r="A371" s="122" t="s">
        <v>1241</v>
      </c>
      <c r="B371" s="122" t="s">
        <v>441</v>
      </c>
      <c r="C371" s="122" t="s">
        <v>1242</v>
      </c>
      <c r="D371" s="122">
        <v>4668</v>
      </c>
      <c r="E371" s="122" t="s">
        <v>1243</v>
      </c>
      <c r="F371" s="122"/>
      <c r="G371" s="119" t="s">
        <v>170</v>
      </c>
      <c r="H371" s="122"/>
      <c r="I371" s="30">
        <v>34988</v>
      </c>
      <c r="J371" s="38">
        <v>34988</v>
      </c>
      <c r="K371" s="50" t="s">
        <v>1</v>
      </c>
      <c r="L371" s="88" t="s">
        <v>27</v>
      </c>
      <c r="M371" s="122"/>
      <c r="N371" s="122"/>
      <c r="O371" s="88" t="s">
        <v>27</v>
      </c>
      <c r="P371" s="121" t="s">
        <v>58</v>
      </c>
      <c r="Q371" s="122" t="s">
        <v>58</v>
      </c>
      <c r="R371" s="134">
        <v>17</v>
      </c>
      <c r="S371" s="58" t="s">
        <v>1244</v>
      </c>
      <c r="T371" s="50" t="s">
        <v>370</v>
      </c>
      <c r="U371" s="62" t="s">
        <v>100</v>
      </c>
      <c r="V371" s="154" t="s">
        <v>1</v>
      </c>
      <c r="W371" s="170">
        <f t="shared" ca="1" si="61"/>
        <v>1995</v>
      </c>
      <c r="X371" s="170" t="str">
        <f>INDEX(Kraftwerksliste!$C$21:$Z$559,MATCH(A371,Kraftwerksliste!$D$21:$D$559,0),17)</f>
        <v>Steam turbine</v>
      </c>
      <c r="Z371" s="153" t="str" cm="1">
        <f t="array" aca="1" ref="Z371" ca="1">CELL("format",I371)</f>
        <v>D1</v>
      </c>
      <c r="AA371" s="6">
        <v>370</v>
      </c>
      <c r="AB371" s="173">
        <f t="shared" ca="1" si="62"/>
        <v>1995</v>
      </c>
      <c r="AC371" s="6">
        <f t="shared" si="53"/>
        <v>0</v>
      </c>
      <c r="AD371" s="6">
        <f t="shared" si="54"/>
        <v>0</v>
      </c>
      <c r="AE371" s="6">
        <f t="shared" si="58"/>
        <v>10</v>
      </c>
      <c r="AF371" s="6" t="str">
        <f t="shared" si="55"/>
        <v>in Betrieb</v>
      </c>
    </row>
    <row r="372" spans="1:32" ht="15" customHeight="1" x14ac:dyDescent="0.35">
      <c r="A372" s="122" t="s">
        <v>4511</v>
      </c>
      <c r="B372" s="122" t="s">
        <v>4512</v>
      </c>
      <c r="C372" s="122"/>
      <c r="D372" s="122">
        <v>26629</v>
      </c>
      <c r="E372" s="122" t="s">
        <v>6309</v>
      </c>
      <c r="F372" s="122"/>
      <c r="G372" s="119" t="s">
        <v>59</v>
      </c>
      <c r="H372" s="122"/>
      <c r="I372" s="29">
        <v>1998</v>
      </c>
      <c r="J372" s="29">
        <v>1998</v>
      </c>
      <c r="K372" s="50" t="s">
        <v>1</v>
      </c>
      <c r="L372" s="88" t="s">
        <v>3864</v>
      </c>
      <c r="M372" s="122"/>
      <c r="N372" s="122"/>
      <c r="O372" s="88" t="s">
        <v>3864</v>
      </c>
      <c r="P372" s="121" t="s">
        <v>55</v>
      </c>
      <c r="Q372" s="122"/>
      <c r="R372" s="134">
        <v>23.9</v>
      </c>
      <c r="S372" s="58"/>
      <c r="T372" s="50" t="s">
        <v>1280</v>
      </c>
      <c r="U372" s="62" t="s">
        <v>60</v>
      </c>
      <c r="V372" s="154" t="s">
        <v>1</v>
      </c>
      <c r="W372" s="170" t="str">
        <f t="shared" ca="1" si="61"/>
        <v>1998</v>
      </c>
      <c r="X372" s="170" t="e">
        <f>INDEX(Kraftwerksliste!$C$21:$Z$559,MATCH(A372,Kraftwerksliste!$D$21:$D$559,0),17)</f>
        <v>#N/A</v>
      </c>
      <c r="Z372" s="153" t="str" cm="1">
        <f t="array" aca="1" ref="Z372" ca="1">CELL("format",I372)</f>
        <v>G</v>
      </c>
      <c r="AA372" s="6">
        <v>371</v>
      </c>
      <c r="AB372" s="173" t="str">
        <f t="shared" ca="1" si="62"/>
        <v>1998</v>
      </c>
      <c r="AC372" s="6">
        <f t="shared" si="53"/>
        <v>0</v>
      </c>
      <c r="AD372" s="6">
        <f t="shared" si="54"/>
        <v>0</v>
      </c>
      <c r="AE372" s="6">
        <f t="shared" si="58"/>
        <v>10</v>
      </c>
      <c r="AF372" s="6" t="str">
        <f t="shared" si="55"/>
        <v>in Betrieb</v>
      </c>
    </row>
    <row r="373" spans="1:32" ht="15" customHeight="1" x14ac:dyDescent="0.35">
      <c r="A373" s="122" t="s">
        <v>4517</v>
      </c>
      <c r="B373" s="122"/>
      <c r="C373" s="122"/>
      <c r="D373" s="122">
        <v>26197</v>
      </c>
      <c r="E373" s="122" t="s">
        <v>6312</v>
      </c>
      <c r="F373" s="122"/>
      <c r="G373" s="119" t="s">
        <v>59</v>
      </c>
      <c r="H373" s="122"/>
      <c r="I373" s="29">
        <v>1995</v>
      </c>
      <c r="J373" s="29">
        <v>1995</v>
      </c>
      <c r="K373" s="50" t="s">
        <v>1</v>
      </c>
      <c r="L373" s="88" t="s">
        <v>3864</v>
      </c>
      <c r="M373" s="122"/>
      <c r="N373" s="122"/>
      <c r="O373" s="88" t="s">
        <v>3864</v>
      </c>
      <c r="P373" s="121" t="s">
        <v>55</v>
      </c>
      <c r="Q373" s="122"/>
      <c r="R373" s="134">
        <v>11.8</v>
      </c>
      <c r="S373" s="58"/>
      <c r="T373" s="50" t="s">
        <v>149</v>
      </c>
      <c r="U373" s="62" t="s">
        <v>60</v>
      </c>
      <c r="V373" s="154" t="s">
        <v>1</v>
      </c>
      <c r="W373" s="170" t="str">
        <f t="shared" ca="1" si="61"/>
        <v>1995</v>
      </c>
      <c r="X373" s="170" t="e">
        <f>INDEX(Kraftwerksliste!$C$21:$Z$559,MATCH(A373,Kraftwerksliste!$D$21:$D$559,0),17)</f>
        <v>#N/A</v>
      </c>
      <c r="Z373" s="153" t="str" cm="1">
        <f t="array" aca="1" ref="Z373" ca="1">CELL("format",I373)</f>
        <v>G</v>
      </c>
      <c r="AA373" s="6">
        <v>372</v>
      </c>
      <c r="AB373" s="173" t="str">
        <f t="shared" ca="1" si="62"/>
        <v>1995</v>
      </c>
      <c r="AC373" s="6">
        <f t="shared" si="53"/>
        <v>0</v>
      </c>
      <c r="AD373" s="6">
        <f t="shared" si="54"/>
        <v>0</v>
      </c>
      <c r="AE373" s="6">
        <f t="shared" si="58"/>
        <v>10</v>
      </c>
      <c r="AF373" s="6" t="str">
        <f t="shared" si="55"/>
        <v>in Betrieb</v>
      </c>
    </row>
    <row r="374" spans="1:32" ht="15" customHeight="1" x14ac:dyDescent="0.35">
      <c r="A374" s="122" t="s">
        <v>4518</v>
      </c>
      <c r="B374" s="122" t="s">
        <v>4519</v>
      </c>
      <c r="C374" s="122"/>
      <c r="D374" s="122">
        <v>26197</v>
      </c>
      <c r="E374" s="122" t="s">
        <v>6312</v>
      </c>
      <c r="F374" s="122"/>
      <c r="G374" s="36" t="s">
        <v>59</v>
      </c>
      <c r="H374" s="122"/>
      <c r="I374" s="29">
        <v>2000</v>
      </c>
      <c r="J374" s="29">
        <v>2000</v>
      </c>
      <c r="K374" s="50" t="s">
        <v>1</v>
      </c>
      <c r="L374" s="88" t="s">
        <v>3864</v>
      </c>
      <c r="M374" s="122"/>
      <c r="N374" s="122"/>
      <c r="O374" s="88" t="s">
        <v>3864</v>
      </c>
      <c r="P374" s="121" t="s">
        <v>55</v>
      </c>
      <c r="Q374" s="122"/>
      <c r="R374" s="134">
        <v>10.8</v>
      </c>
      <c r="S374" s="58"/>
      <c r="T374" s="50" t="s">
        <v>1280</v>
      </c>
      <c r="U374" s="62" t="s">
        <v>60</v>
      </c>
      <c r="V374" s="154" t="s">
        <v>1</v>
      </c>
      <c r="W374" s="170" t="str">
        <f t="shared" ca="1" si="61"/>
        <v>2000</v>
      </c>
      <c r="X374" s="170" t="e">
        <f>INDEX(Kraftwerksliste!$C$21:$Z$559,MATCH(A374,Kraftwerksliste!$D$21:$D$559,0),17)</f>
        <v>#N/A</v>
      </c>
      <c r="Z374" s="153" t="str" cm="1">
        <f t="array" aca="1" ref="Z374" ca="1">CELL("format",I374)</f>
        <v>G</v>
      </c>
      <c r="AA374" s="6">
        <v>373</v>
      </c>
      <c r="AB374" s="173" t="str">
        <f t="shared" ca="1" si="62"/>
        <v>2000</v>
      </c>
      <c r="AC374" s="6">
        <f t="shared" si="53"/>
        <v>0</v>
      </c>
      <c r="AD374" s="6">
        <f t="shared" si="54"/>
        <v>0</v>
      </c>
      <c r="AE374" s="6">
        <f t="shared" si="58"/>
        <v>10</v>
      </c>
      <c r="AF374" s="6" t="str">
        <f t="shared" si="55"/>
        <v>in Betrieb</v>
      </c>
    </row>
    <row r="375" spans="1:32" ht="15" customHeight="1" x14ac:dyDescent="0.35">
      <c r="A375" s="122" t="s">
        <v>1245</v>
      </c>
      <c r="B375" s="122" t="s">
        <v>441</v>
      </c>
      <c r="C375" s="122" t="s">
        <v>1246</v>
      </c>
      <c r="D375" s="122">
        <v>6242</v>
      </c>
      <c r="E375" s="122" t="s">
        <v>1247</v>
      </c>
      <c r="F375" s="122"/>
      <c r="G375" s="119" t="s">
        <v>99</v>
      </c>
      <c r="H375" s="122"/>
      <c r="I375" s="30">
        <v>34337</v>
      </c>
      <c r="J375" s="38">
        <v>34337</v>
      </c>
      <c r="K375" s="50" t="s">
        <v>1</v>
      </c>
      <c r="L375" s="88" t="s">
        <v>27</v>
      </c>
      <c r="M375" s="122"/>
      <c r="N375" s="122"/>
      <c r="O375" s="88" t="s">
        <v>27</v>
      </c>
      <c r="P375" s="121" t="s">
        <v>58</v>
      </c>
      <c r="Q375" s="122" t="s">
        <v>58</v>
      </c>
      <c r="R375" s="134">
        <v>120</v>
      </c>
      <c r="S375" s="58" t="s">
        <v>1248</v>
      </c>
      <c r="T375" s="50" t="s">
        <v>370</v>
      </c>
      <c r="U375" s="62" t="s">
        <v>100</v>
      </c>
      <c r="V375" s="154" t="s">
        <v>1</v>
      </c>
      <c r="W375" s="170">
        <f t="shared" ca="1" si="61"/>
        <v>1994</v>
      </c>
      <c r="X375" s="170" t="str">
        <f>INDEX(Kraftwerksliste!$C$21:$Z$559,MATCH(A375,Kraftwerksliste!$D$21:$D$559,0),17)</f>
        <v>Gas turbine</v>
      </c>
      <c r="Z375" s="153" t="str" cm="1">
        <f t="array" aca="1" ref="Z375" ca="1">CELL("format",I375)</f>
        <v>D1</v>
      </c>
      <c r="AA375" s="6">
        <v>374</v>
      </c>
      <c r="AB375" s="173">
        <f t="shared" ca="1" si="62"/>
        <v>1994</v>
      </c>
      <c r="AC375" s="6">
        <f t="shared" si="53"/>
        <v>0</v>
      </c>
      <c r="AD375" s="6">
        <f t="shared" si="54"/>
        <v>0</v>
      </c>
      <c r="AE375" s="6">
        <f t="shared" si="58"/>
        <v>10</v>
      </c>
      <c r="AF375" s="6" t="str">
        <f t="shared" si="55"/>
        <v>in Betrieb</v>
      </c>
    </row>
    <row r="376" spans="1:32" ht="15" customHeight="1" x14ac:dyDescent="0.35">
      <c r="A376" s="122" t="s">
        <v>1249</v>
      </c>
      <c r="B376" s="122" t="s">
        <v>508</v>
      </c>
      <c r="C376" s="122" t="s">
        <v>1250</v>
      </c>
      <c r="D376" s="122">
        <v>63538</v>
      </c>
      <c r="E376" s="122" t="s">
        <v>1251</v>
      </c>
      <c r="F376" s="122"/>
      <c r="G376" s="119" t="s">
        <v>220</v>
      </c>
      <c r="H376" s="122">
        <v>4</v>
      </c>
      <c r="I376" s="31" t="s">
        <v>1252</v>
      </c>
      <c r="J376" s="31" t="s">
        <v>1252</v>
      </c>
      <c r="K376" s="50" t="s">
        <v>120</v>
      </c>
      <c r="L376" s="88" t="s">
        <v>20</v>
      </c>
      <c r="M376" s="122"/>
      <c r="N376" s="122"/>
      <c r="O376" s="88" t="s">
        <v>20</v>
      </c>
      <c r="P376" s="121" t="s">
        <v>58</v>
      </c>
      <c r="Q376" s="122" t="s">
        <v>58</v>
      </c>
      <c r="R376" s="134">
        <v>572</v>
      </c>
      <c r="S376" s="58" t="s">
        <v>1251</v>
      </c>
      <c r="T376" s="50" t="s">
        <v>1228</v>
      </c>
      <c r="U376" s="62" t="s">
        <v>580</v>
      </c>
      <c r="V376" s="154" t="s">
        <v>120</v>
      </c>
      <c r="W376" s="170" t="str">
        <f t="shared" ca="1" si="61"/>
        <v>1977</v>
      </c>
      <c r="X376" s="170" t="e">
        <f>INDEX(Kraftwerksliste!$C$21:$Z$559,MATCH(A376,Kraftwerksliste!$D$21:$D$559,0),17)</f>
        <v>#N/A</v>
      </c>
      <c r="Z376" s="153" t="str" cm="1">
        <f t="array" aca="1" ref="Z376" ca="1">CELL("format",I376)</f>
        <v>F0</v>
      </c>
      <c r="AA376" s="6">
        <v>375</v>
      </c>
      <c r="AB376" s="173" t="str">
        <f t="shared" ca="1" si="62"/>
        <v>1977</v>
      </c>
      <c r="AC376" s="6">
        <f t="shared" si="53"/>
        <v>0</v>
      </c>
      <c r="AD376" s="6">
        <f t="shared" si="54"/>
        <v>0</v>
      </c>
      <c r="AE376" s="6">
        <f t="shared" si="58"/>
        <v>35</v>
      </c>
      <c r="AF376" s="6" t="str">
        <f t="shared" si="55"/>
        <v>Gesetzlich an Stilllegung gehindert</v>
      </c>
    </row>
    <row r="377" spans="1:32" ht="15" customHeight="1" x14ac:dyDescent="0.25">
      <c r="A377" s="139" t="s">
        <v>3478</v>
      </c>
      <c r="B377" s="139" t="s">
        <v>508</v>
      </c>
      <c r="C377" s="139" t="s">
        <v>1250</v>
      </c>
      <c r="D377" s="139">
        <v>63538</v>
      </c>
      <c r="E377" s="139" t="s">
        <v>1251</v>
      </c>
      <c r="F377" s="139"/>
      <c r="G377" s="139" t="s">
        <v>220</v>
      </c>
      <c r="H377" s="139">
        <v>1</v>
      </c>
      <c r="I377" s="31">
        <v>1965</v>
      </c>
      <c r="J377" s="31">
        <v>1965</v>
      </c>
      <c r="K377" s="139" t="s">
        <v>3469</v>
      </c>
      <c r="L377" s="139" t="s">
        <v>32</v>
      </c>
      <c r="M377" s="139"/>
      <c r="N377" s="139"/>
      <c r="O377" s="139" t="s">
        <v>32</v>
      </c>
      <c r="P377" s="139" t="s">
        <v>58</v>
      </c>
      <c r="Q377" s="139" t="s">
        <v>55</v>
      </c>
      <c r="R377" s="140">
        <v>249</v>
      </c>
      <c r="S377" s="140" t="s">
        <v>1251</v>
      </c>
      <c r="T377" s="151" t="s">
        <v>1228</v>
      </c>
      <c r="U377" s="140" t="s">
        <v>580</v>
      </c>
      <c r="V377" s="164" t="s">
        <v>7481</v>
      </c>
      <c r="W377" s="170" t="str">
        <f t="shared" ca="1" si="61"/>
        <v>1965</v>
      </c>
      <c r="X377" s="170" t="e">
        <f>INDEX(Kraftwerksliste!$C$21:$Z$559,MATCH(A377,Kraftwerksliste!$D$21:$D$559,0),17)</f>
        <v>#N/A</v>
      </c>
      <c r="Z377" s="153" t="str" cm="1">
        <f t="array" aca="1" ref="Z377" ca="1">CELL("format",I377)</f>
        <v>F0</v>
      </c>
      <c r="AA377" s="6">
        <v>376</v>
      </c>
      <c r="AB377" s="173" t="str">
        <f t="shared" ca="1" si="62"/>
        <v>1965</v>
      </c>
      <c r="AC377" s="6">
        <f t="shared" si="53"/>
        <v>0</v>
      </c>
      <c r="AD377" s="6">
        <f t="shared" si="54"/>
        <v>1</v>
      </c>
      <c r="AE377" s="6">
        <f t="shared" si="58"/>
        <v>37</v>
      </c>
      <c r="AF377" s="6" t="str">
        <f t="shared" si="55"/>
        <v xml:space="preserve">Endgültig Stillgelegt 2013 </v>
      </c>
    </row>
    <row r="378" spans="1:32" ht="15" customHeight="1" x14ac:dyDescent="0.25">
      <c r="A378" s="139" t="s">
        <v>3443</v>
      </c>
      <c r="B378" s="139" t="s">
        <v>508</v>
      </c>
      <c r="C378" s="139" t="s">
        <v>1250</v>
      </c>
      <c r="D378" s="139">
        <v>63538</v>
      </c>
      <c r="E378" s="139" t="s">
        <v>1251</v>
      </c>
      <c r="F378" s="139"/>
      <c r="G378" s="139" t="s">
        <v>220</v>
      </c>
      <c r="H378" s="139">
        <v>3</v>
      </c>
      <c r="I378" s="31">
        <v>1970</v>
      </c>
      <c r="J378" s="31">
        <v>1970</v>
      </c>
      <c r="K378" s="139" t="s">
        <v>3417</v>
      </c>
      <c r="L378" s="139" t="s">
        <v>32</v>
      </c>
      <c r="M378" s="139"/>
      <c r="N378" s="139"/>
      <c r="O378" s="139" t="s">
        <v>32</v>
      </c>
      <c r="P378" s="139" t="s">
        <v>58</v>
      </c>
      <c r="Q378" s="139" t="s">
        <v>58</v>
      </c>
      <c r="R378" s="140">
        <v>293</v>
      </c>
      <c r="S378" s="140" t="s">
        <v>1251</v>
      </c>
      <c r="T378" s="151" t="s">
        <v>1228</v>
      </c>
      <c r="U378" s="140" t="s">
        <v>580</v>
      </c>
      <c r="V378" s="164" t="s">
        <v>7480</v>
      </c>
      <c r="W378" s="170" t="str">
        <f t="shared" ca="1" si="61"/>
        <v>1970</v>
      </c>
      <c r="X378" s="170" t="e">
        <f>INDEX(Kraftwerksliste!$C$21:$Z$559,MATCH(A378,Kraftwerksliste!$D$21:$D$559,0),17)</f>
        <v>#N/A</v>
      </c>
      <c r="Z378" s="153" t="str" cm="1">
        <f t="array" aca="1" ref="Z378" ca="1">CELL("format",I378)</f>
        <v>F0</v>
      </c>
      <c r="AA378" s="6">
        <v>377</v>
      </c>
      <c r="AB378" s="173" t="str">
        <f t="shared" ca="1" si="62"/>
        <v>1970</v>
      </c>
      <c r="AC378" s="6">
        <f t="shared" si="53"/>
        <v>0</v>
      </c>
      <c r="AD378" s="6">
        <f t="shared" si="54"/>
        <v>1</v>
      </c>
      <c r="AE378" s="6">
        <f t="shared" si="58"/>
        <v>37</v>
      </c>
      <c r="AF378" s="6" t="str">
        <f t="shared" si="55"/>
        <v xml:space="preserve">Endgültig Stillgelegt 2012 </v>
      </c>
    </row>
    <row r="379" spans="1:32" ht="15" customHeight="1" x14ac:dyDescent="0.35">
      <c r="A379" s="122" t="s">
        <v>1253</v>
      </c>
      <c r="B379" s="122" t="s">
        <v>508</v>
      </c>
      <c r="C379" s="122" t="s">
        <v>1250</v>
      </c>
      <c r="D379" s="122">
        <v>63538</v>
      </c>
      <c r="E379" s="122" t="s">
        <v>1251</v>
      </c>
      <c r="F379" s="122"/>
      <c r="G379" s="119" t="s">
        <v>220</v>
      </c>
      <c r="H379" s="122">
        <v>5</v>
      </c>
      <c r="I379" s="30">
        <v>33604</v>
      </c>
      <c r="J379" s="30">
        <v>33604</v>
      </c>
      <c r="K379" s="50" t="s">
        <v>1</v>
      </c>
      <c r="L379" s="88" t="s">
        <v>32</v>
      </c>
      <c r="M379" s="122"/>
      <c r="N379" s="122"/>
      <c r="O379" s="88" t="s">
        <v>32</v>
      </c>
      <c r="P379" s="121" t="s">
        <v>58</v>
      </c>
      <c r="Q379" s="122" t="s">
        <v>55</v>
      </c>
      <c r="R379" s="134">
        <v>510</v>
      </c>
      <c r="S379" s="58" t="s">
        <v>1251</v>
      </c>
      <c r="T379" s="50" t="s">
        <v>1228</v>
      </c>
      <c r="U379" s="62" t="s">
        <v>580</v>
      </c>
      <c r="V379" s="154" t="s">
        <v>1</v>
      </c>
      <c r="W379" s="170">
        <f t="shared" ca="1" si="61"/>
        <v>1992</v>
      </c>
      <c r="X379" s="170" t="str">
        <f>INDEX(Kraftwerksliste!$C$21:$Z$559,MATCH(A379,Kraftwerksliste!$D$21:$D$559,0),17)</f>
        <v>Steam turbine</v>
      </c>
      <c r="Z379" s="153" t="str" cm="1">
        <f t="array" aca="1" ref="Z379" ca="1">CELL("format",I379)</f>
        <v>D1</v>
      </c>
      <c r="AA379" s="6">
        <v>378</v>
      </c>
      <c r="AB379" s="173">
        <f t="shared" ca="1" si="62"/>
        <v>1992</v>
      </c>
      <c r="AC379" s="6">
        <f t="shared" si="53"/>
        <v>0</v>
      </c>
      <c r="AD379" s="6">
        <f t="shared" si="54"/>
        <v>0</v>
      </c>
      <c r="AE379" s="6">
        <f t="shared" si="58"/>
        <v>10</v>
      </c>
      <c r="AF379" s="6" t="str">
        <f t="shared" si="55"/>
        <v>in Betrieb</v>
      </c>
    </row>
    <row r="380" spans="1:32" ht="15" customHeight="1" x14ac:dyDescent="0.35">
      <c r="A380" s="122" t="s">
        <v>1254</v>
      </c>
      <c r="B380" s="122" t="s">
        <v>508</v>
      </c>
      <c r="C380" s="122" t="s">
        <v>1255</v>
      </c>
      <c r="D380" s="122">
        <v>85098</v>
      </c>
      <c r="E380" s="122" t="s">
        <v>1256</v>
      </c>
      <c r="F380" s="122"/>
      <c r="G380" s="119" t="s">
        <v>127</v>
      </c>
      <c r="H380" s="122">
        <v>3</v>
      </c>
      <c r="I380" s="30">
        <v>26665</v>
      </c>
      <c r="J380" s="30">
        <v>26665</v>
      </c>
      <c r="K380" s="50" t="s">
        <v>1257</v>
      </c>
      <c r="L380" s="88" t="s">
        <v>27</v>
      </c>
      <c r="M380" s="122"/>
      <c r="N380" s="122"/>
      <c r="O380" s="88" t="s">
        <v>27</v>
      </c>
      <c r="P380" s="121" t="s">
        <v>58</v>
      </c>
      <c r="Q380" s="122" t="s">
        <v>58</v>
      </c>
      <c r="R380" s="134">
        <v>386</v>
      </c>
      <c r="S380" s="58" t="s">
        <v>1255</v>
      </c>
      <c r="T380" s="50" t="s">
        <v>1228</v>
      </c>
      <c r="U380" s="62" t="s">
        <v>580</v>
      </c>
      <c r="V380" s="154" t="s">
        <v>1257</v>
      </c>
      <c r="W380" s="170">
        <f t="shared" ca="1" si="61"/>
        <v>1973</v>
      </c>
      <c r="X380" s="170" t="e">
        <f>INDEX(Kraftwerksliste!$C$21:$Z$559,MATCH(A380,Kraftwerksliste!$D$21:$D$559,0),17)</f>
        <v>#N/A</v>
      </c>
      <c r="Z380" s="153" t="str" cm="1">
        <f t="array" aca="1" ref="Z380" ca="1">CELL("format",I380)</f>
        <v>D1</v>
      </c>
      <c r="AA380" s="6">
        <v>379</v>
      </c>
      <c r="AB380" s="173">
        <f t="shared" ca="1" si="62"/>
        <v>1973</v>
      </c>
      <c r="AC380" s="6">
        <f t="shared" si="53"/>
        <v>0</v>
      </c>
      <c r="AD380" s="6">
        <f t="shared" si="54"/>
        <v>0</v>
      </c>
      <c r="AE380" s="6">
        <f t="shared" si="58"/>
        <v>35</v>
      </c>
      <c r="AF380" s="6" t="str">
        <f t="shared" si="55"/>
        <v>gesetzlich an Stilllegung gehindert</v>
      </c>
    </row>
    <row r="381" spans="1:32" ht="15" customHeight="1" x14ac:dyDescent="0.35">
      <c r="A381" s="122" t="s">
        <v>1258</v>
      </c>
      <c r="B381" s="122" t="s">
        <v>508</v>
      </c>
      <c r="C381" s="122" t="s">
        <v>1255</v>
      </c>
      <c r="D381" s="122">
        <v>85098</v>
      </c>
      <c r="E381" s="122" t="s">
        <v>1256</v>
      </c>
      <c r="F381" s="122"/>
      <c r="G381" s="119" t="s">
        <v>127</v>
      </c>
      <c r="H381" s="122">
        <v>4</v>
      </c>
      <c r="I381" s="30">
        <v>27030</v>
      </c>
      <c r="J381" s="30">
        <v>27030</v>
      </c>
      <c r="K381" s="50" t="s">
        <v>1257</v>
      </c>
      <c r="L381" s="88" t="s">
        <v>27</v>
      </c>
      <c r="M381" s="122"/>
      <c r="N381" s="122"/>
      <c r="O381" s="88" t="s">
        <v>27</v>
      </c>
      <c r="P381" s="121" t="s">
        <v>58</v>
      </c>
      <c r="Q381" s="122" t="s">
        <v>58</v>
      </c>
      <c r="R381" s="134">
        <v>386</v>
      </c>
      <c r="S381" s="58" t="s">
        <v>1255</v>
      </c>
      <c r="T381" s="50" t="s">
        <v>1228</v>
      </c>
      <c r="U381" s="62" t="s">
        <v>580</v>
      </c>
      <c r="V381" s="154" t="s">
        <v>1257</v>
      </c>
      <c r="W381" s="170">
        <f t="shared" ca="1" si="61"/>
        <v>1974</v>
      </c>
      <c r="X381" s="170" t="e">
        <f>INDEX(Kraftwerksliste!$C$21:$Z$559,MATCH(A381,Kraftwerksliste!$D$21:$D$559,0),17)</f>
        <v>#N/A</v>
      </c>
      <c r="Z381" s="153" t="str" cm="1">
        <f t="array" aca="1" ref="Z381" ca="1">CELL("format",I381)</f>
        <v>D1</v>
      </c>
      <c r="AA381" s="6">
        <v>380</v>
      </c>
      <c r="AB381" s="173">
        <f t="shared" ca="1" si="62"/>
        <v>1974</v>
      </c>
      <c r="AC381" s="6">
        <f t="shared" si="53"/>
        <v>0</v>
      </c>
      <c r="AD381" s="6">
        <f t="shared" si="54"/>
        <v>0</v>
      </c>
      <c r="AE381" s="6">
        <f t="shared" si="58"/>
        <v>35</v>
      </c>
      <c r="AF381" s="6" t="str">
        <f t="shared" si="55"/>
        <v>gesetzlich an Stilllegung gehindert</v>
      </c>
    </row>
    <row r="382" spans="1:32" ht="15" customHeight="1" x14ac:dyDescent="0.35">
      <c r="A382" s="122" t="s">
        <v>1259</v>
      </c>
      <c r="B382" s="122" t="s">
        <v>1260</v>
      </c>
      <c r="C382" s="122" t="s">
        <v>1261</v>
      </c>
      <c r="D382" s="122">
        <v>1983</v>
      </c>
      <c r="E382" s="122" t="s">
        <v>1262</v>
      </c>
      <c r="F382" s="122"/>
      <c r="G382" s="119" t="s">
        <v>66</v>
      </c>
      <c r="H382" s="122"/>
      <c r="I382" s="30">
        <v>39417</v>
      </c>
      <c r="J382" s="38">
        <v>39417</v>
      </c>
      <c r="K382" s="50" t="s">
        <v>1</v>
      </c>
      <c r="L382" s="88" t="s">
        <v>16</v>
      </c>
      <c r="M382" s="122" t="s">
        <v>421</v>
      </c>
      <c r="N382" s="122"/>
      <c r="O382" s="88" t="s">
        <v>16</v>
      </c>
      <c r="P382" s="121" t="s">
        <v>58</v>
      </c>
      <c r="Q382" s="122" t="s">
        <v>55</v>
      </c>
      <c r="R382" s="134">
        <v>23.3</v>
      </c>
      <c r="S382" s="58" t="s">
        <v>1263</v>
      </c>
      <c r="T382" s="50" t="s">
        <v>370</v>
      </c>
      <c r="U382" s="62" t="s">
        <v>100</v>
      </c>
      <c r="V382" s="154" t="s">
        <v>1</v>
      </c>
      <c r="W382" s="170">
        <f t="shared" ca="1" si="61"/>
        <v>2007</v>
      </c>
      <c r="X382" s="170" t="str">
        <f>INDEX(Kraftwerksliste!$C$21:$Z$559,MATCH(A382,Kraftwerksliste!$D$21:$D$559,0),17)</f>
        <v>Steam turbine</v>
      </c>
      <c r="Z382" s="153" t="str" cm="1">
        <f t="array" aca="1" ref="Z382" ca="1">CELL("format",I382)</f>
        <v>D1</v>
      </c>
      <c r="AA382" s="6">
        <v>381</v>
      </c>
      <c r="AB382" s="173">
        <f t="shared" ca="1" si="62"/>
        <v>2007</v>
      </c>
      <c r="AC382" s="6">
        <f t="shared" si="53"/>
        <v>0</v>
      </c>
      <c r="AD382" s="6">
        <f t="shared" si="54"/>
        <v>0</v>
      </c>
      <c r="AE382" s="6">
        <f t="shared" si="58"/>
        <v>10</v>
      </c>
      <c r="AF382" s="6" t="str">
        <f t="shared" si="55"/>
        <v>in Betrieb</v>
      </c>
    </row>
    <row r="383" spans="1:32" ht="15" customHeight="1" x14ac:dyDescent="0.25">
      <c r="A383" s="139" t="s">
        <v>3610</v>
      </c>
      <c r="B383" s="139" t="s">
        <v>280</v>
      </c>
      <c r="C383" s="139" t="s">
        <v>1265</v>
      </c>
      <c r="D383" s="139">
        <v>89355</v>
      </c>
      <c r="E383" s="139" t="s">
        <v>1266</v>
      </c>
      <c r="F383" s="139"/>
      <c r="G383" s="139" t="s">
        <v>127</v>
      </c>
      <c r="H383" s="139" t="s">
        <v>297</v>
      </c>
      <c r="I383" s="32">
        <v>1984</v>
      </c>
      <c r="J383" s="32">
        <v>1984</v>
      </c>
      <c r="K383" s="139" t="s">
        <v>3611</v>
      </c>
      <c r="L383" s="139" t="s">
        <v>23</v>
      </c>
      <c r="M383" s="139"/>
      <c r="N383" s="139"/>
      <c r="O383" s="139" t="s">
        <v>23</v>
      </c>
      <c r="P383" s="139" t="s">
        <v>58</v>
      </c>
      <c r="Q383" s="139" t="s">
        <v>58</v>
      </c>
      <c r="R383" s="140">
        <v>1284</v>
      </c>
      <c r="S383" s="140" t="s">
        <v>1267</v>
      </c>
      <c r="T383" s="151" t="s">
        <v>1228</v>
      </c>
      <c r="U383" s="140" t="s">
        <v>86</v>
      </c>
      <c r="V383" s="164" t="s">
        <v>7485</v>
      </c>
      <c r="W383" s="170" t="str">
        <f t="shared" ca="1" si="61"/>
        <v>1984</v>
      </c>
      <c r="X383" s="170" t="e">
        <f>INDEX(Kraftwerksliste!$C$21:$Z$559,MATCH(A383,Kraftwerksliste!$D$21:$D$559,0),17)</f>
        <v>#N/A</v>
      </c>
      <c r="Z383" s="153" t="str" cm="1">
        <f t="array" aca="1" ref="Z383" ca="1">CELL("format",I383)</f>
        <v>G</v>
      </c>
      <c r="AA383" s="6">
        <v>382</v>
      </c>
      <c r="AB383" s="173" t="str">
        <f t="shared" ca="1" si="62"/>
        <v>1984</v>
      </c>
      <c r="AC383" s="6">
        <f t="shared" si="53"/>
        <v>0</v>
      </c>
      <c r="AD383" s="6">
        <f t="shared" si="54"/>
        <v>1</v>
      </c>
      <c r="AE383" s="6">
        <f t="shared" si="58"/>
        <v>37</v>
      </c>
      <c r="AF383" s="6" t="str">
        <f t="shared" si="55"/>
        <v xml:space="preserve">Endgültig Stillgelegt 2017 </v>
      </c>
    </row>
    <row r="384" spans="1:32" ht="15" customHeight="1" x14ac:dyDescent="0.35">
      <c r="A384" s="122" t="s">
        <v>1264</v>
      </c>
      <c r="B384" s="122" t="s">
        <v>280</v>
      </c>
      <c r="C384" s="122" t="s">
        <v>1265</v>
      </c>
      <c r="D384" s="122">
        <v>89355</v>
      </c>
      <c r="E384" s="122" t="s">
        <v>1266</v>
      </c>
      <c r="F384" s="122"/>
      <c r="G384" s="119" t="s">
        <v>127</v>
      </c>
      <c r="H384" s="122" t="s">
        <v>302</v>
      </c>
      <c r="I384" s="30">
        <v>30988</v>
      </c>
      <c r="J384" s="38">
        <v>30988</v>
      </c>
      <c r="K384" s="50" t="s">
        <v>1</v>
      </c>
      <c r="L384" s="122" t="s">
        <v>23</v>
      </c>
      <c r="M384" s="122"/>
      <c r="N384" s="122"/>
      <c r="O384" s="122" t="s">
        <v>23</v>
      </c>
      <c r="P384" s="121" t="s">
        <v>58</v>
      </c>
      <c r="Q384" s="122" t="s">
        <v>58</v>
      </c>
      <c r="R384" s="134">
        <v>1288</v>
      </c>
      <c r="S384" s="33" t="s">
        <v>1267</v>
      </c>
      <c r="T384" s="50" t="s">
        <v>1228</v>
      </c>
      <c r="U384" s="33" t="s">
        <v>86</v>
      </c>
      <c r="V384" s="159" t="s">
        <v>1</v>
      </c>
      <c r="W384" s="170">
        <f t="shared" ca="1" si="61"/>
        <v>1984</v>
      </c>
      <c r="X384" s="170" t="str">
        <f>INDEX(Kraftwerksliste!$C$21:$Z$559,MATCH(A384,Kraftwerksliste!$D$21:$D$559,0),17)</f>
        <v>Steam turbine</v>
      </c>
      <c r="Z384" s="153" t="str" cm="1">
        <f t="array" aca="1" ref="Z384" ca="1">CELL("format",I384)</f>
        <v>D1</v>
      </c>
      <c r="AA384" s="6">
        <v>383</v>
      </c>
      <c r="AB384" s="173">
        <f t="shared" ca="1" si="62"/>
        <v>1984</v>
      </c>
      <c r="AC384" s="6">
        <f t="shared" si="53"/>
        <v>0</v>
      </c>
      <c r="AD384" s="6">
        <f t="shared" si="54"/>
        <v>0</v>
      </c>
      <c r="AE384" s="6">
        <f t="shared" si="58"/>
        <v>10</v>
      </c>
      <c r="AF384" s="6" t="str">
        <f t="shared" si="55"/>
        <v>in Betrieb</v>
      </c>
    </row>
    <row r="385" spans="1:32" ht="15" customHeight="1" x14ac:dyDescent="0.35">
      <c r="A385" s="122" t="s">
        <v>4535</v>
      </c>
      <c r="B385" s="122" t="s">
        <v>4536</v>
      </c>
      <c r="C385" s="122"/>
      <c r="D385" s="122">
        <v>39624</v>
      </c>
      <c r="E385" s="122" t="s">
        <v>6325</v>
      </c>
      <c r="F385" s="122"/>
      <c r="G385" s="119" t="s">
        <v>99</v>
      </c>
      <c r="H385" s="122"/>
      <c r="I385" s="29">
        <v>2006</v>
      </c>
      <c r="J385" s="29">
        <v>2006</v>
      </c>
      <c r="K385" s="50" t="s">
        <v>1</v>
      </c>
      <c r="L385" s="122" t="s">
        <v>3864</v>
      </c>
      <c r="M385" s="122"/>
      <c r="N385" s="122"/>
      <c r="O385" s="122" t="s">
        <v>3864</v>
      </c>
      <c r="P385" s="121" t="s">
        <v>55</v>
      </c>
      <c r="Q385" s="122"/>
      <c r="R385" s="134">
        <v>32</v>
      </c>
      <c r="S385" s="33"/>
      <c r="T385" s="50" t="s">
        <v>370</v>
      </c>
      <c r="U385" s="33" t="s">
        <v>252</v>
      </c>
      <c r="V385" s="159" t="s">
        <v>1</v>
      </c>
      <c r="W385" s="170" t="str">
        <f t="shared" ca="1" si="61"/>
        <v>2006</v>
      </c>
      <c r="X385" s="170" t="e">
        <f>INDEX(Kraftwerksliste!$C$21:$Z$559,MATCH(A385,Kraftwerksliste!$D$21:$D$559,0),17)</f>
        <v>#N/A</v>
      </c>
      <c r="Z385" s="153" t="str" cm="1">
        <f t="array" aca="1" ref="Z385" ca="1">CELL("format",I385)</f>
        <v>G</v>
      </c>
      <c r="AA385" s="6">
        <v>384</v>
      </c>
      <c r="AB385" s="173" t="str">
        <f t="shared" ca="1" si="62"/>
        <v>2006</v>
      </c>
      <c r="AC385" s="6">
        <f t="shared" si="53"/>
        <v>0</v>
      </c>
      <c r="AD385" s="6">
        <f t="shared" si="54"/>
        <v>0</v>
      </c>
      <c r="AE385" s="6">
        <f t="shared" si="58"/>
        <v>10</v>
      </c>
      <c r="AF385" s="6" t="str">
        <f t="shared" si="55"/>
        <v>in Betrieb</v>
      </c>
    </row>
    <row r="386" spans="1:32" ht="15" customHeight="1" x14ac:dyDescent="0.35">
      <c r="A386" s="122" t="s">
        <v>1268</v>
      </c>
      <c r="B386" s="122" t="s">
        <v>1269</v>
      </c>
      <c r="C386" s="122" t="s">
        <v>1270</v>
      </c>
      <c r="D386" s="122">
        <v>33332</v>
      </c>
      <c r="E386" s="122" t="s">
        <v>1271</v>
      </c>
      <c r="F386" s="122" t="s">
        <v>1272</v>
      </c>
      <c r="G386" s="119" t="s">
        <v>54</v>
      </c>
      <c r="H386" s="122"/>
      <c r="I386" s="30">
        <v>36776</v>
      </c>
      <c r="J386" s="38">
        <v>36776</v>
      </c>
      <c r="K386" s="50" t="s">
        <v>1</v>
      </c>
      <c r="L386" s="122" t="s">
        <v>17</v>
      </c>
      <c r="M386" s="122" t="s">
        <v>265</v>
      </c>
      <c r="N386" s="122"/>
      <c r="O386" s="122" t="s">
        <v>17</v>
      </c>
      <c r="P386" s="121" t="s">
        <v>55</v>
      </c>
      <c r="Q386" s="122" t="s">
        <v>55</v>
      </c>
      <c r="R386" s="134">
        <v>12.1</v>
      </c>
      <c r="S386" s="33" t="s">
        <v>1273</v>
      </c>
      <c r="T386" s="50">
        <v>10</v>
      </c>
      <c r="U386" s="33" t="s">
        <v>1274</v>
      </c>
      <c r="V386" s="159" t="s">
        <v>1</v>
      </c>
      <c r="W386" s="170">
        <f t="shared" ca="1" si="61"/>
        <v>2000</v>
      </c>
      <c r="X386" s="170" t="e">
        <f>INDEX(Kraftwerksliste!$C$21:$Z$559,MATCH(A386,Kraftwerksliste!$D$21:$D$559,0),17)</f>
        <v>#N/A</v>
      </c>
      <c r="Z386" s="153" t="str" cm="1">
        <f t="array" aca="1" ref="Z386" ca="1">CELL("format",I386)</f>
        <v>D1</v>
      </c>
      <c r="AA386" s="6">
        <v>385</v>
      </c>
      <c r="AB386" s="173">
        <f t="shared" ca="1" si="62"/>
        <v>2000</v>
      </c>
      <c r="AC386" s="6">
        <f t="shared" ref="AC386:AC449" si="63">IF(RIGHT(K386,9)="(mit StA)",1,0)</f>
        <v>0</v>
      </c>
      <c r="AD386" s="6">
        <f t="shared" ref="AD386:AD449" si="64">IF(RIGHT(K386,10)="(ohne StA)",1,0)</f>
        <v>0</v>
      </c>
      <c r="AE386" s="6">
        <f t="shared" si="58"/>
        <v>10</v>
      </c>
      <c r="AF386" s="6" t="str">
        <f t="shared" ref="AF386:AF449" si="65">IF(AC386=1,LEFT(K386,AE386-9),IF(AD386=1,LEFT(K386,AE386-10),K386))</f>
        <v>in Betrieb</v>
      </c>
    </row>
    <row r="387" spans="1:32" ht="15" customHeight="1" x14ac:dyDescent="0.35">
      <c r="A387" s="122" t="s">
        <v>1275</v>
      </c>
      <c r="B387" s="122" t="s">
        <v>1276</v>
      </c>
      <c r="C387" s="122" t="s">
        <v>1277</v>
      </c>
      <c r="D387" s="122">
        <v>33334</v>
      </c>
      <c r="E387" s="122" t="s">
        <v>1271</v>
      </c>
      <c r="F387" s="122" t="s">
        <v>1278</v>
      </c>
      <c r="G387" s="119" t="s">
        <v>54</v>
      </c>
      <c r="H387" s="122"/>
      <c r="I387" s="30">
        <v>34421</v>
      </c>
      <c r="J387" s="38">
        <v>34421</v>
      </c>
      <c r="K387" s="50" t="s">
        <v>1</v>
      </c>
      <c r="L387" s="122" t="s">
        <v>20</v>
      </c>
      <c r="M387" s="122"/>
      <c r="N387" s="122"/>
      <c r="O387" s="122" t="s">
        <v>20</v>
      </c>
      <c r="P387" s="121" t="s">
        <v>58</v>
      </c>
      <c r="Q387" s="122" t="s">
        <v>55</v>
      </c>
      <c r="R387" s="134">
        <v>25</v>
      </c>
      <c r="S387" s="33" t="s">
        <v>1279</v>
      </c>
      <c r="T387" s="50" t="s">
        <v>1280</v>
      </c>
      <c r="U387" s="33" t="s">
        <v>1274</v>
      </c>
      <c r="V387" s="159" t="s">
        <v>1</v>
      </c>
      <c r="W387" s="170">
        <f t="shared" ca="1" si="61"/>
        <v>1994</v>
      </c>
      <c r="X387" s="170" t="str">
        <f>INDEX(Kraftwerksliste!$C$21:$Z$559,MATCH(A387,Kraftwerksliste!$D$21:$D$559,0),17)</f>
        <v>Steam turbine</v>
      </c>
      <c r="Z387" s="153" t="str" cm="1">
        <f t="array" aca="1" ref="Z387" ca="1">CELL("format",I387)</f>
        <v>D1</v>
      </c>
      <c r="AA387" s="6">
        <v>386</v>
      </c>
      <c r="AB387" s="173">
        <f t="shared" ca="1" si="62"/>
        <v>1994</v>
      </c>
      <c r="AC387" s="6">
        <f t="shared" si="63"/>
        <v>0</v>
      </c>
      <c r="AD387" s="6">
        <f t="shared" si="64"/>
        <v>0</v>
      </c>
      <c r="AE387" s="6">
        <f t="shared" si="58"/>
        <v>10</v>
      </c>
      <c r="AF387" s="6" t="str">
        <f t="shared" si="65"/>
        <v>in Betrieb</v>
      </c>
    </row>
    <row r="388" spans="1:32" ht="15" customHeight="1" x14ac:dyDescent="0.35">
      <c r="A388" s="122" t="s">
        <v>4538</v>
      </c>
      <c r="B388" s="122" t="s">
        <v>3990</v>
      </c>
      <c r="C388" s="122" t="s">
        <v>4539</v>
      </c>
      <c r="D388" s="122">
        <v>56244</v>
      </c>
      <c r="E388" s="122" t="s">
        <v>6329</v>
      </c>
      <c r="F388" s="122"/>
      <c r="G388" s="119" t="s">
        <v>98</v>
      </c>
      <c r="H388" s="122"/>
      <c r="I388" s="31">
        <v>2006</v>
      </c>
      <c r="J388" s="31">
        <v>2006</v>
      </c>
      <c r="K388" s="50" t="s">
        <v>1</v>
      </c>
      <c r="L388" s="122" t="s">
        <v>3864</v>
      </c>
      <c r="M388" s="122"/>
      <c r="N388" s="122"/>
      <c r="O388" s="122" t="s">
        <v>3864</v>
      </c>
      <c r="P388" s="121" t="s">
        <v>55</v>
      </c>
      <c r="Q388" s="122"/>
      <c r="R388" s="134">
        <v>26</v>
      </c>
      <c r="S388" s="33" t="s">
        <v>7267</v>
      </c>
      <c r="T388" s="50" t="s">
        <v>149</v>
      </c>
      <c r="U388" s="33" t="s">
        <v>1281</v>
      </c>
      <c r="V388" s="159" t="s">
        <v>1</v>
      </c>
      <c r="W388" s="170" t="str">
        <f t="shared" ca="1" si="61"/>
        <v>2006</v>
      </c>
      <c r="X388" s="170" t="e">
        <f>INDEX(Kraftwerksliste!$C$21:$Z$559,MATCH(A388,Kraftwerksliste!$D$21:$D$559,0),17)</f>
        <v>#N/A</v>
      </c>
      <c r="Z388" s="153" t="str" cm="1">
        <f t="array" aca="1" ref="Z388" ca="1">CELL("format",I388)</f>
        <v>F0</v>
      </c>
      <c r="AA388" s="6">
        <v>387</v>
      </c>
      <c r="AB388" s="173" t="str">
        <f t="shared" ca="1" si="62"/>
        <v>2006</v>
      </c>
      <c r="AC388" s="6">
        <f t="shared" si="63"/>
        <v>0</v>
      </c>
      <c r="AD388" s="6">
        <f t="shared" si="64"/>
        <v>0</v>
      </c>
      <c r="AE388" s="6">
        <f t="shared" si="58"/>
        <v>10</v>
      </c>
      <c r="AF388" s="6" t="str">
        <f t="shared" si="65"/>
        <v>in Betrieb</v>
      </c>
    </row>
    <row r="389" spans="1:32" ht="15" customHeight="1" x14ac:dyDescent="0.35">
      <c r="A389" s="122" t="s">
        <v>1282</v>
      </c>
      <c r="B389" s="122" t="s">
        <v>1034</v>
      </c>
      <c r="C389" s="122" t="s">
        <v>1283</v>
      </c>
      <c r="D389" s="122">
        <v>58099</v>
      </c>
      <c r="E389" s="122" t="s">
        <v>1284</v>
      </c>
      <c r="F389" s="122"/>
      <c r="G389" s="119" t="s">
        <v>54</v>
      </c>
      <c r="H389" s="122" t="s">
        <v>1285</v>
      </c>
      <c r="I389" s="30">
        <v>38316</v>
      </c>
      <c r="J389" s="38">
        <v>38316</v>
      </c>
      <c r="K389" s="50" t="s">
        <v>1</v>
      </c>
      <c r="L389" s="122" t="s">
        <v>17</v>
      </c>
      <c r="M389" s="122"/>
      <c r="N389" s="122"/>
      <c r="O389" s="122" t="s">
        <v>17</v>
      </c>
      <c r="P389" s="121" t="s">
        <v>55</v>
      </c>
      <c r="Q389" s="122" t="s">
        <v>55</v>
      </c>
      <c r="R389" s="134">
        <v>20</v>
      </c>
      <c r="S389" s="33" t="s">
        <v>1286</v>
      </c>
      <c r="T389" s="50" t="s">
        <v>370</v>
      </c>
      <c r="U389" s="33" t="s">
        <v>1039</v>
      </c>
      <c r="V389" s="159" t="s">
        <v>1</v>
      </c>
      <c r="W389" s="170">
        <f t="shared" ca="1" si="61"/>
        <v>2004</v>
      </c>
      <c r="X389" s="170" t="e">
        <f>INDEX(Kraftwerksliste!$C$21:$Z$559,MATCH(A389,Kraftwerksliste!$D$21:$D$559,0),17)</f>
        <v>#N/A</v>
      </c>
      <c r="Z389" s="153" t="str" cm="1">
        <f t="array" aca="1" ref="Z389" ca="1">CELL("format",I389)</f>
        <v>D1</v>
      </c>
      <c r="AA389" s="6">
        <v>388</v>
      </c>
      <c r="AB389" s="173">
        <f t="shared" ca="1" si="62"/>
        <v>2004</v>
      </c>
      <c r="AC389" s="6">
        <f t="shared" si="63"/>
        <v>0</v>
      </c>
      <c r="AD389" s="6">
        <f t="shared" si="64"/>
        <v>0</v>
      </c>
      <c r="AE389" s="6">
        <f t="shared" si="58"/>
        <v>10</v>
      </c>
      <c r="AF389" s="6" t="str">
        <f t="shared" si="65"/>
        <v>in Betrieb</v>
      </c>
    </row>
    <row r="390" spans="1:32" ht="15" customHeight="1" x14ac:dyDescent="0.35">
      <c r="A390" s="122" t="s">
        <v>1287</v>
      </c>
      <c r="B390" s="122" t="s">
        <v>1034</v>
      </c>
      <c r="C390" s="122" t="s">
        <v>1288</v>
      </c>
      <c r="D390" s="122">
        <v>58099</v>
      </c>
      <c r="E390" s="122" t="s">
        <v>1284</v>
      </c>
      <c r="F390" s="122"/>
      <c r="G390" s="119" t="s">
        <v>54</v>
      </c>
      <c r="H390" s="122" t="s">
        <v>1289</v>
      </c>
      <c r="I390" s="30">
        <v>29221</v>
      </c>
      <c r="J390" s="38">
        <v>29221</v>
      </c>
      <c r="K390" s="50" t="s">
        <v>68</v>
      </c>
      <c r="L390" s="122" t="s">
        <v>20</v>
      </c>
      <c r="M390" s="122"/>
      <c r="N390" s="122"/>
      <c r="O390" s="122" t="s">
        <v>20</v>
      </c>
      <c r="P390" s="121" t="s">
        <v>58</v>
      </c>
      <c r="Q390" s="122" t="s">
        <v>58</v>
      </c>
      <c r="R390" s="134">
        <v>230</v>
      </c>
      <c r="S390" s="33" t="s">
        <v>1038</v>
      </c>
      <c r="T390" s="50" t="s">
        <v>370</v>
      </c>
      <c r="U390" s="33" t="s">
        <v>1039</v>
      </c>
      <c r="V390" s="159" t="s">
        <v>7478</v>
      </c>
      <c r="W390" s="170">
        <f t="shared" ca="1" si="61"/>
        <v>1980</v>
      </c>
      <c r="X390" s="170" t="e">
        <f>INDEX(Kraftwerksliste!$C$21:$Z$559,MATCH(A390,Kraftwerksliste!$D$21:$D$559,0),17)</f>
        <v>#N/A</v>
      </c>
      <c r="Z390" s="153" t="str" cm="1">
        <f t="array" aca="1" ref="Z390" ca="1">CELL("format",I390)</f>
        <v>D1</v>
      </c>
      <c r="AA390" s="6">
        <v>389</v>
      </c>
      <c r="AB390" s="173">
        <f t="shared" ca="1" si="62"/>
        <v>1980</v>
      </c>
      <c r="AC390" s="6">
        <f t="shared" si="63"/>
        <v>1</v>
      </c>
      <c r="AD390" s="6">
        <f t="shared" si="64"/>
        <v>0</v>
      </c>
      <c r="AE390" s="6">
        <f t="shared" si="58"/>
        <v>31</v>
      </c>
      <c r="AF390" s="6" t="str">
        <f t="shared" si="65"/>
        <v xml:space="preserve">Vorläufig Stillgelegt </v>
      </c>
    </row>
    <row r="391" spans="1:32" ht="15" customHeight="1" x14ac:dyDescent="0.35">
      <c r="A391" s="122" t="s">
        <v>4551</v>
      </c>
      <c r="B391" s="122" t="s">
        <v>4243</v>
      </c>
      <c r="C391" s="122"/>
      <c r="D391" s="122">
        <v>39343</v>
      </c>
      <c r="E391" s="122" t="s">
        <v>6331</v>
      </c>
      <c r="F391" s="122"/>
      <c r="G391" s="119" t="s">
        <v>99</v>
      </c>
      <c r="H391" s="122"/>
      <c r="I391" s="29">
        <v>1999</v>
      </c>
      <c r="J391" s="29">
        <v>1999</v>
      </c>
      <c r="K391" s="50" t="s">
        <v>1</v>
      </c>
      <c r="L391" s="88" t="s">
        <v>3864</v>
      </c>
      <c r="M391" s="122"/>
      <c r="N391" s="122"/>
      <c r="O391" s="92" t="s">
        <v>3864</v>
      </c>
      <c r="P391" s="121" t="s">
        <v>55</v>
      </c>
      <c r="Q391" s="122"/>
      <c r="R391" s="134">
        <v>82.7</v>
      </c>
      <c r="S391" s="33"/>
      <c r="T391" s="50" t="s">
        <v>370</v>
      </c>
      <c r="U391" s="33" t="s">
        <v>252</v>
      </c>
      <c r="V391" s="159" t="s">
        <v>1</v>
      </c>
      <c r="W391" s="170" t="str">
        <f t="shared" ca="1" si="61"/>
        <v>1999</v>
      </c>
      <c r="X391" s="170" t="e">
        <f>INDEX(Kraftwerksliste!$C$21:$Z$559,MATCH(A391,Kraftwerksliste!$D$21:$D$559,0),17)</f>
        <v>#N/A</v>
      </c>
      <c r="Z391" s="153" t="str" cm="1">
        <f t="array" aca="1" ref="Z391" ca="1">CELL("format",I391)</f>
        <v>G</v>
      </c>
      <c r="AA391" s="6">
        <v>390</v>
      </c>
      <c r="AB391" s="173" t="str">
        <f t="shared" ca="1" si="62"/>
        <v>1999</v>
      </c>
      <c r="AC391" s="6">
        <f t="shared" si="63"/>
        <v>0</v>
      </c>
      <c r="AD391" s="6">
        <f t="shared" si="64"/>
        <v>0</v>
      </c>
      <c r="AE391" s="6">
        <f t="shared" si="58"/>
        <v>10</v>
      </c>
      <c r="AF391" s="6" t="str">
        <f t="shared" si="65"/>
        <v>in Betrieb</v>
      </c>
    </row>
    <row r="392" spans="1:32" ht="15" customHeight="1" x14ac:dyDescent="0.35">
      <c r="A392" s="122" t="s">
        <v>4553</v>
      </c>
      <c r="B392" s="122" t="s">
        <v>4385</v>
      </c>
      <c r="C392" s="122"/>
      <c r="D392" s="122">
        <v>16945</v>
      </c>
      <c r="E392" s="122" t="s">
        <v>6336</v>
      </c>
      <c r="F392" s="122"/>
      <c r="G392" s="119" t="s">
        <v>66</v>
      </c>
      <c r="H392" s="122"/>
      <c r="I392" s="30">
        <v>39048</v>
      </c>
      <c r="J392" s="38">
        <v>39048</v>
      </c>
      <c r="K392" s="50" t="s">
        <v>1</v>
      </c>
      <c r="L392" s="88" t="s">
        <v>3864</v>
      </c>
      <c r="M392" s="122"/>
      <c r="N392" s="122"/>
      <c r="O392" s="92" t="s">
        <v>3864</v>
      </c>
      <c r="P392" s="121" t="s">
        <v>55</v>
      </c>
      <c r="Q392" s="122"/>
      <c r="R392" s="134">
        <v>18</v>
      </c>
      <c r="S392" s="33"/>
      <c r="T392" s="50" t="s">
        <v>3212</v>
      </c>
      <c r="U392" s="33" t="s">
        <v>70</v>
      </c>
      <c r="V392" s="159" t="s">
        <v>1</v>
      </c>
      <c r="W392" s="170">
        <f t="shared" ca="1" si="61"/>
        <v>2006</v>
      </c>
      <c r="X392" s="170" t="e">
        <f>INDEX(Kraftwerksliste!$C$21:$Z$559,MATCH(A392,Kraftwerksliste!$D$21:$D$559,0),17)</f>
        <v>#N/A</v>
      </c>
      <c r="Z392" s="153" t="str" cm="1">
        <f t="array" aca="1" ref="Z392" ca="1">CELL("format",I392)</f>
        <v>D1</v>
      </c>
      <c r="AA392" s="6">
        <v>391</v>
      </c>
      <c r="AB392" s="173">
        <f t="shared" ca="1" si="62"/>
        <v>2006</v>
      </c>
      <c r="AC392" s="6">
        <f t="shared" si="63"/>
        <v>0</v>
      </c>
      <c r="AD392" s="6">
        <f t="shared" si="64"/>
        <v>0</v>
      </c>
      <c r="AE392" s="6">
        <f t="shared" si="58"/>
        <v>10</v>
      </c>
      <c r="AF392" s="6" t="str">
        <f t="shared" si="65"/>
        <v>in Betrieb</v>
      </c>
    </row>
    <row r="393" spans="1:32" ht="15" customHeight="1" x14ac:dyDescent="0.35">
      <c r="A393" s="122" t="s">
        <v>1290</v>
      </c>
      <c r="B393" s="122" t="s">
        <v>1291</v>
      </c>
      <c r="C393" s="122" t="s">
        <v>1292</v>
      </c>
      <c r="D393" s="122">
        <v>6130</v>
      </c>
      <c r="E393" s="122" t="s">
        <v>1293</v>
      </c>
      <c r="F393" s="122" t="s">
        <v>1294</v>
      </c>
      <c r="G393" s="119" t="s">
        <v>99</v>
      </c>
      <c r="H393" s="122" t="s">
        <v>1295</v>
      </c>
      <c r="I393" s="30">
        <v>38591</v>
      </c>
      <c r="J393" s="30">
        <v>38591</v>
      </c>
      <c r="K393" s="50" t="s">
        <v>1</v>
      </c>
      <c r="L393" s="88" t="s">
        <v>20</v>
      </c>
      <c r="M393" s="122"/>
      <c r="N393" s="122"/>
      <c r="O393" s="92" t="s">
        <v>20</v>
      </c>
      <c r="P393" s="121" t="s">
        <v>58</v>
      </c>
      <c r="Q393" s="122" t="s">
        <v>55</v>
      </c>
      <c r="R393" s="134">
        <v>97</v>
      </c>
      <c r="S393" s="33" t="s">
        <v>1296</v>
      </c>
      <c r="T393" s="50" t="s">
        <v>370</v>
      </c>
      <c r="U393" s="33" t="s">
        <v>1297</v>
      </c>
      <c r="V393" s="159" t="s">
        <v>1</v>
      </c>
      <c r="W393" s="170">
        <f t="shared" ca="1" si="61"/>
        <v>2005</v>
      </c>
      <c r="X393" s="170" t="str">
        <f>INDEX(Kraftwerksliste!$C$21:$Z$559,MATCH(A393,Kraftwerksliste!$D$21:$D$559,0),17)</f>
        <v>Steam turbine</v>
      </c>
      <c r="Z393" s="153" t="str" cm="1">
        <f t="array" aca="1" ref="Z393" ca="1">CELL("format",I393)</f>
        <v>D1</v>
      </c>
      <c r="AA393" s="6">
        <v>392</v>
      </c>
      <c r="AB393" s="173">
        <f t="shared" ca="1" si="62"/>
        <v>2005</v>
      </c>
      <c r="AC393" s="6">
        <f t="shared" si="63"/>
        <v>0</v>
      </c>
      <c r="AD393" s="6">
        <f t="shared" si="64"/>
        <v>0</v>
      </c>
      <c r="AE393" s="6">
        <f t="shared" si="58"/>
        <v>10</v>
      </c>
      <c r="AF393" s="6" t="str">
        <f t="shared" si="65"/>
        <v>in Betrieb</v>
      </c>
    </row>
    <row r="394" spans="1:32" ht="15" customHeight="1" x14ac:dyDescent="0.35">
      <c r="A394" s="122" t="s">
        <v>1298</v>
      </c>
      <c r="B394" s="122" t="s">
        <v>1299</v>
      </c>
      <c r="C394" s="122" t="s">
        <v>1292</v>
      </c>
      <c r="D394" s="122">
        <v>6130</v>
      </c>
      <c r="E394" s="122" t="s">
        <v>1293</v>
      </c>
      <c r="F394" s="122" t="s">
        <v>1300</v>
      </c>
      <c r="G394" s="119" t="s">
        <v>99</v>
      </c>
      <c r="H394" s="122" t="s">
        <v>432</v>
      </c>
      <c r="I394" s="30">
        <v>41304</v>
      </c>
      <c r="J394" s="38">
        <v>41304</v>
      </c>
      <c r="K394" s="50" t="s">
        <v>1</v>
      </c>
      <c r="L394" s="88" t="s">
        <v>20</v>
      </c>
      <c r="M394" s="122"/>
      <c r="N394" s="122"/>
      <c r="O394" s="92" t="s">
        <v>20</v>
      </c>
      <c r="P394" s="121" t="s">
        <v>58</v>
      </c>
      <c r="Q394" s="122" t="s">
        <v>55</v>
      </c>
      <c r="R394" s="134">
        <v>56.14</v>
      </c>
      <c r="S394" s="33" t="s">
        <v>1301</v>
      </c>
      <c r="T394" s="50" t="s">
        <v>370</v>
      </c>
      <c r="U394" s="33" t="s">
        <v>100</v>
      </c>
      <c r="V394" s="159" t="s">
        <v>1</v>
      </c>
      <c r="W394" s="170">
        <f t="shared" ca="1" si="61"/>
        <v>2013</v>
      </c>
      <c r="X394" s="170" t="str">
        <f>INDEX(Kraftwerksliste!$C$21:$Z$559,MATCH(A394,Kraftwerksliste!$D$21:$D$559,0),17)</f>
        <v>Combined cycle</v>
      </c>
      <c r="Z394" s="153" t="str" cm="1">
        <f t="array" aca="1" ref="Z394" ca="1">CELL("format",I394)</f>
        <v>D1</v>
      </c>
      <c r="AA394" s="6">
        <v>393</v>
      </c>
      <c r="AB394" s="173">
        <f t="shared" ca="1" si="62"/>
        <v>2013</v>
      </c>
      <c r="AC394" s="6">
        <f t="shared" si="63"/>
        <v>0</v>
      </c>
      <c r="AD394" s="6">
        <f t="shared" si="64"/>
        <v>0</v>
      </c>
      <c r="AE394" s="6">
        <f t="shared" si="58"/>
        <v>10</v>
      </c>
      <c r="AF394" s="6" t="str">
        <f t="shared" si="65"/>
        <v>in Betrieb</v>
      </c>
    </row>
    <row r="395" spans="1:32" ht="15" customHeight="1" x14ac:dyDescent="0.35">
      <c r="A395" s="122" t="s">
        <v>4554</v>
      </c>
      <c r="B395" s="122"/>
      <c r="C395" s="122"/>
      <c r="D395" s="122">
        <v>37619</v>
      </c>
      <c r="E395" s="122" t="s">
        <v>1293</v>
      </c>
      <c r="F395" s="122"/>
      <c r="G395" s="119" t="s">
        <v>59</v>
      </c>
      <c r="H395" s="122"/>
      <c r="I395" s="29">
        <v>2003</v>
      </c>
      <c r="J395" s="29">
        <v>2003</v>
      </c>
      <c r="K395" s="50" t="s">
        <v>1</v>
      </c>
      <c r="L395" s="88" t="s">
        <v>3864</v>
      </c>
      <c r="M395" s="122"/>
      <c r="N395" s="122"/>
      <c r="O395" s="92" t="s">
        <v>3864</v>
      </c>
      <c r="P395" s="121" t="s">
        <v>55</v>
      </c>
      <c r="Q395" s="122"/>
      <c r="R395" s="134">
        <v>19.8</v>
      </c>
      <c r="S395" s="33"/>
      <c r="T395" s="50" t="s">
        <v>149</v>
      </c>
      <c r="U395" s="33" t="s">
        <v>243</v>
      </c>
      <c r="V395" s="159" t="s">
        <v>1</v>
      </c>
      <c r="W395" s="170" t="str">
        <f t="shared" ca="1" si="61"/>
        <v>2003</v>
      </c>
      <c r="X395" s="170" t="e">
        <f>INDEX(Kraftwerksliste!$C$21:$Z$559,MATCH(A395,Kraftwerksliste!$D$21:$D$559,0),17)</f>
        <v>#N/A</v>
      </c>
      <c r="Z395" s="153" t="str" cm="1">
        <f t="array" aca="1" ref="Z395" ca="1">CELL("format",I395)</f>
        <v>G</v>
      </c>
      <c r="AA395" s="6">
        <v>394</v>
      </c>
      <c r="AB395" s="173" t="str">
        <f t="shared" ca="1" si="62"/>
        <v>2003</v>
      </c>
      <c r="AC395" s="6">
        <f t="shared" si="63"/>
        <v>0</v>
      </c>
      <c r="AD395" s="6">
        <f t="shared" si="64"/>
        <v>0</v>
      </c>
      <c r="AE395" s="6">
        <f t="shared" si="58"/>
        <v>10</v>
      </c>
      <c r="AF395" s="6" t="str">
        <f t="shared" si="65"/>
        <v>in Betrieb</v>
      </c>
    </row>
    <row r="396" spans="1:32" ht="15" customHeight="1" x14ac:dyDescent="0.35">
      <c r="A396" s="122" t="s">
        <v>1302</v>
      </c>
      <c r="B396" s="122" t="s">
        <v>783</v>
      </c>
      <c r="C396" s="122" t="s">
        <v>1303</v>
      </c>
      <c r="D396" s="122">
        <v>47166</v>
      </c>
      <c r="E396" s="122" t="s">
        <v>1304</v>
      </c>
      <c r="F396" s="122"/>
      <c r="G396" s="119" t="s">
        <v>54</v>
      </c>
      <c r="H396" s="122" t="s">
        <v>790</v>
      </c>
      <c r="I396" s="126">
        <v>21186</v>
      </c>
      <c r="J396" s="126">
        <v>21186</v>
      </c>
      <c r="K396" s="50" t="s">
        <v>1</v>
      </c>
      <c r="L396" s="88" t="s">
        <v>711</v>
      </c>
      <c r="M396" s="122" t="s">
        <v>3768</v>
      </c>
      <c r="N396" s="122"/>
      <c r="O396" s="92" t="s">
        <v>407</v>
      </c>
      <c r="P396" s="121" t="s">
        <v>58</v>
      </c>
      <c r="Q396" s="122" t="s">
        <v>55</v>
      </c>
      <c r="R396" s="134">
        <v>59</v>
      </c>
      <c r="S396" s="33" t="s">
        <v>3790</v>
      </c>
      <c r="T396" s="50" t="s">
        <v>370</v>
      </c>
      <c r="U396" s="33" t="s">
        <v>787</v>
      </c>
      <c r="V396" s="159" t="s">
        <v>1</v>
      </c>
      <c r="W396" s="170">
        <f t="shared" ca="1" si="61"/>
        <v>1958</v>
      </c>
      <c r="X396" s="170" t="str">
        <f>INDEX(Kraftwerksliste!$C$21:$Z$559,MATCH(A396,Kraftwerksliste!$D$21:$D$559,0),17)</f>
        <v>Steam turbine</v>
      </c>
      <c r="Z396" s="153" t="str" cm="1">
        <f t="array" aca="1" ref="Z396" ca="1">CELL("format",I396)</f>
        <v>D1</v>
      </c>
      <c r="AA396" s="6">
        <v>395</v>
      </c>
      <c r="AB396" s="173">
        <f t="shared" ca="1" si="62"/>
        <v>1958</v>
      </c>
      <c r="AC396" s="6">
        <f t="shared" si="63"/>
        <v>0</v>
      </c>
      <c r="AD396" s="6">
        <f t="shared" si="64"/>
        <v>0</v>
      </c>
      <c r="AE396" s="6">
        <f t="shared" si="58"/>
        <v>10</v>
      </c>
      <c r="AF396" s="6" t="str">
        <f t="shared" si="65"/>
        <v>in Betrieb</v>
      </c>
    </row>
    <row r="397" spans="1:32" ht="15" customHeight="1" x14ac:dyDescent="0.35">
      <c r="A397" s="122" t="s">
        <v>1305</v>
      </c>
      <c r="B397" s="122" t="s">
        <v>783</v>
      </c>
      <c r="C397" s="122" t="s">
        <v>1306</v>
      </c>
      <c r="D397" s="122">
        <v>47166</v>
      </c>
      <c r="E397" s="122" t="s">
        <v>1304</v>
      </c>
      <c r="F397" s="122"/>
      <c r="G397" s="119" t="s">
        <v>54</v>
      </c>
      <c r="H397" s="122" t="s">
        <v>563</v>
      </c>
      <c r="I397" s="126">
        <v>27760</v>
      </c>
      <c r="J397" s="126">
        <v>27760</v>
      </c>
      <c r="K397" s="50" t="s">
        <v>1</v>
      </c>
      <c r="L397" s="88" t="s">
        <v>711</v>
      </c>
      <c r="M397" s="122" t="s">
        <v>3768</v>
      </c>
      <c r="N397" s="122"/>
      <c r="O397" s="92" t="s">
        <v>407</v>
      </c>
      <c r="P397" s="121" t="s">
        <v>58</v>
      </c>
      <c r="Q397" s="122" t="s">
        <v>55</v>
      </c>
      <c r="R397" s="134">
        <v>101</v>
      </c>
      <c r="S397" s="33" t="s">
        <v>3790</v>
      </c>
      <c r="T397" s="50" t="s">
        <v>370</v>
      </c>
      <c r="U397" s="33" t="s">
        <v>787</v>
      </c>
      <c r="V397" s="159" t="s">
        <v>1</v>
      </c>
      <c r="W397" s="170">
        <f t="shared" ca="1" si="61"/>
        <v>1976</v>
      </c>
      <c r="X397" s="170" t="str">
        <f>INDEX(Kraftwerksliste!$C$21:$Z$559,MATCH(A397,Kraftwerksliste!$D$21:$D$559,0),17)</f>
        <v>Steam turbine</v>
      </c>
      <c r="Z397" s="153" t="str" cm="1">
        <f t="array" aca="1" ref="Z397" ca="1">CELL("format",I397)</f>
        <v>D1</v>
      </c>
      <c r="AA397" s="6">
        <v>396</v>
      </c>
      <c r="AB397" s="173">
        <f t="shared" ca="1" si="62"/>
        <v>1976</v>
      </c>
      <c r="AC397" s="6">
        <f t="shared" si="63"/>
        <v>0</v>
      </c>
      <c r="AD397" s="6">
        <f t="shared" si="64"/>
        <v>0</v>
      </c>
      <c r="AE397" s="6">
        <f t="shared" si="58"/>
        <v>10</v>
      </c>
      <c r="AF397" s="6" t="str">
        <f t="shared" si="65"/>
        <v>in Betrieb</v>
      </c>
    </row>
    <row r="398" spans="1:32" ht="15" customHeight="1" x14ac:dyDescent="0.35">
      <c r="A398" s="122" t="s">
        <v>1307</v>
      </c>
      <c r="B398" s="122" t="s">
        <v>783</v>
      </c>
      <c r="C398" s="122" t="s">
        <v>1308</v>
      </c>
      <c r="D398" s="122">
        <v>47166</v>
      </c>
      <c r="E398" s="122" t="s">
        <v>1304</v>
      </c>
      <c r="F398" s="122"/>
      <c r="G398" s="119" t="s">
        <v>54</v>
      </c>
      <c r="H398" s="122" t="s">
        <v>1309</v>
      </c>
      <c r="I398" s="126">
        <v>37622</v>
      </c>
      <c r="J398" s="126">
        <v>37622</v>
      </c>
      <c r="K398" s="50" t="s">
        <v>1</v>
      </c>
      <c r="L398" s="88" t="s">
        <v>711</v>
      </c>
      <c r="M398" s="122" t="s">
        <v>3768</v>
      </c>
      <c r="N398" s="122"/>
      <c r="O398" s="92" t="s">
        <v>407</v>
      </c>
      <c r="P398" s="121" t="s">
        <v>58</v>
      </c>
      <c r="Q398" s="122" t="s">
        <v>55</v>
      </c>
      <c r="R398" s="134">
        <v>225</v>
      </c>
      <c r="S398" s="33" t="s">
        <v>3790</v>
      </c>
      <c r="T398" s="50" t="s">
        <v>370</v>
      </c>
      <c r="U398" s="33" t="s">
        <v>787</v>
      </c>
      <c r="V398" s="159" t="s">
        <v>1</v>
      </c>
      <c r="W398" s="170">
        <f t="shared" ca="1" si="61"/>
        <v>2003</v>
      </c>
      <c r="X398" s="170" t="str">
        <f>INDEX(Kraftwerksliste!$C$21:$Z$559,MATCH(A398,Kraftwerksliste!$D$21:$D$559,0),17)</f>
        <v>Combined cycle</v>
      </c>
      <c r="Z398" s="153" t="str" cm="1">
        <f t="array" aca="1" ref="Z398" ca="1">CELL("format",I398)</f>
        <v>D1</v>
      </c>
      <c r="AA398" s="6">
        <v>397</v>
      </c>
      <c r="AB398" s="173">
        <f t="shared" ca="1" si="62"/>
        <v>2003</v>
      </c>
      <c r="AC398" s="6">
        <f t="shared" si="63"/>
        <v>0</v>
      </c>
      <c r="AD398" s="6">
        <f t="shared" si="64"/>
        <v>0</v>
      </c>
      <c r="AE398" s="6">
        <f t="shared" si="58"/>
        <v>10</v>
      </c>
      <c r="AF398" s="6" t="str">
        <f t="shared" si="65"/>
        <v>in Betrieb</v>
      </c>
    </row>
    <row r="399" spans="1:32" ht="15" customHeight="1" x14ac:dyDescent="0.35">
      <c r="A399" s="122" t="s">
        <v>1310</v>
      </c>
      <c r="B399" s="122" t="s">
        <v>1311</v>
      </c>
      <c r="C399" s="122" t="s">
        <v>1311</v>
      </c>
      <c r="D399" s="122">
        <v>21129</v>
      </c>
      <c r="E399" s="122" t="s">
        <v>1312</v>
      </c>
      <c r="F399" s="122" t="s">
        <v>1313</v>
      </c>
      <c r="G399" s="119" t="s">
        <v>1312</v>
      </c>
      <c r="H399" s="122"/>
      <c r="I399" s="30">
        <v>36384</v>
      </c>
      <c r="J399" s="38">
        <v>36384</v>
      </c>
      <c r="K399" s="50" t="s">
        <v>1</v>
      </c>
      <c r="L399" s="88" t="s">
        <v>16</v>
      </c>
      <c r="M399" s="122"/>
      <c r="N399" s="122"/>
      <c r="O399" s="92" t="s">
        <v>16</v>
      </c>
      <c r="P399" s="121" t="s">
        <v>58</v>
      </c>
      <c r="Q399" s="122" t="s">
        <v>55</v>
      </c>
      <c r="R399" s="124">
        <v>24</v>
      </c>
      <c r="S399" s="33" t="s">
        <v>1314</v>
      </c>
      <c r="T399" s="50" t="s">
        <v>149</v>
      </c>
      <c r="U399" s="33" t="s">
        <v>1149</v>
      </c>
      <c r="V399" s="159" t="s">
        <v>1</v>
      </c>
      <c r="W399" s="170">
        <f t="shared" ca="1" si="61"/>
        <v>1999</v>
      </c>
      <c r="X399" s="170" t="str">
        <f>INDEX(Kraftwerksliste!$C$21:$Z$559,MATCH(A399,Kraftwerksliste!$D$21:$D$559,0),17)</f>
        <v>Steam turbine</v>
      </c>
      <c r="Z399" s="153" t="str" cm="1">
        <f t="array" aca="1" ref="Z399" ca="1">CELL("format",I399)</f>
        <v>D1</v>
      </c>
      <c r="AA399" s="6">
        <v>398</v>
      </c>
      <c r="AB399" s="173">
        <f t="shared" ca="1" si="62"/>
        <v>1999</v>
      </c>
      <c r="AC399" s="6">
        <f t="shared" si="63"/>
        <v>0</v>
      </c>
      <c r="AD399" s="6">
        <f t="shared" si="64"/>
        <v>0</v>
      </c>
      <c r="AE399" s="6">
        <f t="shared" si="58"/>
        <v>10</v>
      </c>
      <c r="AF399" s="6" t="str">
        <f t="shared" si="65"/>
        <v>in Betrieb</v>
      </c>
    </row>
    <row r="400" spans="1:32" ht="15" customHeight="1" x14ac:dyDescent="0.35">
      <c r="A400" s="122" t="s">
        <v>1315</v>
      </c>
      <c r="B400" s="122" t="s">
        <v>1316</v>
      </c>
      <c r="C400" s="122" t="s">
        <v>1317</v>
      </c>
      <c r="D400" s="122">
        <v>22113</v>
      </c>
      <c r="E400" s="122" t="s">
        <v>1312</v>
      </c>
      <c r="F400" s="122" t="s">
        <v>1318</v>
      </c>
      <c r="G400" s="119" t="s">
        <v>1312</v>
      </c>
      <c r="H400" s="122"/>
      <c r="I400" s="30">
        <v>38611</v>
      </c>
      <c r="J400" s="38">
        <v>38611</v>
      </c>
      <c r="K400" s="50" t="s">
        <v>1</v>
      </c>
      <c r="L400" s="88" t="s">
        <v>17</v>
      </c>
      <c r="M400" s="122" t="s">
        <v>128</v>
      </c>
      <c r="N400" s="122"/>
      <c r="O400" s="92" t="s">
        <v>17</v>
      </c>
      <c r="P400" s="121" t="s">
        <v>55</v>
      </c>
      <c r="Q400" s="122" t="s">
        <v>55</v>
      </c>
      <c r="R400" s="134">
        <v>20</v>
      </c>
      <c r="S400" s="33" t="s">
        <v>1319</v>
      </c>
      <c r="T400" s="50" t="s">
        <v>370</v>
      </c>
      <c r="U400" s="33" t="s">
        <v>1149</v>
      </c>
      <c r="V400" s="159" t="s">
        <v>1</v>
      </c>
      <c r="W400" s="170">
        <f t="shared" ca="1" si="61"/>
        <v>2005</v>
      </c>
      <c r="X400" s="170" t="e">
        <f>INDEX(Kraftwerksliste!$C$21:$Z$559,MATCH(A400,Kraftwerksliste!$D$21:$D$559,0),17)</f>
        <v>#N/A</v>
      </c>
      <c r="Z400" s="153" t="str" cm="1">
        <f t="array" aca="1" ref="Z400" ca="1">CELL("format",I400)</f>
        <v>D1</v>
      </c>
      <c r="AA400" s="6">
        <v>399</v>
      </c>
      <c r="AB400" s="173">
        <f t="shared" ca="1" si="62"/>
        <v>2005</v>
      </c>
      <c r="AC400" s="6">
        <f t="shared" si="63"/>
        <v>0</v>
      </c>
      <c r="AD400" s="6">
        <f t="shared" si="64"/>
        <v>0</v>
      </c>
      <c r="AE400" s="6">
        <f t="shared" ref="AE400:AE463" si="66">LEN(K400)</f>
        <v>10</v>
      </c>
      <c r="AF400" s="6" t="str">
        <f t="shared" si="65"/>
        <v>in Betrieb</v>
      </c>
    </row>
    <row r="401" spans="1:32" ht="15" customHeight="1" x14ac:dyDescent="0.35">
      <c r="A401" s="122" t="s">
        <v>1320</v>
      </c>
      <c r="B401" s="122" t="s">
        <v>3840</v>
      </c>
      <c r="C401" s="122" t="s">
        <v>1322</v>
      </c>
      <c r="D401" s="122">
        <v>22113</v>
      </c>
      <c r="E401" s="122" t="s">
        <v>1312</v>
      </c>
      <c r="F401" s="122" t="s">
        <v>1323</v>
      </c>
      <c r="G401" s="119" t="s">
        <v>1312</v>
      </c>
      <c r="H401" s="122" t="s">
        <v>1322</v>
      </c>
      <c r="I401" s="30">
        <v>40119</v>
      </c>
      <c r="J401" s="38">
        <v>40119</v>
      </c>
      <c r="K401" s="50" t="s">
        <v>1</v>
      </c>
      <c r="L401" s="88" t="s">
        <v>20</v>
      </c>
      <c r="M401" s="122"/>
      <c r="N401" s="122"/>
      <c r="O401" s="92" t="s">
        <v>20</v>
      </c>
      <c r="P401" s="121" t="s">
        <v>58</v>
      </c>
      <c r="Q401" s="122" t="s">
        <v>55</v>
      </c>
      <c r="R401" s="134">
        <v>127</v>
      </c>
      <c r="S401" s="33" t="s">
        <v>1324</v>
      </c>
      <c r="T401" s="50" t="s">
        <v>370</v>
      </c>
      <c r="U401" s="33" t="s">
        <v>1149</v>
      </c>
      <c r="V401" s="159" t="s">
        <v>1</v>
      </c>
      <c r="W401" s="170">
        <f t="shared" ca="1" si="61"/>
        <v>2009</v>
      </c>
      <c r="X401" s="170" t="str">
        <f>INDEX(Kraftwerksliste!$C$21:$Z$559,MATCH(A401,Kraftwerksliste!$D$21:$D$559,0),17)</f>
        <v>Combined cycle</v>
      </c>
      <c r="Z401" s="153" t="str" cm="1">
        <f t="array" aca="1" ref="Z401" ca="1">CELL("format",I401)</f>
        <v>D1</v>
      </c>
      <c r="AA401" s="6">
        <v>400</v>
      </c>
      <c r="AB401" s="173">
        <f t="shared" ca="1" si="62"/>
        <v>2009</v>
      </c>
      <c r="AC401" s="6">
        <f t="shared" si="63"/>
        <v>0</v>
      </c>
      <c r="AD401" s="6">
        <f t="shared" si="64"/>
        <v>0</v>
      </c>
      <c r="AE401" s="6">
        <f t="shared" si="66"/>
        <v>10</v>
      </c>
      <c r="AF401" s="6" t="str">
        <f t="shared" si="65"/>
        <v>in Betrieb</v>
      </c>
    </row>
    <row r="402" spans="1:32" ht="15" customHeight="1" x14ac:dyDescent="0.35">
      <c r="A402" s="122" t="s">
        <v>1325</v>
      </c>
      <c r="B402" s="122" t="s">
        <v>1326</v>
      </c>
      <c r="C402" s="122" t="s">
        <v>215</v>
      </c>
      <c r="D402" s="122">
        <v>21107</v>
      </c>
      <c r="E402" s="122" t="s">
        <v>1312</v>
      </c>
      <c r="F402" s="122" t="s">
        <v>1327</v>
      </c>
      <c r="G402" s="119" t="s">
        <v>1312</v>
      </c>
      <c r="H402" s="122" t="s">
        <v>505</v>
      </c>
      <c r="I402" s="30">
        <v>34151</v>
      </c>
      <c r="J402" s="38">
        <v>34151</v>
      </c>
      <c r="K402" s="50" t="s">
        <v>1</v>
      </c>
      <c r="L402" s="88" t="s">
        <v>20</v>
      </c>
      <c r="M402" s="122" t="s">
        <v>20</v>
      </c>
      <c r="N402" s="122" t="s">
        <v>176</v>
      </c>
      <c r="O402" s="92" t="s">
        <v>20</v>
      </c>
      <c r="P402" s="121" t="s">
        <v>58</v>
      </c>
      <c r="Q402" s="122" t="s">
        <v>55</v>
      </c>
      <c r="R402" s="134">
        <v>22.5</v>
      </c>
      <c r="S402" s="33" t="s">
        <v>1328</v>
      </c>
      <c r="T402" s="50" t="s">
        <v>149</v>
      </c>
      <c r="U402" s="33" t="s">
        <v>1149</v>
      </c>
      <c r="V402" s="159" t="s">
        <v>1</v>
      </c>
      <c r="W402" s="170">
        <f t="shared" ca="1" si="61"/>
        <v>1993</v>
      </c>
      <c r="X402" s="170" t="str">
        <f>INDEX(Kraftwerksliste!$C$21:$Z$559,MATCH(A402,Kraftwerksliste!$D$21:$D$559,0),17)</f>
        <v>Steam turbine</v>
      </c>
      <c r="Z402" s="153" t="str" cm="1">
        <f t="array" aca="1" ref="Z402" ca="1">CELL("format",I402)</f>
        <v>D1</v>
      </c>
      <c r="AA402" s="6">
        <v>401</v>
      </c>
      <c r="AB402" s="173">
        <f t="shared" ca="1" si="62"/>
        <v>1993</v>
      </c>
      <c r="AC402" s="6">
        <f t="shared" si="63"/>
        <v>0</v>
      </c>
      <c r="AD402" s="6">
        <f t="shared" si="64"/>
        <v>0</v>
      </c>
      <c r="AE402" s="6">
        <f t="shared" si="66"/>
        <v>10</v>
      </c>
      <c r="AF402" s="6" t="str">
        <f t="shared" si="65"/>
        <v>in Betrieb</v>
      </c>
    </row>
    <row r="403" spans="1:32" ht="15" customHeight="1" x14ac:dyDescent="0.35">
      <c r="A403" s="122" t="s">
        <v>1334</v>
      </c>
      <c r="B403" s="122" t="s">
        <v>3840</v>
      </c>
      <c r="C403" s="122" t="s">
        <v>1324</v>
      </c>
      <c r="D403" s="122">
        <v>22113</v>
      </c>
      <c r="E403" s="122" t="s">
        <v>1312</v>
      </c>
      <c r="F403" s="122" t="s">
        <v>1323</v>
      </c>
      <c r="G403" s="119" t="s">
        <v>1312</v>
      </c>
      <c r="H403" s="122" t="s">
        <v>1324</v>
      </c>
      <c r="I403" s="30">
        <v>34029</v>
      </c>
      <c r="J403" s="38">
        <v>34029</v>
      </c>
      <c r="K403" s="50" t="s">
        <v>1</v>
      </c>
      <c r="L403" s="88" t="s">
        <v>32</v>
      </c>
      <c r="M403" s="122"/>
      <c r="N403" s="122"/>
      <c r="O403" s="92" t="s">
        <v>32</v>
      </c>
      <c r="P403" s="121" t="s">
        <v>58</v>
      </c>
      <c r="Q403" s="122" t="s">
        <v>55</v>
      </c>
      <c r="R403" s="134">
        <v>194</v>
      </c>
      <c r="S403" s="33" t="s">
        <v>1324</v>
      </c>
      <c r="T403" s="50" t="s">
        <v>370</v>
      </c>
      <c r="U403" s="33" t="s">
        <v>1149</v>
      </c>
      <c r="V403" s="159" t="s">
        <v>1</v>
      </c>
      <c r="W403" s="170">
        <f t="shared" ca="1" si="61"/>
        <v>1993</v>
      </c>
      <c r="X403" s="170" t="str">
        <f>INDEX(Kraftwerksliste!$C$21:$Z$559,MATCH(A403,Kraftwerksliste!$D$21:$D$559,0),17)</f>
        <v>Steam turbine</v>
      </c>
      <c r="Z403" s="153" t="str" cm="1">
        <f t="array" aca="1" ref="Z403" ca="1">CELL("format",I403)</f>
        <v>D1</v>
      </c>
      <c r="AA403" s="6">
        <v>402</v>
      </c>
      <c r="AB403" s="173">
        <f t="shared" ca="1" si="62"/>
        <v>1993</v>
      </c>
      <c r="AC403" s="6">
        <f t="shared" si="63"/>
        <v>0</v>
      </c>
      <c r="AD403" s="6">
        <f t="shared" si="64"/>
        <v>0</v>
      </c>
      <c r="AE403" s="6">
        <f t="shared" si="66"/>
        <v>10</v>
      </c>
      <c r="AF403" s="6" t="str">
        <f t="shared" si="65"/>
        <v>in Betrieb</v>
      </c>
    </row>
    <row r="404" spans="1:32" ht="15" customHeight="1" x14ac:dyDescent="0.25">
      <c r="A404" s="139" t="s">
        <v>3161</v>
      </c>
      <c r="B404" s="139" t="s">
        <v>3840</v>
      </c>
      <c r="C404" s="139" t="s">
        <v>3159</v>
      </c>
      <c r="D404" s="139">
        <v>22880</v>
      </c>
      <c r="E404" s="139" t="s">
        <v>3159</v>
      </c>
      <c r="F404" s="139" t="s">
        <v>3163</v>
      </c>
      <c r="G404" s="139" t="s">
        <v>78</v>
      </c>
      <c r="H404" s="139" t="s">
        <v>3164</v>
      </c>
      <c r="I404" s="30">
        <v>22850</v>
      </c>
      <c r="J404" s="30">
        <v>22850</v>
      </c>
      <c r="K404" s="139" t="s">
        <v>1</v>
      </c>
      <c r="L404" s="139" t="s">
        <v>32</v>
      </c>
      <c r="M404" s="139"/>
      <c r="N404" s="139"/>
      <c r="O404" s="139" t="s">
        <v>32</v>
      </c>
      <c r="P404" s="139" t="s">
        <v>58</v>
      </c>
      <c r="Q404" s="139" t="s">
        <v>55</v>
      </c>
      <c r="R404" s="140">
        <v>123</v>
      </c>
      <c r="S404" s="140" t="s">
        <v>3159</v>
      </c>
      <c r="T404" s="151" t="s">
        <v>370</v>
      </c>
      <c r="U404" s="140" t="s">
        <v>1149</v>
      </c>
      <c r="V404" s="164" t="s">
        <v>1</v>
      </c>
      <c r="W404" s="170">
        <f t="shared" ca="1" si="61"/>
        <v>1962</v>
      </c>
      <c r="X404" s="170" t="str">
        <f>INDEX(Kraftwerksliste!$C$21:$Z$559,MATCH(A404,Kraftwerksliste!$D$21:$D$559,0),17)</f>
        <v>Steam turbine</v>
      </c>
      <c r="Z404" s="153" t="str" cm="1">
        <f t="array" aca="1" ref="Z404" ca="1">CELL("format",I404)</f>
        <v>D1</v>
      </c>
      <c r="AA404" s="6">
        <v>403</v>
      </c>
      <c r="AB404" s="173">
        <f t="shared" ca="1" si="62"/>
        <v>1962</v>
      </c>
      <c r="AC404" s="6">
        <f t="shared" si="63"/>
        <v>0</v>
      </c>
      <c r="AD404" s="6">
        <f t="shared" si="64"/>
        <v>0</v>
      </c>
      <c r="AE404" s="6">
        <f t="shared" si="66"/>
        <v>10</v>
      </c>
      <c r="AF404" s="6" t="str">
        <f t="shared" si="65"/>
        <v>in Betrieb</v>
      </c>
    </row>
    <row r="405" spans="1:32" ht="15" customHeight="1" x14ac:dyDescent="0.25">
      <c r="A405" s="139" t="s">
        <v>3165</v>
      </c>
      <c r="B405" s="139" t="s">
        <v>3840</v>
      </c>
      <c r="C405" s="139" t="s">
        <v>3159</v>
      </c>
      <c r="D405" s="139">
        <v>22880</v>
      </c>
      <c r="E405" s="139" t="s">
        <v>3159</v>
      </c>
      <c r="F405" s="139" t="s">
        <v>3163</v>
      </c>
      <c r="G405" s="139" t="s">
        <v>78</v>
      </c>
      <c r="H405" s="139" t="s">
        <v>3166</v>
      </c>
      <c r="I405" s="30">
        <v>22282</v>
      </c>
      <c r="J405" s="30">
        <v>22282</v>
      </c>
      <c r="K405" s="139" t="s">
        <v>1</v>
      </c>
      <c r="L405" s="139" t="s">
        <v>32</v>
      </c>
      <c r="M405" s="139"/>
      <c r="N405" s="139"/>
      <c r="O405" s="139" t="s">
        <v>32</v>
      </c>
      <c r="P405" s="139" t="s">
        <v>58</v>
      </c>
      <c r="Q405" s="139" t="s">
        <v>55</v>
      </c>
      <c r="R405" s="140">
        <v>137</v>
      </c>
      <c r="S405" s="140" t="s">
        <v>3159</v>
      </c>
      <c r="T405" s="151" t="s">
        <v>370</v>
      </c>
      <c r="U405" s="140" t="s">
        <v>1149</v>
      </c>
      <c r="V405" s="164" t="s">
        <v>1</v>
      </c>
      <c r="W405" s="170">
        <f t="shared" ca="1" si="61"/>
        <v>1961</v>
      </c>
      <c r="X405" s="170" t="str">
        <f>INDEX(Kraftwerksliste!$C$21:$Z$559,MATCH(A405,Kraftwerksliste!$D$21:$D$559,0),17)</f>
        <v>Steam turbine</v>
      </c>
      <c r="Z405" s="153" t="str" cm="1">
        <f t="array" aca="1" ref="Z405" ca="1">CELL("format",I405)</f>
        <v>D1</v>
      </c>
      <c r="AA405" s="6">
        <v>404</v>
      </c>
      <c r="AB405" s="173">
        <f t="shared" ca="1" si="62"/>
        <v>1961</v>
      </c>
      <c r="AC405" s="6">
        <f t="shared" si="63"/>
        <v>0</v>
      </c>
      <c r="AD405" s="6">
        <f t="shared" si="64"/>
        <v>0</v>
      </c>
      <c r="AE405" s="6">
        <f t="shared" si="66"/>
        <v>10</v>
      </c>
      <c r="AF405" s="6" t="str">
        <f t="shared" si="65"/>
        <v>in Betrieb</v>
      </c>
    </row>
    <row r="406" spans="1:32" ht="15" customHeight="1" x14ac:dyDescent="0.35">
      <c r="A406" s="50" t="s">
        <v>4555</v>
      </c>
      <c r="B406" s="33"/>
      <c r="C406" s="36"/>
      <c r="D406" s="77">
        <v>21129</v>
      </c>
      <c r="E406" s="33" t="s">
        <v>1312</v>
      </c>
      <c r="F406" s="33"/>
      <c r="G406" s="36" t="s">
        <v>1312</v>
      </c>
      <c r="H406" s="36"/>
      <c r="I406" s="29">
        <v>2009</v>
      </c>
      <c r="J406" s="29">
        <v>2009</v>
      </c>
      <c r="K406" s="50" t="s">
        <v>1</v>
      </c>
      <c r="L406" s="36" t="s">
        <v>3864</v>
      </c>
      <c r="M406" s="51"/>
      <c r="N406" s="33"/>
      <c r="O406" s="58" t="s">
        <v>3864</v>
      </c>
      <c r="P406" s="36" t="s">
        <v>55</v>
      </c>
      <c r="Q406" s="33"/>
      <c r="R406" s="134">
        <v>12</v>
      </c>
      <c r="S406" s="33"/>
      <c r="T406" s="50" t="s">
        <v>149</v>
      </c>
      <c r="U406" s="33" t="s">
        <v>1149</v>
      </c>
      <c r="V406" s="159" t="s">
        <v>1</v>
      </c>
      <c r="W406" s="170" t="str">
        <f t="shared" ca="1" si="61"/>
        <v>2009</v>
      </c>
      <c r="X406" s="170" t="e">
        <f>INDEX(Kraftwerksliste!$C$21:$Z$559,MATCH(A406,Kraftwerksliste!$D$21:$D$559,0),17)</f>
        <v>#N/A</v>
      </c>
      <c r="Z406" s="153" t="str" cm="1">
        <f t="array" aca="1" ref="Z406" ca="1">CELL("format",I406)</f>
        <v>G</v>
      </c>
      <c r="AA406" s="6">
        <v>405</v>
      </c>
      <c r="AB406" s="173" t="str">
        <f t="shared" ca="1" si="62"/>
        <v>2009</v>
      </c>
      <c r="AC406" s="6">
        <f t="shared" si="63"/>
        <v>0</v>
      </c>
      <c r="AD406" s="6">
        <f t="shared" si="64"/>
        <v>0</v>
      </c>
      <c r="AE406" s="6">
        <f t="shared" si="66"/>
        <v>10</v>
      </c>
      <c r="AF406" s="6" t="str">
        <f t="shared" si="65"/>
        <v>in Betrieb</v>
      </c>
    </row>
    <row r="407" spans="1:32" ht="15" customHeight="1" x14ac:dyDescent="0.35">
      <c r="A407" s="50" t="s">
        <v>4557</v>
      </c>
      <c r="B407" s="33" t="s">
        <v>4558</v>
      </c>
      <c r="C407" s="36" t="s">
        <v>4559</v>
      </c>
      <c r="D407" s="77">
        <v>21129</v>
      </c>
      <c r="E407" s="33" t="s">
        <v>1312</v>
      </c>
      <c r="F407" s="33"/>
      <c r="G407" s="36" t="s">
        <v>1312</v>
      </c>
      <c r="H407" s="36"/>
      <c r="I407" s="30">
        <v>40031</v>
      </c>
      <c r="J407" s="38">
        <v>40031</v>
      </c>
      <c r="K407" s="50" t="s">
        <v>1</v>
      </c>
      <c r="L407" s="36" t="s">
        <v>3864</v>
      </c>
      <c r="M407" s="51"/>
      <c r="N407" s="33"/>
      <c r="O407" s="58" t="s">
        <v>3864</v>
      </c>
      <c r="P407" s="36" t="s">
        <v>55</v>
      </c>
      <c r="Q407" s="33" t="s">
        <v>130</v>
      </c>
      <c r="R407" s="134">
        <v>12</v>
      </c>
      <c r="S407" s="33" t="s">
        <v>7272</v>
      </c>
      <c r="T407" s="50" t="s">
        <v>149</v>
      </c>
      <c r="U407" s="33" t="s">
        <v>1149</v>
      </c>
      <c r="V407" s="159" t="s">
        <v>1</v>
      </c>
      <c r="W407" s="170">
        <f t="shared" ca="1" si="61"/>
        <v>2009</v>
      </c>
      <c r="X407" s="170" t="e">
        <f>INDEX(Kraftwerksliste!$C$21:$Z$559,MATCH(A407,Kraftwerksliste!$D$21:$D$559,0),17)</f>
        <v>#N/A</v>
      </c>
      <c r="Z407" s="153" t="str" cm="1">
        <f t="array" aca="1" ref="Z407" ca="1">CELL("format",I407)</f>
        <v>D1</v>
      </c>
      <c r="AA407" s="6">
        <v>406</v>
      </c>
      <c r="AB407" s="173">
        <f t="shared" ca="1" si="62"/>
        <v>2009</v>
      </c>
      <c r="AC407" s="6">
        <f t="shared" si="63"/>
        <v>0</v>
      </c>
      <c r="AD407" s="6">
        <f t="shared" si="64"/>
        <v>0</v>
      </c>
      <c r="AE407" s="6">
        <f t="shared" si="66"/>
        <v>10</v>
      </c>
      <c r="AF407" s="6" t="str">
        <f t="shared" si="65"/>
        <v>in Betrieb</v>
      </c>
    </row>
    <row r="408" spans="1:32" ht="15" customHeight="1" x14ac:dyDescent="0.35">
      <c r="A408" s="50" t="s">
        <v>4556</v>
      </c>
      <c r="B408" s="33"/>
      <c r="C408" s="36"/>
      <c r="D408" s="77">
        <v>21039</v>
      </c>
      <c r="E408" s="33" t="s">
        <v>1312</v>
      </c>
      <c r="F408" s="33"/>
      <c r="G408" s="36" t="s">
        <v>78</v>
      </c>
      <c r="H408" s="36"/>
      <c r="I408" s="29">
        <v>1995</v>
      </c>
      <c r="J408" s="29">
        <v>1995</v>
      </c>
      <c r="K408" s="50" t="s">
        <v>1</v>
      </c>
      <c r="L408" s="36" t="s">
        <v>3864</v>
      </c>
      <c r="M408" s="51"/>
      <c r="N408" s="33"/>
      <c r="O408" s="50" t="s">
        <v>3864</v>
      </c>
      <c r="P408" s="36" t="s">
        <v>55</v>
      </c>
      <c r="Q408" s="33"/>
      <c r="R408" s="134">
        <v>12.2</v>
      </c>
      <c r="S408" s="33"/>
      <c r="T408" s="50" t="s">
        <v>149</v>
      </c>
      <c r="U408" s="33" t="s">
        <v>1149</v>
      </c>
      <c r="V408" s="159" t="s">
        <v>1</v>
      </c>
      <c r="W408" s="170" t="str">
        <f t="shared" ca="1" si="61"/>
        <v>1995</v>
      </c>
      <c r="X408" s="170" t="e">
        <f>INDEX(Kraftwerksliste!$C$21:$Z$559,MATCH(A408,Kraftwerksliste!$D$21:$D$559,0),17)</f>
        <v>#N/A</v>
      </c>
      <c r="Z408" s="153" t="str" cm="1">
        <f t="array" aca="1" ref="Z408" ca="1">CELL("format",I408)</f>
        <v>G</v>
      </c>
      <c r="AA408" s="6">
        <v>407</v>
      </c>
      <c r="AB408" s="173" t="str">
        <f t="shared" ca="1" si="62"/>
        <v>1995</v>
      </c>
      <c r="AC408" s="6">
        <f t="shared" si="63"/>
        <v>0</v>
      </c>
      <c r="AD408" s="6">
        <f t="shared" si="64"/>
        <v>0</v>
      </c>
      <c r="AE408" s="6">
        <f t="shared" si="66"/>
        <v>10</v>
      </c>
      <c r="AF408" s="6" t="str">
        <f t="shared" si="65"/>
        <v>in Betrieb</v>
      </c>
    </row>
    <row r="409" spans="1:32" ht="15" customHeight="1" x14ac:dyDescent="0.35">
      <c r="A409" s="50" t="s">
        <v>1337</v>
      </c>
      <c r="B409" s="33" t="s">
        <v>1338</v>
      </c>
      <c r="C409" s="36" t="s">
        <v>1339</v>
      </c>
      <c r="D409" s="77">
        <v>31789</v>
      </c>
      <c r="E409" s="33" t="s">
        <v>1340</v>
      </c>
      <c r="F409" s="33"/>
      <c r="G409" s="36" t="s">
        <v>59</v>
      </c>
      <c r="H409" s="36" t="s">
        <v>1341</v>
      </c>
      <c r="I409" s="30">
        <v>5029</v>
      </c>
      <c r="J409" s="30">
        <v>5029</v>
      </c>
      <c r="K409" s="50" t="s">
        <v>1</v>
      </c>
      <c r="L409" s="36" t="s">
        <v>16</v>
      </c>
      <c r="M409" s="51" t="s">
        <v>421</v>
      </c>
      <c r="N409" s="33"/>
      <c r="O409" s="58" t="s">
        <v>16</v>
      </c>
      <c r="P409" s="36" t="s">
        <v>58</v>
      </c>
      <c r="Q409" s="33" t="s">
        <v>158</v>
      </c>
      <c r="R409" s="134">
        <v>13.2</v>
      </c>
      <c r="S409" s="33" t="s">
        <v>1342</v>
      </c>
      <c r="T409" s="50" t="s">
        <v>370</v>
      </c>
      <c r="U409" s="33" t="s">
        <v>3794</v>
      </c>
      <c r="V409" s="159" t="s">
        <v>1</v>
      </c>
      <c r="W409" s="170">
        <f t="shared" ca="1" si="61"/>
        <v>1913</v>
      </c>
      <c r="X409" s="170" t="str">
        <f>INDEX(Kraftwerksliste!$C$21:$Z$559,MATCH(A409,Kraftwerksliste!$D$21:$D$559,0),17)</f>
        <v>Steam turbine</v>
      </c>
      <c r="Z409" s="153" t="str" cm="1">
        <f t="array" aca="1" ref="Z409" ca="1">CELL("format",I409)</f>
        <v>D1</v>
      </c>
      <c r="AA409" s="6">
        <v>408</v>
      </c>
      <c r="AB409" s="173">
        <f t="shared" ca="1" si="62"/>
        <v>1913</v>
      </c>
      <c r="AC409" s="6">
        <f t="shared" si="63"/>
        <v>0</v>
      </c>
      <c r="AD409" s="6">
        <f t="shared" si="64"/>
        <v>0</v>
      </c>
      <c r="AE409" s="6">
        <f t="shared" si="66"/>
        <v>10</v>
      </c>
      <c r="AF409" s="6" t="str">
        <f t="shared" si="65"/>
        <v>in Betrieb</v>
      </c>
    </row>
    <row r="410" spans="1:32" ht="15" customHeight="1" x14ac:dyDescent="0.35">
      <c r="A410" s="50" t="s">
        <v>1343</v>
      </c>
      <c r="B410" s="33" t="s">
        <v>1338</v>
      </c>
      <c r="C410" s="36" t="s">
        <v>1339</v>
      </c>
      <c r="D410" s="77">
        <v>31789</v>
      </c>
      <c r="E410" s="33" t="s">
        <v>1340</v>
      </c>
      <c r="F410" s="33"/>
      <c r="G410" s="36" t="s">
        <v>59</v>
      </c>
      <c r="H410" s="36" t="s">
        <v>904</v>
      </c>
      <c r="I410" s="30">
        <v>37347</v>
      </c>
      <c r="J410" s="30">
        <v>37347</v>
      </c>
      <c r="K410" s="50" t="s">
        <v>1</v>
      </c>
      <c r="L410" s="36" t="s">
        <v>17</v>
      </c>
      <c r="M410" s="51" t="s">
        <v>1344</v>
      </c>
      <c r="N410" s="33"/>
      <c r="O410" s="58" t="s">
        <v>17</v>
      </c>
      <c r="P410" s="36" t="s">
        <v>55</v>
      </c>
      <c r="Q410" s="33" t="s">
        <v>58</v>
      </c>
      <c r="R410" s="134">
        <v>14.5</v>
      </c>
      <c r="S410" s="33" t="s">
        <v>1342</v>
      </c>
      <c r="T410" s="50" t="s">
        <v>149</v>
      </c>
      <c r="U410" s="33" t="s">
        <v>3794</v>
      </c>
      <c r="V410" s="159" t="s">
        <v>1</v>
      </c>
      <c r="W410" s="170">
        <f t="shared" ca="1" si="61"/>
        <v>2002</v>
      </c>
      <c r="X410" s="170" t="e">
        <f>INDEX(Kraftwerksliste!$C$21:$Z$559,MATCH(A410,Kraftwerksliste!$D$21:$D$559,0),17)</f>
        <v>#N/A</v>
      </c>
      <c r="Z410" s="153" t="str" cm="1">
        <f t="array" aca="1" ref="Z410" ca="1">CELL("format",I410)</f>
        <v>D1</v>
      </c>
      <c r="AA410" s="6">
        <v>409</v>
      </c>
      <c r="AB410" s="173">
        <f t="shared" ca="1" si="62"/>
        <v>2002</v>
      </c>
      <c r="AC410" s="6">
        <f t="shared" si="63"/>
        <v>0</v>
      </c>
      <c r="AD410" s="6">
        <f t="shared" si="64"/>
        <v>0</v>
      </c>
      <c r="AE410" s="6">
        <f t="shared" si="66"/>
        <v>10</v>
      </c>
      <c r="AF410" s="6" t="str">
        <f t="shared" si="65"/>
        <v>in Betrieb</v>
      </c>
    </row>
    <row r="411" spans="1:32" ht="15" customHeight="1" x14ac:dyDescent="0.35">
      <c r="A411" s="50" t="s">
        <v>4560</v>
      </c>
      <c r="B411" s="33" t="s">
        <v>4561</v>
      </c>
      <c r="C411" s="36"/>
      <c r="D411" s="77">
        <v>27419</v>
      </c>
      <c r="E411" s="33" t="s">
        <v>6337</v>
      </c>
      <c r="F411" s="33"/>
      <c r="G411" s="36" t="s">
        <v>59</v>
      </c>
      <c r="H411" s="36"/>
      <c r="I411" s="29">
        <v>2007</v>
      </c>
      <c r="J411" s="29">
        <v>2007</v>
      </c>
      <c r="K411" s="50" t="s">
        <v>1</v>
      </c>
      <c r="L411" s="36" t="s">
        <v>3864</v>
      </c>
      <c r="M411" s="51"/>
      <c r="N411" s="33"/>
      <c r="O411" s="58" t="s">
        <v>3864</v>
      </c>
      <c r="P411" s="36" t="s">
        <v>55</v>
      </c>
      <c r="Q411" s="33"/>
      <c r="R411" s="134">
        <v>18</v>
      </c>
      <c r="S411" s="33"/>
      <c r="T411" s="50" t="s">
        <v>1280</v>
      </c>
      <c r="U411" s="33" t="s">
        <v>60</v>
      </c>
      <c r="V411" s="159" t="s">
        <v>1</v>
      </c>
      <c r="W411" s="170" t="str">
        <f t="shared" ca="1" si="61"/>
        <v>2007</v>
      </c>
      <c r="X411" s="170" t="e">
        <f>INDEX(Kraftwerksliste!$C$21:$Z$559,MATCH(A411,Kraftwerksliste!$D$21:$D$559,0),17)</f>
        <v>#N/A</v>
      </c>
      <c r="Z411" s="153" t="str" cm="1">
        <f t="array" aca="1" ref="Z411" ca="1">CELL("format",I411)</f>
        <v>G</v>
      </c>
      <c r="AA411" s="6">
        <v>410</v>
      </c>
      <c r="AB411" s="173" t="str">
        <f t="shared" ca="1" si="62"/>
        <v>2007</v>
      </c>
      <c r="AC411" s="6">
        <f t="shared" si="63"/>
        <v>0</v>
      </c>
      <c r="AD411" s="6">
        <f t="shared" si="64"/>
        <v>0</v>
      </c>
      <c r="AE411" s="6">
        <f t="shared" si="66"/>
        <v>10</v>
      </c>
      <c r="AF411" s="6" t="str">
        <f t="shared" si="65"/>
        <v>in Betrieb</v>
      </c>
    </row>
    <row r="412" spans="1:32" ht="15" customHeight="1" x14ac:dyDescent="0.35">
      <c r="A412" s="50" t="s">
        <v>1351</v>
      </c>
      <c r="B412" s="33" t="s">
        <v>1352</v>
      </c>
      <c r="C412" s="36" t="s">
        <v>1353</v>
      </c>
      <c r="D412" s="77">
        <v>59071</v>
      </c>
      <c r="E412" s="33" t="s">
        <v>1348</v>
      </c>
      <c r="F412" s="33" t="s">
        <v>1354</v>
      </c>
      <c r="G412" s="36" t="s">
        <v>54</v>
      </c>
      <c r="H412" s="36" t="s">
        <v>1051</v>
      </c>
      <c r="I412" s="30">
        <v>39508</v>
      </c>
      <c r="J412" s="30">
        <v>39508</v>
      </c>
      <c r="K412" s="50" t="s">
        <v>1</v>
      </c>
      <c r="L412" s="36" t="s">
        <v>20</v>
      </c>
      <c r="M412" s="51"/>
      <c r="N412" s="33"/>
      <c r="O412" s="58" t="s">
        <v>20</v>
      </c>
      <c r="P412" s="36" t="s">
        <v>58</v>
      </c>
      <c r="Q412" s="33" t="s">
        <v>58</v>
      </c>
      <c r="R412" s="134">
        <v>407</v>
      </c>
      <c r="S412" s="33" t="s">
        <v>1355</v>
      </c>
      <c r="T412" s="50" t="s">
        <v>1228</v>
      </c>
      <c r="U412" s="33" t="s">
        <v>86</v>
      </c>
      <c r="V412" s="159" t="s">
        <v>1</v>
      </c>
      <c r="W412" s="170">
        <f t="shared" ca="1" si="61"/>
        <v>2008</v>
      </c>
      <c r="X412" s="170" t="str">
        <f>INDEX(Kraftwerksliste!$C$21:$Z$559,MATCH(A412,Kraftwerksliste!$D$21:$D$559,0),17)</f>
        <v>Combined cycle</v>
      </c>
      <c r="Z412" s="153" t="str" cm="1">
        <f t="array" aca="1" ref="Z412" ca="1">CELL("format",I412)</f>
        <v>D1</v>
      </c>
      <c r="AA412" s="6">
        <v>411</v>
      </c>
      <c r="AB412" s="173">
        <f t="shared" ca="1" si="62"/>
        <v>2008</v>
      </c>
      <c r="AC412" s="6">
        <f t="shared" si="63"/>
        <v>0</v>
      </c>
      <c r="AD412" s="6">
        <f t="shared" si="64"/>
        <v>0</v>
      </c>
      <c r="AE412" s="6">
        <f t="shared" si="66"/>
        <v>10</v>
      </c>
      <c r="AF412" s="6" t="str">
        <f t="shared" si="65"/>
        <v>in Betrieb</v>
      </c>
    </row>
    <row r="413" spans="1:32" ht="15" customHeight="1" x14ac:dyDescent="0.35">
      <c r="A413" s="50" t="s">
        <v>1356</v>
      </c>
      <c r="B413" s="33" t="s">
        <v>1352</v>
      </c>
      <c r="C413" s="36" t="s">
        <v>1353</v>
      </c>
      <c r="D413" s="77">
        <v>59071</v>
      </c>
      <c r="E413" s="33" t="s">
        <v>1348</v>
      </c>
      <c r="F413" s="33" t="s">
        <v>1354</v>
      </c>
      <c r="G413" s="36" t="s">
        <v>54</v>
      </c>
      <c r="H413" s="36" t="s">
        <v>1357</v>
      </c>
      <c r="I413" s="30">
        <v>39508</v>
      </c>
      <c r="J413" s="30">
        <v>39508</v>
      </c>
      <c r="K413" s="50" t="s">
        <v>1</v>
      </c>
      <c r="L413" s="36" t="s">
        <v>20</v>
      </c>
      <c r="M413" s="51"/>
      <c r="N413" s="33"/>
      <c r="O413" s="58" t="s">
        <v>20</v>
      </c>
      <c r="P413" s="36" t="s">
        <v>58</v>
      </c>
      <c r="Q413" s="33" t="s">
        <v>58</v>
      </c>
      <c r="R413" s="134">
        <v>410</v>
      </c>
      <c r="S413" s="33" t="s">
        <v>1355</v>
      </c>
      <c r="T413" s="50" t="s">
        <v>1228</v>
      </c>
      <c r="U413" s="33" t="s">
        <v>86</v>
      </c>
      <c r="V413" s="159" t="s">
        <v>1</v>
      </c>
      <c r="W413" s="170">
        <f t="shared" ca="1" si="61"/>
        <v>2008</v>
      </c>
      <c r="X413" s="170" t="str">
        <f>INDEX(Kraftwerksliste!$C$21:$Z$559,MATCH(A413,Kraftwerksliste!$D$21:$D$559,0),17)</f>
        <v>Combined cycle</v>
      </c>
      <c r="Z413" s="153" t="str" cm="1">
        <f t="array" aca="1" ref="Z413" ca="1">CELL("format",I413)</f>
        <v>D1</v>
      </c>
      <c r="AA413" s="6">
        <v>412</v>
      </c>
      <c r="AB413" s="173">
        <f t="shared" ca="1" si="62"/>
        <v>2008</v>
      </c>
      <c r="AC413" s="6">
        <f t="shared" si="63"/>
        <v>0</v>
      </c>
      <c r="AD413" s="6">
        <f t="shared" si="64"/>
        <v>0</v>
      </c>
      <c r="AE413" s="6">
        <f t="shared" si="66"/>
        <v>10</v>
      </c>
      <c r="AF413" s="6" t="str">
        <f t="shared" si="65"/>
        <v>in Betrieb</v>
      </c>
    </row>
    <row r="414" spans="1:32" ht="15" customHeight="1" x14ac:dyDescent="0.25">
      <c r="A414" s="139" t="s">
        <v>3556</v>
      </c>
      <c r="B414" s="139" t="s">
        <v>335</v>
      </c>
      <c r="C414" s="139" t="s">
        <v>1359</v>
      </c>
      <c r="D414" s="139">
        <v>59071</v>
      </c>
      <c r="E414" s="139" t="s">
        <v>1360</v>
      </c>
      <c r="F414" s="139"/>
      <c r="G414" s="139" t="s">
        <v>54</v>
      </c>
      <c r="H414" s="139" t="s">
        <v>302</v>
      </c>
      <c r="I414" s="32">
        <v>1969</v>
      </c>
      <c r="J414" s="32">
        <v>1969</v>
      </c>
      <c r="K414" s="139" t="s">
        <v>3550</v>
      </c>
      <c r="L414" s="139" t="s">
        <v>110</v>
      </c>
      <c r="M414" s="139" t="s">
        <v>32</v>
      </c>
      <c r="N414" s="139" t="s">
        <v>3557</v>
      </c>
      <c r="O414" s="139" t="s">
        <v>32</v>
      </c>
      <c r="P414" s="139" t="s">
        <v>58</v>
      </c>
      <c r="Q414" s="139" t="s">
        <v>58</v>
      </c>
      <c r="R414" s="140">
        <v>284</v>
      </c>
      <c r="S414" s="140" t="s">
        <v>3414</v>
      </c>
      <c r="T414" s="151" t="s">
        <v>370</v>
      </c>
      <c r="U414" s="140" t="s">
        <v>61</v>
      </c>
      <c r="V414" s="164" t="s">
        <v>7484</v>
      </c>
      <c r="W414" s="170" t="str">
        <f t="shared" ca="1" si="61"/>
        <v>1969</v>
      </c>
      <c r="X414" s="170" t="e">
        <f>INDEX(Kraftwerksliste!$C$21:$Z$559,MATCH(A414,Kraftwerksliste!$D$21:$D$559,0),17)</f>
        <v>#N/A</v>
      </c>
      <c r="Z414" s="153" t="str" cm="1">
        <f t="array" aca="1" ref="Z414" ca="1">CELL("format",I414)</f>
        <v>G</v>
      </c>
      <c r="AA414" s="6">
        <v>413</v>
      </c>
      <c r="AB414" s="173" t="str">
        <f t="shared" ca="1" si="62"/>
        <v>1969</v>
      </c>
      <c r="AC414" s="6">
        <f t="shared" si="63"/>
        <v>1</v>
      </c>
      <c r="AD414" s="6">
        <f t="shared" si="64"/>
        <v>0</v>
      </c>
      <c r="AE414" s="6">
        <f t="shared" si="66"/>
        <v>36</v>
      </c>
      <c r="AF414" s="6" t="str">
        <f t="shared" si="65"/>
        <v xml:space="preserve">Endgültig Stillgelegt 2016 </v>
      </c>
    </row>
    <row r="415" spans="1:32" ht="15" customHeight="1" x14ac:dyDescent="0.25">
      <c r="A415" s="139" t="s">
        <v>3582</v>
      </c>
      <c r="B415" s="139" t="s">
        <v>335</v>
      </c>
      <c r="C415" s="139" t="s">
        <v>1359</v>
      </c>
      <c r="D415" s="139">
        <v>59071</v>
      </c>
      <c r="E415" s="139" t="s">
        <v>1360</v>
      </c>
      <c r="F415" s="139"/>
      <c r="G415" s="139" t="s">
        <v>54</v>
      </c>
      <c r="H415" s="139" t="s">
        <v>283</v>
      </c>
      <c r="I415" s="32">
        <v>2014</v>
      </c>
      <c r="J415" s="32">
        <v>2014</v>
      </c>
      <c r="K415" s="139" t="s">
        <v>3576</v>
      </c>
      <c r="L415" s="139" t="s">
        <v>32</v>
      </c>
      <c r="M415" s="139"/>
      <c r="N415" s="139"/>
      <c r="O415" s="139" t="s">
        <v>32</v>
      </c>
      <c r="P415" s="139" t="s">
        <v>58</v>
      </c>
      <c r="Q415" s="139" t="s">
        <v>58</v>
      </c>
      <c r="R415" s="140">
        <v>765</v>
      </c>
      <c r="S415" s="140" t="s">
        <v>3583</v>
      </c>
      <c r="T415" s="151" t="s">
        <v>1228</v>
      </c>
      <c r="U415" s="140" t="s">
        <v>86</v>
      </c>
      <c r="V415" s="164" t="s">
        <v>7484</v>
      </c>
      <c r="W415" s="170" t="str">
        <f t="shared" ca="1" si="61"/>
        <v>2014</v>
      </c>
      <c r="X415" s="170" t="e">
        <f>INDEX(Kraftwerksliste!$C$21:$Z$559,MATCH(A415,Kraftwerksliste!$D$21:$D$559,0),17)</f>
        <v>#N/A</v>
      </c>
      <c r="Z415" s="153" t="str" cm="1">
        <f t="array" aca="1" ref="Z415" ca="1">CELL("format",I415)</f>
        <v>G</v>
      </c>
      <c r="AA415" s="6">
        <v>414</v>
      </c>
      <c r="AB415" s="173" t="str">
        <f t="shared" ca="1" si="62"/>
        <v>2014</v>
      </c>
      <c r="AC415" s="6">
        <f t="shared" si="63"/>
        <v>0</v>
      </c>
      <c r="AD415" s="6">
        <f t="shared" si="64"/>
        <v>1</v>
      </c>
      <c r="AE415" s="6">
        <f t="shared" si="66"/>
        <v>37</v>
      </c>
      <c r="AF415" s="6" t="str">
        <f t="shared" si="65"/>
        <v xml:space="preserve">Endgültig Stillgelegt 2016 </v>
      </c>
    </row>
    <row r="416" spans="1:32" ht="15" customHeight="1" x14ac:dyDescent="0.35">
      <c r="A416" s="50" t="s">
        <v>1358</v>
      </c>
      <c r="B416" s="33" t="s">
        <v>335</v>
      </c>
      <c r="C416" s="36" t="s">
        <v>1359</v>
      </c>
      <c r="D416" s="77">
        <v>59071</v>
      </c>
      <c r="E416" s="33" t="s">
        <v>1360</v>
      </c>
      <c r="F416" s="33"/>
      <c r="G416" s="36" t="s">
        <v>54</v>
      </c>
      <c r="H416" s="36" t="s">
        <v>304</v>
      </c>
      <c r="I416" s="30">
        <v>41822</v>
      </c>
      <c r="J416" s="38">
        <v>41822</v>
      </c>
      <c r="K416" s="50" t="s">
        <v>1</v>
      </c>
      <c r="L416" s="36" t="s">
        <v>32</v>
      </c>
      <c r="M416" s="51"/>
      <c r="N416" s="33"/>
      <c r="O416" s="58" t="s">
        <v>32</v>
      </c>
      <c r="P416" s="36" t="s">
        <v>58</v>
      </c>
      <c r="Q416" s="33" t="s">
        <v>58</v>
      </c>
      <c r="R416" s="134">
        <v>763.7</v>
      </c>
      <c r="S416" s="33" t="s">
        <v>1361</v>
      </c>
      <c r="T416" s="50" t="s">
        <v>1228</v>
      </c>
      <c r="U416" s="33" t="s">
        <v>1005</v>
      </c>
      <c r="V416" s="159" t="s">
        <v>1</v>
      </c>
      <c r="W416" s="170">
        <f t="shared" ca="1" si="61"/>
        <v>2014</v>
      </c>
      <c r="X416" s="170" t="str">
        <f>INDEX(Kraftwerksliste!$C$21:$Z$559,MATCH(A416,Kraftwerksliste!$D$21:$D$559,0),17)</f>
        <v>Steam turbine</v>
      </c>
      <c r="Z416" s="153" t="str" cm="1">
        <f t="array" aca="1" ref="Z416" ca="1">CELL("format",I416)</f>
        <v>D1</v>
      </c>
      <c r="AA416" s="6">
        <v>415</v>
      </c>
      <c r="AB416" s="173">
        <f t="shared" ca="1" si="62"/>
        <v>2014</v>
      </c>
      <c r="AC416" s="6">
        <f t="shared" si="63"/>
        <v>0</v>
      </c>
      <c r="AD416" s="6">
        <f t="shared" si="64"/>
        <v>0</v>
      </c>
      <c r="AE416" s="6">
        <f t="shared" si="66"/>
        <v>10</v>
      </c>
      <c r="AF416" s="6" t="str">
        <f t="shared" si="65"/>
        <v>in Betrieb</v>
      </c>
    </row>
    <row r="417" spans="1:32" ht="15" customHeight="1" x14ac:dyDescent="0.25">
      <c r="A417" s="139" t="s">
        <v>3413</v>
      </c>
      <c r="B417" s="139" t="s">
        <v>335</v>
      </c>
      <c r="C417" s="139" t="s">
        <v>1359</v>
      </c>
      <c r="D417" s="139">
        <v>59071</v>
      </c>
      <c r="E417" s="139" t="s">
        <v>1360</v>
      </c>
      <c r="F417" s="139"/>
      <c r="G417" s="139" t="s">
        <v>54</v>
      </c>
      <c r="H417" s="139" t="s">
        <v>300</v>
      </c>
      <c r="I417" s="31">
        <v>1963</v>
      </c>
      <c r="J417" s="31">
        <v>1963</v>
      </c>
      <c r="K417" s="139" t="s">
        <v>3410</v>
      </c>
      <c r="L417" s="139" t="s">
        <v>32</v>
      </c>
      <c r="M417" s="139"/>
      <c r="N417" s="139"/>
      <c r="O417" s="139" t="s">
        <v>32</v>
      </c>
      <c r="P417" s="139" t="s">
        <v>58</v>
      </c>
      <c r="Q417" s="139" t="s">
        <v>58</v>
      </c>
      <c r="R417" s="140">
        <v>152</v>
      </c>
      <c r="S417" s="140" t="s">
        <v>3414</v>
      </c>
      <c r="T417" s="151" t="s">
        <v>370</v>
      </c>
      <c r="U417" s="140" t="s">
        <v>61</v>
      </c>
      <c r="V417" s="164" t="s">
        <v>7479</v>
      </c>
      <c r="W417" s="170" t="str">
        <f t="shared" ca="1" si="61"/>
        <v>1963</v>
      </c>
      <c r="X417" s="170" t="e">
        <f>INDEX(Kraftwerksliste!$C$21:$Z$559,MATCH(A417,Kraftwerksliste!$D$21:$D$559,0),17)</f>
        <v>#N/A</v>
      </c>
      <c r="Z417" s="153" t="str" cm="1">
        <f t="array" aca="1" ref="Z417" ca="1">CELL("format",I417)</f>
        <v>F0</v>
      </c>
      <c r="AA417" s="6">
        <v>416</v>
      </c>
      <c r="AB417" s="173" t="str">
        <f t="shared" ca="1" si="62"/>
        <v>1963</v>
      </c>
      <c r="AC417" s="6">
        <f t="shared" si="63"/>
        <v>0</v>
      </c>
      <c r="AD417" s="6">
        <f t="shared" si="64"/>
        <v>1</v>
      </c>
      <c r="AE417" s="6">
        <f t="shared" si="66"/>
        <v>37</v>
      </c>
      <c r="AF417" s="6" t="str">
        <f t="shared" si="65"/>
        <v xml:space="preserve">Endgültig Stillgelegt 2011 </v>
      </c>
    </row>
    <row r="418" spans="1:32" ht="15" customHeight="1" x14ac:dyDescent="0.25">
      <c r="A418" s="139" t="s">
        <v>3415</v>
      </c>
      <c r="B418" s="139" t="s">
        <v>335</v>
      </c>
      <c r="C418" s="139" t="s">
        <v>1359</v>
      </c>
      <c r="D418" s="139">
        <v>59071</v>
      </c>
      <c r="E418" s="139" t="s">
        <v>1360</v>
      </c>
      <c r="F418" s="139"/>
      <c r="G418" s="139" t="s">
        <v>54</v>
      </c>
      <c r="H418" s="139" t="s">
        <v>297</v>
      </c>
      <c r="I418" s="31">
        <v>1963</v>
      </c>
      <c r="J418" s="31">
        <v>1963</v>
      </c>
      <c r="K418" s="139" t="s">
        <v>3410</v>
      </c>
      <c r="L418" s="139" t="s">
        <v>32</v>
      </c>
      <c r="M418" s="139"/>
      <c r="N418" s="139"/>
      <c r="O418" s="139" t="s">
        <v>32</v>
      </c>
      <c r="P418" s="139" t="s">
        <v>58</v>
      </c>
      <c r="Q418" s="139" t="s">
        <v>58</v>
      </c>
      <c r="R418" s="140">
        <v>152</v>
      </c>
      <c r="S418" s="140" t="s">
        <v>3414</v>
      </c>
      <c r="T418" s="151" t="s">
        <v>370</v>
      </c>
      <c r="U418" s="140" t="s">
        <v>61</v>
      </c>
      <c r="V418" s="164" t="s">
        <v>7479</v>
      </c>
      <c r="W418" s="170" t="str">
        <f t="shared" ca="1" si="61"/>
        <v>1963</v>
      </c>
      <c r="X418" s="170" t="e">
        <f>INDEX(Kraftwerksliste!$C$21:$Z$559,MATCH(A418,Kraftwerksliste!$D$21:$D$559,0),17)</f>
        <v>#N/A</v>
      </c>
      <c r="Z418" s="153" t="str" cm="1">
        <f t="array" aca="1" ref="Z418" ca="1">CELL("format",I418)</f>
        <v>F0</v>
      </c>
      <c r="AA418" s="6">
        <v>417</v>
      </c>
      <c r="AB418" s="173" t="str">
        <f t="shared" ca="1" si="62"/>
        <v>1963</v>
      </c>
      <c r="AC418" s="6">
        <f t="shared" si="63"/>
        <v>0</v>
      </c>
      <c r="AD418" s="6">
        <f t="shared" si="64"/>
        <v>1</v>
      </c>
      <c r="AE418" s="6">
        <f t="shared" si="66"/>
        <v>37</v>
      </c>
      <c r="AF418" s="6" t="str">
        <f t="shared" si="65"/>
        <v xml:space="preserve">Endgültig Stillgelegt 2011 </v>
      </c>
    </row>
    <row r="419" spans="1:32" ht="15" customHeight="1" x14ac:dyDescent="0.25">
      <c r="A419" s="50" t="s">
        <v>4562</v>
      </c>
      <c r="B419" s="33" t="s">
        <v>4147</v>
      </c>
      <c r="C419" s="36" t="s">
        <v>4563</v>
      </c>
      <c r="D419" s="77">
        <v>24983</v>
      </c>
      <c r="E419" s="33" t="s">
        <v>6338</v>
      </c>
      <c r="F419" s="33"/>
      <c r="G419" s="36" t="s">
        <v>78</v>
      </c>
      <c r="H419" s="36"/>
      <c r="I419" s="29">
        <v>1996</v>
      </c>
      <c r="J419" s="29">
        <v>1996</v>
      </c>
      <c r="K419" s="50" t="s">
        <v>1</v>
      </c>
      <c r="L419" s="36" t="s">
        <v>3864</v>
      </c>
      <c r="M419" s="51"/>
      <c r="N419" s="33"/>
      <c r="O419" s="58" t="s">
        <v>3864</v>
      </c>
      <c r="P419" s="36" t="s">
        <v>55</v>
      </c>
      <c r="Q419" s="33"/>
      <c r="R419" s="52">
        <v>10.8</v>
      </c>
      <c r="S419" s="33"/>
      <c r="T419" s="50" t="s">
        <v>149</v>
      </c>
      <c r="U419" s="33" t="s">
        <v>79</v>
      </c>
      <c r="V419" s="159" t="s">
        <v>1</v>
      </c>
      <c r="W419" s="170" t="str">
        <f t="shared" ca="1" si="61"/>
        <v>1996</v>
      </c>
      <c r="X419" s="170" t="e">
        <f>INDEX(Kraftwerksliste!$C$21:$Z$559,MATCH(A419,Kraftwerksliste!$D$21:$D$559,0),17)</f>
        <v>#N/A</v>
      </c>
      <c r="Z419" s="153" t="str" cm="1">
        <f t="array" aca="1" ref="Z419" ca="1">CELL("format",I419)</f>
        <v>G</v>
      </c>
      <c r="AA419" s="6">
        <v>418</v>
      </c>
      <c r="AB419" s="173" t="str">
        <f t="shared" ca="1" si="62"/>
        <v>1996</v>
      </c>
      <c r="AC419" s="6">
        <f t="shared" si="63"/>
        <v>0</v>
      </c>
      <c r="AD419" s="6">
        <f t="shared" si="64"/>
        <v>0</v>
      </c>
      <c r="AE419" s="6">
        <f t="shared" si="66"/>
        <v>10</v>
      </c>
      <c r="AF419" s="6" t="str">
        <f t="shared" si="65"/>
        <v>in Betrieb</v>
      </c>
    </row>
    <row r="420" spans="1:32" ht="15" customHeight="1" x14ac:dyDescent="0.25">
      <c r="A420" s="50" t="s">
        <v>1362</v>
      </c>
      <c r="B420" s="33" t="s">
        <v>1363</v>
      </c>
      <c r="C420" s="36" t="s">
        <v>1363</v>
      </c>
      <c r="D420" s="77">
        <v>30659</v>
      </c>
      <c r="E420" s="33" t="s">
        <v>1364</v>
      </c>
      <c r="F420" s="33"/>
      <c r="G420" s="36" t="s">
        <v>59</v>
      </c>
      <c r="H420" s="36" t="s">
        <v>1364</v>
      </c>
      <c r="I420" s="30">
        <v>38504</v>
      </c>
      <c r="J420" s="38">
        <v>38504</v>
      </c>
      <c r="K420" s="50" t="s">
        <v>1</v>
      </c>
      <c r="L420" s="36" t="s">
        <v>16</v>
      </c>
      <c r="M420" s="51" t="s">
        <v>994</v>
      </c>
      <c r="N420" s="33"/>
      <c r="O420" s="58" t="s">
        <v>16</v>
      </c>
      <c r="P420" s="36" t="s">
        <v>58</v>
      </c>
      <c r="Q420" s="33" t="s">
        <v>58</v>
      </c>
      <c r="R420" s="52">
        <v>22.5</v>
      </c>
      <c r="S420" s="33" t="s">
        <v>1365</v>
      </c>
      <c r="T420" s="50" t="s">
        <v>370</v>
      </c>
      <c r="U420" s="33" t="s">
        <v>161</v>
      </c>
      <c r="V420" s="159" t="s">
        <v>1</v>
      </c>
      <c r="W420" s="170">
        <f t="shared" ca="1" si="61"/>
        <v>2005</v>
      </c>
      <c r="X420" s="170" t="str">
        <f>INDEX(Kraftwerksliste!$C$21:$Z$559,MATCH(A420,Kraftwerksliste!$D$21:$D$559,0),17)</f>
        <v>Steam turbine</v>
      </c>
      <c r="Z420" s="153" t="str" cm="1">
        <f t="array" aca="1" ref="Z420" ca="1">CELL("format",I420)</f>
        <v>D1</v>
      </c>
      <c r="AA420" s="6">
        <v>419</v>
      </c>
      <c r="AB420" s="173">
        <f t="shared" ca="1" si="62"/>
        <v>2005</v>
      </c>
      <c r="AC420" s="6">
        <f t="shared" si="63"/>
        <v>0</v>
      </c>
      <c r="AD420" s="6">
        <f t="shared" si="64"/>
        <v>0</v>
      </c>
      <c r="AE420" s="6">
        <f t="shared" si="66"/>
        <v>10</v>
      </c>
      <c r="AF420" s="6" t="str">
        <f t="shared" si="65"/>
        <v>in Betrieb</v>
      </c>
    </row>
    <row r="421" spans="1:32" ht="15" customHeight="1" x14ac:dyDescent="0.25">
      <c r="A421" s="50" t="s">
        <v>1366</v>
      </c>
      <c r="B421" s="33" t="s">
        <v>1367</v>
      </c>
      <c r="C421" s="33" t="s">
        <v>1368</v>
      </c>
      <c r="D421" s="77">
        <v>30169</v>
      </c>
      <c r="E421" s="33" t="s">
        <v>1364</v>
      </c>
      <c r="F421" s="50"/>
      <c r="G421" s="56" t="s">
        <v>59</v>
      </c>
      <c r="H421" s="33" t="s">
        <v>1368</v>
      </c>
      <c r="I421" s="30">
        <v>36104</v>
      </c>
      <c r="J421" s="30">
        <v>36104</v>
      </c>
      <c r="K421" s="50" t="s">
        <v>1</v>
      </c>
      <c r="L421" s="33" t="s">
        <v>20</v>
      </c>
      <c r="M421" s="33"/>
      <c r="N421" s="50"/>
      <c r="O421" s="50" t="s">
        <v>20</v>
      </c>
      <c r="P421" s="33" t="s">
        <v>58</v>
      </c>
      <c r="Q421" s="33" t="s">
        <v>55</v>
      </c>
      <c r="R421" s="52">
        <v>230</v>
      </c>
      <c r="S421" s="33" t="s">
        <v>1369</v>
      </c>
      <c r="T421" s="54" t="s">
        <v>370</v>
      </c>
      <c r="U421" s="61" t="s">
        <v>1370</v>
      </c>
      <c r="V421" s="163" t="s">
        <v>1</v>
      </c>
      <c r="W421" s="170">
        <f t="shared" ca="1" si="61"/>
        <v>1998</v>
      </c>
      <c r="X421" s="170" t="str">
        <f>INDEX(Kraftwerksliste!$C$21:$Z$559,MATCH(A421,Kraftwerksliste!$D$21:$D$559,0),17)</f>
        <v>Combined cycle</v>
      </c>
      <c r="Z421" s="153" t="str" cm="1">
        <f t="array" aca="1" ref="Z421" ca="1">CELL("format",I421)</f>
        <v>D1</v>
      </c>
      <c r="AA421" s="6">
        <v>420</v>
      </c>
      <c r="AB421" s="173">
        <f t="shared" ca="1" si="62"/>
        <v>1998</v>
      </c>
      <c r="AC421" s="6">
        <f t="shared" si="63"/>
        <v>0</v>
      </c>
      <c r="AD421" s="6">
        <f t="shared" si="64"/>
        <v>0</v>
      </c>
      <c r="AE421" s="6">
        <f t="shared" si="66"/>
        <v>10</v>
      </c>
      <c r="AF421" s="6" t="str">
        <f t="shared" si="65"/>
        <v>in Betrieb</v>
      </c>
    </row>
    <row r="422" spans="1:32" ht="15" customHeight="1" x14ac:dyDescent="0.25">
      <c r="A422" s="50" t="s">
        <v>1371</v>
      </c>
      <c r="B422" s="33" t="s">
        <v>1367</v>
      </c>
      <c r="C422" s="36" t="s">
        <v>1372</v>
      </c>
      <c r="D422" s="77">
        <v>30419</v>
      </c>
      <c r="E422" s="33" t="s">
        <v>1364</v>
      </c>
      <c r="F422" s="33"/>
      <c r="G422" s="36" t="s">
        <v>59</v>
      </c>
      <c r="H422" s="36" t="s">
        <v>297</v>
      </c>
      <c r="I422" s="30">
        <v>27485</v>
      </c>
      <c r="J422" s="30">
        <v>27485</v>
      </c>
      <c r="K422" s="50" t="s">
        <v>68</v>
      </c>
      <c r="L422" s="36" t="s">
        <v>20</v>
      </c>
      <c r="M422" s="51"/>
      <c r="N422" s="33"/>
      <c r="O422" s="58" t="s">
        <v>20</v>
      </c>
      <c r="P422" s="36" t="s">
        <v>58</v>
      </c>
      <c r="Q422" s="33" t="s">
        <v>55</v>
      </c>
      <c r="R422" s="52">
        <v>102</v>
      </c>
      <c r="S422" s="33" t="s">
        <v>1373</v>
      </c>
      <c r="T422" s="50" t="s">
        <v>370</v>
      </c>
      <c r="U422" s="33" t="s">
        <v>1370</v>
      </c>
      <c r="V422" s="159" t="s">
        <v>7478</v>
      </c>
      <c r="W422" s="170">
        <f t="shared" ca="1" si="61"/>
        <v>1975</v>
      </c>
      <c r="X422" s="170" t="e">
        <f>INDEX(Kraftwerksliste!$C$21:$Z$559,MATCH(A422,Kraftwerksliste!$D$21:$D$559,0),17)</f>
        <v>#N/A</v>
      </c>
      <c r="Z422" s="153" t="str" cm="1">
        <f t="array" aca="1" ref="Z422" ca="1">CELL("format",I422)</f>
        <v>D1</v>
      </c>
      <c r="AA422" s="6">
        <v>421</v>
      </c>
      <c r="AB422" s="173">
        <f t="shared" ca="1" si="62"/>
        <v>1975</v>
      </c>
      <c r="AC422" s="6">
        <f t="shared" si="63"/>
        <v>1</v>
      </c>
      <c r="AD422" s="6">
        <f t="shared" si="64"/>
        <v>0</v>
      </c>
      <c r="AE422" s="6">
        <f t="shared" si="66"/>
        <v>31</v>
      </c>
      <c r="AF422" s="6" t="str">
        <f t="shared" si="65"/>
        <v xml:space="preserve">Vorläufig Stillgelegt </v>
      </c>
    </row>
    <row r="423" spans="1:32" ht="15" customHeight="1" x14ac:dyDescent="0.25">
      <c r="A423" s="50" t="s">
        <v>1379</v>
      </c>
      <c r="B423" s="50" t="s">
        <v>1367</v>
      </c>
      <c r="C423" s="50" t="s">
        <v>1380</v>
      </c>
      <c r="D423" s="77">
        <v>30419</v>
      </c>
      <c r="E423" s="50" t="s">
        <v>1364</v>
      </c>
      <c r="F423" s="50"/>
      <c r="G423" s="56" t="s">
        <v>59</v>
      </c>
      <c r="H423" s="50" t="s">
        <v>1381</v>
      </c>
      <c r="I423" s="30">
        <v>32534</v>
      </c>
      <c r="J423" s="30">
        <v>32534</v>
      </c>
      <c r="K423" s="50" t="s">
        <v>1</v>
      </c>
      <c r="L423" s="50" t="s">
        <v>32</v>
      </c>
      <c r="M423" s="50"/>
      <c r="N423" s="50"/>
      <c r="O423" s="50" t="s">
        <v>32</v>
      </c>
      <c r="P423" s="50" t="s">
        <v>58</v>
      </c>
      <c r="Q423" s="33" t="s">
        <v>55</v>
      </c>
      <c r="R423" s="55">
        <v>136</v>
      </c>
      <c r="S423" s="50" t="s">
        <v>1382</v>
      </c>
      <c r="T423" s="54" t="s">
        <v>370</v>
      </c>
      <c r="U423" s="62" t="s">
        <v>1370</v>
      </c>
      <c r="V423" s="154" t="s">
        <v>1</v>
      </c>
      <c r="W423" s="170">
        <f t="shared" ca="1" si="61"/>
        <v>1989</v>
      </c>
      <c r="X423" s="170" t="str">
        <f>INDEX(Kraftwerksliste!$C$21:$Z$559,MATCH(A423,Kraftwerksliste!$D$21:$D$559,0),17)</f>
        <v>Steam turbine</v>
      </c>
      <c r="Z423" s="153" t="str" cm="1">
        <f t="array" aca="1" ref="Z423" ca="1">CELL("format",I423)</f>
        <v>D1</v>
      </c>
      <c r="AA423" s="6">
        <v>422</v>
      </c>
      <c r="AB423" s="173">
        <f t="shared" ca="1" si="62"/>
        <v>1989</v>
      </c>
      <c r="AC423" s="6">
        <f t="shared" si="63"/>
        <v>0</v>
      </c>
      <c r="AD423" s="6">
        <f t="shared" si="64"/>
        <v>0</v>
      </c>
      <c r="AE423" s="6">
        <f t="shared" si="66"/>
        <v>10</v>
      </c>
      <c r="AF423" s="6" t="str">
        <f t="shared" si="65"/>
        <v>in Betrieb</v>
      </c>
    </row>
    <row r="424" spans="1:32" ht="15" customHeight="1" x14ac:dyDescent="0.25">
      <c r="A424" s="50" t="s">
        <v>1383</v>
      </c>
      <c r="B424" s="33" t="s">
        <v>1367</v>
      </c>
      <c r="C424" s="33" t="s">
        <v>1380</v>
      </c>
      <c r="D424" s="77">
        <v>30419</v>
      </c>
      <c r="E424" s="33" t="s">
        <v>1364</v>
      </c>
      <c r="F424" s="50"/>
      <c r="G424" s="56" t="s">
        <v>59</v>
      </c>
      <c r="H424" s="33" t="s">
        <v>1384</v>
      </c>
      <c r="I424" s="30">
        <v>32680</v>
      </c>
      <c r="J424" s="30">
        <v>32680</v>
      </c>
      <c r="K424" s="50" t="s">
        <v>1</v>
      </c>
      <c r="L424" s="33" t="s">
        <v>32</v>
      </c>
      <c r="M424" s="33"/>
      <c r="N424" s="50"/>
      <c r="O424" s="50" t="s">
        <v>32</v>
      </c>
      <c r="P424" s="33" t="s">
        <v>58</v>
      </c>
      <c r="Q424" s="33" t="s">
        <v>55</v>
      </c>
      <c r="R424" s="52">
        <v>136</v>
      </c>
      <c r="S424" s="33" t="s">
        <v>1382</v>
      </c>
      <c r="T424" s="54" t="s">
        <v>370</v>
      </c>
      <c r="U424" s="33" t="s">
        <v>1370</v>
      </c>
      <c r="V424" s="159" t="s">
        <v>1</v>
      </c>
      <c r="W424" s="170">
        <f t="shared" ca="1" si="61"/>
        <v>1989</v>
      </c>
      <c r="X424" s="170" t="str">
        <f>INDEX(Kraftwerksliste!$C$21:$Z$559,MATCH(A424,Kraftwerksliste!$D$21:$D$559,0),17)</f>
        <v>Steam turbine</v>
      </c>
      <c r="Z424" s="153" t="str" cm="1">
        <f t="array" aca="1" ref="Z424" ca="1">CELL("format",I424)</f>
        <v>D1</v>
      </c>
      <c r="AA424" s="6">
        <v>423</v>
      </c>
      <c r="AB424" s="173">
        <f t="shared" ca="1" si="62"/>
        <v>1989</v>
      </c>
      <c r="AC424" s="6">
        <f t="shared" si="63"/>
        <v>0</v>
      </c>
      <c r="AD424" s="6">
        <f t="shared" si="64"/>
        <v>0</v>
      </c>
      <c r="AE424" s="6">
        <f t="shared" si="66"/>
        <v>10</v>
      </c>
      <c r="AF424" s="6" t="str">
        <f t="shared" si="65"/>
        <v>in Betrieb</v>
      </c>
    </row>
    <row r="425" spans="1:32" ht="15" customHeight="1" x14ac:dyDescent="0.25">
      <c r="A425" s="50" t="s">
        <v>1385</v>
      </c>
      <c r="B425" s="50" t="s">
        <v>508</v>
      </c>
      <c r="C425" s="50" t="s">
        <v>1386</v>
      </c>
      <c r="D425" s="77">
        <v>91230</v>
      </c>
      <c r="E425" s="50" t="s">
        <v>1386</v>
      </c>
      <c r="F425" s="50" t="s">
        <v>1387</v>
      </c>
      <c r="G425" s="56" t="s">
        <v>127</v>
      </c>
      <c r="H425" s="50" t="s">
        <v>1386</v>
      </c>
      <c r="I425" s="30">
        <v>21186</v>
      </c>
      <c r="J425" s="30">
        <v>21186</v>
      </c>
      <c r="K425" s="50" t="s">
        <v>5</v>
      </c>
      <c r="L425" s="50" t="s">
        <v>28</v>
      </c>
      <c r="M425" s="50"/>
      <c r="N425" s="50"/>
      <c r="O425" s="50" t="s">
        <v>28</v>
      </c>
      <c r="P425" s="50" t="s">
        <v>58</v>
      </c>
      <c r="Q425" s="33" t="s">
        <v>58</v>
      </c>
      <c r="R425" s="55">
        <v>160</v>
      </c>
      <c r="S425" s="50" t="s">
        <v>226</v>
      </c>
      <c r="T425" s="54" t="s">
        <v>370</v>
      </c>
      <c r="U425" s="50" t="s">
        <v>168</v>
      </c>
      <c r="V425" s="153" t="s">
        <v>5</v>
      </c>
      <c r="W425" s="170">
        <f t="shared" ca="1" si="61"/>
        <v>1958</v>
      </c>
      <c r="X425" s="170" t="e">
        <f>INDEX(Kraftwerksliste!$C$21:$Z$559,MATCH(A425,Kraftwerksliste!$D$21:$D$559,0),17)</f>
        <v>#N/A</v>
      </c>
      <c r="Z425" s="153" t="str" cm="1">
        <f t="array" aca="1" ref="Z425" ca="1">CELL("format",I425)</f>
        <v>D1</v>
      </c>
      <c r="AA425" s="6">
        <v>424</v>
      </c>
      <c r="AB425" s="173">
        <f t="shared" ca="1" si="62"/>
        <v>1958</v>
      </c>
      <c r="AC425" s="6">
        <f t="shared" si="63"/>
        <v>0</v>
      </c>
      <c r="AD425" s="6">
        <f t="shared" si="64"/>
        <v>0</v>
      </c>
      <c r="AE425" s="6">
        <f t="shared" si="66"/>
        <v>10</v>
      </c>
      <c r="AF425" s="6" t="str">
        <f t="shared" si="65"/>
        <v>Sonderfall</v>
      </c>
    </row>
    <row r="426" spans="1:32" ht="15" customHeight="1" x14ac:dyDescent="0.25">
      <c r="A426" s="50" t="s">
        <v>4576</v>
      </c>
      <c r="B426" s="50" t="s">
        <v>4577</v>
      </c>
      <c r="C426" s="50" t="s">
        <v>4578</v>
      </c>
      <c r="D426" s="77">
        <v>38829</v>
      </c>
      <c r="E426" s="50" t="s">
        <v>6347</v>
      </c>
      <c r="F426" s="50"/>
      <c r="G426" s="56" t="s">
        <v>99</v>
      </c>
      <c r="H426" s="50"/>
      <c r="I426" s="29">
        <v>2003</v>
      </c>
      <c r="J426" s="29">
        <v>2003</v>
      </c>
      <c r="K426" s="50" t="s">
        <v>1</v>
      </c>
      <c r="L426" s="50" t="s">
        <v>3864</v>
      </c>
      <c r="M426" s="50"/>
      <c r="N426" s="50"/>
      <c r="O426" s="50" t="s">
        <v>3864</v>
      </c>
      <c r="P426" s="50" t="s">
        <v>55</v>
      </c>
      <c r="Q426" s="33"/>
      <c r="R426" s="55">
        <v>30</v>
      </c>
      <c r="S426" s="50" t="s">
        <v>7277</v>
      </c>
      <c r="T426" s="54" t="s">
        <v>370</v>
      </c>
      <c r="U426" s="62" t="s">
        <v>252</v>
      </c>
      <c r="V426" s="154" t="s">
        <v>1</v>
      </c>
      <c r="W426" s="170" t="str">
        <f t="shared" ref="W426:W489" ca="1" si="67">IF(ISBLANK(I426),2010,IF(Z426="D1",YEAR(I426),RIGHT(I426,4)))</f>
        <v>2003</v>
      </c>
      <c r="X426" s="170" t="e">
        <f>INDEX(Kraftwerksliste!$C$21:$Z$559,MATCH(A426,Kraftwerksliste!$D$21:$D$559,0),17)</f>
        <v>#N/A</v>
      </c>
      <c r="Z426" s="153" t="str" cm="1">
        <f t="array" aca="1" ref="Z426" ca="1">CELL("format",I426)</f>
        <v>G</v>
      </c>
      <c r="AA426" s="6">
        <v>425</v>
      </c>
      <c r="AB426" s="173" t="str">
        <f t="shared" ref="AB426:AB489" ca="1" si="68">W426</f>
        <v>2003</v>
      </c>
      <c r="AC426" s="6">
        <f t="shared" si="63"/>
        <v>0</v>
      </c>
      <c r="AD426" s="6">
        <f t="shared" si="64"/>
        <v>0</v>
      </c>
      <c r="AE426" s="6">
        <f t="shared" si="66"/>
        <v>10</v>
      </c>
      <c r="AF426" s="6" t="str">
        <f t="shared" si="65"/>
        <v>in Betrieb</v>
      </c>
    </row>
    <row r="427" spans="1:32" ht="15" customHeight="1" x14ac:dyDescent="0.25">
      <c r="A427" s="50" t="s">
        <v>4579</v>
      </c>
      <c r="B427" s="50" t="s">
        <v>4580</v>
      </c>
      <c r="C427" s="50" t="s">
        <v>4581</v>
      </c>
      <c r="D427" s="77">
        <v>38829</v>
      </c>
      <c r="E427" s="50" t="s">
        <v>6347</v>
      </c>
      <c r="F427" s="50"/>
      <c r="G427" s="56" t="s">
        <v>99</v>
      </c>
      <c r="H427" s="50"/>
      <c r="I427" s="29">
        <v>2006</v>
      </c>
      <c r="J427" s="29">
        <v>2006</v>
      </c>
      <c r="K427" s="50" t="s">
        <v>1</v>
      </c>
      <c r="L427" s="50" t="s">
        <v>3864</v>
      </c>
      <c r="M427" s="50"/>
      <c r="N427" s="50"/>
      <c r="O427" s="50" t="s">
        <v>3864</v>
      </c>
      <c r="P427" s="50" t="s">
        <v>55</v>
      </c>
      <c r="Q427" s="33"/>
      <c r="R427" s="55">
        <v>28</v>
      </c>
      <c r="S427" s="50" t="s">
        <v>7278</v>
      </c>
      <c r="T427" s="54" t="s">
        <v>370</v>
      </c>
      <c r="U427" s="62" t="s">
        <v>252</v>
      </c>
      <c r="V427" s="154" t="s">
        <v>1</v>
      </c>
      <c r="W427" s="170" t="str">
        <f t="shared" ca="1" si="67"/>
        <v>2006</v>
      </c>
      <c r="X427" s="170" t="e">
        <f>INDEX(Kraftwerksliste!$C$21:$Z$559,MATCH(A427,Kraftwerksliste!$D$21:$D$559,0),17)</f>
        <v>#N/A</v>
      </c>
      <c r="Z427" s="153" t="str" cm="1">
        <f t="array" aca="1" ref="Z427" ca="1">CELL("format",I427)</f>
        <v>G</v>
      </c>
      <c r="AA427" s="6">
        <v>426</v>
      </c>
      <c r="AB427" s="173" t="str">
        <f t="shared" ca="1" si="68"/>
        <v>2006</v>
      </c>
      <c r="AC427" s="6">
        <f t="shared" si="63"/>
        <v>0</v>
      </c>
      <c r="AD427" s="6">
        <f t="shared" si="64"/>
        <v>0</v>
      </c>
      <c r="AE427" s="6">
        <f t="shared" si="66"/>
        <v>10</v>
      </c>
      <c r="AF427" s="6" t="str">
        <f t="shared" si="65"/>
        <v>in Betrieb</v>
      </c>
    </row>
    <row r="428" spans="1:32" ht="15" customHeight="1" x14ac:dyDescent="0.25">
      <c r="A428" s="50" t="s">
        <v>4582</v>
      </c>
      <c r="B428" s="50" t="s">
        <v>4583</v>
      </c>
      <c r="C428" s="50"/>
      <c r="D428" s="77">
        <v>49740</v>
      </c>
      <c r="E428" s="50" t="s">
        <v>6348</v>
      </c>
      <c r="F428" s="50"/>
      <c r="G428" s="56" t="s">
        <v>59</v>
      </c>
      <c r="H428" s="50"/>
      <c r="I428" s="29">
        <v>1999</v>
      </c>
      <c r="J428" s="29">
        <v>1999</v>
      </c>
      <c r="K428" s="50" t="s">
        <v>1</v>
      </c>
      <c r="L428" s="33" t="s">
        <v>3864</v>
      </c>
      <c r="M428" s="33"/>
      <c r="N428" s="50"/>
      <c r="O428" s="50" t="s">
        <v>3864</v>
      </c>
      <c r="P428" s="33" t="s">
        <v>55</v>
      </c>
      <c r="Q428" s="33"/>
      <c r="R428" s="55">
        <v>19.5</v>
      </c>
      <c r="S428" s="50"/>
      <c r="T428" s="54" t="s">
        <v>149</v>
      </c>
      <c r="U428" s="50" t="s">
        <v>60</v>
      </c>
      <c r="V428" s="153" t="s">
        <v>1</v>
      </c>
      <c r="W428" s="170" t="str">
        <f t="shared" ca="1" si="67"/>
        <v>1999</v>
      </c>
      <c r="X428" s="170" t="e">
        <f>INDEX(Kraftwerksliste!$C$21:$Z$559,MATCH(A428,Kraftwerksliste!$D$21:$D$559,0),17)</f>
        <v>#N/A</v>
      </c>
      <c r="Z428" s="153" t="str" cm="1">
        <f t="array" aca="1" ref="Z428" ca="1">CELL("format",I428)</f>
        <v>G</v>
      </c>
      <c r="AA428" s="6">
        <v>427</v>
      </c>
      <c r="AB428" s="173" t="str">
        <f t="shared" ca="1" si="68"/>
        <v>1999</v>
      </c>
      <c r="AC428" s="6">
        <f t="shared" si="63"/>
        <v>0</v>
      </c>
      <c r="AD428" s="6">
        <f t="shared" si="64"/>
        <v>0</v>
      </c>
      <c r="AE428" s="6">
        <f t="shared" si="66"/>
        <v>10</v>
      </c>
      <c r="AF428" s="6" t="str">
        <f t="shared" si="65"/>
        <v>in Betrieb</v>
      </c>
    </row>
    <row r="429" spans="1:32" ht="15" customHeight="1" x14ac:dyDescent="0.25">
      <c r="A429" s="50" t="s">
        <v>1388</v>
      </c>
      <c r="B429" s="50" t="s">
        <v>239</v>
      </c>
      <c r="C429" s="50" t="s">
        <v>1389</v>
      </c>
      <c r="D429" s="77">
        <v>79837</v>
      </c>
      <c r="E429" s="50" t="s">
        <v>1389</v>
      </c>
      <c r="F429" s="50" t="s">
        <v>1390</v>
      </c>
      <c r="G429" s="56" t="s">
        <v>57</v>
      </c>
      <c r="H429" s="50" t="s">
        <v>1389</v>
      </c>
      <c r="I429" s="30">
        <v>11405</v>
      </c>
      <c r="J429" s="30">
        <v>11405</v>
      </c>
      <c r="K429" s="50" t="s">
        <v>1</v>
      </c>
      <c r="L429" s="58" t="s">
        <v>28</v>
      </c>
      <c r="M429" s="58"/>
      <c r="N429" s="36"/>
      <c r="O429" s="36" t="s">
        <v>28</v>
      </c>
      <c r="P429" s="36" t="s">
        <v>58</v>
      </c>
      <c r="Q429" s="33" t="s">
        <v>58</v>
      </c>
      <c r="R429" s="55">
        <v>100</v>
      </c>
      <c r="S429" s="50" t="s">
        <v>1391</v>
      </c>
      <c r="T429" s="146" t="s">
        <v>370</v>
      </c>
      <c r="U429" s="50" t="s">
        <v>3857</v>
      </c>
      <c r="V429" s="153" t="s">
        <v>1</v>
      </c>
      <c r="W429" s="170">
        <f t="shared" ca="1" si="67"/>
        <v>1931</v>
      </c>
      <c r="X429" s="170" t="e">
        <f>INDEX(Kraftwerksliste!$C$21:$Z$559,MATCH(A429,Kraftwerksliste!$D$21:$D$559,0),17)</f>
        <v>#N/A</v>
      </c>
      <c r="Z429" s="153" t="str" cm="1">
        <f t="array" aca="1" ref="Z429" ca="1">CELL("format",I429)</f>
        <v>D1</v>
      </c>
      <c r="AA429" s="6">
        <v>428</v>
      </c>
      <c r="AB429" s="173">
        <f t="shared" ca="1" si="68"/>
        <v>1931</v>
      </c>
      <c r="AC429" s="6">
        <f t="shared" si="63"/>
        <v>0</v>
      </c>
      <c r="AD429" s="6">
        <f t="shared" si="64"/>
        <v>0</v>
      </c>
      <c r="AE429" s="6">
        <f t="shared" si="66"/>
        <v>10</v>
      </c>
      <c r="AF429" s="6" t="str">
        <f t="shared" si="65"/>
        <v>in Betrieb</v>
      </c>
    </row>
    <row r="430" spans="1:32" ht="15" customHeight="1" x14ac:dyDescent="0.25">
      <c r="A430" s="50" t="s">
        <v>1392</v>
      </c>
      <c r="B430" s="50" t="s">
        <v>1393</v>
      </c>
      <c r="C430" s="50" t="s">
        <v>1394</v>
      </c>
      <c r="D430" s="77">
        <v>83734</v>
      </c>
      <c r="E430" s="50" t="s">
        <v>1395</v>
      </c>
      <c r="F430" s="50"/>
      <c r="G430" s="56" t="s">
        <v>127</v>
      </c>
      <c r="H430" s="50" t="s">
        <v>1396</v>
      </c>
      <c r="I430" s="30">
        <v>30256</v>
      </c>
      <c r="J430" s="38">
        <v>30256</v>
      </c>
      <c r="K430" s="50" t="s">
        <v>1</v>
      </c>
      <c r="L430" s="50" t="s">
        <v>27</v>
      </c>
      <c r="M430" s="50"/>
      <c r="N430" s="50"/>
      <c r="O430" s="50" t="s">
        <v>27</v>
      </c>
      <c r="P430" s="50" t="s">
        <v>58</v>
      </c>
      <c r="Q430" s="50" t="s">
        <v>58</v>
      </c>
      <c r="R430" s="55">
        <v>23.38</v>
      </c>
      <c r="S430" s="50" t="s">
        <v>1397</v>
      </c>
      <c r="T430" s="146" t="s">
        <v>370</v>
      </c>
      <c r="U430" s="50" t="s">
        <v>168</v>
      </c>
      <c r="V430" s="153" t="s">
        <v>1</v>
      </c>
      <c r="W430" s="170">
        <f t="shared" ca="1" si="67"/>
        <v>1982</v>
      </c>
      <c r="X430" s="170" t="str">
        <f>INDEX(Kraftwerksliste!$C$21:$Z$559,MATCH(A430,Kraftwerksliste!$D$21:$D$559,0),17)</f>
        <v>Gas turbine</v>
      </c>
      <c r="Z430" s="153" t="str" cm="1">
        <f t="array" aca="1" ref="Z430" ca="1">CELL("format",I430)</f>
        <v>D1</v>
      </c>
      <c r="AA430" s="6">
        <v>429</v>
      </c>
      <c r="AB430" s="173">
        <f t="shared" ca="1" si="68"/>
        <v>1982</v>
      </c>
      <c r="AC430" s="6">
        <f t="shared" si="63"/>
        <v>0</v>
      </c>
      <c r="AD430" s="6">
        <f t="shared" si="64"/>
        <v>0</v>
      </c>
      <c r="AE430" s="6">
        <f t="shared" si="66"/>
        <v>10</v>
      </c>
      <c r="AF430" s="6" t="str">
        <f t="shared" si="65"/>
        <v>in Betrieb</v>
      </c>
    </row>
    <row r="431" spans="1:32" ht="15" customHeight="1" x14ac:dyDescent="0.25">
      <c r="A431" s="54" t="s">
        <v>1398</v>
      </c>
      <c r="B431" s="50" t="s">
        <v>1393</v>
      </c>
      <c r="C431" s="50" t="s">
        <v>1394</v>
      </c>
      <c r="D431" s="77">
        <v>83734</v>
      </c>
      <c r="E431" s="50" t="s">
        <v>1395</v>
      </c>
      <c r="F431" s="54"/>
      <c r="G431" s="56" t="s">
        <v>127</v>
      </c>
      <c r="H431" s="50" t="s">
        <v>1399</v>
      </c>
      <c r="I431" s="30">
        <v>30256</v>
      </c>
      <c r="J431" s="38">
        <v>30256</v>
      </c>
      <c r="K431" s="50" t="s">
        <v>1</v>
      </c>
      <c r="L431" s="50" t="s">
        <v>27</v>
      </c>
      <c r="M431" s="50"/>
      <c r="N431" s="50"/>
      <c r="O431" s="50" t="s">
        <v>27</v>
      </c>
      <c r="P431" s="50" t="s">
        <v>58</v>
      </c>
      <c r="Q431" s="50" t="s">
        <v>58</v>
      </c>
      <c r="R431" s="55">
        <v>23.38</v>
      </c>
      <c r="S431" s="50" t="s">
        <v>1397</v>
      </c>
      <c r="T431" s="146" t="s">
        <v>370</v>
      </c>
      <c r="U431" s="50" t="s">
        <v>168</v>
      </c>
      <c r="V431" s="153" t="s">
        <v>1</v>
      </c>
      <c r="W431" s="170">
        <f t="shared" ca="1" si="67"/>
        <v>1982</v>
      </c>
      <c r="X431" s="170" t="str">
        <f>INDEX(Kraftwerksliste!$C$21:$Z$559,MATCH(A431,Kraftwerksliste!$D$21:$D$559,0),17)</f>
        <v>Gas turbine</v>
      </c>
      <c r="Z431" s="153" t="str" cm="1">
        <f t="array" aca="1" ref="Z431" ca="1">CELL("format",I431)</f>
        <v>D1</v>
      </c>
      <c r="AA431" s="6">
        <v>430</v>
      </c>
      <c r="AB431" s="173">
        <f t="shared" ca="1" si="68"/>
        <v>1982</v>
      </c>
      <c r="AC431" s="6">
        <f t="shared" si="63"/>
        <v>0</v>
      </c>
      <c r="AD431" s="6">
        <f t="shared" si="64"/>
        <v>0</v>
      </c>
      <c r="AE431" s="6">
        <f t="shared" si="66"/>
        <v>10</v>
      </c>
      <c r="AF431" s="6" t="str">
        <f t="shared" si="65"/>
        <v>in Betrieb</v>
      </c>
    </row>
    <row r="432" spans="1:32" ht="15" customHeight="1" x14ac:dyDescent="0.25">
      <c r="A432" s="54" t="s">
        <v>1400</v>
      </c>
      <c r="B432" s="50" t="s">
        <v>1393</v>
      </c>
      <c r="C432" s="50" t="s">
        <v>1394</v>
      </c>
      <c r="D432" s="77">
        <v>83734</v>
      </c>
      <c r="E432" s="50" t="s">
        <v>1395</v>
      </c>
      <c r="F432" s="54"/>
      <c r="G432" s="56" t="s">
        <v>127</v>
      </c>
      <c r="H432" s="50" t="s">
        <v>558</v>
      </c>
      <c r="I432" s="30">
        <v>30256</v>
      </c>
      <c r="J432" s="38">
        <v>30256</v>
      </c>
      <c r="K432" s="50" t="s">
        <v>1</v>
      </c>
      <c r="L432" s="50" t="s">
        <v>27</v>
      </c>
      <c r="M432" s="50"/>
      <c r="N432" s="50"/>
      <c r="O432" s="50" t="s">
        <v>27</v>
      </c>
      <c r="P432" s="50" t="s">
        <v>58</v>
      </c>
      <c r="Q432" s="50" t="s">
        <v>58</v>
      </c>
      <c r="R432" s="55">
        <v>23.38</v>
      </c>
      <c r="S432" s="50" t="s">
        <v>1397</v>
      </c>
      <c r="T432" s="146" t="s">
        <v>370</v>
      </c>
      <c r="U432" s="50" t="s">
        <v>168</v>
      </c>
      <c r="V432" s="153" t="s">
        <v>1</v>
      </c>
      <c r="W432" s="170">
        <f t="shared" ca="1" si="67"/>
        <v>1982</v>
      </c>
      <c r="X432" s="170" t="str">
        <f>INDEX(Kraftwerksliste!$C$21:$Z$559,MATCH(A432,Kraftwerksliste!$D$21:$D$559,0),17)</f>
        <v>Gas turbine</v>
      </c>
      <c r="Z432" s="153" t="str" cm="1">
        <f t="array" aca="1" ref="Z432" ca="1">CELL("format",I432)</f>
        <v>D1</v>
      </c>
      <c r="AA432" s="6">
        <v>431</v>
      </c>
      <c r="AB432" s="173">
        <f t="shared" ca="1" si="68"/>
        <v>1982</v>
      </c>
      <c r="AC432" s="6">
        <f t="shared" si="63"/>
        <v>0</v>
      </c>
      <c r="AD432" s="6">
        <f t="shared" si="64"/>
        <v>0</v>
      </c>
      <c r="AE432" s="6">
        <f t="shared" si="66"/>
        <v>10</v>
      </c>
      <c r="AF432" s="6" t="str">
        <f t="shared" si="65"/>
        <v>in Betrieb</v>
      </c>
    </row>
    <row r="433" spans="1:32" ht="15" customHeight="1" x14ac:dyDescent="0.25">
      <c r="A433" s="54" t="s">
        <v>1401</v>
      </c>
      <c r="B433" s="50" t="s">
        <v>1393</v>
      </c>
      <c r="C433" s="50" t="s">
        <v>1394</v>
      </c>
      <c r="D433" s="77">
        <v>83734</v>
      </c>
      <c r="E433" s="50" t="s">
        <v>1395</v>
      </c>
      <c r="F433" s="50"/>
      <c r="G433" s="56" t="s">
        <v>127</v>
      </c>
      <c r="H433" s="50" t="s">
        <v>1402</v>
      </c>
      <c r="I433" s="30">
        <v>30256</v>
      </c>
      <c r="J433" s="38">
        <v>30256</v>
      </c>
      <c r="K433" s="50" t="s">
        <v>1</v>
      </c>
      <c r="L433" s="50" t="s">
        <v>27</v>
      </c>
      <c r="M433" s="50"/>
      <c r="N433" s="50"/>
      <c r="O433" s="50" t="s">
        <v>27</v>
      </c>
      <c r="P433" s="50" t="s">
        <v>58</v>
      </c>
      <c r="Q433" s="50" t="s">
        <v>58</v>
      </c>
      <c r="R433" s="55">
        <v>23.38</v>
      </c>
      <c r="S433" s="59" t="s">
        <v>1397</v>
      </c>
      <c r="T433" s="54" t="s">
        <v>370</v>
      </c>
      <c r="U433" s="50" t="s">
        <v>168</v>
      </c>
      <c r="V433" s="153" t="s">
        <v>1</v>
      </c>
      <c r="W433" s="170">
        <f t="shared" ca="1" si="67"/>
        <v>1982</v>
      </c>
      <c r="X433" s="170" t="str">
        <f>INDEX(Kraftwerksliste!$C$21:$Z$559,MATCH(A433,Kraftwerksliste!$D$21:$D$559,0),17)</f>
        <v>Gas turbine</v>
      </c>
      <c r="Z433" s="153" t="str" cm="1">
        <f t="array" aca="1" ref="Z433" ca="1">CELL("format",I433)</f>
        <v>D1</v>
      </c>
      <c r="AA433" s="6">
        <v>432</v>
      </c>
      <c r="AB433" s="173">
        <f t="shared" ca="1" si="68"/>
        <v>1982</v>
      </c>
      <c r="AC433" s="6">
        <f t="shared" si="63"/>
        <v>0</v>
      </c>
      <c r="AD433" s="6">
        <f t="shared" si="64"/>
        <v>0</v>
      </c>
      <c r="AE433" s="6">
        <f t="shared" si="66"/>
        <v>10</v>
      </c>
      <c r="AF433" s="6" t="str">
        <f t="shared" si="65"/>
        <v>in Betrieb</v>
      </c>
    </row>
    <row r="434" spans="1:32" ht="15" customHeight="1" x14ac:dyDescent="0.25">
      <c r="A434" s="50" t="s">
        <v>4592</v>
      </c>
      <c r="B434" s="50" t="s">
        <v>4593</v>
      </c>
      <c r="C434" s="50" t="s">
        <v>4594</v>
      </c>
      <c r="D434" s="77" t="s">
        <v>6355</v>
      </c>
      <c r="E434" s="50" t="s">
        <v>6356</v>
      </c>
      <c r="F434" s="50"/>
      <c r="G434" s="56" t="s">
        <v>66</v>
      </c>
      <c r="H434" s="50" t="s">
        <v>6357</v>
      </c>
      <c r="I434" s="30">
        <v>38600</v>
      </c>
      <c r="J434" s="38">
        <v>38600</v>
      </c>
      <c r="K434" s="50" t="s">
        <v>1</v>
      </c>
      <c r="L434" s="50" t="s">
        <v>3864</v>
      </c>
      <c r="M434" s="50"/>
      <c r="N434" s="50"/>
      <c r="O434" s="50" t="s">
        <v>3864</v>
      </c>
      <c r="P434" s="50" t="s">
        <v>55</v>
      </c>
      <c r="Q434" s="50" t="s">
        <v>58</v>
      </c>
      <c r="R434" s="55">
        <v>27</v>
      </c>
      <c r="S434" s="50" t="s">
        <v>7281</v>
      </c>
      <c r="T434" s="146" t="s">
        <v>370</v>
      </c>
      <c r="U434" s="50" t="s">
        <v>77</v>
      </c>
      <c r="V434" s="153" t="s">
        <v>1</v>
      </c>
      <c r="W434" s="170">
        <f t="shared" ca="1" si="67"/>
        <v>2005</v>
      </c>
      <c r="X434" s="170" t="e">
        <f>INDEX(Kraftwerksliste!$C$21:$Z$559,MATCH(A434,Kraftwerksliste!$D$21:$D$559,0),17)</f>
        <v>#N/A</v>
      </c>
      <c r="Z434" s="153" t="str" cm="1">
        <f t="array" aca="1" ref="Z434" ca="1">CELL("format",I434)</f>
        <v>D1</v>
      </c>
      <c r="AA434" s="6">
        <v>433</v>
      </c>
      <c r="AB434" s="173">
        <f t="shared" ca="1" si="68"/>
        <v>2005</v>
      </c>
      <c r="AC434" s="6">
        <f t="shared" si="63"/>
        <v>0</v>
      </c>
      <c r="AD434" s="6">
        <f t="shared" si="64"/>
        <v>0</v>
      </c>
      <c r="AE434" s="6">
        <f t="shared" si="66"/>
        <v>10</v>
      </c>
      <c r="AF434" s="6" t="str">
        <f t="shared" si="65"/>
        <v>in Betrieb</v>
      </c>
    </row>
    <row r="435" spans="1:32" ht="15" customHeight="1" x14ac:dyDescent="0.25">
      <c r="A435" s="54" t="s">
        <v>4595</v>
      </c>
      <c r="B435" s="50"/>
      <c r="C435" s="50" t="s">
        <v>4594</v>
      </c>
      <c r="D435" s="77" t="s">
        <v>6355</v>
      </c>
      <c r="E435" s="50" t="s">
        <v>6356</v>
      </c>
      <c r="F435" s="50"/>
      <c r="G435" s="56" t="s">
        <v>66</v>
      </c>
      <c r="H435" s="50" t="s">
        <v>6357</v>
      </c>
      <c r="I435" s="31">
        <v>2004</v>
      </c>
      <c r="J435" s="31">
        <v>2004</v>
      </c>
      <c r="K435" s="50" t="s">
        <v>1</v>
      </c>
      <c r="L435" s="50" t="s">
        <v>3864</v>
      </c>
      <c r="M435" s="50"/>
      <c r="N435" s="50"/>
      <c r="O435" s="50" t="s">
        <v>3864</v>
      </c>
      <c r="P435" s="50" t="s">
        <v>55</v>
      </c>
      <c r="Q435" s="50" t="s">
        <v>58</v>
      </c>
      <c r="R435" s="55">
        <v>10</v>
      </c>
      <c r="S435" s="50" t="s">
        <v>7281</v>
      </c>
      <c r="T435" s="54" t="s">
        <v>370</v>
      </c>
      <c r="U435" s="50" t="s">
        <v>77</v>
      </c>
      <c r="V435" s="153" t="s">
        <v>1</v>
      </c>
      <c r="W435" s="170" t="str">
        <f t="shared" ca="1" si="67"/>
        <v>2004</v>
      </c>
      <c r="X435" s="170" t="e">
        <f>INDEX(Kraftwerksliste!$C$21:$Z$559,MATCH(A435,Kraftwerksliste!$D$21:$D$559,0),17)</f>
        <v>#N/A</v>
      </c>
      <c r="Z435" s="153" t="str" cm="1">
        <f t="array" aca="1" ref="Z435" ca="1">CELL("format",I435)</f>
        <v>F0</v>
      </c>
      <c r="AA435" s="6">
        <v>434</v>
      </c>
      <c r="AB435" s="173" t="str">
        <f t="shared" ca="1" si="68"/>
        <v>2004</v>
      </c>
      <c r="AC435" s="6">
        <f t="shared" si="63"/>
        <v>0</v>
      </c>
      <c r="AD435" s="6">
        <f t="shared" si="64"/>
        <v>0</v>
      </c>
      <c r="AE435" s="6">
        <f t="shared" si="66"/>
        <v>10</v>
      </c>
      <c r="AF435" s="6" t="str">
        <f t="shared" si="65"/>
        <v>in Betrieb</v>
      </c>
    </row>
    <row r="436" spans="1:32" ht="15" customHeight="1" x14ac:dyDescent="0.25">
      <c r="A436" s="50" t="s">
        <v>1416</v>
      </c>
      <c r="B436" s="50" t="s">
        <v>102</v>
      </c>
      <c r="C436" s="50" t="s">
        <v>1417</v>
      </c>
      <c r="D436" s="77">
        <v>74076</v>
      </c>
      <c r="E436" s="50" t="s">
        <v>1418</v>
      </c>
      <c r="F436" s="50" t="s">
        <v>1419</v>
      </c>
      <c r="G436" s="56" t="s">
        <v>57</v>
      </c>
      <c r="H436" s="50" t="s">
        <v>1420</v>
      </c>
      <c r="I436" s="30">
        <v>23979</v>
      </c>
      <c r="J436" s="38">
        <v>23979</v>
      </c>
      <c r="K436" s="50" t="s">
        <v>1257</v>
      </c>
      <c r="L436" s="33" t="s">
        <v>32</v>
      </c>
      <c r="M436" s="33"/>
      <c r="N436" s="50"/>
      <c r="O436" s="50" t="s">
        <v>32</v>
      </c>
      <c r="P436" s="33" t="s">
        <v>58</v>
      </c>
      <c r="Q436" s="33" t="s">
        <v>58</v>
      </c>
      <c r="R436" s="55">
        <v>125</v>
      </c>
      <c r="S436" s="50" t="s">
        <v>1418</v>
      </c>
      <c r="T436" s="54" t="s">
        <v>370</v>
      </c>
      <c r="U436" s="50" t="s">
        <v>107</v>
      </c>
      <c r="V436" s="153" t="s">
        <v>1257</v>
      </c>
      <c r="W436" s="170">
        <f t="shared" ca="1" si="67"/>
        <v>1965</v>
      </c>
      <c r="X436" s="170" t="e">
        <f>INDEX(Kraftwerksliste!$C$21:$Z$559,MATCH(A436,Kraftwerksliste!$D$21:$D$559,0),17)</f>
        <v>#N/A</v>
      </c>
      <c r="Z436" s="153" t="str" cm="1">
        <f t="array" aca="1" ref="Z436" ca="1">CELL("format",I436)</f>
        <v>D1</v>
      </c>
      <c r="AA436" s="6">
        <v>435</v>
      </c>
      <c r="AB436" s="173">
        <f t="shared" ca="1" si="68"/>
        <v>1965</v>
      </c>
      <c r="AC436" s="6">
        <f t="shared" si="63"/>
        <v>0</v>
      </c>
      <c r="AD436" s="6">
        <f t="shared" si="64"/>
        <v>0</v>
      </c>
      <c r="AE436" s="6">
        <f t="shared" si="66"/>
        <v>35</v>
      </c>
      <c r="AF436" s="6" t="str">
        <f t="shared" si="65"/>
        <v>gesetzlich an Stilllegung gehindert</v>
      </c>
    </row>
    <row r="437" spans="1:32" ht="15" customHeight="1" x14ac:dyDescent="0.25">
      <c r="A437" s="50" t="s">
        <v>1421</v>
      </c>
      <c r="B437" s="50" t="s">
        <v>102</v>
      </c>
      <c r="C437" s="50" t="s">
        <v>1417</v>
      </c>
      <c r="D437" s="77">
        <v>74076</v>
      </c>
      <c r="E437" s="50" t="s">
        <v>1418</v>
      </c>
      <c r="F437" s="50" t="s">
        <v>1419</v>
      </c>
      <c r="G437" s="56" t="s">
        <v>57</v>
      </c>
      <c r="H437" s="50" t="s">
        <v>1422</v>
      </c>
      <c r="I437" s="30">
        <v>24291</v>
      </c>
      <c r="J437" s="38">
        <v>24291</v>
      </c>
      <c r="K437" s="50" t="s">
        <v>1257</v>
      </c>
      <c r="L437" s="33" t="s">
        <v>32</v>
      </c>
      <c r="M437" s="33"/>
      <c r="N437" s="50"/>
      <c r="O437" s="50" t="s">
        <v>32</v>
      </c>
      <c r="P437" s="33" t="s">
        <v>58</v>
      </c>
      <c r="Q437" s="33" t="s">
        <v>58</v>
      </c>
      <c r="R437" s="55">
        <v>125</v>
      </c>
      <c r="S437" s="50" t="s">
        <v>1418</v>
      </c>
      <c r="T437" s="54" t="s">
        <v>370</v>
      </c>
      <c r="U437" s="50" t="s">
        <v>107</v>
      </c>
      <c r="V437" s="153" t="s">
        <v>1257</v>
      </c>
      <c r="W437" s="170">
        <f t="shared" ca="1" si="67"/>
        <v>1966</v>
      </c>
      <c r="X437" s="170" t="e">
        <f>INDEX(Kraftwerksliste!$C$21:$Z$559,MATCH(A437,Kraftwerksliste!$D$21:$D$559,0),17)</f>
        <v>#N/A</v>
      </c>
      <c r="Z437" s="153" t="str" cm="1">
        <f t="array" aca="1" ref="Z437" ca="1">CELL("format",I437)</f>
        <v>D1</v>
      </c>
      <c r="AA437" s="6">
        <v>436</v>
      </c>
      <c r="AB437" s="173">
        <f t="shared" ca="1" si="68"/>
        <v>1966</v>
      </c>
      <c r="AC437" s="6">
        <f t="shared" si="63"/>
        <v>0</v>
      </c>
      <c r="AD437" s="6">
        <f t="shared" si="64"/>
        <v>0</v>
      </c>
      <c r="AE437" s="6">
        <f t="shared" si="66"/>
        <v>35</v>
      </c>
      <c r="AF437" s="6" t="str">
        <f t="shared" si="65"/>
        <v>gesetzlich an Stilllegung gehindert</v>
      </c>
    </row>
    <row r="438" spans="1:32" ht="15" customHeight="1" x14ac:dyDescent="0.25">
      <c r="A438" s="54" t="s">
        <v>1423</v>
      </c>
      <c r="B438" s="50" t="s">
        <v>102</v>
      </c>
      <c r="C438" s="50" t="s">
        <v>1417</v>
      </c>
      <c r="D438" s="77">
        <v>74076</v>
      </c>
      <c r="E438" s="50" t="s">
        <v>1418</v>
      </c>
      <c r="F438" s="50" t="s">
        <v>1419</v>
      </c>
      <c r="G438" s="56" t="s">
        <v>57</v>
      </c>
      <c r="H438" s="50" t="s">
        <v>1424</v>
      </c>
      <c r="I438" s="30">
        <v>31382</v>
      </c>
      <c r="J438" s="38">
        <v>31382</v>
      </c>
      <c r="K438" s="50" t="s">
        <v>1</v>
      </c>
      <c r="L438" s="33" t="s">
        <v>32</v>
      </c>
      <c r="M438" s="33"/>
      <c r="N438" s="50"/>
      <c r="O438" s="50" t="s">
        <v>32</v>
      </c>
      <c r="P438" s="58" t="s">
        <v>58</v>
      </c>
      <c r="Q438" s="33" t="s">
        <v>55</v>
      </c>
      <c r="R438" s="55">
        <v>778</v>
      </c>
      <c r="S438" s="51" t="s">
        <v>1425</v>
      </c>
      <c r="T438" s="54" t="s">
        <v>1228</v>
      </c>
      <c r="U438" s="50" t="s">
        <v>117</v>
      </c>
      <c r="V438" s="153" t="s">
        <v>1</v>
      </c>
      <c r="W438" s="170">
        <f t="shared" ca="1" si="67"/>
        <v>1985</v>
      </c>
      <c r="X438" s="170" t="str">
        <f>INDEX(Kraftwerksliste!$C$21:$Z$559,MATCH(A438,Kraftwerksliste!$D$21:$D$559,0),17)</f>
        <v>Steam turbine</v>
      </c>
      <c r="Z438" s="153" t="str" cm="1">
        <f t="array" aca="1" ref="Z438" ca="1">CELL("format",I438)</f>
        <v>D1</v>
      </c>
      <c r="AA438" s="6">
        <v>437</v>
      </c>
      <c r="AB438" s="173">
        <f t="shared" ca="1" si="68"/>
        <v>1985</v>
      </c>
      <c r="AC438" s="6">
        <f t="shared" si="63"/>
        <v>0</v>
      </c>
      <c r="AD438" s="6">
        <f t="shared" si="64"/>
        <v>0</v>
      </c>
      <c r="AE438" s="6">
        <f t="shared" si="66"/>
        <v>10</v>
      </c>
      <c r="AF438" s="6" t="str">
        <f t="shared" si="65"/>
        <v>in Betrieb</v>
      </c>
    </row>
    <row r="439" spans="1:32" ht="15" customHeight="1" x14ac:dyDescent="0.25">
      <c r="A439" s="50" t="s">
        <v>4605</v>
      </c>
      <c r="B439" s="50"/>
      <c r="C439" s="50"/>
      <c r="D439" s="77">
        <v>52525</v>
      </c>
      <c r="E439" s="50" t="s">
        <v>6366</v>
      </c>
      <c r="F439" s="50"/>
      <c r="G439" s="56" t="s">
        <v>54</v>
      </c>
      <c r="H439" s="50"/>
      <c r="I439" s="29">
        <v>2004</v>
      </c>
      <c r="J439" s="29">
        <v>2004</v>
      </c>
      <c r="K439" s="50" t="s">
        <v>1</v>
      </c>
      <c r="L439" s="50" t="s">
        <v>3864</v>
      </c>
      <c r="M439" s="50"/>
      <c r="N439" s="50"/>
      <c r="O439" s="50" t="s">
        <v>3864</v>
      </c>
      <c r="P439" s="50" t="s">
        <v>55</v>
      </c>
      <c r="Q439" s="50"/>
      <c r="R439" s="55">
        <v>18</v>
      </c>
      <c r="S439" s="50"/>
      <c r="T439" s="54" t="s">
        <v>149</v>
      </c>
      <c r="U439" s="50" t="s">
        <v>7283</v>
      </c>
      <c r="V439" s="153" t="s">
        <v>1</v>
      </c>
      <c r="W439" s="170" t="str">
        <f t="shared" ca="1" si="67"/>
        <v>2004</v>
      </c>
      <c r="X439" s="170" t="e">
        <f>INDEX(Kraftwerksliste!$C$21:$Z$559,MATCH(A439,Kraftwerksliste!$D$21:$D$559,0),17)</f>
        <v>#N/A</v>
      </c>
      <c r="Z439" s="153" t="str" cm="1">
        <f t="array" aca="1" ref="Z439" ca="1">CELL("format",I439)</f>
        <v>G</v>
      </c>
      <c r="AA439" s="6">
        <v>438</v>
      </c>
      <c r="AB439" s="173" t="str">
        <f t="shared" ca="1" si="68"/>
        <v>2004</v>
      </c>
      <c r="AC439" s="6">
        <f t="shared" si="63"/>
        <v>0</v>
      </c>
      <c r="AD439" s="6">
        <f t="shared" si="64"/>
        <v>0</v>
      </c>
      <c r="AE439" s="6">
        <f t="shared" si="66"/>
        <v>10</v>
      </c>
      <c r="AF439" s="6" t="str">
        <f t="shared" si="65"/>
        <v>in Betrieb</v>
      </c>
    </row>
    <row r="440" spans="1:32" ht="15" customHeight="1" x14ac:dyDescent="0.25">
      <c r="A440" s="50" t="s">
        <v>4606</v>
      </c>
      <c r="B440" s="50" t="s">
        <v>4607</v>
      </c>
      <c r="C440" s="50"/>
      <c r="D440" s="77">
        <v>53940</v>
      </c>
      <c r="E440" s="50" t="s">
        <v>6367</v>
      </c>
      <c r="F440" s="50"/>
      <c r="G440" s="56" t="s">
        <v>54</v>
      </c>
      <c r="H440" s="50"/>
      <c r="I440" s="29">
        <v>2001</v>
      </c>
      <c r="J440" s="29">
        <v>2001</v>
      </c>
      <c r="K440" s="50" t="s">
        <v>1</v>
      </c>
      <c r="L440" s="50" t="s">
        <v>3864</v>
      </c>
      <c r="M440" s="50"/>
      <c r="N440" s="50"/>
      <c r="O440" s="50" t="s">
        <v>3864</v>
      </c>
      <c r="P440" s="50" t="s">
        <v>55</v>
      </c>
      <c r="Q440" s="50"/>
      <c r="R440" s="55">
        <v>10.199999999999999</v>
      </c>
      <c r="S440" s="50"/>
      <c r="T440" s="54" t="s">
        <v>149</v>
      </c>
      <c r="U440" s="50" t="s">
        <v>61</v>
      </c>
      <c r="V440" s="153" t="s">
        <v>1</v>
      </c>
      <c r="W440" s="170" t="str">
        <f t="shared" ca="1" si="67"/>
        <v>2001</v>
      </c>
      <c r="X440" s="170" t="e">
        <f>INDEX(Kraftwerksliste!$C$21:$Z$559,MATCH(A440,Kraftwerksliste!$D$21:$D$559,0),17)</f>
        <v>#N/A</v>
      </c>
      <c r="Z440" s="153" t="str" cm="1">
        <f t="array" aca="1" ref="Z440" ca="1">CELL("format",I440)</f>
        <v>G</v>
      </c>
      <c r="AA440" s="6">
        <v>439</v>
      </c>
      <c r="AB440" s="173" t="str">
        <f t="shared" ca="1" si="68"/>
        <v>2001</v>
      </c>
      <c r="AC440" s="6">
        <f t="shared" si="63"/>
        <v>0</v>
      </c>
      <c r="AD440" s="6">
        <f t="shared" si="64"/>
        <v>0</v>
      </c>
      <c r="AE440" s="6">
        <f t="shared" si="66"/>
        <v>10</v>
      </c>
      <c r="AF440" s="6" t="str">
        <f t="shared" si="65"/>
        <v>in Betrieb</v>
      </c>
    </row>
    <row r="441" spans="1:32" ht="15" customHeight="1" x14ac:dyDescent="0.25">
      <c r="A441" s="54" t="s">
        <v>1437</v>
      </c>
      <c r="B441" s="33" t="s">
        <v>1438</v>
      </c>
      <c r="C441" s="36" t="s">
        <v>1439</v>
      </c>
      <c r="D441" s="77">
        <v>38350</v>
      </c>
      <c r="E441" s="33" t="s">
        <v>1440</v>
      </c>
      <c r="F441" s="33"/>
      <c r="G441" s="36" t="s">
        <v>59</v>
      </c>
      <c r="H441" s="36" t="s">
        <v>1441</v>
      </c>
      <c r="I441" s="30">
        <v>36250</v>
      </c>
      <c r="J441" s="38">
        <v>36250</v>
      </c>
      <c r="K441" s="50" t="s">
        <v>1</v>
      </c>
      <c r="L441" s="50" t="s">
        <v>16</v>
      </c>
      <c r="M441" s="50" t="s">
        <v>994</v>
      </c>
      <c r="N441" s="50"/>
      <c r="O441" s="50" t="s">
        <v>16</v>
      </c>
      <c r="P441" s="50" t="s">
        <v>58</v>
      </c>
      <c r="Q441" s="50" t="s">
        <v>58</v>
      </c>
      <c r="R441" s="52">
        <v>37.5</v>
      </c>
      <c r="S441" s="36" t="s">
        <v>1442</v>
      </c>
      <c r="T441" s="50" t="s">
        <v>370</v>
      </c>
      <c r="U441" s="79" t="s">
        <v>161</v>
      </c>
      <c r="V441" s="160" t="s">
        <v>1</v>
      </c>
      <c r="W441" s="170">
        <f t="shared" ca="1" si="67"/>
        <v>1999</v>
      </c>
      <c r="X441" s="170" t="str">
        <f>INDEX(Kraftwerksliste!$C$21:$Z$559,MATCH(A441,Kraftwerksliste!$D$21:$D$559,0),17)</f>
        <v>Steam turbine</v>
      </c>
      <c r="Z441" s="153" t="str" cm="1">
        <f t="array" aca="1" ref="Z441" ca="1">CELL("format",I441)</f>
        <v>D1</v>
      </c>
      <c r="AA441" s="6">
        <v>440</v>
      </c>
      <c r="AB441" s="173">
        <f t="shared" ca="1" si="68"/>
        <v>1999</v>
      </c>
      <c r="AC441" s="6">
        <f t="shared" si="63"/>
        <v>0</v>
      </c>
      <c r="AD441" s="6">
        <f t="shared" si="64"/>
        <v>0</v>
      </c>
      <c r="AE441" s="6">
        <f t="shared" si="66"/>
        <v>10</v>
      </c>
      <c r="AF441" s="6" t="str">
        <f t="shared" si="65"/>
        <v>in Betrieb</v>
      </c>
    </row>
    <row r="442" spans="1:32" ht="15" customHeight="1" x14ac:dyDescent="0.25">
      <c r="A442" s="50" t="s">
        <v>1443</v>
      </c>
      <c r="B442" s="50" t="s">
        <v>1444</v>
      </c>
      <c r="C442" s="50" t="s">
        <v>1445</v>
      </c>
      <c r="D442" s="77">
        <v>38350</v>
      </c>
      <c r="E442" s="50" t="s">
        <v>1440</v>
      </c>
      <c r="F442" s="50"/>
      <c r="G442" s="56" t="s">
        <v>59</v>
      </c>
      <c r="H442" s="50" t="s">
        <v>283</v>
      </c>
      <c r="I442" s="30">
        <v>31258</v>
      </c>
      <c r="J442" s="38">
        <v>31258</v>
      </c>
      <c r="K442" s="50" t="s">
        <v>287</v>
      </c>
      <c r="L442" s="50" t="s">
        <v>18</v>
      </c>
      <c r="M442" s="50"/>
      <c r="N442" s="50"/>
      <c r="O442" s="50" t="s">
        <v>18</v>
      </c>
      <c r="P442" s="50" t="s">
        <v>58</v>
      </c>
      <c r="Q442" s="50" t="s">
        <v>58</v>
      </c>
      <c r="R442" s="55">
        <v>352</v>
      </c>
      <c r="S442" s="50" t="s">
        <v>1440</v>
      </c>
      <c r="T442" s="146" t="s">
        <v>1228</v>
      </c>
      <c r="U442" s="50" t="s">
        <v>580</v>
      </c>
      <c r="V442" s="153" t="s">
        <v>287</v>
      </c>
      <c r="W442" s="170">
        <f t="shared" ca="1" si="67"/>
        <v>1985</v>
      </c>
      <c r="X442" s="170" t="e">
        <f>INDEX(Kraftwerksliste!$C$21:$Z$559,MATCH(A442,Kraftwerksliste!$D$21:$D$559,0),17)</f>
        <v>#N/A</v>
      </c>
      <c r="Z442" s="153" t="str" cm="1">
        <f t="array" aca="1" ref="Z442" ca="1">CELL("format",I442)</f>
        <v>D1</v>
      </c>
      <c r="AA442" s="6">
        <v>441</v>
      </c>
      <c r="AB442" s="173">
        <f t="shared" ca="1" si="68"/>
        <v>1985</v>
      </c>
      <c r="AC442" s="6">
        <f t="shared" si="63"/>
        <v>0</v>
      </c>
      <c r="AD442" s="6">
        <f t="shared" si="64"/>
        <v>0</v>
      </c>
      <c r="AE442" s="6">
        <f t="shared" si="66"/>
        <v>23</v>
      </c>
      <c r="AF442" s="6" t="str">
        <f t="shared" si="65"/>
        <v>Sicherheitsbereitschaft</v>
      </c>
    </row>
    <row r="443" spans="1:32" ht="15" customHeight="1" x14ac:dyDescent="0.25">
      <c r="A443" s="50" t="s">
        <v>4610</v>
      </c>
      <c r="B443" s="50" t="s">
        <v>4611</v>
      </c>
      <c r="C443" s="50" t="s">
        <v>4612</v>
      </c>
      <c r="D443" s="77">
        <v>38350</v>
      </c>
      <c r="E443" s="50" t="s">
        <v>1440</v>
      </c>
      <c r="F443" s="50" t="s">
        <v>6369</v>
      </c>
      <c r="G443" s="56" t="s">
        <v>59</v>
      </c>
      <c r="H443" s="50"/>
      <c r="I443" s="30">
        <v>39268</v>
      </c>
      <c r="J443" s="38">
        <v>39268</v>
      </c>
      <c r="K443" s="50" t="s">
        <v>1</v>
      </c>
      <c r="L443" s="50" t="s">
        <v>3864</v>
      </c>
      <c r="M443" s="50"/>
      <c r="N443" s="50"/>
      <c r="O443" s="50" t="s">
        <v>3864</v>
      </c>
      <c r="P443" s="50" t="s">
        <v>55</v>
      </c>
      <c r="Q443" s="50" t="s">
        <v>130</v>
      </c>
      <c r="R443" s="55">
        <v>15.8</v>
      </c>
      <c r="S443" s="50" t="s">
        <v>7284</v>
      </c>
      <c r="T443" s="54" t="s">
        <v>149</v>
      </c>
      <c r="U443" s="50" t="s">
        <v>161</v>
      </c>
      <c r="V443" s="153" t="s">
        <v>1</v>
      </c>
      <c r="W443" s="170">
        <f t="shared" ca="1" si="67"/>
        <v>2007</v>
      </c>
      <c r="X443" s="170" t="e">
        <f>INDEX(Kraftwerksliste!$C$21:$Z$559,MATCH(A443,Kraftwerksliste!$D$21:$D$559,0),17)</f>
        <v>#N/A</v>
      </c>
      <c r="Z443" s="153" t="str" cm="1">
        <f t="array" aca="1" ref="Z443" ca="1">CELL("format",I443)</f>
        <v>D1</v>
      </c>
      <c r="AA443" s="6">
        <v>442</v>
      </c>
      <c r="AB443" s="173">
        <f t="shared" ca="1" si="68"/>
        <v>2007</v>
      </c>
      <c r="AC443" s="6">
        <f t="shared" si="63"/>
        <v>0</v>
      </c>
      <c r="AD443" s="6">
        <f t="shared" si="64"/>
        <v>0</v>
      </c>
      <c r="AE443" s="6">
        <f t="shared" si="66"/>
        <v>10</v>
      </c>
      <c r="AF443" s="6" t="str">
        <f t="shared" si="65"/>
        <v>in Betrieb</v>
      </c>
    </row>
    <row r="444" spans="1:32" ht="15" customHeight="1" x14ac:dyDescent="0.25">
      <c r="A444" s="50" t="s">
        <v>4613</v>
      </c>
      <c r="B444" s="50" t="s">
        <v>4614</v>
      </c>
      <c r="C444" s="50"/>
      <c r="D444" s="77">
        <v>38350</v>
      </c>
      <c r="E444" s="50" t="s">
        <v>1440</v>
      </c>
      <c r="F444" s="50"/>
      <c r="G444" s="56" t="s">
        <v>59</v>
      </c>
      <c r="H444" s="50"/>
      <c r="I444" s="29">
        <v>2003</v>
      </c>
      <c r="J444" s="29">
        <v>2003</v>
      </c>
      <c r="K444" s="50" t="s">
        <v>1</v>
      </c>
      <c r="L444" s="50" t="s">
        <v>3864</v>
      </c>
      <c r="M444" s="50"/>
      <c r="N444" s="50"/>
      <c r="O444" s="50" t="s">
        <v>3864</v>
      </c>
      <c r="P444" s="50" t="s">
        <v>55</v>
      </c>
      <c r="Q444" s="50"/>
      <c r="R444" s="55">
        <v>12</v>
      </c>
      <c r="S444" s="50"/>
      <c r="T444" s="146" t="s">
        <v>149</v>
      </c>
      <c r="U444" s="50" t="s">
        <v>161</v>
      </c>
      <c r="V444" s="153" t="s">
        <v>1</v>
      </c>
      <c r="W444" s="170" t="str">
        <f t="shared" ca="1" si="67"/>
        <v>2003</v>
      </c>
      <c r="X444" s="170" t="e">
        <f>INDEX(Kraftwerksliste!$C$21:$Z$559,MATCH(A444,Kraftwerksliste!$D$21:$D$559,0),17)</f>
        <v>#N/A</v>
      </c>
      <c r="Z444" s="153" t="str" cm="1">
        <f t="array" aca="1" ref="Z444" ca="1">CELL("format",I444)</f>
        <v>G</v>
      </c>
      <c r="AA444" s="6">
        <v>443</v>
      </c>
      <c r="AB444" s="173" t="str">
        <f t="shared" ca="1" si="68"/>
        <v>2003</v>
      </c>
      <c r="AC444" s="6">
        <f t="shared" si="63"/>
        <v>0</v>
      </c>
      <c r="AD444" s="6">
        <f t="shared" si="64"/>
        <v>0</v>
      </c>
      <c r="AE444" s="6">
        <f t="shared" si="66"/>
        <v>10</v>
      </c>
      <c r="AF444" s="6" t="str">
        <f t="shared" si="65"/>
        <v>in Betrieb</v>
      </c>
    </row>
    <row r="445" spans="1:32" ht="15" customHeight="1" x14ac:dyDescent="0.25">
      <c r="A445" s="50" t="s">
        <v>1458</v>
      </c>
      <c r="B445" s="50" t="s">
        <v>1459</v>
      </c>
      <c r="C445" s="50" t="s">
        <v>1460</v>
      </c>
      <c r="D445" s="77">
        <v>58313</v>
      </c>
      <c r="E445" s="50" t="s">
        <v>1461</v>
      </c>
      <c r="F445" s="50"/>
      <c r="G445" s="56" t="s">
        <v>54</v>
      </c>
      <c r="H445" s="50" t="s">
        <v>1462</v>
      </c>
      <c r="I445" s="30">
        <v>39083</v>
      </c>
      <c r="J445" s="38">
        <v>39083</v>
      </c>
      <c r="K445" s="50" t="s">
        <v>1</v>
      </c>
      <c r="L445" s="50" t="s">
        <v>20</v>
      </c>
      <c r="M445" s="50"/>
      <c r="N445" s="50"/>
      <c r="O445" s="50" t="s">
        <v>20</v>
      </c>
      <c r="P445" s="50" t="s">
        <v>58</v>
      </c>
      <c r="Q445" s="50" t="s">
        <v>58</v>
      </c>
      <c r="R445" s="55">
        <v>417</v>
      </c>
      <c r="S445" s="50" t="s">
        <v>1463</v>
      </c>
      <c r="T445" s="54" t="s">
        <v>370</v>
      </c>
      <c r="U445" s="50" t="s">
        <v>1039</v>
      </c>
      <c r="V445" s="153" t="s">
        <v>1</v>
      </c>
      <c r="W445" s="170">
        <f t="shared" ca="1" si="67"/>
        <v>2007</v>
      </c>
      <c r="X445" s="170" t="str">
        <f>INDEX(Kraftwerksliste!$C$21:$Z$559,MATCH(A445,Kraftwerksliste!$D$21:$D$559,0),17)</f>
        <v>Combined cycle</v>
      </c>
      <c r="Z445" s="153" t="str" cm="1">
        <f t="array" aca="1" ref="Z445" ca="1">CELL("format",I445)</f>
        <v>D1</v>
      </c>
      <c r="AA445" s="6">
        <v>444</v>
      </c>
      <c r="AB445" s="173">
        <f t="shared" ca="1" si="68"/>
        <v>2007</v>
      </c>
      <c r="AC445" s="6">
        <f t="shared" si="63"/>
        <v>0</v>
      </c>
      <c r="AD445" s="6">
        <f t="shared" si="64"/>
        <v>0</v>
      </c>
      <c r="AE445" s="6">
        <f t="shared" si="66"/>
        <v>10</v>
      </c>
      <c r="AF445" s="6" t="str">
        <f t="shared" si="65"/>
        <v>in Betrieb</v>
      </c>
    </row>
    <row r="446" spans="1:32" ht="15" customHeight="1" x14ac:dyDescent="0.25">
      <c r="A446" s="54" t="s">
        <v>1464</v>
      </c>
      <c r="B446" s="50" t="s">
        <v>280</v>
      </c>
      <c r="C446" s="50" t="s">
        <v>1465</v>
      </c>
      <c r="D446" s="81">
        <v>58313</v>
      </c>
      <c r="E446" s="50" t="s">
        <v>1461</v>
      </c>
      <c r="F446" s="50"/>
      <c r="G446" s="56" t="s">
        <v>54</v>
      </c>
      <c r="H446" s="50" t="s">
        <v>1465</v>
      </c>
      <c r="I446" s="30">
        <v>32728</v>
      </c>
      <c r="J446" s="38">
        <v>32728</v>
      </c>
      <c r="K446" s="50" t="s">
        <v>1</v>
      </c>
      <c r="L446" s="50" t="s">
        <v>28</v>
      </c>
      <c r="M446" s="50"/>
      <c r="N446" s="50"/>
      <c r="O446" s="50" t="s">
        <v>28</v>
      </c>
      <c r="P446" s="50" t="s">
        <v>58</v>
      </c>
      <c r="Q446" s="50" t="s">
        <v>58</v>
      </c>
      <c r="R446" s="55">
        <v>165</v>
      </c>
      <c r="S446" s="50" t="s">
        <v>1466</v>
      </c>
      <c r="T446" s="54" t="s">
        <v>1228</v>
      </c>
      <c r="U446" s="50" t="s">
        <v>86</v>
      </c>
      <c r="V446" s="153" t="s">
        <v>1</v>
      </c>
      <c r="W446" s="170">
        <f t="shared" ca="1" si="67"/>
        <v>1989</v>
      </c>
      <c r="X446" s="170" t="e">
        <f>INDEX(Kraftwerksliste!$C$21:$Z$559,MATCH(A446,Kraftwerksliste!$D$21:$D$559,0),17)</f>
        <v>#N/A</v>
      </c>
      <c r="Z446" s="153" t="str" cm="1">
        <f t="array" aca="1" ref="Z446" ca="1">CELL("format",I446)</f>
        <v>D1</v>
      </c>
      <c r="AA446" s="6">
        <v>445</v>
      </c>
      <c r="AB446" s="173">
        <f t="shared" ca="1" si="68"/>
        <v>1989</v>
      </c>
      <c r="AC446" s="6">
        <f t="shared" si="63"/>
        <v>0</v>
      </c>
      <c r="AD446" s="6">
        <f t="shared" si="64"/>
        <v>0</v>
      </c>
      <c r="AE446" s="6">
        <f t="shared" si="66"/>
        <v>10</v>
      </c>
      <c r="AF446" s="6" t="str">
        <f t="shared" si="65"/>
        <v>in Betrieb</v>
      </c>
    </row>
    <row r="447" spans="1:32" ht="15" customHeight="1" x14ac:dyDescent="0.25">
      <c r="A447" s="54" t="s">
        <v>1467</v>
      </c>
      <c r="B447" s="50" t="s">
        <v>1468</v>
      </c>
      <c r="C447" s="50" t="s">
        <v>1469</v>
      </c>
      <c r="D447" s="81">
        <v>36266</v>
      </c>
      <c r="E447" s="50" t="s">
        <v>1470</v>
      </c>
      <c r="F447" s="50"/>
      <c r="G447" s="56" t="s">
        <v>220</v>
      </c>
      <c r="H447" s="50" t="s">
        <v>1469</v>
      </c>
      <c r="I447" s="30">
        <v>39953</v>
      </c>
      <c r="J447" s="30">
        <v>39953</v>
      </c>
      <c r="K447" s="50" t="s">
        <v>1</v>
      </c>
      <c r="L447" s="50" t="s">
        <v>20</v>
      </c>
      <c r="M447" s="50" t="s">
        <v>20</v>
      </c>
      <c r="N447" s="50" t="s">
        <v>1471</v>
      </c>
      <c r="O447" s="50" t="s">
        <v>20</v>
      </c>
      <c r="P447" s="50" t="s">
        <v>58</v>
      </c>
      <c r="Q447" s="50" t="s">
        <v>55</v>
      </c>
      <c r="R447" s="55">
        <v>69</v>
      </c>
      <c r="S447" s="50" t="s">
        <v>3797</v>
      </c>
      <c r="T447" s="54" t="s">
        <v>370</v>
      </c>
      <c r="U447" s="50" t="s">
        <v>1473</v>
      </c>
      <c r="V447" s="153" t="s">
        <v>1</v>
      </c>
      <c r="W447" s="170">
        <f t="shared" ca="1" si="67"/>
        <v>2009</v>
      </c>
      <c r="X447" s="170" t="str">
        <f>INDEX(Kraftwerksliste!$C$21:$Z$559,MATCH(A447,Kraftwerksliste!$D$21:$D$559,0),17)</f>
        <v>Combined cycle</v>
      </c>
      <c r="Z447" s="153" t="str" cm="1">
        <f t="array" aca="1" ref="Z447" ca="1">CELL("format",I447)</f>
        <v>D1</v>
      </c>
      <c r="AA447" s="6">
        <v>446</v>
      </c>
      <c r="AB447" s="173">
        <f t="shared" ca="1" si="68"/>
        <v>2009</v>
      </c>
      <c r="AC447" s="6">
        <f t="shared" si="63"/>
        <v>0</v>
      </c>
      <c r="AD447" s="6">
        <f t="shared" si="64"/>
        <v>0</v>
      </c>
      <c r="AE447" s="6">
        <f t="shared" si="66"/>
        <v>10</v>
      </c>
      <c r="AF447" s="6" t="str">
        <f t="shared" si="65"/>
        <v>in Betrieb</v>
      </c>
    </row>
    <row r="448" spans="1:32" ht="15" customHeight="1" x14ac:dyDescent="0.25">
      <c r="A448" s="50" t="s">
        <v>4615</v>
      </c>
      <c r="B448" s="50" t="s">
        <v>4616</v>
      </c>
      <c r="C448" s="50" t="s">
        <v>4617</v>
      </c>
      <c r="D448" s="77">
        <v>54317</v>
      </c>
      <c r="E448" s="60" t="s">
        <v>6370</v>
      </c>
      <c r="F448" s="50"/>
      <c r="G448" s="56" t="s">
        <v>98</v>
      </c>
      <c r="H448" s="50"/>
      <c r="I448" s="29">
        <v>2005</v>
      </c>
      <c r="J448" s="29">
        <v>2005</v>
      </c>
      <c r="K448" s="50" t="s">
        <v>1</v>
      </c>
      <c r="L448" s="50" t="s">
        <v>3864</v>
      </c>
      <c r="M448" s="50"/>
      <c r="N448" s="50"/>
      <c r="O448" s="50" t="s">
        <v>3864</v>
      </c>
      <c r="P448" s="50" t="s">
        <v>55</v>
      </c>
      <c r="Q448" s="50" t="s">
        <v>130</v>
      </c>
      <c r="R448" s="55">
        <v>22.3</v>
      </c>
      <c r="S448" s="50" t="s">
        <v>7285</v>
      </c>
      <c r="T448" s="54" t="s">
        <v>370</v>
      </c>
      <c r="U448" s="50" t="s">
        <v>61</v>
      </c>
      <c r="V448" s="153" t="s">
        <v>1</v>
      </c>
      <c r="W448" s="170" t="str">
        <f t="shared" ca="1" si="67"/>
        <v>2005</v>
      </c>
      <c r="X448" s="170" t="e">
        <f>INDEX(Kraftwerksliste!$C$21:$Z$559,MATCH(A448,Kraftwerksliste!$D$21:$D$559,0),17)</f>
        <v>#N/A</v>
      </c>
      <c r="Z448" s="153" t="str" cm="1">
        <f t="array" aca="1" ref="Z448" ca="1">CELL("format",I448)</f>
        <v>G</v>
      </c>
      <c r="AA448" s="6">
        <v>447</v>
      </c>
      <c r="AB448" s="173" t="str">
        <f t="shared" ca="1" si="68"/>
        <v>2005</v>
      </c>
      <c r="AC448" s="6">
        <f t="shared" si="63"/>
        <v>0</v>
      </c>
      <c r="AD448" s="6">
        <f t="shared" si="64"/>
        <v>0</v>
      </c>
      <c r="AE448" s="6">
        <f t="shared" si="66"/>
        <v>10</v>
      </c>
      <c r="AF448" s="6" t="str">
        <f t="shared" si="65"/>
        <v>in Betrieb</v>
      </c>
    </row>
    <row r="449" spans="1:32" ht="15" customHeight="1" x14ac:dyDescent="0.25">
      <c r="A449" s="139" t="s">
        <v>3498</v>
      </c>
      <c r="B449" s="139" t="s">
        <v>773</v>
      </c>
      <c r="C449" s="139" t="s">
        <v>1481</v>
      </c>
      <c r="D449" s="139">
        <v>44653</v>
      </c>
      <c r="E449" s="139" t="s">
        <v>1476</v>
      </c>
      <c r="F449" s="139" t="s">
        <v>1477</v>
      </c>
      <c r="G449" s="139" t="s">
        <v>54</v>
      </c>
      <c r="H449" s="139" t="s">
        <v>3499</v>
      </c>
      <c r="I449" s="31">
        <v>1963</v>
      </c>
      <c r="J449" s="31">
        <v>1963</v>
      </c>
      <c r="K449" s="139" t="s">
        <v>3491</v>
      </c>
      <c r="L449" s="139" t="s">
        <v>32</v>
      </c>
      <c r="M449" s="139"/>
      <c r="N449" s="139"/>
      <c r="O449" s="139" t="s">
        <v>32</v>
      </c>
      <c r="P449" s="139" t="s">
        <v>58</v>
      </c>
      <c r="Q449" s="139" t="s">
        <v>58</v>
      </c>
      <c r="R449" s="140">
        <v>133</v>
      </c>
      <c r="S449" s="140" t="s">
        <v>3500</v>
      </c>
      <c r="T449" s="151" t="s">
        <v>1228</v>
      </c>
      <c r="U449" s="140" t="s">
        <v>86</v>
      </c>
      <c r="V449" s="164" t="s">
        <v>7482</v>
      </c>
      <c r="W449" s="170" t="str">
        <f t="shared" ca="1" si="67"/>
        <v>1963</v>
      </c>
      <c r="X449" s="170" t="e">
        <f>INDEX(Kraftwerksliste!$C$21:$Z$559,MATCH(A449,Kraftwerksliste!$D$21:$D$559,0),17)</f>
        <v>#N/A</v>
      </c>
      <c r="Z449" s="153" t="str" cm="1">
        <f t="array" aca="1" ref="Z449" ca="1">CELL("format",I449)</f>
        <v>F0</v>
      </c>
      <c r="AA449" s="6">
        <v>448</v>
      </c>
      <c r="AB449" s="173" t="str">
        <f t="shared" ca="1" si="68"/>
        <v>1963</v>
      </c>
      <c r="AC449" s="6">
        <f t="shared" si="63"/>
        <v>1</v>
      </c>
      <c r="AD449" s="6">
        <f t="shared" si="64"/>
        <v>0</v>
      </c>
      <c r="AE449" s="6">
        <f t="shared" si="66"/>
        <v>36</v>
      </c>
      <c r="AF449" s="6" t="str">
        <f t="shared" si="65"/>
        <v xml:space="preserve">Endgültig Stillgelegt 2014 </v>
      </c>
    </row>
    <row r="450" spans="1:32" ht="15" customHeight="1" x14ac:dyDescent="0.25">
      <c r="A450" s="139" t="s">
        <v>3480</v>
      </c>
      <c r="B450" s="139" t="s">
        <v>508</v>
      </c>
      <c r="C450" s="139" t="s">
        <v>3481</v>
      </c>
      <c r="D450" s="139">
        <v>44652</v>
      </c>
      <c r="E450" s="139" t="s">
        <v>1476</v>
      </c>
      <c r="F450" s="139"/>
      <c r="G450" s="139" t="s">
        <v>54</v>
      </c>
      <c r="H450" s="139"/>
      <c r="I450" s="31">
        <v>1957</v>
      </c>
      <c r="J450" s="31">
        <v>1957</v>
      </c>
      <c r="K450" s="139" t="s">
        <v>3469</v>
      </c>
      <c r="L450" s="139" t="s">
        <v>32</v>
      </c>
      <c r="M450" s="139"/>
      <c r="N450" s="139"/>
      <c r="O450" s="139" t="s">
        <v>32</v>
      </c>
      <c r="P450" s="139" t="s">
        <v>58</v>
      </c>
      <c r="Q450" s="139" t="s">
        <v>55</v>
      </c>
      <c r="R450" s="140">
        <v>132</v>
      </c>
      <c r="S450" s="140" t="s">
        <v>1156</v>
      </c>
      <c r="T450" s="151" t="s">
        <v>370</v>
      </c>
      <c r="U450" s="140" t="s">
        <v>86</v>
      </c>
      <c r="V450" s="164" t="s">
        <v>7481</v>
      </c>
      <c r="W450" s="170" t="str">
        <f t="shared" ca="1" si="67"/>
        <v>1957</v>
      </c>
      <c r="X450" s="170" t="e">
        <f>INDEX(Kraftwerksliste!$C$21:$Z$559,MATCH(A450,Kraftwerksliste!$D$21:$D$559,0),17)</f>
        <v>#N/A</v>
      </c>
      <c r="Z450" s="153" t="str" cm="1">
        <f t="array" aca="1" ref="Z450" ca="1">CELL("format",I450)</f>
        <v>F0</v>
      </c>
      <c r="AA450" s="6">
        <v>449</v>
      </c>
      <c r="AB450" s="173" t="str">
        <f t="shared" ca="1" si="68"/>
        <v>1957</v>
      </c>
      <c r="AC450" s="6">
        <f t="shared" ref="AC450:AC513" si="69">IF(RIGHT(K450,9)="(mit StA)",1,0)</f>
        <v>0</v>
      </c>
      <c r="AD450" s="6">
        <f t="shared" ref="AD450:AD513" si="70">IF(RIGHT(K450,10)="(ohne StA)",1,0)</f>
        <v>1</v>
      </c>
      <c r="AE450" s="6">
        <f t="shared" si="66"/>
        <v>37</v>
      </c>
      <c r="AF450" s="6" t="str">
        <f t="shared" ref="AF450:AF513" si="71">IF(AC450=1,LEFT(K450,AE450-9),IF(AD450=1,LEFT(K450,AE450-10),K450))</f>
        <v xml:space="preserve">Endgültig Stillgelegt 2013 </v>
      </c>
    </row>
    <row r="451" spans="1:32" ht="15" customHeight="1" x14ac:dyDescent="0.25">
      <c r="A451" s="139" t="s">
        <v>3595</v>
      </c>
      <c r="B451" s="139" t="s">
        <v>773</v>
      </c>
      <c r="C451" s="139" t="s">
        <v>1481</v>
      </c>
      <c r="D451" s="139">
        <v>44654</v>
      </c>
      <c r="E451" s="139" t="s">
        <v>1476</v>
      </c>
      <c r="F451" s="139" t="s">
        <v>1477</v>
      </c>
      <c r="G451" s="139" t="s">
        <v>54</v>
      </c>
      <c r="H451" s="139" t="s">
        <v>3596</v>
      </c>
      <c r="I451" s="32">
        <v>1966</v>
      </c>
      <c r="J451" s="32">
        <v>1966</v>
      </c>
      <c r="K451" s="139" t="s">
        <v>3586</v>
      </c>
      <c r="L451" s="139" t="s">
        <v>32</v>
      </c>
      <c r="M451" s="139"/>
      <c r="N451" s="139"/>
      <c r="O451" s="139" t="s">
        <v>32</v>
      </c>
      <c r="P451" s="139" t="s">
        <v>58</v>
      </c>
      <c r="Q451" s="139" t="s">
        <v>55</v>
      </c>
      <c r="R451" s="140">
        <v>280</v>
      </c>
      <c r="S451" s="140" t="s">
        <v>3500</v>
      </c>
      <c r="T451" s="151" t="s">
        <v>1228</v>
      </c>
      <c r="U451" s="140" t="s">
        <v>86</v>
      </c>
      <c r="V451" s="164" t="s">
        <v>7485</v>
      </c>
      <c r="W451" s="170" t="str">
        <f t="shared" ca="1" si="67"/>
        <v>1966</v>
      </c>
      <c r="X451" s="170" t="e">
        <f>INDEX(Kraftwerksliste!$C$21:$Z$559,MATCH(A451,Kraftwerksliste!$D$21:$D$559,0),17)</f>
        <v>#N/A</v>
      </c>
      <c r="Z451" s="153" t="str" cm="1">
        <f t="array" aca="1" ref="Z451" ca="1">CELL("format",I451)</f>
        <v>G</v>
      </c>
      <c r="AA451" s="6">
        <v>450</v>
      </c>
      <c r="AB451" s="173" t="str">
        <f t="shared" ca="1" si="68"/>
        <v>1966</v>
      </c>
      <c r="AC451" s="6">
        <f t="shared" si="69"/>
        <v>1</v>
      </c>
      <c r="AD451" s="6">
        <f t="shared" si="70"/>
        <v>0</v>
      </c>
      <c r="AE451" s="6">
        <f t="shared" si="66"/>
        <v>36</v>
      </c>
      <c r="AF451" s="6" t="str">
        <f t="shared" si="71"/>
        <v xml:space="preserve">Endgültig Stillgelegt 2017 </v>
      </c>
    </row>
    <row r="452" spans="1:32" ht="15" customHeight="1" x14ac:dyDescent="0.25">
      <c r="A452" s="50" t="s">
        <v>1480</v>
      </c>
      <c r="B452" s="50" t="s">
        <v>773</v>
      </c>
      <c r="C452" s="50" t="s">
        <v>1481</v>
      </c>
      <c r="D452" s="81">
        <v>44655</v>
      </c>
      <c r="E452" s="50" t="s">
        <v>1476</v>
      </c>
      <c r="F452" s="50" t="s">
        <v>1477</v>
      </c>
      <c r="G452" s="56" t="s">
        <v>54</v>
      </c>
      <c r="H452" s="50" t="s">
        <v>1482</v>
      </c>
      <c r="I452" s="30">
        <v>32714</v>
      </c>
      <c r="J452" s="30">
        <v>32714</v>
      </c>
      <c r="K452" s="50" t="s">
        <v>1</v>
      </c>
      <c r="L452" s="50" t="s">
        <v>32</v>
      </c>
      <c r="M452" s="50"/>
      <c r="N452" s="50"/>
      <c r="O452" s="50" t="s">
        <v>32</v>
      </c>
      <c r="P452" s="50" t="s">
        <v>58</v>
      </c>
      <c r="Q452" s="50" t="s">
        <v>55</v>
      </c>
      <c r="R452" s="55">
        <v>449</v>
      </c>
      <c r="S452" s="50" t="s">
        <v>1483</v>
      </c>
      <c r="T452" s="54" t="s">
        <v>1228</v>
      </c>
      <c r="U452" s="50" t="s">
        <v>86</v>
      </c>
      <c r="V452" s="153" t="s">
        <v>1</v>
      </c>
      <c r="W452" s="170">
        <f t="shared" ca="1" si="67"/>
        <v>1989</v>
      </c>
      <c r="X452" s="170" t="str">
        <f>INDEX(Kraftwerksliste!$C$21:$Z$559,MATCH(A452,Kraftwerksliste!$D$21:$D$559,0),17)</f>
        <v>Steam turbine</v>
      </c>
      <c r="Z452" s="153" t="str" cm="1">
        <f t="array" aca="1" ref="Z452" ca="1">CELL("format",I452)</f>
        <v>D1</v>
      </c>
      <c r="AA452" s="6">
        <v>451</v>
      </c>
      <c r="AB452" s="173">
        <f t="shared" ca="1" si="68"/>
        <v>1989</v>
      </c>
      <c r="AC452" s="6">
        <f t="shared" si="69"/>
        <v>0</v>
      </c>
      <c r="AD452" s="6">
        <f t="shared" si="70"/>
        <v>0</v>
      </c>
      <c r="AE452" s="6">
        <f t="shared" si="66"/>
        <v>10</v>
      </c>
      <c r="AF452" s="6" t="str">
        <f t="shared" si="71"/>
        <v>in Betrieb</v>
      </c>
    </row>
    <row r="453" spans="1:32" ht="15" customHeight="1" x14ac:dyDescent="0.25">
      <c r="A453" s="139" t="s">
        <v>4626</v>
      </c>
      <c r="B453" s="139" t="s">
        <v>3995</v>
      </c>
      <c r="C453" s="139" t="s">
        <v>4627</v>
      </c>
      <c r="D453" s="139">
        <v>1683</v>
      </c>
      <c r="E453" s="139" t="s">
        <v>4627</v>
      </c>
      <c r="F453" s="139"/>
      <c r="G453" s="139" t="s">
        <v>170</v>
      </c>
      <c r="H453" s="139" t="s">
        <v>4627</v>
      </c>
      <c r="I453" s="31">
        <v>2002</v>
      </c>
      <c r="J453" s="31">
        <v>2002</v>
      </c>
      <c r="K453" s="50" t="s">
        <v>1</v>
      </c>
      <c r="L453" s="50" t="s">
        <v>3864</v>
      </c>
      <c r="M453" s="50"/>
      <c r="N453" s="50"/>
      <c r="O453" s="50" t="s">
        <v>3864</v>
      </c>
      <c r="P453" s="50" t="s">
        <v>55</v>
      </c>
      <c r="Q453" s="50" t="s">
        <v>58</v>
      </c>
      <c r="R453" s="140">
        <v>20.3</v>
      </c>
      <c r="S453" s="140" t="s">
        <v>7289</v>
      </c>
      <c r="T453" s="151" t="s">
        <v>370</v>
      </c>
      <c r="U453" s="140" t="s">
        <v>7290</v>
      </c>
      <c r="V453" s="164" t="s">
        <v>1</v>
      </c>
      <c r="W453" s="170" t="str">
        <f t="shared" ca="1" si="67"/>
        <v>2002</v>
      </c>
      <c r="X453" s="170" t="e">
        <f>INDEX(Kraftwerksliste!$C$21:$Z$559,MATCH(A453,Kraftwerksliste!$D$21:$D$559,0),17)</f>
        <v>#N/A</v>
      </c>
      <c r="Z453" s="153" t="str" cm="1">
        <f t="array" aca="1" ref="Z453" ca="1">CELL("format",I453)</f>
        <v>F0</v>
      </c>
      <c r="AA453" s="6">
        <v>452</v>
      </c>
      <c r="AB453" s="173" t="str">
        <f t="shared" ca="1" si="68"/>
        <v>2002</v>
      </c>
      <c r="AC453" s="6">
        <f t="shared" si="69"/>
        <v>0</v>
      </c>
      <c r="AD453" s="6">
        <f t="shared" si="70"/>
        <v>0</v>
      </c>
      <c r="AE453" s="6">
        <f t="shared" si="66"/>
        <v>10</v>
      </c>
      <c r="AF453" s="6" t="str">
        <f t="shared" si="71"/>
        <v>in Betrieb</v>
      </c>
    </row>
    <row r="454" spans="1:32" ht="15" customHeight="1" x14ac:dyDescent="0.25">
      <c r="A454" s="139" t="s">
        <v>4628</v>
      </c>
      <c r="B454" s="139" t="s">
        <v>4629</v>
      </c>
      <c r="C454" s="139"/>
      <c r="D454" s="139">
        <v>26759</v>
      </c>
      <c r="E454" s="139" t="s">
        <v>6377</v>
      </c>
      <c r="F454" s="139"/>
      <c r="G454" s="139" t="s">
        <v>59</v>
      </c>
      <c r="H454" s="139"/>
      <c r="I454" s="29">
        <v>2001</v>
      </c>
      <c r="J454" s="29">
        <v>2001</v>
      </c>
      <c r="K454" s="50" t="s">
        <v>1</v>
      </c>
      <c r="L454" s="50" t="s">
        <v>3864</v>
      </c>
      <c r="M454" s="50"/>
      <c r="N454" s="50"/>
      <c r="O454" s="50" t="s">
        <v>3864</v>
      </c>
      <c r="P454" s="50" t="s">
        <v>55</v>
      </c>
      <c r="Q454" s="50"/>
      <c r="R454" s="140">
        <v>13.2</v>
      </c>
      <c r="S454" s="140"/>
      <c r="T454" s="151" t="s">
        <v>149</v>
      </c>
      <c r="U454" s="140" t="s">
        <v>60</v>
      </c>
      <c r="V454" s="164" t="s">
        <v>1</v>
      </c>
      <c r="W454" s="170" t="str">
        <f t="shared" ca="1" si="67"/>
        <v>2001</v>
      </c>
      <c r="X454" s="170" t="e">
        <f>INDEX(Kraftwerksliste!$C$21:$Z$559,MATCH(A454,Kraftwerksliste!$D$21:$D$559,0),17)</f>
        <v>#N/A</v>
      </c>
      <c r="Z454" s="153" t="str" cm="1">
        <f t="array" aca="1" ref="Z454" ca="1">CELL("format",I454)</f>
        <v>G</v>
      </c>
      <c r="AA454" s="6">
        <v>453</v>
      </c>
      <c r="AB454" s="173" t="str">
        <f t="shared" ca="1" si="68"/>
        <v>2001</v>
      </c>
      <c r="AC454" s="6">
        <f t="shared" si="69"/>
        <v>0</v>
      </c>
      <c r="AD454" s="6">
        <f t="shared" si="70"/>
        <v>0</v>
      </c>
      <c r="AE454" s="6">
        <f t="shared" si="66"/>
        <v>10</v>
      </c>
      <c r="AF454" s="6" t="str">
        <f t="shared" si="71"/>
        <v>in Betrieb</v>
      </c>
    </row>
    <row r="455" spans="1:32" ht="15" customHeight="1" x14ac:dyDescent="0.25">
      <c r="A455" s="139" t="s">
        <v>4630</v>
      </c>
      <c r="B455" s="139"/>
      <c r="C455" s="139"/>
      <c r="D455" s="139">
        <v>57629</v>
      </c>
      <c r="E455" s="139" t="s">
        <v>6378</v>
      </c>
      <c r="F455" s="139"/>
      <c r="G455" s="139" t="s">
        <v>98</v>
      </c>
      <c r="H455" s="139"/>
      <c r="I455" s="29">
        <v>2006</v>
      </c>
      <c r="J455" s="29">
        <v>2006</v>
      </c>
      <c r="K455" s="50" t="s">
        <v>1</v>
      </c>
      <c r="L455" s="50" t="s">
        <v>3864</v>
      </c>
      <c r="M455" s="50"/>
      <c r="N455" s="50"/>
      <c r="O455" s="50" t="s">
        <v>3864</v>
      </c>
      <c r="P455" s="50" t="s">
        <v>55</v>
      </c>
      <c r="Q455" s="50"/>
      <c r="R455" s="140">
        <v>26</v>
      </c>
      <c r="S455" s="140"/>
      <c r="T455" s="151" t="s">
        <v>1280</v>
      </c>
      <c r="U455" s="140" t="s">
        <v>1281</v>
      </c>
      <c r="V455" s="164" t="s">
        <v>1</v>
      </c>
      <c r="W455" s="170" t="str">
        <f t="shared" ca="1" si="67"/>
        <v>2006</v>
      </c>
      <c r="X455" s="170" t="e">
        <f>INDEX(Kraftwerksliste!$C$21:$Z$559,MATCH(A455,Kraftwerksliste!$D$21:$D$559,0),17)</f>
        <v>#N/A</v>
      </c>
      <c r="Z455" s="153" t="str" cm="1">
        <f t="array" aca="1" ref="Z455" ca="1">CELL("format",I455)</f>
        <v>G</v>
      </c>
      <c r="AA455" s="6">
        <v>454</v>
      </c>
      <c r="AB455" s="173" t="str">
        <f t="shared" ca="1" si="68"/>
        <v>2006</v>
      </c>
      <c r="AC455" s="6">
        <f t="shared" si="69"/>
        <v>0</v>
      </c>
      <c r="AD455" s="6">
        <f t="shared" si="70"/>
        <v>0</v>
      </c>
      <c r="AE455" s="6">
        <f t="shared" si="66"/>
        <v>10</v>
      </c>
      <c r="AF455" s="6" t="str">
        <f t="shared" si="71"/>
        <v>in Betrieb</v>
      </c>
    </row>
    <row r="456" spans="1:32" ht="15" customHeight="1" x14ac:dyDescent="0.25">
      <c r="A456" s="139" t="s">
        <v>4633</v>
      </c>
      <c r="B456" s="139" t="s">
        <v>4634</v>
      </c>
      <c r="C456" s="139"/>
      <c r="D456" s="139">
        <v>29361</v>
      </c>
      <c r="E456" s="139" t="s">
        <v>6381</v>
      </c>
      <c r="F456" s="139"/>
      <c r="G456" s="139" t="s">
        <v>59</v>
      </c>
      <c r="H456" s="139"/>
      <c r="I456" s="29">
        <v>2002</v>
      </c>
      <c r="J456" s="29">
        <v>2002</v>
      </c>
      <c r="K456" s="50" t="s">
        <v>1</v>
      </c>
      <c r="L456" s="50" t="s">
        <v>3864</v>
      </c>
      <c r="M456" s="50"/>
      <c r="N456" s="50"/>
      <c r="O456" s="50" t="s">
        <v>3864</v>
      </c>
      <c r="P456" s="50" t="s">
        <v>55</v>
      </c>
      <c r="Q456" s="50"/>
      <c r="R456" s="140">
        <v>11.5</v>
      </c>
      <c r="S456" s="140"/>
      <c r="T456" s="151" t="s">
        <v>149</v>
      </c>
      <c r="U456" s="140" t="s">
        <v>7291</v>
      </c>
      <c r="V456" s="164" t="s">
        <v>1</v>
      </c>
      <c r="W456" s="170" t="str">
        <f t="shared" ca="1" si="67"/>
        <v>2002</v>
      </c>
      <c r="X456" s="170" t="e">
        <f>INDEX(Kraftwerksliste!$C$21:$Z$559,MATCH(A456,Kraftwerksliste!$D$21:$D$559,0),17)</f>
        <v>#N/A</v>
      </c>
      <c r="Z456" s="153" t="str" cm="1">
        <f t="array" aca="1" ref="Z456" ca="1">CELL("format",I456)</f>
        <v>G</v>
      </c>
      <c r="AA456" s="6">
        <v>455</v>
      </c>
      <c r="AB456" s="173" t="str">
        <f t="shared" ca="1" si="68"/>
        <v>2002</v>
      </c>
      <c r="AC456" s="6">
        <f t="shared" si="69"/>
        <v>0</v>
      </c>
      <c r="AD456" s="6">
        <f t="shared" si="70"/>
        <v>0</v>
      </c>
      <c r="AE456" s="6">
        <f t="shared" si="66"/>
        <v>10</v>
      </c>
      <c r="AF456" s="6" t="str">
        <f t="shared" si="71"/>
        <v>in Betrieb</v>
      </c>
    </row>
    <row r="457" spans="1:32" ht="15" customHeight="1" x14ac:dyDescent="0.25">
      <c r="A457" s="139" t="s">
        <v>4635</v>
      </c>
      <c r="B457" s="139" t="s">
        <v>4636</v>
      </c>
      <c r="C457" s="139" t="s">
        <v>4637</v>
      </c>
      <c r="D457" s="139">
        <v>19089</v>
      </c>
      <c r="E457" s="139" t="s">
        <v>6382</v>
      </c>
      <c r="F457" s="139"/>
      <c r="G457" s="139" t="s">
        <v>144</v>
      </c>
      <c r="H457" s="139"/>
      <c r="I457" s="30">
        <v>37226</v>
      </c>
      <c r="J457" s="30">
        <v>37226</v>
      </c>
      <c r="K457" s="50" t="s">
        <v>1</v>
      </c>
      <c r="L457" s="50" t="s">
        <v>3864</v>
      </c>
      <c r="M457" s="50"/>
      <c r="N457" s="50"/>
      <c r="O457" s="50" t="s">
        <v>3864</v>
      </c>
      <c r="P457" s="50" t="s">
        <v>55</v>
      </c>
      <c r="Q457" s="50"/>
      <c r="R457" s="140">
        <v>21</v>
      </c>
      <c r="S457" s="140">
        <v>50870596200</v>
      </c>
      <c r="T457" s="151" t="s">
        <v>149</v>
      </c>
      <c r="U457" s="140" t="s">
        <v>268</v>
      </c>
      <c r="V457" s="164" t="s">
        <v>1</v>
      </c>
      <c r="W457" s="170">
        <f t="shared" ca="1" si="67"/>
        <v>2001</v>
      </c>
      <c r="X457" s="170" t="e">
        <f>INDEX(Kraftwerksliste!$C$21:$Z$559,MATCH(A457,Kraftwerksliste!$D$21:$D$559,0),17)</f>
        <v>#N/A</v>
      </c>
      <c r="Z457" s="153" t="str" cm="1">
        <f t="array" aca="1" ref="Z457" ca="1">CELL("format",I457)</f>
        <v>D1</v>
      </c>
      <c r="AA457" s="6">
        <v>456</v>
      </c>
      <c r="AB457" s="173">
        <f t="shared" ca="1" si="68"/>
        <v>2001</v>
      </c>
      <c r="AC457" s="6">
        <f t="shared" si="69"/>
        <v>0</v>
      </c>
      <c r="AD457" s="6">
        <f t="shared" si="70"/>
        <v>0</v>
      </c>
      <c r="AE457" s="6">
        <f t="shared" si="66"/>
        <v>10</v>
      </c>
      <c r="AF457" s="6" t="str">
        <f t="shared" si="71"/>
        <v>in Betrieb</v>
      </c>
    </row>
    <row r="458" spans="1:32" ht="15" customHeight="1" x14ac:dyDescent="0.25">
      <c r="A458" s="139" t="s">
        <v>4640</v>
      </c>
      <c r="B458" s="139" t="s">
        <v>4073</v>
      </c>
      <c r="C458" s="139" t="s">
        <v>4641</v>
      </c>
      <c r="D458" s="139">
        <v>39596</v>
      </c>
      <c r="E458" s="139" t="s">
        <v>6384</v>
      </c>
      <c r="F458" s="139"/>
      <c r="G458" s="139" t="s">
        <v>99</v>
      </c>
      <c r="H458" s="139"/>
      <c r="I458" s="29">
        <v>2005</v>
      </c>
      <c r="J458" s="29">
        <v>2005</v>
      </c>
      <c r="K458" s="50" t="s">
        <v>1</v>
      </c>
      <c r="L458" s="50" t="s">
        <v>3864</v>
      </c>
      <c r="M458" s="50"/>
      <c r="N458" s="50"/>
      <c r="O458" s="50" t="s">
        <v>3864</v>
      </c>
      <c r="P458" s="50" t="s">
        <v>55</v>
      </c>
      <c r="Q458" s="50" t="s">
        <v>58</v>
      </c>
      <c r="R458" s="140">
        <v>12</v>
      </c>
      <c r="S458" s="140" t="s">
        <v>7180</v>
      </c>
      <c r="T458" s="151" t="s">
        <v>370</v>
      </c>
      <c r="U458" s="140" t="s">
        <v>252</v>
      </c>
      <c r="V458" s="164" t="s">
        <v>1</v>
      </c>
      <c r="W458" s="170" t="str">
        <f t="shared" ca="1" si="67"/>
        <v>2005</v>
      </c>
      <c r="X458" s="170" t="e">
        <f>INDEX(Kraftwerksliste!$C$21:$Z$559,MATCH(A458,Kraftwerksliste!$D$21:$D$559,0),17)</f>
        <v>#N/A</v>
      </c>
      <c r="Z458" s="153" t="str" cm="1">
        <f t="array" aca="1" ref="Z458" ca="1">CELL("format",I458)</f>
        <v>G</v>
      </c>
      <c r="AA458" s="6">
        <v>457</v>
      </c>
      <c r="AB458" s="173" t="str">
        <f t="shared" ca="1" si="68"/>
        <v>2005</v>
      </c>
      <c r="AC458" s="6">
        <f t="shared" si="69"/>
        <v>0</v>
      </c>
      <c r="AD458" s="6">
        <f t="shared" si="70"/>
        <v>0</v>
      </c>
      <c r="AE458" s="6">
        <f t="shared" si="66"/>
        <v>10</v>
      </c>
      <c r="AF458" s="6" t="str">
        <f t="shared" si="71"/>
        <v>in Betrieb</v>
      </c>
    </row>
    <row r="459" spans="1:32" ht="15" customHeight="1" x14ac:dyDescent="0.25">
      <c r="A459" s="139" t="s">
        <v>1507</v>
      </c>
      <c r="B459" s="139" t="s">
        <v>3750</v>
      </c>
      <c r="C459" s="139" t="s">
        <v>1508</v>
      </c>
      <c r="D459" s="139">
        <v>31249</v>
      </c>
      <c r="E459" s="139" t="s">
        <v>1509</v>
      </c>
      <c r="F459" s="139"/>
      <c r="G459" s="139" t="s">
        <v>59</v>
      </c>
      <c r="H459" s="139" t="s">
        <v>1510</v>
      </c>
      <c r="I459" s="30">
        <v>29007</v>
      </c>
      <c r="J459" s="38">
        <v>29007</v>
      </c>
      <c r="K459" s="50" t="s">
        <v>1</v>
      </c>
      <c r="L459" s="50" t="s">
        <v>32</v>
      </c>
      <c r="M459" s="50"/>
      <c r="N459" s="50"/>
      <c r="O459" s="50" t="s">
        <v>32</v>
      </c>
      <c r="P459" s="50" t="s">
        <v>58</v>
      </c>
      <c r="Q459" s="50" t="s">
        <v>58</v>
      </c>
      <c r="R459" s="140">
        <v>690</v>
      </c>
      <c r="S459" s="140" t="s">
        <v>1511</v>
      </c>
      <c r="T459" s="151" t="s">
        <v>1228</v>
      </c>
      <c r="U459" s="140" t="s">
        <v>580</v>
      </c>
      <c r="V459" s="164" t="s">
        <v>1</v>
      </c>
      <c r="W459" s="170">
        <f t="shared" ca="1" si="67"/>
        <v>1979</v>
      </c>
      <c r="X459" s="170" t="str">
        <f>INDEX(Kraftwerksliste!$C$21:$Z$559,MATCH(A459,Kraftwerksliste!$D$21:$D$559,0),17)</f>
        <v>Steam turbine</v>
      </c>
      <c r="Z459" s="153" t="str" cm="1">
        <f t="array" aca="1" ref="Z459" ca="1">CELL("format",I459)</f>
        <v>D1</v>
      </c>
      <c r="AA459" s="6">
        <v>458</v>
      </c>
      <c r="AB459" s="173">
        <f t="shared" ca="1" si="68"/>
        <v>1979</v>
      </c>
      <c r="AC459" s="6">
        <f t="shared" si="69"/>
        <v>0</v>
      </c>
      <c r="AD459" s="6">
        <f t="shared" si="70"/>
        <v>0</v>
      </c>
      <c r="AE459" s="6">
        <f t="shared" si="66"/>
        <v>10</v>
      </c>
      <c r="AF459" s="6" t="str">
        <f t="shared" si="71"/>
        <v>in Betrieb</v>
      </c>
    </row>
    <row r="460" spans="1:32" ht="15" customHeight="1" x14ac:dyDescent="0.25">
      <c r="A460" s="139" t="s">
        <v>1512</v>
      </c>
      <c r="B460" s="139" t="s">
        <v>1144</v>
      </c>
      <c r="C460" s="139" t="s">
        <v>1513</v>
      </c>
      <c r="D460" s="139">
        <v>7338</v>
      </c>
      <c r="E460" s="139" t="s">
        <v>1514</v>
      </c>
      <c r="F460" s="139" t="s">
        <v>1515</v>
      </c>
      <c r="G460" s="139" t="s">
        <v>169</v>
      </c>
      <c r="H460" s="139" t="s">
        <v>1147</v>
      </c>
      <c r="I460" s="30">
        <v>21551</v>
      </c>
      <c r="J460" s="38">
        <v>21551</v>
      </c>
      <c r="K460" s="50" t="s">
        <v>1</v>
      </c>
      <c r="L460" s="50" t="s">
        <v>28</v>
      </c>
      <c r="M460" s="50"/>
      <c r="N460" s="50"/>
      <c r="O460" s="50" t="s">
        <v>28</v>
      </c>
      <c r="P460" s="50" t="s">
        <v>58</v>
      </c>
      <c r="Q460" s="50" t="s">
        <v>58</v>
      </c>
      <c r="R460" s="140">
        <v>59.8</v>
      </c>
      <c r="S460" s="140" t="s">
        <v>1516</v>
      </c>
      <c r="T460" s="151" t="s">
        <v>370</v>
      </c>
      <c r="U460" s="140" t="s">
        <v>231</v>
      </c>
      <c r="V460" s="164" t="s">
        <v>1</v>
      </c>
      <c r="W460" s="170">
        <f t="shared" ca="1" si="67"/>
        <v>1959</v>
      </c>
      <c r="X460" s="170" t="e">
        <f>INDEX(Kraftwerksliste!$C$21:$Z$559,MATCH(A460,Kraftwerksliste!$D$21:$D$559,0),17)</f>
        <v>#N/A</v>
      </c>
      <c r="Z460" s="153" t="str" cm="1">
        <f t="array" aca="1" ref="Z460" ca="1">CELL("format",I460)</f>
        <v>D1</v>
      </c>
      <c r="AA460" s="6">
        <v>459</v>
      </c>
      <c r="AB460" s="173">
        <f t="shared" ca="1" si="68"/>
        <v>1959</v>
      </c>
      <c r="AC460" s="6">
        <f t="shared" si="69"/>
        <v>0</v>
      </c>
      <c r="AD460" s="6">
        <f t="shared" si="70"/>
        <v>0</v>
      </c>
      <c r="AE460" s="6">
        <f t="shared" si="66"/>
        <v>10</v>
      </c>
      <c r="AF460" s="6" t="str">
        <f t="shared" si="71"/>
        <v>in Betrieb</v>
      </c>
    </row>
    <row r="461" spans="1:32" ht="15" customHeight="1" x14ac:dyDescent="0.25">
      <c r="A461" s="139" t="s">
        <v>1517</v>
      </c>
      <c r="B461" s="139" t="s">
        <v>1144</v>
      </c>
      <c r="C461" s="139" t="s">
        <v>1513</v>
      </c>
      <c r="D461" s="139">
        <v>7338</v>
      </c>
      <c r="E461" s="139" t="s">
        <v>1514</v>
      </c>
      <c r="F461" s="139" t="s">
        <v>1515</v>
      </c>
      <c r="G461" s="139" t="s">
        <v>169</v>
      </c>
      <c r="H461" s="139" t="s">
        <v>1151</v>
      </c>
      <c r="I461" s="30">
        <v>21551</v>
      </c>
      <c r="J461" s="38">
        <v>21551</v>
      </c>
      <c r="K461" s="50" t="s">
        <v>1</v>
      </c>
      <c r="L461" s="50" t="s">
        <v>28</v>
      </c>
      <c r="M461" s="50"/>
      <c r="N461" s="50"/>
      <c r="O461" s="50" t="s">
        <v>28</v>
      </c>
      <c r="P461" s="50" t="s">
        <v>58</v>
      </c>
      <c r="Q461" s="50" t="s">
        <v>58</v>
      </c>
      <c r="R461" s="140"/>
      <c r="S461" s="140" t="s">
        <v>1516</v>
      </c>
      <c r="T461" s="151" t="s">
        <v>370</v>
      </c>
      <c r="U461" s="140" t="s">
        <v>231</v>
      </c>
      <c r="V461" s="164" t="s">
        <v>1</v>
      </c>
      <c r="W461" s="170">
        <f t="shared" ca="1" si="67"/>
        <v>1959</v>
      </c>
      <c r="X461" s="170" t="e">
        <f>INDEX(Kraftwerksliste!$C$21:$Z$559,MATCH(A461,Kraftwerksliste!$D$21:$D$559,0),17)</f>
        <v>#N/A</v>
      </c>
      <c r="Z461" s="153" t="str" cm="1">
        <f t="array" aca="1" ref="Z461" ca="1">CELL("format",I461)</f>
        <v>D1</v>
      </c>
      <c r="AA461" s="6">
        <v>460</v>
      </c>
      <c r="AB461" s="173">
        <f t="shared" ca="1" si="68"/>
        <v>1959</v>
      </c>
      <c r="AC461" s="6">
        <f t="shared" si="69"/>
        <v>0</v>
      </c>
      <c r="AD461" s="6">
        <f t="shared" si="70"/>
        <v>0</v>
      </c>
      <c r="AE461" s="6">
        <f t="shared" si="66"/>
        <v>10</v>
      </c>
      <c r="AF461" s="6" t="str">
        <f t="shared" si="71"/>
        <v>in Betrieb</v>
      </c>
    </row>
    <row r="462" spans="1:32" ht="15" customHeight="1" x14ac:dyDescent="0.25">
      <c r="A462" s="139" t="s">
        <v>1518</v>
      </c>
      <c r="B462" s="139" t="s">
        <v>1144</v>
      </c>
      <c r="C462" s="139" t="s">
        <v>1519</v>
      </c>
      <c r="D462" s="139">
        <v>7338</v>
      </c>
      <c r="E462" s="139" t="s">
        <v>1514</v>
      </c>
      <c r="F462" s="139" t="s">
        <v>1515</v>
      </c>
      <c r="G462" s="139" t="s">
        <v>169</v>
      </c>
      <c r="H462" s="139" t="s">
        <v>1147</v>
      </c>
      <c r="I462" s="30">
        <v>23949</v>
      </c>
      <c r="J462" s="38">
        <v>23949</v>
      </c>
      <c r="K462" s="50" t="s">
        <v>1</v>
      </c>
      <c r="L462" s="50" t="s">
        <v>28</v>
      </c>
      <c r="M462" s="50"/>
      <c r="N462" s="50"/>
      <c r="O462" s="50" t="s">
        <v>28</v>
      </c>
      <c r="P462" s="50" t="s">
        <v>58</v>
      </c>
      <c r="Q462" s="50" t="s">
        <v>58</v>
      </c>
      <c r="R462" s="140">
        <v>317.8</v>
      </c>
      <c r="S462" s="140" t="s">
        <v>1516</v>
      </c>
      <c r="T462" s="151" t="s">
        <v>1228</v>
      </c>
      <c r="U462" s="140" t="s">
        <v>70</v>
      </c>
      <c r="V462" s="164" t="s">
        <v>1</v>
      </c>
      <c r="W462" s="170">
        <f t="shared" ca="1" si="67"/>
        <v>1965</v>
      </c>
      <c r="X462" s="170" t="e">
        <f>INDEX(Kraftwerksliste!$C$21:$Z$559,MATCH(A462,Kraftwerksliste!$D$21:$D$559,0),17)</f>
        <v>#N/A</v>
      </c>
      <c r="Z462" s="153" t="str" cm="1">
        <f t="array" aca="1" ref="Z462" ca="1">CELL("format",I462)</f>
        <v>D1</v>
      </c>
      <c r="AA462" s="6">
        <v>461</v>
      </c>
      <c r="AB462" s="173">
        <f t="shared" ca="1" si="68"/>
        <v>1965</v>
      </c>
      <c r="AC462" s="6">
        <f t="shared" si="69"/>
        <v>0</v>
      </c>
      <c r="AD462" s="6">
        <f t="shared" si="70"/>
        <v>0</v>
      </c>
      <c r="AE462" s="6">
        <f t="shared" si="66"/>
        <v>10</v>
      </c>
      <c r="AF462" s="6" t="str">
        <f t="shared" si="71"/>
        <v>in Betrieb</v>
      </c>
    </row>
    <row r="463" spans="1:32" ht="15" customHeight="1" x14ac:dyDescent="0.25">
      <c r="A463" s="139" t="s">
        <v>1520</v>
      </c>
      <c r="B463" s="139" t="s">
        <v>1144</v>
      </c>
      <c r="C463" s="139" t="s">
        <v>1519</v>
      </c>
      <c r="D463" s="139">
        <v>7338</v>
      </c>
      <c r="E463" s="139" t="s">
        <v>1514</v>
      </c>
      <c r="F463" s="139" t="s">
        <v>1515</v>
      </c>
      <c r="G463" s="139" t="s">
        <v>169</v>
      </c>
      <c r="H463" s="139" t="s">
        <v>1151</v>
      </c>
      <c r="I463" s="30">
        <v>23968</v>
      </c>
      <c r="J463" s="38">
        <v>23968</v>
      </c>
      <c r="K463" s="50" t="s">
        <v>1</v>
      </c>
      <c r="L463" s="50" t="s">
        <v>28</v>
      </c>
      <c r="M463" s="50"/>
      <c r="N463" s="50"/>
      <c r="O463" s="50" t="s">
        <v>28</v>
      </c>
      <c r="P463" s="50" t="s">
        <v>58</v>
      </c>
      <c r="Q463" s="50" t="s">
        <v>58</v>
      </c>
      <c r="R463" s="140"/>
      <c r="S463" s="140" t="s">
        <v>1516</v>
      </c>
      <c r="T463" s="151" t="s">
        <v>1228</v>
      </c>
      <c r="U463" s="140" t="s">
        <v>70</v>
      </c>
      <c r="V463" s="164" t="s">
        <v>1</v>
      </c>
      <c r="W463" s="170">
        <f t="shared" ca="1" si="67"/>
        <v>1965</v>
      </c>
      <c r="X463" s="170" t="e">
        <f>INDEX(Kraftwerksliste!$C$21:$Z$559,MATCH(A463,Kraftwerksliste!$D$21:$D$559,0),17)</f>
        <v>#N/A</v>
      </c>
      <c r="Z463" s="153" t="str" cm="1">
        <f t="array" aca="1" ref="Z463" ca="1">CELL("format",I463)</f>
        <v>D1</v>
      </c>
      <c r="AA463" s="6">
        <v>462</v>
      </c>
      <c r="AB463" s="173">
        <f t="shared" ca="1" si="68"/>
        <v>1965</v>
      </c>
      <c r="AC463" s="6">
        <f t="shared" si="69"/>
        <v>0</v>
      </c>
      <c r="AD463" s="6">
        <f t="shared" si="70"/>
        <v>0</v>
      </c>
      <c r="AE463" s="6">
        <f t="shared" si="66"/>
        <v>10</v>
      </c>
      <c r="AF463" s="6" t="str">
        <f t="shared" si="71"/>
        <v>in Betrieb</v>
      </c>
    </row>
    <row r="464" spans="1:32" ht="15" customHeight="1" x14ac:dyDescent="0.25">
      <c r="A464" s="139" t="s">
        <v>1521</v>
      </c>
      <c r="B464" s="139" t="s">
        <v>1144</v>
      </c>
      <c r="C464" s="139" t="s">
        <v>1519</v>
      </c>
      <c r="D464" s="139">
        <v>7338</v>
      </c>
      <c r="E464" s="139" t="s">
        <v>1514</v>
      </c>
      <c r="F464" s="139" t="s">
        <v>1515</v>
      </c>
      <c r="G464" s="139" t="s">
        <v>169</v>
      </c>
      <c r="H464" s="139" t="s">
        <v>1153</v>
      </c>
      <c r="I464" s="30">
        <v>24081</v>
      </c>
      <c r="J464" s="38">
        <v>24081</v>
      </c>
      <c r="K464" s="50" t="s">
        <v>1</v>
      </c>
      <c r="L464" s="50" t="s">
        <v>28</v>
      </c>
      <c r="M464" s="50"/>
      <c r="N464" s="50"/>
      <c r="O464" s="50" t="s">
        <v>28</v>
      </c>
      <c r="P464" s="50" t="s">
        <v>58</v>
      </c>
      <c r="Q464" s="50" t="s">
        <v>58</v>
      </c>
      <c r="R464" s="140"/>
      <c r="S464" s="140" t="s">
        <v>1516</v>
      </c>
      <c r="T464" s="151" t="s">
        <v>1228</v>
      </c>
      <c r="U464" s="140" t="s">
        <v>70</v>
      </c>
      <c r="V464" s="164" t="s">
        <v>1</v>
      </c>
      <c r="W464" s="170">
        <f t="shared" ca="1" si="67"/>
        <v>1965</v>
      </c>
      <c r="X464" s="170" t="e">
        <f>INDEX(Kraftwerksliste!$C$21:$Z$559,MATCH(A464,Kraftwerksliste!$D$21:$D$559,0),17)</f>
        <v>#N/A</v>
      </c>
      <c r="Z464" s="153" t="str" cm="1">
        <f t="array" aca="1" ref="Z464" ca="1">CELL("format",I464)</f>
        <v>D1</v>
      </c>
      <c r="AA464" s="6">
        <v>463</v>
      </c>
      <c r="AB464" s="173">
        <f t="shared" ca="1" si="68"/>
        <v>1965</v>
      </c>
      <c r="AC464" s="6">
        <f t="shared" si="69"/>
        <v>0</v>
      </c>
      <c r="AD464" s="6">
        <f t="shared" si="70"/>
        <v>0</v>
      </c>
      <c r="AE464" s="6">
        <f t="shared" ref="AE464:AE527" si="72">LEN(K464)</f>
        <v>10</v>
      </c>
      <c r="AF464" s="6" t="str">
        <f t="shared" si="71"/>
        <v>in Betrieb</v>
      </c>
    </row>
    <row r="465" spans="1:32" ht="15" customHeight="1" x14ac:dyDescent="0.25">
      <c r="A465" s="139" t="s">
        <v>1522</v>
      </c>
      <c r="B465" s="139" t="s">
        <v>1144</v>
      </c>
      <c r="C465" s="139" t="s">
        <v>1519</v>
      </c>
      <c r="D465" s="139">
        <v>7338</v>
      </c>
      <c r="E465" s="139" t="s">
        <v>1514</v>
      </c>
      <c r="F465" s="139" t="s">
        <v>1515</v>
      </c>
      <c r="G465" s="139" t="s">
        <v>169</v>
      </c>
      <c r="H465" s="139" t="s">
        <v>1184</v>
      </c>
      <c r="I465" s="30">
        <v>24379</v>
      </c>
      <c r="J465" s="38">
        <v>24379</v>
      </c>
      <c r="K465" s="50" t="s">
        <v>1</v>
      </c>
      <c r="L465" s="50" t="s">
        <v>28</v>
      </c>
      <c r="M465" s="50"/>
      <c r="N465" s="50"/>
      <c r="O465" s="51" t="s">
        <v>28</v>
      </c>
      <c r="P465" s="50" t="s">
        <v>58</v>
      </c>
      <c r="Q465" s="50" t="s">
        <v>58</v>
      </c>
      <c r="R465" s="140"/>
      <c r="S465" s="140" t="s">
        <v>1516</v>
      </c>
      <c r="T465" s="151" t="s">
        <v>1228</v>
      </c>
      <c r="U465" s="140" t="s">
        <v>70</v>
      </c>
      <c r="V465" s="164" t="s">
        <v>1</v>
      </c>
      <c r="W465" s="170">
        <f t="shared" ca="1" si="67"/>
        <v>1966</v>
      </c>
      <c r="X465" s="170" t="e">
        <f>INDEX(Kraftwerksliste!$C$21:$Z$559,MATCH(A465,Kraftwerksliste!$D$21:$D$559,0),17)</f>
        <v>#N/A</v>
      </c>
      <c r="Z465" s="153" t="str" cm="1">
        <f t="array" aca="1" ref="Z465" ca="1">CELL("format",I465)</f>
        <v>D1</v>
      </c>
      <c r="AA465" s="6">
        <v>464</v>
      </c>
      <c r="AB465" s="173">
        <f t="shared" ca="1" si="68"/>
        <v>1966</v>
      </c>
      <c r="AC465" s="6">
        <f t="shared" si="69"/>
        <v>0</v>
      </c>
      <c r="AD465" s="6">
        <f t="shared" si="70"/>
        <v>0</v>
      </c>
      <c r="AE465" s="6">
        <f t="shared" si="72"/>
        <v>10</v>
      </c>
      <c r="AF465" s="6" t="str">
        <f t="shared" si="71"/>
        <v>in Betrieb</v>
      </c>
    </row>
    <row r="466" spans="1:32" ht="15" customHeight="1" x14ac:dyDescent="0.25">
      <c r="A466" s="139" t="s">
        <v>1523</v>
      </c>
      <c r="B466" s="139" t="s">
        <v>1144</v>
      </c>
      <c r="C466" s="139" t="s">
        <v>1519</v>
      </c>
      <c r="D466" s="139">
        <v>7338</v>
      </c>
      <c r="E466" s="139" t="s">
        <v>1514</v>
      </c>
      <c r="F466" s="139" t="s">
        <v>1515</v>
      </c>
      <c r="G466" s="139" t="s">
        <v>169</v>
      </c>
      <c r="H466" s="139" t="s">
        <v>1524</v>
      </c>
      <c r="I466" s="30">
        <v>24093</v>
      </c>
      <c r="J466" s="38">
        <v>24093</v>
      </c>
      <c r="K466" s="50" t="s">
        <v>1</v>
      </c>
      <c r="L466" s="50" t="s">
        <v>28</v>
      </c>
      <c r="M466" s="50"/>
      <c r="N466" s="54"/>
      <c r="O466" s="50" t="s">
        <v>28</v>
      </c>
      <c r="P466" s="50" t="s">
        <v>58</v>
      </c>
      <c r="Q466" s="50" t="s">
        <v>58</v>
      </c>
      <c r="R466" s="140"/>
      <c r="S466" s="140" t="s">
        <v>1516</v>
      </c>
      <c r="T466" s="151" t="s">
        <v>1228</v>
      </c>
      <c r="U466" s="140" t="s">
        <v>70</v>
      </c>
      <c r="V466" s="164" t="s">
        <v>1</v>
      </c>
      <c r="W466" s="170">
        <f t="shared" ca="1" si="67"/>
        <v>1965</v>
      </c>
      <c r="X466" s="170" t="e">
        <f>INDEX(Kraftwerksliste!$C$21:$Z$559,MATCH(A466,Kraftwerksliste!$D$21:$D$559,0),17)</f>
        <v>#N/A</v>
      </c>
      <c r="Z466" s="153" t="str" cm="1">
        <f t="array" aca="1" ref="Z466" ca="1">CELL("format",I466)</f>
        <v>D1</v>
      </c>
      <c r="AA466" s="6">
        <v>465</v>
      </c>
      <c r="AB466" s="173">
        <f t="shared" ca="1" si="68"/>
        <v>1965</v>
      </c>
      <c r="AC466" s="6">
        <f t="shared" si="69"/>
        <v>0</v>
      </c>
      <c r="AD466" s="6">
        <f t="shared" si="70"/>
        <v>0</v>
      </c>
      <c r="AE466" s="6">
        <f t="shared" si="72"/>
        <v>10</v>
      </c>
      <c r="AF466" s="6" t="str">
        <f t="shared" si="71"/>
        <v>in Betrieb</v>
      </c>
    </row>
    <row r="467" spans="1:32" ht="15" customHeight="1" x14ac:dyDescent="0.25">
      <c r="A467" s="139" t="s">
        <v>1525</v>
      </c>
      <c r="B467" s="139" t="s">
        <v>1144</v>
      </c>
      <c r="C467" s="139" t="s">
        <v>1519</v>
      </c>
      <c r="D467" s="139">
        <v>7338</v>
      </c>
      <c r="E467" s="139" t="s">
        <v>1514</v>
      </c>
      <c r="F467" s="139" t="s">
        <v>1515</v>
      </c>
      <c r="G467" s="139" t="s">
        <v>169</v>
      </c>
      <c r="H467" s="139" t="s">
        <v>1526</v>
      </c>
      <c r="I467" s="30">
        <v>24435</v>
      </c>
      <c r="J467" s="38">
        <v>24435</v>
      </c>
      <c r="K467" s="50" t="s">
        <v>1</v>
      </c>
      <c r="L467" s="50" t="s">
        <v>28</v>
      </c>
      <c r="M467" s="50"/>
      <c r="N467" s="50"/>
      <c r="O467" s="50" t="s">
        <v>28</v>
      </c>
      <c r="P467" s="50" t="s">
        <v>58</v>
      </c>
      <c r="Q467" s="50" t="s">
        <v>58</v>
      </c>
      <c r="R467" s="140"/>
      <c r="S467" s="140" t="s">
        <v>1516</v>
      </c>
      <c r="T467" s="151" t="s">
        <v>1228</v>
      </c>
      <c r="U467" s="140" t="s">
        <v>70</v>
      </c>
      <c r="V467" s="164" t="s">
        <v>1</v>
      </c>
      <c r="W467" s="170">
        <f t="shared" ca="1" si="67"/>
        <v>1966</v>
      </c>
      <c r="X467" s="170" t="e">
        <f>INDEX(Kraftwerksliste!$C$21:$Z$559,MATCH(A467,Kraftwerksliste!$D$21:$D$559,0),17)</f>
        <v>#N/A</v>
      </c>
      <c r="Z467" s="153" t="str" cm="1">
        <f t="array" aca="1" ref="Z467" ca="1">CELL("format",I467)</f>
        <v>D1</v>
      </c>
      <c r="AA467" s="6">
        <v>466</v>
      </c>
      <c r="AB467" s="173">
        <f t="shared" ca="1" si="68"/>
        <v>1966</v>
      </c>
      <c r="AC467" s="6">
        <f t="shared" si="69"/>
        <v>0</v>
      </c>
      <c r="AD467" s="6">
        <f t="shared" si="70"/>
        <v>0</v>
      </c>
      <c r="AE467" s="6">
        <f t="shared" si="72"/>
        <v>10</v>
      </c>
      <c r="AF467" s="6" t="str">
        <f t="shared" si="71"/>
        <v>in Betrieb</v>
      </c>
    </row>
    <row r="468" spans="1:32" ht="15" customHeight="1" x14ac:dyDescent="0.25">
      <c r="A468" s="139" t="s">
        <v>1527</v>
      </c>
      <c r="B468" s="139" t="s">
        <v>1144</v>
      </c>
      <c r="C468" s="139" t="s">
        <v>1519</v>
      </c>
      <c r="D468" s="139">
        <v>7338</v>
      </c>
      <c r="E468" s="139" t="s">
        <v>1514</v>
      </c>
      <c r="F468" s="139" t="s">
        <v>1515</v>
      </c>
      <c r="G468" s="139" t="s">
        <v>169</v>
      </c>
      <c r="H468" s="139" t="s">
        <v>1528</v>
      </c>
      <c r="I468" s="30">
        <v>24200</v>
      </c>
      <c r="J468" s="38">
        <v>24200</v>
      </c>
      <c r="K468" s="50" t="s">
        <v>1</v>
      </c>
      <c r="L468" s="50" t="s">
        <v>28</v>
      </c>
      <c r="M468" s="50"/>
      <c r="N468" s="50"/>
      <c r="O468" s="50" t="s">
        <v>28</v>
      </c>
      <c r="P468" s="50" t="s">
        <v>58</v>
      </c>
      <c r="Q468" s="50" t="s">
        <v>58</v>
      </c>
      <c r="R468" s="140"/>
      <c r="S468" s="140" t="s">
        <v>1516</v>
      </c>
      <c r="T468" s="151" t="s">
        <v>1228</v>
      </c>
      <c r="U468" s="140" t="s">
        <v>70</v>
      </c>
      <c r="V468" s="164" t="s">
        <v>1</v>
      </c>
      <c r="W468" s="170">
        <f t="shared" ca="1" si="67"/>
        <v>1966</v>
      </c>
      <c r="X468" s="170" t="e">
        <f>INDEX(Kraftwerksliste!$C$21:$Z$559,MATCH(A468,Kraftwerksliste!$D$21:$D$559,0),17)</f>
        <v>#N/A</v>
      </c>
      <c r="Z468" s="153" t="str" cm="1">
        <f t="array" aca="1" ref="Z468" ca="1">CELL("format",I468)</f>
        <v>D1</v>
      </c>
      <c r="AA468" s="6">
        <v>467</v>
      </c>
      <c r="AB468" s="173">
        <f t="shared" ca="1" si="68"/>
        <v>1966</v>
      </c>
      <c r="AC468" s="6">
        <f t="shared" si="69"/>
        <v>0</v>
      </c>
      <c r="AD468" s="6">
        <f t="shared" si="70"/>
        <v>0</v>
      </c>
      <c r="AE468" s="6">
        <f t="shared" si="72"/>
        <v>10</v>
      </c>
      <c r="AF468" s="6" t="str">
        <f t="shared" si="71"/>
        <v>in Betrieb</v>
      </c>
    </row>
    <row r="469" spans="1:32" ht="15" customHeight="1" x14ac:dyDescent="0.25">
      <c r="A469" s="139" t="s">
        <v>1529</v>
      </c>
      <c r="B469" s="139" t="s">
        <v>1144</v>
      </c>
      <c r="C469" s="139" t="s">
        <v>1519</v>
      </c>
      <c r="D469" s="139">
        <v>7338</v>
      </c>
      <c r="E469" s="139" t="s">
        <v>1514</v>
      </c>
      <c r="F469" s="139" t="s">
        <v>1515</v>
      </c>
      <c r="G469" s="139" t="s">
        <v>169</v>
      </c>
      <c r="H469" s="139" t="s">
        <v>1530</v>
      </c>
      <c r="I469" s="30">
        <v>24288</v>
      </c>
      <c r="J469" s="38">
        <v>24288</v>
      </c>
      <c r="K469" s="50" t="s">
        <v>1</v>
      </c>
      <c r="L469" s="50" t="s">
        <v>28</v>
      </c>
      <c r="M469" s="50"/>
      <c r="N469" s="50"/>
      <c r="O469" s="50" t="s">
        <v>28</v>
      </c>
      <c r="P469" s="50" t="s">
        <v>58</v>
      </c>
      <c r="Q469" s="50" t="s">
        <v>58</v>
      </c>
      <c r="R469" s="140"/>
      <c r="S469" s="140" t="s">
        <v>1516</v>
      </c>
      <c r="T469" s="151" t="s">
        <v>1228</v>
      </c>
      <c r="U469" s="140" t="s">
        <v>70</v>
      </c>
      <c r="V469" s="164" t="s">
        <v>1</v>
      </c>
      <c r="W469" s="170">
        <f t="shared" ca="1" si="67"/>
        <v>1966</v>
      </c>
      <c r="X469" s="170" t="e">
        <f>INDEX(Kraftwerksliste!$C$21:$Z$559,MATCH(A469,Kraftwerksliste!$D$21:$D$559,0),17)</f>
        <v>#N/A</v>
      </c>
      <c r="Z469" s="153" t="str" cm="1">
        <f t="array" aca="1" ref="Z469" ca="1">CELL("format",I469)</f>
        <v>D1</v>
      </c>
      <c r="AA469" s="6">
        <v>468</v>
      </c>
      <c r="AB469" s="173">
        <f t="shared" ca="1" si="68"/>
        <v>1966</v>
      </c>
      <c r="AC469" s="6">
        <f t="shared" si="69"/>
        <v>0</v>
      </c>
      <c r="AD469" s="6">
        <f t="shared" si="70"/>
        <v>0</v>
      </c>
      <c r="AE469" s="6">
        <f t="shared" si="72"/>
        <v>10</v>
      </c>
      <c r="AF469" s="6" t="str">
        <f t="shared" si="71"/>
        <v>in Betrieb</v>
      </c>
    </row>
    <row r="470" spans="1:32" ht="15" customHeight="1" x14ac:dyDescent="0.25">
      <c r="A470" s="139" t="s">
        <v>4649</v>
      </c>
      <c r="B470" s="139" t="s">
        <v>4650</v>
      </c>
      <c r="C470" s="139"/>
      <c r="D470" s="139">
        <v>56462</v>
      </c>
      <c r="E470" s="139" t="s">
        <v>6392</v>
      </c>
      <c r="F470" s="139"/>
      <c r="G470" s="139" t="s">
        <v>98</v>
      </c>
      <c r="H470" s="139"/>
      <c r="I470" s="29">
        <v>2004</v>
      </c>
      <c r="J470" s="29">
        <v>2004</v>
      </c>
      <c r="K470" s="50" t="s">
        <v>1</v>
      </c>
      <c r="L470" s="50" t="s">
        <v>3864</v>
      </c>
      <c r="M470" s="50"/>
      <c r="N470" s="50"/>
      <c r="O470" s="50" t="s">
        <v>3864</v>
      </c>
      <c r="P470" s="50" t="s">
        <v>55</v>
      </c>
      <c r="Q470" s="50"/>
      <c r="R470" s="140">
        <v>18</v>
      </c>
      <c r="S470" s="140"/>
      <c r="T470" s="151" t="s">
        <v>149</v>
      </c>
      <c r="U470" s="140" t="s">
        <v>1281</v>
      </c>
      <c r="V470" s="164" t="s">
        <v>1</v>
      </c>
      <c r="W470" s="170" t="str">
        <f t="shared" ca="1" si="67"/>
        <v>2004</v>
      </c>
      <c r="X470" s="170" t="e">
        <f>INDEX(Kraftwerksliste!$C$21:$Z$559,MATCH(A470,Kraftwerksliste!$D$21:$D$559,0),17)</f>
        <v>#N/A</v>
      </c>
      <c r="Z470" s="153" t="str" cm="1">
        <f t="array" aca="1" ref="Z470" ca="1">CELL("format",I470)</f>
        <v>G</v>
      </c>
      <c r="AA470" s="6">
        <v>469</v>
      </c>
      <c r="AB470" s="173" t="str">
        <f t="shared" ca="1" si="68"/>
        <v>2004</v>
      </c>
      <c r="AC470" s="6">
        <f t="shared" si="69"/>
        <v>0</v>
      </c>
      <c r="AD470" s="6">
        <f t="shared" si="70"/>
        <v>0</v>
      </c>
      <c r="AE470" s="6">
        <f t="shared" si="72"/>
        <v>10</v>
      </c>
      <c r="AF470" s="6" t="str">
        <f t="shared" si="71"/>
        <v>in Betrieb</v>
      </c>
    </row>
    <row r="471" spans="1:32" ht="15" customHeight="1" x14ac:dyDescent="0.25">
      <c r="A471" s="139" t="s">
        <v>4654</v>
      </c>
      <c r="B471" s="139" t="s">
        <v>4655</v>
      </c>
      <c r="C471" s="139"/>
      <c r="D471" s="139">
        <v>26427</v>
      </c>
      <c r="E471" s="139" t="s">
        <v>6396</v>
      </c>
      <c r="F471" s="139"/>
      <c r="G471" s="139" t="s">
        <v>59</v>
      </c>
      <c r="H471" s="139"/>
      <c r="I471" s="29">
        <v>1996</v>
      </c>
      <c r="J471" s="29">
        <v>1996</v>
      </c>
      <c r="K471" s="50" t="s">
        <v>1</v>
      </c>
      <c r="L471" s="50" t="s">
        <v>3864</v>
      </c>
      <c r="M471" s="50"/>
      <c r="N471" s="50"/>
      <c r="O471" s="50" t="s">
        <v>3864</v>
      </c>
      <c r="P471" s="50" t="s">
        <v>55</v>
      </c>
      <c r="Q471" s="50"/>
      <c r="R471" s="140">
        <v>24.6</v>
      </c>
      <c r="S471" s="140"/>
      <c r="T471" s="151" t="s">
        <v>1280</v>
      </c>
      <c r="U471" s="140" t="s">
        <v>60</v>
      </c>
      <c r="V471" s="164" t="s">
        <v>1</v>
      </c>
      <c r="W471" s="170" t="str">
        <f t="shared" ca="1" si="67"/>
        <v>1996</v>
      </c>
      <c r="X471" s="170" t="e">
        <f>INDEX(Kraftwerksliste!$C$21:$Z$559,MATCH(A471,Kraftwerksliste!$D$21:$D$559,0),17)</f>
        <v>#N/A</v>
      </c>
      <c r="Z471" s="153" t="str" cm="1">
        <f t="array" aca="1" ref="Z471" ca="1">CELL("format",I471)</f>
        <v>G</v>
      </c>
      <c r="AA471" s="6">
        <v>470</v>
      </c>
      <c r="AB471" s="173" t="str">
        <f t="shared" ca="1" si="68"/>
        <v>1996</v>
      </c>
      <c r="AC471" s="6">
        <f t="shared" si="69"/>
        <v>0</v>
      </c>
      <c r="AD471" s="6">
        <f t="shared" si="70"/>
        <v>0</v>
      </c>
      <c r="AE471" s="6">
        <f t="shared" si="72"/>
        <v>10</v>
      </c>
      <c r="AF471" s="6" t="str">
        <f t="shared" si="71"/>
        <v>in Betrieb</v>
      </c>
    </row>
    <row r="472" spans="1:32" ht="15" customHeight="1" x14ac:dyDescent="0.25">
      <c r="A472" s="139" t="s">
        <v>4658</v>
      </c>
      <c r="B472" s="139" t="s">
        <v>4118</v>
      </c>
      <c r="C472" s="139"/>
      <c r="D472" s="139">
        <v>66424</v>
      </c>
      <c r="E472" s="139" t="s">
        <v>6398</v>
      </c>
      <c r="F472" s="139"/>
      <c r="G472" s="139" t="s">
        <v>404</v>
      </c>
      <c r="H472" s="139"/>
      <c r="I472" s="29">
        <v>2007</v>
      </c>
      <c r="J472" s="29">
        <v>2007</v>
      </c>
      <c r="K472" s="50" t="s">
        <v>1</v>
      </c>
      <c r="L472" s="50" t="s">
        <v>3864</v>
      </c>
      <c r="M472" s="50"/>
      <c r="N472" s="50"/>
      <c r="O472" s="50" t="s">
        <v>3864</v>
      </c>
      <c r="P472" s="50" t="s">
        <v>55</v>
      </c>
      <c r="Q472" s="50"/>
      <c r="R472" s="140">
        <v>20</v>
      </c>
      <c r="S472" s="140"/>
      <c r="T472" s="151" t="s">
        <v>149</v>
      </c>
      <c r="U472" s="140" t="s">
        <v>7297</v>
      </c>
      <c r="V472" s="164" t="s">
        <v>1</v>
      </c>
      <c r="W472" s="170" t="str">
        <f t="shared" ca="1" si="67"/>
        <v>2007</v>
      </c>
      <c r="X472" s="170" t="e">
        <f>INDEX(Kraftwerksliste!$C$21:$Z$559,MATCH(A472,Kraftwerksliste!$D$21:$D$559,0),17)</f>
        <v>#N/A</v>
      </c>
      <c r="Z472" s="153" t="str" cm="1">
        <f t="array" aca="1" ref="Z472" ca="1">CELL("format",I472)</f>
        <v>G</v>
      </c>
      <c r="AA472" s="6">
        <v>471</v>
      </c>
      <c r="AB472" s="173" t="str">
        <f t="shared" ca="1" si="68"/>
        <v>2007</v>
      </c>
      <c r="AC472" s="6">
        <f t="shared" si="69"/>
        <v>0</v>
      </c>
      <c r="AD472" s="6">
        <f t="shared" si="70"/>
        <v>0</v>
      </c>
      <c r="AE472" s="6">
        <f t="shared" si="72"/>
        <v>10</v>
      </c>
      <c r="AF472" s="6" t="str">
        <f t="shared" si="71"/>
        <v>in Betrieb</v>
      </c>
    </row>
    <row r="473" spans="1:32" ht="15" customHeight="1" x14ac:dyDescent="0.25">
      <c r="A473" s="139" t="s">
        <v>1532</v>
      </c>
      <c r="B473" s="139" t="s">
        <v>1533</v>
      </c>
      <c r="C473" s="139"/>
      <c r="D473" s="139">
        <v>32805</v>
      </c>
      <c r="E473" s="139" t="s">
        <v>1534</v>
      </c>
      <c r="F473" s="139" t="s">
        <v>1535</v>
      </c>
      <c r="G473" s="139" t="s">
        <v>54</v>
      </c>
      <c r="H473" s="139"/>
      <c r="I473" s="29" t="s">
        <v>7491</v>
      </c>
      <c r="J473" s="29" t="s">
        <v>3767</v>
      </c>
      <c r="K473" s="50" t="s">
        <v>1</v>
      </c>
      <c r="L473" s="50" t="s">
        <v>17</v>
      </c>
      <c r="M473" s="50" t="s">
        <v>17</v>
      </c>
      <c r="N473" s="50" t="s">
        <v>218</v>
      </c>
      <c r="O473" s="50" t="s">
        <v>17</v>
      </c>
      <c r="P473" s="50" t="s">
        <v>55</v>
      </c>
      <c r="Q473" s="50" t="s">
        <v>55</v>
      </c>
      <c r="R473" s="140"/>
      <c r="S473" s="140"/>
      <c r="T473" s="151" t="s">
        <v>149</v>
      </c>
      <c r="U473" s="140" t="s">
        <v>3801</v>
      </c>
      <c r="V473" s="164" t="s">
        <v>1</v>
      </c>
      <c r="W473" s="170" t="str">
        <f t="shared" ca="1" si="67"/>
        <v>2000</v>
      </c>
      <c r="X473" s="170" t="e">
        <f>INDEX(Kraftwerksliste!$C$21:$Z$559,MATCH(A473,Kraftwerksliste!$D$21:$D$559,0),17)</f>
        <v>#N/A</v>
      </c>
      <c r="Z473" s="153" t="str" cm="1">
        <f t="array" aca="1" ref="Z473" ca="1">CELL("format",I473)</f>
        <v>G</v>
      </c>
      <c r="AA473" s="6">
        <v>472</v>
      </c>
      <c r="AB473" s="173" t="str">
        <f t="shared" ca="1" si="68"/>
        <v>2000</v>
      </c>
      <c r="AC473" s="6">
        <f t="shared" si="69"/>
        <v>0</v>
      </c>
      <c r="AD473" s="6">
        <f t="shared" si="70"/>
        <v>0</v>
      </c>
      <c r="AE473" s="6">
        <f t="shared" si="72"/>
        <v>10</v>
      </c>
      <c r="AF473" s="6" t="str">
        <f t="shared" si="71"/>
        <v>in Betrieb</v>
      </c>
    </row>
    <row r="474" spans="1:32" ht="15" customHeight="1" x14ac:dyDescent="0.25">
      <c r="A474" s="139" t="s">
        <v>4662</v>
      </c>
      <c r="B474" s="139" t="s">
        <v>4118</v>
      </c>
      <c r="C474" s="139" t="s">
        <v>4663</v>
      </c>
      <c r="D474" s="139">
        <v>25358</v>
      </c>
      <c r="E474" s="139" t="s">
        <v>6401</v>
      </c>
      <c r="F474" s="139"/>
      <c r="G474" s="139" t="s">
        <v>78</v>
      </c>
      <c r="H474" s="139"/>
      <c r="I474" s="29">
        <v>1999</v>
      </c>
      <c r="J474" s="29">
        <v>1999</v>
      </c>
      <c r="K474" s="50" t="s">
        <v>1</v>
      </c>
      <c r="L474" s="50" t="s">
        <v>3864</v>
      </c>
      <c r="M474" s="50"/>
      <c r="N474" s="50"/>
      <c r="O474" s="50" t="s">
        <v>3864</v>
      </c>
      <c r="P474" s="50" t="s">
        <v>55</v>
      </c>
      <c r="Q474" s="50"/>
      <c r="R474" s="140">
        <v>10.4</v>
      </c>
      <c r="S474" s="140"/>
      <c r="T474" s="151" t="s">
        <v>149</v>
      </c>
      <c r="U474" s="140" t="s">
        <v>79</v>
      </c>
      <c r="V474" s="164" t="s">
        <v>1</v>
      </c>
      <c r="W474" s="170" t="str">
        <f t="shared" ca="1" si="67"/>
        <v>1999</v>
      </c>
      <c r="X474" s="170" t="e">
        <f>INDEX(Kraftwerksliste!$C$21:$Z$559,MATCH(A474,Kraftwerksliste!$D$21:$D$559,0),17)</f>
        <v>#N/A</v>
      </c>
      <c r="Z474" s="153" t="str" cm="1">
        <f t="array" aca="1" ref="Z474" ca="1">CELL("format",I474)</f>
        <v>G</v>
      </c>
      <c r="AA474" s="6">
        <v>473</v>
      </c>
      <c r="AB474" s="173" t="str">
        <f t="shared" ca="1" si="68"/>
        <v>1999</v>
      </c>
      <c r="AC474" s="6">
        <f t="shared" si="69"/>
        <v>0</v>
      </c>
      <c r="AD474" s="6">
        <f t="shared" si="70"/>
        <v>0</v>
      </c>
      <c r="AE474" s="6">
        <f t="shared" si="72"/>
        <v>10</v>
      </c>
      <c r="AF474" s="6" t="str">
        <f t="shared" si="71"/>
        <v>in Betrieb</v>
      </c>
    </row>
    <row r="475" spans="1:32" ht="15" customHeight="1" x14ac:dyDescent="0.25">
      <c r="A475" s="54" t="s">
        <v>793</v>
      </c>
      <c r="B475" s="51" t="s">
        <v>794</v>
      </c>
      <c r="C475" s="51" t="s">
        <v>795</v>
      </c>
      <c r="D475" s="75">
        <v>47259</v>
      </c>
      <c r="E475" s="62" t="s">
        <v>796</v>
      </c>
      <c r="F475" s="51"/>
      <c r="G475" s="36" t="s">
        <v>54</v>
      </c>
      <c r="H475" s="50" t="s">
        <v>300</v>
      </c>
      <c r="I475" s="30">
        <v>27776</v>
      </c>
      <c r="J475" s="38">
        <v>27776</v>
      </c>
      <c r="K475" s="50" t="s">
        <v>1</v>
      </c>
      <c r="L475" s="50" t="s">
        <v>110</v>
      </c>
      <c r="M475" s="51" t="s">
        <v>797</v>
      </c>
      <c r="N475" s="50"/>
      <c r="O475" s="92" t="s">
        <v>407</v>
      </c>
      <c r="P475" s="36" t="s">
        <v>58</v>
      </c>
      <c r="Q475" s="50" t="s">
        <v>55</v>
      </c>
      <c r="R475" s="76">
        <v>303</v>
      </c>
      <c r="S475" s="58" t="s">
        <v>798</v>
      </c>
      <c r="T475" s="50" t="s">
        <v>1228</v>
      </c>
      <c r="U475" s="62" t="s">
        <v>86</v>
      </c>
      <c r="V475" s="154" t="s">
        <v>1</v>
      </c>
      <c r="W475" s="170">
        <f t="shared" ca="1" si="67"/>
        <v>1976</v>
      </c>
      <c r="X475" s="170" t="str">
        <f>INDEX(Kraftwerksliste!$C$21:$Z$559,MATCH(A475,Kraftwerksliste!$D$21:$D$559,0),17)</f>
        <v>Combined cycle</v>
      </c>
      <c r="Z475" s="153" t="str" cm="1">
        <f t="array" aca="1" ref="Z475" ca="1">CELL("format",I475)</f>
        <v>D1</v>
      </c>
      <c r="AA475" s="6">
        <v>474</v>
      </c>
      <c r="AB475" s="173">
        <f t="shared" ca="1" si="68"/>
        <v>1976</v>
      </c>
      <c r="AC475" s="6">
        <f t="shared" si="69"/>
        <v>0</v>
      </c>
      <c r="AD475" s="6">
        <f t="shared" si="70"/>
        <v>0</v>
      </c>
      <c r="AE475" s="6">
        <f t="shared" si="72"/>
        <v>10</v>
      </c>
      <c r="AF475" s="6" t="str">
        <f t="shared" si="71"/>
        <v>in Betrieb</v>
      </c>
    </row>
    <row r="476" spans="1:32" ht="15" customHeight="1" x14ac:dyDescent="0.25">
      <c r="A476" s="54" t="s">
        <v>799</v>
      </c>
      <c r="B476" s="51" t="s">
        <v>794</v>
      </c>
      <c r="C476" s="51" t="s">
        <v>795</v>
      </c>
      <c r="D476" s="75">
        <v>47259</v>
      </c>
      <c r="E476" s="62" t="s">
        <v>796</v>
      </c>
      <c r="F476" s="51"/>
      <c r="G476" s="36" t="s">
        <v>54</v>
      </c>
      <c r="H476" s="50" t="s">
        <v>297</v>
      </c>
      <c r="I476" s="30">
        <v>28211</v>
      </c>
      <c r="J476" s="38">
        <v>28211</v>
      </c>
      <c r="K476" s="50" t="s">
        <v>1</v>
      </c>
      <c r="L476" s="50" t="s">
        <v>110</v>
      </c>
      <c r="M476" s="51" t="s">
        <v>797</v>
      </c>
      <c r="N476" s="50"/>
      <c r="O476" s="92" t="s">
        <v>407</v>
      </c>
      <c r="P476" s="36" t="s">
        <v>58</v>
      </c>
      <c r="Q476" s="50" t="s">
        <v>55</v>
      </c>
      <c r="R476" s="76">
        <v>303</v>
      </c>
      <c r="S476" s="58" t="s">
        <v>798</v>
      </c>
      <c r="T476" s="50" t="s">
        <v>1228</v>
      </c>
      <c r="U476" s="62" t="s">
        <v>86</v>
      </c>
      <c r="V476" s="154" t="s">
        <v>1</v>
      </c>
      <c r="W476" s="170">
        <f t="shared" ca="1" si="67"/>
        <v>1977</v>
      </c>
      <c r="X476" s="170" t="str">
        <f>INDEX(Kraftwerksliste!$C$21:$Z$559,MATCH(A476,Kraftwerksliste!$D$21:$D$559,0),17)</f>
        <v>Combined cycle</v>
      </c>
      <c r="Z476" s="153" t="str" cm="1">
        <f t="array" aca="1" ref="Z476" ca="1">CELL("format",I476)</f>
        <v>D1</v>
      </c>
      <c r="AA476" s="6">
        <v>475</v>
      </c>
      <c r="AB476" s="173">
        <f t="shared" ca="1" si="68"/>
        <v>1977</v>
      </c>
      <c r="AC476" s="6">
        <f t="shared" si="69"/>
        <v>0</v>
      </c>
      <c r="AD476" s="6">
        <f t="shared" si="70"/>
        <v>0</v>
      </c>
      <c r="AE476" s="6">
        <f t="shared" si="72"/>
        <v>10</v>
      </c>
      <c r="AF476" s="6" t="str">
        <f t="shared" si="71"/>
        <v>in Betrieb</v>
      </c>
    </row>
    <row r="477" spans="1:32" ht="15" customHeight="1" x14ac:dyDescent="0.25">
      <c r="A477" s="139" t="s">
        <v>4664</v>
      </c>
      <c r="B477" s="139"/>
      <c r="C477" s="139"/>
      <c r="D477" s="139">
        <v>27798</v>
      </c>
      <c r="E477" s="139" t="s">
        <v>6402</v>
      </c>
      <c r="F477" s="139"/>
      <c r="G477" s="139" t="s">
        <v>59</v>
      </c>
      <c r="H477" s="139"/>
      <c r="I477" s="29">
        <v>2002</v>
      </c>
      <c r="J477" s="29">
        <v>2002</v>
      </c>
      <c r="K477" s="50" t="s">
        <v>1</v>
      </c>
      <c r="L477" s="50" t="s">
        <v>3864</v>
      </c>
      <c r="M477" s="93"/>
      <c r="N477" s="54"/>
      <c r="O477" s="54" t="s">
        <v>3864</v>
      </c>
      <c r="P477" s="50" t="s">
        <v>55</v>
      </c>
      <c r="Q477" s="50"/>
      <c r="R477" s="140">
        <v>25.6</v>
      </c>
      <c r="S477" s="140"/>
      <c r="T477" s="151" t="s">
        <v>1280</v>
      </c>
      <c r="U477" s="140" t="s">
        <v>60</v>
      </c>
      <c r="V477" s="164" t="s">
        <v>1</v>
      </c>
      <c r="W477" s="170" t="str">
        <f t="shared" ca="1" si="67"/>
        <v>2002</v>
      </c>
      <c r="X477" s="170" t="e">
        <f>INDEX(Kraftwerksliste!$C$21:$Z$559,MATCH(A477,Kraftwerksliste!$D$21:$D$559,0),17)</f>
        <v>#N/A</v>
      </c>
      <c r="Z477" s="153" t="str" cm="1">
        <f t="array" aca="1" ref="Z477" ca="1">CELL("format",I477)</f>
        <v>G</v>
      </c>
      <c r="AA477" s="6">
        <v>476</v>
      </c>
      <c r="AB477" s="173" t="str">
        <f t="shared" ca="1" si="68"/>
        <v>2002</v>
      </c>
      <c r="AC477" s="6">
        <f t="shared" si="69"/>
        <v>0</v>
      </c>
      <c r="AD477" s="6">
        <f t="shared" si="70"/>
        <v>0</v>
      </c>
      <c r="AE477" s="6">
        <f t="shared" si="72"/>
        <v>10</v>
      </c>
      <c r="AF477" s="6" t="str">
        <f t="shared" si="71"/>
        <v>in Betrieb</v>
      </c>
    </row>
    <row r="478" spans="1:32" ht="15" customHeight="1" x14ac:dyDescent="0.25">
      <c r="A478" s="139" t="s">
        <v>4665</v>
      </c>
      <c r="B478" s="139" t="s">
        <v>4666</v>
      </c>
      <c r="C478" s="139"/>
      <c r="D478" s="139">
        <v>25588</v>
      </c>
      <c r="E478" s="139" t="s">
        <v>6403</v>
      </c>
      <c r="F478" s="139"/>
      <c r="G478" s="139" t="s">
        <v>78</v>
      </c>
      <c r="H478" s="139"/>
      <c r="I478" s="30">
        <v>36617</v>
      </c>
      <c r="J478" s="38">
        <v>36617</v>
      </c>
      <c r="K478" s="50" t="s">
        <v>1</v>
      </c>
      <c r="L478" s="50" t="s">
        <v>3864</v>
      </c>
      <c r="M478" s="93"/>
      <c r="N478" s="54"/>
      <c r="O478" s="54" t="s">
        <v>3864</v>
      </c>
      <c r="P478" s="50" t="s">
        <v>55</v>
      </c>
      <c r="Q478" s="50"/>
      <c r="R478" s="140">
        <v>21.45</v>
      </c>
      <c r="S478" s="140"/>
      <c r="T478" s="151" t="s">
        <v>149</v>
      </c>
      <c r="U478" s="140" t="s">
        <v>79</v>
      </c>
      <c r="V478" s="164" t="s">
        <v>1</v>
      </c>
      <c r="W478" s="170">
        <f t="shared" ca="1" si="67"/>
        <v>2000</v>
      </c>
      <c r="X478" s="170" t="e">
        <f>INDEX(Kraftwerksliste!$C$21:$Z$559,MATCH(A478,Kraftwerksliste!$D$21:$D$559,0),17)</f>
        <v>#N/A</v>
      </c>
      <c r="Z478" s="153" t="str" cm="1">
        <f t="array" aca="1" ref="Z478" ca="1">CELL("format",I478)</f>
        <v>D1</v>
      </c>
      <c r="AA478" s="6">
        <v>477</v>
      </c>
      <c r="AB478" s="173">
        <f t="shared" ca="1" si="68"/>
        <v>2000</v>
      </c>
      <c r="AC478" s="6">
        <f t="shared" si="69"/>
        <v>0</v>
      </c>
      <c r="AD478" s="6">
        <f t="shared" si="70"/>
        <v>0</v>
      </c>
      <c r="AE478" s="6">
        <f t="shared" si="72"/>
        <v>10</v>
      </c>
      <c r="AF478" s="6" t="str">
        <f t="shared" si="71"/>
        <v>in Betrieb</v>
      </c>
    </row>
    <row r="479" spans="1:32" ht="15" customHeight="1" x14ac:dyDescent="0.25">
      <c r="A479" s="139" t="s">
        <v>1542</v>
      </c>
      <c r="B479" s="139" t="s">
        <v>280</v>
      </c>
      <c r="C479" s="139" t="s">
        <v>1543</v>
      </c>
      <c r="D479" s="139">
        <v>50354</v>
      </c>
      <c r="E479" s="139" t="s">
        <v>1539</v>
      </c>
      <c r="F479" s="139"/>
      <c r="G479" s="139" t="s">
        <v>54</v>
      </c>
      <c r="H479" s="139" t="s">
        <v>1544</v>
      </c>
      <c r="I479" s="30">
        <v>33604</v>
      </c>
      <c r="J479" s="38">
        <v>33604</v>
      </c>
      <c r="K479" s="50" t="s">
        <v>68</v>
      </c>
      <c r="L479" s="51" t="s">
        <v>18</v>
      </c>
      <c r="M479" s="51"/>
      <c r="N479" s="51"/>
      <c r="O479" s="51" t="s">
        <v>18</v>
      </c>
      <c r="P479" s="50" t="s">
        <v>58</v>
      </c>
      <c r="Q479" s="50" t="s">
        <v>55</v>
      </c>
      <c r="R479" s="140">
        <v>40</v>
      </c>
      <c r="S479" s="140" t="s">
        <v>1545</v>
      </c>
      <c r="T479" s="151" t="s">
        <v>370</v>
      </c>
      <c r="U479" s="140" t="s">
        <v>61</v>
      </c>
      <c r="V479" s="164" t="s">
        <v>7478</v>
      </c>
      <c r="W479" s="170">
        <f t="shared" ca="1" si="67"/>
        <v>1992</v>
      </c>
      <c r="X479" s="170" t="e">
        <f>INDEX(Kraftwerksliste!$C$21:$Z$559,MATCH(A479,Kraftwerksliste!$D$21:$D$559,0),17)</f>
        <v>#N/A</v>
      </c>
      <c r="Z479" s="153" t="str" cm="1">
        <f t="array" aca="1" ref="Z479" ca="1">CELL("format",I479)</f>
        <v>D1</v>
      </c>
      <c r="AA479" s="6">
        <v>478</v>
      </c>
      <c r="AB479" s="173">
        <f t="shared" ca="1" si="68"/>
        <v>1992</v>
      </c>
      <c r="AC479" s="6">
        <f t="shared" si="69"/>
        <v>1</v>
      </c>
      <c r="AD479" s="6">
        <f t="shared" si="70"/>
        <v>0</v>
      </c>
      <c r="AE479" s="6">
        <f t="shared" si="72"/>
        <v>31</v>
      </c>
      <c r="AF479" s="6" t="str">
        <f t="shared" si="71"/>
        <v xml:space="preserve">Vorläufig Stillgelegt </v>
      </c>
    </row>
    <row r="480" spans="1:32" ht="15" customHeight="1" x14ac:dyDescent="0.25">
      <c r="A480" s="139" t="s">
        <v>1546</v>
      </c>
      <c r="B480" s="139" t="s">
        <v>280</v>
      </c>
      <c r="C480" s="139" t="s">
        <v>1543</v>
      </c>
      <c r="D480" s="139">
        <v>50354</v>
      </c>
      <c r="E480" s="139" t="s">
        <v>1539</v>
      </c>
      <c r="F480" s="139"/>
      <c r="G480" s="139" t="s">
        <v>54</v>
      </c>
      <c r="H480" s="139" t="s">
        <v>286</v>
      </c>
      <c r="I480" s="30">
        <v>34024</v>
      </c>
      <c r="J480" s="38">
        <v>34024</v>
      </c>
      <c r="K480" s="50" t="s">
        <v>5</v>
      </c>
      <c r="L480" s="50" t="s">
        <v>18</v>
      </c>
      <c r="M480" s="50"/>
      <c r="N480" s="50"/>
      <c r="O480" s="50" t="s">
        <v>18</v>
      </c>
      <c r="P480" s="50" t="s">
        <v>58</v>
      </c>
      <c r="Q480" s="50" t="s">
        <v>55</v>
      </c>
      <c r="R480" s="140">
        <v>0</v>
      </c>
      <c r="S480" s="140" t="s">
        <v>1545</v>
      </c>
      <c r="T480" s="151" t="s">
        <v>370</v>
      </c>
      <c r="U480" s="140" t="s">
        <v>61</v>
      </c>
      <c r="V480" s="164" t="s">
        <v>5</v>
      </c>
      <c r="W480" s="170">
        <f t="shared" ca="1" si="67"/>
        <v>1993</v>
      </c>
      <c r="X480" s="170" t="e">
        <f>INDEX(Kraftwerksliste!$C$21:$Z$559,MATCH(A480,Kraftwerksliste!$D$21:$D$559,0),17)</f>
        <v>#N/A</v>
      </c>
      <c r="Z480" s="153" t="str" cm="1">
        <f t="array" aca="1" ref="Z480" ca="1">CELL("format",I480)</f>
        <v>D1</v>
      </c>
      <c r="AA480" s="6">
        <v>479</v>
      </c>
      <c r="AB480" s="173">
        <f t="shared" ca="1" si="68"/>
        <v>1993</v>
      </c>
      <c r="AC480" s="6">
        <f t="shared" si="69"/>
        <v>0</v>
      </c>
      <c r="AD480" s="6">
        <f t="shared" si="70"/>
        <v>0</v>
      </c>
      <c r="AE480" s="6">
        <f t="shared" si="72"/>
        <v>10</v>
      </c>
      <c r="AF480" s="6" t="str">
        <f t="shared" si="71"/>
        <v>Sonderfall</v>
      </c>
    </row>
    <row r="481" spans="1:32" ht="15" customHeight="1" x14ac:dyDescent="0.25">
      <c r="A481" s="139" t="s">
        <v>3545</v>
      </c>
      <c r="B481" s="139" t="s">
        <v>280</v>
      </c>
      <c r="C481" s="139" t="s">
        <v>1543</v>
      </c>
      <c r="D481" s="139">
        <v>50354</v>
      </c>
      <c r="E481" s="139" t="s">
        <v>1539</v>
      </c>
      <c r="F481" s="139"/>
      <c r="G481" s="139" t="s">
        <v>54</v>
      </c>
      <c r="H481" s="139" t="s">
        <v>286</v>
      </c>
      <c r="I481" s="32">
        <v>1993</v>
      </c>
      <c r="J481" s="32">
        <v>1993</v>
      </c>
      <c r="K481" s="139" t="s">
        <v>3521</v>
      </c>
      <c r="L481" s="139" t="s">
        <v>18</v>
      </c>
      <c r="M481" s="139"/>
      <c r="N481" s="139"/>
      <c r="O481" s="139" t="s">
        <v>18</v>
      </c>
      <c r="P481" s="139" t="s">
        <v>58</v>
      </c>
      <c r="Q481" s="139" t="s">
        <v>55</v>
      </c>
      <c r="R481" s="140">
        <v>45</v>
      </c>
      <c r="S481" s="140" t="s">
        <v>1545</v>
      </c>
      <c r="T481" s="151" t="s">
        <v>370</v>
      </c>
      <c r="U481" s="140" t="s">
        <v>61</v>
      </c>
      <c r="V481" s="164" t="s">
        <v>7483</v>
      </c>
      <c r="W481" s="170" t="str">
        <f t="shared" ca="1" si="67"/>
        <v>1993</v>
      </c>
      <c r="X481" s="170" t="e">
        <f>INDEX(Kraftwerksliste!$C$21:$Z$559,MATCH(A481,Kraftwerksliste!$D$21:$D$559,0),17)</f>
        <v>#N/A</v>
      </c>
      <c r="Z481" s="153" t="str" cm="1">
        <f t="array" aca="1" ref="Z481" ca="1">CELL("format",I481)</f>
        <v>G</v>
      </c>
      <c r="AA481" s="6">
        <v>480</v>
      </c>
      <c r="AB481" s="173" t="str">
        <f t="shared" ca="1" si="68"/>
        <v>1993</v>
      </c>
      <c r="AC481" s="6">
        <f t="shared" si="69"/>
        <v>1</v>
      </c>
      <c r="AD481" s="6">
        <f t="shared" si="70"/>
        <v>0</v>
      </c>
      <c r="AE481" s="6">
        <f t="shared" si="72"/>
        <v>36</v>
      </c>
      <c r="AF481" s="6" t="str">
        <f t="shared" si="71"/>
        <v xml:space="preserve">Endgültig Stillgelegt 2015 </v>
      </c>
    </row>
    <row r="482" spans="1:32" ht="15" customHeight="1" x14ac:dyDescent="0.25">
      <c r="A482" s="139" t="s">
        <v>1547</v>
      </c>
      <c r="B482" s="139" t="s">
        <v>280</v>
      </c>
      <c r="C482" s="139" t="s">
        <v>1548</v>
      </c>
      <c r="D482" s="139">
        <v>50354</v>
      </c>
      <c r="E482" s="139" t="s">
        <v>1539</v>
      </c>
      <c r="F482" s="139"/>
      <c r="G482" s="139" t="s">
        <v>54</v>
      </c>
      <c r="H482" s="139" t="s">
        <v>1548</v>
      </c>
      <c r="I482" s="30">
        <v>6211</v>
      </c>
      <c r="J482" s="38">
        <v>6211</v>
      </c>
      <c r="K482" s="50" t="s">
        <v>1</v>
      </c>
      <c r="L482" s="50" t="s">
        <v>110</v>
      </c>
      <c r="M482" s="50" t="s">
        <v>18</v>
      </c>
      <c r="N482" s="50" t="s">
        <v>1549</v>
      </c>
      <c r="O482" s="50" t="s">
        <v>18</v>
      </c>
      <c r="P482" s="50" t="s">
        <v>58</v>
      </c>
      <c r="Q482" s="50" t="s">
        <v>55</v>
      </c>
      <c r="R482" s="140">
        <v>98</v>
      </c>
      <c r="S482" s="140" t="s">
        <v>1550</v>
      </c>
      <c r="T482" s="151" t="s">
        <v>370</v>
      </c>
      <c r="U482" s="140" t="s">
        <v>61</v>
      </c>
      <c r="V482" s="164" t="s">
        <v>1</v>
      </c>
      <c r="W482" s="170">
        <f t="shared" ca="1" si="67"/>
        <v>1917</v>
      </c>
      <c r="X482" s="170" t="str">
        <f>INDEX(Kraftwerksliste!$C$21:$Z$559,MATCH(A482,Kraftwerksliste!$D$21:$D$559,0),17)</f>
        <v>Steam turbine</v>
      </c>
      <c r="Z482" s="153" t="str" cm="1">
        <f t="array" aca="1" ref="Z482" ca="1">CELL("format",I482)</f>
        <v>D1</v>
      </c>
      <c r="AA482" s="6">
        <v>481</v>
      </c>
      <c r="AB482" s="173">
        <f t="shared" ca="1" si="68"/>
        <v>1917</v>
      </c>
      <c r="AC482" s="6">
        <f t="shared" si="69"/>
        <v>0</v>
      </c>
      <c r="AD482" s="6">
        <f t="shared" si="70"/>
        <v>0</v>
      </c>
      <c r="AE482" s="6">
        <f t="shared" si="72"/>
        <v>10</v>
      </c>
      <c r="AF482" s="6" t="str">
        <f t="shared" si="71"/>
        <v>in Betrieb</v>
      </c>
    </row>
    <row r="483" spans="1:32" ht="15" customHeight="1" x14ac:dyDescent="0.25">
      <c r="A483" s="139" t="s">
        <v>1556</v>
      </c>
      <c r="B483" s="139" t="s">
        <v>1557</v>
      </c>
      <c r="C483" s="139" t="s">
        <v>1557</v>
      </c>
      <c r="D483" s="139">
        <v>49477</v>
      </c>
      <c r="E483" s="139" t="s">
        <v>1558</v>
      </c>
      <c r="F483" s="139"/>
      <c r="G483" s="139" t="s">
        <v>54</v>
      </c>
      <c r="H483" s="139" t="s">
        <v>1559</v>
      </c>
      <c r="I483" s="30">
        <v>36617</v>
      </c>
      <c r="J483" s="38">
        <v>36617</v>
      </c>
      <c r="K483" s="50" t="s">
        <v>1</v>
      </c>
      <c r="L483" s="50" t="s">
        <v>22</v>
      </c>
      <c r="M483" s="50" t="s">
        <v>22</v>
      </c>
      <c r="N483" s="50" t="s">
        <v>651</v>
      </c>
      <c r="O483" s="50" t="s">
        <v>22</v>
      </c>
      <c r="P483" s="50" t="s">
        <v>55</v>
      </c>
      <c r="Q483" s="50" t="s">
        <v>58</v>
      </c>
      <c r="R483" s="140">
        <v>33.4</v>
      </c>
      <c r="S483" s="140" t="s">
        <v>1560</v>
      </c>
      <c r="T483" s="151" t="s">
        <v>370</v>
      </c>
      <c r="U483" s="140" t="s">
        <v>61</v>
      </c>
      <c r="V483" s="164" t="s">
        <v>1</v>
      </c>
      <c r="W483" s="170">
        <f t="shared" ca="1" si="67"/>
        <v>2000</v>
      </c>
      <c r="X483" s="170" t="e">
        <f>INDEX(Kraftwerksliste!$C$21:$Z$559,MATCH(A483,Kraftwerksliste!$D$21:$D$559,0),17)</f>
        <v>#N/A</v>
      </c>
      <c r="Z483" s="153" t="str" cm="1">
        <f t="array" aca="1" ref="Z483" ca="1">CELL("format",I483)</f>
        <v>D1</v>
      </c>
      <c r="AA483" s="6">
        <v>482</v>
      </c>
      <c r="AB483" s="173">
        <f t="shared" ca="1" si="68"/>
        <v>2000</v>
      </c>
      <c r="AC483" s="6">
        <f t="shared" si="69"/>
        <v>0</v>
      </c>
      <c r="AD483" s="6">
        <f t="shared" si="70"/>
        <v>0</v>
      </c>
      <c r="AE483" s="6">
        <f t="shared" si="72"/>
        <v>10</v>
      </c>
      <c r="AF483" s="6" t="str">
        <f t="shared" si="71"/>
        <v>in Betrieb</v>
      </c>
    </row>
    <row r="484" spans="1:32" ht="15" customHeight="1" x14ac:dyDescent="0.25">
      <c r="A484" s="139" t="s">
        <v>1561</v>
      </c>
      <c r="B484" s="139" t="s">
        <v>335</v>
      </c>
      <c r="C484" s="139" t="s">
        <v>1558</v>
      </c>
      <c r="D484" s="139">
        <v>49479</v>
      </c>
      <c r="E484" s="139" t="s">
        <v>1558</v>
      </c>
      <c r="F484" s="139"/>
      <c r="G484" s="139" t="s">
        <v>54</v>
      </c>
      <c r="H484" s="139" t="s">
        <v>297</v>
      </c>
      <c r="I484" s="30">
        <v>31217</v>
      </c>
      <c r="J484" s="38">
        <v>31217</v>
      </c>
      <c r="K484" s="36" t="s">
        <v>2</v>
      </c>
      <c r="L484" s="50" t="s">
        <v>110</v>
      </c>
      <c r="M484" s="50" t="s">
        <v>32</v>
      </c>
      <c r="N484" s="50" t="s">
        <v>1562</v>
      </c>
      <c r="O484" s="50" t="s">
        <v>32</v>
      </c>
      <c r="P484" s="50" t="s">
        <v>58</v>
      </c>
      <c r="Q484" s="50" t="s">
        <v>55</v>
      </c>
      <c r="R484" s="140">
        <v>794</v>
      </c>
      <c r="S484" s="140" t="s">
        <v>1563</v>
      </c>
      <c r="T484" s="151" t="s">
        <v>1228</v>
      </c>
      <c r="U484" s="140" t="s">
        <v>1005</v>
      </c>
      <c r="V484" s="164" t="s">
        <v>2</v>
      </c>
      <c r="W484" s="170">
        <f t="shared" ca="1" si="67"/>
        <v>1985</v>
      </c>
      <c r="X484" s="170" t="str">
        <f>INDEX(Kraftwerksliste!$C$21:$Z$559,MATCH(A484,Kraftwerksliste!$D$21:$D$559,0),17)</f>
        <v>Steam turbine</v>
      </c>
      <c r="Z484" s="153" t="str" cm="1">
        <f t="array" aca="1" ref="Z484" ca="1">CELL("format",I484)</f>
        <v>D1</v>
      </c>
      <c r="AA484" s="6">
        <v>483</v>
      </c>
      <c r="AB484" s="173">
        <f t="shared" ca="1" si="68"/>
        <v>1985</v>
      </c>
      <c r="AC484" s="6">
        <f t="shared" si="69"/>
        <v>0</v>
      </c>
      <c r="AD484" s="6">
        <f t="shared" si="70"/>
        <v>0</v>
      </c>
      <c r="AE484" s="6">
        <f t="shared" si="72"/>
        <v>23</v>
      </c>
      <c r="AF484" s="6" t="str">
        <f t="shared" si="71"/>
        <v>Saisonale Konservierung</v>
      </c>
    </row>
    <row r="485" spans="1:32" ht="15" customHeight="1" x14ac:dyDescent="0.25">
      <c r="A485" s="139" t="s">
        <v>1564</v>
      </c>
      <c r="B485" s="139" t="s">
        <v>1565</v>
      </c>
      <c r="C485" s="139" t="s">
        <v>1566</v>
      </c>
      <c r="D485" s="139">
        <v>76473</v>
      </c>
      <c r="E485" s="139" t="s">
        <v>1567</v>
      </c>
      <c r="F485" s="139" t="s">
        <v>1568</v>
      </c>
      <c r="G485" s="139" t="s">
        <v>57</v>
      </c>
      <c r="H485" s="139" t="s">
        <v>1569</v>
      </c>
      <c r="I485" s="30">
        <v>28491</v>
      </c>
      <c r="J485" s="38">
        <v>28491</v>
      </c>
      <c r="K485" s="50" t="s">
        <v>1</v>
      </c>
      <c r="L485" s="50" t="s">
        <v>25</v>
      </c>
      <c r="M485" s="50"/>
      <c r="N485" s="50"/>
      <c r="O485" s="50" t="s">
        <v>25</v>
      </c>
      <c r="P485" s="50" t="s">
        <v>55</v>
      </c>
      <c r="Q485" s="50" t="s">
        <v>130</v>
      </c>
      <c r="R485" s="140">
        <v>148</v>
      </c>
      <c r="S485" s="140" t="s">
        <v>1567</v>
      </c>
      <c r="T485" s="151" t="s">
        <v>370</v>
      </c>
      <c r="U485" s="140" t="s">
        <v>107</v>
      </c>
      <c r="V485" s="164" t="s">
        <v>1</v>
      </c>
      <c r="W485" s="170">
        <f t="shared" ca="1" si="67"/>
        <v>1978</v>
      </c>
      <c r="X485" s="170" t="e">
        <f>INDEX(Kraftwerksliste!$C$21:$Z$559,MATCH(A485,Kraftwerksliste!$D$21:$D$559,0),17)</f>
        <v>#N/A</v>
      </c>
      <c r="Z485" s="153" t="str" cm="1">
        <f t="array" aca="1" ref="Z485" ca="1">CELL("format",I485)</f>
        <v>D1</v>
      </c>
      <c r="AA485" s="6">
        <v>484</v>
      </c>
      <c r="AB485" s="173">
        <f t="shared" ca="1" si="68"/>
        <v>1978</v>
      </c>
      <c r="AC485" s="6">
        <f t="shared" si="69"/>
        <v>0</v>
      </c>
      <c r="AD485" s="6">
        <f t="shared" si="70"/>
        <v>0</v>
      </c>
      <c r="AE485" s="6">
        <f t="shared" si="72"/>
        <v>10</v>
      </c>
      <c r="AF485" s="6" t="str">
        <f t="shared" si="71"/>
        <v>in Betrieb</v>
      </c>
    </row>
    <row r="486" spans="1:32" ht="15" customHeight="1" x14ac:dyDescent="0.25">
      <c r="A486" s="139" t="s">
        <v>4673</v>
      </c>
      <c r="B486" s="139" t="s">
        <v>4674</v>
      </c>
      <c r="C486" s="139" t="s">
        <v>4675</v>
      </c>
      <c r="D486" s="139">
        <v>26632</v>
      </c>
      <c r="E486" s="139" t="s">
        <v>6410</v>
      </c>
      <c r="F486" s="139"/>
      <c r="G486" s="139" t="s">
        <v>59</v>
      </c>
      <c r="H486" s="139"/>
      <c r="I486" s="31">
        <v>1999</v>
      </c>
      <c r="J486" s="31">
        <v>1999</v>
      </c>
      <c r="K486" s="50" t="s">
        <v>1</v>
      </c>
      <c r="L486" s="50" t="s">
        <v>3864</v>
      </c>
      <c r="M486" s="50"/>
      <c r="N486" s="50"/>
      <c r="O486" s="50" t="s">
        <v>3864</v>
      </c>
      <c r="P486" s="50" t="s">
        <v>55</v>
      </c>
      <c r="Q486" s="50" t="s">
        <v>58</v>
      </c>
      <c r="R486" s="140">
        <v>58.1</v>
      </c>
      <c r="S486" s="140" t="s">
        <v>7299</v>
      </c>
      <c r="T486" s="151" t="s">
        <v>370</v>
      </c>
      <c r="U486" s="140" t="s">
        <v>60</v>
      </c>
      <c r="V486" s="164" t="s">
        <v>1</v>
      </c>
      <c r="W486" s="170" t="str">
        <f t="shared" ca="1" si="67"/>
        <v>1999</v>
      </c>
      <c r="X486" s="170" t="e">
        <f>INDEX(Kraftwerksliste!$C$21:$Z$559,MATCH(A486,Kraftwerksliste!$D$21:$D$559,0),17)</f>
        <v>#N/A</v>
      </c>
      <c r="Z486" s="153" t="str" cm="1">
        <f t="array" aca="1" ref="Z486" ca="1">CELL("format",I486)</f>
        <v>F0</v>
      </c>
      <c r="AA486" s="6">
        <v>485</v>
      </c>
      <c r="AB486" s="173" t="str">
        <f t="shared" ca="1" si="68"/>
        <v>1999</v>
      </c>
      <c r="AC486" s="6">
        <f t="shared" si="69"/>
        <v>0</v>
      </c>
      <c r="AD486" s="6">
        <f t="shared" si="70"/>
        <v>0</v>
      </c>
      <c r="AE486" s="6">
        <f t="shared" si="72"/>
        <v>10</v>
      </c>
      <c r="AF486" s="6" t="str">
        <f t="shared" si="71"/>
        <v>in Betrieb</v>
      </c>
    </row>
    <row r="487" spans="1:32" ht="15" customHeight="1" x14ac:dyDescent="0.25">
      <c r="A487" s="139" t="s">
        <v>4676</v>
      </c>
      <c r="B487" s="139" t="s">
        <v>4674</v>
      </c>
      <c r="C487" s="139" t="s">
        <v>4677</v>
      </c>
      <c r="D487" s="139">
        <v>26632</v>
      </c>
      <c r="E487" s="139" t="s">
        <v>6410</v>
      </c>
      <c r="F487" s="139"/>
      <c r="G487" s="139" t="s">
        <v>59</v>
      </c>
      <c r="H487" s="139"/>
      <c r="I487" s="30">
        <v>36539</v>
      </c>
      <c r="J487" s="38">
        <v>36539</v>
      </c>
      <c r="K487" s="50" t="s">
        <v>1</v>
      </c>
      <c r="L487" s="50" t="s">
        <v>3864</v>
      </c>
      <c r="M487" s="50"/>
      <c r="N487" s="50"/>
      <c r="O487" s="50" t="s">
        <v>3864</v>
      </c>
      <c r="P487" s="50" t="s">
        <v>55</v>
      </c>
      <c r="Q487" s="50" t="s">
        <v>130</v>
      </c>
      <c r="R487" s="140">
        <v>15</v>
      </c>
      <c r="S487" s="140" t="s">
        <v>7300</v>
      </c>
      <c r="T487" s="151" t="s">
        <v>370</v>
      </c>
      <c r="U487" s="140" t="s">
        <v>60</v>
      </c>
      <c r="V487" s="164" t="s">
        <v>1</v>
      </c>
      <c r="W487" s="170">
        <f t="shared" ca="1" si="67"/>
        <v>2000</v>
      </c>
      <c r="X487" s="170" t="e">
        <f>INDEX(Kraftwerksliste!$C$21:$Z$559,MATCH(A487,Kraftwerksliste!$D$21:$D$559,0),17)</f>
        <v>#N/A</v>
      </c>
      <c r="Z487" s="153" t="str" cm="1">
        <f t="array" aca="1" ref="Z487" ca="1">CELL("format",I487)</f>
        <v>D1</v>
      </c>
      <c r="AA487" s="6">
        <v>486</v>
      </c>
      <c r="AB487" s="173">
        <f t="shared" ca="1" si="68"/>
        <v>2000</v>
      </c>
      <c r="AC487" s="6">
        <f t="shared" si="69"/>
        <v>0</v>
      </c>
      <c r="AD487" s="6">
        <f t="shared" si="70"/>
        <v>0</v>
      </c>
      <c r="AE487" s="6">
        <f t="shared" si="72"/>
        <v>10</v>
      </c>
      <c r="AF487" s="6" t="str">
        <f t="shared" si="71"/>
        <v>in Betrieb</v>
      </c>
    </row>
    <row r="488" spans="1:32" ht="15" customHeight="1" x14ac:dyDescent="0.25">
      <c r="A488" s="139" t="s">
        <v>3695</v>
      </c>
      <c r="B488" s="139" t="s">
        <v>1838</v>
      </c>
      <c r="C488" s="139" t="s">
        <v>3696</v>
      </c>
      <c r="D488" s="139" t="s">
        <v>3697</v>
      </c>
      <c r="E488" s="139" t="s">
        <v>3698</v>
      </c>
      <c r="F488" s="139"/>
      <c r="G488" s="139" t="s">
        <v>1842</v>
      </c>
      <c r="H488" s="139" t="s">
        <v>3698</v>
      </c>
      <c r="I488" s="30">
        <v>20620</v>
      </c>
      <c r="J488" s="30">
        <v>20620</v>
      </c>
      <c r="K488" s="139" t="s">
        <v>3823</v>
      </c>
      <c r="L488" s="139" t="s">
        <v>25</v>
      </c>
      <c r="M488" s="139"/>
      <c r="N488" s="139"/>
      <c r="O488" s="139" t="s">
        <v>25</v>
      </c>
      <c r="P488" s="139" t="s">
        <v>58</v>
      </c>
      <c r="Q488" s="139" t="s">
        <v>58</v>
      </c>
      <c r="R488" s="140">
        <v>89</v>
      </c>
      <c r="S488" s="140" t="s">
        <v>3699</v>
      </c>
      <c r="T488" s="151" t="s">
        <v>370</v>
      </c>
      <c r="U488" s="140" t="s">
        <v>3694</v>
      </c>
      <c r="V488" s="164" t="s">
        <v>3823</v>
      </c>
      <c r="W488" s="170">
        <f t="shared" ca="1" si="67"/>
        <v>1956</v>
      </c>
      <c r="X488" s="170" t="e">
        <f>INDEX(Kraftwerksliste!$C$21:$Z$559,MATCH(A488,Kraftwerksliste!$D$21:$D$559,0),17)</f>
        <v>#N/A</v>
      </c>
      <c r="Z488" s="153" t="str" cm="1">
        <f t="array" aca="1" ref="Z488" ca="1">CELL("format",I488)</f>
        <v>D1</v>
      </c>
      <c r="AA488" s="6">
        <v>487</v>
      </c>
      <c r="AB488" s="173">
        <f t="shared" ca="1" si="68"/>
        <v>1956</v>
      </c>
      <c r="AC488" s="6">
        <f t="shared" si="69"/>
        <v>0</v>
      </c>
      <c r="AD488" s="6">
        <f t="shared" si="70"/>
        <v>0</v>
      </c>
      <c r="AE488" s="6">
        <f t="shared" si="72"/>
        <v>19</v>
      </c>
      <c r="AF488" s="6" t="str">
        <f t="shared" si="71"/>
        <v>Wegfall IWA nach DE</v>
      </c>
    </row>
    <row r="489" spans="1:32" ht="15" customHeight="1" x14ac:dyDescent="0.25">
      <c r="A489" s="139" t="s">
        <v>1574</v>
      </c>
      <c r="B489" s="139" t="s">
        <v>1571</v>
      </c>
      <c r="C489" s="139" t="s">
        <v>1575</v>
      </c>
      <c r="D489" s="139">
        <v>65926</v>
      </c>
      <c r="E489" s="139" t="s">
        <v>1572</v>
      </c>
      <c r="F489" s="139"/>
      <c r="G489" s="139" t="s">
        <v>220</v>
      </c>
      <c r="H489" s="139"/>
      <c r="I489" s="30">
        <v>41214</v>
      </c>
      <c r="J489" s="38">
        <v>41214</v>
      </c>
      <c r="K489" s="50" t="s">
        <v>1</v>
      </c>
      <c r="L489" s="50" t="s">
        <v>20</v>
      </c>
      <c r="M489" s="50"/>
      <c r="N489" s="50"/>
      <c r="O489" s="50" t="s">
        <v>20</v>
      </c>
      <c r="P489" s="50" t="s">
        <v>58</v>
      </c>
      <c r="Q489" s="50" t="s">
        <v>55</v>
      </c>
      <c r="R489" s="140">
        <v>96.5</v>
      </c>
      <c r="S489" s="140" t="s">
        <v>1573</v>
      </c>
      <c r="T489" s="151" t="s">
        <v>370</v>
      </c>
      <c r="U489" s="140" t="s">
        <v>1571</v>
      </c>
      <c r="V489" s="164" t="s">
        <v>1</v>
      </c>
      <c r="W489" s="170">
        <f t="shared" ca="1" si="67"/>
        <v>2012</v>
      </c>
      <c r="X489" s="170" t="str">
        <f>INDEX(Kraftwerksliste!$C$21:$Z$559,MATCH(A489,Kraftwerksliste!$D$21:$D$559,0),17)</f>
        <v>Gas turbine</v>
      </c>
      <c r="Z489" s="153" t="str" cm="1">
        <f t="array" aca="1" ref="Z489" ca="1">CELL("format",I489)</f>
        <v>D1</v>
      </c>
      <c r="AA489" s="6">
        <v>488</v>
      </c>
      <c r="AB489" s="173">
        <f t="shared" ca="1" si="68"/>
        <v>2012</v>
      </c>
      <c r="AC489" s="6">
        <f t="shared" si="69"/>
        <v>0</v>
      </c>
      <c r="AD489" s="6">
        <f t="shared" si="70"/>
        <v>0</v>
      </c>
      <c r="AE489" s="6">
        <f t="shared" si="72"/>
        <v>10</v>
      </c>
      <c r="AF489" s="6" t="str">
        <f t="shared" si="71"/>
        <v>in Betrieb</v>
      </c>
    </row>
    <row r="490" spans="1:32" ht="15" customHeight="1" x14ac:dyDescent="0.25">
      <c r="A490" s="139" t="s">
        <v>1576</v>
      </c>
      <c r="B490" s="139" t="s">
        <v>1571</v>
      </c>
      <c r="C490" s="139" t="s">
        <v>215</v>
      </c>
      <c r="D490" s="139">
        <v>65926</v>
      </c>
      <c r="E490" s="139" t="s">
        <v>1572</v>
      </c>
      <c r="F490" s="139"/>
      <c r="G490" s="139" t="s">
        <v>220</v>
      </c>
      <c r="H490" s="139" t="s">
        <v>657</v>
      </c>
      <c r="I490" s="30">
        <v>32741</v>
      </c>
      <c r="J490" s="38">
        <v>32741</v>
      </c>
      <c r="K490" s="50" t="s">
        <v>1</v>
      </c>
      <c r="L490" s="50" t="s">
        <v>110</v>
      </c>
      <c r="M490" s="50" t="s">
        <v>32</v>
      </c>
      <c r="N490" s="50" t="s">
        <v>3772</v>
      </c>
      <c r="O490" s="50" t="s">
        <v>32</v>
      </c>
      <c r="P490" s="50" t="s">
        <v>58</v>
      </c>
      <c r="Q490" s="50" t="s">
        <v>55</v>
      </c>
      <c r="R490" s="140">
        <v>66</v>
      </c>
      <c r="S490" s="140" t="s">
        <v>1573</v>
      </c>
      <c r="T490" s="151" t="s">
        <v>149</v>
      </c>
      <c r="U490" s="140" t="s">
        <v>1571</v>
      </c>
      <c r="V490" s="164" t="s">
        <v>1</v>
      </c>
      <c r="W490" s="170">
        <f t="shared" ref="W490:W553" ca="1" si="73">IF(ISBLANK(I490),2010,IF(Z490="D1",YEAR(I490),RIGHT(I490,4)))</f>
        <v>1989</v>
      </c>
      <c r="X490" s="170" t="str">
        <f>INDEX(Kraftwerksliste!$C$21:$Z$559,MATCH(A490,Kraftwerksliste!$D$21:$D$559,0),17)</f>
        <v>Combined cycle</v>
      </c>
      <c r="Z490" s="153" t="str" cm="1">
        <f t="array" aca="1" ref="Z490" ca="1">CELL("format",I490)</f>
        <v>D1</v>
      </c>
      <c r="AA490" s="6">
        <v>489</v>
      </c>
      <c r="AB490" s="173">
        <f t="shared" ref="AB490:AB553" ca="1" si="74">W490</f>
        <v>1989</v>
      </c>
      <c r="AC490" s="6">
        <f t="shared" si="69"/>
        <v>0</v>
      </c>
      <c r="AD490" s="6">
        <f t="shared" si="70"/>
        <v>0</v>
      </c>
      <c r="AE490" s="6">
        <f t="shared" si="72"/>
        <v>10</v>
      </c>
      <c r="AF490" s="6" t="str">
        <f t="shared" si="71"/>
        <v>in Betrieb</v>
      </c>
    </row>
    <row r="491" spans="1:32" ht="15" customHeight="1" x14ac:dyDescent="0.25">
      <c r="A491" s="139" t="s">
        <v>1570</v>
      </c>
      <c r="B491" s="139" t="s">
        <v>1571</v>
      </c>
      <c r="C491" s="139" t="s">
        <v>215</v>
      </c>
      <c r="D491" s="139">
        <v>65926</v>
      </c>
      <c r="E491" s="139" t="s">
        <v>1572</v>
      </c>
      <c r="F491" s="139"/>
      <c r="G491" s="139" t="s">
        <v>220</v>
      </c>
      <c r="H491" s="139" t="s">
        <v>667</v>
      </c>
      <c r="I491" s="30">
        <v>37951</v>
      </c>
      <c r="J491" s="38">
        <v>37951</v>
      </c>
      <c r="K491" s="50" t="s">
        <v>1</v>
      </c>
      <c r="L491" s="51" t="s">
        <v>20</v>
      </c>
      <c r="M491" s="51"/>
      <c r="N491" s="51"/>
      <c r="O491" s="51" t="s">
        <v>20</v>
      </c>
      <c r="P491" s="50" t="s">
        <v>58</v>
      </c>
      <c r="Q491" s="50" t="s">
        <v>55</v>
      </c>
      <c r="R491" s="140">
        <v>86</v>
      </c>
      <c r="S491" s="140" t="s">
        <v>1573</v>
      </c>
      <c r="T491" s="151" t="s">
        <v>370</v>
      </c>
      <c r="U491" s="140" t="s">
        <v>1571</v>
      </c>
      <c r="V491" s="164" t="s">
        <v>1</v>
      </c>
      <c r="W491" s="170">
        <f t="shared" ca="1" si="73"/>
        <v>2003</v>
      </c>
      <c r="X491" s="170" t="str">
        <f>INDEX(Kraftwerksliste!$C$21:$Z$559,MATCH(A491,Kraftwerksliste!$D$21:$D$559,0),17)</f>
        <v>Combined cycle</v>
      </c>
      <c r="Z491" s="153" t="str" cm="1">
        <f t="array" aca="1" ref="Z491" ca="1">CELL("format",I491)</f>
        <v>D1</v>
      </c>
      <c r="AA491" s="6">
        <v>490</v>
      </c>
      <c r="AB491" s="173">
        <f t="shared" ca="1" si="74"/>
        <v>2003</v>
      </c>
      <c r="AC491" s="6">
        <f t="shared" si="69"/>
        <v>0</v>
      </c>
      <c r="AD491" s="6">
        <f t="shared" si="70"/>
        <v>0</v>
      </c>
      <c r="AE491" s="6">
        <f t="shared" si="72"/>
        <v>10</v>
      </c>
      <c r="AF491" s="6" t="str">
        <f t="shared" si="71"/>
        <v>in Betrieb</v>
      </c>
    </row>
    <row r="492" spans="1:32" ht="15" customHeight="1" x14ac:dyDescent="0.25">
      <c r="A492" s="139" t="s">
        <v>1577</v>
      </c>
      <c r="B492" s="139" t="s">
        <v>1578</v>
      </c>
      <c r="C492" s="139"/>
      <c r="D492" s="139">
        <v>55218</v>
      </c>
      <c r="E492" s="139" t="s">
        <v>1579</v>
      </c>
      <c r="F492" s="139"/>
      <c r="G492" s="139" t="s">
        <v>98</v>
      </c>
      <c r="H492" s="139"/>
      <c r="I492" s="30">
        <v>37987</v>
      </c>
      <c r="J492" s="30">
        <v>37987</v>
      </c>
      <c r="K492" s="50" t="s">
        <v>1</v>
      </c>
      <c r="L492" s="50" t="s">
        <v>17</v>
      </c>
      <c r="M492" s="50"/>
      <c r="N492" s="50"/>
      <c r="O492" s="50" t="s">
        <v>17</v>
      </c>
      <c r="P492" s="50" t="s">
        <v>55</v>
      </c>
      <c r="Q492" s="50"/>
      <c r="R492" s="140">
        <v>12.4</v>
      </c>
      <c r="S492" s="140"/>
      <c r="T492" s="151" t="s">
        <v>1280</v>
      </c>
      <c r="U492" s="140" t="s">
        <v>1580</v>
      </c>
      <c r="V492" s="164" t="s">
        <v>1</v>
      </c>
      <c r="W492" s="170">
        <f t="shared" ca="1" si="73"/>
        <v>2004</v>
      </c>
      <c r="X492" s="170" t="e">
        <f>INDEX(Kraftwerksliste!$C$21:$Z$559,MATCH(A492,Kraftwerksliste!$D$21:$D$559,0),17)</f>
        <v>#N/A</v>
      </c>
      <c r="Z492" s="153" t="str" cm="1">
        <f t="array" aca="1" ref="Z492" ca="1">CELL("format",I492)</f>
        <v>D1</v>
      </c>
      <c r="AA492" s="6">
        <v>491</v>
      </c>
      <c r="AB492" s="173">
        <f t="shared" ca="1" si="74"/>
        <v>2004</v>
      </c>
      <c r="AC492" s="6">
        <f t="shared" si="69"/>
        <v>0</v>
      </c>
      <c r="AD492" s="6">
        <f t="shared" si="70"/>
        <v>0</v>
      </c>
      <c r="AE492" s="6">
        <f t="shared" si="72"/>
        <v>10</v>
      </c>
      <c r="AF492" s="6" t="str">
        <f t="shared" si="71"/>
        <v>in Betrieb</v>
      </c>
    </row>
    <row r="493" spans="1:32" ht="15" customHeight="1" x14ac:dyDescent="0.25">
      <c r="A493" s="139" t="s">
        <v>4694</v>
      </c>
      <c r="B493" s="139" t="s">
        <v>4695</v>
      </c>
      <c r="C493" s="139"/>
      <c r="D493" s="139">
        <v>29416</v>
      </c>
      <c r="E493" s="139" t="s">
        <v>6420</v>
      </c>
      <c r="F493" s="139"/>
      <c r="G493" s="139" t="s">
        <v>99</v>
      </c>
      <c r="H493" s="139"/>
      <c r="I493" s="29">
        <v>2003</v>
      </c>
      <c r="J493" s="29">
        <v>2003</v>
      </c>
      <c r="K493" s="50" t="s">
        <v>1</v>
      </c>
      <c r="L493" s="50" t="s">
        <v>3864</v>
      </c>
      <c r="M493" s="50"/>
      <c r="N493" s="50"/>
      <c r="O493" s="50" t="s">
        <v>3864</v>
      </c>
      <c r="P493" s="50" t="s">
        <v>55</v>
      </c>
      <c r="Q493" s="50"/>
      <c r="R493" s="140">
        <v>27</v>
      </c>
      <c r="S493" s="140"/>
      <c r="T493" s="151" t="s">
        <v>370</v>
      </c>
      <c r="U493" s="140" t="s">
        <v>252</v>
      </c>
      <c r="V493" s="164" t="s">
        <v>1</v>
      </c>
      <c r="W493" s="170" t="str">
        <f t="shared" ca="1" si="73"/>
        <v>2003</v>
      </c>
      <c r="X493" s="170" t="e">
        <f>INDEX(Kraftwerksliste!$C$21:$Z$559,MATCH(A493,Kraftwerksliste!$D$21:$D$559,0),17)</f>
        <v>#N/A</v>
      </c>
      <c r="Z493" s="153" t="str" cm="1">
        <f t="array" aca="1" ref="Z493" ca="1">CELL("format",I493)</f>
        <v>G</v>
      </c>
      <c r="AA493" s="6">
        <v>492</v>
      </c>
      <c r="AB493" s="173" t="str">
        <f t="shared" ca="1" si="74"/>
        <v>2003</v>
      </c>
      <c r="AC493" s="6">
        <f t="shared" si="69"/>
        <v>0</v>
      </c>
      <c r="AD493" s="6">
        <f t="shared" si="70"/>
        <v>0</v>
      </c>
      <c r="AE493" s="6">
        <f t="shared" si="72"/>
        <v>10</v>
      </c>
      <c r="AF493" s="6" t="str">
        <f t="shared" si="71"/>
        <v>in Betrieb</v>
      </c>
    </row>
    <row r="494" spans="1:32" ht="15" customHeight="1" x14ac:dyDescent="0.25">
      <c r="A494" s="139" t="s">
        <v>1596</v>
      </c>
      <c r="B494" s="139" t="s">
        <v>245</v>
      </c>
      <c r="C494" s="139" t="s">
        <v>1597</v>
      </c>
      <c r="D494" s="139">
        <v>7749</v>
      </c>
      <c r="E494" s="139" t="s">
        <v>1598</v>
      </c>
      <c r="F494" s="139"/>
      <c r="G494" s="139" t="s">
        <v>169</v>
      </c>
      <c r="H494" s="139" t="s">
        <v>1597</v>
      </c>
      <c r="I494" s="30">
        <v>35334</v>
      </c>
      <c r="J494" s="38">
        <v>35334</v>
      </c>
      <c r="K494" s="50" t="s">
        <v>1</v>
      </c>
      <c r="L494" s="50" t="s">
        <v>110</v>
      </c>
      <c r="M494" s="50" t="s">
        <v>20</v>
      </c>
      <c r="N494" s="50" t="s">
        <v>249</v>
      </c>
      <c r="O494" s="50" t="s">
        <v>20</v>
      </c>
      <c r="P494" s="50" t="s">
        <v>58</v>
      </c>
      <c r="Q494" s="50" t="s">
        <v>55</v>
      </c>
      <c r="R494" s="140">
        <v>182</v>
      </c>
      <c r="S494" s="140" t="s">
        <v>1599</v>
      </c>
      <c r="T494" s="151" t="s">
        <v>370</v>
      </c>
      <c r="U494" s="140" t="s">
        <v>231</v>
      </c>
      <c r="V494" s="164" t="s">
        <v>1</v>
      </c>
      <c r="W494" s="170">
        <f t="shared" ca="1" si="73"/>
        <v>1996</v>
      </c>
      <c r="X494" s="170" t="str">
        <f>INDEX(Kraftwerksliste!$C$21:$Z$559,MATCH(A494,Kraftwerksliste!$D$21:$D$559,0),17)</f>
        <v>Combined cycle</v>
      </c>
      <c r="Z494" s="153" t="str" cm="1">
        <f t="array" aca="1" ref="Z494" ca="1">CELL("format",I494)</f>
        <v>D1</v>
      </c>
      <c r="AA494" s="6">
        <v>493</v>
      </c>
      <c r="AB494" s="173">
        <f t="shared" ca="1" si="74"/>
        <v>1996</v>
      </c>
      <c r="AC494" s="6">
        <f t="shared" si="69"/>
        <v>0</v>
      </c>
      <c r="AD494" s="6">
        <f t="shared" si="70"/>
        <v>0</v>
      </c>
      <c r="AE494" s="6">
        <f t="shared" si="72"/>
        <v>10</v>
      </c>
      <c r="AF494" s="6" t="str">
        <f t="shared" si="71"/>
        <v>in Betrieb</v>
      </c>
    </row>
    <row r="495" spans="1:32" ht="15" customHeight="1" x14ac:dyDescent="0.25">
      <c r="A495" s="139" t="s">
        <v>3700</v>
      </c>
      <c r="B495" s="139" t="s">
        <v>1838</v>
      </c>
      <c r="C495" s="139" t="s">
        <v>3701</v>
      </c>
      <c r="D495" s="139" t="s">
        <v>3702</v>
      </c>
      <c r="E495" s="139" t="s">
        <v>3703</v>
      </c>
      <c r="F495" s="139"/>
      <c r="G495" s="139" t="s">
        <v>1842</v>
      </c>
      <c r="H495" s="139" t="s">
        <v>3703</v>
      </c>
      <c r="I495" s="30">
        <v>10124</v>
      </c>
      <c r="J495" s="30">
        <v>10124</v>
      </c>
      <c r="K495" s="139" t="s">
        <v>3823</v>
      </c>
      <c r="L495" s="139" t="s">
        <v>190</v>
      </c>
      <c r="M495" s="139"/>
      <c r="N495" s="139"/>
      <c r="O495" s="139" t="s">
        <v>190</v>
      </c>
      <c r="P495" s="139" t="s">
        <v>58</v>
      </c>
      <c r="Q495" s="139" t="s">
        <v>58</v>
      </c>
      <c r="R495" s="140">
        <v>79</v>
      </c>
      <c r="S495" s="140" t="s">
        <v>3704</v>
      </c>
      <c r="T495" s="151" t="s">
        <v>370</v>
      </c>
      <c r="U495" s="140" t="s">
        <v>3694</v>
      </c>
      <c r="V495" s="164" t="s">
        <v>3823</v>
      </c>
      <c r="W495" s="170">
        <f t="shared" ca="1" si="73"/>
        <v>1927</v>
      </c>
      <c r="X495" s="170" t="e">
        <f>INDEX(Kraftwerksliste!$C$21:$Z$559,MATCH(A495,Kraftwerksliste!$D$21:$D$559,0),17)</f>
        <v>#N/A</v>
      </c>
      <c r="Z495" s="153" t="str" cm="1">
        <f t="array" aca="1" ref="Z495" ca="1">CELL("format",I495)</f>
        <v>D1</v>
      </c>
      <c r="AA495" s="6">
        <v>494</v>
      </c>
      <c r="AB495" s="173">
        <f t="shared" ca="1" si="74"/>
        <v>1927</v>
      </c>
      <c r="AC495" s="6">
        <f t="shared" si="69"/>
        <v>0</v>
      </c>
      <c r="AD495" s="6">
        <f t="shared" si="70"/>
        <v>0</v>
      </c>
      <c r="AE495" s="6">
        <f t="shared" si="72"/>
        <v>19</v>
      </c>
      <c r="AF495" s="6" t="str">
        <f t="shared" si="71"/>
        <v>Wegfall IWA nach DE</v>
      </c>
    </row>
    <row r="496" spans="1:32" ht="15" customHeight="1" x14ac:dyDescent="0.25">
      <c r="A496" s="139" t="s">
        <v>4699</v>
      </c>
      <c r="B496" s="139" t="s">
        <v>4700</v>
      </c>
      <c r="C496" s="139"/>
      <c r="D496" s="139">
        <v>26441</v>
      </c>
      <c r="E496" s="139" t="s">
        <v>6422</v>
      </c>
      <c r="F496" s="139"/>
      <c r="G496" s="139" t="s">
        <v>59</v>
      </c>
      <c r="H496" s="139"/>
      <c r="I496" s="29">
        <v>2002</v>
      </c>
      <c r="J496" s="29">
        <v>2002</v>
      </c>
      <c r="K496" s="50" t="s">
        <v>1</v>
      </c>
      <c r="L496" s="50" t="s">
        <v>3864</v>
      </c>
      <c r="M496" s="50"/>
      <c r="N496" s="50"/>
      <c r="O496" s="50" t="s">
        <v>3864</v>
      </c>
      <c r="P496" s="50" t="s">
        <v>55</v>
      </c>
      <c r="Q496" s="50"/>
      <c r="R496" s="140">
        <v>12.2</v>
      </c>
      <c r="S496" s="140"/>
      <c r="T496" s="151" t="s">
        <v>149</v>
      </c>
      <c r="U496" s="140" t="s">
        <v>60</v>
      </c>
      <c r="V496" s="164" t="s">
        <v>1</v>
      </c>
      <c r="W496" s="170" t="str">
        <f t="shared" ca="1" si="73"/>
        <v>2002</v>
      </c>
      <c r="X496" s="170" t="e">
        <f>INDEX(Kraftwerksliste!$C$21:$Z$559,MATCH(A496,Kraftwerksliste!$D$21:$D$559,0),17)</f>
        <v>#N/A</v>
      </c>
      <c r="Z496" s="153" t="str" cm="1">
        <f t="array" aca="1" ref="Z496" ca="1">CELL("format",I496)</f>
        <v>G</v>
      </c>
      <c r="AA496" s="6">
        <v>495</v>
      </c>
      <c r="AB496" s="173" t="str">
        <f t="shared" ca="1" si="74"/>
        <v>2002</v>
      </c>
      <c r="AC496" s="6">
        <f t="shared" si="69"/>
        <v>0</v>
      </c>
      <c r="AD496" s="6">
        <f t="shared" si="70"/>
        <v>0</v>
      </c>
      <c r="AE496" s="6">
        <f t="shared" si="72"/>
        <v>10</v>
      </c>
      <c r="AF496" s="6" t="str">
        <f t="shared" si="71"/>
        <v>in Betrieb</v>
      </c>
    </row>
    <row r="497" spans="1:32" ht="15" customHeight="1" x14ac:dyDescent="0.35">
      <c r="A497" s="139" t="s">
        <v>4703</v>
      </c>
      <c r="B497" s="139" t="s">
        <v>4704</v>
      </c>
      <c r="C497" s="139"/>
      <c r="D497" s="139">
        <v>52428</v>
      </c>
      <c r="E497" s="139" t="s">
        <v>1602</v>
      </c>
      <c r="F497" s="139"/>
      <c r="G497" s="139" t="s">
        <v>54</v>
      </c>
      <c r="H497" s="139"/>
      <c r="I497" s="29">
        <v>2005</v>
      </c>
      <c r="J497" s="29">
        <v>2005</v>
      </c>
      <c r="K497" s="50" t="s">
        <v>1</v>
      </c>
      <c r="L497" s="133" t="s">
        <v>3864</v>
      </c>
      <c r="M497" s="86"/>
      <c r="N497" s="87"/>
      <c r="O497" s="133" t="s">
        <v>3864</v>
      </c>
      <c r="P497" s="89" t="s">
        <v>55</v>
      </c>
      <c r="Q497" s="87"/>
      <c r="R497" s="140">
        <v>9.5</v>
      </c>
      <c r="S497" s="140"/>
      <c r="T497" s="151" t="s">
        <v>149</v>
      </c>
      <c r="U497" s="140" t="s">
        <v>7163</v>
      </c>
      <c r="V497" s="164" t="s">
        <v>1</v>
      </c>
      <c r="W497" s="170" t="str">
        <f t="shared" ca="1" si="73"/>
        <v>2005</v>
      </c>
      <c r="X497" s="170" t="e">
        <f>INDEX(Kraftwerksliste!$C$21:$Z$559,MATCH(A497,Kraftwerksliste!$D$21:$D$559,0),17)</f>
        <v>#N/A</v>
      </c>
      <c r="Z497" s="153" t="str" cm="1">
        <f t="array" aca="1" ref="Z497" ca="1">CELL("format",I497)</f>
        <v>G</v>
      </c>
      <c r="AA497" s="6">
        <v>496</v>
      </c>
      <c r="AB497" s="173" t="str">
        <f t="shared" ca="1" si="74"/>
        <v>2005</v>
      </c>
      <c r="AC497" s="6">
        <f t="shared" si="69"/>
        <v>0</v>
      </c>
      <c r="AD497" s="6">
        <f t="shared" si="70"/>
        <v>0</v>
      </c>
      <c r="AE497" s="6">
        <f t="shared" si="72"/>
        <v>10</v>
      </c>
      <c r="AF497" s="6" t="str">
        <f t="shared" si="71"/>
        <v>in Betrieb</v>
      </c>
    </row>
    <row r="498" spans="1:32" ht="15" customHeight="1" x14ac:dyDescent="0.25">
      <c r="A498" s="139" t="s">
        <v>4705</v>
      </c>
      <c r="B498" s="139" t="s">
        <v>1056</v>
      </c>
      <c r="C498" s="139" t="s">
        <v>4706</v>
      </c>
      <c r="D498" s="139">
        <v>52428</v>
      </c>
      <c r="E498" s="139" t="s">
        <v>1602</v>
      </c>
      <c r="F498" s="139" t="s">
        <v>6425</v>
      </c>
      <c r="G498" s="139" t="s">
        <v>54</v>
      </c>
      <c r="H498" s="139"/>
      <c r="I498" s="30">
        <v>38495</v>
      </c>
      <c r="J498" s="38">
        <v>38495</v>
      </c>
      <c r="K498" s="50" t="s">
        <v>1</v>
      </c>
      <c r="L498" s="50" t="s">
        <v>3864</v>
      </c>
      <c r="M498" s="50"/>
      <c r="N498" s="50"/>
      <c r="O498" s="50" t="s">
        <v>3864</v>
      </c>
      <c r="P498" s="50" t="s">
        <v>55</v>
      </c>
      <c r="Q498" s="50" t="s">
        <v>58</v>
      </c>
      <c r="R498" s="140">
        <v>10.5</v>
      </c>
      <c r="S498" s="140" t="s">
        <v>7305</v>
      </c>
      <c r="T498" s="151" t="s">
        <v>149</v>
      </c>
      <c r="U498" s="140" t="s">
        <v>7163</v>
      </c>
      <c r="V498" s="164" t="s">
        <v>1</v>
      </c>
      <c r="W498" s="170">
        <f t="shared" ca="1" si="73"/>
        <v>2005</v>
      </c>
      <c r="X498" s="170" t="e">
        <f>INDEX(Kraftwerksliste!$C$21:$Z$559,MATCH(A498,Kraftwerksliste!$D$21:$D$559,0),17)</f>
        <v>#N/A</v>
      </c>
      <c r="Z498" s="153" t="str" cm="1">
        <f t="array" aca="1" ref="Z498" ca="1">CELL("format",I498)</f>
        <v>D1</v>
      </c>
      <c r="AA498" s="6">
        <v>497</v>
      </c>
      <c r="AB498" s="173">
        <f t="shared" ca="1" si="74"/>
        <v>2005</v>
      </c>
      <c r="AC498" s="6">
        <f t="shared" si="69"/>
        <v>0</v>
      </c>
      <c r="AD498" s="6">
        <f t="shared" si="70"/>
        <v>0</v>
      </c>
      <c r="AE498" s="6">
        <f t="shared" si="72"/>
        <v>10</v>
      </c>
      <c r="AF498" s="6" t="str">
        <f t="shared" si="71"/>
        <v>in Betrieb</v>
      </c>
    </row>
    <row r="499" spans="1:32" ht="15" customHeight="1" x14ac:dyDescent="0.25">
      <c r="A499" s="139" t="s">
        <v>4707</v>
      </c>
      <c r="B499" s="139" t="s">
        <v>4708</v>
      </c>
      <c r="C499" s="139"/>
      <c r="D499" s="139">
        <v>18246</v>
      </c>
      <c r="E499" s="139" t="s">
        <v>6426</v>
      </c>
      <c r="F499" s="139"/>
      <c r="G499" s="139" t="s">
        <v>144</v>
      </c>
      <c r="H499" s="139"/>
      <c r="I499" s="29">
        <v>2002</v>
      </c>
      <c r="J499" s="29">
        <v>2002</v>
      </c>
      <c r="K499" s="50" t="s">
        <v>1</v>
      </c>
      <c r="L499" s="50" t="s">
        <v>3864</v>
      </c>
      <c r="M499" s="50"/>
      <c r="N499" s="50"/>
      <c r="O499" s="50" t="s">
        <v>3864</v>
      </c>
      <c r="P499" s="50" t="s">
        <v>55</v>
      </c>
      <c r="Q499" s="50"/>
      <c r="R499" s="140">
        <v>11.8</v>
      </c>
      <c r="S499" s="140"/>
      <c r="T499" s="151" t="s">
        <v>1280</v>
      </c>
      <c r="U499" s="140" t="s">
        <v>268</v>
      </c>
      <c r="V499" s="164" t="s">
        <v>1</v>
      </c>
      <c r="W499" s="170" t="str">
        <f t="shared" ca="1" si="73"/>
        <v>2002</v>
      </c>
      <c r="X499" s="170" t="e">
        <f>INDEX(Kraftwerksliste!$C$21:$Z$559,MATCH(A499,Kraftwerksliste!$D$21:$D$559,0),17)</f>
        <v>#N/A</v>
      </c>
      <c r="Z499" s="153" t="str" cm="1">
        <f t="array" aca="1" ref="Z499" ca="1">CELL("format",I499)</f>
        <v>G</v>
      </c>
      <c r="AA499" s="6">
        <v>498</v>
      </c>
      <c r="AB499" s="173" t="str">
        <f t="shared" ca="1" si="74"/>
        <v>2002</v>
      </c>
      <c r="AC499" s="6">
        <f t="shared" si="69"/>
        <v>0</v>
      </c>
      <c r="AD499" s="6">
        <f t="shared" si="70"/>
        <v>0</v>
      </c>
      <c r="AE499" s="6">
        <f t="shared" si="72"/>
        <v>10</v>
      </c>
      <c r="AF499" s="6" t="str">
        <f t="shared" si="71"/>
        <v>in Betrieb</v>
      </c>
    </row>
    <row r="500" spans="1:32" ht="15" customHeight="1" x14ac:dyDescent="0.25">
      <c r="A500" s="139" t="s">
        <v>4710</v>
      </c>
      <c r="B500" s="139" t="s">
        <v>4711</v>
      </c>
      <c r="C500" s="139"/>
      <c r="D500" s="139">
        <v>56759</v>
      </c>
      <c r="E500" s="139" t="s">
        <v>6429</v>
      </c>
      <c r="F500" s="139"/>
      <c r="G500" s="139" t="s">
        <v>98</v>
      </c>
      <c r="H500" s="139"/>
      <c r="I500" s="29">
        <v>2009</v>
      </c>
      <c r="J500" s="29">
        <v>2009</v>
      </c>
      <c r="K500" s="50" t="s">
        <v>1</v>
      </c>
      <c r="L500" s="50" t="s">
        <v>3864</v>
      </c>
      <c r="M500" s="50"/>
      <c r="N500" s="50"/>
      <c r="O500" s="50" t="s">
        <v>3864</v>
      </c>
      <c r="P500" s="50" t="s">
        <v>55</v>
      </c>
      <c r="Q500" s="50"/>
      <c r="R500" s="140">
        <v>12.5</v>
      </c>
      <c r="S500" s="140"/>
      <c r="T500" s="151" t="s">
        <v>1280</v>
      </c>
      <c r="U500" s="140" t="s">
        <v>61</v>
      </c>
      <c r="V500" s="164" t="s">
        <v>1</v>
      </c>
      <c r="W500" s="170" t="str">
        <f t="shared" ca="1" si="73"/>
        <v>2009</v>
      </c>
      <c r="X500" s="170" t="e">
        <f>INDEX(Kraftwerksliste!$C$21:$Z$559,MATCH(A500,Kraftwerksliste!$D$21:$D$559,0),17)</f>
        <v>#N/A</v>
      </c>
      <c r="Z500" s="153" t="str" cm="1">
        <f t="array" aca="1" ref="Z500" ca="1">CELL("format",I500)</f>
        <v>G</v>
      </c>
      <c r="AA500" s="6">
        <v>499</v>
      </c>
      <c r="AB500" s="173" t="str">
        <f t="shared" ca="1" si="74"/>
        <v>2009</v>
      </c>
      <c r="AC500" s="6">
        <f t="shared" si="69"/>
        <v>0</v>
      </c>
      <c r="AD500" s="6">
        <f t="shared" si="70"/>
        <v>0</v>
      </c>
      <c r="AE500" s="6">
        <f t="shared" si="72"/>
        <v>10</v>
      </c>
      <c r="AF500" s="6" t="str">
        <f t="shared" si="71"/>
        <v>in Betrieb</v>
      </c>
    </row>
    <row r="501" spans="1:32" ht="15" customHeight="1" x14ac:dyDescent="0.25">
      <c r="A501" s="139" t="s">
        <v>1606</v>
      </c>
      <c r="B501" s="139" t="s">
        <v>1607</v>
      </c>
      <c r="C501" s="139" t="s">
        <v>1608</v>
      </c>
      <c r="D501" s="139">
        <v>67655</v>
      </c>
      <c r="E501" s="139" t="s">
        <v>1609</v>
      </c>
      <c r="F501" s="139"/>
      <c r="G501" s="139" t="s">
        <v>98</v>
      </c>
      <c r="H501" s="139">
        <v>10</v>
      </c>
      <c r="I501" s="30">
        <v>32769</v>
      </c>
      <c r="J501" s="30">
        <v>32769</v>
      </c>
      <c r="K501" s="139" t="s">
        <v>1</v>
      </c>
      <c r="L501" s="139" t="s">
        <v>110</v>
      </c>
      <c r="M501" s="139" t="s">
        <v>20</v>
      </c>
      <c r="N501" s="139" t="s">
        <v>3146</v>
      </c>
      <c r="O501" s="139" t="s">
        <v>20</v>
      </c>
      <c r="P501" s="139" t="s">
        <v>58</v>
      </c>
      <c r="Q501" s="139" t="s">
        <v>55</v>
      </c>
      <c r="R501" s="140">
        <v>11.6</v>
      </c>
      <c r="S501" s="140" t="s">
        <v>1610</v>
      </c>
      <c r="T501" s="151" t="s">
        <v>149</v>
      </c>
      <c r="U501" s="140" t="s">
        <v>1611</v>
      </c>
      <c r="V501" s="164" t="s">
        <v>1</v>
      </c>
      <c r="W501" s="170">
        <f t="shared" ca="1" si="73"/>
        <v>1989</v>
      </c>
      <c r="X501" s="170" t="str">
        <f>INDEX(Kraftwerksliste!$C$21:$Z$559,MATCH(A501,Kraftwerksliste!$D$21:$D$559,0),17)</f>
        <v>Steam turbine</v>
      </c>
      <c r="Z501" s="153" t="str" cm="1">
        <f t="array" aca="1" ref="Z501" ca="1">CELL("format",I501)</f>
        <v>D1</v>
      </c>
      <c r="AA501" s="6">
        <v>500</v>
      </c>
      <c r="AB501" s="173">
        <f t="shared" ca="1" si="74"/>
        <v>1989</v>
      </c>
      <c r="AC501" s="6">
        <f t="shared" si="69"/>
        <v>0</v>
      </c>
      <c r="AD501" s="6">
        <f t="shared" si="70"/>
        <v>0</v>
      </c>
      <c r="AE501" s="6">
        <f t="shared" si="72"/>
        <v>10</v>
      </c>
      <c r="AF501" s="6" t="str">
        <f t="shared" si="71"/>
        <v>in Betrieb</v>
      </c>
    </row>
    <row r="502" spans="1:32" ht="15" customHeight="1" x14ac:dyDescent="0.25">
      <c r="A502" s="139" t="s">
        <v>1612</v>
      </c>
      <c r="B502" s="139" t="s">
        <v>1607</v>
      </c>
      <c r="C502" s="139" t="s">
        <v>1608</v>
      </c>
      <c r="D502" s="139">
        <v>67655</v>
      </c>
      <c r="E502" s="139" t="s">
        <v>1609</v>
      </c>
      <c r="F502" s="139"/>
      <c r="G502" s="139" t="s">
        <v>98</v>
      </c>
      <c r="H502" s="139">
        <v>20</v>
      </c>
      <c r="I502" s="30">
        <v>35395</v>
      </c>
      <c r="J502" s="30">
        <v>35395</v>
      </c>
      <c r="K502" s="139" t="s">
        <v>1</v>
      </c>
      <c r="L502" s="139" t="s">
        <v>32</v>
      </c>
      <c r="M502" s="139"/>
      <c r="N502" s="139"/>
      <c r="O502" s="139" t="s">
        <v>32</v>
      </c>
      <c r="P502" s="139" t="s">
        <v>58</v>
      </c>
      <c r="Q502" s="139" t="s">
        <v>55</v>
      </c>
      <c r="R502" s="140">
        <v>13.4</v>
      </c>
      <c r="S502" s="140" t="s">
        <v>1610</v>
      </c>
      <c r="T502" s="151" t="s">
        <v>149</v>
      </c>
      <c r="U502" s="140" t="s">
        <v>1611</v>
      </c>
      <c r="V502" s="164" t="s">
        <v>1</v>
      </c>
      <c r="W502" s="170">
        <f t="shared" ca="1" si="73"/>
        <v>1996</v>
      </c>
      <c r="X502" s="170" t="str">
        <f>INDEX(Kraftwerksliste!$C$21:$Z$559,MATCH(A502,Kraftwerksliste!$D$21:$D$559,0),17)</f>
        <v>Steam turbine</v>
      </c>
      <c r="Z502" s="153" t="str" cm="1">
        <f t="array" aca="1" ref="Z502" ca="1">CELL("format",I502)</f>
        <v>D1</v>
      </c>
      <c r="AA502" s="6">
        <v>501</v>
      </c>
      <c r="AB502" s="173">
        <f t="shared" ca="1" si="74"/>
        <v>1996</v>
      </c>
      <c r="AC502" s="6">
        <f t="shared" si="69"/>
        <v>0</v>
      </c>
      <c r="AD502" s="6">
        <f t="shared" si="70"/>
        <v>0</v>
      </c>
      <c r="AE502" s="6">
        <f t="shared" si="72"/>
        <v>10</v>
      </c>
      <c r="AF502" s="6" t="str">
        <f t="shared" si="71"/>
        <v>in Betrieb</v>
      </c>
    </row>
    <row r="503" spans="1:32" ht="15" customHeight="1" x14ac:dyDescent="0.25">
      <c r="A503" s="139" t="s">
        <v>4714</v>
      </c>
      <c r="B503" s="139"/>
      <c r="C503" s="139"/>
      <c r="D503" s="139">
        <v>39624</v>
      </c>
      <c r="E503" s="139" t="s">
        <v>6430</v>
      </c>
      <c r="F503" s="139"/>
      <c r="G503" s="139" t="s">
        <v>99</v>
      </c>
      <c r="H503" s="139"/>
      <c r="I503" s="29">
        <v>2001</v>
      </c>
      <c r="J503" s="29">
        <v>2001</v>
      </c>
      <c r="K503" s="139" t="s">
        <v>1</v>
      </c>
      <c r="L503" s="139" t="s">
        <v>3864</v>
      </c>
      <c r="M503" s="139"/>
      <c r="N503" s="139"/>
      <c r="O503" s="139" t="s">
        <v>3864</v>
      </c>
      <c r="P503" s="139" t="s">
        <v>55</v>
      </c>
      <c r="Q503" s="139"/>
      <c r="R503" s="140">
        <v>22.95</v>
      </c>
      <c r="S503" s="140"/>
      <c r="T503" s="151" t="s">
        <v>370</v>
      </c>
      <c r="U503" s="140" t="s">
        <v>252</v>
      </c>
      <c r="V503" s="164" t="s">
        <v>1</v>
      </c>
      <c r="W503" s="170" t="str">
        <f t="shared" ca="1" si="73"/>
        <v>2001</v>
      </c>
      <c r="X503" s="170" t="e">
        <f>INDEX(Kraftwerksliste!$C$21:$Z$559,MATCH(A503,Kraftwerksliste!$D$21:$D$559,0),17)</f>
        <v>#N/A</v>
      </c>
      <c r="Z503" s="153" t="str" cm="1">
        <f t="array" aca="1" ref="Z503" ca="1">CELL("format",I503)</f>
        <v>G</v>
      </c>
      <c r="AA503" s="6">
        <v>502</v>
      </c>
      <c r="AB503" s="173" t="str">
        <f t="shared" ca="1" si="74"/>
        <v>2001</v>
      </c>
      <c r="AC503" s="6">
        <f t="shared" si="69"/>
        <v>0</v>
      </c>
      <c r="AD503" s="6">
        <f t="shared" si="70"/>
        <v>0</v>
      </c>
      <c r="AE503" s="6">
        <f t="shared" si="72"/>
        <v>10</v>
      </c>
      <c r="AF503" s="6" t="str">
        <f t="shared" si="71"/>
        <v>in Betrieb</v>
      </c>
    </row>
    <row r="504" spans="1:32" ht="15" customHeight="1" x14ac:dyDescent="0.25">
      <c r="A504" s="139" t="s">
        <v>4715</v>
      </c>
      <c r="B504" s="139" t="s">
        <v>4716</v>
      </c>
      <c r="C504" s="139"/>
      <c r="D504" s="139">
        <v>53925</v>
      </c>
      <c r="E504" s="139" t="s">
        <v>6432</v>
      </c>
      <c r="F504" s="139"/>
      <c r="G504" s="139" t="s">
        <v>54</v>
      </c>
      <c r="H504" s="139"/>
      <c r="I504" s="29">
        <v>2009</v>
      </c>
      <c r="J504" s="29">
        <v>2009</v>
      </c>
      <c r="K504" s="139" t="s">
        <v>1</v>
      </c>
      <c r="L504" s="139" t="s">
        <v>3864</v>
      </c>
      <c r="M504" s="139"/>
      <c r="N504" s="139"/>
      <c r="O504" s="139" t="s">
        <v>3864</v>
      </c>
      <c r="P504" s="139" t="s">
        <v>55</v>
      </c>
      <c r="Q504" s="139"/>
      <c r="R504" s="140">
        <v>10</v>
      </c>
      <c r="S504" s="140"/>
      <c r="T504" s="151" t="s">
        <v>1280</v>
      </c>
      <c r="U504" s="140" t="s">
        <v>61</v>
      </c>
      <c r="V504" s="164" t="s">
        <v>1</v>
      </c>
      <c r="W504" s="170" t="str">
        <f t="shared" ca="1" si="73"/>
        <v>2009</v>
      </c>
      <c r="X504" s="170" t="e">
        <f>INDEX(Kraftwerksliste!$C$21:$Z$559,MATCH(A504,Kraftwerksliste!$D$21:$D$559,0),17)</f>
        <v>#N/A</v>
      </c>
      <c r="Z504" s="153" t="str" cm="1">
        <f t="array" aca="1" ref="Z504" ca="1">CELL("format",I504)</f>
        <v>G</v>
      </c>
      <c r="AA504" s="6">
        <v>503</v>
      </c>
      <c r="AB504" s="173" t="str">
        <f t="shared" ca="1" si="74"/>
        <v>2009</v>
      </c>
      <c r="AC504" s="6">
        <f t="shared" si="69"/>
        <v>0</v>
      </c>
      <c r="AD504" s="6">
        <f t="shared" si="70"/>
        <v>0</v>
      </c>
      <c r="AE504" s="6">
        <f t="shared" si="72"/>
        <v>10</v>
      </c>
      <c r="AF504" s="6" t="str">
        <f t="shared" si="71"/>
        <v>in Betrieb</v>
      </c>
    </row>
    <row r="505" spans="1:32" ht="15" customHeight="1" x14ac:dyDescent="0.25">
      <c r="A505" s="139" t="s">
        <v>4717</v>
      </c>
      <c r="B505" s="139" t="s">
        <v>4718</v>
      </c>
      <c r="C505" s="139"/>
      <c r="D505" s="139">
        <v>1917</v>
      </c>
      <c r="E505" s="139" t="s">
        <v>6433</v>
      </c>
      <c r="F505" s="139"/>
      <c r="G505" s="139" t="s">
        <v>170</v>
      </c>
      <c r="H505" s="139"/>
      <c r="I505" s="29">
        <v>2001</v>
      </c>
      <c r="J505" s="29">
        <v>2001</v>
      </c>
      <c r="K505" s="139" t="s">
        <v>1</v>
      </c>
      <c r="L505" s="139" t="s">
        <v>3864</v>
      </c>
      <c r="M505" s="139"/>
      <c r="N505" s="139"/>
      <c r="O505" s="139" t="s">
        <v>3864</v>
      </c>
      <c r="P505" s="139" t="s">
        <v>55</v>
      </c>
      <c r="Q505" s="139"/>
      <c r="R505" s="140">
        <v>12.8</v>
      </c>
      <c r="S505" s="140"/>
      <c r="T505" s="151" t="s">
        <v>1280</v>
      </c>
      <c r="U505" s="140" t="s">
        <v>394</v>
      </c>
      <c r="V505" s="164" t="s">
        <v>1</v>
      </c>
      <c r="W505" s="170" t="str">
        <f t="shared" ca="1" si="73"/>
        <v>2001</v>
      </c>
      <c r="X505" s="170" t="e">
        <f>INDEX(Kraftwerksliste!$C$21:$Z$559,MATCH(A505,Kraftwerksliste!$D$21:$D$559,0),17)</f>
        <v>#N/A</v>
      </c>
      <c r="Z505" s="153" t="str" cm="1">
        <f t="array" aca="1" ref="Z505" ca="1">CELL("format",I505)</f>
        <v>G</v>
      </c>
      <c r="AA505" s="6">
        <v>504</v>
      </c>
      <c r="AB505" s="173" t="str">
        <f t="shared" ca="1" si="74"/>
        <v>2001</v>
      </c>
      <c r="AC505" s="6">
        <f t="shared" si="69"/>
        <v>0</v>
      </c>
      <c r="AD505" s="6">
        <f t="shared" si="70"/>
        <v>0</v>
      </c>
      <c r="AE505" s="6">
        <f t="shared" si="72"/>
        <v>10</v>
      </c>
      <c r="AF505" s="6" t="str">
        <f t="shared" si="71"/>
        <v>in Betrieb</v>
      </c>
    </row>
    <row r="506" spans="1:32" ht="15" customHeight="1" x14ac:dyDescent="0.25">
      <c r="A506" s="139" t="s">
        <v>1635</v>
      </c>
      <c r="B506" s="139" t="s">
        <v>102</v>
      </c>
      <c r="C506" s="139" t="s">
        <v>1636</v>
      </c>
      <c r="D506" s="139">
        <v>76189</v>
      </c>
      <c r="E506" s="139" t="s">
        <v>1630</v>
      </c>
      <c r="F506" s="139" t="s">
        <v>1637</v>
      </c>
      <c r="G506" s="139" t="s">
        <v>57</v>
      </c>
      <c r="H506" s="139" t="s">
        <v>1638</v>
      </c>
      <c r="I506" s="30">
        <v>36084</v>
      </c>
      <c r="J506" s="38">
        <v>36084</v>
      </c>
      <c r="K506" s="139" t="s">
        <v>120</v>
      </c>
      <c r="L506" s="139" t="s">
        <v>20</v>
      </c>
      <c r="M506" s="139"/>
      <c r="N506" s="139"/>
      <c r="O506" s="139" t="s">
        <v>20</v>
      </c>
      <c r="P506" s="139" t="s">
        <v>58</v>
      </c>
      <c r="Q506" s="139" t="s">
        <v>58</v>
      </c>
      <c r="R506" s="140">
        <v>353</v>
      </c>
      <c r="S506" s="140" t="s">
        <v>1639</v>
      </c>
      <c r="T506" s="151" t="s">
        <v>1228</v>
      </c>
      <c r="U506" s="140" t="s">
        <v>117</v>
      </c>
      <c r="V506" s="164" t="s">
        <v>120</v>
      </c>
      <c r="W506" s="170">
        <f t="shared" ca="1" si="73"/>
        <v>1998</v>
      </c>
      <c r="X506" s="170" t="e">
        <f>INDEX(Kraftwerksliste!$C$21:$Z$559,MATCH(A506,Kraftwerksliste!$D$21:$D$559,0),17)</f>
        <v>#N/A</v>
      </c>
      <c r="Z506" s="153" t="str" cm="1">
        <f t="array" aca="1" ref="Z506" ca="1">CELL("format",I506)</f>
        <v>D1</v>
      </c>
      <c r="AA506" s="6">
        <v>505</v>
      </c>
      <c r="AB506" s="173">
        <f t="shared" ca="1" si="74"/>
        <v>1998</v>
      </c>
      <c r="AC506" s="6">
        <f t="shared" si="69"/>
        <v>0</v>
      </c>
      <c r="AD506" s="6">
        <f t="shared" si="70"/>
        <v>0</v>
      </c>
      <c r="AE506" s="6">
        <f t="shared" si="72"/>
        <v>35</v>
      </c>
      <c r="AF506" s="6" t="str">
        <f t="shared" si="71"/>
        <v>Gesetzlich an Stilllegung gehindert</v>
      </c>
    </row>
    <row r="507" spans="1:32" ht="15" customHeight="1" x14ac:dyDescent="0.25">
      <c r="A507" s="139" t="s">
        <v>1640</v>
      </c>
      <c r="B507" s="139" t="s">
        <v>1641</v>
      </c>
      <c r="C507" s="139" t="s">
        <v>1642</v>
      </c>
      <c r="D507" s="139">
        <v>76189</v>
      </c>
      <c r="E507" s="139" t="s">
        <v>1630</v>
      </c>
      <c r="F507" s="139"/>
      <c r="G507" s="139" t="s">
        <v>57</v>
      </c>
      <c r="H507" s="139" t="s">
        <v>1643</v>
      </c>
      <c r="I507" s="30">
        <v>30713</v>
      </c>
      <c r="J507" s="30">
        <v>30713</v>
      </c>
      <c r="K507" s="139" t="s">
        <v>1</v>
      </c>
      <c r="L507" s="139" t="s">
        <v>110</v>
      </c>
      <c r="M507" s="139" t="s">
        <v>20</v>
      </c>
      <c r="N507" s="139" t="s">
        <v>218</v>
      </c>
      <c r="O507" s="139" t="s">
        <v>20</v>
      </c>
      <c r="P507" s="139" t="s">
        <v>58</v>
      </c>
      <c r="Q507" s="139" t="s">
        <v>55</v>
      </c>
      <c r="R507" s="140">
        <v>37</v>
      </c>
      <c r="S507" s="140"/>
      <c r="T507" s="151" t="s">
        <v>370</v>
      </c>
      <c r="U507" s="140" t="s">
        <v>1634</v>
      </c>
      <c r="V507" s="164" t="s">
        <v>1</v>
      </c>
      <c r="W507" s="170">
        <f t="shared" ca="1" si="73"/>
        <v>1984</v>
      </c>
      <c r="X507" s="170" t="str">
        <f>INDEX(Kraftwerksliste!$C$21:$Z$559,MATCH(A507,Kraftwerksliste!$D$21:$D$559,0),17)</f>
        <v>Steam turbine</v>
      </c>
      <c r="Z507" s="153" t="str" cm="1">
        <f t="array" aca="1" ref="Z507" ca="1">CELL("format",I507)</f>
        <v>D1</v>
      </c>
      <c r="AA507" s="6">
        <v>506</v>
      </c>
      <c r="AB507" s="173">
        <f t="shared" ca="1" si="74"/>
        <v>1984</v>
      </c>
      <c r="AC507" s="6">
        <f t="shared" si="69"/>
        <v>0</v>
      </c>
      <c r="AD507" s="6">
        <f t="shared" si="70"/>
        <v>0</v>
      </c>
      <c r="AE507" s="6">
        <f t="shared" si="72"/>
        <v>10</v>
      </c>
      <c r="AF507" s="6" t="str">
        <f t="shared" si="71"/>
        <v>in Betrieb</v>
      </c>
    </row>
    <row r="508" spans="1:32" ht="15" customHeight="1" x14ac:dyDescent="0.25">
      <c r="A508" s="139" t="s">
        <v>1644</v>
      </c>
      <c r="B508" s="139" t="s">
        <v>1645</v>
      </c>
      <c r="C508" s="139" t="s">
        <v>1646</v>
      </c>
      <c r="D508" s="139">
        <v>76187</v>
      </c>
      <c r="E508" s="139" t="s">
        <v>1630</v>
      </c>
      <c r="F508" s="139"/>
      <c r="G508" s="139" t="s">
        <v>57</v>
      </c>
      <c r="H508" s="139" t="s">
        <v>1647</v>
      </c>
      <c r="I508" s="30">
        <v>34867</v>
      </c>
      <c r="J508" s="38">
        <v>34867</v>
      </c>
      <c r="K508" s="139" t="s">
        <v>1</v>
      </c>
      <c r="L508" s="139" t="s">
        <v>110</v>
      </c>
      <c r="M508" s="139" t="s">
        <v>27</v>
      </c>
      <c r="N508" s="139" t="s">
        <v>20</v>
      </c>
      <c r="O508" s="139" t="s">
        <v>27</v>
      </c>
      <c r="P508" s="139" t="s">
        <v>58</v>
      </c>
      <c r="Q508" s="139" t="s">
        <v>55</v>
      </c>
      <c r="R508" s="140">
        <v>45</v>
      </c>
      <c r="S508" s="140"/>
      <c r="T508" s="151" t="s">
        <v>370</v>
      </c>
      <c r="U508" s="140" t="s">
        <v>107</v>
      </c>
      <c r="V508" s="164" t="s">
        <v>1</v>
      </c>
      <c r="W508" s="170">
        <f t="shared" ca="1" si="73"/>
        <v>1995</v>
      </c>
      <c r="X508" s="170" t="str">
        <f>INDEX(Kraftwerksliste!$C$21:$Z$559,MATCH(A508,Kraftwerksliste!$D$21:$D$559,0),17)</f>
        <v>Steam turbine</v>
      </c>
      <c r="Z508" s="153" t="str" cm="1">
        <f t="array" aca="1" ref="Z508" ca="1">CELL("format",I508)</f>
        <v>D1</v>
      </c>
      <c r="AA508" s="6">
        <v>507</v>
      </c>
      <c r="AB508" s="173">
        <f t="shared" ca="1" si="74"/>
        <v>1995</v>
      </c>
      <c r="AC508" s="6">
        <f t="shared" si="69"/>
        <v>0</v>
      </c>
      <c r="AD508" s="6">
        <f t="shared" si="70"/>
        <v>0</v>
      </c>
      <c r="AE508" s="6">
        <f t="shared" si="72"/>
        <v>10</v>
      </c>
      <c r="AF508" s="6" t="str">
        <f t="shared" si="71"/>
        <v>in Betrieb</v>
      </c>
    </row>
    <row r="509" spans="1:32" ht="15" customHeight="1" x14ac:dyDescent="0.25">
      <c r="A509" s="139" t="s">
        <v>1648</v>
      </c>
      <c r="B509" s="139" t="s">
        <v>1645</v>
      </c>
      <c r="C509" s="139" t="s">
        <v>1646</v>
      </c>
      <c r="D509" s="139">
        <v>76187</v>
      </c>
      <c r="E509" s="139" t="s">
        <v>1630</v>
      </c>
      <c r="F509" s="139"/>
      <c r="G509" s="139" t="s">
        <v>57</v>
      </c>
      <c r="H509" s="139" t="s">
        <v>1649</v>
      </c>
      <c r="I509" s="30">
        <v>34867</v>
      </c>
      <c r="J509" s="38">
        <v>34867</v>
      </c>
      <c r="K509" s="139" t="s">
        <v>1</v>
      </c>
      <c r="L509" s="139" t="s">
        <v>110</v>
      </c>
      <c r="M509" s="139" t="s">
        <v>27</v>
      </c>
      <c r="N509" s="139" t="s">
        <v>20</v>
      </c>
      <c r="O509" s="139" t="s">
        <v>27</v>
      </c>
      <c r="P509" s="139" t="s">
        <v>58</v>
      </c>
      <c r="Q509" s="139" t="s">
        <v>55</v>
      </c>
      <c r="R509" s="140">
        <v>25</v>
      </c>
      <c r="S509" s="140"/>
      <c r="T509" s="151" t="s">
        <v>370</v>
      </c>
      <c r="U509" s="140" t="s">
        <v>107</v>
      </c>
      <c r="V509" s="164" t="s">
        <v>1</v>
      </c>
      <c r="W509" s="170">
        <f t="shared" ca="1" si="73"/>
        <v>1995</v>
      </c>
      <c r="X509" s="170" t="str">
        <f>INDEX(Kraftwerksliste!$C$21:$Z$559,MATCH(A509,Kraftwerksliste!$D$21:$D$559,0),17)</f>
        <v>Steam turbine</v>
      </c>
      <c r="Z509" s="153" t="str" cm="1">
        <f t="array" aca="1" ref="Z509" ca="1">CELL("format",I509)</f>
        <v>D1</v>
      </c>
      <c r="AA509" s="6">
        <v>508</v>
      </c>
      <c r="AB509" s="173">
        <f t="shared" ca="1" si="74"/>
        <v>1995</v>
      </c>
      <c r="AC509" s="6">
        <f t="shared" si="69"/>
        <v>0</v>
      </c>
      <c r="AD509" s="6">
        <f t="shared" si="70"/>
        <v>0</v>
      </c>
      <c r="AE509" s="6">
        <f t="shared" si="72"/>
        <v>10</v>
      </c>
      <c r="AF509" s="6" t="str">
        <f t="shared" si="71"/>
        <v>in Betrieb</v>
      </c>
    </row>
    <row r="510" spans="1:32" ht="15" customHeight="1" x14ac:dyDescent="0.25">
      <c r="A510" s="139" t="s">
        <v>1650</v>
      </c>
      <c r="B510" s="139" t="s">
        <v>102</v>
      </c>
      <c r="C510" s="139" t="s">
        <v>1636</v>
      </c>
      <c r="D510" s="139">
        <v>76189</v>
      </c>
      <c r="E510" s="139" t="s">
        <v>1630</v>
      </c>
      <c r="F510" s="139" t="s">
        <v>1637</v>
      </c>
      <c r="G510" s="139" t="s">
        <v>57</v>
      </c>
      <c r="H510" s="139" t="s">
        <v>1651</v>
      </c>
      <c r="I510" s="30">
        <v>31219</v>
      </c>
      <c r="J510" s="38">
        <v>31219</v>
      </c>
      <c r="K510" s="139" t="s">
        <v>1</v>
      </c>
      <c r="L510" s="139" t="s">
        <v>32</v>
      </c>
      <c r="M510" s="139"/>
      <c r="N510" s="139"/>
      <c r="O510" s="139" t="s">
        <v>32</v>
      </c>
      <c r="P510" s="139" t="s">
        <v>58</v>
      </c>
      <c r="Q510" s="139" t="s">
        <v>55</v>
      </c>
      <c r="R510" s="140">
        <v>517</v>
      </c>
      <c r="S510" s="140" t="s">
        <v>1639</v>
      </c>
      <c r="T510" s="151" t="s">
        <v>1228</v>
      </c>
      <c r="U510" s="140" t="s">
        <v>117</v>
      </c>
      <c r="V510" s="164" t="s">
        <v>1</v>
      </c>
      <c r="W510" s="170">
        <f t="shared" ca="1" si="73"/>
        <v>1985</v>
      </c>
      <c r="X510" s="170" t="str">
        <f>INDEX(Kraftwerksliste!$C$21:$Z$559,MATCH(A510,Kraftwerksliste!$D$21:$D$559,0),17)</f>
        <v>Steam turbine</v>
      </c>
      <c r="Z510" s="153" t="str" cm="1">
        <f t="array" aca="1" ref="Z510" ca="1">CELL("format",I510)</f>
        <v>D1</v>
      </c>
      <c r="AA510" s="6">
        <v>509</v>
      </c>
      <c r="AB510" s="173">
        <f t="shared" ca="1" si="74"/>
        <v>1985</v>
      </c>
      <c r="AC510" s="6">
        <f t="shared" si="69"/>
        <v>0</v>
      </c>
      <c r="AD510" s="6">
        <f t="shared" si="70"/>
        <v>0</v>
      </c>
      <c r="AE510" s="6">
        <f t="shared" si="72"/>
        <v>10</v>
      </c>
      <c r="AF510" s="6" t="str">
        <f t="shared" si="71"/>
        <v>in Betrieb</v>
      </c>
    </row>
    <row r="511" spans="1:32" ht="15" customHeight="1" x14ac:dyDescent="0.25">
      <c r="A511" s="139" t="s">
        <v>1652</v>
      </c>
      <c r="B511" s="139" t="s">
        <v>102</v>
      </c>
      <c r="C511" s="139" t="s">
        <v>1636</v>
      </c>
      <c r="D511" s="139">
        <v>76189</v>
      </c>
      <c r="E511" s="139" t="s">
        <v>1630</v>
      </c>
      <c r="F511" s="139" t="s">
        <v>1637</v>
      </c>
      <c r="G511" s="139" t="s">
        <v>57</v>
      </c>
      <c r="H511" s="139" t="s">
        <v>1653</v>
      </c>
      <c r="I511" s="30">
        <v>41821</v>
      </c>
      <c r="J511" s="38">
        <v>41821</v>
      </c>
      <c r="K511" s="139" t="s">
        <v>1</v>
      </c>
      <c r="L511" s="139" t="s">
        <v>32</v>
      </c>
      <c r="M511" s="139"/>
      <c r="N511" s="139"/>
      <c r="O511" s="139" t="s">
        <v>32</v>
      </c>
      <c r="P511" s="139" t="s">
        <v>58</v>
      </c>
      <c r="Q511" s="139" t="s">
        <v>55</v>
      </c>
      <c r="R511" s="140">
        <v>834</v>
      </c>
      <c r="S511" s="140" t="s">
        <v>1639</v>
      </c>
      <c r="T511" s="151" t="s">
        <v>1228</v>
      </c>
      <c r="U511" s="140" t="s">
        <v>117</v>
      </c>
      <c r="V511" s="164" t="s">
        <v>1</v>
      </c>
      <c r="W511" s="170">
        <f t="shared" ca="1" si="73"/>
        <v>2014</v>
      </c>
      <c r="X511" s="170" t="str">
        <f>INDEX(Kraftwerksliste!$C$21:$Z$559,MATCH(A511,Kraftwerksliste!$D$21:$D$559,0),17)</f>
        <v>Steam turbine</v>
      </c>
      <c r="Z511" s="153" t="str" cm="1">
        <f t="array" aca="1" ref="Z511" ca="1">CELL("format",I511)</f>
        <v>D1</v>
      </c>
      <c r="AA511" s="6">
        <v>510</v>
      </c>
      <c r="AB511" s="173">
        <f t="shared" ca="1" si="74"/>
        <v>2014</v>
      </c>
      <c r="AC511" s="6">
        <f t="shared" si="69"/>
        <v>0</v>
      </c>
      <c r="AD511" s="6">
        <f t="shared" si="70"/>
        <v>0</v>
      </c>
      <c r="AE511" s="6">
        <f t="shared" si="72"/>
        <v>10</v>
      </c>
      <c r="AF511" s="6" t="str">
        <f t="shared" si="71"/>
        <v>in Betrieb</v>
      </c>
    </row>
    <row r="512" spans="1:32" ht="15" customHeight="1" x14ac:dyDescent="0.25">
      <c r="A512" s="54" t="s">
        <v>1014</v>
      </c>
      <c r="B512" s="50" t="s">
        <v>335</v>
      </c>
      <c r="C512" s="50" t="s">
        <v>1015</v>
      </c>
      <c r="D512" s="32">
        <v>45329</v>
      </c>
      <c r="E512" s="50" t="s">
        <v>1016</v>
      </c>
      <c r="F512" s="50"/>
      <c r="G512" s="56" t="s">
        <v>54</v>
      </c>
      <c r="H512" s="50" t="s">
        <v>297</v>
      </c>
      <c r="I512" s="30">
        <v>31852</v>
      </c>
      <c r="J512" s="38">
        <v>31852</v>
      </c>
      <c r="K512" s="50" t="s">
        <v>1</v>
      </c>
      <c r="L512" s="50" t="s">
        <v>16</v>
      </c>
      <c r="M512" s="50"/>
      <c r="N512" s="50"/>
      <c r="O512" s="50" t="s">
        <v>16</v>
      </c>
      <c r="P512" s="50" t="s">
        <v>58</v>
      </c>
      <c r="Q512" s="50" t="s">
        <v>55</v>
      </c>
      <c r="R512" s="55">
        <v>38</v>
      </c>
      <c r="S512" s="50" t="s">
        <v>1015</v>
      </c>
      <c r="T512" s="54" t="s">
        <v>370</v>
      </c>
      <c r="U512" s="50" t="s">
        <v>61</v>
      </c>
      <c r="V512" s="153" t="s">
        <v>1</v>
      </c>
      <c r="W512" s="170">
        <f t="shared" ca="1" si="73"/>
        <v>1987</v>
      </c>
      <c r="X512" s="170" t="str">
        <f>INDEX(Kraftwerksliste!$C$21:$Z$559,MATCH(A512,Kraftwerksliste!$D$21:$D$559,0),17)</f>
        <v>Steam turbine</v>
      </c>
      <c r="Z512" s="153" t="str" cm="1">
        <f t="array" aca="1" ref="Z512" ca="1">CELL("format",I512)</f>
        <v>D1</v>
      </c>
      <c r="AA512" s="6">
        <v>511</v>
      </c>
      <c r="AB512" s="173">
        <f t="shared" ca="1" si="74"/>
        <v>1987</v>
      </c>
      <c r="AC512" s="6">
        <f t="shared" si="69"/>
        <v>0</v>
      </c>
      <c r="AD512" s="6">
        <f t="shared" si="70"/>
        <v>0</v>
      </c>
      <c r="AE512" s="6">
        <f t="shared" si="72"/>
        <v>10</v>
      </c>
      <c r="AF512" s="6" t="str">
        <f t="shared" si="71"/>
        <v>in Betrieb</v>
      </c>
    </row>
    <row r="513" spans="1:32" ht="15" customHeight="1" x14ac:dyDescent="0.25">
      <c r="A513" s="139" t="s">
        <v>1627</v>
      </c>
      <c r="B513" s="139" t="s">
        <v>1628</v>
      </c>
      <c r="C513" s="139" t="s">
        <v>1629</v>
      </c>
      <c r="D513" s="139">
        <v>76187</v>
      </c>
      <c r="E513" s="139" t="s">
        <v>1630</v>
      </c>
      <c r="F513" s="139"/>
      <c r="G513" s="139" t="s">
        <v>57</v>
      </c>
      <c r="H513" s="139"/>
      <c r="I513" s="30">
        <v>40478</v>
      </c>
      <c r="J513" s="38">
        <v>40478</v>
      </c>
      <c r="K513" s="139" t="s">
        <v>1</v>
      </c>
      <c r="L513" s="139" t="s">
        <v>110</v>
      </c>
      <c r="M513" s="139" t="s">
        <v>1631</v>
      </c>
      <c r="N513" s="139" t="s">
        <v>1632</v>
      </c>
      <c r="O513" s="139" t="s">
        <v>17</v>
      </c>
      <c r="P513" s="139" t="s">
        <v>58</v>
      </c>
      <c r="Q513" s="139" t="s">
        <v>55</v>
      </c>
      <c r="R513" s="140">
        <v>78</v>
      </c>
      <c r="S513" s="140" t="s">
        <v>1633</v>
      </c>
      <c r="T513" s="151" t="s">
        <v>370</v>
      </c>
      <c r="U513" s="140" t="s">
        <v>1634</v>
      </c>
      <c r="V513" s="164" t="s">
        <v>1</v>
      </c>
      <c r="W513" s="170">
        <f t="shared" ca="1" si="73"/>
        <v>2010</v>
      </c>
      <c r="X513" s="170" t="e">
        <f>INDEX(Kraftwerksliste!$C$21:$Z$559,MATCH(A513,Kraftwerksliste!$D$21:$D$559,0),17)</f>
        <v>#N/A</v>
      </c>
      <c r="Z513" s="153" t="str" cm="1">
        <f t="array" aca="1" ref="Z513" ca="1">CELL("format",I513)</f>
        <v>D1</v>
      </c>
      <c r="AA513" s="6">
        <v>512</v>
      </c>
      <c r="AB513" s="173">
        <f t="shared" ca="1" si="74"/>
        <v>2010</v>
      </c>
      <c r="AC513" s="6">
        <f t="shared" si="69"/>
        <v>0</v>
      </c>
      <c r="AD513" s="6">
        <f t="shared" si="70"/>
        <v>0</v>
      </c>
      <c r="AE513" s="6">
        <f t="shared" si="72"/>
        <v>10</v>
      </c>
      <c r="AF513" s="6" t="str">
        <f t="shared" si="71"/>
        <v>in Betrieb</v>
      </c>
    </row>
    <row r="514" spans="1:32" ht="15" customHeight="1" x14ac:dyDescent="0.25">
      <c r="A514" s="139" t="s">
        <v>1666</v>
      </c>
      <c r="B514" s="139" t="s">
        <v>1662</v>
      </c>
      <c r="C514" s="139" t="s">
        <v>1667</v>
      </c>
      <c r="D514" s="139">
        <v>34134</v>
      </c>
      <c r="E514" s="139" t="s">
        <v>1657</v>
      </c>
      <c r="F514" s="139"/>
      <c r="G514" s="139" t="s">
        <v>220</v>
      </c>
      <c r="H514" s="139"/>
      <c r="I514" s="30">
        <v>32342</v>
      </c>
      <c r="J514" s="38">
        <v>32342</v>
      </c>
      <c r="K514" s="139" t="s">
        <v>1</v>
      </c>
      <c r="L514" s="139" t="s">
        <v>20</v>
      </c>
      <c r="M514" s="139"/>
      <c r="N514" s="139"/>
      <c r="O514" s="139" t="s">
        <v>20</v>
      </c>
      <c r="P514" s="139" t="s">
        <v>58</v>
      </c>
      <c r="Q514" s="139" t="s">
        <v>55</v>
      </c>
      <c r="R514" s="140">
        <v>48.31</v>
      </c>
      <c r="S514" s="140" t="s">
        <v>1668</v>
      </c>
      <c r="T514" s="151" t="s">
        <v>370</v>
      </c>
      <c r="U514" s="140" t="s">
        <v>1660</v>
      </c>
      <c r="V514" s="164" t="s">
        <v>1</v>
      </c>
      <c r="W514" s="170">
        <f t="shared" ca="1" si="73"/>
        <v>1988</v>
      </c>
      <c r="X514" s="170" t="str">
        <f>INDEX(Kraftwerksliste!$C$21:$Z$559,MATCH(A514,Kraftwerksliste!$D$21:$D$559,0),17)</f>
        <v>Steam turbine</v>
      </c>
      <c r="Z514" s="153" t="str" cm="1">
        <f t="array" aca="1" ref="Z514" ca="1">CELL("format",I514)</f>
        <v>D1</v>
      </c>
      <c r="AA514" s="6">
        <v>513</v>
      </c>
      <c r="AB514" s="173">
        <f t="shared" ca="1" si="74"/>
        <v>1988</v>
      </c>
      <c r="AC514" s="6">
        <f t="shared" ref="AC514:AC577" si="75">IF(RIGHT(K514,9)="(mit StA)",1,0)</f>
        <v>0</v>
      </c>
      <c r="AD514" s="6">
        <f t="shared" ref="AD514:AD577" si="76">IF(RIGHT(K514,10)="(ohne StA)",1,0)</f>
        <v>0</v>
      </c>
      <c r="AE514" s="6">
        <f t="shared" si="72"/>
        <v>10</v>
      </c>
      <c r="AF514" s="6" t="str">
        <f t="shared" ref="AF514:AF577" si="77">IF(AC514=1,LEFT(K514,AE514-9),IF(AD514=1,LEFT(K514,AE514-10),K514))</f>
        <v>in Betrieb</v>
      </c>
    </row>
    <row r="515" spans="1:32" ht="15" customHeight="1" x14ac:dyDescent="0.25">
      <c r="A515" s="139" t="s">
        <v>1661</v>
      </c>
      <c r="B515" s="139" t="s">
        <v>1662</v>
      </c>
      <c r="C515" s="139" t="s">
        <v>1663</v>
      </c>
      <c r="D515" s="139">
        <v>34134</v>
      </c>
      <c r="E515" s="139" t="s">
        <v>1657</v>
      </c>
      <c r="F515" s="139"/>
      <c r="G515" s="139" t="s">
        <v>220</v>
      </c>
      <c r="H515" s="139"/>
      <c r="I515" s="30">
        <v>32863</v>
      </c>
      <c r="J515" s="38">
        <v>32863</v>
      </c>
      <c r="K515" s="139" t="s">
        <v>1</v>
      </c>
      <c r="L515" s="139" t="s">
        <v>110</v>
      </c>
      <c r="M515" s="139" t="s">
        <v>18</v>
      </c>
      <c r="N515" s="139" t="s">
        <v>1664</v>
      </c>
      <c r="O515" s="139" t="s">
        <v>18</v>
      </c>
      <c r="P515" s="139" t="s">
        <v>58</v>
      </c>
      <c r="Q515" s="139" t="s">
        <v>55</v>
      </c>
      <c r="R515" s="140">
        <v>33.5</v>
      </c>
      <c r="S515" s="140" t="s">
        <v>1665</v>
      </c>
      <c r="T515" s="151" t="s">
        <v>370</v>
      </c>
      <c r="U515" s="140" t="s">
        <v>161</v>
      </c>
      <c r="V515" s="164" t="s">
        <v>1</v>
      </c>
      <c r="W515" s="170">
        <f t="shared" ca="1" si="73"/>
        <v>1989</v>
      </c>
      <c r="X515" s="170" t="str">
        <f>INDEX(Kraftwerksliste!$C$21:$Z$559,MATCH(A515,Kraftwerksliste!$D$21:$D$559,0),17)</f>
        <v>Steam turbine</v>
      </c>
      <c r="Z515" s="153" t="str" cm="1">
        <f t="array" aca="1" ref="Z515" ca="1">CELL("format",I515)</f>
        <v>D1</v>
      </c>
      <c r="AA515" s="6">
        <v>514</v>
      </c>
      <c r="AB515" s="173">
        <f t="shared" ca="1" si="74"/>
        <v>1989</v>
      </c>
      <c r="AC515" s="6">
        <f t="shared" si="75"/>
        <v>0</v>
      </c>
      <c r="AD515" s="6">
        <f t="shared" si="76"/>
        <v>0</v>
      </c>
      <c r="AE515" s="6">
        <f t="shared" si="72"/>
        <v>10</v>
      </c>
      <c r="AF515" s="6" t="str">
        <f t="shared" si="77"/>
        <v>in Betrieb</v>
      </c>
    </row>
    <row r="516" spans="1:32" ht="15" customHeight="1" x14ac:dyDescent="0.25">
      <c r="A516" s="139" t="s">
        <v>4743</v>
      </c>
      <c r="B516" s="139"/>
      <c r="C516" s="139"/>
      <c r="D516" s="139">
        <v>23701</v>
      </c>
      <c r="E516" s="139" t="s">
        <v>6452</v>
      </c>
      <c r="F516" s="139"/>
      <c r="G516" s="139" t="s">
        <v>78</v>
      </c>
      <c r="H516" s="139"/>
      <c r="I516" s="29">
        <v>1995</v>
      </c>
      <c r="J516" s="29">
        <v>1995</v>
      </c>
      <c r="K516" s="139" t="s">
        <v>1</v>
      </c>
      <c r="L516" s="139" t="s">
        <v>3864</v>
      </c>
      <c r="M516" s="139"/>
      <c r="N516" s="139"/>
      <c r="O516" s="139" t="s">
        <v>3864</v>
      </c>
      <c r="P516" s="139" t="s">
        <v>55</v>
      </c>
      <c r="Q516" s="139"/>
      <c r="R516" s="140">
        <v>13.3</v>
      </c>
      <c r="S516" s="140"/>
      <c r="T516" s="151" t="s">
        <v>149</v>
      </c>
      <c r="U516" s="140" t="s">
        <v>79</v>
      </c>
      <c r="V516" s="164" t="s">
        <v>1</v>
      </c>
      <c r="W516" s="170" t="str">
        <f t="shared" ca="1" si="73"/>
        <v>1995</v>
      </c>
      <c r="X516" s="170" t="e">
        <f>INDEX(Kraftwerksliste!$C$21:$Z$559,MATCH(A516,Kraftwerksliste!$D$21:$D$559,0),17)</f>
        <v>#N/A</v>
      </c>
      <c r="Z516" s="153" t="str" cm="1">
        <f t="array" aca="1" ref="Z516" ca="1">CELL("format",I516)</f>
        <v>G</v>
      </c>
      <c r="AA516" s="6">
        <v>515</v>
      </c>
      <c r="AB516" s="173" t="str">
        <f t="shared" ca="1" si="74"/>
        <v>1995</v>
      </c>
      <c r="AC516" s="6">
        <f t="shared" si="75"/>
        <v>0</v>
      </c>
      <c r="AD516" s="6">
        <f t="shared" si="76"/>
        <v>0</v>
      </c>
      <c r="AE516" s="6">
        <f t="shared" si="72"/>
        <v>10</v>
      </c>
      <c r="AF516" s="6" t="str">
        <f t="shared" si="77"/>
        <v>in Betrieb</v>
      </c>
    </row>
    <row r="517" spans="1:32" ht="15" customHeight="1" x14ac:dyDescent="0.25">
      <c r="A517" s="139" t="s">
        <v>1684</v>
      </c>
      <c r="B517" s="139" t="s">
        <v>1685</v>
      </c>
      <c r="C517" s="139" t="s">
        <v>1686</v>
      </c>
      <c r="D517" s="139">
        <v>24149</v>
      </c>
      <c r="E517" s="139" t="s">
        <v>1681</v>
      </c>
      <c r="F517" s="139"/>
      <c r="G517" s="139" t="s">
        <v>78</v>
      </c>
      <c r="H517" s="139"/>
      <c r="I517" s="30">
        <v>25843</v>
      </c>
      <c r="J517" s="30">
        <v>25843</v>
      </c>
      <c r="K517" s="139" t="s">
        <v>3676</v>
      </c>
      <c r="L517" s="139" t="s">
        <v>32</v>
      </c>
      <c r="M517" s="139"/>
      <c r="N517" s="139"/>
      <c r="O517" s="139" t="s">
        <v>32</v>
      </c>
      <c r="P517" s="139" t="s">
        <v>58</v>
      </c>
      <c r="Q517" s="139" t="s">
        <v>55</v>
      </c>
      <c r="R517" s="140">
        <v>323</v>
      </c>
      <c r="S517" s="140" t="s">
        <v>1687</v>
      </c>
      <c r="T517" s="151" t="s">
        <v>1228</v>
      </c>
      <c r="U517" s="140" t="s">
        <v>580</v>
      </c>
      <c r="V517" s="164" t="s">
        <v>7487</v>
      </c>
      <c r="W517" s="170">
        <f t="shared" ca="1" si="73"/>
        <v>1970</v>
      </c>
      <c r="X517" s="170" t="str">
        <f>INDEX(Kraftwerksliste!$C$21:$Z$559,MATCH(A517,Kraftwerksliste!$D$21:$D$559,0),17)</f>
        <v>Steam turbine</v>
      </c>
      <c r="Z517" s="153" t="str" cm="1">
        <f t="array" aca="1" ref="Z517" ca="1">CELL("format",I517)</f>
        <v>D1</v>
      </c>
      <c r="AA517" s="6">
        <v>516</v>
      </c>
      <c r="AB517" s="173">
        <f t="shared" ca="1" si="74"/>
        <v>1970</v>
      </c>
      <c r="AC517" s="6">
        <f t="shared" si="75"/>
        <v>1</v>
      </c>
      <c r="AD517" s="6">
        <f t="shared" si="76"/>
        <v>0</v>
      </c>
      <c r="AE517" s="6">
        <f t="shared" si="72"/>
        <v>36</v>
      </c>
      <c r="AF517" s="6" t="str">
        <f t="shared" si="77"/>
        <v xml:space="preserve">Endgültig Stillgelegt 2019 </v>
      </c>
    </row>
    <row r="518" spans="1:32" ht="15" customHeight="1" x14ac:dyDescent="0.25">
      <c r="A518" s="139" t="s">
        <v>1678</v>
      </c>
      <c r="B518" s="139" t="s">
        <v>1679</v>
      </c>
      <c r="C518" s="139" t="s">
        <v>1680</v>
      </c>
      <c r="D518" s="139">
        <v>24116</v>
      </c>
      <c r="E518" s="139" t="s">
        <v>1681</v>
      </c>
      <c r="F518" s="139"/>
      <c r="G518" s="139" t="s">
        <v>78</v>
      </c>
      <c r="H518" s="139"/>
      <c r="I518" s="30">
        <v>38469</v>
      </c>
      <c r="J518" s="38">
        <v>38469</v>
      </c>
      <c r="K518" s="139" t="s">
        <v>1</v>
      </c>
      <c r="L518" s="139" t="s">
        <v>20</v>
      </c>
      <c r="M518" s="139" t="s">
        <v>20</v>
      </c>
      <c r="N518" s="139" t="s">
        <v>651</v>
      </c>
      <c r="O518" s="139" t="s">
        <v>20</v>
      </c>
      <c r="P518" s="139" t="s">
        <v>58</v>
      </c>
      <c r="Q518" s="139" t="s">
        <v>55</v>
      </c>
      <c r="R518" s="140">
        <v>21.5</v>
      </c>
      <c r="S518" s="140" t="s">
        <v>1682</v>
      </c>
      <c r="T518" s="151" t="s">
        <v>149</v>
      </c>
      <c r="U518" s="140" t="s">
        <v>1683</v>
      </c>
      <c r="V518" s="164" t="s">
        <v>1</v>
      </c>
      <c r="W518" s="170">
        <f t="shared" ca="1" si="73"/>
        <v>2005</v>
      </c>
      <c r="X518" s="170" t="str">
        <f>INDEX(Kraftwerksliste!$C$21:$Z$559,MATCH(A518,Kraftwerksliste!$D$21:$D$559,0),17)</f>
        <v>Steam turbine</v>
      </c>
      <c r="Z518" s="153" t="str" cm="1">
        <f t="array" aca="1" ref="Z518" ca="1">CELL("format",I518)</f>
        <v>D1</v>
      </c>
      <c r="AA518" s="6">
        <v>517</v>
      </c>
      <c r="AB518" s="173">
        <f t="shared" ca="1" si="74"/>
        <v>2005</v>
      </c>
      <c r="AC518" s="6">
        <f t="shared" si="75"/>
        <v>0</v>
      </c>
      <c r="AD518" s="6">
        <f t="shared" si="76"/>
        <v>0</v>
      </c>
      <c r="AE518" s="6">
        <f t="shared" si="72"/>
        <v>10</v>
      </c>
      <c r="AF518" s="6" t="str">
        <f t="shared" si="77"/>
        <v>in Betrieb</v>
      </c>
    </row>
    <row r="519" spans="1:32" ht="15" customHeight="1" x14ac:dyDescent="0.25">
      <c r="A519" s="139" t="s">
        <v>3677</v>
      </c>
      <c r="B519" s="139" t="s">
        <v>222</v>
      </c>
      <c r="C519" s="139" t="s">
        <v>3678</v>
      </c>
      <c r="D519" s="139">
        <v>84375</v>
      </c>
      <c r="E519" s="139" t="s">
        <v>1690</v>
      </c>
      <c r="F519" s="139" t="s">
        <v>3679</v>
      </c>
      <c r="G519" s="139" t="s">
        <v>127</v>
      </c>
      <c r="H519" s="139" t="s">
        <v>3678</v>
      </c>
      <c r="I519" s="126">
        <v>19662</v>
      </c>
      <c r="J519" s="126">
        <v>19662</v>
      </c>
      <c r="K519" s="139" t="s">
        <v>3823</v>
      </c>
      <c r="L519" s="139" t="s">
        <v>25</v>
      </c>
      <c r="M519" s="139"/>
      <c r="N519" s="139"/>
      <c r="O519" s="139" t="s">
        <v>25</v>
      </c>
      <c r="P519" s="139" t="s">
        <v>58</v>
      </c>
      <c r="Q519" s="139" t="s">
        <v>58</v>
      </c>
      <c r="R519" s="140">
        <v>100</v>
      </c>
      <c r="S519" s="140" t="s">
        <v>226</v>
      </c>
      <c r="T519" s="151" t="s">
        <v>370</v>
      </c>
      <c r="U519" s="140" t="s">
        <v>2461</v>
      </c>
      <c r="V519" s="164" t="s">
        <v>3823</v>
      </c>
      <c r="W519" s="170">
        <f t="shared" ca="1" si="73"/>
        <v>1953</v>
      </c>
      <c r="X519" s="170" t="e">
        <f>INDEX(Kraftwerksliste!$C$21:$Z$559,MATCH(A519,Kraftwerksliste!$D$21:$D$559,0),17)</f>
        <v>#N/A</v>
      </c>
      <c r="Z519" s="153" t="str" cm="1">
        <f t="array" aca="1" ref="Z519" ca="1">CELL("format",I519)</f>
        <v>D1</v>
      </c>
      <c r="AA519" s="6">
        <v>518</v>
      </c>
      <c r="AB519" s="173">
        <f t="shared" ca="1" si="74"/>
        <v>1953</v>
      </c>
      <c r="AC519" s="6">
        <f t="shared" si="75"/>
        <v>0</v>
      </c>
      <c r="AD519" s="6">
        <f t="shared" si="76"/>
        <v>0</v>
      </c>
      <c r="AE519" s="6">
        <f t="shared" si="72"/>
        <v>19</v>
      </c>
      <c r="AF519" s="6" t="str">
        <f t="shared" si="77"/>
        <v>Wegfall IWA nach DE</v>
      </c>
    </row>
    <row r="520" spans="1:32" ht="15" customHeight="1" x14ac:dyDescent="0.25">
      <c r="A520" s="139" t="s">
        <v>4749</v>
      </c>
      <c r="B520" s="139" t="s">
        <v>4750</v>
      </c>
      <c r="C520" s="139"/>
      <c r="D520" s="139">
        <v>99718</v>
      </c>
      <c r="E520" s="139" t="s">
        <v>6455</v>
      </c>
      <c r="F520" s="139"/>
      <c r="G520" s="139" t="s">
        <v>169</v>
      </c>
      <c r="H520" s="139"/>
      <c r="I520" s="29">
        <v>2004</v>
      </c>
      <c r="J520" s="29">
        <v>2004</v>
      </c>
      <c r="K520" s="139" t="s">
        <v>1</v>
      </c>
      <c r="L520" s="139" t="s">
        <v>3864</v>
      </c>
      <c r="M520" s="139"/>
      <c r="N520" s="139"/>
      <c r="O520" s="139" t="s">
        <v>3864</v>
      </c>
      <c r="P520" s="139" t="s">
        <v>55</v>
      </c>
      <c r="Q520" s="139"/>
      <c r="R520" s="140">
        <v>22</v>
      </c>
      <c r="S520" s="140"/>
      <c r="T520" s="151" t="s">
        <v>149</v>
      </c>
      <c r="U520" s="140" t="s">
        <v>231</v>
      </c>
      <c r="V520" s="164" t="s">
        <v>1</v>
      </c>
      <c r="W520" s="170" t="str">
        <f t="shared" ca="1" si="73"/>
        <v>2004</v>
      </c>
      <c r="X520" s="170" t="e">
        <f>INDEX(Kraftwerksliste!$C$21:$Z$559,MATCH(A520,Kraftwerksliste!$D$21:$D$559,0),17)</f>
        <v>#N/A</v>
      </c>
      <c r="Z520" s="153" t="str" cm="1">
        <f t="array" aca="1" ref="Z520" ca="1">CELL("format",I520)</f>
        <v>G</v>
      </c>
      <c r="AA520" s="6">
        <v>519</v>
      </c>
      <c r="AB520" s="173" t="str">
        <f t="shared" ca="1" si="74"/>
        <v>2004</v>
      </c>
      <c r="AC520" s="6">
        <f t="shared" si="75"/>
        <v>0</v>
      </c>
      <c r="AD520" s="6">
        <f t="shared" si="76"/>
        <v>0</v>
      </c>
      <c r="AE520" s="6">
        <f t="shared" si="72"/>
        <v>10</v>
      </c>
      <c r="AF520" s="6" t="str">
        <f t="shared" si="77"/>
        <v>in Betrieb</v>
      </c>
    </row>
    <row r="521" spans="1:32" ht="15" customHeight="1" x14ac:dyDescent="0.25">
      <c r="A521" s="139" t="s">
        <v>1691</v>
      </c>
      <c r="B521" s="139" t="s">
        <v>1692</v>
      </c>
      <c r="C521" s="139" t="s">
        <v>1693</v>
      </c>
      <c r="D521" s="139">
        <v>32278</v>
      </c>
      <c r="E521" s="139" t="s">
        <v>1694</v>
      </c>
      <c r="F521" s="139"/>
      <c r="G521" s="139" t="s">
        <v>54</v>
      </c>
      <c r="H521" s="139"/>
      <c r="I521" s="30">
        <v>29602</v>
      </c>
      <c r="J521" s="30">
        <v>29602</v>
      </c>
      <c r="K521" s="139" t="s">
        <v>1</v>
      </c>
      <c r="L521" s="139" t="s">
        <v>110</v>
      </c>
      <c r="M521" s="139" t="s">
        <v>20</v>
      </c>
      <c r="N521" s="139" t="s">
        <v>651</v>
      </c>
      <c r="O521" s="139" t="s">
        <v>20</v>
      </c>
      <c r="P521" s="139" t="s">
        <v>58</v>
      </c>
      <c r="Q521" s="139" t="s">
        <v>58</v>
      </c>
      <c r="R521" s="140">
        <v>125</v>
      </c>
      <c r="S521" s="140" t="s">
        <v>1695</v>
      </c>
      <c r="T521" s="151" t="s">
        <v>370</v>
      </c>
      <c r="U521" s="140" t="s">
        <v>243</v>
      </c>
      <c r="V521" s="164" t="s">
        <v>1</v>
      </c>
      <c r="W521" s="170">
        <f t="shared" ca="1" si="73"/>
        <v>1981</v>
      </c>
      <c r="X521" s="170" t="str">
        <f>INDEX(Kraftwerksliste!$C$21:$Z$559,MATCH(A521,Kraftwerksliste!$D$21:$D$559,0),17)</f>
        <v>Combined cycle</v>
      </c>
      <c r="Z521" s="153" t="str" cm="1">
        <f t="array" aca="1" ref="Z521" ca="1">CELL("format",I521)</f>
        <v>D1</v>
      </c>
      <c r="AA521" s="6">
        <v>520</v>
      </c>
      <c r="AB521" s="173">
        <f t="shared" ca="1" si="74"/>
        <v>1981</v>
      </c>
      <c r="AC521" s="6">
        <f t="shared" si="75"/>
        <v>0</v>
      </c>
      <c r="AD521" s="6">
        <f t="shared" si="76"/>
        <v>0</v>
      </c>
      <c r="AE521" s="6">
        <f t="shared" si="72"/>
        <v>10</v>
      </c>
      <c r="AF521" s="6" t="str">
        <f t="shared" si="77"/>
        <v>in Betrieb</v>
      </c>
    </row>
    <row r="522" spans="1:32" ht="15" customHeight="1" x14ac:dyDescent="0.25">
      <c r="A522" s="139" t="s">
        <v>4751</v>
      </c>
      <c r="B522" s="139" t="s">
        <v>4752</v>
      </c>
      <c r="C522" s="139" t="s">
        <v>4753</v>
      </c>
      <c r="D522" s="139">
        <v>27616</v>
      </c>
      <c r="E522" s="139" t="s">
        <v>6456</v>
      </c>
      <c r="F522" s="139"/>
      <c r="G522" s="139" t="s">
        <v>59</v>
      </c>
      <c r="H522" s="139"/>
      <c r="I522" s="30">
        <v>38531</v>
      </c>
      <c r="J522" s="38">
        <v>38531</v>
      </c>
      <c r="K522" s="139" t="s">
        <v>1</v>
      </c>
      <c r="L522" s="139" t="s">
        <v>3864</v>
      </c>
      <c r="M522" s="139"/>
      <c r="N522" s="139"/>
      <c r="O522" s="139" t="s">
        <v>3864</v>
      </c>
      <c r="P522" s="139" t="s">
        <v>55</v>
      </c>
      <c r="Q522" s="139" t="s">
        <v>130</v>
      </c>
      <c r="R522" s="140">
        <v>18.600000000000001</v>
      </c>
      <c r="S522" s="140" t="s">
        <v>7316</v>
      </c>
      <c r="T522" s="151" t="s">
        <v>149</v>
      </c>
      <c r="U522" s="140" t="s">
        <v>60</v>
      </c>
      <c r="V522" s="164" t="s">
        <v>1</v>
      </c>
      <c r="W522" s="170">
        <f t="shared" ca="1" si="73"/>
        <v>2005</v>
      </c>
      <c r="X522" s="170" t="e">
        <f>INDEX(Kraftwerksliste!$C$21:$Z$559,MATCH(A522,Kraftwerksliste!$D$21:$D$559,0),17)</f>
        <v>#N/A</v>
      </c>
      <c r="Z522" s="153" t="str" cm="1">
        <f t="array" aca="1" ref="Z522" ca="1">CELL("format",I522)</f>
        <v>D1</v>
      </c>
      <c r="AA522" s="6">
        <v>521</v>
      </c>
      <c r="AB522" s="173">
        <f t="shared" ca="1" si="74"/>
        <v>2005</v>
      </c>
      <c r="AC522" s="6">
        <f t="shared" si="75"/>
        <v>0</v>
      </c>
      <c r="AD522" s="6">
        <f t="shared" si="76"/>
        <v>0</v>
      </c>
      <c r="AE522" s="6">
        <f t="shared" si="72"/>
        <v>10</v>
      </c>
      <c r="AF522" s="6" t="str">
        <f t="shared" si="77"/>
        <v>in Betrieb</v>
      </c>
    </row>
    <row r="523" spans="1:32" ht="15" customHeight="1" x14ac:dyDescent="0.25">
      <c r="A523" s="139" t="s">
        <v>4754</v>
      </c>
      <c r="B523" s="139" t="s">
        <v>4030</v>
      </c>
      <c r="C523" s="139" t="s">
        <v>4755</v>
      </c>
      <c r="D523" s="139">
        <v>27616</v>
      </c>
      <c r="E523" s="139" t="s">
        <v>6456</v>
      </c>
      <c r="F523" s="139"/>
      <c r="G523" s="139" t="s">
        <v>59</v>
      </c>
      <c r="H523" s="139"/>
      <c r="I523" s="30">
        <v>38755</v>
      </c>
      <c r="J523" s="38">
        <v>38755</v>
      </c>
      <c r="K523" s="139" t="s">
        <v>1</v>
      </c>
      <c r="L523" s="139" t="s">
        <v>3864</v>
      </c>
      <c r="M523" s="139"/>
      <c r="N523" s="139"/>
      <c r="O523" s="139" t="s">
        <v>3864</v>
      </c>
      <c r="P523" s="139" t="s">
        <v>55</v>
      </c>
      <c r="Q523" s="139"/>
      <c r="R523" s="140">
        <v>6.4</v>
      </c>
      <c r="S523" s="140" t="s">
        <v>7317</v>
      </c>
      <c r="T523" s="151" t="s">
        <v>1280</v>
      </c>
      <c r="U523" s="140" t="s">
        <v>60</v>
      </c>
      <c r="V523" s="164" t="s">
        <v>1</v>
      </c>
      <c r="W523" s="170">
        <f t="shared" ca="1" si="73"/>
        <v>2006</v>
      </c>
      <c r="X523" s="170" t="e">
        <f>INDEX(Kraftwerksliste!$C$21:$Z$559,MATCH(A523,Kraftwerksliste!$D$21:$D$559,0),17)</f>
        <v>#N/A</v>
      </c>
      <c r="Z523" s="153" t="str" cm="1">
        <f t="array" aca="1" ref="Z523" ca="1">CELL("format",I523)</f>
        <v>D1</v>
      </c>
      <c r="AA523" s="6">
        <v>522</v>
      </c>
      <c r="AB523" s="173">
        <f t="shared" ca="1" si="74"/>
        <v>2006</v>
      </c>
      <c r="AC523" s="6">
        <f t="shared" si="75"/>
        <v>0</v>
      </c>
      <c r="AD523" s="6">
        <f t="shared" si="76"/>
        <v>0</v>
      </c>
      <c r="AE523" s="6">
        <f t="shared" si="72"/>
        <v>10</v>
      </c>
      <c r="AF523" s="6" t="str">
        <f t="shared" si="77"/>
        <v>in Betrieb</v>
      </c>
    </row>
    <row r="524" spans="1:32" ht="15" customHeight="1" x14ac:dyDescent="0.25">
      <c r="A524" s="139" t="s">
        <v>4756</v>
      </c>
      <c r="B524" s="139" t="s">
        <v>3990</v>
      </c>
      <c r="C524" s="139" t="s">
        <v>4757</v>
      </c>
      <c r="D524" s="139">
        <v>56291</v>
      </c>
      <c r="E524" s="139" t="s">
        <v>6457</v>
      </c>
      <c r="F524" s="139"/>
      <c r="G524" s="139" t="s">
        <v>98</v>
      </c>
      <c r="H524" s="139"/>
      <c r="I524" s="31">
        <v>2006</v>
      </c>
      <c r="J524" s="31">
        <v>2006</v>
      </c>
      <c r="K524" s="139" t="s">
        <v>1</v>
      </c>
      <c r="L524" s="139" t="s">
        <v>3864</v>
      </c>
      <c r="M524" s="139"/>
      <c r="N524" s="139"/>
      <c r="O524" s="139" t="s">
        <v>3864</v>
      </c>
      <c r="P524" s="139" t="s">
        <v>55</v>
      </c>
      <c r="Q524" s="139"/>
      <c r="R524" s="140">
        <v>22.4</v>
      </c>
      <c r="S524" s="140" t="s">
        <v>7318</v>
      </c>
      <c r="T524" s="151" t="s">
        <v>370</v>
      </c>
      <c r="U524" s="140" t="s">
        <v>61</v>
      </c>
      <c r="V524" s="164" t="s">
        <v>1</v>
      </c>
      <c r="W524" s="170" t="str">
        <f t="shared" ca="1" si="73"/>
        <v>2006</v>
      </c>
      <c r="X524" s="170" t="e">
        <f>INDEX(Kraftwerksliste!$C$21:$Z$559,MATCH(A524,Kraftwerksliste!$D$21:$D$559,0),17)</f>
        <v>#N/A</v>
      </c>
      <c r="Z524" s="153" t="str" cm="1">
        <f t="array" aca="1" ref="Z524" ca="1">CELL("format",I524)</f>
        <v>F0</v>
      </c>
      <c r="AA524" s="6">
        <v>523</v>
      </c>
      <c r="AB524" s="173" t="str">
        <f t="shared" ca="1" si="74"/>
        <v>2006</v>
      </c>
      <c r="AC524" s="6">
        <f t="shared" si="75"/>
        <v>0</v>
      </c>
      <c r="AD524" s="6">
        <f t="shared" si="76"/>
        <v>0</v>
      </c>
      <c r="AE524" s="6">
        <f t="shared" si="72"/>
        <v>10</v>
      </c>
      <c r="AF524" s="6" t="str">
        <f t="shared" si="77"/>
        <v>in Betrieb</v>
      </c>
    </row>
    <row r="525" spans="1:32" ht="15" customHeight="1" x14ac:dyDescent="0.25">
      <c r="A525" s="139" t="s">
        <v>4766</v>
      </c>
      <c r="B525" s="139" t="s">
        <v>4767</v>
      </c>
      <c r="C525" s="139"/>
      <c r="D525" s="139">
        <v>38464</v>
      </c>
      <c r="E525" s="139" t="s">
        <v>6461</v>
      </c>
      <c r="F525" s="139"/>
      <c r="G525" s="139" t="s">
        <v>59</v>
      </c>
      <c r="H525" s="139"/>
      <c r="I525" s="29">
        <v>2000</v>
      </c>
      <c r="J525" s="29">
        <v>2000</v>
      </c>
      <c r="K525" s="139" t="s">
        <v>1</v>
      </c>
      <c r="L525" s="139" t="s">
        <v>3864</v>
      </c>
      <c r="M525" s="139"/>
      <c r="N525" s="139"/>
      <c r="O525" s="139" t="s">
        <v>3864</v>
      </c>
      <c r="P525" s="139" t="s">
        <v>55</v>
      </c>
      <c r="Q525" s="139"/>
      <c r="R525" s="140">
        <v>14.3</v>
      </c>
      <c r="S525" s="140"/>
      <c r="T525" s="151" t="s">
        <v>1280</v>
      </c>
      <c r="U525" s="140" t="s">
        <v>7321</v>
      </c>
      <c r="V525" s="164" t="s">
        <v>1</v>
      </c>
      <c r="W525" s="170" t="str">
        <f t="shared" ca="1" si="73"/>
        <v>2000</v>
      </c>
      <c r="X525" s="170" t="e">
        <f>INDEX(Kraftwerksliste!$C$21:$Z$559,MATCH(A525,Kraftwerksliste!$D$21:$D$559,0),17)</f>
        <v>#N/A</v>
      </c>
      <c r="Z525" s="153" t="str" cm="1">
        <f t="array" aca="1" ref="Z525" ca="1">CELL("format",I525)</f>
        <v>G</v>
      </c>
      <c r="AA525" s="6">
        <v>524</v>
      </c>
      <c r="AB525" s="173" t="str">
        <f t="shared" ca="1" si="74"/>
        <v>2000</v>
      </c>
      <c r="AC525" s="6">
        <f t="shared" si="75"/>
        <v>0</v>
      </c>
      <c r="AD525" s="6">
        <f t="shared" si="76"/>
        <v>0</v>
      </c>
      <c r="AE525" s="6">
        <f t="shared" si="72"/>
        <v>10</v>
      </c>
      <c r="AF525" s="6" t="str">
        <f t="shared" si="77"/>
        <v>in Betrieb</v>
      </c>
    </row>
    <row r="526" spans="1:32" ht="15" customHeight="1" x14ac:dyDescent="0.25">
      <c r="A526" s="139" t="s">
        <v>4768</v>
      </c>
      <c r="B526" s="139" t="s">
        <v>4769</v>
      </c>
      <c r="C526" s="139"/>
      <c r="D526" s="139">
        <v>99610</v>
      </c>
      <c r="E526" s="139" t="s">
        <v>6462</v>
      </c>
      <c r="F526" s="139"/>
      <c r="G526" s="139" t="s">
        <v>169</v>
      </c>
      <c r="H526" s="139"/>
      <c r="I526" s="29">
        <v>2006</v>
      </c>
      <c r="J526" s="29">
        <v>2006</v>
      </c>
      <c r="K526" s="139" t="s">
        <v>1</v>
      </c>
      <c r="L526" s="139" t="s">
        <v>3864</v>
      </c>
      <c r="M526" s="139"/>
      <c r="N526" s="139"/>
      <c r="O526" s="139" t="s">
        <v>3864</v>
      </c>
      <c r="P526" s="139" t="s">
        <v>55</v>
      </c>
      <c r="Q526" s="139"/>
      <c r="R526" s="140">
        <v>16</v>
      </c>
      <c r="S526" s="140"/>
      <c r="T526" s="151" t="s">
        <v>149</v>
      </c>
      <c r="U526" s="140" t="s">
        <v>231</v>
      </c>
      <c r="V526" s="164" t="s">
        <v>1</v>
      </c>
      <c r="W526" s="170" t="str">
        <f t="shared" ca="1" si="73"/>
        <v>2006</v>
      </c>
      <c r="X526" s="170" t="e">
        <f>INDEX(Kraftwerksliste!$C$21:$Z$559,MATCH(A526,Kraftwerksliste!$D$21:$D$559,0),17)</f>
        <v>#N/A</v>
      </c>
      <c r="Z526" s="153" t="str" cm="1">
        <f t="array" aca="1" ref="Z526" ca="1">CELL("format",I526)</f>
        <v>G</v>
      </c>
      <c r="AA526" s="6">
        <v>525</v>
      </c>
      <c r="AB526" s="173" t="str">
        <f t="shared" ca="1" si="74"/>
        <v>2006</v>
      </c>
      <c r="AC526" s="6">
        <f t="shared" si="75"/>
        <v>0</v>
      </c>
      <c r="AD526" s="6">
        <f t="shared" si="76"/>
        <v>0</v>
      </c>
      <c r="AE526" s="6">
        <f t="shared" si="72"/>
        <v>10</v>
      </c>
      <c r="AF526" s="6" t="str">
        <f t="shared" si="77"/>
        <v>in Betrieb</v>
      </c>
    </row>
    <row r="527" spans="1:32" ht="15" customHeight="1" x14ac:dyDescent="0.25">
      <c r="A527" s="139" t="s">
        <v>4791</v>
      </c>
      <c r="B527" s="139" t="s">
        <v>4792</v>
      </c>
      <c r="C527" s="139"/>
      <c r="D527" s="139">
        <v>14797</v>
      </c>
      <c r="E527" s="139" t="s">
        <v>6477</v>
      </c>
      <c r="F527" s="139"/>
      <c r="G527" s="139" t="s">
        <v>66</v>
      </c>
      <c r="H527" s="139"/>
      <c r="I527" s="31">
        <v>2010</v>
      </c>
      <c r="J527" s="31">
        <v>2010</v>
      </c>
      <c r="K527" s="139" t="s">
        <v>1</v>
      </c>
      <c r="L527" s="139" t="s">
        <v>29</v>
      </c>
      <c r="M527" s="139"/>
      <c r="N527" s="139"/>
      <c r="O527" s="139" t="s">
        <v>29</v>
      </c>
      <c r="P527" s="139" t="s">
        <v>55</v>
      </c>
      <c r="Q527" s="139"/>
      <c r="R527" s="140">
        <v>35.975999999999999</v>
      </c>
      <c r="S527" s="140"/>
      <c r="T527" s="151" t="s">
        <v>370</v>
      </c>
      <c r="U527" s="140" t="s">
        <v>77</v>
      </c>
      <c r="V527" s="164" t="s">
        <v>1</v>
      </c>
      <c r="W527" s="170" t="str">
        <f t="shared" ca="1" si="73"/>
        <v>2010</v>
      </c>
      <c r="X527" s="170" t="e">
        <f>INDEX(Kraftwerksliste!$C$21:$Z$559,MATCH(A527,Kraftwerksliste!$D$21:$D$559,0),17)</f>
        <v>#N/A</v>
      </c>
      <c r="Z527" s="153" t="str" cm="1">
        <f t="array" aca="1" ref="Z527" ca="1">CELL("format",I527)</f>
        <v>F0</v>
      </c>
      <c r="AA527" s="6">
        <v>526</v>
      </c>
      <c r="AB527" s="173" t="str">
        <f t="shared" ca="1" si="74"/>
        <v>2010</v>
      </c>
      <c r="AC527" s="6">
        <f t="shared" si="75"/>
        <v>0</v>
      </c>
      <c r="AD527" s="6">
        <f t="shared" si="76"/>
        <v>0</v>
      </c>
      <c r="AE527" s="6">
        <f t="shared" si="72"/>
        <v>10</v>
      </c>
      <c r="AF527" s="6" t="str">
        <f t="shared" si="77"/>
        <v>in Betrieb</v>
      </c>
    </row>
    <row r="528" spans="1:32" ht="15" customHeight="1" x14ac:dyDescent="0.25">
      <c r="A528" s="139" t="s">
        <v>4793</v>
      </c>
      <c r="B528" s="139" t="s">
        <v>4794</v>
      </c>
      <c r="C528" s="139"/>
      <c r="D528" s="139" t="s">
        <v>6478</v>
      </c>
      <c r="E528" s="139" t="s">
        <v>6479</v>
      </c>
      <c r="F528" s="139"/>
      <c r="G528" s="139" t="s">
        <v>99</v>
      </c>
      <c r="H528" s="139"/>
      <c r="I528" s="32">
        <v>2010</v>
      </c>
      <c r="J528" s="32">
        <v>2010</v>
      </c>
      <c r="K528" s="139" t="s">
        <v>1</v>
      </c>
      <c r="L528" s="139" t="s">
        <v>29</v>
      </c>
      <c r="M528" s="139"/>
      <c r="N528" s="139"/>
      <c r="O528" s="139" t="s">
        <v>29</v>
      </c>
      <c r="P528" s="139" t="s">
        <v>55</v>
      </c>
      <c r="Q528" s="139"/>
      <c r="R528" s="140">
        <v>10.63</v>
      </c>
      <c r="S528" s="140"/>
      <c r="T528" s="151" t="s">
        <v>1280</v>
      </c>
      <c r="U528" s="140" t="s">
        <v>100</v>
      </c>
      <c r="V528" s="164" t="s">
        <v>1</v>
      </c>
      <c r="W528" s="170" t="str">
        <f t="shared" ca="1" si="73"/>
        <v>2010</v>
      </c>
      <c r="X528" s="170" t="e">
        <f>INDEX(Kraftwerksliste!$C$21:$Z$559,MATCH(A528,Kraftwerksliste!$D$21:$D$559,0),17)</f>
        <v>#N/A</v>
      </c>
      <c r="Z528" s="153" t="str" cm="1">
        <f t="array" aca="1" ref="Z528" ca="1">CELL("format",I528)</f>
        <v>G</v>
      </c>
      <c r="AA528" s="6">
        <v>527</v>
      </c>
      <c r="AB528" s="173" t="str">
        <f t="shared" ca="1" si="74"/>
        <v>2010</v>
      </c>
      <c r="AC528" s="6">
        <f t="shared" si="75"/>
        <v>0</v>
      </c>
      <c r="AD528" s="6">
        <f t="shared" si="76"/>
        <v>0</v>
      </c>
      <c r="AE528" s="6">
        <f t="shared" ref="AE528:AE591" si="78">LEN(K528)</f>
        <v>10</v>
      </c>
      <c r="AF528" s="6" t="str">
        <f t="shared" si="77"/>
        <v>in Betrieb</v>
      </c>
    </row>
    <row r="529" spans="1:32" ht="15" customHeight="1" x14ac:dyDescent="0.25">
      <c r="A529" s="139" t="s">
        <v>1703</v>
      </c>
      <c r="B529" s="139" t="s">
        <v>508</v>
      </c>
      <c r="C529" s="139" t="s">
        <v>1704</v>
      </c>
      <c r="D529" s="139">
        <v>82431</v>
      </c>
      <c r="E529" s="139" t="s">
        <v>1705</v>
      </c>
      <c r="F529" s="139" t="s">
        <v>1706</v>
      </c>
      <c r="G529" s="139" t="s">
        <v>127</v>
      </c>
      <c r="H529" s="139" t="s">
        <v>1704</v>
      </c>
      <c r="I529" s="30">
        <v>8767</v>
      </c>
      <c r="J529" s="30">
        <v>8767</v>
      </c>
      <c r="K529" s="139" t="s">
        <v>1</v>
      </c>
      <c r="L529" s="139" t="s">
        <v>190</v>
      </c>
      <c r="M529" s="139"/>
      <c r="N529" s="139"/>
      <c r="O529" s="139" t="s">
        <v>190</v>
      </c>
      <c r="P529" s="139" t="s">
        <v>58</v>
      </c>
      <c r="Q529" s="139" t="s">
        <v>58</v>
      </c>
      <c r="R529" s="140">
        <v>124</v>
      </c>
      <c r="S529" s="140" t="s">
        <v>226</v>
      </c>
      <c r="T529" s="151" t="s">
        <v>370</v>
      </c>
      <c r="U529" s="140" t="s">
        <v>909</v>
      </c>
      <c r="V529" s="164" t="s">
        <v>1</v>
      </c>
      <c r="W529" s="170">
        <f t="shared" ca="1" si="73"/>
        <v>1924</v>
      </c>
      <c r="X529" s="170" t="e">
        <f>INDEX(Kraftwerksliste!$C$21:$Z$559,MATCH(A529,Kraftwerksliste!$D$21:$D$559,0),17)</f>
        <v>#N/A</v>
      </c>
      <c r="Z529" s="153" t="str" cm="1">
        <f t="array" aca="1" ref="Z529" ca="1">CELL("format",I529)</f>
        <v>D1</v>
      </c>
      <c r="AA529" s="6">
        <v>528</v>
      </c>
      <c r="AB529" s="173">
        <f t="shared" ca="1" si="74"/>
        <v>1924</v>
      </c>
      <c r="AC529" s="6">
        <f t="shared" si="75"/>
        <v>0</v>
      </c>
      <c r="AD529" s="6">
        <f t="shared" si="76"/>
        <v>0</v>
      </c>
      <c r="AE529" s="6">
        <f t="shared" si="78"/>
        <v>10</v>
      </c>
      <c r="AF529" s="6" t="str">
        <f t="shared" si="77"/>
        <v>in Betrieb</v>
      </c>
    </row>
    <row r="530" spans="1:32" ht="15" customHeight="1" x14ac:dyDescent="0.25">
      <c r="A530" s="139" t="s">
        <v>4800</v>
      </c>
      <c r="B530" s="139"/>
      <c r="C530" s="139"/>
      <c r="D530" s="139">
        <v>2923</v>
      </c>
      <c r="E530" s="139" t="s">
        <v>6484</v>
      </c>
      <c r="F530" s="139"/>
      <c r="G530" s="139" t="s">
        <v>170</v>
      </c>
      <c r="H530" s="139"/>
      <c r="I530" s="29">
        <v>2003</v>
      </c>
      <c r="J530" s="29">
        <v>2003</v>
      </c>
      <c r="K530" s="139" t="s">
        <v>1</v>
      </c>
      <c r="L530" s="139" t="s">
        <v>3864</v>
      </c>
      <c r="M530" s="139"/>
      <c r="N530" s="139"/>
      <c r="O530" s="139" t="s">
        <v>3864</v>
      </c>
      <c r="P530" s="139" t="s">
        <v>55</v>
      </c>
      <c r="Q530" s="139"/>
      <c r="R530" s="140">
        <v>38</v>
      </c>
      <c r="S530" s="140"/>
      <c r="T530" s="151" t="s">
        <v>370</v>
      </c>
      <c r="U530" s="140" t="s">
        <v>394</v>
      </c>
      <c r="V530" s="164" t="s">
        <v>1</v>
      </c>
      <c r="W530" s="170" t="str">
        <f t="shared" ca="1" si="73"/>
        <v>2003</v>
      </c>
      <c r="X530" s="170" t="e">
        <f>INDEX(Kraftwerksliste!$C$21:$Z$559,MATCH(A530,Kraftwerksliste!$D$21:$D$559,0),17)</f>
        <v>#N/A</v>
      </c>
      <c r="Z530" s="153" t="str" cm="1">
        <f t="array" aca="1" ref="Z530" ca="1">CELL("format",I530)</f>
        <v>G</v>
      </c>
      <c r="AA530" s="6">
        <v>529</v>
      </c>
      <c r="AB530" s="173" t="str">
        <f t="shared" ca="1" si="74"/>
        <v>2003</v>
      </c>
      <c r="AC530" s="6">
        <f t="shared" si="75"/>
        <v>0</v>
      </c>
      <c r="AD530" s="6">
        <f t="shared" si="76"/>
        <v>0</v>
      </c>
      <c r="AE530" s="6">
        <f t="shared" si="78"/>
        <v>10</v>
      </c>
      <c r="AF530" s="6" t="str">
        <f t="shared" si="77"/>
        <v>in Betrieb</v>
      </c>
    </row>
    <row r="531" spans="1:32" ht="15" customHeight="1" x14ac:dyDescent="0.25">
      <c r="A531" s="139" t="s">
        <v>4801</v>
      </c>
      <c r="B531" s="139" t="s">
        <v>4802</v>
      </c>
      <c r="C531" s="139"/>
      <c r="D531" s="139">
        <v>99625</v>
      </c>
      <c r="E531" s="139" t="s">
        <v>6485</v>
      </c>
      <c r="F531" s="139"/>
      <c r="G531" s="139" t="s">
        <v>169</v>
      </c>
      <c r="H531" s="139"/>
      <c r="I531" s="29">
        <v>2005</v>
      </c>
      <c r="J531" s="29">
        <v>2005</v>
      </c>
      <c r="K531" s="139" t="s">
        <v>1</v>
      </c>
      <c r="L531" s="139" t="s">
        <v>3864</v>
      </c>
      <c r="M531" s="139"/>
      <c r="N531" s="139"/>
      <c r="O531" s="139" t="s">
        <v>3864</v>
      </c>
      <c r="P531" s="139" t="s">
        <v>55</v>
      </c>
      <c r="Q531" s="139"/>
      <c r="R531" s="140">
        <v>10</v>
      </c>
      <c r="S531" s="140"/>
      <c r="T531" s="151" t="s">
        <v>149</v>
      </c>
      <c r="U531" s="140" t="s">
        <v>231</v>
      </c>
      <c r="V531" s="164" t="s">
        <v>1</v>
      </c>
      <c r="W531" s="170" t="str">
        <f t="shared" ca="1" si="73"/>
        <v>2005</v>
      </c>
      <c r="X531" s="170" t="e">
        <f>INDEX(Kraftwerksliste!$C$21:$Z$559,MATCH(A531,Kraftwerksliste!$D$21:$D$559,0),17)</f>
        <v>#N/A</v>
      </c>
      <c r="Z531" s="153" t="str" cm="1">
        <f t="array" aca="1" ref="Z531" ca="1">CELL("format",I531)</f>
        <v>G</v>
      </c>
      <c r="AA531" s="6">
        <v>530</v>
      </c>
      <c r="AB531" s="173" t="str">
        <f t="shared" ca="1" si="74"/>
        <v>2005</v>
      </c>
      <c r="AC531" s="6">
        <f t="shared" si="75"/>
        <v>0</v>
      </c>
      <c r="AD531" s="6">
        <f t="shared" si="76"/>
        <v>0</v>
      </c>
      <c r="AE531" s="6">
        <f t="shared" si="78"/>
        <v>10</v>
      </c>
      <c r="AF531" s="6" t="str">
        <f t="shared" si="77"/>
        <v>in Betrieb</v>
      </c>
    </row>
    <row r="532" spans="1:32" ht="15" customHeight="1" x14ac:dyDescent="0.25">
      <c r="A532" s="139" t="s">
        <v>1720</v>
      </c>
      <c r="B532" s="139" t="s">
        <v>1721</v>
      </c>
      <c r="C532" s="139" t="s">
        <v>1722</v>
      </c>
      <c r="D532" s="139">
        <v>50769</v>
      </c>
      <c r="E532" s="139" t="s">
        <v>1710</v>
      </c>
      <c r="F532" s="139"/>
      <c r="G532" s="139" t="s">
        <v>54</v>
      </c>
      <c r="H532" s="139" t="s">
        <v>572</v>
      </c>
      <c r="I532" s="30">
        <v>40528</v>
      </c>
      <c r="J532" s="38">
        <v>40528</v>
      </c>
      <c r="K532" s="139" t="s">
        <v>1</v>
      </c>
      <c r="L532" s="139" t="s">
        <v>18</v>
      </c>
      <c r="M532" s="139"/>
      <c r="N532" s="139"/>
      <c r="O532" s="139" t="s">
        <v>18</v>
      </c>
      <c r="P532" s="139" t="s">
        <v>58</v>
      </c>
      <c r="Q532" s="139" t="s">
        <v>55</v>
      </c>
      <c r="R532" s="140">
        <v>75.3</v>
      </c>
      <c r="S532" s="140" t="s">
        <v>1713</v>
      </c>
      <c r="T532" s="151" t="s">
        <v>370</v>
      </c>
      <c r="U532" s="140" t="s">
        <v>1714</v>
      </c>
      <c r="V532" s="164" t="s">
        <v>1</v>
      </c>
      <c r="W532" s="170">
        <f t="shared" ca="1" si="73"/>
        <v>2010</v>
      </c>
      <c r="X532" s="170" t="str">
        <f>INDEX(Kraftwerksliste!$C$21:$Z$559,MATCH(A532,Kraftwerksliste!$D$21:$D$559,0),17)</f>
        <v>Steam turbine</v>
      </c>
      <c r="Z532" s="153" t="str" cm="1">
        <f t="array" aca="1" ref="Z532" ca="1">CELL("format",I532)</f>
        <v>D1</v>
      </c>
      <c r="AA532" s="6">
        <v>531</v>
      </c>
      <c r="AB532" s="173">
        <f t="shared" ca="1" si="74"/>
        <v>2010</v>
      </c>
      <c r="AC532" s="6">
        <f t="shared" si="75"/>
        <v>0</v>
      </c>
      <c r="AD532" s="6">
        <f t="shared" si="76"/>
        <v>0</v>
      </c>
      <c r="AE532" s="6">
        <f t="shared" si="78"/>
        <v>10</v>
      </c>
      <c r="AF532" s="6" t="str">
        <f t="shared" si="77"/>
        <v>in Betrieb</v>
      </c>
    </row>
    <row r="533" spans="1:32" ht="15" customHeight="1" x14ac:dyDescent="0.25">
      <c r="A533" s="139" t="s">
        <v>3654</v>
      </c>
      <c r="B533" s="139" t="s">
        <v>1721</v>
      </c>
      <c r="C533" s="139" t="s">
        <v>3655</v>
      </c>
      <c r="D533" s="139">
        <v>50677</v>
      </c>
      <c r="E533" s="139" t="s">
        <v>1710</v>
      </c>
      <c r="F533" s="139"/>
      <c r="G533" s="139" t="s">
        <v>54</v>
      </c>
      <c r="H533" s="139" t="s">
        <v>432</v>
      </c>
      <c r="I533" s="30">
        <v>34635</v>
      </c>
      <c r="J533" s="38">
        <v>34635</v>
      </c>
      <c r="K533" s="139" t="s">
        <v>3622</v>
      </c>
      <c r="L533" s="139" t="s">
        <v>20</v>
      </c>
      <c r="M533" s="139"/>
      <c r="N533" s="139"/>
      <c r="O533" s="139" t="s">
        <v>20</v>
      </c>
      <c r="P533" s="139" t="s">
        <v>58</v>
      </c>
      <c r="Q533" s="139" t="s">
        <v>55</v>
      </c>
      <c r="R533" s="140">
        <v>35</v>
      </c>
      <c r="S533" s="140" t="s">
        <v>3656</v>
      </c>
      <c r="T533" s="151" t="s">
        <v>370</v>
      </c>
      <c r="U533" s="140" t="s">
        <v>1714</v>
      </c>
      <c r="V533" s="164" t="s">
        <v>7486</v>
      </c>
      <c r="W533" s="170">
        <f t="shared" ca="1" si="73"/>
        <v>1994</v>
      </c>
      <c r="X533" s="170" t="e">
        <f>INDEX(Kraftwerksliste!$C$21:$Z$559,MATCH(A533,Kraftwerksliste!$D$21:$D$559,0),17)</f>
        <v>#N/A</v>
      </c>
      <c r="Z533" s="153" t="str" cm="1">
        <f t="array" aca="1" ref="Z533" ca="1">CELL("format",I533)</f>
        <v>D1</v>
      </c>
      <c r="AA533" s="6">
        <v>532</v>
      </c>
      <c r="AB533" s="173">
        <f t="shared" ca="1" si="74"/>
        <v>1994</v>
      </c>
      <c r="AC533" s="6">
        <f t="shared" si="75"/>
        <v>1</v>
      </c>
      <c r="AD533" s="6">
        <f t="shared" si="76"/>
        <v>0</v>
      </c>
      <c r="AE533" s="6">
        <f t="shared" si="78"/>
        <v>36</v>
      </c>
      <c r="AF533" s="6" t="str">
        <f t="shared" si="77"/>
        <v xml:space="preserve">Endgültig Stillgelegt 2018 </v>
      </c>
    </row>
    <row r="534" spans="1:32" ht="15" customHeight="1" x14ac:dyDescent="0.25">
      <c r="A534" s="139" t="s">
        <v>1723</v>
      </c>
      <c r="B534" s="139" t="s">
        <v>1721</v>
      </c>
      <c r="C534" s="139" t="s">
        <v>1724</v>
      </c>
      <c r="D534" s="139">
        <v>50735</v>
      </c>
      <c r="E534" s="139" t="s">
        <v>1710</v>
      </c>
      <c r="F534" s="139"/>
      <c r="G534" s="139" t="s">
        <v>54</v>
      </c>
      <c r="H534" s="139" t="s">
        <v>432</v>
      </c>
      <c r="I534" s="30">
        <v>38437</v>
      </c>
      <c r="J534" s="38">
        <v>38437</v>
      </c>
      <c r="K534" s="139" t="s">
        <v>1</v>
      </c>
      <c r="L534" s="139" t="s">
        <v>20</v>
      </c>
      <c r="M534" s="139"/>
      <c r="N534" s="139"/>
      <c r="O534" s="139" t="s">
        <v>20</v>
      </c>
      <c r="P534" s="139" t="s">
        <v>58</v>
      </c>
      <c r="Q534" s="139" t="s">
        <v>55</v>
      </c>
      <c r="R534" s="140">
        <v>413</v>
      </c>
      <c r="S534" s="140" t="s">
        <v>1725</v>
      </c>
      <c r="T534" s="151" t="s">
        <v>370</v>
      </c>
      <c r="U534" s="140" t="s">
        <v>1714</v>
      </c>
      <c r="V534" s="164" t="s">
        <v>1</v>
      </c>
      <c r="W534" s="170">
        <f t="shared" ca="1" si="73"/>
        <v>2005</v>
      </c>
      <c r="X534" s="170" t="str">
        <f>INDEX(Kraftwerksliste!$C$21:$Z$559,MATCH(A534,Kraftwerksliste!$D$21:$D$559,0),17)</f>
        <v>Combined cycle</v>
      </c>
      <c r="Z534" s="153" t="str" cm="1">
        <f t="array" aca="1" ref="Z534" ca="1">CELL("format",I534)</f>
        <v>D1</v>
      </c>
      <c r="AA534" s="6">
        <v>533</v>
      </c>
      <c r="AB534" s="173">
        <f t="shared" ca="1" si="74"/>
        <v>2005</v>
      </c>
      <c r="AC534" s="6">
        <f t="shared" si="75"/>
        <v>0</v>
      </c>
      <c r="AD534" s="6">
        <f t="shared" si="76"/>
        <v>0</v>
      </c>
      <c r="AE534" s="6">
        <f t="shared" si="78"/>
        <v>10</v>
      </c>
      <c r="AF534" s="6" t="str">
        <f t="shared" si="77"/>
        <v>in Betrieb</v>
      </c>
    </row>
    <row r="535" spans="1:32" ht="15" customHeight="1" x14ac:dyDescent="0.25">
      <c r="A535" s="139" t="s">
        <v>1726</v>
      </c>
      <c r="B535" s="139" t="s">
        <v>1721</v>
      </c>
      <c r="C535" s="139" t="s">
        <v>1722</v>
      </c>
      <c r="D535" s="139">
        <v>50769</v>
      </c>
      <c r="E535" s="139" t="s">
        <v>1710</v>
      </c>
      <c r="F535" s="139"/>
      <c r="G535" s="139" t="s">
        <v>54</v>
      </c>
      <c r="H535" s="139" t="s">
        <v>432</v>
      </c>
      <c r="I535" s="30">
        <v>38013</v>
      </c>
      <c r="J535" s="38">
        <v>38013</v>
      </c>
      <c r="K535" s="139" t="s">
        <v>1</v>
      </c>
      <c r="L535" s="139" t="s">
        <v>20</v>
      </c>
      <c r="M535" s="139"/>
      <c r="N535" s="139"/>
      <c r="O535" s="139" t="s">
        <v>20</v>
      </c>
      <c r="P535" s="139" t="s">
        <v>58</v>
      </c>
      <c r="Q535" s="139" t="s">
        <v>55</v>
      </c>
      <c r="R535" s="140">
        <v>108</v>
      </c>
      <c r="S535" s="140" t="s">
        <v>1713</v>
      </c>
      <c r="T535" s="151" t="s">
        <v>370</v>
      </c>
      <c r="U535" s="140" t="s">
        <v>1714</v>
      </c>
      <c r="V535" s="164" t="s">
        <v>1</v>
      </c>
      <c r="W535" s="170">
        <f t="shared" ca="1" si="73"/>
        <v>2004</v>
      </c>
      <c r="X535" s="170" t="str">
        <f>INDEX(Kraftwerksliste!$C$21:$Z$559,MATCH(A535,Kraftwerksliste!$D$21:$D$559,0),17)</f>
        <v>Combined cycle</v>
      </c>
      <c r="Z535" s="153" t="str" cm="1">
        <f t="array" aca="1" ref="Z535" ca="1">CELL("format",I535)</f>
        <v>D1</v>
      </c>
      <c r="AA535" s="6">
        <v>534</v>
      </c>
      <c r="AB535" s="173">
        <f t="shared" ca="1" si="74"/>
        <v>2004</v>
      </c>
      <c r="AC535" s="6">
        <f t="shared" si="75"/>
        <v>0</v>
      </c>
      <c r="AD535" s="6">
        <f t="shared" si="76"/>
        <v>0</v>
      </c>
      <c r="AE535" s="6">
        <f t="shared" si="78"/>
        <v>10</v>
      </c>
      <c r="AF535" s="6" t="str">
        <f t="shared" si="77"/>
        <v>in Betrieb</v>
      </c>
    </row>
    <row r="536" spans="1:32" ht="15" customHeight="1" x14ac:dyDescent="0.25">
      <c r="A536" s="139" t="s">
        <v>1736</v>
      </c>
      <c r="B536" s="139" t="s">
        <v>1737</v>
      </c>
      <c r="C536" s="139" t="s">
        <v>1737</v>
      </c>
      <c r="D536" s="139">
        <v>50997</v>
      </c>
      <c r="E536" s="139" t="s">
        <v>1710</v>
      </c>
      <c r="F536" s="139" t="s">
        <v>1738</v>
      </c>
      <c r="G536" s="139" t="s">
        <v>54</v>
      </c>
      <c r="H536" s="139"/>
      <c r="I536" s="31">
        <v>2004</v>
      </c>
      <c r="J536" s="31">
        <v>2004</v>
      </c>
      <c r="K536" s="139" t="s">
        <v>1</v>
      </c>
      <c r="L536" s="139" t="s">
        <v>110</v>
      </c>
      <c r="M536" s="139" t="s">
        <v>27</v>
      </c>
      <c r="N536" s="139" t="s">
        <v>3775</v>
      </c>
      <c r="O536" s="139" t="s">
        <v>27</v>
      </c>
      <c r="P536" s="139" t="s">
        <v>58</v>
      </c>
      <c r="Q536" s="139" t="s">
        <v>55</v>
      </c>
      <c r="R536" s="140">
        <v>97.1</v>
      </c>
      <c r="S536" s="140" t="s">
        <v>3802</v>
      </c>
      <c r="T536" s="151" t="s">
        <v>370</v>
      </c>
      <c r="U536" s="140" t="s">
        <v>1714</v>
      </c>
      <c r="V536" s="164" t="s">
        <v>1</v>
      </c>
      <c r="W536" s="170" t="str">
        <f t="shared" ca="1" si="73"/>
        <v>2004</v>
      </c>
      <c r="X536" s="170" t="str">
        <f>INDEX(Kraftwerksliste!$C$21:$Z$559,MATCH(A536,Kraftwerksliste!$D$21:$D$559,0),17)</f>
        <v>Combined cycle</v>
      </c>
      <c r="Z536" s="153" t="str" cm="1">
        <f t="array" aca="1" ref="Z536" ca="1">CELL("format",I536)</f>
        <v>F0</v>
      </c>
      <c r="AA536" s="6">
        <v>535</v>
      </c>
      <c r="AB536" s="173" t="str">
        <f t="shared" ca="1" si="74"/>
        <v>2004</v>
      </c>
      <c r="AC536" s="6">
        <f t="shared" si="75"/>
        <v>0</v>
      </c>
      <c r="AD536" s="6">
        <f t="shared" si="76"/>
        <v>0</v>
      </c>
      <c r="AE536" s="6">
        <f t="shared" si="78"/>
        <v>10</v>
      </c>
      <c r="AF536" s="6" t="str">
        <f t="shared" si="77"/>
        <v>in Betrieb</v>
      </c>
    </row>
    <row r="537" spans="1:32" ht="15" customHeight="1" x14ac:dyDescent="0.25">
      <c r="A537" s="139" t="s">
        <v>1551</v>
      </c>
      <c r="B537" s="139" t="s">
        <v>7473</v>
      </c>
      <c r="C537" s="139" t="s">
        <v>1552</v>
      </c>
      <c r="D537" s="139">
        <v>50351</v>
      </c>
      <c r="E537" s="139" t="s">
        <v>1553</v>
      </c>
      <c r="F537" s="139"/>
      <c r="G537" s="139" t="s">
        <v>54</v>
      </c>
      <c r="H537" s="139"/>
      <c r="I537" s="126">
        <v>39083</v>
      </c>
      <c r="J537" s="126">
        <v>39083</v>
      </c>
      <c r="K537" s="50" t="s">
        <v>1</v>
      </c>
      <c r="L537" s="50" t="s">
        <v>20</v>
      </c>
      <c r="M537" s="50"/>
      <c r="N537" s="54"/>
      <c r="O537" s="92" t="s">
        <v>20</v>
      </c>
      <c r="P537" s="50" t="s">
        <v>58</v>
      </c>
      <c r="Q537" s="50" t="s">
        <v>58</v>
      </c>
      <c r="R537" s="140">
        <v>800</v>
      </c>
      <c r="S537" s="140"/>
      <c r="T537" s="151" t="s">
        <v>1228</v>
      </c>
      <c r="U537" s="140" t="s">
        <v>86</v>
      </c>
      <c r="V537" s="164" t="s">
        <v>1</v>
      </c>
      <c r="W537" s="170">
        <f t="shared" ca="1" si="73"/>
        <v>2007</v>
      </c>
      <c r="X537" s="170" t="str">
        <f>INDEX(Kraftwerksliste!$C$21:$Z$559,MATCH(A537,Kraftwerksliste!$D$21:$D$559,0),17)</f>
        <v>Combined cycle</v>
      </c>
      <c r="Z537" s="153" t="str" cm="1">
        <f t="array" aca="1" ref="Z537" ca="1">CELL("format",I537)</f>
        <v>D1</v>
      </c>
      <c r="AA537" s="6">
        <v>536</v>
      </c>
      <c r="AB537" s="173">
        <f t="shared" ca="1" si="74"/>
        <v>2007</v>
      </c>
      <c r="AC537" s="6">
        <f t="shared" si="75"/>
        <v>0</v>
      </c>
      <c r="AD537" s="6">
        <f t="shared" si="76"/>
        <v>0</v>
      </c>
      <c r="AE537" s="6">
        <f t="shared" si="78"/>
        <v>10</v>
      </c>
      <c r="AF537" s="6" t="str">
        <f t="shared" si="77"/>
        <v>in Betrieb</v>
      </c>
    </row>
    <row r="538" spans="1:32" ht="15" customHeight="1" x14ac:dyDescent="0.25">
      <c r="A538" s="139" t="s">
        <v>1554</v>
      </c>
      <c r="B538" s="139" t="s">
        <v>932</v>
      </c>
      <c r="C538" s="139" t="s">
        <v>1555</v>
      </c>
      <c r="D538" s="139">
        <v>50351</v>
      </c>
      <c r="E538" s="139" t="s">
        <v>1553</v>
      </c>
      <c r="F538" s="139"/>
      <c r="G538" s="139" t="s">
        <v>54</v>
      </c>
      <c r="H538" s="139"/>
      <c r="I538" s="126">
        <v>41456</v>
      </c>
      <c r="J538" s="126">
        <v>41456</v>
      </c>
      <c r="K538" s="50" t="s">
        <v>1</v>
      </c>
      <c r="L538" s="51" t="s">
        <v>20</v>
      </c>
      <c r="M538" s="51"/>
      <c r="N538" s="51"/>
      <c r="O538" s="51" t="s">
        <v>20</v>
      </c>
      <c r="P538" s="50" t="s">
        <v>58</v>
      </c>
      <c r="Q538" s="50" t="s">
        <v>58</v>
      </c>
      <c r="R538" s="140">
        <v>430</v>
      </c>
      <c r="S538" s="140" t="s">
        <v>1545</v>
      </c>
      <c r="T538" s="151" t="s">
        <v>1228</v>
      </c>
      <c r="U538" s="140" t="s">
        <v>86</v>
      </c>
      <c r="V538" s="164" t="s">
        <v>1</v>
      </c>
      <c r="W538" s="170">
        <f t="shared" ca="1" si="73"/>
        <v>2013</v>
      </c>
      <c r="X538" s="170" t="str">
        <f>INDEX(Kraftwerksliste!$C$21:$Z$559,MATCH(A538,Kraftwerksliste!$D$21:$D$559,0),17)</f>
        <v>Combined cycle</v>
      </c>
      <c r="Z538" s="153" t="str" cm="1">
        <f t="array" aca="1" ref="Z538" ca="1">CELL("format",I538)</f>
        <v>D1</v>
      </c>
      <c r="AA538" s="6">
        <v>537</v>
      </c>
      <c r="AB538" s="173">
        <f t="shared" ca="1" si="74"/>
        <v>2013</v>
      </c>
      <c r="AC538" s="6">
        <f t="shared" si="75"/>
        <v>0</v>
      </c>
      <c r="AD538" s="6">
        <f t="shared" si="76"/>
        <v>0</v>
      </c>
      <c r="AE538" s="6">
        <f t="shared" si="78"/>
        <v>10</v>
      </c>
      <c r="AF538" s="6" t="str">
        <f t="shared" si="77"/>
        <v>in Betrieb</v>
      </c>
    </row>
    <row r="539" spans="1:32" ht="15" customHeight="1" x14ac:dyDescent="0.25">
      <c r="A539" s="139" t="s">
        <v>1760</v>
      </c>
      <c r="B539" s="139" t="s">
        <v>1056</v>
      </c>
      <c r="C539" s="139" t="s">
        <v>1761</v>
      </c>
      <c r="D539" s="139">
        <v>15711</v>
      </c>
      <c r="E539" s="139" t="s">
        <v>1762</v>
      </c>
      <c r="F539" s="139" t="s">
        <v>1763</v>
      </c>
      <c r="G539" s="139" t="s">
        <v>66</v>
      </c>
      <c r="H539" s="139"/>
      <c r="I539" s="30">
        <v>37910</v>
      </c>
      <c r="J539" s="38">
        <v>37910</v>
      </c>
      <c r="K539" s="139" t="s">
        <v>1</v>
      </c>
      <c r="L539" s="139" t="s">
        <v>17</v>
      </c>
      <c r="M539" s="139"/>
      <c r="N539" s="139"/>
      <c r="O539" s="139" t="s">
        <v>17</v>
      </c>
      <c r="P539" s="139" t="s">
        <v>55</v>
      </c>
      <c r="Q539" s="139" t="s">
        <v>130</v>
      </c>
      <c r="R539" s="140">
        <v>17.100000000000001</v>
      </c>
      <c r="S539" s="140"/>
      <c r="T539" s="151" t="s">
        <v>149</v>
      </c>
      <c r="U539" s="140" t="s">
        <v>77</v>
      </c>
      <c r="V539" s="164" t="s">
        <v>1</v>
      </c>
      <c r="W539" s="170">
        <f t="shared" ca="1" si="73"/>
        <v>2003</v>
      </c>
      <c r="X539" s="170" t="e">
        <f>INDEX(Kraftwerksliste!$C$21:$Z$559,MATCH(A539,Kraftwerksliste!$D$21:$D$559,0),17)</f>
        <v>#N/A</v>
      </c>
      <c r="Z539" s="153" t="str" cm="1">
        <f t="array" aca="1" ref="Z539" ca="1">CELL("format",I539)</f>
        <v>D1</v>
      </c>
      <c r="AA539" s="6">
        <v>538</v>
      </c>
      <c r="AB539" s="173">
        <f t="shared" ca="1" si="74"/>
        <v>2003</v>
      </c>
      <c r="AC539" s="6">
        <f t="shared" si="75"/>
        <v>0</v>
      </c>
      <c r="AD539" s="6">
        <f t="shared" si="76"/>
        <v>0</v>
      </c>
      <c r="AE539" s="6">
        <f t="shared" si="78"/>
        <v>10</v>
      </c>
      <c r="AF539" s="6" t="str">
        <f t="shared" si="77"/>
        <v>in Betrieb</v>
      </c>
    </row>
    <row r="540" spans="1:32" ht="15" customHeight="1" x14ac:dyDescent="0.25">
      <c r="A540" s="139" t="s">
        <v>4814</v>
      </c>
      <c r="B540" s="139" t="s">
        <v>3953</v>
      </c>
      <c r="C540" s="139" t="s">
        <v>4815</v>
      </c>
      <c r="D540" s="139">
        <v>39175</v>
      </c>
      <c r="E540" s="139" t="s">
        <v>6490</v>
      </c>
      <c r="F540" s="139"/>
      <c r="G540" s="139" t="s">
        <v>99</v>
      </c>
      <c r="H540" s="139"/>
      <c r="I540" s="29">
        <v>2008</v>
      </c>
      <c r="J540" s="29">
        <v>2008</v>
      </c>
      <c r="K540" s="139" t="s">
        <v>1</v>
      </c>
      <c r="L540" s="139" t="s">
        <v>3864</v>
      </c>
      <c r="M540" s="139"/>
      <c r="N540" s="139"/>
      <c r="O540" s="139" t="s">
        <v>3864</v>
      </c>
      <c r="P540" s="139" t="s">
        <v>55</v>
      </c>
      <c r="Q540" s="139" t="s">
        <v>58</v>
      </c>
      <c r="R540" s="140">
        <v>68</v>
      </c>
      <c r="S540" s="140" t="s">
        <v>4815</v>
      </c>
      <c r="T540" s="151" t="s">
        <v>370</v>
      </c>
      <c r="U540" s="140" t="s">
        <v>252</v>
      </c>
      <c r="V540" s="164" t="s">
        <v>1</v>
      </c>
      <c r="W540" s="170" t="str">
        <f t="shared" ca="1" si="73"/>
        <v>2008</v>
      </c>
      <c r="X540" s="170" t="e">
        <f>INDEX(Kraftwerksliste!$C$21:$Z$559,MATCH(A540,Kraftwerksliste!$D$21:$D$559,0),17)</f>
        <v>#N/A</v>
      </c>
      <c r="Z540" s="153" t="str" cm="1">
        <f t="array" aca="1" ref="Z540" ca="1">CELL("format",I540)</f>
        <v>G</v>
      </c>
      <c r="AA540" s="6">
        <v>539</v>
      </c>
      <c r="AB540" s="173" t="str">
        <f t="shared" ca="1" si="74"/>
        <v>2008</v>
      </c>
      <c r="AC540" s="6">
        <f t="shared" si="75"/>
        <v>0</v>
      </c>
      <c r="AD540" s="6">
        <f t="shared" si="76"/>
        <v>0</v>
      </c>
      <c r="AE540" s="6">
        <f t="shared" si="78"/>
        <v>10</v>
      </c>
      <c r="AF540" s="6" t="str">
        <f t="shared" si="77"/>
        <v>in Betrieb</v>
      </c>
    </row>
    <row r="541" spans="1:32" ht="15" customHeight="1" x14ac:dyDescent="0.25">
      <c r="A541" s="139" t="s">
        <v>4816</v>
      </c>
      <c r="B541" s="139"/>
      <c r="C541" s="139"/>
      <c r="D541" s="139">
        <v>39175</v>
      </c>
      <c r="E541" s="139" t="s">
        <v>6490</v>
      </c>
      <c r="F541" s="139"/>
      <c r="G541" s="139" t="s">
        <v>99</v>
      </c>
      <c r="H541" s="139"/>
      <c r="I541" s="29">
        <v>2009</v>
      </c>
      <c r="J541" s="29">
        <v>2009</v>
      </c>
      <c r="K541" s="139" t="s">
        <v>1</v>
      </c>
      <c r="L541" s="139" t="s">
        <v>3864</v>
      </c>
      <c r="M541" s="139"/>
      <c r="N541" s="139"/>
      <c r="O541" s="139" t="s">
        <v>3864</v>
      </c>
      <c r="P541" s="139" t="s">
        <v>55</v>
      </c>
      <c r="Q541" s="139"/>
      <c r="R541" s="140">
        <v>18</v>
      </c>
      <c r="S541" s="140"/>
      <c r="T541" s="151" t="s">
        <v>370</v>
      </c>
      <c r="U541" s="140" t="s">
        <v>252</v>
      </c>
      <c r="V541" s="164" t="s">
        <v>1</v>
      </c>
      <c r="W541" s="170" t="str">
        <f t="shared" ca="1" si="73"/>
        <v>2009</v>
      </c>
      <c r="X541" s="170" t="e">
        <f>INDEX(Kraftwerksliste!$C$21:$Z$559,MATCH(A541,Kraftwerksliste!$D$21:$D$559,0),17)</f>
        <v>#N/A</v>
      </c>
      <c r="Z541" s="153" t="str" cm="1">
        <f t="array" aca="1" ref="Z541" ca="1">CELL("format",I541)</f>
        <v>G</v>
      </c>
      <c r="AA541" s="6">
        <v>540</v>
      </c>
      <c r="AB541" s="173" t="str">
        <f t="shared" ca="1" si="74"/>
        <v>2009</v>
      </c>
      <c r="AC541" s="6">
        <f t="shared" si="75"/>
        <v>0</v>
      </c>
      <c r="AD541" s="6">
        <f t="shared" si="76"/>
        <v>0</v>
      </c>
      <c r="AE541" s="6">
        <f t="shared" si="78"/>
        <v>10</v>
      </c>
      <c r="AF541" s="6" t="str">
        <f t="shared" si="77"/>
        <v>in Betrieb</v>
      </c>
    </row>
    <row r="542" spans="1:32" ht="15" customHeight="1" x14ac:dyDescent="0.25">
      <c r="A542" s="139" t="s">
        <v>4812</v>
      </c>
      <c r="B542" s="139" t="s">
        <v>145</v>
      </c>
      <c r="C542" s="139" t="s">
        <v>4813</v>
      </c>
      <c r="D542" s="139">
        <v>39175</v>
      </c>
      <c r="E542" s="139" t="s">
        <v>6490</v>
      </c>
      <c r="F542" s="139" t="s">
        <v>6491</v>
      </c>
      <c r="G542" s="139" t="s">
        <v>99</v>
      </c>
      <c r="H542" s="139" t="s">
        <v>4813</v>
      </c>
      <c r="I542" s="31">
        <v>2006</v>
      </c>
      <c r="J542" s="31">
        <v>2006</v>
      </c>
      <c r="K542" s="139" t="s">
        <v>1</v>
      </c>
      <c r="L542" s="139" t="s">
        <v>3864</v>
      </c>
      <c r="M542" s="139"/>
      <c r="N542" s="139"/>
      <c r="O542" s="139" t="s">
        <v>3864</v>
      </c>
      <c r="P542" s="139" t="s">
        <v>55</v>
      </c>
      <c r="Q542" s="139"/>
      <c r="R542" s="140">
        <v>12</v>
      </c>
      <c r="S542" s="140" t="s">
        <v>4813</v>
      </c>
      <c r="T542" s="151" t="s">
        <v>149</v>
      </c>
      <c r="U542" s="140" t="s">
        <v>161</v>
      </c>
      <c r="V542" s="164" t="s">
        <v>1</v>
      </c>
      <c r="W542" s="170" t="str">
        <f t="shared" ca="1" si="73"/>
        <v>2006</v>
      </c>
      <c r="X542" s="170" t="e">
        <f>INDEX(Kraftwerksliste!$C$21:$Z$559,MATCH(A542,Kraftwerksliste!$D$21:$D$559,0),17)</f>
        <v>#N/A</v>
      </c>
      <c r="Z542" s="153" t="str" cm="1">
        <f t="array" aca="1" ref="Z542" ca="1">CELL("format",I542)</f>
        <v>F0</v>
      </c>
      <c r="AA542" s="6">
        <v>541</v>
      </c>
      <c r="AB542" s="173" t="str">
        <f t="shared" ca="1" si="74"/>
        <v>2006</v>
      </c>
      <c r="AC542" s="6">
        <f t="shared" si="75"/>
        <v>0</v>
      </c>
      <c r="AD542" s="6">
        <f t="shared" si="76"/>
        <v>0</v>
      </c>
      <c r="AE542" s="6">
        <f t="shared" si="78"/>
        <v>10</v>
      </c>
      <c r="AF542" s="6" t="str">
        <f t="shared" si="77"/>
        <v>in Betrieb</v>
      </c>
    </row>
    <row r="543" spans="1:32" ht="15" customHeight="1" x14ac:dyDescent="0.25">
      <c r="A543" s="139" t="s">
        <v>1770</v>
      </c>
      <c r="B543" s="139" t="s">
        <v>1771</v>
      </c>
      <c r="C543" s="139" t="s">
        <v>1772</v>
      </c>
      <c r="D543" s="139">
        <v>85092</v>
      </c>
      <c r="E543" s="139" t="s">
        <v>1773</v>
      </c>
      <c r="F543" s="139" t="s">
        <v>1774</v>
      </c>
      <c r="G543" s="139" t="s">
        <v>127</v>
      </c>
      <c r="H543" s="139"/>
      <c r="I543" s="30">
        <v>39436</v>
      </c>
      <c r="J543" s="38">
        <v>39436</v>
      </c>
      <c r="K543" s="139" t="s">
        <v>1</v>
      </c>
      <c r="L543" s="139" t="s">
        <v>17</v>
      </c>
      <c r="M543" s="139"/>
      <c r="N543" s="139"/>
      <c r="O543" s="139" t="s">
        <v>17</v>
      </c>
      <c r="P543" s="139" t="s">
        <v>55</v>
      </c>
      <c r="Q543" s="139" t="s">
        <v>55</v>
      </c>
      <c r="R543" s="140">
        <v>15.13</v>
      </c>
      <c r="S543" s="140" t="s">
        <v>1775</v>
      </c>
      <c r="T543" s="151" t="s">
        <v>370</v>
      </c>
      <c r="U543" s="140" t="s">
        <v>168</v>
      </c>
      <c r="V543" s="164" t="s">
        <v>1</v>
      </c>
      <c r="W543" s="170">
        <f t="shared" ca="1" si="73"/>
        <v>2007</v>
      </c>
      <c r="X543" s="170" t="e">
        <f>INDEX(Kraftwerksliste!$C$21:$Z$559,MATCH(A543,Kraftwerksliste!$D$21:$D$559,0),17)</f>
        <v>#N/A</v>
      </c>
      <c r="Z543" s="153" t="str" cm="1">
        <f t="array" aca="1" ref="Z543" ca="1">CELL("format",I543)</f>
        <v>D1</v>
      </c>
      <c r="AA543" s="6">
        <v>542</v>
      </c>
      <c r="AB543" s="173">
        <f t="shared" ca="1" si="74"/>
        <v>2007</v>
      </c>
      <c r="AC543" s="6">
        <f t="shared" si="75"/>
        <v>0</v>
      </c>
      <c r="AD543" s="6">
        <f t="shared" si="76"/>
        <v>0</v>
      </c>
      <c r="AE543" s="6">
        <f t="shared" si="78"/>
        <v>10</v>
      </c>
      <c r="AF543" s="6" t="str">
        <f t="shared" si="77"/>
        <v>in Betrieb</v>
      </c>
    </row>
    <row r="544" spans="1:32" ht="15" customHeight="1" x14ac:dyDescent="0.25">
      <c r="A544" s="139" t="s">
        <v>4817</v>
      </c>
      <c r="B544" s="139" t="s">
        <v>4818</v>
      </c>
      <c r="C544" s="139"/>
      <c r="D544" s="139" t="s">
        <v>6492</v>
      </c>
      <c r="E544" s="139" t="s">
        <v>6493</v>
      </c>
      <c r="F544" s="139"/>
      <c r="G544" s="139" t="s">
        <v>99</v>
      </c>
      <c r="H544" s="139"/>
      <c r="I544" s="32">
        <v>2008</v>
      </c>
      <c r="J544" s="32">
        <v>2008</v>
      </c>
      <c r="K544" s="139" t="s">
        <v>1</v>
      </c>
      <c r="L544" s="139" t="s">
        <v>29</v>
      </c>
      <c r="M544" s="139"/>
      <c r="N544" s="139"/>
      <c r="O544" s="139" t="s">
        <v>29</v>
      </c>
      <c r="P544" s="139" t="s">
        <v>55</v>
      </c>
      <c r="Q544" s="139"/>
      <c r="R544" s="140">
        <v>12.9</v>
      </c>
      <c r="S544" s="140"/>
      <c r="T544" s="151" t="s">
        <v>149</v>
      </c>
      <c r="U544" s="140" t="s">
        <v>100</v>
      </c>
      <c r="V544" s="164" t="s">
        <v>1</v>
      </c>
      <c r="W544" s="170" t="str">
        <f t="shared" ca="1" si="73"/>
        <v>2008</v>
      </c>
      <c r="X544" s="170" t="e">
        <f>INDEX(Kraftwerksliste!$C$21:$Z$559,MATCH(A544,Kraftwerksliste!$D$21:$D$559,0),17)</f>
        <v>#N/A</v>
      </c>
      <c r="Z544" s="153" t="str" cm="1">
        <f t="array" aca="1" ref="Z544" ca="1">CELL("format",I544)</f>
        <v>G</v>
      </c>
      <c r="AA544" s="6">
        <v>543</v>
      </c>
      <c r="AB544" s="173" t="str">
        <f t="shared" ca="1" si="74"/>
        <v>2008</v>
      </c>
      <c r="AC544" s="6">
        <f t="shared" si="75"/>
        <v>0</v>
      </c>
      <c r="AD544" s="6">
        <f t="shared" si="76"/>
        <v>0</v>
      </c>
      <c r="AE544" s="6">
        <f t="shared" si="78"/>
        <v>10</v>
      </c>
      <c r="AF544" s="6" t="str">
        <f t="shared" si="77"/>
        <v>in Betrieb</v>
      </c>
    </row>
    <row r="545" spans="1:32" ht="15" customHeight="1" x14ac:dyDescent="0.25">
      <c r="A545" s="139" t="s">
        <v>4819</v>
      </c>
      <c r="B545" s="139" t="s">
        <v>4820</v>
      </c>
      <c r="C545" s="139"/>
      <c r="D545" s="139" t="s">
        <v>6492</v>
      </c>
      <c r="E545" s="139" t="s">
        <v>6493</v>
      </c>
      <c r="F545" s="139"/>
      <c r="G545" s="139" t="s">
        <v>99</v>
      </c>
      <c r="H545" s="139"/>
      <c r="I545" s="32">
        <v>2010</v>
      </c>
      <c r="J545" s="32">
        <v>2010</v>
      </c>
      <c r="K545" s="139" t="s">
        <v>1</v>
      </c>
      <c r="L545" s="139" t="s">
        <v>29</v>
      </c>
      <c r="M545" s="139"/>
      <c r="N545" s="139"/>
      <c r="O545" s="139" t="s">
        <v>29</v>
      </c>
      <c r="P545" s="139" t="s">
        <v>55</v>
      </c>
      <c r="Q545" s="139"/>
      <c r="R545" s="140">
        <v>11.666</v>
      </c>
      <c r="S545" s="140"/>
      <c r="T545" s="151" t="s">
        <v>370</v>
      </c>
      <c r="U545" s="140" t="s">
        <v>100</v>
      </c>
      <c r="V545" s="164" t="s">
        <v>1</v>
      </c>
      <c r="W545" s="170" t="str">
        <f t="shared" ca="1" si="73"/>
        <v>2010</v>
      </c>
      <c r="X545" s="170" t="e">
        <f>INDEX(Kraftwerksliste!$C$21:$Z$559,MATCH(A545,Kraftwerksliste!$D$21:$D$559,0),17)</f>
        <v>#N/A</v>
      </c>
      <c r="Z545" s="153" t="str" cm="1">
        <f t="array" aca="1" ref="Z545" ca="1">CELL("format",I545)</f>
        <v>G</v>
      </c>
      <c r="AA545" s="6">
        <v>544</v>
      </c>
      <c r="AB545" s="173" t="str">
        <f t="shared" ca="1" si="74"/>
        <v>2010</v>
      </c>
      <c r="AC545" s="6">
        <f t="shared" si="75"/>
        <v>0</v>
      </c>
      <c r="AD545" s="6">
        <f t="shared" si="76"/>
        <v>0</v>
      </c>
      <c r="AE545" s="6">
        <f t="shared" si="78"/>
        <v>10</v>
      </c>
      <c r="AF545" s="6" t="str">
        <f t="shared" si="77"/>
        <v>in Betrieb</v>
      </c>
    </row>
    <row r="546" spans="1:32" ht="15" customHeight="1" x14ac:dyDescent="0.25">
      <c r="A546" s="139" t="s">
        <v>1799</v>
      </c>
      <c r="B546" s="139" t="s">
        <v>254</v>
      </c>
      <c r="C546" s="139" t="s">
        <v>1800</v>
      </c>
      <c r="D546" s="139">
        <v>47809</v>
      </c>
      <c r="E546" s="139" t="s">
        <v>1788</v>
      </c>
      <c r="F546" s="139" t="s">
        <v>1801</v>
      </c>
      <c r="G546" s="139" t="s">
        <v>54</v>
      </c>
      <c r="H546" s="139" t="s">
        <v>938</v>
      </c>
      <c r="I546" s="30">
        <v>36342</v>
      </c>
      <c r="J546" s="38">
        <v>36342</v>
      </c>
      <c r="K546" s="139" t="s">
        <v>1</v>
      </c>
      <c r="L546" s="139" t="s">
        <v>20</v>
      </c>
      <c r="M546" s="139"/>
      <c r="N546" s="139"/>
      <c r="O546" s="139" t="s">
        <v>20</v>
      </c>
      <c r="P546" s="139" t="s">
        <v>58</v>
      </c>
      <c r="Q546" s="139" t="s">
        <v>55</v>
      </c>
      <c r="R546" s="140">
        <v>25.8</v>
      </c>
      <c r="S546" s="140" t="s">
        <v>1802</v>
      </c>
      <c r="T546" s="151" t="s">
        <v>1228</v>
      </c>
      <c r="U546" s="140" t="s">
        <v>1803</v>
      </c>
      <c r="V546" s="164" t="s">
        <v>1</v>
      </c>
      <c r="W546" s="170">
        <f t="shared" ca="1" si="73"/>
        <v>1999</v>
      </c>
      <c r="X546" s="170" t="str">
        <f>INDEX(Kraftwerksliste!$C$21:$Z$559,MATCH(A546,Kraftwerksliste!$D$21:$D$559,0),17)</f>
        <v>Steam turbine</v>
      </c>
      <c r="Z546" s="153" t="str" cm="1">
        <f t="array" aca="1" ref="Z546" ca="1">CELL("format",I546)</f>
        <v>D1</v>
      </c>
      <c r="AA546" s="6">
        <v>545</v>
      </c>
      <c r="AB546" s="173">
        <f t="shared" ca="1" si="74"/>
        <v>1999</v>
      </c>
      <c r="AC546" s="6">
        <f t="shared" si="75"/>
        <v>0</v>
      </c>
      <c r="AD546" s="6">
        <f t="shared" si="76"/>
        <v>0</v>
      </c>
      <c r="AE546" s="6">
        <f t="shared" si="78"/>
        <v>10</v>
      </c>
      <c r="AF546" s="6" t="str">
        <f t="shared" si="77"/>
        <v>in Betrieb</v>
      </c>
    </row>
    <row r="547" spans="1:32" ht="15" customHeight="1" x14ac:dyDescent="0.25">
      <c r="A547" s="139" t="s">
        <v>1804</v>
      </c>
      <c r="B547" s="139" t="s">
        <v>254</v>
      </c>
      <c r="C547" s="139" t="s">
        <v>1805</v>
      </c>
      <c r="D547" s="139">
        <v>47809</v>
      </c>
      <c r="E547" s="139" t="s">
        <v>1788</v>
      </c>
      <c r="F547" s="139" t="s">
        <v>1801</v>
      </c>
      <c r="G547" s="139" t="s">
        <v>54</v>
      </c>
      <c r="H547" s="139" t="s">
        <v>1806</v>
      </c>
      <c r="I547" s="30">
        <v>36342</v>
      </c>
      <c r="J547" s="38">
        <v>36342</v>
      </c>
      <c r="K547" s="139" t="s">
        <v>1</v>
      </c>
      <c r="L547" s="139" t="s">
        <v>20</v>
      </c>
      <c r="M547" s="139"/>
      <c r="N547" s="139" t="s">
        <v>1807</v>
      </c>
      <c r="O547" s="139" t="s">
        <v>20</v>
      </c>
      <c r="P547" s="139" t="s">
        <v>58</v>
      </c>
      <c r="Q547" s="139" t="s">
        <v>55</v>
      </c>
      <c r="R547" s="140">
        <v>14</v>
      </c>
      <c r="S547" s="140" t="s">
        <v>1802</v>
      </c>
      <c r="T547" s="151" t="s">
        <v>1228</v>
      </c>
      <c r="U547" s="140" t="s">
        <v>1803</v>
      </c>
      <c r="V547" s="164" t="s">
        <v>1</v>
      </c>
      <c r="W547" s="170">
        <f t="shared" ca="1" si="73"/>
        <v>1999</v>
      </c>
      <c r="X547" s="170" t="str">
        <f>INDEX(Kraftwerksliste!$C$21:$Z$559,MATCH(A547,Kraftwerksliste!$D$21:$D$559,0),17)</f>
        <v>Combustion Engine</v>
      </c>
      <c r="Z547" s="153" t="str" cm="1">
        <f t="array" aca="1" ref="Z547" ca="1">CELL("format",I547)</f>
        <v>D1</v>
      </c>
      <c r="AA547" s="6">
        <v>546</v>
      </c>
      <c r="AB547" s="173">
        <f t="shared" ca="1" si="74"/>
        <v>1999</v>
      </c>
      <c r="AC547" s="6">
        <f t="shared" si="75"/>
        <v>0</v>
      </c>
      <c r="AD547" s="6">
        <f t="shared" si="76"/>
        <v>0</v>
      </c>
      <c r="AE547" s="6">
        <f t="shared" si="78"/>
        <v>10</v>
      </c>
      <c r="AF547" s="6" t="str">
        <f t="shared" si="77"/>
        <v>in Betrieb</v>
      </c>
    </row>
    <row r="548" spans="1:32" ht="15" customHeight="1" x14ac:dyDescent="0.25">
      <c r="A548" s="139" t="s">
        <v>1813</v>
      </c>
      <c r="B548" s="139" t="s">
        <v>1814</v>
      </c>
      <c r="C548" s="139" t="s">
        <v>1815</v>
      </c>
      <c r="D548" s="139">
        <v>47812</v>
      </c>
      <c r="E548" s="139" t="s">
        <v>1816</v>
      </c>
      <c r="F548" s="139" t="s">
        <v>1817</v>
      </c>
      <c r="G548" s="139" t="s">
        <v>54</v>
      </c>
      <c r="H548" s="139"/>
      <c r="I548" s="30">
        <v>20821</v>
      </c>
      <c r="J548" s="30">
        <v>20821</v>
      </c>
      <c r="K548" s="139" t="s">
        <v>1</v>
      </c>
      <c r="L548" s="139" t="s">
        <v>110</v>
      </c>
      <c r="M548" s="139" t="s">
        <v>32</v>
      </c>
      <c r="N548" s="139" t="s">
        <v>1818</v>
      </c>
      <c r="O548" s="139" t="s">
        <v>32</v>
      </c>
      <c r="P548" s="139" t="s">
        <v>58</v>
      </c>
      <c r="Q548" s="139" t="s">
        <v>55</v>
      </c>
      <c r="R548" s="140">
        <v>26</v>
      </c>
      <c r="S548" s="140"/>
      <c r="T548" s="151" t="s">
        <v>1280</v>
      </c>
      <c r="U548" s="140" t="s">
        <v>1819</v>
      </c>
      <c r="V548" s="164" t="s">
        <v>1</v>
      </c>
      <c r="W548" s="170">
        <f t="shared" ca="1" si="73"/>
        <v>1957</v>
      </c>
      <c r="X548" s="170" t="str">
        <f>INDEX(Kraftwerksliste!$C$21:$Z$559,MATCH(A548,Kraftwerksliste!$D$21:$D$559,0),17)</f>
        <v>Steam turbine</v>
      </c>
      <c r="Z548" s="153" t="str" cm="1">
        <f t="array" aca="1" ref="Z548" ca="1">CELL("format",I548)</f>
        <v>D1</v>
      </c>
      <c r="AA548" s="6">
        <v>547</v>
      </c>
      <c r="AB548" s="173">
        <f t="shared" ca="1" si="74"/>
        <v>1957</v>
      </c>
      <c r="AC548" s="6">
        <f t="shared" si="75"/>
        <v>0</v>
      </c>
      <c r="AD548" s="6">
        <f t="shared" si="76"/>
        <v>0</v>
      </c>
      <c r="AE548" s="6">
        <f t="shared" si="78"/>
        <v>10</v>
      </c>
      <c r="AF548" s="6" t="str">
        <f t="shared" si="77"/>
        <v>in Betrieb</v>
      </c>
    </row>
    <row r="549" spans="1:32" ht="15" customHeight="1" x14ac:dyDescent="0.25">
      <c r="A549" s="139" t="s">
        <v>1820</v>
      </c>
      <c r="B549" s="139" t="s">
        <v>1814</v>
      </c>
      <c r="C549" s="139" t="s">
        <v>1821</v>
      </c>
      <c r="D549" s="139">
        <v>47812</v>
      </c>
      <c r="E549" s="139" t="s">
        <v>1816</v>
      </c>
      <c r="F549" s="139" t="s">
        <v>1822</v>
      </c>
      <c r="G549" s="139" t="s">
        <v>54</v>
      </c>
      <c r="H549" s="139"/>
      <c r="I549" s="30">
        <v>25934</v>
      </c>
      <c r="J549" s="30">
        <v>25934</v>
      </c>
      <c r="K549" s="139" t="s">
        <v>1</v>
      </c>
      <c r="L549" s="139" t="s">
        <v>110</v>
      </c>
      <c r="M549" s="139" t="s">
        <v>32</v>
      </c>
      <c r="N549" s="139" t="s">
        <v>1823</v>
      </c>
      <c r="O549" s="139" t="s">
        <v>32</v>
      </c>
      <c r="P549" s="139" t="s">
        <v>58</v>
      </c>
      <c r="Q549" s="139" t="s">
        <v>55</v>
      </c>
      <c r="R549" s="140">
        <v>110</v>
      </c>
      <c r="S549" s="140"/>
      <c r="T549" s="151" t="s">
        <v>1280</v>
      </c>
      <c r="U549" s="140" t="s">
        <v>1819</v>
      </c>
      <c r="V549" s="164" t="s">
        <v>1</v>
      </c>
      <c r="W549" s="170">
        <f t="shared" ca="1" si="73"/>
        <v>1971</v>
      </c>
      <c r="X549" s="170" t="str">
        <f>INDEX(Kraftwerksliste!$C$21:$Z$559,MATCH(A549,Kraftwerksliste!$D$21:$D$559,0),17)</f>
        <v>Steam turbine</v>
      </c>
      <c r="Z549" s="153" t="str" cm="1">
        <f t="array" aca="1" ref="Z549" ca="1">CELL("format",I549)</f>
        <v>D1</v>
      </c>
      <c r="AA549" s="6">
        <v>548</v>
      </c>
      <c r="AB549" s="173">
        <f t="shared" ca="1" si="74"/>
        <v>1971</v>
      </c>
      <c r="AC549" s="6">
        <f t="shared" si="75"/>
        <v>0</v>
      </c>
      <c r="AD549" s="6">
        <f t="shared" si="76"/>
        <v>0</v>
      </c>
      <c r="AE549" s="6">
        <f t="shared" si="78"/>
        <v>10</v>
      </c>
      <c r="AF549" s="6" t="str">
        <f t="shared" si="77"/>
        <v>in Betrieb</v>
      </c>
    </row>
    <row r="550" spans="1:32" ht="15" customHeight="1" x14ac:dyDescent="0.25">
      <c r="A550" s="139" t="s">
        <v>1824</v>
      </c>
      <c r="B550" s="139" t="s">
        <v>932</v>
      </c>
      <c r="C550" s="139" t="s">
        <v>1825</v>
      </c>
      <c r="D550" s="139">
        <v>37547</v>
      </c>
      <c r="E550" s="139" t="s">
        <v>1826</v>
      </c>
      <c r="F550" s="139"/>
      <c r="G550" s="139" t="s">
        <v>59</v>
      </c>
      <c r="H550" s="139"/>
      <c r="I550" s="126">
        <v>23377</v>
      </c>
      <c r="J550" s="126">
        <v>23377</v>
      </c>
      <c r="K550" s="139" t="s">
        <v>1</v>
      </c>
      <c r="L550" s="139" t="s">
        <v>28</v>
      </c>
      <c r="M550" s="139"/>
      <c r="N550" s="139"/>
      <c r="O550" s="139" t="s">
        <v>28</v>
      </c>
      <c r="P550" s="139" t="s">
        <v>58</v>
      </c>
      <c r="Q550" s="139" t="s">
        <v>58</v>
      </c>
      <c r="R550" s="140">
        <v>220</v>
      </c>
      <c r="S550" s="140" t="s">
        <v>1825</v>
      </c>
      <c r="T550" s="151" t="s">
        <v>1228</v>
      </c>
      <c r="U550" s="140" t="s">
        <v>580</v>
      </c>
      <c r="V550" s="164" t="s">
        <v>1</v>
      </c>
      <c r="W550" s="170">
        <f t="shared" ca="1" si="73"/>
        <v>1964</v>
      </c>
      <c r="X550" s="170" t="e">
        <f>INDEX(Kraftwerksliste!$C$21:$Z$559,MATCH(A550,Kraftwerksliste!$D$21:$D$559,0),17)</f>
        <v>#N/A</v>
      </c>
      <c r="Z550" s="153" t="str" cm="1">
        <f t="array" aca="1" ref="Z550" ca="1">CELL("format",I550)</f>
        <v>D1</v>
      </c>
      <c r="AA550" s="6">
        <v>549</v>
      </c>
      <c r="AB550" s="173">
        <f t="shared" ca="1" si="74"/>
        <v>1964</v>
      </c>
      <c r="AC550" s="6">
        <f t="shared" si="75"/>
        <v>0</v>
      </c>
      <c r="AD550" s="6">
        <f t="shared" si="76"/>
        <v>0</v>
      </c>
      <c r="AE550" s="6">
        <f t="shared" si="78"/>
        <v>10</v>
      </c>
      <c r="AF550" s="6" t="str">
        <f t="shared" si="77"/>
        <v>in Betrieb</v>
      </c>
    </row>
    <row r="551" spans="1:32" ht="15" customHeight="1" x14ac:dyDescent="0.25">
      <c r="A551" s="139" t="s">
        <v>4823</v>
      </c>
      <c r="B551" s="139" t="s">
        <v>4824</v>
      </c>
      <c r="C551" s="139"/>
      <c r="D551" s="139">
        <v>23758</v>
      </c>
      <c r="E551" s="139" t="s">
        <v>6497</v>
      </c>
      <c r="F551" s="139"/>
      <c r="G551" s="139" t="s">
        <v>78</v>
      </c>
      <c r="H551" s="139"/>
      <c r="I551" s="29">
        <v>2001</v>
      </c>
      <c r="J551" s="29">
        <v>2001</v>
      </c>
      <c r="K551" s="139" t="s">
        <v>1</v>
      </c>
      <c r="L551" s="139" t="s">
        <v>3864</v>
      </c>
      <c r="M551" s="139"/>
      <c r="N551" s="139"/>
      <c r="O551" s="139" t="s">
        <v>3864</v>
      </c>
      <c r="P551" s="139" t="s">
        <v>55</v>
      </c>
      <c r="Q551" s="139"/>
      <c r="R551" s="140">
        <v>12.6</v>
      </c>
      <c r="S551" s="140"/>
      <c r="T551" s="151" t="s">
        <v>149</v>
      </c>
      <c r="U551" s="140" t="s">
        <v>79</v>
      </c>
      <c r="V551" s="164" t="s">
        <v>1</v>
      </c>
      <c r="W551" s="170" t="str">
        <f t="shared" ca="1" si="73"/>
        <v>2001</v>
      </c>
      <c r="X551" s="170" t="e">
        <f>INDEX(Kraftwerksliste!$C$21:$Z$559,MATCH(A551,Kraftwerksliste!$D$21:$D$559,0),17)</f>
        <v>#N/A</v>
      </c>
      <c r="Z551" s="153" t="str" cm="1">
        <f t="array" aca="1" ref="Z551" ca="1">CELL("format",I551)</f>
        <v>G</v>
      </c>
      <c r="AA551" s="6">
        <v>550</v>
      </c>
      <c r="AB551" s="173" t="str">
        <f t="shared" ca="1" si="74"/>
        <v>2001</v>
      </c>
      <c r="AC551" s="6">
        <f t="shared" si="75"/>
        <v>0</v>
      </c>
      <c r="AD551" s="6">
        <f t="shared" si="76"/>
        <v>0</v>
      </c>
      <c r="AE551" s="6">
        <f t="shared" si="78"/>
        <v>10</v>
      </c>
      <c r="AF551" s="6" t="str">
        <f t="shared" si="77"/>
        <v>in Betrieb</v>
      </c>
    </row>
    <row r="552" spans="1:32" ht="15" customHeight="1" x14ac:dyDescent="0.25">
      <c r="A552" s="139" t="s">
        <v>4825</v>
      </c>
      <c r="B552" s="139" t="s">
        <v>4826</v>
      </c>
      <c r="C552" s="139"/>
      <c r="D552" s="139">
        <v>25376</v>
      </c>
      <c r="E552" s="139" t="s">
        <v>6498</v>
      </c>
      <c r="F552" s="139"/>
      <c r="G552" s="139" t="s">
        <v>78</v>
      </c>
      <c r="H552" s="139"/>
      <c r="I552" s="30">
        <v>37926</v>
      </c>
      <c r="J552" s="38">
        <v>37926</v>
      </c>
      <c r="K552" s="139" t="s">
        <v>1</v>
      </c>
      <c r="L552" s="139" t="s">
        <v>3864</v>
      </c>
      <c r="M552" s="139"/>
      <c r="N552" s="139"/>
      <c r="O552" s="139" t="s">
        <v>3864</v>
      </c>
      <c r="P552" s="139" t="s">
        <v>55</v>
      </c>
      <c r="Q552" s="139"/>
      <c r="R552" s="140">
        <v>17.75</v>
      </c>
      <c r="S552" s="140"/>
      <c r="T552" s="151" t="s">
        <v>149</v>
      </c>
      <c r="U552" s="140" t="s">
        <v>79</v>
      </c>
      <c r="V552" s="164" t="s">
        <v>1</v>
      </c>
      <c r="W552" s="170">
        <f t="shared" ca="1" si="73"/>
        <v>2003</v>
      </c>
      <c r="X552" s="170" t="e">
        <f>INDEX(Kraftwerksliste!$C$21:$Z$559,MATCH(A552,Kraftwerksliste!$D$21:$D$559,0),17)</f>
        <v>#N/A</v>
      </c>
      <c r="Z552" s="153" t="str" cm="1">
        <f t="array" aca="1" ref="Z552" ca="1">CELL("format",I552)</f>
        <v>D1</v>
      </c>
      <c r="AA552" s="6">
        <v>551</v>
      </c>
      <c r="AB552" s="173">
        <f t="shared" ca="1" si="74"/>
        <v>2003</v>
      </c>
      <c r="AC552" s="6">
        <f t="shared" si="75"/>
        <v>0</v>
      </c>
      <c r="AD552" s="6">
        <f t="shared" si="76"/>
        <v>0</v>
      </c>
      <c r="AE552" s="6">
        <f t="shared" si="78"/>
        <v>10</v>
      </c>
      <c r="AF552" s="6" t="str">
        <f t="shared" si="77"/>
        <v>in Betrieb</v>
      </c>
    </row>
    <row r="553" spans="1:32" ht="15" customHeight="1" x14ac:dyDescent="0.25">
      <c r="A553" s="139" t="s">
        <v>4827</v>
      </c>
      <c r="B553" s="139"/>
      <c r="C553" s="139"/>
      <c r="D553" s="139">
        <v>25709</v>
      </c>
      <c r="E553" s="139" t="s">
        <v>6499</v>
      </c>
      <c r="F553" s="139"/>
      <c r="G553" s="139" t="s">
        <v>78</v>
      </c>
      <c r="H553" s="139"/>
      <c r="I553" s="29">
        <v>2010</v>
      </c>
      <c r="J553" s="29">
        <v>2010</v>
      </c>
      <c r="K553" s="139" t="s">
        <v>1</v>
      </c>
      <c r="L553" s="139" t="s">
        <v>3864</v>
      </c>
      <c r="M553" s="139"/>
      <c r="N553" s="139"/>
      <c r="O553" s="139" t="s">
        <v>3864</v>
      </c>
      <c r="P553" s="139" t="s">
        <v>55</v>
      </c>
      <c r="Q553" s="139"/>
      <c r="R553" s="140">
        <v>14.42</v>
      </c>
      <c r="S553" s="140"/>
      <c r="T553" s="151" t="s">
        <v>149</v>
      </c>
      <c r="U553" s="140" t="s">
        <v>79</v>
      </c>
      <c r="V553" s="164" t="s">
        <v>1</v>
      </c>
      <c r="W553" s="170" t="str">
        <f t="shared" ca="1" si="73"/>
        <v>2010</v>
      </c>
      <c r="X553" s="170" t="e">
        <f>INDEX(Kraftwerksliste!$C$21:$Z$559,MATCH(A553,Kraftwerksliste!$D$21:$D$559,0),17)</f>
        <v>#N/A</v>
      </c>
      <c r="Z553" s="153" t="str" cm="1">
        <f t="array" aca="1" ref="Z553" ca="1">CELL("format",I553)</f>
        <v>G</v>
      </c>
      <c r="AA553" s="6">
        <v>552</v>
      </c>
      <c r="AB553" s="173" t="str">
        <f t="shared" ca="1" si="74"/>
        <v>2010</v>
      </c>
      <c r="AC553" s="6">
        <f t="shared" si="75"/>
        <v>0</v>
      </c>
      <c r="AD553" s="6">
        <f t="shared" si="76"/>
        <v>0</v>
      </c>
      <c r="AE553" s="6">
        <f t="shared" si="78"/>
        <v>10</v>
      </c>
      <c r="AF553" s="6" t="str">
        <f t="shared" si="77"/>
        <v>in Betrieb</v>
      </c>
    </row>
    <row r="554" spans="1:32" ht="15" customHeight="1" x14ac:dyDescent="0.25">
      <c r="A554" s="139" t="s">
        <v>4830</v>
      </c>
      <c r="B554" s="139" t="s">
        <v>4249</v>
      </c>
      <c r="C554" s="139" t="s">
        <v>4831</v>
      </c>
      <c r="D554" s="139">
        <v>26736</v>
      </c>
      <c r="E554" s="139" t="s">
        <v>6501</v>
      </c>
      <c r="F554" s="139" t="s">
        <v>6502</v>
      </c>
      <c r="G554" s="139" t="s">
        <v>59</v>
      </c>
      <c r="H554" s="139"/>
      <c r="I554" s="30">
        <v>34607</v>
      </c>
      <c r="J554" s="38">
        <v>34607</v>
      </c>
      <c r="K554" s="139" t="s">
        <v>1</v>
      </c>
      <c r="L554" s="139" t="s">
        <v>3864</v>
      </c>
      <c r="M554" s="139"/>
      <c r="N554" s="139"/>
      <c r="O554" s="139" t="s">
        <v>3864</v>
      </c>
      <c r="P554" s="139" t="s">
        <v>55</v>
      </c>
      <c r="Q554" s="139" t="s">
        <v>58</v>
      </c>
      <c r="R554" s="140">
        <v>12</v>
      </c>
      <c r="S554" s="140" t="s">
        <v>454</v>
      </c>
      <c r="T554" s="151" t="s">
        <v>149</v>
      </c>
      <c r="U554" s="140" t="s">
        <v>60</v>
      </c>
      <c r="V554" s="164" t="s">
        <v>1</v>
      </c>
      <c r="W554" s="170">
        <f t="shared" ref="W554:W617" ca="1" si="79">IF(ISBLANK(I554),2010,IF(Z554="D1",YEAR(I554),RIGHT(I554,4)))</f>
        <v>1994</v>
      </c>
      <c r="X554" s="170" t="e">
        <f>INDEX(Kraftwerksliste!$C$21:$Z$559,MATCH(A554,Kraftwerksliste!$D$21:$D$559,0),17)</f>
        <v>#N/A</v>
      </c>
      <c r="Z554" s="153" t="str" cm="1">
        <f t="array" aca="1" ref="Z554" ca="1">CELL("format",I554)</f>
        <v>D1</v>
      </c>
      <c r="AA554" s="6">
        <v>553</v>
      </c>
      <c r="AB554" s="173">
        <f t="shared" ref="AB554:AB617" ca="1" si="80">W554</f>
        <v>1994</v>
      </c>
      <c r="AC554" s="6">
        <f t="shared" si="75"/>
        <v>0</v>
      </c>
      <c r="AD554" s="6">
        <f t="shared" si="76"/>
        <v>0</v>
      </c>
      <c r="AE554" s="6">
        <f t="shared" si="78"/>
        <v>10</v>
      </c>
      <c r="AF554" s="6" t="str">
        <f t="shared" si="77"/>
        <v>in Betrieb</v>
      </c>
    </row>
    <row r="555" spans="1:32" ht="15" customHeight="1" x14ac:dyDescent="0.25">
      <c r="A555" s="139" t="s">
        <v>4832</v>
      </c>
      <c r="B555" s="139" t="s">
        <v>4833</v>
      </c>
      <c r="C555" s="139"/>
      <c r="D555" s="139">
        <v>26736</v>
      </c>
      <c r="E555" s="139" t="s">
        <v>6501</v>
      </c>
      <c r="F555" s="139"/>
      <c r="G555" s="139" t="s">
        <v>59</v>
      </c>
      <c r="H555" s="139"/>
      <c r="I555" s="29">
        <v>2005</v>
      </c>
      <c r="J555" s="29">
        <v>2005</v>
      </c>
      <c r="K555" s="139" t="s">
        <v>1</v>
      </c>
      <c r="L555" s="139" t="s">
        <v>3864</v>
      </c>
      <c r="M555" s="139"/>
      <c r="N555" s="139"/>
      <c r="O555" s="139" t="s">
        <v>3864</v>
      </c>
      <c r="P555" s="139" t="s">
        <v>55</v>
      </c>
      <c r="Q555" s="139"/>
      <c r="R555" s="140">
        <v>12</v>
      </c>
      <c r="S555" s="140"/>
      <c r="T555" s="151" t="s">
        <v>1280</v>
      </c>
      <c r="U555" s="140" t="s">
        <v>60</v>
      </c>
      <c r="V555" s="164" t="s">
        <v>1</v>
      </c>
      <c r="W555" s="170" t="str">
        <f t="shared" ca="1" si="79"/>
        <v>2005</v>
      </c>
      <c r="X555" s="170" t="e">
        <f>INDEX(Kraftwerksliste!$C$21:$Z$559,MATCH(A555,Kraftwerksliste!$D$21:$D$559,0),17)</f>
        <v>#N/A</v>
      </c>
      <c r="Z555" s="153" t="str" cm="1">
        <f t="array" aca="1" ref="Z555" ca="1">CELL("format",I555)</f>
        <v>G</v>
      </c>
      <c r="AA555" s="6">
        <v>554</v>
      </c>
      <c r="AB555" s="173" t="str">
        <f t="shared" ca="1" si="80"/>
        <v>2005</v>
      </c>
      <c r="AC555" s="6">
        <f t="shared" si="75"/>
        <v>0</v>
      </c>
      <c r="AD555" s="6">
        <f t="shared" si="76"/>
        <v>0</v>
      </c>
      <c r="AE555" s="6">
        <f t="shared" si="78"/>
        <v>10</v>
      </c>
      <c r="AF555" s="6" t="str">
        <f t="shared" si="77"/>
        <v>in Betrieb</v>
      </c>
    </row>
    <row r="556" spans="1:32" ht="15" customHeight="1" x14ac:dyDescent="0.25">
      <c r="A556" s="139" t="s">
        <v>4834</v>
      </c>
      <c r="B556" s="139" t="s">
        <v>4835</v>
      </c>
      <c r="C556" s="139"/>
      <c r="D556" s="139">
        <v>26736</v>
      </c>
      <c r="E556" s="139" t="s">
        <v>6501</v>
      </c>
      <c r="F556" s="139"/>
      <c r="G556" s="139" t="s">
        <v>59</v>
      </c>
      <c r="H556" s="139"/>
      <c r="I556" s="29">
        <v>2001</v>
      </c>
      <c r="J556" s="29">
        <v>2001</v>
      </c>
      <c r="K556" s="139" t="s">
        <v>1</v>
      </c>
      <c r="L556" s="139" t="s">
        <v>3864</v>
      </c>
      <c r="M556" s="139"/>
      <c r="N556" s="139"/>
      <c r="O556" s="139" t="s">
        <v>3864</v>
      </c>
      <c r="P556" s="139" t="s">
        <v>55</v>
      </c>
      <c r="Q556" s="139"/>
      <c r="R556" s="140">
        <v>9</v>
      </c>
      <c r="S556" s="140"/>
      <c r="T556" s="151" t="s">
        <v>149</v>
      </c>
      <c r="U556" s="140" t="s">
        <v>60</v>
      </c>
      <c r="V556" s="164" t="s">
        <v>1</v>
      </c>
      <c r="W556" s="170" t="str">
        <f t="shared" ca="1" si="79"/>
        <v>2001</v>
      </c>
      <c r="X556" s="170" t="e">
        <f>INDEX(Kraftwerksliste!$C$21:$Z$559,MATCH(A556,Kraftwerksliste!$D$21:$D$559,0),17)</f>
        <v>#N/A</v>
      </c>
      <c r="Z556" s="153" t="str" cm="1">
        <f t="array" aca="1" ref="Z556" ca="1">CELL("format",I556)</f>
        <v>G</v>
      </c>
      <c r="AA556" s="6">
        <v>555</v>
      </c>
      <c r="AB556" s="173" t="str">
        <f t="shared" ca="1" si="80"/>
        <v>2001</v>
      </c>
      <c r="AC556" s="6">
        <f t="shared" si="75"/>
        <v>0</v>
      </c>
      <c r="AD556" s="6">
        <f t="shared" si="76"/>
        <v>0</v>
      </c>
      <c r="AE556" s="6">
        <f t="shared" si="78"/>
        <v>10</v>
      </c>
      <c r="AF556" s="6" t="str">
        <f t="shared" si="77"/>
        <v>in Betrieb</v>
      </c>
    </row>
    <row r="557" spans="1:32" ht="15" customHeight="1" x14ac:dyDescent="0.25">
      <c r="A557" s="139" t="s">
        <v>1834</v>
      </c>
      <c r="B557" s="139" t="s">
        <v>1835</v>
      </c>
      <c r="C557" s="139"/>
      <c r="D557" s="139">
        <v>86556</v>
      </c>
      <c r="E557" s="139" t="s">
        <v>1836</v>
      </c>
      <c r="F557" s="139"/>
      <c r="G557" s="139" t="s">
        <v>127</v>
      </c>
      <c r="H557" s="139"/>
      <c r="I557" s="126">
        <v>39278</v>
      </c>
      <c r="J557" s="126">
        <v>39278</v>
      </c>
      <c r="K557" s="139" t="s">
        <v>1</v>
      </c>
      <c r="L557" s="139" t="s">
        <v>17</v>
      </c>
      <c r="M557" s="139" t="s">
        <v>58</v>
      </c>
      <c r="N557" s="139" t="s">
        <v>58</v>
      </c>
      <c r="O557" s="139" t="s">
        <v>17</v>
      </c>
      <c r="P557" s="139" t="s">
        <v>55</v>
      </c>
      <c r="Q557" s="139" t="s">
        <v>55</v>
      </c>
      <c r="R557" s="140">
        <v>8.4</v>
      </c>
      <c r="S557" s="140"/>
      <c r="T557" s="151" t="s">
        <v>1280</v>
      </c>
      <c r="U557" s="140" t="s">
        <v>168</v>
      </c>
      <c r="V557" s="164" t="s">
        <v>1</v>
      </c>
      <c r="W557" s="170">
        <f t="shared" ca="1" si="79"/>
        <v>2007</v>
      </c>
      <c r="X557" s="170" t="e">
        <f>INDEX(Kraftwerksliste!$C$21:$Z$559,MATCH(A557,Kraftwerksliste!$D$21:$D$559,0),17)</f>
        <v>#N/A</v>
      </c>
      <c r="Z557" s="153" t="str" cm="1">
        <f t="array" aca="1" ref="Z557" ca="1">CELL("format",I557)</f>
        <v>D1</v>
      </c>
      <c r="AA557" s="6">
        <v>556</v>
      </c>
      <c r="AB557" s="173">
        <f t="shared" ca="1" si="80"/>
        <v>2007</v>
      </c>
      <c r="AC557" s="6">
        <f t="shared" si="75"/>
        <v>0</v>
      </c>
      <c r="AD557" s="6">
        <f t="shared" si="76"/>
        <v>0</v>
      </c>
      <c r="AE557" s="6">
        <f t="shared" si="78"/>
        <v>10</v>
      </c>
      <c r="AF557" s="6" t="str">
        <f t="shared" si="77"/>
        <v>in Betrieb</v>
      </c>
    </row>
    <row r="558" spans="1:32" ht="15" customHeight="1" x14ac:dyDescent="0.25">
      <c r="A558" s="139" t="s">
        <v>1837</v>
      </c>
      <c r="B558" s="139" t="s">
        <v>1838</v>
      </c>
      <c r="C558" s="139" t="s">
        <v>1839</v>
      </c>
      <c r="D558" s="139" t="s">
        <v>1840</v>
      </c>
      <c r="E558" s="139" t="s">
        <v>1841</v>
      </c>
      <c r="F558" s="139"/>
      <c r="G558" s="139" t="s">
        <v>1842</v>
      </c>
      <c r="H558" s="139" t="s">
        <v>1843</v>
      </c>
      <c r="I558" s="30">
        <v>29601</v>
      </c>
      <c r="J558" s="30">
        <v>29601</v>
      </c>
      <c r="K558" s="139" t="s">
        <v>1</v>
      </c>
      <c r="L558" s="139" t="s">
        <v>28</v>
      </c>
      <c r="M558" s="139"/>
      <c r="N558" s="139"/>
      <c r="O558" s="139" t="s">
        <v>28</v>
      </c>
      <c r="P558" s="139" t="s">
        <v>58</v>
      </c>
      <c r="Q558" s="139" t="s">
        <v>58</v>
      </c>
      <c r="R558" s="140">
        <v>144.5</v>
      </c>
      <c r="S558" s="140" t="s">
        <v>1844</v>
      </c>
      <c r="T558" s="151" t="s">
        <v>1228</v>
      </c>
      <c r="U558" s="140" t="s">
        <v>1845</v>
      </c>
      <c r="V558" s="164" t="s">
        <v>1</v>
      </c>
      <c r="W558" s="170">
        <f t="shared" ca="1" si="79"/>
        <v>1981</v>
      </c>
      <c r="X558" s="170" t="e">
        <f>INDEX(Kraftwerksliste!$C$21:$Z$559,MATCH(A558,Kraftwerksliste!$D$21:$D$559,0),17)</f>
        <v>#N/A</v>
      </c>
      <c r="Z558" s="153" t="str" cm="1">
        <f t="array" aca="1" ref="Z558" ca="1">CELL("format",I558)</f>
        <v>D1</v>
      </c>
      <c r="AA558" s="6">
        <v>557</v>
      </c>
      <c r="AB558" s="173">
        <f t="shared" ca="1" si="80"/>
        <v>1981</v>
      </c>
      <c r="AC558" s="6">
        <f t="shared" si="75"/>
        <v>0</v>
      </c>
      <c r="AD558" s="6">
        <f t="shared" si="76"/>
        <v>0</v>
      </c>
      <c r="AE558" s="6">
        <f t="shared" si="78"/>
        <v>10</v>
      </c>
      <c r="AF558" s="6" t="str">
        <f t="shared" si="77"/>
        <v>in Betrieb</v>
      </c>
    </row>
    <row r="559" spans="1:32" ht="15" customHeight="1" x14ac:dyDescent="0.25">
      <c r="A559" s="139" t="s">
        <v>1846</v>
      </c>
      <c r="B559" s="139" t="s">
        <v>1838</v>
      </c>
      <c r="C559" s="139" t="s">
        <v>1839</v>
      </c>
      <c r="D559" s="139" t="s">
        <v>1840</v>
      </c>
      <c r="E559" s="139" t="s">
        <v>1841</v>
      </c>
      <c r="F559" s="139"/>
      <c r="G559" s="139" t="s">
        <v>1842</v>
      </c>
      <c r="H559" s="139" t="s">
        <v>1847</v>
      </c>
      <c r="I559" s="30">
        <v>29601</v>
      </c>
      <c r="J559" s="30">
        <v>29601</v>
      </c>
      <c r="K559" s="139" t="s">
        <v>1</v>
      </c>
      <c r="L559" s="139" t="s">
        <v>28</v>
      </c>
      <c r="M559" s="139"/>
      <c r="N559" s="139"/>
      <c r="O559" s="139" t="s">
        <v>28</v>
      </c>
      <c r="P559" s="139" t="s">
        <v>58</v>
      </c>
      <c r="Q559" s="139" t="s">
        <v>58</v>
      </c>
      <c r="R559" s="140">
        <v>144.5</v>
      </c>
      <c r="S559" s="140" t="s">
        <v>1844</v>
      </c>
      <c r="T559" s="151" t="s">
        <v>1228</v>
      </c>
      <c r="U559" s="140" t="s">
        <v>1845</v>
      </c>
      <c r="V559" s="164" t="s">
        <v>1</v>
      </c>
      <c r="W559" s="170">
        <f t="shared" ca="1" si="79"/>
        <v>1981</v>
      </c>
      <c r="X559" s="170" t="e">
        <f>INDEX(Kraftwerksliste!$C$21:$Z$559,MATCH(A559,Kraftwerksliste!$D$21:$D$559,0),17)</f>
        <v>#N/A</v>
      </c>
      <c r="Z559" s="153" t="str" cm="1">
        <f t="array" aca="1" ref="Z559" ca="1">CELL("format",I559)</f>
        <v>D1</v>
      </c>
      <c r="AA559" s="6">
        <v>558</v>
      </c>
      <c r="AB559" s="173">
        <f t="shared" ca="1" si="80"/>
        <v>1981</v>
      </c>
      <c r="AC559" s="6">
        <f t="shared" si="75"/>
        <v>0</v>
      </c>
      <c r="AD559" s="6">
        <f t="shared" si="76"/>
        <v>0</v>
      </c>
      <c r="AE559" s="6">
        <f t="shared" si="78"/>
        <v>10</v>
      </c>
      <c r="AF559" s="6" t="str">
        <f t="shared" si="77"/>
        <v>in Betrieb</v>
      </c>
    </row>
    <row r="560" spans="1:32" ht="15" customHeight="1" x14ac:dyDescent="0.25">
      <c r="A560" s="139" t="s">
        <v>4651</v>
      </c>
      <c r="B560" s="139" t="s">
        <v>81</v>
      </c>
      <c r="C560" s="139" t="s">
        <v>3979</v>
      </c>
      <c r="D560" s="139">
        <v>29393</v>
      </c>
      <c r="E560" s="139" t="s">
        <v>6393</v>
      </c>
      <c r="F560" s="139"/>
      <c r="G560" s="139" t="s">
        <v>59</v>
      </c>
      <c r="H560" s="139" t="s">
        <v>6394</v>
      </c>
      <c r="I560" s="31">
        <v>2007</v>
      </c>
      <c r="J560" s="31">
        <v>2007</v>
      </c>
      <c r="K560" s="50" t="s">
        <v>1</v>
      </c>
      <c r="L560" s="50" t="s">
        <v>3864</v>
      </c>
      <c r="M560" s="50"/>
      <c r="N560" s="50"/>
      <c r="O560" s="50" t="s">
        <v>3864</v>
      </c>
      <c r="P560" s="50" t="s">
        <v>55</v>
      </c>
      <c r="Q560" s="50" t="s">
        <v>58</v>
      </c>
      <c r="R560" s="140">
        <v>28</v>
      </c>
      <c r="S560" s="140" t="s">
        <v>7294</v>
      </c>
      <c r="T560" s="151" t="s">
        <v>149</v>
      </c>
      <c r="U560" s="140" t="s">
        <v>7291</v>
      </c>
      <c r="V560" s="164" t="s">
        <v>1</v>
      </c>
      <c r="W560" s="170" t="str">
        <f t="shared" ca="1" si="79"/>
        <v>2007</v>
      </c>
      <c r="X560" s="170" t="e">
        <f>INDEX(Kraftwerksliste!$C$21:$Z$559,MATCH(A560,Kraftwerksliste!$D$21:$D$559,0),17)</f>
        <v>#N/A</v>
      </c>
      <c r="Z560" s="153" t="str" cm="1">
        <f t="array" aca="1" ref="Z560" ca="1">CELL("format",I560)</f>
        <v>F0</v>
      </c>
      <c r="AA560" s="6">
        <v>559</v>
      </c>
      <c r="AB560" s="173" t="str">
        <f t="shared" ca="1" si="80"/>
        <v>2007</v>
      </c>
      <c r="AC560" s="6">
        <f t="shared" si="75"/>
        <v>0</v>
      </c>
      <c r="AD560" s="6">
        <f t="shared" si="76"/>
        <v>0</v>
      </c>
      <c r="AE560" s="6">
        <f t="shared" si="78"/>
        <v>10</v>
      </c>
      <c r="AF560" s="6" t="str">
        <f t="shared" si="77"/>
        <v>in Betrieb</v>
      </c>
    </row>
    <row r="561" spans="1:32" ht="15" customHeight="1" x14ac:dyDescent="0.25">
      <c r="A561" s="139" t="s">
        <v>4861</v>
      </c>
      <c r="B561" s="139" t="s">
        <v>4862</v>
      </c>
      <c r="C561" s="139"/>
      <c r="D561" s="139">
        <v>29331</v>
      </c>
      <c r="E561" s="139" t="s">
        <v>1857</v>
      </c>
      <c r="F561" s="139"/>
      <c r="G561" s="139" t="s">
        <v>59</v>
      </c>
      <c r="H561" s="139"/>
      <c r="I561" s="29">
        <v>2009</v>
      </c>
      <c r="J561" s="29">
        <v>2009</v>
      </c>
      <c r="K561" s="139" t="s">
        <v>1</v>
      </c>
      <c r="L561" s="139" t="s">
        <v>3864</v>
      </c>
      <c r="M561" s="139"/>
      <c r="N561" s="139"/>
      <c r="O561" s="139" t="s">
        <v>3864</v>
      </c>
      <c r="P561" s="139" t="s">
        <v>55</v>
      </c>
      <c r="Q561" s="139"/>
      <c r="R561" s="140">
        <v>10.6</v>
      </c>
      <c r="S561" s="140"/>
      <c r="T561" s="151" t="s">
        <v>149</v>
      </c>
      <c r="U561" s="140" t="s">
        <v>7291</v>
      </c>
      <c r="V561" s="164" t="s">
        <v>1</v>
      </c>
      <c r="W561" s="170" t="str">
        <f t="shared" ca="1" si="79"/>
        <v>2009</v>
      </c>
      <c r="X561" s="170" t="e">
        <f>INDEX(Kraftwerksliste!$C$21:$Z$559,MATCH(A561,Kraftwerksliste!$D$21:$D$559,0),17)</f>
        <v>#N/A</v>
      </c>
      <c r="Z561" s="153" t="str" cm="1">
        <f t="array" aca="1" ref="Z561" ca="1">CELL("format",I561)</f>
        <v>G</v>
      </c>
      <c r="AA561" s="6">
        <v>560</v>
      </c>
      <c r="AB561" s="173" t="str">
        <f t="shared" ca="1" si="80"/>
        <v>2009</v>
      </c>
      <c r="AC561" s="6">
        <f t="shared" si="75"/>
        <v>0</v>
      </c>
      <c r="AD561" s="6">
        <f t="shared" si="76"/>
        <v>0</v>
      </c>
      <c r="AE561" s="6">
        <f t="shared" si="78"/>
        <v>10</v>
      </c>
      <c r="AF561" s="6" t="str">
        <f t="shared" si="77"/>
        <v>in Betrieb</v>
      </c>
    </row>
    <row r="562" spans="1:32" ht="15" customHeight="1" x14ac:dyDescent="0.25">
      <c r="A562" s="139" t="s">
        <v>4867</v>
      </c>
      <c r="B562" s="139" t="s">
        <v>4868</v>
      </c>
      <c r="C562" s="139"/>
      <c r="D562" s="139">
        <v>49757</v>
      </c>
      <c r="E562" s="139" t="s">
        <v>6520</v>
      </c>
      <c r="F562" s="139"/>
      <c r="G562" s="139" t="s">
        <v>59</v>
      </c>
      <c r="H562" s="139"/>
      <c r="I562" s="29">
        <v>2000</v>
      </c>
      <c r="J562" s="29">
        <v>2000</v>
      </c>
      <c r="K562" s="139" t="s">
        <v>1</v>
      </c>
      <c r="L562" s="139" t="s">
        <v>3864</v>
      </c>
      <c r="M562" s="139"/>
      <c r="N562" s="139"/>
      <c r="O562" s="139" t="s">
        <v>3864</v>
      </c>
      <c r="P562" s="139" t="s">
        <v>55</v>
      </c>
      <c r="Q562" s="139"/>
      <c r="R562" s="140">
        <v>14</v>
      </c>
      <c r="S562" s="140"/>
      <c r="T562" s="151" t="s">
        <v>149</v>
      </c>
      <c r="U562" s="140" t="s">
        <v>60</v>
      </c>
      <c r="V562" s="164" t="s">
        <v>1</v>
      </c>
      <c r="W562" s="170" t="str">
        <f t="shared" ca="1" si="79"/>
        <v>2000</v>
      </c>
      <c r="X562" s="170" t="e">
        <f>INDEX(Kraftwerksliste!$C$21:$Z$559,MATCH(A562,Kraftwerksliste!$D$21:$D$559,0),17)</f>
        <v>#N/A</v>
      </c>
      <c r="Z562" s="153" t="str" cm="1">
        <f t="array" aca="1" ref="Z562" ca="1">CELL("format",I562)</f>
        <v>G</v>
      </c>
      <c r="AA562" s="6">
        <v>561</v>
      </c>
      <c r="AB562" s="173" t="str">
        <f t="shared" ca="1" si="80"/>
        <v>2000</v>
      </c>
      <c r="AC562" s="6">
        <f t="shared" si="75"/>
        <v>0</v>
      </c>
      <c r="AD562" s="6">
        <f t="shared" si="76"/>
        <v>0</v>
      </c>
      <c r="AE562" s="6">
        <f t="shared" si="78"/>
        <v>10</v>
      </c>
      <c r="AF562" s="6" t="str">
        <f t="shared" si="77"/>
        <v>in Betrieb</v>
      </c>
    </row>
    <row r="563" spans="1:32" ht="15" customHeight="1" x14ac:dyDescent="0.25">
      <c r="A563" s="139" t="s">
        <v>4869</v>
      </c>
      <c r="B563" s="139" t="s">
        <v>4870</v>
      </c>
      <c r="C563" s="139"/>
      <c r="D563" s="139">
        <v>31246</v>
      </c>
      <c r="E563" s="139" t="s">
        <v>6521</v>
      </c>
      <c r="F563" s="139"/>
      <c r="G563" s="139" t="s">
        <v>59</v>
      </c>
      <c r="H563" s="139"/>
      <c r="I563" s="29">
        <v>2006</v>
      </c>
      <c r="J563" s="29">
        <v>2006</v>
      </c>
      <c r="K563" s="139" t="s">
        <v>1</v>
      </c>
      <c r="L563" s="139" t="s">
        <v>3864</v>
      </c>
      <c r="M563" s="139"/>
      <c r="N563" s="139"/>
      <c r="O563" s="139" t="s">
        <v>3864</v>
      </c>
      <c r="P563" s="139" t="s">
        <v>55</v>
      </c>
      <c r="Q563" s="139"/>
      <c r="R563" s="140">
        <v>10</v>
      </c>
      <c r="S563" s="140"/>
      <c r="T563" s="151" t="s">
        <v>149</v>
      </c>
      <c r="U563" s="140" t="s">
        <v>161</v>
      </c>
      <c r="V563" s="164" t="s">
        <v>1</v>
      </c>
      <c r="W563" s="170" t="str">
        <f t="shared" ca="1" si="79"/>
        <v>2006</v>
      </c>
      <c r="X563" s="170" t="e">
        <f>INDEX(Kraftwerksliste!$C$21:$Z$559,MATCH(A563,Kraftwerksliste!$D$21:$D$559,0),17)</f>
        <v>#N/A</v>
      </c>
      <c r="Z563" s="153" t="str" cm="1">
        <f t="array" aca="1" ref="Z563" ca="1">CELL("format",I563)</f>
        <v>G</v>
      </c>
      <c r="AA563" s="6">
        <v>562</v>
      </c>
      <c r="AB563" s="173" t="str">
        <f t="shared" ca="1" si="80"/>
        <v>2006</v>
      </c>
      <c r="AC563" s="6">
        <f t="shared" si="75"/>
        <v>0</v>
      </c>
      <c r="AD563" s="6">
        <f t="shared" si="76"/>
        <v>0</v>
      </c>
      <c r="AE563" s="6">
        <f t="shared" si="78"/>
        <v>10</v>
      </c>
      <c r="AF563" s="6" t="str">
        <f t="shared" si="77"/>
        <v>in Betrieb</v>
      </c>
    </row>
    <row r="564" spans="1:32" ht="15" customHeight="1" x14ac:dyDescent="0.25">
      <c r="A564" s="139" t="s">
        <v>4871</v>
      </c>
      <c r="B564" s="139" t="s">
        <v>4872</v>
      </c>
      <c r="C564" s="139"/>
      <c r="D564" s="139">
        <v>21769</v>
      </c>
      <c r="E564" s="139" t="s">
        <v>6522</v>
      </c>
      <c r="F564" s="139"/>
      <c r="G564" s="139" t="s">
        <v>59</v>
      </c>
      <c r="H564" s="139"/>
      <c r="I564" s="29">
        <v>2009</v>
      </c>
      <c r="J564" s="29">
        <v>2009</v>
      </c>
      <c r="K564" s="139" t="s">
        <v>1</v>
      </c>
      <c r="L564" s="139" t="s">
        <v>3864</v>
      </c>
      <c r="M564" s="139"/>
      <c r="N564" s="139"/>
      <c r="O564" s="139" t="s">
        <v>3864</v>
      </c>
      <c r="P564" s="139" t="s">
        <v>55</v>
      </c>
      <c r="Q564" s="139"/>
      <c r="R564" s="140">
        <v>22</v>
      </c>
      <c r="S564" s="140"/>
      <c r="T564" s="151" t="s">
        <v>1280</v>
      </c>
      <c r="U564" s="140" t="s">
        <v>60</v>
      </c>
      <c r="V564" s="164" t="s">
        <v>1</v>
      </c>
      <c r="W564" s="170" t="str">
        <f t="shared" ca="1" si="79"/>
        <v>2009</v>
      </c>
      <c r="X564" s="170" t="e">
        <f>INDEX(Kraftwerksliste!$C$21:$Z$559,MATCH(A564,Kraftwerksliste!$D$21:$D$559,0),17)</f>
        <v>#N/A</v>
      </c>
      <c r="Z564" s="153" t="str" cm="1">
        <f t="array" aca="1" ref="Z564" ca="1">CELL("format",I564)</f>
        <v>G</v>
      </c>
      <c r="AA564" s="6">
        <v>563</v>
      </c>
      <c r="AB564" s="173" t="str">
        <f t="shared" ca="1" si="80"/>
        <v>2009</v>
      </c>
      <c r="AC564" s="6">
        <f t="shared" si="75"/>
        <v>0</v>
      </c>
      <c r="AD564" s="6">
        <f t="shared" si="76"/>
        <v>0</v>
      </c>
      <c r="AE564" s="6">
        <f t="shared" si="78"/>
        <v>10</v>
      </c>
      <c r="AF564" s="6" t="str">
        <f t="shared" si="77"/>
        <v>in Betrieb</v>
      </c>
    </row>
    <row r="565" spans="1:32" ht="15" customHeight="1" x14ac:dyDescent="0.25">
      <c r="A565" s="139" t="s">
        <v>1864</v>
      </c>
      <c r="B565" s="139" t="s">
        <v>932</v>
      </c>
      <c r="C565" s="139" t="s">
        <v>1865</v>
      </c>
      <c r="D565" s="139">
        <v>31628</v>
      </c>
      <c r="E565" s="139" t="s">
        <v>1866</v>
      </c>
      <c r="F565" s="139"/>
      <c r="G565" s="139" t="s">
        <v>59</v>
      </c>
      <c r="H565" s="139"/>
      <c r="I565" s="126">
        <v>38353</v>
      </c>
      <c r="J565" s="126">
        <v>38353</v>
      </c>
      <c r="K565" s="139" t="s">
        <v>1</v>
      </c>
      <c r="L565" s="139" t="s">
        <v>17</v>
      </c>
      <c r="M565" s="139"/>
      <c r="N565" s="139"/>
      <c r="O565" s="139" t="s">
        <v>17</v>
      </c>
      <c r="P565" s="139" t="s">
        <v>55</v>
      </c>
      <c r="Q565" s="139" t="s">
        <v>58</v>
      </c>
      <c r="R565" s="140">
        <v>22</v>
      </c>
      <c r="S565" s="140"/>
      <c r="T565" s="151" t="s">
        <v>370</v>
      </c>
      <c r="U565" s="140" t="s">
        <v>161</v>
      </c>
      <c r="V565" s="164" t="s">
        <v>1</v>
      </c>
      <c r="W565" s="170">
        <f t="shared" ca="1" si="79"/>
        <v>2005</v>
      </c>
      <c r="X565" s="170" t="e">
        <f>INDEX(Kraftwerksliste!$C$21:$Z$559,MATCH(A565,Kraftwerksliste!$D$21:$D$559,0),17)</f>
        <v>#N/A</v>
      </c>
      <c r="Z565" s="153" t="str" cm="1">
        <f t="array" aca="1" ref="Z565" ca="1">CELL("format",I565)</f>
        <v>D1</v>
      </c>
      <c r="AA565" s="6">
        <v>564</v>
      </c>
      <c r="AB565" s="173">
        <f t="shared" ca="1" si="80"/>
        <v>2005</v>
      </c>
      <c r="AC565" s="6">
        <f t="shared" si="75"/>
        <v>0</v>
      </c>
      <c r="AD565" s="6">
        <f t="shared" si="76"/>
        <v>0</v>
      </c>
      <c r="AE565" s="6">
        <f t="shared" si="78"/>
        <v>10</v>
      </c>
      <c r="AF565" s="6" t="str">
        <f t="shared" si="77"/>
        <v>in Betrieb</v>
      </c>
    </row>
    <row r="566" spans="1:32" ht="15" customHeight="1" x14ac:dyDescent="0.25">
      <c r="A566" s="139" t="s">
        <v>1867</v>
      </c>
      <c r="B566" s="139" t="s">
        <v>932</v>
      </c>
      <c r="C566" s="139" t="s">
        <v>1868</v>
      </c>
      <c r="D566" s="139">
        <v>31628</v>
      </c>
      <c r="E566" s="139" t="s">
        <v>1866</v>
      </c>
      <c r="F566" s="139"/>
      <c r="G566" s="139" t="s">
        <v>59</v>
      </c>
      <c r="H566" s="139" t="s">
        <v>209</v>
      </c>
      <c r="I566" s="126">
        <v>26665</v>
      </c>
      <c r="J566" s="126">
        <v>26665</v>
      </c>
      <c r="K566" s="139" t="s">
        <v>1</v>
      </c>
      <c r="L566" s="139" t="s">
        <v>20</v>
      </c>
      <c r="M566" s="139"/>
      <c r="N566" s="139"/>
      <c r="O566" s="139" t="s">
        <v>20</v>
      </c>
      <c r="P566" s="139" t="s">
        <v>58</v>
      </c>
      <c r="Q566" s="139" t="s">
        <v>58</v>
      </c>
      <c r="R566" s="140">
        <v>56</v>
      </c>
      <c r="S566" s="140" t="s">
        <v>1866</v>
      </c>
      <c r="T566" s="151" t="s">
        <v>1228</v>
      </c>
      <c r="U566" s="140" t="s">
        <v>580</v>
      </c>
      <c r="V566" s="164" t="s">
        <v>1</v>
      </c>
      <c r="W566" s="170">
        <f t="shared" ca="1" si="79"/>
        <v>1973</v>
      </c>
      <c r="X566" s="170" t="str">
        <f>INDEX(Kraftwerksliste!$C$21:$Z$559,MATCH(A566,Kraftwerksliste!$D$21:$D$559,0),17)</f>
        <v>Gas turbine</v>
      </c>
      <c r="Z566" s="153" t="str" cm="1">
        <f t="array" aca="1" ref="Z566" ca="1">CELL("format",I566)</f>
        <v>D1</v>
      </c>
      <c r="AA566" s="6">
        <v>565</v>
      </c>
      <c r="AB566" s="173">
        <f t="shared" ca="1" si="80"/>
        <v>1973</v>
      </c>
      <c r="AC566" s="6">
        <f t="shared" si="75"/>
        <v>0</v>
      </c>
      <c r="AD566" s="6">
        <f t="shared" si="76"/>
        <v>0</v>
      </c>
      <c r="AE566" s="6">
        <f t="shared" si="78"/>
        <v>10</v>
      </c>
      <c r="AF566" s="6" t="str">
        <f t="shared" si="77"/>
        <v>in Betrieb</v>
      </c>
    </row>
    <row r="567" spans="1:32" ht="15" customHeight="1" x14ac:dyDescent="0.25">
      <c r="A567" s="139" t="s">
        <v>1869</v>
      </c>
      <c r="B567" s="139" t="s">
        <v>932</v>
      </c>
      <c r="C567" s="139" t="s">
        <v>1868</v>
      </c>
      <c r="D567" s="139">
        <v>31628</v>
      </c>
      <c r="E567" s="139" t="s">
        <v>1866</v>
      </c>
      <c r="F567" s="139"/>
      <c r="G567" s="139" t="s">
        <v>59</v>
      </c>
      <c r="H567" s="139" t="s">
        <v>938</v>
      </c>
      <c r="I567" s="129">
        <v>26665</v>
      </c>
      <c r="J567" s="129">
        <v>26665</v>
      </c>
      <c r="K567" s="139" t="s">
        <v>68</v>
      </c>
      <c r="L567" s="139" t="s">
        <v>20</v>
      </c>
      <c r="M567" s="139"/>
      <c r="N567" s="139"/>
      <c r="O567" s="139" t="s">
        <v>20</v>
      </c>
      <c r="P567" s="139" t="s">
        <v>58</v>
      </c>
      <c r="Q567" s="139" t="s">
        <v>58</v>
      </c>
      <c r="R567" s="140">
        <v>431</v>
      </c>
      <c r="S567" s="140" t="s">
        <v>1866</v>
      </c>
      <c r="T567" s="151" t="s">
        <v>1228</v>
      </c>
      <c r="U567" s="140" t="s">
        <v>580</v>
      </c>
      <c r="V567" s="164" t="s">
        <v>7478</v>
      </c>
      <c r="W567" s="170">
        <f t="shared" ca="1" si="79"/>
        <v>1973</v>
      </c>
      <c r="X567" s="170" t="e">
        <f>INDEX(Kraftwerksliste!$C$21:$Z$559,MATCH(A567,Kraftwerksliste!$D$21:$D$559,0),17)</f>
        <v>#N/A</v>
      </c>
      <c r="Z567" s="153" t="str" cm="1">
        <f t="array" aca="1" ref="Z567" ca="1">CELL("format",I567)</f>
        <v>D1</v>
      </c>
      <c r="AA567" s="6">
        <v>566</v>
      </c>
      <c r="AB567" s="173">
        <f t="shared" ca="1" si="80"/>
        <v>1973</v>
      </c>
      <c r="AC567" s="6">
        <f t="shared" si="75"/>
        <v>1</v>
      </c>
      <c r="AD567" s="6">
        <f t="shared" si="76"/>
        <v>0</v>
      </c>
      <c r="AE567" s="6">
        <f t="shared" si="78"/>
        <v>31</v>
      </c>
      <c r="AF567" s="6" t="str">
        <f t="shared" si="77"/>
        <v xml:space="preserve">Vorläufig Stillgelegt </v>
      </c>
    </row>
    <row r="568" spans="1:32" ht="15" customHeight="1" x14ac:dyDescent="0.25">
      <c r="A568" s="139" t="s">
        <v>4877</v>
      </c>
      <c r="B568" s="139" t="s">
        <v>4878</v>
      </c>
      <c r="C568" s="139"/>
      <c r="D568" s="139" t="s">
        <v>6523</v>
      </c>
      <c r="E568" s="139" t="s">
        <v>6524</v>
      </c>
      <c r="F568" s="139"/>
      <c r="G568" s="139" t="s">
        <v>99</v>
      </c>
      <c r="H568" s="139"/>
      <c r="I568" s="32">
        <v>2010</v>
      </c>
      <c r="J568" s="32">
        <v>2010</v>
      </c>
      <c r="K568" s="139" t="s">
        <v>1</v>
      </c>
      <c r="L568" s="139" t="s">
        <v>29</v>
      </c>
      <c r="M568" s="139"/>
      <c r="N568" s="139"/>
      <c r="O568" s="139" t="s">
        <v>29</v>
      </c>
      <c r="P568" s="139" t="s">
        <v>55</v>
      </c>
      <c r="Q568" s="139"/>
      <c r="R568" s="140">
        <v>12</v>
      </c>
      <c r="S568" s="140"/>
      <c r="T568" s="151" t="s">
        <v>149</v>
      </c>
      <c r="U568" s="140" t="s">
        <v>100</v>
      </c>
      <c r="V568" s="164" t="s">
        <v>1</v>
      </c>
      <c r="W568" s="170" t="str">
        <f t="shared" ca="1" si="79"/>
        <v>2010</v>
      </c>
      <c r="X568" s="170" t="e">
        <f>INDEX(Kraftwerksliste!$C$21:$Z$559,MATCH(A568,Kraftwerksliste!$D$21:$D$559,0),17)</f>
        <v>#N/A</v>
      </c>
      <c r="Z568" s="153" t="str" cm="1">
        <f t="array" aca="1" ref="Z568" ca="1">CELL("format",I568)</f>
        <v>G</v>
      </c>
      <c r="AA568" s="6">
        <v>567</v>
      </c>
      <c r="AB568" s="173" t="str">
        <f t="shared" ca="1" si="80"/>
        <v>2010</v>
      </c>
      <c r="AC568" s="6">
        <f t="shared" si="75"/>
        <v>0</v>
      </c>
      <c r="AD568" s="6">
        <f t="shared" si="76"/>
        <v>0</v>
      </c>
      <c r="AE568" s="6">
        <f t="shared" si="78"/>
        <v>10</v>
      </c>
      <c r="AF568" s="6" t="str">
        <f t="shared" si="77"/>
        <v>in Betrieb</v>
      </c>
    </row>
    <row r="569" spans="1:32" ht="15" customHeight="1" x14ac:dyDescent="0.25">
      <c r="A569" s="139" t="s">
        <v>4879</v>
      </c>
      <c r="B569" s="139" t="s">
        <v>4880</v>
      </c>
      <c r="C569" s="139"/>
      <c r="D569" s="139">
        <v>27607</v>
      </c>
      <c r="E569" s="139" t="s">
        <v>6525</v>
      </c>
      <c r="F569" s="139"/>
      <c r="G569" s="139" t="s">
        <v>59</v>
      </c>
      <c r="H569" s="139"/>
      <c r="I569" s="29">
        <v>1999</v>
      </c>
      <c r="J569" s="29">
        <v>1999</v>
      </c>
      <c r="K569" s="139" t="s">
        <v>1</v>
      </c>
      <c r="L569" s="139" t="s">
        <v>3864</v>
      </c>
      <c r="M569" s="139"/>
      <c r="N569" s="139"/>
      <c r="O569" s="139" t="s">
        <v>3864</v>
      </c>
      <c r="P569" s="139" t="s">
        <v>55</v>
      </c>
      <c r="Q569" s="139"/>
      <c r="R569" s="140">
        <v>25</v>
      </c>
      <c r="S569" s="140"/>
      <c r="T569" s="151" t="s">
        <v>1280</v>
      </c>
      <c r="U569" s="140" t="s">
        <v>60</v>
      </c>
      <c r="V569" s="164" t="s">
        <v>1</v>
      </c>
      <c r="W569" s="170" t="str">
        <f t="shared" ca="1" si="79"/>
        <v>1999</v>
      </c>
      <c r="X569" s="170" t="e">
        <f>INDEX(Kraftwerksliste!$C$21:$Z$559,MATCH(A569,Kraftwerksliste!$D$21:$D$559,0),17)</f>
        <v>#N/A</v>
      </c>
      <c r="Z569" s="153" t="str" cm="1">
        <f t="array" aca="1" ref="Z569" ca="1">CELL("format",I569)</f>
        <v>G</v>
      </c>
      <c r="AA569" s="6">
        <v>568</v>
      </c>
      <c r="AB569" s="173" t="str">
        <f t="shared" ca="1" si="80"/>
        <v>1999</v>
      </c>
      <c r="AC569" s="6">
        <f t="shared" si="75"/>
        <v>0</v>
      </c>
      <c r="AD569" s="6">
        <f t="shared" si="76"/>
        <v>0</v>
      </c>
      <c r="AE569" s="6">
        <f t="shared" si="78"/>
        <v>10</v>
      </c>
      <c r="AF569" s="6" t="str">
        <f t="shared" si="77"/>
        <v>in Betrieb</v>
      </c>
    </row>
    <row r="570" spans="1:32" ht="15" customHeight="1" x14ac:dyDescent="0.25">
      <c r="A570" s="139" t="s">
        <v>4881</v>
      </c>
      <c r="B570" s="139" t="s">
        <v>4882</v>
      </c>
      <c r="C570" s="139"/>
      <c r="D570" s="139">
        <v>27607</v>
      </c>
      <c r="E570" s="139" t="s">
        <v>6525</v>
      </c>
      <c r="F570" s="139"/>
      <c r="G570" s="139" t="s">
        <v>59</v>
      </c>
      <c r="H570" s="139"/>
      <c r="I570" s="29">
        <v>2000</v>
      </c>
      <c r="J570" s="29">
        <v>2000</v>
      </c>
      <c r="K570" s="139" t="s">
        <v>1</v>
      </c>
      <c r="L570" s="139" t="s">
        <v>3864</v>
      </c>
      <c r="M570" s="139"/>
      <c r="N570" s="139"/>
      <c r="O570" s="139" t="s">
        <v>3864</v>
      </c>
      <c r="P570" s="139" t="s">
        <v>55</v>
      </c>
      <c r="Q570" s="139"/>
      <c r="R570" s="140">
        <v>20.8</v>
      </c>
      <c r="S570" s="140"/>
      <c r="T570" s="151" t="s">
        <v>1280</v>
      </c>
      <c r="U570" s="140" t="s">
        <v>60</v>
      </c>
      <c r="V570" s="164" t="s">
        <v>1</v>
      </c>
      <c r="W570" s="170" t="str">
        <f t="shared" ca="1" si="79"/>
        <v>2000</v>
      </c>
      <c r="X570" s="170" t="e">
        <f>INDEX(Kraftwerksliste!$C$21:$Z$559,MATCH(A570,Kraftwerksliste!$D$21:$D$559,0),17)</f>
        <v>#N/A</v>
      </c>
      <c r="Z570" s="153" t="str" cm="1">
        <f t="array" aca="1" ref="Z570" ca="1">CELL("format",I570)</f>
        <v>G</v>
      </c>
      <c r="AA570" s="6">
        <v>569</v>
      </c>
      <c r="AB570" s="173" t="str">
        <f t="shared" ca="1" si="80"/>
        <v>2000</v>
      </c>
      <c r="AC570" s="6">
        <f t="shared" si="75"/>
        <v>0</v>
      </c>
      <c r="AD570" s="6">
        <f t="shared" si="76"/>
        <v>0</v>
      </c>
      <c r="AE570" s="6">
        <f t="shared" si="78"/>
        <v>10</v>
      </c>
      <c r="AF570" s="6" t="str">
        <f t="shared" si="77"/>
        <v>in Betrieb</v>
      </c>
    </row>
    <row r="571" spans="1:32" ht="15" customHeight="1" x14ac:dyDescent="0.25">
      <c r="A571" s="139" t="s">
        <v>4883</v>
      </c>
      <c r="B571" s="139" t="s">
        <v>4884</v>
      </c>
      <c r="C571" s="139"/>
      <c r="D571" s="139">
        <v>27607</v>
      </c>
      <c r="E571" s="139" t="s">
        <v>6525</v>
      </c>
      <c r="F571" s="139"/>
      <c r="G571" s="139" t="s">
        <v>59</v>
      </c>
      <c r="H571" s="139"/>
      <c r="I571" s="29">
        <v>1999</v>
      </c>
      <c r="J571" s="29">
        <v>1999</v>
      </c>
      <c r="K571" s="139" t="s">
        <v>1</v>
      </c>
      <c r="L571" s="139" t="s">
        <v>3864</v>
      </c>
      <c r="M571" s="139"/>
      <c r="N571" s="139"/>
      <c r="O571" s="139" t="s">
        <v>3864</v>
      </c>
      <c r="P571" s="139" t="s">
        <v>55</v>
      </c>
      <c r="Q571" s="139"/>
      <c r="R571" s="140">
        <v>11</v>
      </c>
      <c r="S571" s="140"/>
      <c r="T571" s="151" t="s">
        <v>1280</v>
      </c>
      <c r="U571" s="140" t="s">
        <v>60</v>
      </c>
      <c r="V571" s="164" t="s">
        <v>1</v>
      </c>
      <c r="W571" s="170" t="str">
        <f t="shared" ca="1" si="79"/>
        <v>1999</v>
      </c>
      <c r="X571" s="170" t="e">
        <f>INDEX(Kraftwerksliste!$C$21:$Z$559,MATCH(A571,Kraftwerksliste!$D$21:$D$559,0),17)</f>
        <v>#N/A</v>
      </c>
      <c r="Z571" s="153" t="str" cm="1">
        <f t="array" aca="1" ref="Z571" ca="1">CELL("format",I571)</f>
        <v>G</v>
      </c>
      <c r="AA571" s="6">
        <v>570</v>
      </c>
      <c r="AB571" s="173" t="str">
        <f t="shared" ca="1" si="80"/>
        <v>1999</v>
      </c>
      <c r="AC571" s="6">
        <f t="shared" si="75"/>
        <v>0</v>
      </c>
      <c r="AD571" s="6">
        <f t="shared" si="76"/>
        <v>0</v>
      </c>
      <c r="AE571" s="6">
        <f t="shared" si="78"/>
        <v>10</v>
      </c>
      <c r="AF571" s="6" t="str">
        <f t="shared" si="77"/>
        <v>in Betrieb</v>
      </c>
    </row>
    <row r="572" spans="1:32" ht="15" customHeight="1" x14ac:dyDescent="0.25">
      <c r="A572" s="139" t="s">
        <v>4885</v>
      </c>
      <c r="B572" s="139" t="s">
        <v>4886</v>
      </c>
      <c r="C572" s="139"/>
      <c r="D572" s="139">
        <v>27607</v>
      </c>
      <c r="E572" s="139" t="s">
        <v>6525</v>
      </c>
      <c r="F572" s="139"/>
      <c r="G572" s="139" t="s">
        <v>59</v>
      </c>
      <c r="H572" s="139"/>
      <c r="I572" s="29">
        <v>2000</v>
      </c>
      <c r="J572" s="29">
        <v>2000</v>
      </c>
      <c r="K572" s="139" t="s">
        <v>1</v>
      </c>
      <c r="L572" s="139" t="s">
        <v>3864</v>
      </c>
      <c r="M572" s="139"/>
      <c r="N572" s="139"/>
      <c r="O572" s="139" t="s">
        <v>3864</v>
      </c>
      <c r="P572" s="139" t="s">
        <v>55</v>
      </c>
      <c r="Q572" s="139"/>
      <c r="R572" s="140">
        <v>11</v>
      </c>
      <c r="S572" s="140"/>
      <c r="T572" s="151" t="s">
        <v>149</v>
      </c>
      <c r="U572" s="140" t="s">
        <v>60</v>
      </c>
      <c r="V572" s="164" t="s">
        <v>1</v>
      </c>
      <c r="W572" s="170" t="str">
        <f t="shared" ca="1" si="79"/>
        <v>2000</v>
      </c>
      <c r="X572" s="170" t="e">
        <f>INDEX(Kraftwerksliste!$C$21:$Z$559,MATCH(A572,Kraftwerksliste!$D$21:$D$559,0),17)</f>
        <v>#N/A</v>
      </c>
      <c r="Z572" s="153" t="str" cm="1">
        <f t="array" aca="1" ref="Z572" ca="1">CELL("format",I572)</f>
        <v>G</v>
      </c>
      <c r="AA572" s="6">
        <v>571</v>
      </c>
      <c r="AB572" s="173" t="str">
        <f t="shared" ca="1" si="80"/>
        <v>2000</v>
      </c>
      <c r="AC572" s="6">
        <f t="shared" si="75"/>
        <v>0</v>
      </c>
      <c r="AD572" s="6">
        <f t="shared" si="76"/>
        <v>0</v>
      </c>
      <c r="AE572" s="6">
        <f t="shared" si="78"/>
        <v>10</v>
      </c>
      <c r="AF572" s="6" t="str">
        <f t="shared" si="77"/>
        <v>in Betrieb</v>
      </c>
    </row>
    <row r="573" spans="1:32" ht="15" customHeight="1" x14ac:dyDescent="0.25">
      <c r="A573" s="139" t="s">
        <v>4887</v>
      </c>
      <c r="B573" s="139"/>
      <c r="C573" s="139"/>
      <c r="D573" s="139">
        <v>27607</v>
      </c>
      <c r="E573" s="139" t="s">
        <v>6525</v>
      </c>
      <c r="F573" s="139"/>
      <c r="G573" s="139" t="s">
        <v>59</v>
      </c>
      <c r="H573" s="139"/>
      <c r="I573" s="29">
        <v>2001</v>
      </c>
      <c r="J573" s="29">
        <v>2001</v>
      </c>
      <c r="K573" s="139" t="s">
        <v>1</v>
      </c>
      <c r="L573" s="139" t="s">
        <v>3864</v>
      </c>
      <c r="M573" s="139"/>
      <c r="N573" s="139"/>
      <c r="O573" s="139" t="s">
        <v>3864</v>
      </c>
      <c r="P573" s="139" t="s">
        <v>55</v>
      </c>
      <c r="Q573" s="139"/>
      <c r="R573" s="140">
        <v>10.5</v>
      </c>
      <c r="S573" s="140"/>
      <c r="T573" s="151" t="s">
        <v>1280</v>
      </c>
      <c r="U573" s="140" t="s">
        <v>60</v>
      </c>
      <c r="V573" s="164" t="s">
        <v>1</v>
      </c>
      <c r="W573" s="170" t="str">
        <f t="shared" ca="1" si="79"/>
        <v>2001</v>
      </c>
      <c r="X573" s="170" t="e">
        <f>INDEX(Kraftwerksliste!$C$21:$Z$559,MATCH(A573,Kraftwerksliste!$D$21:$D$559,0),17)</f>
        <v>#N/A</v>
      </c>
      <c r="Z573" s="153" t="str" cm="1">
        <f t="array" aca="1" ref="Z573" ca="1">CELL("format",I573)</f>
        <v>G</v>
      </c>
      <c r="AA573" s="6">
        <v>572</v>
      </c>
      <c r="AB573" s="173" t="str">
        <f t="shared" ca="1" si="80"/>
        <v>2001</v>
      </c>
      <c r="AC573" s="6">
        <f t="shared" si="75"/>
        <v>0</v>
      </c>
      <c r="AD573" s="6">
        <f t="shared" si="76"/>
        <v>0</v>
      </c>
      <c r="AE573" s="6">
        <f t="shared" si="78"/>
        <v>10</v>
      </c>
      <c r="AF573" s="6" t="str">
        <f t="shared" si="77"/>
        <v>in Betrieb</v>
      </c>
    </row>
    <row r="574" spans="1:32" ht="15" customHeight="1" x14ac:dyDescent="0.25">
      <c r="A574" s="139" t="s">
        <v>4890</v>
      </c>
      <c r="B574" s="139" t="s">
        <v>4891</v>
      </c>
      <c r="C574" s="139"/>
      <c r="D574" s="139">
        <v>29386</v>
      </c>
      <c r="E574" s="139" t="s">
        <v>6529</v>
      </c>
      <c r="F574" s="139"/>
      <c r="G574" s="139" t="s">
        <v>59</v>
      </c>
      <c r="H574" s="139"/>
      <c r="I574" s="29">
        <v>2009</v>
      </c>
      <c r="J574" s="29">
        <v>2009</v>
      </c>
      <c r="K574" s="139" t="s">
        <v>1</v>
      </c>
      <c r="L574" s="139" t="s">
        <v>3864</v>
      </c>
      <c r="M574" s="139"/>
      <c r="N574" s="139"/>
      <c r="O574" s="139" t="s">
        <v>3864</v>
      </c>
      <c r="P574" s="139" t="s">
        <v>55</v>
      </c>
      <c r="Q574" s="139"/>
      <c r="R574" s="140">
        <v>20</v>
      </c>
      <c r="S574" s="140"/>
      <c r="T574" s="151" t="s">
        <v>370</v>
      </c>
      <c r="U574" s="140" t="s">
        <v>7321</v>
      </c>
      <c r="V574" s="164" t="s">
        <v>1</v>
      </c>
      <c r="W574" s="170" t="str">
        <f t="shared" ca="1" si="79"/>
        <v>2009</v>
      </c>
      <c r="X574" s="170" t="e">
        <f>INDEX(Kraftwerksliste!$C$21:$Z$559,MATCH(A574,Kraftwerksliste!$D$21:$D$559,0),17)</f>
        <v>#N/A</v>
      </c>
      <c r="Z574" s="153" t="str" cm="1">
        <f t="array" aca="1" ref="Z574" ca="1">CELL("format",I574)</f>
        <v>G</v>
      </c>
      <c r="AA574" s="6">
        <v>573</v>
      </c>
      <c r="AB574" s="173" t="str">
        <f t="shared" ca="1" si="80"/>
        <v>2009</v>
      </c>
      <c r="AC574" s="6">
        <f t="shared" si="75"/>
        <v>0</v>
      </c>
      <c r="AD574" s="6">
        <f t="shared" si="76"/>
        <v>0</v>
      </c>
      <c r="AE574" s="6">
        <f t="shared" si="78"/>
        <v>10</v>
      </c>
      <c r="AF574" s="6" t="str">
        <f t="shared" si="77"/>
        <v>in Betrieb</v>
      </c>
    </row>
    <row r="575" spans="1:32" ht="15" customHeight="1" x14ac:dyDescent="0.25">
      <c r="A575" s="139" t="s">
        <v>1870</v>
      </c>
      <c r="B575" s="139" t="s">
        <v>1871</v>
      </c>
      <c r="C575" s="139" t="s">
        <v>1872</v>
      </c>
      <c r="D575" s="139" t="s">
        <v>1873</v>
      </c>
      <c r="E575" s="139" t="s">
        <v>1872</v>
      </c>
      <c r="F575" s="139"/>
      <c r="G575" s="139" t="s">
        <v>1874</v>
      </c>
      <c r="H575" s="139" t="s">
        <v>1875</v>
      </c>
      <c r="I575" s="30">
        <v>5388</v>
      </c>
      <c r="J575" s="30">
        <v>5388</v>
      </c>
      <c r="K575" s="139" t="s">
        <v>1</v>
      </c>
      <c r="L575" s="139" t="s">
        <v>25</v>
      </c>
      <c r="M575" s="139"/>
      <c r="N575" s="139"/>
      <c r="O575" s="139" t="s">
        <v>25</v>
      </c>
      <c r="P575" s="139" t="s">
        <v>58</v>
      </c>
      <c r="Q575" s="139" t="s">
        <v>58</v>
      </c>
      <c r="R575" s="140">
        <v>104.4</v>
      </c>
      <c r="S575" s="140" t="s">
        <v>1876</v>
      </c>
      <c r="T575" s="151" t="s">
        <v>370</v>
      </c>
      <c r="U575" s="140" t="s">
        <v>1208</v>
      </c>
      <c r="V575" s="164" t="s">
        <v>1</v>
      </c>
      <c r="W575" s="170">
        <f t="shared" ca="1" si="79"/>
        <v>1914</v>
      </c>
      <c r="X575" s="170" t="e">
        <f>INDEX(Kraftwerksliste!$C$21:$Z$559,MATCH(A575,Kraftwerksliste!$D$21:$D$559,0),17)</f>
        <v>#N/A</v>
      </c>
      <c r="Z575" s="153" t="str" cm="1">
        <f t="array" aca="1" ref="Z575" ca="1">CELL("format",I575)</f>
        <v>D1</v>
      </c>
      <c r="AA575" s="6">
        <v>574</v>
      </c>
      <c r="AB575" s="173">
        <f t="shared" ca="1" si="80"/>
        <v>1914</v>
      </c>
      <c r="AC575" s="6">
        <f t="shared" si="75"/>
        <v>0</v>
      </c>
      <c r="AD575" s="6">
        <f t="shared" si="76"/>
        <v>0</v>
      </c>
      <c r="AE575" s="6">
        <f t="shared" si="78"/>
        <v>10</v>
      </c>
      <c r="AF575" s="6" t="str">
        <f t="shared" si="77"/>
        <v>in Betrieb</v>
      </c>
    </row>
    <row r="576" spans="1:32" ht="15" customHeight="1" x14ac:dyDescent="0.25">
      <c r="A576" s="139" t="s">
        <v>4893</v>
      </c>
      <c r="B576" s="139" t="s">
        <v>1531</v>
      </c>
      <c r="C576" s="139" t="s">
        <v>4894</v>
      </c>
      <c r="D576" s="139">
        <v>89415</v>
      </c>
      <c r="E576" s="139" t="s">
        <v>6531</v>
      </c>
      <c r="F576" s="139" t="s">
        <v>6532</v>
      </c>
      <c r="G576" s="139" t="s">
        <v>127</v>
      </c>
      <c r="H576" s="139"/>
      <c r="I576" s="30">
        <v>39688</v>
      </c>
      <c r="J576" s="38">
        <v>39688</v>
      </c>
      <c r="K576" s="139" t="s">
        <v>1</v>
      </c>
      <c r="L576" s="139" t="s">
        <v>29</v>
      </c>
      <c r="M576" s="139"/>
      <c r="N576" s="139"/>
      <c r="O576" s="139" t="s">
        <v>29</v>
      </c>
      <c r="P576" s="139" t="s">
        <v>55</v>
      </c>
      <c r="Q576" s="139" t="s">
        <v>58</v>
      </c>
      <c r="R576" s="140">
        <v>10</v>
      </c>
      <c r="S576" s="140" t="s">
        <v>7336</v>
      </c>
      <c r="T576" s="151" t="s">
        <v>149</v>
      </c>
      <c r="U576" s="140" t="s">
        <v>129</v>
      </c>
      <c r="V576" s="164" t="s">
        <v>1</v>
      </c>
      <c r="W576" s="170">
        <f t="shared" ca="1" si="79"/>
        <v>2008</v>
      </c>
      <c r="X576" s="170" t="e">
        <f>INDEX(Kraftwerksliste!$C$21:$Z$559,MATCH(A576,Kraftwerksliste!$D$21:$D$559,0),17)</f>
        <v>#N/A</v>
      </c>
      <c r="Z576" s="153" t="str" cm="1">
        <f t="array" aca="1" ref="Z576" ca="1">CELL("format",I576)</f>
        <v>D1</v>
      </c>
      <c r="AA576" s="6">
        <v>575</v>
      </c>
      <c r="AB576" s="173">
        <f t="shared" ca="1" si="80"/>
        <v>2008</v>
      </c>
      <c r="AC576" s="6">
        <f t="shared" si="75"/>
        <v>0</v>
      </c>
      <c r="AD576" s="6">
        <f t="shared" si="76"/>
        <v>0</v>
      </c>
      <c r="AE576" s="6">
        <f t="shared" si="78"/>
        <v>10</v>
      </c>
      <c r="AF576" s="6" t="str">
        <f t="shared" si="77"/>
        <v>in Betrieb</v>
      </c>
    </row>
    <row r="577" spans="1:32" ht="15" customHeight="1" x14ac:dyDescent="0.25">
      <c r="A577" s="139" t="s">
        <v>4896</v>
      </c>
      <c r="B577" s="139" t="s">
        <v>4897</v>
      </c>
      <c r="C577" s="139"/>
      <c r="D577" s="139">
        <v>36369</v>
      </c>
      <c r="E577" s="139" t="s">
        <v>6535</v>
      </c>
      <c r="F577" s="139"/>
      <c r="G577" s="139" t="s">
        <v>220</v>
      </c>
      <c r="H577" s="139"/>
      <c r="I577" s="29">
        <v>2000</v>
      </c>
      <c r="J577" s="29">
        <v>2000</v>
      </c>
      <c r="K577" s="139" t="s">
        <v>1</v>
      </c>
      <c r="L577" s="139" t="s">
        <v>3864</v>
      </c>
      <c r="M577" s="139"/>
      <c r="N577" s="139"/>
      <c r="O577" s="139" t="s">
        <v>3864</v>
      </c>
      <c r="P577" s="139" t="s">
        <v>55</v>
      </c>
      <c r="Q577" s="139"/>
      <c r="R577" s="140">
        <v>15.6</v>
      </c>
      <c r="S577" s="140"/>
      <c r="T577" s="151" t="s">
        <v>1280</v>
      </c>
      <c r="U577" s="140" t="s">
        <v>7337</v>
      </c>
      <c r="V577" s="164" t="s">
        <v>1</v>
      </c>
      <c r="W577" s="170" t="str">
        <f t="shared" ca="1" si="79"/>
        <v>2000</v>
      </c>
      <c r="X577" s="170" t="e">
        <f>INDEX(Kraftwerksliste!$C$21:$Z$559,MATCH(A577,Kraftwerksliste!$D$21:$D$559,0),17)</f>
        <v>#N/A</v>
      </c>
      <c r="Z577" s="153" t="str" cm="1">
        <f t="array" aca="1" ref="Z577" ca="1">CELL("format",I577)</f>
        <v>G</v>
      </c>
      <c r="AA577" s="6">
        <v>576</v>
      </c>
      <c r="AB577" s="173" t="str">
        <f t="shared" ca="1" si="80"/>
        <v>2000</v>
      </c>
      <c r="AC577" s="6">
        <f t="shared" si="75"/>
        <v>0</v>
      </c>
      <c r="AD577" s="6">
        <f t="shared" si="76"/>
        <v>0</v>
      </c>
      <c r="AE577" s="6">
        <f t="shared" si="78"/>
        <v>10</v>
      </c>
      <c r="AF577" s="6" t="str">
        <f t="shared" si="77"/>
        <v>in Betrieb</v>
      </c>
    </row>
    <row r="578" spans="1:32" ht="15" customHeight="1" x14ac:dyDescent="0.25">
      <c r="A578" s="139" t="s">
        <v>1895</v>
      </c>
      <c r="B578" s="139" t="s">
        <v>435</v>
      </c>
      <c r="C578" s="139" t="s">
        <v>1896</v>
      </c>
      <c r="D578" s="139">
        <v>4105</v>
      </c>
      <c r="E578" s="139" t="s">
        <v>1897</v>
      </c>
      <c r="F578" s="139"/>
      <c r="G578" s="139" t="s">
        <v>170</v>
      </c>
      <c r="H578" s="139"/>
      <c r="I578" s="30">
        <v>35110</v>
      </c>
      <c r="J578" s="38">
        <v>35110</v>
      </c>
      <c r="K578" s="139" t="s">
        <v>1</v>
      </c>
      <c r="L578" s="139" t="s">
        <v>110</v>
      </c>
      <c r="M578" s="139" t="s">
        <v>20</v>
      </c>
      <c r="N578" s="139" t="s">
        <v>692</v>
      </c>
      <c r="O578" s="139" t="s">
        <v>20</v>
      </c>
      <c r="P578" s="139" t="s">
        <v>58</v>
      </c>
      <c r="Q578" s="139" t="s">
        <v>55</v>
      </c>
      <c r="R578" s="140">
        <v>167</v>
      </c>
      <c r="S578" s="140" t="s">
        <v>1898</v>
      </c>
      <c r="T578" s="151" t="s">
        <v>370</v>
      </c>
      <c r="U578" s="140" t="s">
        <v>1899</v>
      </c>
      <c r="V578" s="164" t="s">
        <v>1</v>
      </c>
      <c r="W578" s="170">
        <f t="shared" ca="1" si="79"/>
        <v>1996</v>
      </c>
      <c r="X578" s="170" t="str">
        <f>INDEX(Kraftwerksliste!$C$21:$Z$559,MATCH(A578,Kraftwerksliste!$D$21:$D$559,0),17)</f>
        <v>Combined cycle</v>
      </c>
      <c r="Z578" s="153" t="str" cm="1">
        <f t="array" aca="1" ref="Z578" ca="1">CELL("format",I578)</f>
        <v>D1</v>
      </c>
      <c r="AA578" s="6">
        <v>577</v>
      </c>
      <c r="AB578" s="173">
        <f t="shared" ca="1" si="80"/>
        <v>1996</v>
      </c>
      <c r="AC578" s="6">
        <f t="shared" ref="AC578:AC641" si="81">IF(RIGHT(K578,9)="(mit StA)",1,0)</f>
        <v>0</v>
      </c>
      <c r="AD578" s="6">
        <f t="shared" ref="AD578:AD641" si="82">IF(RIGHT(K578,10)="(ohne StA)",1,0)</f>
        <v>0</v>
      </c>
      <c r="AE578" s="6">
        <f t="shared" si="78"/>
        <v>10</v>
      </c>
      <c r="AF578" s="6" t="str">
        <f t="shared" ref="AF578:AF641" si="83">IF(AC578=1,LEFT(K578,AE578-9),IF(AD578=1,LEFT(K578,AE578-10),K578))</f>
        <v>in Betrieb</v>
      </c>
    </row>
    <row r="579" spans="1:32" ht="15" customHeight="1" x14ac:dyDescent="0.25">
      <c r="A579" s="139" t="s">
        <v>4900</v>
      </c>
      <c r="B579" s="139" t="s">
        <v>81</v>
      </c>
      <c r="C579" s="139" t="s">
        <v>3979</v>
      </c>
      <c r="D579" s="139">
        <v>38268</v>
      </c>
      <c r="E579" s="139" t="s">
        <v>6538</v>
      </c>
      <c r="F579" s="139"/>
      <c r="G579" s="139" t="s">
        <v>59</v>
      </c>
      <c r="H579" s="139" t="s">
        <v>6539</v>
      </c>
      <c r="I579" s="31">
        <v>2002</v>
      </c>
      <c r="J579" s="31">
        <v>2002</v>
      </c>
      <c r="K579" s="139" t="s">
        <v>1</v>
      </c>
      <c r="L579" s="139" t="s">
        <v>3864</v>
      </c>
      <c r="M579" s="139"/>
      <c r="N579" s="139"/>
      <c r="O579" s="139" t="s">
        <v>3864</v>
      </c>
      <c r="P579" s="139" t="s">
        <v>55</v>
      </c>
      <c r="Q579" s="139" t="s">
        <v>58</v>
      </c>
      <c r="R579" s="140">
        <v>14.4</v>
      </c>
      <c r="S579" s="140" t="s">
        <v>7339</v>
      </c>
      <c r="T579" s="151" t="s">
        <v>149</v>
      </c>
      <c r="U579" s="140" t="s">
        <v>161</v>
      </c>
      <c r="V579" s="164" t="s">
        <v>1</v>
      </c>
      <c r="W579" s="170" t="str">
        <f t="shared" ca="1" si="79"/>
        <v>2002</v>
      </c>
      <c r="X579" s="170" t="e">
        <f>INDEX(Kraftwerksliste!$C$21:$Z$559,MATCH(A579,Kraftwerksliste!$D$21:$D$559,0),17)</f>
        <v>#N/A</v>
      </c>
      <c r="Z579" s="153" t="str" cm="1">
        <f t="array" aca="1" ref="Z579" ca="1">CELL("format",I579)</f>
        <v>F0</v>
      </c>
      <c r="AA579" s="6">
        <v>578</v>
      </c>
      <c r="AB579" s="173" t="str">
        <f t="shared" ca="1" si="80"/>
        <v>2002</v>
      </c>
      <c r="AC579" s="6">
        <f t="shared" si="81"/>
        <v>0</v>
      </c>
      <c r="AD579" s="6">
        <f t="shared" si="82"/>
        <v>0</v>
      </c>
      <c r="AE579" s="6">
        <f t="shared" si="78"/>
        <v>10</v>
      </c>
      <c r="AF579" s="6" t="str">
        <f t="shared" si="83"/>
        <v>in Betrieb</v>
      </c>
    </row>
    <row r="580" spans="1:32" ht="15" customHeight="1" x14ac:dyDescent="0.25">
      <c r="A580" s="139" t="s">
        <v>1920</v>
      </c>
      <c r="B580" s="139" t="s">
        <v>1056</v>
      </c>
      <c r="C580" s="139" t="s">
        <v>1921</v>
      </c>
      <c r="D580" s="139">
        <v>6237</v>
      </c>
      <c r="E580" s="139" t="s">
        <v>1922</v>
      </c>
      <c r="F580" s="139" t="s">
        <v>1923</v>
      </c>
      <c r="G580" s="139" t="s">
        <v>99</v>
      </c>
      <c r="H580" s="139" t="s">
        <v>1924</v>
      </c>
      <c r="I580" s="30">
        <v>38590</v>
      </c>
      <c r="J580" s="38">
        <v>38590</v>
      </c>
      <c r="K580" s="139" t="s">
        <v>1</v>
      </c>
      <c r="L580" s="139" t="s">
        <v>16</v>
      </c>
      <c r="M580" s="139"/>
      <c r="N580" s="139"/>
      <c r="O580" s="139" t="s">
        <v>16</v>
      </c>
      <c r="P580" s="139" t="s">
        <v>58</v>
      </c>
      <c r="Q580" s="139" t="s">
        <v>58</v>
      </c>
      <c r="R580" s="140">
        <v>16.25</v>
      </c>
      <c r="S580" s="140" t="s">
        <v>1925</v>
      </c>
      <c r="T580" s="151" t="s">
        <v>149</v>
      </c>
      <c r="U580" s="140" t="s">
        <v>1926</v>
      </c>
      <c r="V580" s="164" t="s">
        <v>1</v>
      </c>
      <c r="W580" s="170">
        <f t="shared" ca="1" si="79"/>
        <v>2005</v>
      </c>
      <c r="X580" s="170" t="str">
        <f>INDEX(Kraftwerksliste!$C$21:$Z$559,MATCH(A580,Kraftwerksliste!$D$21:$D$559,0),17)</f>
        <v>Steam turbine</v>
      </c>
      <c r="Z580" s="153" t="str" cm="1">
        <f t="array" aca="1" ref="Z580" ca="1">CELL("format",I580)</f>
        <v>D1</v>
      </c>
      <c r="AA580" s="6">
        <v>579</v>
      </c>
      <c r="AB580" s="173">
        <f t="shared" ca="1" si="80"/>
        <v>2005</v>
      </c>
      <c r="AC580" s="6">
        <f t="shared" si="81"/>
        <v>0</v>
      </c>
      <c r="AD580" s="6">
        <f t="shared" si="82"/>
        <v>0</v>
      </c>
      <c r="AE580" s="6">
        <f t="shared" si="78"/>
        <v>10</v>
      </c>
      <c r="AF580" s="6" t="str">
        <f t="shared" si="83"/>
        <v>in Betrieb</v>
      </c>
    </row>
    <row r="581" spans="1:32" ht="15" customHeight="1" x14ac:dyDescent="0.25">
      <c r="A581" s="139" t="s">
        <v>1927</v>
      </c>
      <c r="B581" s="139" t="s">
        <v>1056</v>
      </c>
      <c r="C581" s="139" t="s">
        <v>1921</v>
      </c>
      <c r="D581" s="139">
        <v>6237</v>
      </c>
      <c r="E581" s="139" t="s">
        <v>1922</v>
      </c>
      <c r="F581" s="139" t="s">
        <v>1923</v>
      </c>
      <c r="G581" s="139" t="s">
        <v>99</v>
      </c>
      <c r="H581" s="139" t="s">
        <v>1928</v>
      </c>
      <c r="I581" s="30">
        <v>39252</v>
      </c>
      <c r="J581" s="38">
        <v>39252</v>
      </c>
      <c r="K581" s="139" t="s">
        <v>1</v>
      </c>
      <c r="L581" s="139" t="s">
        <v>16</v>
      </c>
      <c r="M581" s="139"/>
      <c r="N581" s="139"/>
      <c r="O581" s="139" t="s">
        <v>16</v>
      </c>
      <c r="P581" s="139" t="s">
        <v>58</v>
      </c>
      <c r="Q581" s="139" t="s">
        <v>58</v>
      </c>
      <c r="R581" s="140">
        <v>16.25</v>
      </c>
      <c r="S581" s="140" t="s">
        <v>1925</v>
      </c>
      <c r="T581" s="151" t="s">
        <v>149</v>
      </c>
      <c r="U581" s="140" t="s">
        <v>1926</v>
      </c>
      <c r="V581" s="164" t="s">
        <v>1</v>
      </c>
      <c r="W581" s="170">
        <f t="shared" ca="1" si="79"/>
        <v>2007</v>
      </c>
      <c r="X581" s="170" t="str">
        <f>INDEX(Kraftwerksliste!$C$21:$Z$559,MATCH(A581,Kraftwerksliste!$D$21:$D$559,0),17)</f>
        <v>Steam turbine</v>
      </c>
      <c r="Z581" s="153" t="str" cm="1">
        <f t="array" aca="1" ref="Z581" ca="1">CELL("format",I581)</f>
        <v>D1</v>
      </c>
      <c r="AA581" s="6">
        <v>580</v>
      </c>
      <c r="AB581" s="173">
        <f t="shared" ca="1" si="80"/>
        <v>2007</v>
      </c>
      <c r="AC581" s="6">
        <f t="shared" si="81"/>
        <v>0</v>
      </c>
      <c r="AD581" s="6">
        <f t="shared" si="82"/>
        <v>0</v>
      </c>
      <c r="AE581" s="6">
        <f t="shared" si="78"/>
        <v>10</v>
      </c>
      <c r="AF581" s="6" t="str">
        <f t="shared" si="83"/>
        <v>in Betrieb</v>
      </c>
    </row>
    <row r="582" spans="1:32" ht="15" customHeight="1" x14ac:dyDescent="0.25">
      <c r="A582" s="139" t="s">
        <v>1929</v>
      </c>
      <c r="B582" s="139" t="s">
        <v>1926</v>
      </c>
      <c r="C582" s="139" t="s">
        <v>1930</v>
      </c>
      <c r="D582" s="139">
        <v>6237</v>
      </c>
      <c r="E582" s="139" t="s">
        <v>1922</v>
      </c>
      <c r="F582" s="139"/>
      <c r="G582" s="139" t="s">
        <v>99</v>
      </c>
      <c r="H582" s="139"/>
      <c r="I582" s="30">
        <v>36069</v>
      </c>
      <c r="J582" s="38">
        <v>36069</v>
      </c>
      <c r="K582" s="139" t="s">
        <v>1</v>
      </c>
      <c r="L582" s="139" t="s">
        <v>20</v>
      </c>
      <c r="M582" s="139"/>
      <c r="N582" s="139"/>
      <c r="O582" s="139" t="s">
        <v>20</v>
      </c>
      <c r="P582" s="139" t="s">
        <v>58</v>
      </c>
      <c r="Q582" s="139" t="s">
        <v>130</v>
      </c>
      <c r="R582" s="140">
        <v>39</v>
      </c>
      <c r="S582" s="140" t="s">
        <v>1931</v>
      </c>
      <c r="T582" s="151" t="s">
        <v>370</v>
      </c>
      <c r="U582" s="140" t="s">
        <v>1926</v>
      </c>
      <c r="V582" s="164" t="s">
        <v>1</v>
      </c>
      <c r="W582" s="170">
        <f t="shared" ca="1" si="79"/>
        <v>1998</v>
      </c>
      <c r="X582" s="170" t="str">
        <f>INDEX(Kraftwerksliste!$C$21:$Z$559,MATCH(A582,Kraftwerksliste!$D$21:$D$559,0),17)</f>
        <v>Combined cycle</v>
      </c>
      <c r="Z582" s="153" t="str" cm="1">
        <f t="array" aca="1" ref="Z582" ca="1">CELL("format",I582)</f>
        <v>D1</v>
      </c>
      <c r="AA582" s="6">
        <v>581</v>
      </c>
      <c r="AB582" s="173">
        <f t="shared" ca="1" si="80"/>
        <v>1998</v>
      </c>
      <c r="AC582" s="6">
        <f t="shared" si="81"/>
        <v>0</v>
      </c>
      <c r="AD582" s="6">
        <f t="shared" si="82"/>
        <v>0</v>
      </c>
      <c r="AE582" s="6">
        <f t="shared" si="78"/>
        <v>10</v>
      </c>
      <c r="AF582" s="6" t="str">
        <f t="shared" si="83"/>
        <v>in Betrieb</v>
      </c>
    </row>
    <row r="583" spans="1:32" ht="15" customHeight="1" x14ac:dyDescent="0.25">
      <c r="A583" s="139" t="s">
        <v>1932</v>
      </c>
      <c r="B583" s="139" t="s">
        <v>1926</v>
      </c>
      <c r="C583" s="139" t="s">
        <v>1933</v>
      </c>
      <c r="D583" s="139">
        <v>6237</v>
      </c>
      <c r="E583" s="139" t="s">
        <v>1922</v>
      </c>
      <c r="F583" s="139"/>
      <c r="G583" s="139" t="s">
        <v>99</v>
      </c>
      <c r="H583" s="139" t="s">
        <v>962</v>
      </c>
      <c r="I583" s="30">
        <v>34516</v>
      </c>
      <c r="J583" s="38">
        <v>34516</v>
      </c>
      <c r="K583" s="139" t="s">
        <v>1</v>
      </c>
      <c r="L583" s="139" t="s">
        <v>20</v>
      </c>
      <c r="M583" s="139"/>
      <c r="N583" s="139"/>
      <c r="O583" s="139" t="s">
        <v>20</v>
      </c>
      <c r="P583" s="139" t="s">
        <v>58</v>
      </c>
      <c r="Q583" s="139" t="s">
        <v>55</v>
      </c>
      <c r="R583" s="140">
        <v>35</v>
      </c>
      <c r="S583" s="140" t="s">
        <v>1934</v>
      </c>
      <c r="T583" s="151" t="s">
        <v>370</v>
      </c>
      <c r="U583" s="140" t="s">
        <v>1926</v>
      </c>
      <c r="V583" s="164" t="s">
        <v>1</v>
      </c>
      <c r="W583" s="170">
        <f t="shared" ca="1" si="79"/>
        <v>1994</v>
      </c>
      <c r="X583" s="170" t="str">
        <f>INDEX(Kraftwerksliste!$C$21:$Z$559,MATCH(A583,Kraftwerksliste!$D$21:$D$559,0),17)</f>
        <v>Combined cycle</v>
      </c>
      <c r="Z583" s="153" t="str" cm="1">
        <f t="array" aca="1" ref="Z583" ca="1">CELL("format",I583)</f>
        <v>D1</v>
      </c>
      <c r="AA583" s="6">
        <v>582</v>
      </c>
      <c r="AB583" s="173">
        <f t="shared" ca="1" si="80"/>
        <v>1994</v>
      </c>
      <c r="AC583" s="6">
        <f t="shared" si="81"/>
        <v>0</v>
      </c>
      <c r="AD583" s="6">
        <f t="shared" si="82"/>
        <v>0</v>
      </c>
      <c r="AE583" s="6">
        <f t="shared" si="78"/>
        <v>10</v>
      </c>
      <c r="AF583" s="6" t="str">
        <f t="shared" si="83"/>
        <v>in Betrieb</v>
      </c>
    </row>
    <row r="584" spans="1:32" ht="15" customHeight="1" x14ac:dyDescent="0.25">
      <c r="A584" s="139" t="s">
        <v>1935</v>
      </c>
      <c r="B584" s="139" t="s">
        <v>1936</v>
      </c>
      <c r="C584" s="139" t="s">
        <v>1933</v>
      </c>
      <c r="D584" s="139">
        <v>6237</v>
      </c>
      <c r="E584" s="139" t="s">
        <v>1922</v>
      </c>
      <c r="F584" s="139"/>
      <c r="G584" s="139" t="s">
        <v>99</v>
      </c>
      <c r="H584" s="139" t="s">
        <v>965</v>
      </c>
      <c r="I584" s="30">
        <v>34516</v>
      </c>
      <c r="J584" s="38">
        <v>34516</v>
      </c>
      <c r="K584" s="139" t="s">
        <v>1</v>
      </c>
      <c r="L584" s="139" t="s">
        <v>20</v>
      </c>
      <c r="M584" s="139"/>
      <c r="N584" s="139"/>
      <c r="O584" s="139" t="s">
        <v>20</v>
      </c>
      <c r="P584" s="139" t="s">
        <v>58</v>
      </c>
      <c r="Q584" s="139" t="s">
        <v>55</v>
      </c>
      <c r="R584" s="140">
        <v>35</v>
      </c>
      <c r="S584" s="140" t="s">
        <v>1937</v>
      </c>
      <c r="T584" s="151" t="s">
        <v>370</v>
      </c>
      <c r="U584" s="140" t="s">
        <v>1926</v>
      </c>
      <c r="V584" s="164" t="s">
        <v>1</v>
      </c>
      <c r="W584" s="170">
        <f t="shared" ca="1" si="79"/>
        <v>1994</v>
      </c>
      <c r="X584" s="170" t="str">
        <f>INDEX(Kraftwerksliste!$C$21:$Z$559,MATCH(A584,Kraftwerksliste!$D$21:$D$559,0),17)</f>
        <v>Combined cycle</v>
      </c>
      <c r="Z584" s="153" t="str" cm="1">
        <f t="array" aca="1" ref="Z584" ca="1">CELL("format",I584)</f>
        <v>D1</v>
      </c>
      <c r="AA584" s="6">
        <v>583</v>
      </c>
      <c r="AB584" s="173">
        <f t="shared" ca="1" si="80"/>
        <v>1994</v>
      </c>
      <c r="AC584" s="6">
        <f t="shared" si="81"/>
        <v>0</v>
      </c>
      <c r="AD584" s="6">
        <f t="shared" si="82"/>
        <v>0</v>
      </c>
      <c r="AE584" s="6">
        <f t="shared" si="78"/>
        <v>10</v>
      </c>
      <c r="AF584" s="6" t="str">
        <f t="shared" si="83"/>
        <v>in Betrieb</v>
      </c>
    </row>
    <row r="585" spans="1:32" ht="15" customHeight="1" x14ac:dyDescent="0.25">
      <c r="A585" s="139" t="s">
        <v>1938</v>
      </c>
      <c r="B585" s="139" t="s">
        <v>1926</v>
      </c>
      <c r="C585" s="139" t="s">
        <v>1933</v>
      </c>
      <c r="D585" s="139">
        <v>6237</v>
      </c>
      <c r="E585" s="139" t="s">
        <v>1922</v>
      </c>
      <c r="F585" s="139"/>
      <c r="G585" s="139" t="s">
        <v>99</v>
      </c>
      <c r="H585" s="139" t="s">
        <v>1939</v>
      </c>
      <c r="I585" s="30">
        <v>34516</v>
      </c>
      <c r="J585" s="38">
        <v>34516</v>
      </c>
      <c r="K585" s="139" t="s">
        <v>1</v>
      </c>
      <c r="L585" s="139" t="s">
        <v>20</v>
      </c>
      <c r="M585" s="139"/>
      <c r="N585" s="139"/>
      <c r="O585" s="139" t="s">
        <v>20</v>
      </c>
      <c r="P585" s="139" t="s">
        <v>58</v>
      </c>
      <c r="Q585" s="139" t="s">
        <v>55</v>
      </c>
      <c r="R585" s="140">
        <v>37</v>
      </c>
      <c r="S585" s="140" t="s">
        <v>1934</v>
      </c>
      <c r="T585" s="151" t="s">
        <v>370</v>
      </c>
      <c r="U585" s="140" t="s">
        <v>1926</v>
      </c>
      <c r="V585" s="164" t="s">
        <v>1</v>
      </c>
      <c r="W585" s="170">
        <f t="shared" ca="1" si="79"/>
        <v>1994</v>
      </c>
      <c r="X585" s="170" t="str">
        <f>INDEX(Kraftwerksliste!$C$21:$Z$559,MATCH(A585,Kraftwerksliste!$D$21:$D$559,0),17)</f>
        <v>Combined cycle</v>
      </c>
      <c r="Z585" s="153" t="str" cm="1">
        <f t="array" aca="1" ref="Z585" ca="1">CELL("format",I585)</f>
        <v>D1</v>
      </c>
      <c r="AA585" s="6">
        <v>584</v>
      </c>
      <c r="AB585" s="173">
        <f t="shared" ca="1" si="80"/>
        <v>1994</v>
      </c>
      <c r="AC585" s="6">
        <f t="shared" si="81"/>
        <v>0</v>
      </c>
      <c r="AD585" s="6">
        <f t="shared" si="82"/>
        <v>0</v>
      </c>
      <c r="AE585" s="6">
        <f t="shared" si="78"/>
        <v>10</v>
      </c>
      <c r="AF585" s="6" t="str">
        <f t="shared" si="83"/>
        <v>in Betrieb</v>
      </c>
    </row>
    <row r="586" spans="1:32" ht="15" customHeight="1" x14ac:dyDescent="0.25">
      <c r="A586" s="139" t="s">
        <v>1940</v>
      </c>
      <c r="B586" s="139" t="s">
        <v>1936</v>
      </c>
      <c r="C586" s="139" t="s">
        <v>1941</v>
      </c>
      <c r="D586" s="139">
        <v>6237</v>
      </c>
      <c r="E586" s="139" t="s">
        <v>1922</v>
      </c>
      <c r="F586" s="139"/>
      <c r="G586" s="139" t="s">
        <v>99</v>
      </c>
      <c r="H586" s="139"/>
      <c r="I586" s="30">
        <v>35431</v>
      </c>
      <c r="J586" s="38">
        <v>35431</v>
      </c>
      <c r="K586" s="139" t="s">
        <v>1</v>
      </c>
      <c r="L586" s="139" t="s">
        <v>27</v>
      </c>
      <c r="M586" s="139"/>
      <c r="N586" s="139"/>
      <c r="O586" s="139" t="s">
        <v>27</v>
      </c>
      <c r="P586" s="139" t="s">
        <v>58</v>
      </c>
      <c r="Q586" s="139" t="s">
        <v>55</v>
      </c>
      <c r="R586" s="140">
        <v>92.5</v>
      </c>
      <c r="S586" s="140" t="s">
        <v>1942</v>
      </c>
      <c r="T586" s="151" t="s">
        <v>370</v>
      </c>
      <c r="U586" s="140" t="s">
        <v>1926</v>
      </c>
      <c r="V586" s="164" t="s">
        <v>1</v>
      </c>
      <c r="W586" s="170">
        <f t="shared" ca="1" si="79"/>
        <v>1997</v>
      </c>
      <c r="X586" s="170" t="str">
        <f>INDEX(Kraftwerksliste!$C$21:$Z$559,MATCH(A586,Kraftwerksliste!$D$21:$D$559,0),17)</f>
        <v>Combined cycle</v>
      </c>
      <c r="Z586" s="153" t="str" cm="1">
        <f t="array" aca="1" ref="Z586" ca="1">CELL("format",I586)</f>
        <v>D1</v>
      </c>
      <c r="AA586" s="6">
        <v>585</v>
      </c>
      <c r="AB586" s="173">
        <f t="shared" ca="1" si="80"/>
        <v>1997</v>
      </c>
      <c r="AC586" s="6">
        <f t="shared" si="81"/>
        <v>0</v>
      </c>
      <c r="AD586" s="6">
        <f t="shared" si="82"/>
        <v>0</v>
      </c>
      <c r="AE586" s="6">
        <f t="shared" si="78"/>
        <v>10</v>
      </c>
      <c r="AF586" s="6" t="str">
        <f t="shared" si="83"/>
        <v>in Betrieb</v>
      </c>
    </row>
    <row r="587" spans="1:32" ht="15" customHeight="1" x14ac:dyDescent="0.25">
      <c r="A587" s="139" t="s">
        <v>1943</v>
      </c>
      <c r="B587" s="139" t="s">
        <v>1926</v>
      </c>
      <c r="C587" s="139" t="s">
        <v>1933</v>
      </c>
      <c r="D587" s="139">
        <v>6237</v>
      </c>
      <c r="E587" s="139" t="s">
        <v>1922</v>
      </c>
      <c r="F587" s="139"/>
      <c r="G587" s="139" t="s">
        <v>99</v>
      </c>
      <c r="H587" s="139" t="s">
        <v>1944</v>
      </c>
      <c r="I587" s="30">
        <v>34516</v>
      </c>
      <c r="J587" s="38">
        <v>34516</v>
      </c>
      <c r="K587" s="139" t="s">
        <v>1</v>
      </c>
      <c r="L587" s="139" t="s">
        <v>711</v>
      </c>
      <c r="M587" s="139" t="s">
        <v>1945</v>
      </c>
      <c r="N587" s="139"/>
      <c r="O587" s="139" t="s">
        <v>407</v>
      </c>
      <c r="P587" s="139" t="s">
        <v>58</v>
      </c>
      <c r="Q587" s="139" t="s">
        <v>55</v>
      </c>
      <c r="R587" s="140">
        <v>8.6999999999999993</v>
      </c>
      <c r="S587" s="140" t="s">
        <v>1946</v>
      </c>
      <c r="T587" s="151" t="s">
        <v>1280</v>
      </c>
      <c r="U587" s="140" t="s">
        <v>1926</v>
      </c>
      <c r="V587" s="164" t="s">
        <v>1</v>
      </c>
      <c r="W587" s="170">
        <f t="shared" ca="1" si="79"/>
        <v>1994</v>
      </c>
      <c r="X587" s="170" t="str">
        <f>INDEX(Kraftwerksliste!$C$21:$Z$559,MATCH(A587,Kraftwerksliste!$D$21:$D$559,0),17)</f>
        <v>Combined cycle</v>
      </c>
      <c r="Z587" s="153" t="str" cm="1">
        <f t="array" aca="1" ref="Z587" ca="1">CELL("format",I587)</f>
        <v>D1</v>
      </c>
      <c r="AA587" s="6">
        <v>586</v>
      </c>
      <c r="AB587" s="173">
        <f t="shared" ca="1" si="80"/>
        <v>1994</v>
      </c>
      <c r="AC587" s="6">
        <f t="shared" si="81"/>
        <v>0</v>
      </c>
      <c r="AD587" s="6">
        <f t="shared" si="82"/>
        <v>0</v>
      </c>
      <c r="AE587" s="6">
        <f t="shared" si="78"/>
        <v>10</v>
      </c>
      <c r="AF587" s="6" t="str">
        <f t="shared" si="83"/>
        <v>in Betrieb</v>
      </c>
    </row>
    <row r="588" spans="1:32" ht="15" customHeight="1" x14ac:dyDescent="0.25">
      <c r="A588" s="139" t="s">
        <v>1947</v>
      </c>
      <c r="B588" s="139" t="s">
        <v>1926</v>
      </c>
      <c r="C588" s="139" t="s">
        <v>1948</v>
      </c>
      <c r="D588" s="139">
        <v>6237</v>
      </c>
      <c r="E588" s="139" t="s">
        <v>1922</v>
      </c>
      <c r="F588" s="139"/>
      <c r="G588" s="139" t="s">
        <v>99</v>
      </c>
      <c r="H588" s="139" t="s">
        <v>1949</v>
      </c>
      <c r="I588" s="30">
        <v>36570</v>
      </c>
      <c r="J588" s="38">
        <v>36570</v>
      </c>
      <c r="K588" s="139" t="s">
        <v>1</v>
      </c>
      <c r="L588" s="139" t="s">
        <v>711</v>
      </c>
      <c r="M588" s="139" t="s">
        <v>1945</v>
      </c>
      <c r="N588" s="139"/>
      <c r="O588" s="139" t="s">
        <v>407</v>
      </c>
      <c r="P588" s="139" t="s">
        <v>58</v>
      </c>
      <c r="Q588" s="139" t="s">
        <v>55</v>
      </c>
      <c r="R588" s="140">
        <v>14</v>
      </c>
      <c r="S588" s="140" t="s">
        <v>1946</v>
      </c>
      <c r="T588" s="151" t="s">
        <v>1280</v>
      </c>
      <c r="U588" s="140" t="s">
        <v>1926</v>
      </c>
      <c r="V588" s="164" t="s">
        <v>1</v>
      </c>
      <c r="W588" s="170">
        <f t="shared" ca="1" si="79"/>
        <v>2000</v>
      </c>
      <c r="X588" s="170" t="str">
        <f>INDEX(Kraftwerksliste!$C$21:$Z$559,MATCH(A588,Kraftwerksliste!$D$21:$D$559,0),17)</f>
        <v>Steam turbine</v>
      </c>
      <c r="Z588" s="153" t="str" cm="1">
        <f t="array" aca="1" ref="Z588" ca="1">CELL("format",I588)</f>
        <v>D1</v>
      </c>
      <c r="AA588" s="6">
        <v>587</v>
      </c>
      <c r="AB588" s="173">
        <f t="shared" ca="1" si="80"/>
        <v>2000</v>
      </c>
      <c r="AC588" s="6">
        <f t="shared" si="81"/>
        <v>0</v>
      </c>
      <c r="AD588" s="6">
        <f t="shared" si="82"/>
        <v>0</v>
      </c>
      <c r="AE588" s="6">
        <f t="shared" si="78"/>
        <v>10</v>
      </c>
      <c r="AF588" s="6" t="str">
        <f t="shared" si="83"/>
        <v>in Betrieb</v>
      </c>
    </row>
    <row r="589" spans="1:32" ht="15" customHeight="1" x14ac:dyDescent="0.25">
      <c r="A589" s="139" t="s">
        <v>1950</v>
      </c>
      <c r="B589" s="139" t="s">
        <v>1926</v>
      </c>
      <c r="C589" s="139" t="s">
        <v>1933</v>
      </c>
      <c r="D589" s="139">
        <v>6237</v>
      </c>
      <c r="E589" s="139" t="s">
        <v>1922</v>
      </c>
      <c r="F589" s="139"/>
      <c r="G589" s="139" t="s">
        <v>99</v>
      </c>
      <c r="H589" s="139" t="s">
        <v>1951</v>
      </c>
      <c r="I589" s="30">
        <v>40298</v>
      </c>
      <c r="J589" s="38">
        <v>40298</v>
      </c>
      <c r="K589" s="139" t="s">
        <v>1</v>
      </c>
      <c r="L589" s="139" t="s">
        <v>711</v>
      </c>
      <c r="M589" s="139" t="s">
        <v>1945</v>
      </c>
      <c r="N589" s="139"/>
      <c r="O589" s="139" t="s">
        <v>407</v>
      </c>
      <c r="P589" s="139" t="s">
        <v>58</v>
      </c>
      <c r="Q589" s="139" t="s">
        <v>58</v>
      </c>
      <c r="R589" s="140">
        <v>20</v>
      </c>
      <c r="S589" s="140" t="s">
        <v>1946</v>
      </c>
      <c r="T589" s="151" t="s">
        <v>1280</v>
      </c>
      <c r="U589" s="140" t="s">
        <v>1926</v>
      </c>
      <c r="V589" s="164" t="s">
        <v>1</v>
      </c>
      <c r="W589" s="170">
        <f t="shared" ca="1" si="79"/>
        <v>2010</v>
      </c>
      <c r="X589" s="170" t="str">
        <f>INDEX(Kraftwerksliste!$C$21:$Z$559,MATCH(A589,Kraftwerksliste!$D$21:$D$559,0),17)</f>
        <v>Combined cycle</v>
      </c>
      <c r="Z589" s="153" t="str" cm="1">
        <f t="array" aca="1" ref="Z589" ca="1">CELL("format",I589)</f>
        <v>D1</v>
      </c>
      <c r="AA589" s="6">
        <v>588</v>
      </c>
      <c r="AB589" s="173">
        <f t="shared" ca="1" si="80"/>
        <v>2010</v>
      </c>
      <c r="AC589" s="6">
        <f t="shared" si="81"/>
        <v>0</v>
      </c>
      <c r="AD589" s="6">
        <f t="shared" si="82"/>
        <v>0</v>
      </c>
      <c r="AE589" s="6">
        <f t="shared" si="78"/>
        <v>10</v>
      </c>
      <c r="AF589" s="6" t="str">
        <f t="shared" si="83"/>
        <v>in Betrieb</v>
      </c>
    </row>
    <row r="590" spans="1:32" ht="15" customHeight="1" x14ac:dyDescent="0.25">
      <c r="A590" s="139" t="s">
        <v>1952</v>
      </c>
      <c r="B590" s="139" t="s">
        <v>1953</v>
      </c>
      <c r="C590" s="139"/>
      <c r="D590" s="139">
        <v>51373</v>
      </c>
      <c r="E590" s="139" t="s">
        <v>1954</v>
      </c>
      <c r="F590" s="139"/>
      <c r="G590" s="139" t="s">
        <v>54</v>
      </c>
      <c r="H590" s="139" t="s">
        <v>321</v>
      </c>
      <c r="I590" s="30">
        <v>40666</v>
      </c>
      <c r="J590" s="30">
        <v>40666</v>
      </c>
      <c r="K590" s="139" t="s">
        <v>1</v>
      </c>
      <c r="L590" s="139" t="s">
        <v>16</v>
      </c>
      <c r="M590" s="139"/>
      <c r="N590" s="139"/>
      <c r="O590" s="139" t="s">
        <v>16</v>
      </c>
      <c r="P590" s="139" t="s">
        <v>58</v>
      </c>
      <c r="Q590" s="139" t="s">
        <v>55</v>
      </c>
      <c r="R590" s="140">
        <v>11.6</v>
      </c>
      <c r="S590" s="140" t="s">
        <v>1955</v>
      </c>
      <c r="T590" s="151" t="s">
        <v>149</v>
      </c>
      <c r="U590" s="140" t="s">
        <v>1714</v>
      </c>
      <c r="V590" s="164" t="s">
        <v>1</v>
      </c>
      <c r="W590" s="170">
        <f t="shared" ca="1" si="79"/>
        <v>2011</v>
      </c>
      <c r="X590" s="170" t="str">
        <f>INDEX(Kraftwerksliste!$C$21:$Z$559,MATCH(A590,Kraftwerksliste!$D$21:$D$559,0),17)</f>
        <v>Steam turbine</v>
      </c>
      <c r="Z590" s="153" t="str" cm="1">
        <f t="array" aca="1" ref="Z590" ca="1">CELL("format",I590)</f>
        <v>D1</v>
      </c>
      <c r="AA590" s="6">
        <v>589</v>
      </c>
      <c r="AB590" s="173">
        <f t="shared" ca="1" si="80"/>
        <v>2011</v>
      </c>
      <c r="AC590" s="6">
        <f t="shared" si="81"/>
        <v>0</v>
      </c>
      <c r="AD590" s="6">
        <f t="shared" si="82"/>
        <v>0</v>
      </c>
      <c r="AE590" s="6">
        <f t="shared" si="78"/>
        <v>10</v>
      </c>
      <c r="AF590" s="6" t="str">
        <f t="shared" si="83"/>
        <v>in Betrieb</v>
      </c>
    </row>
    <row r="591" spans="1:32" ht="15" customHeight="1" x14ac:dyDescent="0.25">
      <c r="A591" s="139" t="s">
        <v>1956</v>
      </c>
      <c r="B591" s="139" t="s">
        <v>1814</v>
      </c>
      <c r="C591" s="139" t="s">
        <v>1957</v>
      </c>
      <c r="D591" s="139">
        <v>51368</v>
      </c>
      <c r="E591" s="139" t="s">
        <v>1954</v>
      </c>
      <c r="F591" s="139" t="s">
        <v>1958</v>
      </c>
      <c r="G591" s="139" t="s">
        <v>54</v>
      </c>
      <c r="H591" s="139"/>
      <c r="I591" s="30">
        <v>29587</v>
      </c>
      <c r="J591" s="30">
        <v>29587</v>
      </c>
      <c r="K591" s="139" t="s">
        <v>1</v>
      </c>
      <c r="L591" s="139" t="s">
        <v>20</v>
      </c>
      <c r="M591" s="139"/>
      <c r="N591" s="139"/>
      <c r="O591" s="139" t="s">
        <v>20</v>
      </c>
      <c r="P591" s="139" t="s">
        <v>58</v>
      </c>
      <c r="Q591" s="139" t="s">
        <v>55</v>
      </c>
      <c r="R591" s="140">
        <v>25</v>
      </c>
      <c r="S591" s="140"/>
      <c r="T591" s="151" t="s">
        <v>1280</v>
      </c>
      <c r="U591" s="140" t="s">
        <v>1819</v>
      </c>
      <c r="V591" s="164" t="s">
        <v>1</v>
      </c>
      <c r="W591" s="170">
        <f t="shared" ca="1" si="79"/>
        <v>1981</v>
      </c>
      <c r="X591" s="170" t="str">
        <f>INDEX(Kraftwerksliste!$C$21:$Z$559,MATCH(A591,Kraftwerksliste!$D$21:$D$559,0),17)</f>
        <v>Steam turbine</v>
      </c>
      <c r="Z591" s="153" t="str" cm="1">
        <f t="array" aca="1" ref="Z591" ca="1">CELL("format",I591)</f>
        <v>D1</v>
      </c>
      <c r="AA591" s="6">
        <v>590</v>
      </c>
      <c r="AB591" s="173">
        <f t="shared" ca="1" si="80"/>
        <v>1981</v>
      </c>
      <c r="AC591" s="6">
        <f t="shared" si="81"/>
        <v>0</v>
      </c>
      <c r="AD591" s="6">
        <f t="shared" si="82"/>
        <v>0</v>
      </c>
      <c r="AE591" s="6">
        <f t="shared" si="78"/>
        <v>10</v>
      </c>
      <c r="AF591" s="6" t="str">
        <f t="shared" si="83"/>
        <v>in Betrieb</v>
      </c>
    </row>
    <row r="592" spans="1:32" ht="15" customHeight="1" x14ac:dyDescent="0.25">
      <c r="A592" s="139" t="s">
        <v>1959</v>
      </c>
      <c r="B592" s="139" t="s">
        <v>1814</v>
      </c>
      <c r="C592" s="139" t="s">
        <v>1960</v>
      </c>
      <c r="D592" s="139">
        <v>51368</v>
      </c>
      <c r="E592" s="139" t="s">
        <v>1954</v>
      </c>
      <c r="F592" s="139" t="s">
        <v>1961</v>
      </c>
      <c r="G592" s="139" t="s">
        <v>54</v>
      </c>
      <c r="H592" s="139"/>
      <c r="I592" s="30">
        <v>22647</v>
      </c>
      <c r="J592" s="30">
        <v>22647</v>
      </c>
      <c r="K592" s="139" t="s">
        <v>1</v>
      </c>
      <c r="L592" s="139" t="s">
        <v>110</v>
      </c>
      <c r="M592" s="139" t="s">
        <v>32</v>
      </c>
      <c r="N592" s="139" t="s">
        <v>1962</v>
      </c>
      <c r="O592" s="139" t="s">
        <v>32</v>
      </c>
      <c r="P592" s="139" t="s">
        <v>58</v>
      </c>
      <c r="Q592" s="139" t="s">
        <v>55</v>
      </c>
      <c r="R592" s="140">
        <v>103</v>
      </c>
      <c r="S592" s="140"/>
      <c r="T592" s="151" t="s">
        <v>1280</v>
      </c>
      <c r="U592" s="140" t="s">
        <v>1819</v>
      </c>
      <c r="V592" s="164" t="s">
        <v>1</v>
      </c>
      <c r="W592" s="170">
        <f t="shared" ca="1" si="79"/>
        <v>1962</v>
      </c>
      <c r="X592" s="170" t="str">
        <f>INDEX(Kraftwerksliste!$C$21:$Z$559,MATCH(A592,Kraftwerksliste!$D$21:$D$559,0),17)</f>
        <v>Steam turbine</v>
      </c>
      <c r="Z592" s="153" t="str" cm="1">
        <f t="array" aca="1" ref="Z592" ca="1">CELL("format",I592)</f>
        <v>D1</v>
      </c>
      <c r="AA592" s="6">
        <v>591</v>
      </c>
      <c r="AB592" s="173">
        <f t="shared" ca="1" si="80"/>
        <v>1962</v>
      </c>
      <c r="AC592" s="6">
        <f t="shared" si="81"/>
        <v>0</v>
      </c>
      <c r="AD592" s="6">
        <f t="shared" si="82"/>
        <v>0</v>
      </c>
      <c r="AE592" s="6">
        <f t="shared" ref="AE592:AE655" si="84">LEN(K592)</f>
        <v>10</v>
      </c>
      <c r="AF592" s="6" t="str">
        <f t="shared" si="83"/>
        <v>in Betrieb</v>
      </c>
    </row>
    <row r="593" spans="1:32" ht="15" customHeight="1" x14ac:dyDescent="0.25">
      <c r="A593" s="139" t="s">
        <v>1963</v>
      </c>
      <c r="B593" s="139" t="s">
        <v>1964</v>
      </c>
      <c r="C593" s="139"/>
      <c r="D593" s="139">
        <v>56479</v>
      </c>
      <c r="E593" s="139" t="s">
        <v>1965</v>
      </c>
      <c r="F593" s="139"/>
      <c r="G593" s="139" t="s">
        <v>98</v>
      </c>
      <c r="H593" s="139"/>
      <c r="I593" s="30">
        <v>42556</v>
      </c>
      <c r="J593" s="30">
        <v>42556</v>
      </c>
      <c r="K593" s="139" t="s">
        <v>1</v>
      </c>
      <c r="L593" s="139" t="s">
        <v>17</v>
      </c>
      <c r="M593" s="139"/>
      <c r="N593" s="139" t="s">
        <v>249</v>
      </c>
      <c r="O593" s="139" t="s">
        <v>17</v>
      </c>
      <c r="P593" s="139" t="s">
        <v>55</v>
      </c>
      <c r="Q593" s="139" t="s">
        <v>55</v>
      </c>
      <c r="R593" s="140">
        <v>14</v>
      </c>
      <c r="S593" s="140" t="s">
        <v>3804</v>
      </c>
      <c r="T593" s="151" t="s">
        <v>149</v>
      </c>
      <c r="U593" s="140" t="s">
        <v>61</v>
      </c>
      <c r="V593" s="164" t="s">
        <v>1</v>
      </c>
      <c r="W593" s="170">
        <f t="shared" ca="1" si="79"/>
        <v>2016</v>
      </c>
      <c r="X593" s="170" t="e">
        <f>INDEX(Kraftwerksliste!$C$21:$Z$559,MATCH(A593,Kraftwerksliste!$D$21:$D$559,0),17)</f>
        <v>#N/A</v>
      </c>
      <c r="Z593" s="153" t="str" cm="1">
        <f t="array" aca="1" ref="Z593" ca="1">CELL("format",I593)</f>
        <v>D1</v>
      </c>
      <c r="AA593" s="6">
        <v>592</v>
      </c>
      <c r="AB593" s="173">
        <f t="shared" ca="1" si="80"/>
        <v>2016</v>
      </c>
      <c r="AC593" s="6">
        <f t="shared" si="81"/>
        <v>0</v>
      </c>
      <c r="AD593" s="6">
        <f t="shared" si="82"/>
        <v>0</v>
      </c>
      <c r="AE593" s="6">
        <f t="shared" si="84"/>
        <v>10</v>
      </c>
      <c r="AF593" s="6" t="str">
        <f t="shared" si="83"/>
        <v>in Betrieb</v>
      </c>
    </row>
    <row r="594" spans="1:32" ht="15" customHeight="1" x14ac:dyDescent="0.25">
      <c r="A594" s="139" t="s">
        <v>1966</v>
      </c>
      <c r="B594" s="139" t="s">
        <v>335</v>
      </c>
      <c r="C594" s="139" t="s">
        <v>1967</v>
      </c>
      <c r="D594" s="139">
        <v>49811</v>
      </c>
      <c r="E594" s="139" t="s">
        <v>1968</v>
      </c>
      <c r="F594" s="139"/>
      <c r="G594" s="139" t="s">
        <v>59</v>
      </c>
      <c r="H594" s="139" t="s">
        <v>1969</v>
      </c>
      <c r="I594" s="30">
        <v>27030</v>
      </c>
      <c r="J594" s="38">
        <v>27030</v>
      </c>
      <c r="K594" s="139" t="s">
        <v>1</v>
      </c>
      <c r="L594" s="139" t="s">
        <v>20</v>
      </c>
      <c r="M594" s="139"/>
      <c r="N594" s="139"/>
      <c r="O594" s="139" t="s">
        <v>20</v>
      </c>
      <c r="P594" s="139" t="s">
        <v>58</v>
      </c>
      <c r="Q594" s="139" t="s">
        <v>55</v>
      </c>
      <c r="R594" s="140">
        <v>116</v>
      </c>
      <c r="S594" s="140" t="s">
        <v>1970</v>
      </c>
      <c r="T594" s="151" t="s">
        <v>370</v>
      </c>
      <c r="U594" s="140" t="s">
        <v>61</v>
      </c>
      <c r="V594" s="164" t="s">
        <v>1</v>
      </c>
      <c r="W594" s="170">
        <f t="shared" ca="1" si="79"/>
        <v>1974</v>
      </c>
      <c r="X594" s="170" t="str">
        <f>INDEX(Kraftwerksliste!$C$21:$Z$559,MATCH(A594,Kraftwerksliste!$D$21:$D$559,0),17)</f>
        <v>Combined cycle</v>
      </c>
      <c r="Z594" s="153" t="str" cm="1">
        <f t="array" aca="1" ref="Z594" ca="1">CELL("format",I594)</f>
        <v>D1</v>
      </c>
      <c r="AA594" s="6">
        <v>593</v>
      </c>
      <c r="AB594" s="173">
        <f t="shared" ca="1" si="80"/>
        <v>1974</v>
      </c>
      <c r="AC594" s="6">
        <f t="shared" si="81"/>
        <v>0</v>
      </c>
      <c r="AD594" s="6">
        <f t="shared" si="82"/>
        <v>0</v>
      </c>
      <c r="AE594" s="6">
        <f t="shared" si="84"/>
        <v>10</v>
      </c>
      <c r="AF594" s="6" t="str">
        <f t="shared" si="83"/>
        <v>in Betrieb</v>
      </c>
    </row>
    <row r="595" spans="1:32" ht="15" customHeight="1" x14ac:dyDescent="0.25">
      <c r="A595" s="139" t="s">
        <v>1971</v>
      </c>
      <c r="B595" s="139" t="s">
        <v>335</v>
      </c>
      <c r="C595" s="139" t="s">
        <v>1967</v>
      </c>
      <c r="D595" s="139">
        <v>49811</v>
      </c>
      <c r="E595" s="139" t="s">
        <v>1968</v>
      </c>
      <c r="F595" s="139"/>
      <c r="G595" s="139" t="s">
        <v>59</v>
      </c>
      <c r="H595" s="139" t="s">
        <v>1972</v>
      </c>
      <c r="I595" s="30">
        <v>26665</v>
      </c>
      <c r="J595" s="38">
        <v>26665</v>
      </c>
      <c r="K595" s="139" t="s">
        <v>1</v>
      </c>
      <c r="L595" s="139" t="s">
        <v>20</v>
      </c>
      <c r="M595" s="139"/>
      <c r="N595" s="139"/>
      <c r="O595" s="139" t="s">
        <v>20</v>
      </c>
      <c r="P595" s="139" t="s">
        <v>58</v>
      </c>
      <c r="Q595" s="139" t="s">
        <v>55</v>
      </c>
      <c r="R595" s="140">
        <v>116</v>
      </c>
      <c r="S595" s="140" t="s">
        <v>1970</v>
      </c>
      <c r="T595" s="151" t="s">
        <v>370</v>
      </c>
      <c r="U595" s="140" t="s">
        <v>61</v>
      </c>
      <c r="V595" s="164" t="s">
        <v>1</v>
      </c>
      <c r="W595" s="170">
        <f t="shared" ca="1" si="79"/>
        <v>1973</v>
      </c>
      <c r="X595" s="170" t="str">
        <f>INDEX(Kraftwerksliste!$C$21:$Z$559,MATCH(A595,Kraftwerksliste!$D$21:$D$559,0),17)</f>
        <v>Combined cycle</v>
      </c>
      <c r="Z595" s="153" t="str" cm="1">
        <f t="array" aca="1" ref="Z595" ca="1">CELL("format",I595)</f>
        <v>D1</v>
      </c>
      <c r="AA595" s="6">
        <v>594</v>
      </c>
      <c r="AB595" s="173">
        <f t="shared" ca="1" si="80"/>
        <v>1973</v>
      </c>
      <c r="AC595" s="6">
        <f t="shared" si="81"/>
        <v>0</v>
      </c>
      <c r="AD595" s="6">
        <f t="shared" si="82"/>
        <v>0</v>
      </c>
      <c r="AE595" s="6">
        <f t="shared" si="84"/>
        <v>10</v>
      </c>
      <c r="AF595" s="6" t="str">
        <f t="shared" si="83"/>
        <v>in Betrieb</v>
      </c>
    </row>
    <row r="596" spans="1:32" ht="15" customHeight="1" x14ac:dyDescent="0.25">
      <c r="A596" s="139" t="s">
        <v>1973</v>
      </c>
      <c r="B596" s="139" t="s">
        <v>335</v>
      </c>
      <c r="C596" s="139" t="s">
        <v>1967</v>
      </c>
      <c r="D596" s="139">
        <v>49811</v>
      </c>
      <c r="E596" s="139" t="s">
        <v>1968</v>
      </c>
      <c r="F596" s="139"/>
      <c r="G596" s="139" t="s">
        <v>59</v>
      </c>
      <c r="H596" s="139" t="s">
        <v>1974</v>
      </c>
      <c r="I596" s="30">
        <v>26665</v>
      </c>
      <c r="J596" s="38">
        <v>26665</v>
      </c>
      <c r="K596" s="139" t="s">
        <v>1</v>
      </c>
      <c r="L596" s="139" t="s">
        <v>20</v>
      </c>
      <c r="M596" s="139"/>
      <c r="N596" s="139"/>
      <c r="O596" s="139" t="s">
        <v>20</v>
      </c>
      <c r="P596" s="139" t="s">
        <v>58</v>
      </c>
      <c r="Q596" s="139" t="s">
        <v>55</v>
      </c>
      <c r="R596" s="140">
        <v>359</v>
      </c>
      <c r="S596" s="140" t="s">
        <v>1970</v>
      </c>
      <c r="T596" s="151" t="s">
        <v>1228</v>
      </c>
      <c r="U596" s="140" t="s">
        <v>86</v>
      </c>
      <c r="V596" s="164" t="s">
        <v>1</v>
      </c>
      <c r="W596" s="170">
        <f t="shared" ca="1" si="79"/>
        <v>1973</v>
      </c>
      <c r="X596" s="170" t="str">
        <f>INDEX(Kraftwerksliste!$C$21:$Z$559,MATCH(A596,Kraftwerksliste!$D$21:$D$559,0),17)</f>
        <v>Combined cycle</v>
      </c>
      <c r="Z596" s="153" t="str" cm="1">
        <f t="array" aca="1" ref="Z596" ca="1">CELL("format",I596)</f>
        <v>D1</v>
      </c>
      <c r="AA596" s="6">
        <v>595</v>
      </c>
      <c r="AB596" s="173">
        <f t="shared" ca="1" si="80"/>
        <v>1973</v>
      </c>
      <c r="AC596" s="6">
        <f t="shared" si="81"/>
        <v>0</v>
      </c>
      <c r="AD596" s="6">
        <f t="shared" si="82"/>
        <v>0</v>
      </c>
      <c r="AE596" s="6">
        <f t="shared" si="84"/>
        <v>10</v>
      </c>
      <c r="AF596" s="6" t="str">
        <f t="shared" si="83"/>
        <v>in Betrieb</v>
      </c>
    </row>
    <row r="597" spans="1:32" ht="15" customHeight="1" x14ac:dyDescent="0.25">
      <c r="A597" s="139" t="s">
        <v>1975</v>
      </c>
      <c r="B597" s="139" t="s">
        <v>335</v>
      </c>
      <c r="C597" s="139" t="s">
        <v>1967</v>
      </c>
      <c r="D597" s="139">
        <v>49811</v>
      </c>
      <c r="E597" s="139" t="s">
        <v>1968</v>
      </c>
      <c r="F597" s="139"/>
      <c r="G597" s="139" t="s">
        <v>59</v>
      </c>
      <c r="H597" s="139" t="s">
        <v>1976</v>
      </c>
      <c r="I597" s="30">
        <v>27030</v>
      </c>
      <c r="J597" s="38">
        <v>27030</v>
      </c>
      <c r="K597" s="139" t="s">
        <v>1</v>
      </c>
      <c r="L597" s="139" t="s">
        <v>20</v>
      </c>
      <c r="M597" s="139"/>
      <c r="N597" s="139"/>
      <c r="O597" s="139" t="s">
        <v>20</v>
      </c>
      <c r="P597" s="139" t="s">
        <v>58</v>
      </c>
      <c r="Q597" s="139" t="s">
        <v>55</v>
      </c>
      <c r="R597" s="140">
        <v>359</v>
      </c>
      <c r="S597" s="140" t="s">
        <v>1970</v>
      </c>
      <c r="T597" s="151" t="s">
        <v>1228</v>
      </c>
      <c r="U597" s="140" t="s">
        <v>86</v>
      </c>
      <c r="V597" s="164" t="s">
        <v>1</v>
      </c>
      <c r="W597" s="170">
        <f t="shared" ca="1" si="79"/>
        <v>1974</v>
      </c>
      <c r="X597" s="170" t="str">
        <f>INDEX(Kraftwerksliste!$C$21:$Z$559,MATCH(A597,Kraftwerksliste!$D$21:$D$559,0),17)</f>
        <v>Combined cycle</v>
      </c>
      <c r="Z597" s="153" t="str" cm="1">
        <f t="array" aca="1" ref="Z597" ca="1">CELL("format",I597)</f>
        <v>D1</v>
      </c>
      <c r="AA597" s="6">
        <v>596</v>
      </c>
      <c r="AB597" s="173">
        <f t="shared" ca="1" si="80"/>
        <v>1974</v>
      </c>
      <c r="AC597" s="6">
        <f t="shared" si="81"/>
        <v>0</v>
      </c>
      <c r="AD597" s="6">
        <f t="shared" si="82"/>
        <v>0</v>
      </c>
      <c r="AE597" s="6">
        <f t="shared" si="84"/>
        <v>10</v>
      </c>
      <c r="AF597" s="6" t="str">
        <f t="shared" si="83"/>
        <v>in Betrieb</v>
      </c>
    </row>
    <row r="598" spans="1:32" ht="15" customHeight="1" x14ac:dyDescent="0.25">
      <c r="A598" s="139" t="s">
        <v>1977</v>
      </c>
      <c r="B598" s="139" t="s">
        <v>335</v>
      </c>
      <c r="C598" s="139" t="s">
        <v>1967</v>
      </c>
      <c r="D598" s="139">
        <v>49811</v>
      </c>
      <c r="E598" s="139" t="s">
        <v>1968</v>
      </c>
      <c r="F598" s="139"/>
      <c r="G598" s="139" t="s">
        <v>59</v>
      </c>
      <c r="H598" s="139" t="s">
        <v>283</v>
      </c>
      <c r="I598" s="30">
        <v>40428</v>
      </c>
      <c r="J598" s="38">
        <v>40428</v>
      </c>
      <c r="K598" s="139" t="s">
        <v>1</v>
      </c>
      <c r="L598" s="139" t="s">
        <v>20</v>
      </c>
      <c r="M598" s="139"/>
      <c r="N598" s="139"/>
      <c r="O598" s="139" t="s">
        <v>20</v>
      </c>
      <c r="P598" s="139" t="s">
        <v>58</v>
      </c>
      <c r="Q598" s="139" t="s">
        <v>55</v>
      </c>
      <c r="R598" s="140">
        <v>887</v>
      </c>
      <c r="S598" s="140" t="s">
        <v>1970</v>
      </c>
      <c r="T598" s="151" t="s">
        <v>1228</v>
      </c>
      <c r="U598" s="140" t="s">
        <v>86</v>
      </c>
      <c r="V598" s="164" t="s">
        <v>1</v>
      </c>
      <c r="W598" s="170">
        <f t="shared" ca="1" si="79"/>
        <v>2010</v>
      </c>
      <c r="X598" s="170" t="str">
        <f>INDEX(Kraftwerksliste!$C$21:$Z$559,MATCH(A598,Kraftwerksliste!$D$21:$D$559,0),17)</f>
        <v>Combined cycle</v>
      </c>
      <c r="Z598" s="153" t="str" cm="1">
        <f t="array" aca="1" ref="Z598" ca="1">CELL("format",I598)</f>
        <v>D1</v>
      </c>
      <c r="AA598" s="6">
        <v>597</v>
      </c>
      <c r="AB598" s="173">
        <f t="shared" ca="1" si="80"/>
        <v>2010</v>
      </c>
      <c r="AC598" s="6">
        <f t="shared" si="81"/>
        <v>0</v>
      </c>
      <c r="AD598" s="6">
        <f t="shared" si="82"/>
        <v>0</v>
      </c>
      <c r="AE598" s="6">
        <f t="shared" si="84"/>
        <v>10</v>
      </c>
      <c r="AF598" s="6" t="str">
        <f t="shared" si="83"/>
        <v>in Betrieb</v>
      </c>
    </row>
    <row r="599" spans="1:32" ht="15" customHeight="1" x14ac:dyDescent="0.25">
      <c r="A599" s="139" t="s">
        <v>1982</v>
      </c>
      <c r="B599" s="139" t="s">
        <v>280</v>
      </c>
      <c r="C599" s="139" t="s">
        <v>1983</v>
      </c>
      <c r="D599" s="139">
        <v>49811</v>
      </c>
      <c r="E599" s="139" t="s">
        <v>1968</v>
      </c>
      <c r="F599" s="139"/>
      <c r="G599" s="139" t="s">
        <v>59</v>
      </c>
      <c r="H599" s="139" t="s">
        <v>1984</v>
      </c>
      <c r="I599" s="30">
        <v>32314</v>
      </c>
      <c r="J599" s="38">
        <v>32314</v>
      </c>
      <c r="K599" s="139" t="s">
        <v>1</v>
      </c>
      <c r="L599" s="139" t="s">
        <v>23</v>
      </c>
      <c r="M599" s="139"/>
      <c r="N599" s="139"/>
      <c r="O599" s="139" t="s">
        <v>23</v>
      </c>
      <c r="P599" s="139" t="s">
        <v>58</v>
      </c>
      <c r="Q599" s="139" t="s">
        <v>58</v>
      </c>
      <c r="R599" s="140">
        <v>1336</v>
      </c>
      <c r="S599" s="140" t="s">
        <v>1970</v>
      </c>
      <c r="T599" s="151" t="s">
        <v>1228</v>
      </c>
      <c r="U599" s="140" t="s">
        <v>86</v>
      </c>
      <c r="V599" s="164" t="s">
        <v>1</v>
      </c>
      <c r="W599" s="170">
        <f t="shared" ca="1" si="79"/>
        <v>1988</v>
      </c>
      <c r="X599" s="170" t="str">
        <f>INDEX(Kraftwerksliste!$C$21:$Z$559,MATCH(A599,Kraftwerksliste!$D$21:$D$559,0),17)</f>
        <v>Steam turbine</v>
      </c>
      <c r="Z599" s="153" t="str" cm="1">
        <f t="array" aca="1" ref="Z599" ca="1">CELL("format",I599)</f>
        <v>D1</v>
      </c>
      <c r="AA599" s="6">
        <v>598</v>
      </c>
      <c r="AB599" s="173">
        <f t="shared" ca="1" si="80"/>
        <v>1988</v>
      </c>
      <c r="AC599" s="6">
        <f t="shared" si="81"/>
        <v>0</v>
      </c>
      <c r="AD599" s="6">
        <f t="shared" si="82"/>
        <v>0</v>
      </c>
      <c r="AE599" s="6">
        <f t="shared" si="84"/>
        <v>10</v>
      </c>
      <c r="AF599" s="6" t="str">
        <f t="shared" si="83"/>
        <v>in Betrieb</v>
      </c>
    </row>
    <row r="600" spans="1:32" ht="15" customHeight="1" x14ac:dyDescent="0.25">
      <c r="A600" s="139" t="s">
        <v>4933</v>
      </c>
      <c r="B600" s="139"/>
      <c r="C600" s="139"/>
      <c r="D600" s="139">
        <v>52441</v>
      </c>
      <c r="E600" s="139" t="s">
        <v>6555</v>
      </c>
      <c r="F600" s="139"/>
      <c r="G600" s="139" t="s">
        <v>54</v>
      </c>
      <c r="H600" s="139"/>
      <c r="I600" s="29">
        <v>2001</v>
      </c>
      <c r="J600" s="29">
        <v>2001</v>
      </c>
      <c r="K600" s="139" t="s">
        <v>1</v>
      </c>
      <c r="L600" s="139" t="s">
        <v>3864</v>
      </c>
      <c r="M600" s="139"/>
      <c r="N600" s="139"/>
      <c r="O600" s="139" t="s">
        <v>3864</v>
      </c>
      <c r="P600" s="139" t="s">
        <v>55</v>
      </c>
      <c r="Q600" s="139"/>
      <c r="R600" s="140">
        <v>15.3</v>
      </c>
      <c r="S600" s="140"/>
      <c r="T600" s="151" t="s">
        <v>149</v>
      </c>
      <c r="U600" s="140" t="s">
        <v>7163</v>
      </c>
      <c r="V600" s="164" t="s">
        <v>1</v>
      </c>
      <c r="W600" s="170" t="str">
        <f t="shared" ca="1" si="79"/>
        <v>2001</v>
      </c>
      <c r="X600" s="170" t="e">
        <f>INDEX(Kraftwerksliste!$C$21:$Z$559,MATCH(A600,Kraftwerksliste!$D$21:$D$559,0),17)</f>
        <v>#N/A</v>
      </c>
      <c r="Z600" s="153" t="str" cm="1">
        <f t="array" aca="1" ref="Z600" ca="1">CELL("format",I600)</f>
        <v>G</v>
      </c>
      <c r="AA600" s="6">
        <v>599</v>
      </c>
      <c r="AB600" s="173" t="str">
        <f t="shared" ca="1" si="80"/>
        <v>2001</v>
      </c>
      <c r="AC600" s="6">
        <f t="shared" si="81"/>
        <v>0</v>
      </c>
      <c r="AD600" s="6">
        <f t="shared" si="82"/>
        <v>0</v>
      </c>
      <c r="AE600" s="6">
        <f t="shared" si="84"/>
        <v>10</v>
      </c>
      <c r="AF600" s="6" t="str">
        <f t="shared" si="83"/>
        <v>in Betrieb</v>
      </c>
    </row>
    <row r="601" spans="1:32" ht="15" customHeight="1" x14ac:dyDescent="0.25">
      <c r="A601" s="139" t="s">
        <v>4934</v>
      </c>
      <c r="B601" s="139" t="s">
        <v>4935</v>
      </c>
      <c r="C601" s="139"/>
      <c r="D601" s="139">
        <v>52441</v>
      </c>
      <c r="E601" s="139" t="s">
        <v>6555</v>
      </c>
      <c r="F601" s="139"/>
      <c r="G601" s="139" t="s">
        <v>54</v>
      </c>
      <c r="H601" s="139"/>
      <c r="I601" s="30">
        <v>37664</v>
      </c>
      <c r="J601" s="38">
        <v>37664</v>
      </c>
      <c r="K601" s="139" t="s">
        <v>1</v>
      </c>
      <c r="L601" s="139" t="s">
        <v>3864</v>
      </c>
      <c r="M601" s="139"/>
      <c r="N601" s="139"/>
      <c r="O601" s="139" t="s">
        <v>3864</v>
      </c>
      <c r="P601" s="139" t="s">
        <v>55</v>
      </c>
      <c r="Q601" s="139"/>
      <c r="R601" s="140">
        <v>3.6</v>
      </c>
      <c r="S601" s="140" t="s">
        <v>7342</v>
      </c>
      <c r="T601" s="151" t="s">
        <v>149</v>
      </c>
      <c r="U601" s="140" t="s">
        <v>7163</v>
      </c>
      <c r="V601" s="164" t="s">
        <v>1</v>
      </c>
      <c r="W601" s="170">
        <f t="shared" ca="1" si="79"/>
        <v>2003</v>
      </c>
      <c r="X601" s="170" t="e">
        <f>INDEX(Kraftwerksliste!$C$21:$Z$559,MATCH(A601,Kraftwerksliste!$D$21:$D$559,0),17)</f>
        <v>#N/A</v>
      </c>
      <c r="Z601" s="153" t="str" cm="1">
        <f t="array" aca="1" ref="Z601" ca="1">CELL("format",I601)</f>
        <v>D1</v>
      </c>
      <c r="AA601" s="6">
        <v>600</v>
      </c>
      <c r="AB601" s="173">
        <f t="shared" ca="1" si="80"/>
        <v>2003</v>
      </c>
      <c r="AC601" s="6">
        <f t="shared" si="81"/>
        <v>0</v>
      </c>
      <c r="AD601" s="6">
        <f t="shared" si="82"/>
        <v>0</v>
      </c>
      <c r="AE601" s="6">
        <f t="shared" si="84"/>
        <v>10</v>
      </c>
      <c r="AF601" s="6" t="str">
        <f t="shared" si="83"/>
        <v>in Betrieb</v>
      </c>
    </row>
    <row r="602" spans="1:32" ht="15" customHeight="1" x14ac:dyDescent="0.25">
      <c r="A602" s="139" t="s">
        <v>4938</v>
      </c>
      <c r="B602" s="139" t="s">
        <v>4939</v>
      </c>
      <c r="C602" s="139" t="s">
        <v>4940</v>
      </c>
      <c r="D602" s="139">
        <v>2708</v>
      </c>
      <c r="E602" s="139" t="s">
        <v>6556</v>
      </c>
      <c r="F602" s="139"/>
      <c r="G602" s="139" t="s">
        <v>170</v>
      </c>
      <c r="H602" s="139"/>
      <c r="I602" s="30">
        <v>36417</v>
      </c>
      <c r="J602" s="38">
        <v>36417</v>
      </c>
      <c r="K602" s="139" t="s">
        <v>1</v>
      </c>
      <c r="L602" s="139" t="s">
        <v>3864</v>
      </c>
      <c r="M602" s="139"/>
      <c r="N602" s="139"/>
      <c r="O602" s="139" t="s">
        <v>3864</v>
      </c>
      <c r="P602" s="139" t="s">
        <v>55</v>
      </c>
      <c r="Q602" s="139"/>
      <c r="R602" s="140">
        <v>38.549999999999997</v>
      </c>
      <c r="S602" s="140" t="s">
        <v>7344</v>
      </c>
      <c r="T602" s="151" t="s">
        <v>370</v>
      </c>
      <c r="U602" s="140" t="s">
        <v>394</v>
      </c>
      <c r="V602" s="164" t="s">
        <v>1</v>
      </c>
      <c r="W602" s="170">
        <f t="shared" ca="1" si="79"/>
        <v>1999</v>
      </c>
      <c r="X602" s="170" t="e">
        <f>INDEX(Kraftwerksliste!$C$21:$Z$559,MATCH(A602,Kraftwerksliste!$D$21:$D$559,0),17)</f>
        <v>#N/A</v>
      </c>
      <c r="Z602" s="153" t="str" cm="1">
        <f t="array" aca="1" ref="Z602" ca="1">CELL("format",I602)</f>
        <v>D1</v>
      </c>
      <c r="AA602" s="6">
        <v>601</v>
      </c>
      <c r="AB602" s="173">
        <f t="shared" ca="1" si="80"/>
        <v>1999</v>
      </c>
      <c r="AC602" s="6">
        <f t="shared" si="81"/>
        <v>0</v>
      </c>
      <c r="AD602" s="6">
        <f t="shared" si="82"/>
        <v>0</v>
      </c>
      <c r="AE602" s="6">
        <f t="shared" si="84"/>
        <v>10</v>
      </c>
      <c r="AF602" s="6" t="str">
        <f t="shared" si="83"/>
        <v>in Betrieb</v>
      </c>
    </row>
    <row r="603" spans="1:32" ht="15" customHeight="1" x14ac:dyDescent="0.25">
      <c r="A603" s="139" t="s">
        <v>4947</v>
      </c>
      <c r="B603" s="139"/>
      <c r="C603" s="139"/>
      <c r="D603" s="139">
        <v>49393</v>
      </c>
      <c r="E603" s="139" t="s">
        <v>6559</v>
      </c>
      <c r="F603" s="139"/>
      <c r="G603" s="139" t="s">
        <v>59</v>
      </c>
      <c r="H603" s="139"/>
      <c r="I603" s="29">
        <v>2002</v>
      </c>
      <c r="J603" s="29">
        <v>2002</v>
      </c>
      <c r="K603" s="139" t="s">
        <v>1</v>
      </c>
      <c r="L603" s="139" t="s">
        <v>3864</v>
      </c>
      <c r="M603" s="139"/>
      <c r="N603" s="139"/>
      <c r="O603" s="139" t="s">
        <v>3864</v>
      </c>
      <c r="P603" s="139" t="s">
        <v>55</v>
      </c>
      <c r="Q603" s="139"/>
      <c r="R603" s="140">
        <v>16</v>
      </c>
      <c r="S603" s="140"/>
      <c r="T603" s="151" t="s">
        <v>1280</v>
      </c>
      <c r="U603" s="140" t="s">
        <v>60</v>
      </c>
      <c r="V603" s="164" t="s">
        <v>1</v>
      </c>
      <c r="W603" s="170" t="str">
        <f t="shared" ca="1" si="79"/>
        <v>2002</v>
      </c>
      <c r="X603" s="170" t="e">
        <f>INDEX(Kraftwerksliste!$C$21:$Z$559,MATCH(A603,Kraftwerksliste!$D$21:$D$559,0),17)</f>
        <v>#N/A</v>
      </c>
      <c r="Z603" s="153" t="str" cm="1">
        <f t="array" aca="1" ref="Z603" ca="1">CELL("format",I603)</f>
        <v>G</v>
      </c>
      <c r="AA603" s="6">
        <v>602</v>
      </c>
      <c r="AB603" s="173" t="str">
        <f t="shared" ca="1" si="80"/>
        <v>2002</v>
      </c>
      <c r="AC603" s="6">
        <f t="shared" si="81"/>
        <v>0</v>
      </c>
      <c r="AD603" s="6">
        <f t="shared" si="82"/>
        <v>0</v>
      </c>
      <c r="AE603" s="6">
        <f t="shared" si="84"/>
        <v>10</v>
      </c>
      <c r="AF603" s="6" t="str">
        <f t="shared" si="83"/>
        <v>in Betrieb</v>
      </c>
    </row>
    <row r="604" spans="1:32" ht="15" customHeight="1" x14ac:dyDescent="0.25">
      <c r="A604" s="139" t="s">
        <v>4948</v>
      </c>
      <c r="B604" s="139"/>
      <c r="C604" s="139"/>
      <c r="D604" s="139">
        <v>1623</v>
      </c>
      <c r="E604" s="139" t="s">
        <v>6560</v>
      </c>
      <c r="F604" s="139"/>
      <c r="G604" s="139" t="s">
        <v>170</v>
      </c>
      <c r="H604" s="139"/>
      <c r="I604" s="29">
        <v>2002</v>
      </c>
      <c r="J604" s="29">
        <v>2002</v>
      </c>
      <c r="K604" s="139" t="s">
        <v>1</v>
      </c>
      <c r="L604" s="139" t="s">
        <v>3864</v>
      </c>
      <c r="M604" s="139"/>
      <c r="N604" s="139"/>
      <c r="O604" s="139" t="s">
        <v>3864</v>
      </c>
      <c r="P604" s="139" t="s">
        <v>55</v>
      </c>
      <c r="Q604" s="139"/>
      <c r="R604" s="140">
        <v>13.6</v>
      </c>
      <c r="S604" s="140"/>
      <c r="T604" s="151" t="s">
        <v>1280</v>
      </c>
      <c r="U604" s="140" t="s">
        <v>394</v>
      </c>
      <c r="V604" s="164" t="s">
        <v>1</v>
      </c>
      <c r="W604" s="170" t="str">
        <f t="shared" ca="1" si="79"/>
        <v>2002</v>
      </c>
      <c r="X604" s="170" t="e">
        <f>INDEX(Kraftwerksliste!$C$21:$Z$559,MATCH(A604,Kraftwerksliste!$D$21:$D$559,0),17)</f>
        <v>#N/A</v>
      </c>
      <c r="Z604" s="153" t="str" cm="1">
        <f t="array" aca="1" ref="Z604" ca="1">CELL("format",I604)</f>
        <v>G</v>
      </c>
      <c r="AA604" s="6">
        <v>603</v>
      </c>
      <c r="AB604" s="173" t="str">
        <f t="shared" ca="1" si="80"/>
        <v>2002</v>
      </c>
      <c r="AC604" s="6">
        <f t="shared" si="81"/>
        <v>0</v>
      </c>
      <c r="AD604" s="6">
        <f t="shared" si="82"/>
        <v>0</v>
      </c>
      <c r="AE604" s="6">
        <f t="shared" si="84"/>
        <v>10</v>
      </c>
      <c r="AF604" s="6" t="str">
        <f t="shared" si="83"/>
        <v>in Betrieb</v>
      </c>
    </row>
    <row r="605" spans="1:32" ht="15" customHeight="1" x14ac:dyDescent="0.25">
      <c r="A605" s="139" t="s">
        <v>4957</v>
      </c>
      <c r="B605" s="139" t="s">
        <v>145</v>
      </c>
      <c r="C605" s="139" t="s">
        <v>4958</v>
      </c>
      <c r="D605" s="139">
        <v>17335</v>
      </c>
      <c r="E605" s="139" t="s">
        <v>6568</v>
      </c>
      <c r="F605" s="139" t="s">
        <v>6569</v>
      </c>
      <c r="G605" s="139" t="s">
        <v>144</v>
      </c>
      <c r="H605" s="139" t="s">
        <v>4958</v>
      </c>
      <c r="I605" s="31">
        <v>2006</v>
      </c>
      <c r="J605" s="31">
        <v>2006</v>
      </c>
      <c r="K605" s="139" t="s">
        <v>1</v>
      </c>
      <c r="L605" s="139" t="s">
        <v>3864</v>
      </c>
      <c r="M605" s="139"/>
      <c r="N605" s="139" t="s">
        <v>176</v>
      </c>
      <c r="O605" s="139" t="s">
        <v>3864</v>
      </c>
      <c r="P605" s="139" t="s">
        <v>55</v>
      </c>
      <c r="Q605" s="139"/>
      <c r="R605" s="140">
        <v>64.599999999999994</v>
      </c>
      <c r="S605" s="140" t="s">
        <v>4958</v>
      </c>
      <c r="T605" s="151" t="s">
        <v>370</v>
      </c>
      <c r="U605" s="140" t="s">
        <v>77</v>
      </c>
      <c r="V605" s="164" t="s">
        <v>1</v>
      </c>
      <c r="W605" s="170" t="str">
        <f t="shared" ca="1" si="79"/>
        <v>2006</v>
      </c>
      <c r="X605" s="170" t="e">
        <f>INDEX(Kraftwerksliste!$C$21:$Z$559,MATCH(A605,Kraftwerksliste!$D$21:$D$559,0),17)</f>
        <v>#N/A</v>
      </c>
      <c r="Z605" s="153" t="str" cm="1">
        <f t="array" aca="1" ref="Z605" ca="1">CELL("format",I605)</f>
        <v>F0</v>
      </c>
      <c r="AA605" s="6">
        <v>604</v>
      </c>
      <c r="AB605" s="173" t="str">
        <f t="shared" ca="1" si="80"/>
        <v>2006</v>
      </c>
      <c r="AC605" s="6">
        <f t="shared" si="81"/>
        <v>0</v>
      </c>
      <c r="AD605" s="6">
        <f t="shared" si="82"/>
        <v>0</v>
      </c>
      <c r="AE605" s="6">
        <f t="shared" si="84"/>
        <v>10</v>
      </c>
      <c r="AF605" s="6" t="str">
        <f t="shared" si="83"/>
        <v>in Betrieb</v>
      </c>
    </row>
    <row r="606" spans="1:32" ht="15" customHeight="1" x14ac:dyDescent="0.25">
      <c r="A606" s="139" t="s">
        <v>2003</v>
      </c>
      <c r="B606" s="139" t="s">
        <v>1991</v>
      </c>
      <c r="C606" s="139" t="s">
        <v>2004</v>
      </c>
      <c r="D606" s="139">
        <v>67056</v>
      </c>
      <c r="E606" s="139" t="s">
        <v>1993</v>
      </c>
      <c r="F606" s="139" t="s">
        <v>2005</v>
      </c>
      <c r="G606" s="139" t="s">
        <v>98</v>
      </c>
      <c r="H606" s="139" t="s">
        <v>1396</v>
      </c>
      <c r="I606" s="30">
        <v>33663</v>
      </c>
      <c r="J606" s="30">
        <v>33663</v>
      </c>
      <c r="K606" s="139" t="s">
        <v>1</v>
      </c>
      <c r="L606" s="139" t="s">
        <v>20</v>
      </c>
      <c r="M606" s="139"/>
      <c r="N606" s="139"/>
      <c r="O606" s="139" t="s">
        <v>20</v>
      </c>
      <c r="P606" s="139" t="s">
        <v>58</v>
      </c>
      <c r="Q606" s="139" t="s">
        <v>55</v>
      </c>
      <c r="R606" s="140">
        <v>47</v>
      </c>
      <c r="S606" s="140" t="s">
        <v>2014</v>
      </c>
      <c r="T606" s="151" t="s">
        <v>1228</v>
      </c>
      <c r="U606" s="140" t="s">
        <v>86</v>
      </c>
      <c r="V606" s="164" t="s">
        <v>1</v>
      </c>
      <c r="W606" s="170">
        <f t="shared" ca="1" si="79"/>
        <v>1992</v>
      </c>
      <c r="X606" s="170" t="str">
        <f>INDEX(Kraftwerksliste!$C$21:$Z$559,MATCH(A606,Kraftwerksliste!$D$21:$D$559,0),17)</f>
        <v>Gas turbine</v>
      </c>
      <c r="Z606" s="153" t="str" cm="1">
        <f t="array" aca="1" ref="Z606" ca="1">CELL("format",I606)</f>
        <v>D1</v>
      </c>
      <c r="AA606" s="6">
        <v>605</v>
      </c>
      <c r="AB606" s="173">
        <f t="shared" ca="1" si="80"/>
        <v>1992</v>
      </c>
      <c r="AC606" s="6">
        <f t="shared" si="81"/>
        <v>0</v>
      </c>
      <c r="AD606" s="6">
        <f t="shared" si="82"/>
        <v>0</v>
      </c>
      <c r="AE606" s="6">
        <f t="shared" si="84"/>
        <v>10</v>
      </c>
      <c r="AF606" s="6" t="str">
        <f t="shared" si="83"/>
        <v>in Betrieb</v>
      </c>
    </row>
    <row r="607" spans="1:32" ht="15" customHeight="1" x14ac:dyDescent="0.25">
      <c r="A607" s="139" t="s">
        <v>2010</v>
      </c>
      <c r="B607" s="139" t="s">
        <v>1991</v>
      </c>
      <c r="C607" s="139" t="s">
        <v>2011</v>
      </c>
      <c r="D607" s="139">
        <v>67056</v>
      </c>
      <c r="E607" s="139" t="s">
        <v>1993</v>
      </c>
      <c r="F607" s="139" t="s">
        <v>2012</v>
      </c>
      <c r="G607" s="139" t="s">
        <v>98</v>
      </c>
      <c r="H607" s="139" t="s">
        <v>2013</v>
      </c>
      <c r="I607" s="30">
        <v>38484</v>
      </c>
      <c r="J607" s="30">
        <v>38484</v>
      </c>
      <c r="K607" s="139" t="s">
        <v>1</v>
      </c>
      <c r="L607" s="139" t="s">
        <v>20</v>
      </c>
      <c r="M607" s="139"/>
      <c r="N607" s="139"/>
      <c r="O607" s="139" t="s">
        <v>20</v>
      </c>
      <c r="P607" s="139" t="s">
        <v>58</v>
      </c>
      <c r="Q607" s="139" t="s">
        <v>55</v>
      </c>
      <c r="R607" s="140">
        <v>497.5</v>
      </c>
      <c r="S607" s="140" t="s">
        <v>2014</v>
      </c>
      <c r="T607" s="151" t="s">
        <v>1228</v>
      </c>
      <c r="U607" s="140" t="s">
        <v>86</v>
      </c>
      <c r="V607" s="164" t="s">
        <v>1</v>
      </c>
      <c r="W607" s="170">
        <f t="shared" ca="1" si="79"/>
        <v>2005</v>
      </c>
      <c r="X607" s="170" t="str">
        <f>INDEX(Kraftwerksliste!$C$21:$Z$559,MATCH(A607,Kraftwerksliste!$D$21:$D$559,0),17)</f>
        <v>Combined cycle</v>
      </c>
      <c r="Z607" s="153" t="str" cm="1">
        <f t="array" aca="1" ref="Z607" ca="1">CELL("format",I607)</f>
        <v>D1</v>
      </c>
      <c r="AA607" s="6">
        <v>606</v>
      </c>
      <c r="AB607" s="173">
        <f t="shared" ca="1" si="80"/>
        <v>2005</v>
      </c>
      <c r="AC607" s="6">
        <f t="shared" si="81"/>
        <v>0</v>
      </c>
      <c r="AD607" s="6">
        <f t="shared" si="82"/>
        <v>0</v>
      </c>
      <c r="AE607" s="6">
        <f t="shared" si="84"/>
        <v>10</v>
      </c>
      <c r="AF607" s="6" t="str">
        <f t="shared" si="83"/>
        <v>in Betrieb</v>
      </c>
    </row>
    <row r="608" spans="1:32" ht="15" customHeight="1" x14ac:dyDescent="0.25">
      <c r="A608" s="139" t="s">
        <v>2006</v>
      </c>
      <c r="B608" s="139" t="s">
        <v>1991</v>
      </c>
      <c r="C608" s="139" t="s">
        <v>2007</v>
      </c>
      <c r="D608" s="139">
        <v>67056</v>
      </c>
      <c r="E608" s="139" t="s">
        <v>1993</v>
      </c>
      <c r="F608" s="139" t="s">
        <v>2008</v>
      </c>
      <c r="G608" s="139" t="s">
        <v>98</v>
      </c>
      <c r="H608" s="139" t="s">
        <v>2009</v>
      </c>
      <c r="I608" s="30">
        <v>35625</v>
      </c>
      <c r="J608" s="30">
        <v>35625</v>
      </c>
      <c r="K608" s="139" t="s">
        <v>1</v>
      </c>
      <c r="L608" s="139" t="s">
        <v>20</v>
      </c>
      <c r="M608" s="139"/>
      <c r="N608" s="139"/>
      <c r="O608" s="139" t="s">
        <v>20</v>
      </c>
      <c r="P608" s="139" t="s">
        <v>58</v>
      </c>
      <c r="Q608" s="139" t="s">
        <v>55</v>
      </c>
      <c r="R608" s="140">
        <v>410</v>
      </c>
      <c r="S608" s="140" t="s">
        <v>2014</v>
      </c>
      <c r="T608" s="151" t="s">
        <v>1228</v>
      </c>
      <c r="U608" s="140" t="s">
        <v>86</v>
      </c>
      <c r="V608" s="164" t="s">
        <v>1</v>
      </c>
      <c r="W608" s="170">
        <f t="shared" ca="1" si="79"/>
        <v>1997</v>
      </c>
      <c r="X608" s="170" t="str">
        <f>INDEX(Kraftwerksliste!$C$21:$Z$559,MATCH(A608,Kraftwerksliste!$D$21:$D$559,0),17)</f>
        <v>Combined cycle</v>
      </c>
      <c r="Z608" s="153" t="str" cm="1">
        <f t="array" aca="1" ref="Z608" ca="1">CELL("format",I608)</f>
        <v>D1</v>
      </c>
      <c r="AA608" s="6">
        <v>607</v>
      </c>
      <c r="AB608" s="173">
        <f t="shared" ca="1" si="80"/>
        <v>1997</v>
      </c>
      <c r="AC608" s="6">
        <f t="shared" si="81"/>
        <v>0</v>
      </c>
      <c r="AD608" s="6">
        <f t="shared" si="82"/>
        <v>0</v>
      </c>
      <c r="AE608" s="6">
        <f t="shared" si="84"/>
        <v>10</v>
      </c>
      <c r="AF608" s="6" t="str">
        <f t="shared" si="83"/>
        <v>in Betrieb</v>
      </c>
    </row>
    <row r="609" spans="1:32" ht="15" customHeight="1" x14ac:dyDescent="0.25">
      <c r="A609" s="139" t="s">
        <v>1990</v>
      </c>
      <c r="B609" s="139" t="s">
        <v>1991</v>
      </c>
      <c r="C609" s="139" t="s">
        <v>1992</v>
      </c>
      <c r="D609" s="139">
        <v>67056</v>
      </c>
      <c r="E609" s="139" t="s">
        <v>1993</v>
      </c>
      <c r="F609" s="139" t="s">
        <v>1994</v>
      </c>
      <c r="G609" s="139" t="s">
        <v>98</v>
      </c>
      <c r="H609" s="139" t="s">
        <v>1995</v>
      </c>
      <c r="I609" s="30">
        <v>33724</v>
      </c>
      <c r="J609" s="30">
        <v>33724</v>
      </c>
      <c r="K609" s="139" t="s">
        <v>1</v>
      </c>
      <c r="L609" s="139" t="s">
        <v>1000</v>
      </c>
      <c r="M609" s="139" t="s">
        <v>1000</v>
      </c>
      <c r="N609" s="139" t="s">
        <v>1996</v>
      </c>
      <c r="O609" s="139" t="s">
        <v>16</v>
      </c>
      <c r="P609" s="139" t="s">
        <v>58</v>
      </c>
      <c r="Q609" s="139" t="s">
        <v>55</v>
      </c>
      <c r="R609" s="140">
        <v>12</v>
      </c>
      <c r="S609" s="140" t="s">
        <v>2014</v>
      </c>
      <c r="T609" s="151" t="s">
        <v>1228</v>
      </c>
      <c r="U609" s="140" t="s">
        <v>86</v>
      </c>
      <c r="V609" s="164" t="s">
        <v>1</v>
      </c>
      <c r="W609" s="170">
        <f t="shared" ca="1" si="79"/>
        <v>1992</v>
      </c>
      <c r="X609" s="170" t="e">
        <f>INDEX(Kraftwerksliste!$C$21:$Z$559,MATCH(A609,Kraftwerksliste!$D$21:$D$559,0),17)</f>
        <v>#N/A</v>
      </c>
      <c r="Z609" s="153" t="str" cm="1">
        <f t="array" aca="1" ref="Z609" ca="1">CELL("format",I609)</f>
        <v>D1</v>
      </c>
      <c r="AA609" s="6">
        <v>608</v>
      </c>
      <c r="AB609" s="173">
        <f t="shared" ca="1" si="80"/>
        <v>1992</v>
      </c>
      <c r="AC609" s="6">
        <f t="shared" si="81"/>
        <v>0</v>
      </c>
      <c r="AD609" s="6">
        <f t="shared" si="82"/>
        <v>0</v>
      </c>
      <c r="AE609" s="6">
        <f t="shared" si="84"/>
        <v>10</v>
      </c>
      <c r="AF609" s="6" t="str">
        <f t="shared" si="83"/>
        <v>in Betrieb</v>
      </c>
    </row>
    <row r="610" spans="1:32" ht="15" customHeight="1" x14ac:dyDescent="0.25">
      <c r="A610" s="139" t="s">
        <v>2024</v>
      </c>
      <c r="B610" s="139" t="s">
        <v>1991</v>
      </c>
      <c r="C610" s="139" t="s">
        <v>2025</v>
      </c>
      <c r="D610" s="139">
        <v>67056</v>
      </c>
      <c r="E610" s="139" t="s">
        <v>1993</v>
      </c>
      <c r="F610" s="139" t="s">
        <v>2026</v>
      </c>
      <c r="G610" s="139" t="s">
        <v>98</v>
      </c>
      <c r="H610" s="139" t="s">
        <v>2027</v>
      </c>
      <c r="I610" s="30">
        <v>23508</v>
      </c>
      <c r="J610" s="30">
        <v>23508</v>
      </c>
      <c r="K610" s="139" t="s">
        <v>1</v>
      </c>
      <c r="L610" s="139" t="s">
        <v>110</v>
      </c>
      <c r="M610" s="139" t="s">
        <v>2028</v>
      </c>
      <c r="N610" s="139" t="s">
        <v>2029</v>
      </c>
      <c r="O610" s="139" t="s">
        <v>407</v>
      </c>
      <c r="P610" s="139" t="s">
        <v>58</v>
      </c>
      <c r="Q610" s="139" t="s">
        <v>55</v>
      </c>
      <c r="R610" s="140">
        <v>87.5</v>
      </c>
      <c r="S610" s="140" t="s">
        <v>2014</v>
      </c>
      <c r="T610" s="151" t="s">
        <v>1228</v>
      </c>
      <c r="U610" s="140" t="s">
        <v>86</v>
      </c>
      <c r="V610" s="164" t="s">
        <v>1</v>
      </c>
      <c r="W610" s="170">
        <f t="shared" ca="1" si="79"/>
        <v>1964</v>
      </c>
      <c r="X610" s="170" t="str">
        <f>INDEX(Kraftwerksliste!$C$21:$Z$559,MATCH(A610,Kraftwerksliste!$D$21:$D$559,0),17)</f>
        <v>Combined cycle</v>
      </c>
      <c r="Z610" s="153" t="str" cm="1">
        <f t="array" aca="1" ref="Z610" ca="1">CELL("format",I610)</f>
        <v>D1</v>
      </c>
      <c r="AA610" s="6">
        <v>609</v>
      </c>
      <c r="AB610" s="173">
        <f t="shared" ca="1" si="80"/>
        <v>1964</v>
      </c>
      <c r="AC610" s="6">
        <f t="shared" si="81"/>
        <v>0</v>
      </c>
      <c r="AD610" s="6">
        <f t="shared" si="82"/>
        <v>0</v>
      </c>
      <c r="AE610" s="6">
        <f t="shared" si="84"/>
        <v>10</v>
      </c>
      <c r="AF610" s="6" t="str">
        <f t="shared" si="83"/>
        <v>in Betrieb</v>
      </c>
    </row>
    <row r="611" spans="1:32" ht="15" customHeight="1" x14ac:dyDescent="0.25">
      <c r="A611" s="139" t="s">
        <v>2030</v>
      </c>
      <c r="B611" s="139" t="s">
        <v>2031</v>
      </c>
      <c r="C611" s="139" t="s">
        <v>2032</v>
      </c>
      <c r="D611" s="139">
        <v>44536</v>
      </c>
      <c r="E611" s="139" t="s">
        <v>2033</v>
      </c>
      <c r="F611" s="139" t="s">
        <v>2034</v>
      </c>
      <c r="G611" s="139" t="s">
        <v>54</v>
      </c>
      <c r="H611" s="139"/>
      <c r="I611" s="31">
        <v>2006</v>
      </c>
      <c r="J611" s="31">
        <v>2006</v>
      </c>
      <c r="K611" s="139" t="s">
        <v>1</v>
      </c>
      <c r="L611" s="139" t="s">
        <v>17</v>
      </c>
      <c r="M611" s="139"/>
      <c r="N611" s="139"/>
      <c r="O611" s="139" t="s">
        <v>17</v>
      </c>
      <c r="P611" s="139" t="s">
        <v>55</v>
      </c>
      <c r="Q611" s="139" t="s">
        <v>58</v>
      </c>
      <c r="R611" s="140">
        <v>20</v>
      </c>
      <c r="S611" s="140"/>
      <c r="T611" s="151" t="s">
        <v>149</v>
      </c>
      <c r="U611" s="140" t="s">
        <v>2035</v>
      </c>
      <c r="V611" s="164" t="s">
        <v>1</v>
      </c>
      <c r="W611" s="170" t="str">
        <f t="shared" ca="1" si="79"/>
        <v>2006</v>
      </c>
      <c r="X611" s="170" t="e">
        <f>INDEX(Kraftwerksliste!$C$21:$Z$559,MATCH(A611,Kraftwerksliste!$D$21:$D$559,0),17)</f>
        <v>#N/A</v>
      </c>
      <c r="Z611" s="153" t="str" cm="1">
        <f t="array" aca="1" ref="Z611" ca="1">CELL("format",I611)</f>
        <v>F0</v>
      </c>
      <c r="AA611" s="6">
        <v>610</v>
      </c>
      <c r="AB611" s="173" t="str">
        <f t="shared" ca="1" si="80"/>
        <v>2006</v>
      </c>
      <c r="AC611" s="6">
        <f t="shared" si="81"/>
        <v>0</v>
      </c>
      <c r="AD611" s="6">
        <f t="shared" si="82"/>
        <v>0</v>
      </c>
      <c r="AE611" s="6">
        <f t="shared" si="84"/>
        <v>10</v>
      </c>
      <c r="AF611" s="6" t="str">
        <f t="shared" si="83"/>
        <v>in Betrieb</v>
      </c>
    </row>
    <row r="612" spans="1:32" ht="15" customHeight="1" x14ac:dyDescent="0.25">
      <c r="A612" s="139" t="s">
        <v>3664</v>
      </c>
      <c r="B612" s="139" t="s">
        <v>773</v>
      </c>
      <c r="C612" s="139" t="s">
        <v>3665</v>
      </c>
      <c r="D612" s="139">
        <v>44536</v>
      </c>
      <c r="E612" s="139" t="s">
        <v>2033</v>
      </c>
      <c r="F612" s="139" t="s">
        <v>3666</v>
      </c>
      <c r="G612" s="139" t="s">
        <v>54</v>
      </c>
      <c r="H612" s="139" t="s">
        <v>3667</v>
      </c>
      <c r="I612" s="30">
        <v>22711</v>
      </c>
      <c r="J612" s="30">
        <v>22711</v>
      </c>
      <c r="K612" s="139" t="s">
        <v>3622</v>
      </c>
      <c r="L612" s="139" t="s">
        <v>32</v>
      </c>
      <c r="M612" s="139"/>
      <c r="N612" s="139"/>
      <c r="O612" s="139" t="s">
        <v>32</v>
      </c>
      <c r="P612" s="139" t="s">
        <v>58</v>
      </c>
      <c r="Q612" s="139" t="s">
        <v>58</v>
      </c>
      <c r="R612" s="140">
        <v>149</v>
      </c>
      <c r="S612" s="140" t="s">
        <v>3668</v>
      </c>
      <c r="T612" s="151" t="s">
        <v>370</v>
      </c>
      <c r="U612" s="140" t="s">
        <v>3669</v>
      </c>
      <c r="V612" s="164" t="s">
        <v>7486</v>
      </c>
      <c r="W612" s="170">
        <f t="shared" ca="1" si="79"/>
        <v>1962</v>
      </c>
      <c r="X612" s="170" t="e">
        <f>INDEX(Kraftwerksliste!$C$21:$Z$559,MATCH(A612,Kraftwerksliste!$D$21:$D$559,0),17)</f>
        <v>#N/A</v>
      </c>
      <c r="Z612" s="153" t="str" cm="1">
        <f t="array" aca="1" ref="Z612" ca="1">CELL("format",I612)</f>
        <v>D1</v>
      </c>
      <c r="AA612" s="6">
        <v>611</v>
      </c>
      <c r="AB612" s="173">
        <f t="shared" ca="1" si="80"/>
        <v>1962</v>
      </c>
      <c r="AC612" s="6">
        <f t="shared" si="81"/>
        <v>1</v>
      </c>
      <c r="AD612" s="6">
        <f t="shared" si="82"/>
        <v>0</v>
      </c>
      <c r="AE612" s="6">
        <f t="shared" si="84"/>
        <v>36</v>
      </c>
      <c r="AF612" s="6" t="str">
        <f t="shared" si="83"/>
        <v xml:space="preserve">Endgültig Stillgelegt 2018 </v>
      </c>
    </row>
    <row r="613" spans="1:32" ht="15" customHeight="1" x14ac:dyDescent="0.25">
      <c r="A613" s="139" t="s">
        <v>3670</v>
      </c>
      <c r="B613" s="139" t="s">
        <v>773</v>
      </c>
      <c r="C613" s="139" t="s">
        <v>3665</v>
      </c>
      <c r="D613" s="139">
        <v>44537</v>
      </c>
      <c r="E613" s="139" t="s">
        <v>2033</v>
      </c>
      <c r="F613" s="139" t="s">
        <v>3666</v>
      </c>
      <c r="G613" s="139" t="s">
        <v>54</v>
      </c>
      <c r="H613" s="139" t="s">
        <v>3671</v>
      </c>
      <c r="I613" s="30">
        <v>25653</v>
      </c>
      <c r="J613" s="30">
        <v>25653</v>
      </c>
      <c r="K613" s="139" t="s">
        <v>3622</v>
      </c>
      <c r="L613" s="139" t="s">
        <v>32</v>
      </c>
      <c r="M613" s="139"/>
      <c r="N613" s="139"/>
      <c r="O613" s="139" t="s">
        <v>32</v>
      </c>
      <c r="P613" s="139" t="s">
        <v>58</v>
      </c>
      <c r="Q613" s="139" t="s">
        <v>55</v>
      </c>
      <c r="R613" s="140">
        <v>324</v>
      </c>
      <c r="S613" s="140" t="s">
        <v>3672</v>
      </c>
      <c r="T613" s="151" t="s">
        <v>1228</v>
      </c>
      <c r="U613" s="140" t="s">
        <v>86</v>
      </c>
      <c r="V613" s="164" t="s">
        <v>7486</v>
      </c>
      <c r="W613" s="170">
        <f t="shared" ca="1" si="79"/>
        <v>1970</v>
      </c>
      <c r="X613" s="170" t="e">
        <f>INDEX(Kraftwerksliste!$C$21:$Z$559,MATCH(A613,Kraftwerksliste!$D$21:$D$559,0),17)</f>
        <v>#N/A</v>
      </c>
      <c r="Z613" s="153" t="str" cm="1">
        <f t="array" aca="1" ref="Z613" ca="1">CELL("format",I613)</f>
        <v>D1</v>
      </c>
      <c r="AA613" s="6">
        <v>612</v>
      </c>
      <c r="AB613" s="173">
        <f t="shared" ca="1" si="80"/>
        <v>1970</v>
      </c>
      <c r="AC613" s="6">
        <f t="shared" si="81"/>
        <v>1</v>
      </c>
      <c r="AD613" s="6">
        <f t="shared" si="82"/>
        <v>0</v>
      </c>
      <c r="AE613" s="6">
        <f t="shared" si="84"/>
        <v>36</v>
      </c>
      <c r="AF613" s="6" t="str">
        <f t="shared" si="83"/>
        <v xml:space="preserve">Endgültig Stillgelegt 2018 </v>
      </c>
    </row>
    <row r="614" spans="1:32" ht="15" customHeight="1" x14ac:dyDescent="0.25">
      <c r="A614" s="139" t="s">
        <v>4972</v>
      </c>
      <c r="B614" s="139" t="s">
        <v>4973</v>
      </c>
      <c r="C614" s="139"/>
      <c r="D614" s="139">
        <v>26524</v>
      </c>
      <c r="E614" s="139" t="s">
        <v>6580</v>
      </c>
      <c r="F614" s="139"/>
      <c r="G614" s="139" t="s">
        <v>59</v>
      </c>
      <c r="H614" s="139"/>
      <c r="I614" s="29">
        <v>2003</v>
      </c>
      <c r="J614" s="29">
        <v>2003</v>
      </c>
      <c r="K614" s="139" t="s">
        <v>1</v>
      </c>
      <c r="L614" s="139" t="s">
        <v>3864</v>
      </c>
      <c r="M614" s="139"/>
      <c r="N614" s="139"/>
      <c r="O614" s="139" t="s">
        <v>3864</v>
      </c>
      <c r="P614" s="139" t="s">
        <v>55</v>
      </c>
      <c r="Q614" s="139"/>
      <c r="R614" s="140">
        <v>26</v>
      </c>
      <c r="S614" s="140"/>
      <c r="T614" s="151" t="s">
        <v>1280</v>
      </c>
      <c r="U614" s="140" t="s">
        <v>60</v>
      </c>
      <c r="V614" s="164" t="s">
        <v>1</v>
      </c>
      <c r="W614" s="170" t="str">
        <f t="shared" ca="1" si="79"/>
        <v>2003</v>
      </c>
      <c r="X614" s="170" t="e">
        <f>INDEX(Kraftwerksliste!$C$21:$Z$559,MATCH(A614,Kraftwerksliste!$D$21:$D$559,0),17)</f>
        <v>#N/A</v>
      </c>
      <c r="Z614" s="153" t="str" cm="1">
        <f t="array" aca="1" ref="Z614" ca="1">CELL("format",I614)</f>
        <v>G</v>
      </c>
      <c r="AA614" s="6">
        <v>613</v>
      </c>
      <c r="AB614" s="173" t="str">
        <f t="shared" ca="1" si="80"/>
        <v>2003</v>
      </c>
      <c r="AC614" s="6">
        <f t="shared" si="81"/>
        <v>0</v>
      </c>
      <c r="AD614" s="6">
        <f t="shared" si="82"/>
        <v>0</v>
      </c>
      <c r="AE614" s="6">
        <f t="shared" si="84"/>
        <v>10</v>
      </c>
      <c r="AF614" s="6" t="str">
        <f t="shared" si="83"/>
        <v>in Betrieb</v>
      </c>
    </row>
    <row r="615" spans="1:32" ht="15" customHeight="1" x14ac:dyDescent="0.25">
      <c r="A615" s="139" t="s">
        <v>3238</v>
      </c>
      <c r="B615" s="139" t="s">
        <v>435</v>
      </c>
      <c r="C615" s="139" t="s">
        <v>3239</v>
      </c>
      <c r="D615" s="139">
        <v>6886</v>
      </c>
      <c r="E615" s="139" t="s">
        <v>3240</v>
      </c>
      <c r="F615" s="139"/>
      <c r="G615" s="139" t="s">
        <v>99</v>
      </c>
      <c r="H615" s="139"/>
      <c r="I615" s="30">
        <v>39997</v>
      </c>
      <c r="J615" s="30">
        <v>39997</v>
      </c>
      <c r="K615" s="139" t="s">
        <v>1</v>
      </c>
      <c r="L615" s="139" t="s">
        <v>17</v>
      </c>
      <c r="M615" s="139" t="s">
        <v>438</v>
      </c>
      <c r="N615" s="139"/>
      <c r="O615" s="139" t="s">
        <v>17</v>
      </c>
      <c r="P615" s="139" t="s">
        <v>55</v>
      </c>
      <c r="Q615" s="139" t="s">
        <v>55</v>
      </c>
      <c r="R615" s="140">
        <v>18.100000000000001</v>
      </c>
      <c r="S615" s="140" t="s">
        <v>3241</v>
      </c>
      <c r="T615" s="151" t="s">
        <v>370</v>
      </c>
      <c r="U615" s="140" t="s">
        <v>100</v>
      </c>
      <c r="V615" s="164" t="s">
        <v>1</v>
      </c>
      <c r="W615" s="170">
        <f t="shared" ca="1" si="79"/>
        <v>2009</v>
      </c>
      <c r="X615" s="170" t="e">
        <f>INDEX(Kraftwerksliste!$C$21:$Z$559,MATCH(A615,Kraftwerksliste!$D$21:$D$559,0),17)</f>
        <v>#N/A</v>
      </c>
      <c r="Z615" s="153" t="str" cm="1">
        <f t="array" aca="1" ref="Z615" ca="1">CELL("format",I615)</f>
        <v>D1</v>
      </c>
      <c r="AA615" s="6">
        <v>614</v>
      </c>
      <c r="AB615" s="173">
        <f t="shared" ca="1" si="80"/>
        <v>2009</v>
      </c>
      <c r="AC615" s="6">
        <f t="shared" si="81"/>
        <v>0</v>
      </c>
      <c r="AD615" s="6">
        <f t="shared" si="82"/>
        <v>0</v>
      </c>
      <c r="AE615" s="6">
        <f t="shared" si="84"/>
        <v>10</v>
      </c>
      <c r="AF615" s="6" t="str">
        <f t="shared" si="83"/>
        <v>in Betrieb</v>
      </c>
    </row>
    <row r="616" spans="1:32" ht="15" customHeight="1" x14ac:dyDescent="0.25">
      <c r="A616" s="139" t="s">
        <v>2052</v>
      </c>
      <c r="B616" s="139" t="s">
        <v>2053</v>
      </c>
      <c r="C616" s="139" t="s">
        <v>2054</v>
      </c>
      <c r="D616" s="139">
        <v>39126</v>
      </c>
      <c r="E616" s="139" t="s">
        <v>2055</v>
      </c>
      <c r="F616" s="139"/>
      <c r="G616" s="139" t="s">
        <v>99</v>
      </c>
      <c r="H616" s="139" t="s">
        <v>1085</v>
      </c>
      <c r="I616" s="30">
        <v>38550</v>
      </c>
      <c r="J616" s="38">
        <v>38550</v>
      </c>
      <c r="K616" s="139" t="s">
        <v>1</v>
      </c>
      <c r="L616" s="139" t="s">
        <v>16</v>
      </c>
      <c r="M616" s="139" t="s">
        <v>994</v>
      </c>
      <c r="N616" s="139"/>
      <c r="O616" s="139" t="s">
        <v>16</v>
      </c>
      <c r="P616" s="139" t="s">
        <v>58</v>
      </c>
      <c r="Q616" s="139" t="s">
        <v>55</v>
      </c>
      <c r="R616" s="140">
        <v>29.2</v>
      </c>
      <c r="S616" s="140" t="s">
        <v>2056</v>
      </c>
      <c r="T616" s="151" t="s">
        <v>149</v>
      </c>
      <c r="U616" s="140" t="s">
        <v>2057</v>
      </c>
      <c r="V616" s="164" t="s">
        <v>1</v>
      </c>
      <c r="W616" s="170">
        <f t="shared" ca="1" si="79"/>
        <v>2005</v>
      </c>
      <c r="X616" s="170" t="str">
        <f>INDEX(Kraftwerksliste!$C$21:$Z$559,MATCH(A616,Kraftwerksliste!$D$21:$D$559,0),17)</f>
        <v>Steam turbine</v>
      </c>
      <c r="Z616" s="153" t="str" cm="1">
        <f t="array" aca="1" ref="Z616" ca="1">CELL("format",I616)</f>
        <v>D1</v>
      </c>
      <c r="AA616" s="6">
        <v>615</v>
      </c>
      <c r="AB616" s="173">
        <f t="shared" ca="1" si="80"/>
        <v>2005</v>
      </c>
      <c r="AC616" s="6">
        <f t="shared" si="81"/>
        <v>0</v>
      </c>
      <c r="AD616" s="6">
        <f t="shared" si="82"/>
        <v>0</v>
      </c>
      <c r="AE616" s="6">
        <f t="shared" si="84"/>
        <v>10</v>
      </c>
      <c r="AF616" s="6" t="str">
        <f t="shared" si="83"/>
        <v>in Betrieb</v>
      </c>
    </row>
    <row r="617" spans="1:32" ht="15" customHeight="1" x14ac:dyDescent="0.25">
      <c r="A617" s="139" t="s">
        <v>2058</v>
      </c>
      <c r="B617" s="139" t="s">
        <v>2053</v>
      </c>
      <c r="C617" s="139" t="s">
        <v>2054</v>
      </c>
      <c r="D617" s="139">
        <v>39126</v>
      </c>
      <c r="E617" s="139" t="s">
        <v>2055</v>
      </c>
      <c r="F617" s="139"/>
      <c r="G617" s="139" t="s">
        <v>99</v>
      </c>
      <c r="H617" s="139" t="s">
        <v>786</v>
      </c>
      <c r="I617" s="30">
        <v>38968</v>
      </c>
      <c r="J617" s="38">
        <v>38968</v>
      </c>
      <c r="K617" s="139" t="s">
        <v>1</v>
      </c>
      <c r="L617" s="139" t="s">
        <v>16</v>
      </c>
      <c r="M617" s="139" t="s">
        <v>994</v>
      </c>
      <c r="N617" s="139"/>
      <c r="O617" s="139" t="s">
        <v>16</v>
      </c>
      <c r="P617" s="139" t="s">
        <v>58</v>
      </c>
      <c r="Q617" s="139" t="s">
        <v>55</v>
      </c>
      <c r="R617" s="140">
        <v>29.2</v>
      </c>
      <c r="S617" s="140" t="s">
        <v>2056</v>
      </c>
      <c r="T617" s="151" t="s">
        <v>149</v>
      </c>
      <c r="U617" s="140" t="s">
        <v>2057</v>
      </c>
      <c r="V617" s="164" t="s">
        <v>1</v>
      </c>
      <c r="W617" s="170">
        <f t="shared" ca="1" si="79"/>
        <v>2006</v>
      </c>
      <c r="X617" s="170" t="str">
        <f>INDEX(Kraftwerksliste!$C$21:$Z$559,MATCH(A617,Kraftwerksliste!$D$21:$D$559,0),17)</f>
        <v>Steam turbine</v>
      </c>
      <c r="Z617" s="153" t="str" cm="1">
        <f t="array" aca="1" ref="Z617" ca="1">CELL("format",I617)</f>
        <v>D1</v>
      </c>
      <c r="AA617" s="6">
        <v>616</v>
      </c>
      <c r="AB617" s="173">
        <f t="shared" ca="1" si="80"/>
        <v>2006</v>
      </c>
      <c r="AC617" s="6">
        <f t="shared" si="81"/>
        <v>0</v>
      </c>
      <c r="AD617" s="6">
        <f t="shared" si="82"/>
        <v>0</v>
      </c>
      <c r="AE617" s="6">
        <f t="shared" si="84"/>
        <v>10</v>
      </c>
      <c r="AF617" s="6" t="str">
        <f t="shared" si="83"/>
        <v>in Betrieb</v>
      </c>
    </row>
    <row r="618" spans="1:32" ht="15" customHeight="1" x14ac:dyDescent="0.25">
      <c r="A618" s="139" t="s">
        <v>4977</v>
      </c>
      <c r="B618" s="139" t="s">
        <v>3995</v>
      </c>
      <c r="C618" s="139" t="s">
        <v>4978</v>
      </c>
      <c r="D618" s="139">
        <v>39517</v>
      </c>
      <c r="E618" s="139" t="s">
        <v>6585</v>
      </c>
      <c r="F618" s="139"/>
      <c r="G618" s="139" t="s">
        <v>99</v>
      </c>
      <c r="H618" s="139" t="s">
        <v>4978</v>
      </c>
      <c r="I618" s="31">
        <v>2008</v>
      </c>
      <c r="J618" s="31">
        <v>2008</v>
      </c>
      <c r="K618" s="139" t="s">
        <v>1</v>
      </c>
      <c r="L618" s="139" t="s">
        <v>3864</v>
      </c>
      <c r="M618" s="139"/>
      <c r="N618" s="139"/>
      <c r="O618" s="139" t="s">
        <v>3864</v>
      </c>
      <c r="P618" s="139" t="s">
        <v>55</v>
      </c>
      <c r="Q618" s="139" t="s">
        <v>58</v>
      </c>
      <c r="R618" s="140">
        <v>32</v>
      </c>
      <c r="S618" s="140" t="s">
        <v>7349</v>
      </c>
      <c r="T618" s="151" t="s">
        <v>370</v>
      </c>
      <c r="U618" s="140" t="s">
        <v>252</v>
      </c>
      <c r="V618" s="164" t="s">
        <v>1</v>
      </c>
      <c r="W618" s="170" t="str">
        <f t="shared" ref="W618:W625" ca="1" si="85">IF(ISBLANK(I618),2010,IF(Z618="D1",YEAR(I618),RIGHT(I618,4)))</f>
        <v>2008</v>
      </c>
      <c r="X618" s="170" t="e">
        <f>INDEX(Kraftwerksliste!$C$21:$Z$559,MATCH(A618,Kraftwerksliste!$D$21:$D$559,0),17)</f>
        <v>#N/A</v>
      </c>
      <c r="Z618" s="153" t="str" cm="1">
        <f t="array" aca="1" ref="Z618" ca="1">CELL("format",I618)</f>
        <v>F0</v>
      </c>
      <c r="AA618" s="6">
        <v>617</v>
      </c>
      <c r="AB618" s="173" t="str">
        <f t="shared" ref="AB618:AB625" ca="1" si="86">W618</f>
        <v>2008</v>
      </c>
      <c r="AC618" s="6">
        <f t="shared" si="81"/>
        <v>0</v>
      </c>
      <c r="AD618" s="6">
        <f t="shared" si="82"/>
        <v>0</v>
      </c>
      <c r="AE618" s="6">
        <f t="shared" si="84"/>
        <v>10</v>
      </c>
      <c r="AF618" s="6" t="str">
        <f t="shared" si="83"/>
        <v>in Betrieb</v>
      </c>
    </row>
    <row r="619" spans="1:32" ht="15" customHeight="1" x14ac:dyDescent="0.25">
      <c r="A619" s="139" t="s">
        <v>2066</v>
      </c>
      <c r="B619" s="139" t="s">
        <v>2067</v>
      </c>
      <c r="C619" s="139" t="s">
        <v>2068</v>
      </c>
      <c r="D619" s="139">
        <v>55120</v>
      </c>
      <c r="E619" s="139" t="s">
        <v>2062</v>
      </c>
      <c r="F619" s="139"/>
      <c r="G619" s="139" t="s">
        <v>98</v>
      </c>
      <c r="H619" s="139" t="s">
        <v>2069</v>
      </c>
      <c r="I619" s="30">
        <v>36669</v>
      </c>
      <c r="J619" s="38">
        <v>36669</v>
      </c>
      <c r="K619" s="139" t="s">
        <v>1</v>
      </c>
      <c r="L619" s="139" t="s">
        <v>20</v>
      </c>
      <c r="M619" s="139"/>
      <c r="N619" s="139"/>
      <c r="O619" s="139" t="s">
        <v>20</v>
      </c>
      <c r="P619" s="139" t="s">
        <v>58</v>
      </c>
      <c r="Q619" s="139" t="s">
        <v>55</v>
      </c>
      <c r="R619" s="140">
        <v>434.2</v>
      </c>
      <c r="S619" s="140" t="s">
        <v>2070</v>
      </c>
      <c r="T619" s="151" t="s">
        <v>370</v>
      </c>
      <c r="U619" s="140" t="s">
        <v>3858</v>
      </c>
      <c r="V619" s="164" t="s">
        <v>1</v>
      </c>
      <c r="W619" s="170">
        <f t="shared" ca="1" si="85"/>
        <v>2000</v>
      </c>
      <c r="X619" s="170" t="str">
        <f>INDEX(Kraftwerksliste!$C$21:$Z$559,MATCH(A619,Kraftwerksliste!$D$21:$D$559,0),17)</f>
        <v>Combined cycle</v>
      </c>
      <c r="Z619" s="153" t="str" cm="1">
        <f t="array" aca="1" ref="Z619" ca="1">CELL("format",I619)</f>
        <v>D1</v>
      </c>
      <c r="AA619" s="6">
        <v>618</v>
      </c>
      <c r="AB619" s="173">
        <f t="shared" ca="1" si="86"/>
        <v>2000</v>
      </c>
      <c r="AC619" s="6">
        <f t="shared" si="81"/>
        <v>0</v>
      </c>
      <c r="AD619" s="6">
        <f t="shared" si="82"/>
        <v>0</v>
      </c>
      <c r="AE619" s="6">
        <f t="shared" si="84"/>
        <v>10</v>
      </c>
      <c r="AF619" s="6" t="str">
        <f t="shared" si="83"/>
        <v>in Betrieb</v>
      </c>
    </row>
    <row r="620" spans="1:32" ht="15" customHeight="1" x14ac:dyDescent="0.25">
      <c r="A620" s="139" t="s">
        <v>2071</v>
      </c>
      <c r="B620" s="139" t="s">
        <v>2067</v>
      </c>
      <c r="C620" s="139" t="s">
        <v>2068</v>
      </c>
      <c r="D620" s="139">
        <v>55120</v>
      </c>
      <c r="E620" s="139" t="s">
        <v>2062</v>
      </c>
      <c r="F620" s="139"/>
      <c r="G620" s="139" t="s">
        <v>98</v>
      </c>
      <c r="H620" s="139" t="s">
        <v>2072</v>
      </c>
      <c r="I620" s="30">
        <v>28084</v>
      </c>
      <c r="J620" s="38">
        <v>28084</v>
      </c>
      <c r="K620" s="139" t="s">
        <v>1257</v>
      </c>
      <c r="L620" s="139" t="s">
        <v>20</v>
      </c>
      <c r="M620" s="139"/>
      <c r="N620" s="139" t="s">
        <v>249</v>
      </c>
      <c r="O620" s="139" t="s">
        <v>20</v>
      </c>
      <c r="P620" s="139" t="s">
        <v>58</v>
      </c>
      <c r="Q620" s="139" t="s">
        <v>55</v>
      </c>
      <c r="R620" s="140">
        <v>335</v>
      </c>
      <c r="S620" s="140" t="s">
        <v>2073</v>
      </c>
      <c r="T620" s="151" t="s">
        <v>370</v>
      </c>
      <c r="U620" s="140" t="s">
        <v>3858</v>
      </c>
      <c r="V620" s="164" t="s">
        <v>1257</v>
      </c>
      <c r="W620" s="170">
        <f t="shared" ca="1" si="85"/>
        <v>1976</v>
      </c>
      <c r="X620" s="170" t="e">
        <f>INDEX(Kraftwerksliste!$C$21:$Z$559,MATCH(A620,Kraftwerksliste!$D$21:$D$559,0),17)</f>
        <v>#N/A</v>
      </c>
      <c r="Z620" s="153" t="str" cm="1">
        <f t="array" aca="1" ref="Z620" ca="1">CELL("format",I620)</f>
        <v>D1</v>
      </c>
      <c r="AA620" s="6">
        <v>619</v>
      </c>
      <c r="AB620" s="173">
        <f t="shared" ca="1" si="86"/>
        <v>1976</v>
      </c>
      <c r="AC620" s="6">
        <f t="shared" si="81"/>
        <v>0</v>
      </c>
      <c r="AD620" s="6">
        <f t="shared" si="82"/>
        <v>0</v>
      </c>
      <c r="AE620" s="6">
        <f t="shared" si="84"/>
        <v>35</v>
      </c>
      <c r="AF620" s="6" t="str">
        <f t="shared" si="83"/>
        <v>gesetzlich an Stilllegung gehindert</v>
      </c>
    </row>
    <row r="621" spans="1:32" ht="15" customHeight="1" x14ac:dyDescent="0.25">
      <c r="A621" s="139" t="s">
        <v>2074</v>
      </c>
      <c r="B621" s="139" t="s">
        <v>441</v>
      </c>
      <c r="C621" s="139" t="s">
        <v>2075</v>
      </c>
      <c r="D621" s="139">
        <v>17139</v>
      </c>
      <c r="E621" s="139" t="s">
        <v>2076</v>
      </c>
      <c r="F621" s="139"/>
      <c r="G621" s="139" t="s">
        <v>144</v>
      </c>
      <c r="H621" s="139"/>
      <c r="I621" s="30">
        <v>37879</v>
      </c>
      <c r="J621" s="38">
        <v>37879</v>
      </c>
      <c r="K621" s="139" t="s">
        <v>1</v>
      </c>
      <c r="L621" s="139" t="s">
        <v>17</v>
      </c>
      <c r="M621" s="139"/>
      <c r="N621" s="139"/>
      <c r="O621" s="139" t="s">
        <v>17</v>
      </c>
      <c r="P621" s="139" t="s">
        <v>55</v>
      </c>
      <c r="Q621" s="139" t="s">
        <v>55</v>
      </c>
      <c r="R621" s="140">
        <v>9.8000000000000007</v>
      </c>
      <c r="S621" s="140" t="s">
        <v>2077</v>
      </c>
      <c r="T621" s="151" t="s">
        <v>149</v>
      </c>
      <c r="U621" s="140" t="s">
        <v>77</v>
      </c>
      <c r="V621" s="164" t="s">
        <v>1</v>
      </c>
      <c r="W621" s="170">
        <f t="shared" ca="1" si="85"/>
        <v>2003</v>
      </c>
      <c r="X621" s="170" t="e">
        <f>INDEX(Kraftwerksliste!$C$21:$Z$559,MATCH(A621,Kraftwerksliste!$D$21:$D$559,0),17)</f>
        <v>#N/A</v>
      </c>
      <c r="Z621" s="153" t="str" cm="1">
        <f t="array" aca="1" ref="Z621" ca="1">CELL("format",I621)</f>
        <v>D1</v>
      </c>
      <c r="AA621" s="6">
        <v>620</v>
      </c>
      <c r="AB621" s="173">
        <f t="shared" ca="1" si="86"/>
        <v>2003</v>
      </c>
      <c r="AC621" s="6">
        <f t="shared" si="81"/>
        <v>0</v>
      </c>
      <c r="AD621" s="6">
        <f t="shared" si="82"/>
        <v>0</v>
      </c>
      <c r="AE621" s="6">
        <f t="shared" si="84"/>
        <v>10</v>
      </c>
      <c r="AF621" s="6" t="str">
        <f t="shared" si="83"/>
        <v>in Betrieb</v>
      </c>
    </row>
    <row r="622" spans="1:32" ht="15" customHeight="1" x14ac:dyDescent="0.25">
      <c r="A622" s="139" t="s">
        <v>5116</v>
      </c>
      <c r="B622" s="139" t="s">
        <v>81</v>
      </c>
      <c r="C622" s="139" t="s">
        <v>3979</v>
      </c>
      <c r="D622" s="139">
        <v>14913</v>
      </c>
      <c r="E622" s="139" t="s">
        <v>6670</v>
      </c>
      <c r="F622" s="139"/>
      <c r="G622" s="139" t="s">
        <v>66</v>
      </c>
      <c r="H622" s="139" t="s">
        <v>6671</v>
      </c>
      <c r="I622" s="32">
        <v>2001</v>
      </c>
      <c r="J622" s="32">
        <v>2001</v>
      </c>
      <c r="K622" s="139" t="s">
        <v>1</v>
      </c>
      <c r="L622" s="139" t="s">
        <v>3864</v>
      </c>
      <c r="M622" s="139"/>
      <c r="N622" s="139"/>
      <c r="O622" s="139" t="s">
        <v>3864</v>
      </c>
      <c r="P622" s="139" t="s">
        <v>55</v>
      </c>
      <c r="Q622" s="139" t="s">
        <v>58</v>
      </c>
      <c r="R622" s="140">
        <v>28.8</v>
      </c>
      <c r="S622" s="140" t="s">
        <v>7363</v>
      </c>
      <c r="T622" s="151" t="s">
        <v>149</v>
      </c>
      <c r="U622" s="140" t="s">
        <v>77</v>
      </c>
      <c r="V622" s="164" t="s">
        <v>1</v>
      </c>
      <c r="W622" s="170" t="str">
        <f t="shared" ca="1" si="85"/>
        <v>2001</v>
      </c>
      <c r="X622" s="170" t="e">
        <f>INDEX(Kraftwerksliste!$C$21:$Z$559,MATCH(A622,Kraftwerksliste!$D$21:$D$559,0),17)</f>
        <v>#N/A</v>
      </c>
      <c r="Z622" s="153" t="str" cm="1">
        <f t="array" aca="1" ref="Z622" ca="1">CELL("format",I622)</f>
        <v>G</v>
      </c>
      <c r="AA622" s="6">
        <v>621</v>
      </c>
      <c r="AB622" s="173" t="str">
        <f t="shared" ca="1" si="86"/>
        <v>2001</v>
      </c>
      <c r="AC622" s="6">
        <f t="shared" si="81"/>
        <v>0</v>
      </c>
      <c r="AD622" s="6">
        <f t="shared" si="82"/>
        <v>0</v>
      </c>
      <c r="AE622" s="6">
        <f t="shared" si="84"/>
        <v>10</v>
      </c>
      <c r="AF622" s="6" t="str">
        <f t="shared" si="83"/>
        <v>in Betrieb</v>
      </c>
    </row>
    <row r="623" spans="1:32" ht="15" customHeight="1" x14ac:dyDescent="0.25">
      <c r="A623" s="139" t="s">
        <v>4981</v>
      </c>
      <c r="B623" s="139" t="s">
        <v>4982</v>
      </c>
      <c r="C623" s="139"/>
      <c r="D623" s="139">
        <v>23881</v>
      </c>
      <c r="E623" s="139" t="s">
        <v>6588</v>
      </c>
      <c r="F623" s="139"/>
      <c r="G623" s="139" t="s">
        <v>78</v>
      </c>
      <c r="H623" s="139"/>
      <c r="I623" s="29">
        <v>2002</v>
      </c>
      <c r="J623" s="29">
        <v>2002</v>
      </c>
      <c r="K623" s="139" t="s">
        <v>1</v>
      </c>
      <c r="L623" s="139" t="s">
        <v>3864</v>
      </c>
      <c r="M623" s="139"/>
      <c r="N623" s="139"/>
      <c r="O623" s="139" t="s">
        <v>3864</v>
      </c>
      <c r="P623" s="139" t="s">
        <v>55</v>
      </c>
      <c r="Q623" s="139"/>
      <c r="R623" s="140">
        <v>14.4</v>
      </c>
      <c r="S623" s="140"/>
      <c r="T623" s="151" t="s">
        <v>149</v>
      </c>
      <c r="U623" s="140" t="s">
        <v>79</v>
      </c>
      <c r="V623" s="164" t="s">
        <v>1</v>
      </c>
      <c r="W623" s="170" t="str">
        <f t="shared" ca="1" si="85"/>
        <v>2002</v>
      </c>
      <c r="X623" s="170" t="e">
        <f>INDEX(Kraftwerksliste!$C$21:$Z$559,MATCH(A623,Kraftwerksliste!$D$21:$D$559,0),17)</f>
        <v>#N/A</v>
      </c>
      <c r="Z623" s="153" t="str" cm="1">
        <f t="array" aca="1" ref="Z623" ca="1">CELL("format",I623)</f>
        <v>G</v>
      </c>
      <c r="AA623" s="6">
        <v>622</v>
      </c>
      <c r="AB623" s="173" t="str">
        <f t="shared" ca="1" si="86"/>
        <v>2002</v>
      </c>
      <c r="AC623" s="6">
        <f t="shared" si="81"/>
        <v>0</v>
      </c>
      <c r="AD623" s="6">
        <f t="shared" si="82"/>
        <v>0</v>
      </c>
      <c r="AE623" s="6">
        <f t="shared" si="84"/>
        <v>10</v>
      </c>
      <c r="AF623" s="6" t="str">
        <f t="shared" si="83"/>
        <v>in Betrieb</v>
      </c>
    </row>
    <row r="624" spans="1:32" ht="15" customHeight="1" x14ac:dyDescent="0.25">
      <c r="A624" s="139" t="s">
        <v>2092</v>
      </c>
      <c r="B624" s="139" t="s">
        <v>1056</v>
      </c>
      <c r="C624" s="139" t="s">
        <v>2093</v>
      </c>
      <c r="D624" s="139">
        <v>68169</v>
      </c>
      <c r="E624" s="139" t="s">
        <v>2080</v>
      </c>
      <c r="F624" s="139" t="s">
        <v>2094</v>
      </c>
      <c r="G624" s="139" t="s">
        <v>57</v>
      </c>
      <c r="H624" s="139"/>
      <c r="I624" s="30">
        <v>37953</v>
      </c>
      <c r="J624" s="38">
        <v>37953</v>
      </c>
      <c r="K624" s="139" t="s">
        <v>1</v>
      </c>
      <c r="L624" s="139" t="s">
        <v>17</v>
      </c>
      <c r="M624" s="139"/>
      <c r="N624" s="139"/>
      <c r="O624" s="139" t="s">
        <v>17</v>
      </c>
      <c r="P624" s="139" t="s">
        <v>55</v>
      </c>
      <c r="Q624" s="139" t="s">
        <v>130</v>
      </c>
      <c r="R624" s="140">
        <v>17.899999999999999</v>
      </c>
      <c r="S624" s="140" t="s">
        <v>2082</v>
      </c>
      <c r="T624" s="151" t="s">
        <v>149</v>
      </c>
      <c r="U624" s="140" t="s">
        <v>2083</v>
      </c>
      <c r="V624" s="164" t="s">
        <v>1</v>
      </c>
      <c r="W624" s="170">
        <f t="shared" ca="1" si="85"/>
        <v>2003</v>
      </c>
      <c r="X624" s="170" t="e">
        <f>INDEX(Kraftwerksliste!$C$21:$Z$559,MATCH(A624,Kraftwerksliste!$D$21:$D$559,0),17)</f>
        <v>#N/A</v>
      </c>
      <c r="Z624" s="153" t="str" cm="1">
        <f t="array" aca="1" ref="Z624" ca="1">CELL("format",I624)</f>
        <v>D1</v>
      </c>
      <c r="AA624" s="6">
        <v>623</v>
      </c>
      <c r="AB624" s="173">
        <f t="shared" ca="1" si="86"/>
        <v>2003</v>
      </c>
      <c r="AC624" s="6">
        <f t="shared" si="81"/>
        <v>0</v>
      </c>
      <c r="AD624" s="6">
        <f t="shared" si="82"/>
        <v>0</v>
      </c>
      <c r="AE624" s="6">
        <f t="shared" si="84"/>
        <v>10</v>
      </c>
      <c r="AF624" s="6" t="str">
        <f t="shared" si="83"/>
        <v>in Betrieb</v>
      </c>
    </row>
    <row r="625" spans="1:32" ht="15" customHeight="1" x14ac:dyDescent="0.25">
      <c r="A625" s="139" t="s">
        <v>2095</v>
      </c>
      <c r="B625" s="139" t="s">
        <v>2096</v>
      </c>
      <c r="C625" s="139" t="s">
        <v>2097</v>
      </c>
      <c r="D625" s="139">
        <v>68305</v>
      </c>
      <c r="E625" s="139" t="s">
        <v>2080</v>
      </c>
      <c r="F625" s="139" t="s">
        <v>2098</v>
      </c>
      <c r="G625" s="139" t="s">
        <v>57</v>
      </c>
      <c r="H625" s="139" t="s">
        <v>2097</v>
      </c>
      <c r="I625" s="30">
        <v>37978</v>
      </c>
      <c r="J625" s="30">
        <v>37978</v>
      </c>
      <c r="K625" s="139" t="s">
        <v>1</v>
      </c>
      <c r="L625" s="139" t="s">
        <v>110</v>
      </c>
      <c r="M625" s="139" t="s">
        <v>2099</v>
      </c>
      <c r="N625" s="139" t="s">
        <v>2100</v>
      </c>
      <c r="O625" s="139" t="s">
        <v>17</v>
      </c>
      <c r="P625" s="139" t="s">
        <v>55</v>
      </c>
      <c r="Q625" s="139" t="s">
        <v>55</v>
      </c>
      <c r="R625" s="140">
        <v>40</v>
      </c>
      <c r="S625" s="140"/>
      <c r="T625" s="151" t="s">
        <v>370</v>
      </c>
      <c r="U625" s="140" t="s">
        <v>2083</v>
      </c>
      <c r="V625" s="164" t="s">
        <v>1</v>
      </c>
      <c r="W625" s="170">
        <f t="shared" ca="1" si="85"/>
        <v>2003</v>
      </c>
      <c r="X625" s="170" t="e">
        <f>INDEX(Kraftwerksliste!$C$21:$Z$559,MATCH(A625,Kraftwerksliste!$D$21:$D$559,0),17)</f>
        <v>#N/A</v>
      </c>
      <c r="Z625" s="153" t="str" cm="1">
        <f t="array" aca="1" ref="Z625" ca="1">CELL("format",I625)</f>
        <v>D1</v>
      </c>
      <c r="AA625" s="6">
        <v>624</v>
      </c>
      <c r="AB625" s="173">
        <f t="shared" ca="1" si="86"/>
        <v>2003</v>
      </c>
      <c r="AC625" s="6">
        <f t="shared" si="81"/>
        <v>0</v>
      </c>
      <c r="AD625" s="6">
        <f t="shared" si="82"/>
        <v>0</v>
      </c>
      <c r="AE625" s="6">
        <f t="shared" si="84"/>
        <v>10</v>
      </c>
      <c r="AF625" s="6" t="str">
        <f t="shared" si="83"/>
        <v>in Betrieb</v>
      </c>
    </row>
    <row r="626" spans="1:32" ht="15" customHeight="1" x14ac:dyDescent="0.25">
      <c r="A626" s="139" t="s">
        <v>3479</v>
      </c>
      <c r="B626" s="139" t="s">
        <v>1056</v>
      </c>
      <c r="C626" s="139" t="s">
        <v>2079</v>
      </c>
      <c r="D626" s="139">
        <v>68169</v>
      </c>
      <c r="E626" s="139" t="s">
        <v>2080</v>
      </c>
      <c r="F626" s="139" t="s">
        <v>2081</v>
      </c>
      <c r="G626" s="139" t="s">
        <v>57</v>
      </c>
      <c r="H626" s="139" t="s">
        <v>1795</v>
      </c>
      <c r="I626" s="30"/>
      <c r="J626" s="30"/>
      <c r="K626" s="139" t="s">
        <v>3469</v>
      </c>
      <c r="L626" s="139" t="s">
        <v>16</v>
      </c>
      <c r="M626" s="139"/>
      <c r="N626" s="139"/>
      <c r="O626" s="139" t="s">
        <v>16</v>
      </c>
      <c r="P626" s="139" t="s">
        <v>58</v>
      </c>
      <c r="Q626" s="139" t="s">
        <v>130</v>
      </c>
      <c r="R626" s="140">
        <v>2.78</v>
      </c>
      <c r="S626" s="140" t="s">
        <v>2082</v>
      </c>
      <c r="T626" s="151" t="s">
        <v>149</v>
      </c>
      <c r="U626" s="140" t="s">
        <v>2083</v>
      </c>
      <c r="V626" s="164" t="s">
        <v>7481</v>
      </c>
      <c r="W626" s="170">
        <f t="shared" ref="W626:W627" si="87">IF(ISBLANK(I626),2010,IF(Z626="D1",YEAR(I626),RIGHT(I626,4)))</f>
        <v>2010</v>
      </c>
      <c r="X626" s="170" t="e">
        <f>INDEX(Kraftwerksliste!$C$21:$Z$559,MATCH(A626,Kraftwerksliste!$D$21:$D$559,0),17)</f>
        <v>#N/A</v>
      </c>
      <c r="Z626" s="153" t="str" cm="1">
        <f t="array" aca="1" ref="Z626" ca="1">CELL("format",I626)</f>
        <v>D1</v>
      </c>
      <c r="AA626" s="6">
        <v>625</v>
      </c>
      <c r="AB626" s="173">
        <f t="shared" ref="AB626:AB627" si="88">W626</f>
        <v>2010</v>
      </c>
      <c r="AC626" s="6">
        <f t="shared" si="81"/>
        <v>0</v>
      </c>
      <c r="AD626" s="6">
        <f t="shared" si="82"/>
        <v>1</v>
      </c>
      <c r="AE626" s="6">
        <f t="shared" si="84"/>
        <v>37</v>
      </c>
      <c r="AF626" s="6" t="str">
        <f t="shared" si="83"/>
        <v xml:space="preserve">Endgültig Stillgelegt 2013 </v>
      </c>
    </row>
    <row r="627" spans="1:32" ht="15" customHeight="1" x14ac:dyDescent="0.25">
      <c r="A627" s="139" t="s">
        <v>3450</v>
      </c>
      <c r="B627" s="139" t="s">
        <v>1056</v>
      </c>
      <c r="C627" s="139" t="s">
        <v>2079</v>
      </c>
      <c r="D627" s="139">
        <v>68169</v>
      </c>
      <c r="E627" s="139" t="s">
        <v>2080</v>
      </c>
      <c r="F627" s="139" t="s">
        <v>2081</v>
      </c>
      <c r="G627" s="139" t="s">
        <v>57</v>
      </c>
      <c r="H627" s="139" t="s">
        <v>3451</v>
      </c>
      <c r="I627" s="30"/>
      <c r="J627" s="30"/>
      <c r="K627" s="139" t="s">
        <v>3417</v>
      </c>
      <c r="L627" s="139" t="s">
        <v>16</v>
      </c>
      <c r="M627" s="139"/>
      <c r="N627" s="139"/>
      <c r="O627" s="139" t="s">
        <v>16</v>
      </c>
      <c r="P627" s="139" t="s">
        <v>58</v>
      </c>
      <c r="Q627" s="139" t="s">
        <v>55</v>
      </c>
      <c r="R627" s="140">
        <v>5.56</v>
      </c>
      <c r="S627" s="140" t="s">
        <v>2082</v>
      </c>
      <c r="T627" s="151" t="s">
        <v>149</v>
      </c>
      <c r="U627" s="140" t="s">
        <v>3452</v>
      </c>
      <c r="V627" s="164" t="s">
        <v>7480</v>
      </c>
      <c r="W627" s="170">
        <f t="shared" si="87"/>
        <v>2010</v>
      </c>
      <c r="X627" s="170" t="e">
        <f>INDEX(Kraftwerksliste!$C$21:$Z$559,MATCH(A627,Kraftwerksliste!$D$21:$D$559,0),17)</f>
        <v>#N/A</v>
      </c>
      <c r="Z627" s="153" t="str" cm="1">
        <f t="array" aca="1" ref="Z627" ca="1">CELL("format",I627)</f>
        <v>D1</v>
      </c>
      <c r="AA627" s="6">
        <v>626</v>
      </c>
      <c r="AB627" s="173">
        <f t="shared" si="88"/>
        <v>2010</v>
      </c>
      <c r="AC627" s="6">
        <f t="shared" si="81"/>
        <v>0</v>
      </c>
      <c r="AD627" s="6">
        <f t="shared" si="82"/>
        <v>1</v>
      </c>
      <c r="AE627" s="6">
        <f t="shared" si="84"/>
        <v>37</v>
      </c>
      <c r="AF627" s="6" t="str">
        <f t="shared" si="83"/>
        <v xml:space="preserve">Endgültig Stillgelegt 2012 </v>
      </c>
    </row>
    <row r="628" spans="1:32" ht="15" customHeight="1" x14ac:dyDescent="0.25">
      <c r="A628" s="139" t="s">
        <v>2078</v>
      </c>
      <c r="B628" s="139" t="s">
        <v>1056</v>
      </c>
      <c r="C628" s="139" t="s">
        <v>2079</v>
      </c>
      <c r="D628" s="139">
        <v>68169</v>
      </c>
      <c r="E628" s="139" t="s">
        <v>2080</v>
      </c>
      <c r="F628" s="139" t="s">
        <v>2081</v>
      </c>
      <c r="G628" s="139" t="s">
        <v>57</v>
      </c>
      <c r="H628" s="139" t="s">
        <v>1790</v>
      </c>
      <c r="I628" s="30">
        <v>39003</v>
      </c>
      <c r="J628" s="38">
        <v>39003</v>
      </c>
      <c r="K628" s="139" t="s">
        <v>1</v>
      </c>
      <c r="L628" s="139" t="s">
        <v>16</v>
      </c>
      <c r="M628" s="139"/>
      <c r="N628" s="139"/>
      <c r="O628" s="139" t="s">
        <v>16</v>
      </c>
      <c r="P628" s="139" t="s">
        <v>58</v>
      </c>
      <c r="Q628" s="139" t="s">
        <v>130</v>
      </c>
      <c r="R628" s="140">
        <v>8.65</v>
      </c>
      <c r="S628" s="140" t="s">
        <v>2082</v>
      </c>
      <c r="T628" s="151" t="s">
        <v>149</v>
      </c>
      <c r="U628" s="140" t="s">
        <v>2083</v>
      </c>
      <c r="V628" s="164" t="s">
        <v>1</v>
      </c>
      <c r="W628" s="170">
        <f t="shared" ref="W628:W672" ca="1" si="89">IF(ISBLANK(I628),2010,IF(Z628="D1",YEAR(I628),RIGHT(I628,4)))</f>
        <v>2006</v>
      </c>
      <c r="X628" s="170" t="str">
        <f>INDEX(Kraftwerksliste!$C$21:$Z$559,MATCH(A628,Kraftwerksliste!$D$21:$D$559,0),17)</f>
        <v>Steam turbine</v>
      </c>
      <c r="Z628" s="153" t="str" cm="1">
        <f t="array" aca="1" ref="Z628" ca="1">CELL("format",I628)</f>
        <v>D1</v>
      </c>
      <c r="AA628" s="6">
        <v>627</v>
      </c>
      <c r="AB628" s="173">
        <f t="shared" ref="AB628:AB672" ca="1" si="90">W628</f>
        <v>2006</v>
      </c>
      <c r="AC628" s="6">
        <f t="shared" si="81"/>
        <v>0</v>
      </c>
      <c r="AD628" s="6">
        <f t="shared" si="82"/>
        <v>0</v>
      </c>
      <c r="AE628" s="6">
        <f t="shared" si="84"/>
        <v>10</v>
      </c>
      <c r="AF628" s="6" t="str">
        <f t="shared" si="83"/>
        <v>in Betrieb</v>
      </c>
    </row>
    <row r="629" spans="1:32" ht="15" customHeight="1" x14ac:dyDescent="0.25">
      <c r="A629" s="139" t="s">
        <v>2084</v>
      </c>
      <c r="B629" s="139" t="s">
        <v>1056</v>
      </c>
      <c r="C629" s="139" t="s">
        <v>2079</v>
      </c>
      <c r="D629" s="139">
        <v>68169</v>
      </c>
      <c r="E629" s="139" t="s">
        <v>2080</v>
      </c>
      <c r="F629" s="139" t="s">
        <v>2081</v>
      </c>
      <c r="G629" s="139" t="s">
        <v>57</v>
      </c>
      <c r="H629" s="139" t="s">
        <v>2085</v>
      </c>
      <c r="I629" s="30">
        <v>40185</v>
      </c>
      <c r="J629" s="38">
        <v>40185</v>
      </c>
      <c r="K629" s="139" t="s">
        <v>1</v>
      </c>
      <c r="L629" s="139" t="s">
        <v>16</v>
      </c>
      <c r="M629" s="139"/>
      <c r="N629" s="139" t="s">
        <v>2086</v>
      </c>
      <c r="O629" s="139" t="s">
        <v>16</v>
      </c>
      <c r="P629" s="139" t="s">
        <v>58</v>
      </c>
      <c r="Q629" s="139" t="s">
        <v>55</v>
      </c>
      <c r="R629" s="140">
        <v>22.1</v>
      </c>
      <c r="S629" s="140" t="s">
        <v>2082</v>
      </c>
      <c r="T629" s="151" t="s">
        <v>149</v>
      </c>
      <c r="U629" s="140" t="s">
        <v>2083</v>
      </c>
      <c r="V629" s="164" t="s">
        <v>1</v>
      </c>
      <c r="W629" s="170">
        <f t="shared" ca="1" si="89"/>
        <v>2010</v>
      </c>
      <c r="X629" s="170" t="str">
        <f>INDEX(Kraftwerksliste!$C$21:$Z$559,MATCH(A629,Kraftwerksliste!$D$21:$D$559,0),17)</f>
        <v>Steam turbine</v>
      </c>
      <c r="Z629" s="153" t="str" cm="1">
        <f t="array" aca="1" ref="Z629" ca="1">CELL("format",I629)</f>
        <v>D1</v>
      </c>
      <c r="AA629" s="6">
        <v>628</v>
      </c>
      <c r="AB629" s="173">
        <f t="shared" ca="1" si="90"/>
        <v>2010</v>
      </c>
      <c r="AC629" s="6">
        <f t="shared" si="81"/>
        <v>0</v>
      </c>
      <c r="AD629" s="6">
        <f t="shared" si="82"/>
        <v>0</v>
      </c>
      <c r="AE629" s="6">
        <f t="shared" si="84"/>
        <v>10</v>
      </c>
      <c r="AF629" s="6" t="str">
        <f t="shared" si="83"/>
        <v>in Betrieb</v>
      </c>
    </row>
    <row r="630" spans="1:32" ht="15" customHeight="1" x14ac:dyDescent="0.25">
      <c r="A630" s="139" t="s">
        <v>2087</v>
      </c>
      <c r="B630" s="139" t="s">
        <v>1056</v>
      </c>
      <c r="C630" s="139" t="s">
        <v>2079</v>
      </c>
      <c r="D630" s="139">
        <v>68169</v>
      </c>
      <c r="E630" s="139" t="s">
        <v>2080</v>
      </c>
      <c r="F630" s="139" t="s">
        <v>2081</v>
      </c>
      <c r="G630" s="139" t="s">
        <v>57</v>
      </c>
      <c r="H630" s="139" t="s">
        <v>2088</v>
      </c>
      <c r="I630" s="30">
        <v>41134</v>
      </c>
      <c r="J630" s="38">
        <v>41134</v>
      </c>
      <c r="K630" s="139" t="s">
        <v>1</v>
      </c>
      <c r="L630" s="139" t="s">
        <v>16</v>
      </c>
      <c r="M630" s="139"/>
      <c r="N630" s="139"/>
      <c r="O630" s="139" t="s">
        <v>16</v>
      </c>
      <c r="P630" s="139" t="s">
        <v>58</v>
      </c>
      <c r="Q630" s="139" t="s">
        <v>55</v>
      </c>
      <c r="R630" s="140">
        <v>5.37</v>
      </c>
      <c r="S630" s="140" t="s">
        <v>2082</v>
      </c>
      <c r="T630" s="151" t="s">
        <v>149</v>
      </c>
      <c r="U630" s="140" t="s">
        <v>2089</v>
      </c>
      <c r="V630" s="164" t="s">
        <v>1</v>
      </c>
      <c r="W630" s="170">
        <f t="shared" ca="1" si="89"/>
        <v>2012</v>
      </c>
      <c r="X630" s="170" t="str">
        <f>INDEX(Kraftwerksliste!$C$21:$Z$559,MATCH(A630,Kraftwerksliste!$D$21:$D$559,0),17)</f>
        <v>Steam turbine</v>
      </c>
      <c r="Z630" s="153" t="str" cm="1">
        <f t="array" aca="1" ref="Z630" ca="1">CELL("format",I630)</f>
        <v>D1</v>
      </c>
      <c r="AA630" s="6">
        <v>629</v>
      </c>
      <c r="AB630" s="173">
        <f t="shared" ca="1" si="90"/>
        <v>2012</v>
      </c>
      <c r="AC630" s="6">
        <f t="shared" si="81"/>
        <v>0</v>
      </c>
      <c r="AD630" s="6">
        <f t="shared" si="82"/>
        <v>0</v>
      </c>
      <c r="AE630" s="6">
        <f t="shared" si="84"/>
        <v>10</v>
      </c>
      <c r="AF630" s="6" t="str">
        <f t="shared" si="83"/>
        <v>in Betrieb</v>
      </c>
    </row>
    <row r="631" spans="1:32" ht="15" customHeight="1" x14ac:dyDescent="0.25">
      <c r="A631" s="139" t="s">
        <v>2090</v>
      </c>
      <c r="B631" s="139" t="s">
        <v>1056</v>
      </c>
      <c r="C631" s="139" t="s">
        <v>2079</v>
      </c>
      <c r="D631" s="139">
        <v>68169</v>
      </c>
      <c r="E631" s="139" t="s">
        <v>2080</v>
      </c>
      <c r="F631" s="139" t="s">
        <v>2081</v>
      </c>
      <c r="G631" s="139" t="s">
        <v>57</v>
      </c>
      <c r="H631" s="139" t="s">
        <v>2091</v>
      </c>
      <c r="I631" s="30">
        <v>41074</v>
      </c>
      <c r="J631" s="38">
        <v>41074</v>
      </c>
      <c r="K631" s="139" t="s">
        <v>1</v>
      </c>
      <c r="L631" s="139" t="s">
        <v>16</v>
      </c>
      <c r="M631" s="139"/>
      <c r="N631" s="139"/>
      <c r="O631" s="139" t="s">
        <v>16</v>
      </c>
      <c r="P631" s="139" t="s">
        <v>58</v>
      </c>
      <c r="Q631" s="139" t="s">
        <v>55</v>
      </c>
      <c r="R631" s="140">
        <v>3.88</v>
      </c>
      <c r="S631" s="140" t="s">
        <v>2082</v>
      </c>
      <c r="T631" s="151" t="s">
        <v>149</v>
      </c>
      <c r="U631" s="140" t="s">
        <v>2089</v>
      </c>
      <c r="V631" s="164" t="s">
        <v>1</v>
      </c>
      <c r="W631" s="170">
        <f t="shared" ca="1" si="89"/>
        <v>2012</v>
      </c>
      <c r="X631" s="170" t="str">
        <f>INDEX(Kraftwerksliste!$C$21:$Z$559,MATCH(A631,Kraftwerksliste!$D$21:$D$559,0),17)</f>
        <v>Steam turbine</v>
      </c>
      <c r="Z631" s="153" t="str" cm="1">
        <f t="array" aca="1" ref="Z631" ca="1">CELL("format",I631)</f>
        <v>D1</v>
      </c>
      <c r="AA631" s="6">
        <v>630</v>
      </c>
      <c r="AB631" s="173">
        <f t="shared" ca="1" si="90"/>
        <v>2012</v>
      </c>
      <c r="AC631" s="6">
        <f t="shared" si="81"/>
        <v>0</v>
      </c>
      <c r="AD631" s="6">
        <f t="shared" si="82"/>
        <v>0</v>
      </c>
      <c r="AE631" s="6">
        <f t="shared" si="84"/>
        <v>10</v>
      </c>
      <c r="AF631" s="6" t="str">
        <f t="shared" si="83"/>
        <v>in Betrieb</v>
      </c>
    </row>
    <row r="632" spans="1:32" ht="15" customHeight="1" x14ac:dyDescent="0.25">
      <c r="A632" s="139" t="s">
        <v>3540</v>
      </c>
      <c r="B632" s="139" t="s">
        <v>2102</v>
      </c>
      <c r="C632" s="139" t="s">
        <v>2103</v>
      </c>
      <c r="D632" s="139">
        <v>68199</v>
      </c>
      <c r="E632" s="139" t="s">
        <v>2080</v>
      </c>
      <c r="F632" s="139" t="s">
        <v>2104</v>
      </c>
      <c r="G632" s="139" t="s">
        <v>57</v>
      </c>
      <c r="H632" s="139" t="s">
        <v>790</v>
      </c>
      <c r="I632" s="32">
        <v>1966</v>
      </c>
      <c r="J632" s="32">
        <v>1966</v>
      </c>
      <c r="K632" s="139" t="s">
        <v>3521</v>
      </c>
      <c r="L632" s="139" t="s">
        <v>32</v>
      </c>
      <c r="M632" s="139"/>
      <c r="N632" s="139"/>
      <c r="O632" s="139" t="s">
        <v>32</v>
      </c>
      <c r="P632" s="139" t="s">
        <v>58</v>
      </c>
      <c r="Q632" s="139" t="s">
        <v>55</v>
      </c>
      <c r="R632" s="140">
        <v>202.5</v>
      </c>
      <c r="S632" s="140" t="s">
        <v>3541</v>
      </c>
      <c r="T632" s="151" t="s">
        <v>3542</v>
      </c>
      <c r="U632" s="140" t="s">
        <v>3543</v>
      </c>
      <c r="V632" s="164" t="s">
        <v>7483</v>
      </c>
      <c r="W632" s="170" t="str">
        <f t="shared" ca="1" si="89"/>
        <v>1966</v>
      </c>
      <c r="X632" s="170" t="e">
        <f>INDEX(Kraftwerksliste!$C$21:$Z$559,MATCH(A632,Kraftwerksliste!$D$21:$D$559,0),17)</f>
        <v>#N/A</v>
      </c>
      <c r="Z632" s="153" t="str" cm="1">
        <f t="array" aca="1" ref="Z632" ca="1">CELL("format",I632)</f>
        <v>G</v>
      </c>
      <c r="AA632" s="6">
        <v>631</v>
      </c>
      <c r="AB632" s="173" t="str">
        <f t="shared" ca="1" si="90"/>
        <v>1966</v>
      </c>
      <c r="AC632" s="6">
        <f t="shared" si="81"/>
        <v>1</v>
      </c>
      <c r="AD632" s="6">
        <f t="shared" si="82"/>
        <v>0</v>
      </c>
      <c r="AE632" s="6">
        <f t="shared" si="84"/>
        <v>36</v>
      </c>
      <c r="AF632" s="6" t="str">
        <f t="shared" si="83"/>
        <v xml:space="preserve">Endgültig Stillgelegt 2015 </v>
      </c>
    </row>
    <row r="633" spans="1:32" ht="15" customHeight="1" x14ac:dyDescent="0.25">
      <c r="A633" s="139" t="s">
        <v>3544</v>
      </c>
      <c r="B633" s="139" t="s">
        <v>2102</v>
      </c>
      <c r="C633" s="139" t="s">
        <v>2103</v>
      </c>
      <c r="D633" s="139">
        <v>68199</v>
      </c>
      <c r="E633" s="139" t="s">
        <v>2080</v>
      </c>
      <c r="F633" s="139" t="s">
        <v>2104</v>
      </c>
      <c r="G633" s="139" t="s">
        <v>57</v>
      </c>
      <c r="H633" s="139" t="s">
        <v>563</v>
      </c>
      <c r="I633" s="32">
        <v>1970</v>
      </c>
      <c r="J633" s="32">
        <v>1970</v>
      </c>
      <c r="K633" s="139" t="s">
        <v>3521</v>
      </c>
      <c r="L633" s="139" t="s">
        <v>32</v>
      </c>
      <c r="M633" s="139"/>
      <c r="N633" s="139"/>
      <c r="O633" s="139" t="s">
        <v>32</v>
      </c>
      <c r="P633" s="139" t="s">
        <v>58</v>
      </c>
      <c r="Q633" s="139" t="s">
        <v>55</v>
      </c>
      <c r="R633" s="140">
        <v>202.5</v>
      </c>
      <c r="S633" s="140" t="s">
        <v>3541</v>
      </c>
      <c r="T633" s="151" t="s">
        <v>3542</v>
      </c>
      <c r="U633" s="140" t="s">
        <v>3543</v>
      </c>
      <c r="V633" s="164" t="s">
        <v>7483</v>
      </c>
      <c r="W633" s="170" t="str">
        <f t="shared" ca="1" si="89"/>
        <v>1970</v>
      </c>
      <c r="X633" s="170" t="e">
        <f>INDEX(Kraftwerksliste!$C$21:$Z$559,MATCH(A633,Kraftwerksliste!$D$21:$D$559,0),17)</f>
        <v>#N/A</v>
      </c>
      <c r="Z633" s="153" t="str" cm="1">
        <f t="array" aca="1" ref="Z633" ca="1">CELL("format",I633)</f>
        <v>G</v>
      </c>
      <c r="AA633" s="6">
        <v>632</v>
      </c>
      <c r="AB633" s="173" t="str">
        <f t="shared" ca="1" si="90"/>
        <v>1970</v>
      </c>
      <c r="AC633" s="6">
        <f t="shared" si="81"/>
        <v>1</v>
      </c>
      <c r="AD633" s="6">
        <f t="shared" si="82"/>
        <v>0</v>
      </c>
      <c r="AE633" s="6">
        <f t="shared" si="84"/>
        <v>36</v>
      </c>
      <c r="AF633" s="6" t="str">
        <f t="shared" si="83"/>
        <v xml:space="preserve">Endgültig Stillgelegt 2015 </v>
      </c>
    </row>
    <row r="634" spans="1:32" ht="15" customHeight="1" x14ac:dyDescent="0.25">
      <c r="A634" s="139" t="s">
        <v>2101</v>
      </c>
      <c r="B634" s="139" t="s">
        <v>2102</v>
      </c>
      <c r="C634" s="139" t="s">
        <v>2103</v>
      </c>
      <c r="D634" s="139">
        <v>68199</v>
      </c>
      <c r="E634" s="139" t="s">
        <v>2080</v>
      </c>
      <c r="F634" s="139" t="s">
        <v>2104</v>
      </c>
      <c r="G634" s="139" t="s">
        <v>57</v>
      </c>
      <c r="H634" s="139" t="s">
        <v>572</v>
      </c>
      <c r="I634" s="30">
        <v>38712</v>
      </c>
      <c r="J634" s="38">
        <v>38712</v>
      </c>
      <c r="K634" s="139" t="s">
        <v>1</v>
      </c>
      <c r="L634" s="139" t="s">
        <v>32</v>
      </c>
      <c r="M634" s="139"/>
      <c r="N634" s="139"/>
      <c r="O634" s="139" t="s">
        <v>32</v>
      </c>
      <c r="P634" s="139" t="s">
        <v>58</v>
      </c>
      <c r="Q634" s="139" t="s">
        <v>55</v>
      </c>
      <c r="R634" s="140">
        <v>255</v>
      </c>
      <c r="S634" s="140" t="s">
        <v>2105</v>
      </c>
      <c r="T634" s="151" t="s">
        <v>1228</v>
      </c>
      <c r="U634" s="140" t="s">
        <v>2106</v>
      </c>
      <c r="V634" s="164" t="s">
        <v>1</v>
      </c>
      <c r="W634" s="170">
        <f t="shared" ca="1" si="89"/>
        <v>2005</v>
      </c>
      <c r="X634" s="170" t="str">
        <f>INDEX(Kraftwerksliste!$C$21:$Z$559,MATCH(A634,Kraftwerksliste!$D$21:$D$559,0),17)</f>
        <v>Steam turbine</v>
      </c>
      <c r="Z634" s="153" t="str" cm="1">
        <f t="array" aca="1" ref="Z634" ca="1">CELL("format",I634)</f>
        <v>D1</v>
      </c>
      <c r="AA634" s="6">
        <v>633</v>
      </c>
      <c r="AB634" s="173">
        <f t="shared" ca="1" si="90"/>
        <v>2005</v>
      </c>
      <c r="AC634" s="6">
        <f t="shared" si="81"/>
        <v>0</v>
      </c>
      <c r="AD634" s="6">
        <f t="shared" si="82"/>
        <v>0</v>
      </c>
      <c r="AE634" s="6">
        <f t="shared" si="84"/>
        <v>10</v>
      </c>
      <c r="AF634" s="6" t="str">
        <f t="shared" si="83"/>
        <v>in Betrieb</v>
      </c>
    </row>
    <row r="635" spans="1:32" ht="15" customHeight="1" x14ac:dyDescent="0.25">
      <c r="A635" s="139" t="s">
        <v>2107</v>
      </c>
      <c r="B635" s="139" t="s">
        <v>2102</v>
      </c>
      <c r="C635" s="139" t="s">
        <v>2103</v>
      </c>
      <c r="D635" s="139">
        <v>68199</v>
      </c>
      <c r="E635" s="139" t="s">
        <v>2080</v>
      </c>
      <c r="F635" s="139" t="s">
        <v>2104</v>
      </c>
      <c r="G635" s="139" t="s">
        <v>57</v>
      </c>
      <c r="H635" s="139" t="s">
        <v>904</v>
      </c>
      <c r="I635" s="30">
        <v>30256</v>
      </c>
      <c r="J635" s="38">
        <v>30256</v>
      </c>
      <c r="K635" s="139" t="s">
        <v>1</v>
      </c>
      <c r="L635" s="139" t="s">
        <v>32</v>
      </c>
      <c r="M635" s="139"/>
      <c r="N635" s="139"/>
      <c r="O635" s="139" t="s">
        <v>32</v>
      </c>
      <c r="P635" s="139" t="s">
        <v>58</v>
      </c>
      <c r="Q635" s="139" t="s">
        <v>55</v>
      </c>
      <c r="R635" s="140">
        <v>425</v>
      </c>
      <c r="S635" s="140" t="s">
        <v>2105</v>
      </c>
      <c r="T635" s="151" t="s">
        <v>1228</v>
      </c>
      <c r="U635" s="140" t="s">
        <v>2106</v>
      </c>
      <c r="V635" s="164" t="s">
        <v>1</v>
      </c>
      <c r="W635" s="170">
        <f t="shared" ca="1" si="89"/>
        <v>1982</v>
      </c>
      <c r="X635" s="170" t="str">
        <f>INDEX(Kraftwerksliste!$C$21:$Z$559,MATCH(A635,Kraftwerksliste!$D$21:$D$559,0),17)</f>
        <v>Steam turbine</v>
      </c>
      <c r="Z635" s="153" t="str" cm="1">
        <f t="array" aca="1" ref="Z635" ca="1">CELL("format",I635)</f>
        <v>D1</v>
      </c>
      <c r="AA635" s="6">
        <v>634</v>
      </c>
      <c r="AB635" s="173">
        <f t="shared" ca="1" si="90"/>
        <v>1982</v>
      </c>
      <c r="AC635" s="6">
        <f t="shared" si="81"/>
        <v>0</v>
      </c>
      <c r="AD635" s="6">
        <f t="shared" si="82"/>
        <v>0</v>
      </c>
      <c r="AE635" s="6">
        <f t="shared" si="84"/>
        <v>10</v>
      </c>
      <c r="AF635" s="6" t="str">
        <f t="shared" si="83"/>
        <v>in Betrieb</v>
      </c>
    </row>
    <row r="636" spans="1:32" ht="15" customHeight="1" x14ac:dyDescent="0.25">
      <c r="A636" s="139" t="s">
        <v>2108</v>
      </c>
      <c r="B636" s="139" t="s">
        <v>2102</v>
      </c>
      <c r="C636" s="139" t="s">
        <v>2103</v>
      </c>
      <c r="D636" s="139">
        <v>68199</v>
      </c>
      <c r="E636" s="139" t="s">
        <v>2080</v>
      </c>
      <c r="F636" s="139" t="s">
        <v>2104</v>
      </c>
      <c r="G636" s="139" t="s">
        <v>57</v>
      </c>
      <c r="H636" s="139" t="s">
        <v>2109</v>
      </c>
      <c r="I636" s="30">
        <v>34064</v>
      </c>
      <c r="J636" s="38">
        <v>34064</v>
      </c>
      <c r="K636" s="139" t="s">
        <v>1</v>
      </c>
      <c r="L636" s="139" t="s">
        <v>32</v>
      </c>
      <c r="M636" s="139"/>
      <c r="N636" s="139"/>
      <c r="O636" s="139" t="s">
        <v>32</v>
      </c>
      <c r="P636" s="139" t="s">
        <v>58</v>
      </c>
      <c r="Q636" s="139" t="s">
        <v>55</v>
      </c>
      <c r="R636" s="140">
        <v>435</v>
      </c>
      <c r="S636" s="140" t="s">
        <v>2105</v>
      </c>
      <c r="T636" s="151" t="s">
        <v>1228</v>
      </c>
      <c r="U636" s="140" t="s">
        <v>2106</v>
      </c>
      <c r="V636" s="164" t="s">
        <v>1</v>
      </c>
      <c r="W636" s="170">
        <f t="shared" ca="1" si="89"/>
        <v>1993</v>
      </c>
      <c r="X636" s="170" t="str">
        <f>INDEX(Kraftwerksliste!$C$21:$Z$559,MATCH(A636,Kraftwerksliste!$D$21:$D$559,0),17)</f>
        <v>Steam turbine</v>
      </c>
      <c r="Z636" s="153" t="str" cm="1">
        <f t="array" aca="1" ref="Z636" ca="1">CELL("format",I636)</f>
        <v>D1</v>
      </c>
      <c r="AA636" s="6">
        <v>635</v>
      </c>
      <c r="AB636" s="173">
        <f t="shared" ca="1" si="90"/>
        <v>1993</v>
      </c>
      <c r="AC636" s="6">
        <f t="shared" si="81"/>
        <v>0</v>
      </c>
      <c r="AD636" s="6">
        <f t="shared" si="82"/>
        <v>0</v>
      </c>
      <c r="AE636" s="6">
        <f t="shared" si="84"/>
        <v>10</v>
      </c>
      <c r="AF636" s="6" t="str">
        <f t="shared" si="83"/>
        <v>in Betrieb</v>
      </c>
    </row>
    <row r="637" spans="1:32" ht="15" customHeight="1" x14ac:dyDescent="0.25">
      <c r="A637" s="139" t="s">
        <v>2110</v>
      </c>
      <c r="B637" s="139" t="s">
        <v>2102</v>
      </c>
      <c r="C637" s="139" t="s">
        <v>2103</v>
      </c>
      <c r="D637" s="139">
        <v>68199</v>
      </c>
      <c r="E637" s="139" t="s">
        <v>2080</v>
      </c>
      <c r="F637" s="139" t="s">
        <v>2104</v>
      </c>
      <c r="G637" s="139" t="s">
        <v>57</v>
      </c>
      <c r="H637" s="139" t="s">
        <v>1053</v>
      </c>
      <c r="I637" s="30">
        <v>42126</v>
      </c>
      <c r="J637" s="38">
        <v>42126</v>
      </c>
      <c r="K637" s="139" t="s">
        <v>1</v>
      </c>
      <c r="L637" s="139" t="s">
        <v>32</v>
      </c>
      <c r="M637" s="139"/>
      <c r="N637" s="139"/>
      <c r="O637" s="139" t="s">
        <v>32</v>
      </c>
      <c r="P637" s="139" t="s">
        <v>58</v>
      </c>
      <c r="Q637" s="139" t="s">
        <v>55</v>
      </c>
      <c r="R637" s="140">
        <v>843</v>
      </c>
      <c r="S637" s="140" t="s">
        <v>2105</v>
      </c>
      <c r="T637" s="151" t="s">
        <v>1228</v>
      </c>
      <c r="U637" s="140" t="s">
        <v>2106</v>
      </c>
      <c r="V637" s="164" t="s">
        <v>1</v>
      </c>
      <c r="W637" s="170">
        <f t="shared" ca="1" si="89"/>
        <v>2015</v>
      </c>
      <c r="X637" s="170" t="str">
        <f>INDEX(Kraftwerksliste!$C$21:$Z$559,MATCH(A637,Kraftwerksliste!$D$21:$D$559,0),17)</f>
        <v>Steam turbine</v>
      </c>
      <c r="Z637" s="153" t="str" cm="1">
        <f t="array" aca="1" ref="Z637" ca="1">CELL("format",I637)</f>
        <v>D1</v>
      </c>
      <c r="AA637" s="6">
        <v>636</v>
      </c>
      <c r="AB637" s="173">
        <f t="shared" ca="1" si="90"/>
        <v>2015</v>
      </c>
      <c r="AC637" s="6">
        <f t="shared" si="81"/>
        <v>0</v>
      </c>
      <c r="AD637" s="6">
        <f t="shared" si="82"/>
        <v>0</v>
      </c>
      <c r="AE637" s="6">
        <f t="shared" si="84"/>
        <v>10</v>
      </c>
      <c r="AF637" s="6" t="str">
        <f t="shared" si="83"/>
        <v>in Betrieb</v>
      </c>
    </row>
    <row r="638" spans="1:32" ht="15" customHeight="1" x14ac:dyDescent="0.25">
      <c r="A638" s="139" t="s">
        <v>2111</v>
      </c>
      <c r="B638" s="139" t="s">
        <v>102</v>
      </c>
      <c r="C638" s="139" t="s">
        <v>2112</v>
      </c>
      <c r="D638" s="139">
        <v>71672</v>
      </c>
      <c r="E638" s="139" t="s">
        <v>2113</v>
      </c>
      <c r="F638" s="139" t="s">
        <v>2114</v>
      </c>
      <c r="G638" s="139" t="s">
        <v>57</v>
      </c>
      <c r="H638" s="139" t="s">
        <v>2115</v>
      </c>
      <c r="I638" s="30">
        <v>25995</v>
      </c>
      <c r="J638" s="38">
        <v>25995</v>
      </c>
      <c r="K638" s="139" t="s">
        <v>1257</v>
      </c>
      <c r="L638" s="139" t="s">
        <v>27</v>
      </c>
      <c r="M638" s="139"/>
      <c r="N638" s="139"/>
      <c r="O638" s="139" t="s">
        <v>27</v>
      </c>
      <c r="P638" s="139" t="s">
        <v>58</v>
      </c>
      <c r="Q638" s="139" t="s">
        <v>58</v>
      </c>
      <c r="R638" s="140">
        <v>77.400000000000006</v>
      </c>
      <c r="S638" s="140" t="s">
        <v>2113</v>
      </c>
      <c r="T638" s="151" t="s">
        <v>370</v>
      </c>
      <c r="U638" s="140" t="s">
        <v>107</v>
      </c>
      <c r="V638" s="164" t="s">
        <v>1257</v>
      </c>
      <c r="W638" s="170">
        <f t="shared" ca="1" si="89"/>
        <v>1971</v>
      </c>
      <c r="X638" s="170" t="e">
        <f>INDEX(Kraftwerksliste!$C$21:$Z$559,MATCH(A638,Kraftwerksliste!$D$21:$D$559,0),17)</f>
        <v>#N/A</v>
      </c>
      <c r="Z638" s="153" t="str" cm="1">
        <f t="array" aca="1" ref="Z638" ca="1">CELL("format",I638)</f>
        <v>D1</v>
      </c>
      <c r="AA638" s="6">
        <v>637</v>
      </c>
      <c r="AB638" s="173">
        <f t="shared" ca="1" si="90"/>
        <v>1971</v>
      </c>
      <c r="AC638" s="6">
        <f t="shared" si="81"/>
        <v>0</v>
      </c>
      <c r="AD638" s="6">
        <f t="shared" si="82"/>
        <v>0</v>
      </c>
      <c r="AE638" s="6">
        <f t="shared" si="84"/>
        <v>35</v>
      </c>
      <c r="AF638" s="6" t="str">
        <f t="shared" si="83"/>
        <v>gesetzlich an Stilllegung gehindert</v>
      </c>
    </row>
    <row r="639" spans="1:32" ht="15" customHeight="1" x14ac:dyDescent="0.25">
      <c r="A639" s="139" t="s">
        <v>2116</v>
      </c>
      <c r="B639" s="139" t="s">
        <v>102</v>
      </c>
      <c r="C639" s="139" t="s">
        <v>2112</v>
      </c>
      <c r="D639" s="139">
        <v>71672</v>
      </c>
      <c r="E639" s="139" t="s">
        <v>2113</v>
      </c>
      <c r="F639" s="139" t="s">
        <v>2114</v>
      </c>
      <c r="G639" s="139" t="s">
        <v>57</v>
      </c>
      <c r="H639" s="139" t="s">
        <v>2117</v>
      </c>
      <c r="I639" s="30">
        <v>27652</v>
      </c>
      <c r="J639" s="38">
        <v>27652</v>
      </c>
      <c r="K639" s="139" t="s">
        <v>1257</v>
      </c>
      <c r="L639" s="139" t="s">
        <v>27</v>
      </c>
      <c r="M639" s="139"/>
      <c r="N639" s="139"/>
      <c r="O639" s="139" t="s">
        <v>27</v>
      </c>
      <c r="P639" s="139" t="s">
        <v>58</v>
      </c>
      <c r="Q639" s="139" t="s">
        <v>58</v>
      </c>
      <c r="R639" s="140">
        <v>85</v>
      </c>
      <c r="S639" s="140" t="s">
        <v>2113</v>
      </c>
      <c r="T639" s="151" t="s">
        <v>370</v>
      </c>
      <c r="U639" s="140" t="s">
        <v>107</v>
      </c>
      <c r="V639" s="164" t="s">
        <v>1257</v>
      </c>
      <c r="W639" s="170">
        <f t="shared" ca="1" si="89"/>
        <v>1975</v>
      </c>
      <c r="X639" s="170" t="e">
        <f>INDEX(Kraftwerksliste!$C$21:$Z$559,MATCH(A639,Kraftwerksliste!$D$21:$D$559,0),17)</f>
        <v>#N/A</v>
      </c>
      <c r="Z639" s="153" t="str" cm="1">
        <f t="array" aca="1" ref="Z639" ca="1">CELL("format",I639)</f>
        <v>D1</v>
      </c>
      <c r="AA639" s="6">
        <v>638</v>
      </c>
      <c r="AB639" s="173">
        <f t="shared" ca="1" si="90"/>
        <v>1975</v>
      </c>
      <c r="AC639" s="6">
        <f t="shared" si="81"/>
        <v>0</v>
      </c>
      <c r="AD639" s="6">
        <f t="shared" si="82"/>
        <v>0</v>
      </c>
      <c r="AE639" s="6">
        <f t="shared" si="84"/>
        <v>35</v>
      </c>
      <c r="AF639" s="6" t="str">
        <f t="shared" si="83"/>
        <v>gesetzlich an Stilllegung gehindert</v>
      </c>
    </row>
    <row r="640" spans="1:32" ht="15" customHeight="1" x14ac:dyDescent="0.25">
      <c r="A640" s="139" t="s">
        <v>2118</v>
      </c>
      <c r="B640" s="139" t="s">
        <v>102</v>
      </c>
      <c r="C640" s="139" t="s">
        <v>2112</v>
      </c>
      <c r="D640" s="139">
        <v>71672</v>
      </c>
      <c r="E640" s="139" t="s">
        <v>2113</v>
      </c>
      <c r="F640" s="139" t="s">
        <v>2114</v>
      </c>
      <c r="G640" s="139" t="s">
        <v>57</v>
      </c>
      <c r="H640" s="139" t="s">
        <v>2119</v>
      </c>
      <c r="I640" s="30">
        <v>27652</v>
      </c>
      <c r="J640" s="38">
        <v>27652</v>
      </c>
      <c r="K640" s="139" t="s">
        <v>1257</v>
      </c>
      <c r="L640" s="139" t="s">
        <v>27</v>
      </c>
      <c r="M640" s="139"/>
      <c r="N640" s="139"/>
      <c r="O640" s="139" t="s">
        <v>27</v>
      </c>
      <c r="P640" s="139" t="s">
        <v>58</v>
      </c>
      <c r="Q640" s="139" t="s">
        <v>58</v>
      </c>
      <c r="R640" s="140">
        <v>263.5</v>
      </c>
      <c r="S640" s="140" t="s">
        <v>2113</v>
      </c>
      <c r="T640" s="151" t="s">
        <v>1228</v>
      </c>
      <c r="U640" s="140" t="s">
        <v>117</v>
      </c>
      <c r="V640" s="164" t="s">
        <v>1257</v>
      </c>
      <c r="W640" s="170">
        <f t="shared" ca="1" si="89"/>
        <v>1975</v>
      </c>
      <c r="X640" s="170" t="e">
        <f>INDEX(Kraftwerksliste!$C$21:$Z$559,MATCH(A640,Kraftwerksliste!$D$21:$D$559,0),17)</f>
        <v>#N/A</v>
      </c>
      <c r="Z640" s="153" t="str" cm="1">
        <f t="array" aca="1" ref="Z640" ca="1">CELL("format",I640)</f>
        <v>D1</v>
      </c>
      <c r="AA640" s="6">
        <v>639</v>
      </c>
      <c r="AB640" s="173">
        <f t="shared" ca="1" si="90"/>
        <v>1975</v>
      </c>
      <c r="AC640" s="6">
        <f t="shared" si="81"/>
        <v>0</v>
      </c>
      <c r="AD640" s="6">
        <f t="shared" si="82"/>
        <v>0</v>
      </c>
      <c r="AE640" s="6">
        <f t="shared" si="84"/>
        <v>35</v>
      </c>
      <c r="AF640" s="6" t="str">
        <f t="shared" si="83"/>
        <v>gesetzlich an Stilllegung gehindert</v>
      </c>
    </row>
    <row r="641" spans="1:32" ht="15" customHeight="1" x14ac:dyDescent="0.25">
      <c r="A641" s="139" t="s">
        <v>4986</v>
      </c>
      <c r="B641" s="139" t="s">
        <v>4987</v>
      </c>
      <c r="C641" s="139"/>
      <c r="D641" s="139">
        <v>26529</v>
      </c>
      <c r="E641" s="139" t="s">
        <v>6592</v>
      </c>
      <c r="F641" s="139"/>
      <c r="G641" s="139" t="s">
        <v>59</v>
      </c>
      <c r="H641" s="139"/>
      <c r="I641" s="29">
        <v>2004</v>
      </c>
      <c r="J641" s="29">
        <v>2004</v>
      </c>
      <c r="K641" s="139" t="s">
        <v>1</v>
      </c>
      <c r="L641" s="139" t="s">
        <v>3864</v>
      </c>
      <c r="M641" s="139"/>
      <c r="N641" s="139"/>
      <c r="O641" s="139" t="s">
        <v>3864</v>
      </c>
      <c r="P641" s="139" t="s">
        <v>55</v>
      </c>
      <c r="Q641" s="139"/>
      <c r="R641" s="140">
        <v>18.8</v>
      </c>
      <c r="S641" s="140"/>
      <c r="T641" s="151" t="s">
        <v>1280</v>
      </c>
      <c r="U641" s="140" t="s">
        <v>60</v>
      </c>
      <c r="V641" s="164" t="s">
        <v>1</v>
      </c>
      <c r="W641" s="170" t="str">
        <f t="shared" ca="1" si="89"/>
        <v>2004</v>
      </c>
      <c r="X641" s="170" t="e">
        <f>INDEX(Kraftwerksliste!$C$21:$Z$559,MATCH(A641,Kraftwerksliste!$D$21:$D$559,0),17)</f>
        <v>#N/A</v>
      </c>
      <c r="Z641" s="153" t="str" cm="1">
        <f t="array" aca="1" ref="Z641" ca="1">CELL("format",I641)</f>
        <v>G</v>
      </c>
      <c r="AA641" s="6">
        <v>640</v>
      </c>
      <c r="AB641" s="173" t="str">
        <f t="shared" ca="1" si="90"/>
        <v>2004</v>
      </c>
      <c r="AC641" s="6">
        <f t="shared" si="81"/>
        <v>0</v>
      </c>
      <c r="AD641" s="6">
        <f t="shared" si="82"/>
        <v>0</v>
      </c>
      <c r="AE641" s="6">
        <f t="shared" si="84"/>
        <v>10</v>
      </c>
      <c r="AF641" s="6" t="str">
        <f t="shared" si="83"/>
        <v>in Betrieb</v>
      </c>
    </row>
    <row r="642" spans="1:32" ht="15" customHeight="1" x14ac:dyDescent="0.25">
      <c r="A642" s="139" t="s">
        <v>4988</v>
      </c>
      <c r="B642" s="139" t="s">
        <v>3876</v>
      </c>
      <c r="C642" s="139" t="s">
        <v>4989</v>
      </c>
      <c r="D642" s="139">
        <v>37696</v>
      </c>
      <c r="E642" s="139" t="s">
        <v>6593</v>
      </c>
      <c r="F642" s="139"/>
      <c r="G642" s="139" t="s">
        <v>54</v>
      </c>
      <c r="H642" s="139"/>
      <c r="I642" s="30">
        <v>37612</v>
      </c>
      <c r="J642" s="38">
        <v>37612</v>
      </c>
      <c r="K642" s="139" t="s">
        <v>1</v>
      </c>
      <c r="L642" s="139" t="s">
        <v>3864</v>
      </c>
      <c r="M642" s="139"/>
      <c r="N642" s="139"/>
      <c r="O642" s="139" t="s">
        <v>3864</v>
      </c>
      <c r="P642" s="139" t="s">
        <v>55</v>
      </c>
      <c r="Q642" s="139" t="s">
        <v>58</v>
      </c>
      <c r="R642" s="140">
        <v>16.5</v>
      </c>
      <c r="S642" s="140" t="s">
        <v>7350</v>
      </c>
      <c r="T642" s="151" t="s">
        <v>149</v>
      </c>
      <c r="U642" s="140" t="s">
        <v>243</v>
      </c>
      <c r="V642" s="164" t="s">
        <v>1</v>
      </c>
      <c r="W642" s="170">
        <f t="shared" ca="1" si="89"/>
        <v>2002</v>
      </c>
      <c r="X642" s="170" t="e">
        <f>INDEX(Kraftwerksliste!$C$21:$Z$559,MATCH(A642,Kraftwerksliste!$D$21:$D$559,0),17)</f>
        <v>#N/A</v>
      </c>
      <c r="Z642" s="153" t="str" cm="1">
        <f t="array" aca="1" ref="Z642" ca="1">CELL("format",I642)</f>
        <v>D1</v>
      </c>
      <c r="AA642" s="6">
        <v>641</v>
      </c>
      <c r="AB642" s="173">
        <f t="shared" ca="1" si="90"/>
        <v>2002</v>
      </c>
      <c r="AC642" s="6">
        <f t="shared" ref="AC642:AC705" si="91">IF(RIGHT(K642,9)="(mit StA)",1,0)</f>
        <v>0</v>
      </c>
      <c r="AD642" s="6">
        <f t="shared" ref="AD642:AD705" si="92">IF(RIGHT(K642,10)="(ohne StA)",1,0)</f>
        <v>0</v>
      </c>
      <c r="AE642" s="6">
        <f t="shared" si="84"/>
        <v>10</v>
      </c>
      <c r="AF642" s="6" t="str">
        <f t="shared" ref="AF642:AF705" si="93">IF(AC642=1,LEFT(K642,AE642-9),IF(AD642=1,LEFT(K642,AE642-10),K642))</f>
        <v>in Betrieb</v>
      </c>
    </row>
    <row r="643" spans="1:32" ht="15" customHeight="1" x14ac:dyDescent="0.25">
      <c r="A643" s="139" t="s">
        <v>2120</v>
      </c>
      <c r="B643" s="139" t="s">
        <v>1144</v>
      </c>
      <c r="C643" s="139" t="s">
        <v>2121</v>
      </c>
      <c r="D643" s="139">
        <v>8352</v>
      </c>
      <c r="E643" s="139" t="s">
        <v>2121</v>
      </c>
      <c r="F643" s="139" t="s">
        <v>2122</v>
      </c>
      <c r="G643" s="139" t="s">
        <v>170</v>
      </c>
      <c r="H643" s="139" t="s">
        <v>1147</v>
      </c>
      <c r="I643" s="30">
        <v>29160</v>
      </c>
      <c r="J643" s="38">
        <v>29160</v>
      </c>
      <c r="K643" s="139" t="s">
        <v>1</v>
      </c>
      <c r="L643" s="139" t="s">
        <v>28</v>
      </c>
      <c r="M643" s="139"/>
      <c r="N643" s="139"/>
      <c r="O643" s="139" t="s">
        <v>28</v>
      </c>
      <c r="P643" s="139" t="s">
        <v>58</v>
      </c>
      <c r="Q643" s="139" t="s">
        <v>58</v>
      </c>
      <c r="R643" s="140">
        <v>1045.2</v>
      </c>
      <c r="S643" s="140" t="s">
        <v>2123</v>
      </c>
      <c r="T643" s="151" t="s">
        <v>1228</v>
      </c>
      <c r="U643" s="140" t="s">
        <v>70</v>
      </c>
      <c r="V643" s="164" t="s">
        <v>1</v>
      </c>
      <c r="W643" s="170">
        <f t="shared" ca="1" si="89"/>
        <v>1979</v>
      </c>
      <c r="X643" s="170" t="e">
        <f>INDEX(Kraftwerksliste!$C$21:$Z$559,MATCH(A643,Kraftwerksliste!$D$21:$D$559,0),17)</f>
        <v>#N/A</v>
      </c>
      <c r="Z643" s="153" t="str" cm="1">
        <f t="array" aca="1" ref="Z643" ca="1">CELL("format",I643)</f>
        <v>D1</v>
      </c>
      <c r="AA643" s="6">
        <v>642</v>
      </c>
      <c r="AB643" s="173">
        <f t="shared" ca="1" si="90"/>
        <v>1979</v>
      </c>
      <c r="AC643" s="6">
        <f t="shared" si="91"/>
        <v>0</v>
      </c>
      <c r="AD643" s="6">
        <f t="shared" si="92"/>
        <v>0</v>
      </c>
      <c r="AE643" s="6">
        <f t="shared" si="84"/>
        <v>10</v>
      </c>
      <c r="AF643" s="6" t="str">
        <f t="shared" si="93"/>
        <v>in Betrieb</v>
      </c>
    </row>
    <row r="644" spans="1:32" ht="15" customHeight="1" x14ac:dyDescent="0.25">
      <c r="A644" s="139" t="s">
        <v>2124</v>
      </c>
      <c r="B644" s="139" t="s">
        <v>1144</v>
      </c>
      <c r="C644" s="139" t="s">
        <v>2121</v>
      </c>
      <c r="D644" s="139">
        <v>8352</v>
      </c>
      <c r="E644" s="139" t="s">
        <v>2121</v>
      </c>
      <c r="F644" s="139" t="s">
        <v>2122</v>
      </c>
      <c r="G644" s="139" t="s">
        <v>170</v>
      </c>
      <c r="H644" s="139" t="s">
        <v>1151</v>
      </c>
      <c r="I644" s="30">
        <v>29281</v>
      </c>
      <c r="J644" s="38">
        <v>29281</v>
      </c>
      <c r="K644" s="139" t="s">
        <v>1</v>
      </c>
      <c r="L644" s="139" t="s">
        <v>28</v>
      </c>
      <c r="M644" s="139"/>
      <c r="N644" s="139"/>
      <c r="O644" s="139" t="s">
        <v>28</v>
      </c>
      <c r="P644" s="139" t="s">
        <v>58</v>
      </c>
      <c r="Q644" s="139" t="s">
        <v>58</v>
      </c>
      <c r="R644" s="140"/>
      <c r="S644" s="140" t="s">
        <v>2123</v>
      </c>
      <c r="T644" s="151" t="s">
        <v>1228</v>
      </c>
      <c r="U644" s="140" t="s">
        <v>70</v>
      </c>
      <c r="V644" s="164" t="s">
        <v>1</v>
      </c>
      <c r="W644" s="170">
        <f t="shared" ca="1" si="89"/>
        <v>1980</v>
      </c>
      <c r="X644" s="170" t="e">
        <f>INDEX(Kraftwerksliste!$C$21:$Z$559,MATCH(A644,Kraftwerksliste!$D$21:$D$559,0),17)</f>
        <v>#N/A</v>
      </c>
      <c r="Z644" s="153" t="str" cm="1">
        <f t="array" aca="1" ref="Z644" ca="1">CELL("format",I644)</f>
        <v>D1</v>
      </c>
      <c r="AA644" s="6">
        <v>643</v>
      </c>
      <c r="AB644" s="173">
        <f t="shared" ca="1" si="90"/>
        <v>1980</v>
      </c>
      <c r="AC644" s="6">
        <f t="shared" si="91"/>
        <v>0</v>
      </c>
      <c r="AD644" s="6">
        <f t="shared" si="92"/>
        <v>0</v>
      </c>
      <c r="AE644" s="6">
        <f t="shared" si="84"/>
        <v>10</v>
      </c>
      <c r="AF644" s="6" t="str">
        <f t="shared" si="93"/>
        <v>in Betrieb</v>
      </c>
    </row>
    <row r="645" spans="1:32" ht="15" customHeight="1" x14ac:dyDescent="0.25">
      <c r="A645" s="139" t="s">
        <v>2125</v>
      </c>
      <c r="B645" s="139" t="s">
        <v>1144</v>
      </c>
      <c r="C645" s="139" t="s">
        <v>2121</v>
      </c>
      <c r="D645" s="139">
        <v>8352</v>
      </c>
      <c r="E645" s="139" t="s">
        <v>2121</v>
      </c>
      <c r="F645" s="139" t="s">
        <v>2122</v>
      </c>
      <c r="G645" s="139" t="s">
        <v>170</v>
      </c>
      <c r="H645" s="139" t="s">
        <v>1153</v>
      </c>
      <c r="I645" s="30">
        <v>29403</v>
      </c>
      <c r="J645" s="38">
        <v>29403</v>
      </c>
      <c r="K645" s="139" t="s">
        <v>1</v>
      </c>
      <c r="L645" s="139" t="s">
        <v>28</v>
      </c>
      <c r="M645" s="139"/>
      <c r="N645" s="139"/>
      <c r="O645" s="139" t="s">
        <v>28</v>
      </c>
      <c r="P645" s="139" t="s">
        <v>58</v>
      </c>
      <c r="Q645" s="139" t="s">
        <v>58</v>
      </c>
      <c r="R645" s="140"/>
      <c r="S645" s="140" t="s">
        <v>2123</v>
      </c>
      <c r="T645" s="151" t="s">
        <v>1228</v>
      </c>
      <c r="U645" s="140" t="s">
        <v>70</v>
      </c>
      <c r="V645" s="164" t="s">
        <v>1</v>
      </c>
      <c r="W645" s="170">
        <f t="shared" ca="1" si="89"/>
        <v>1980</v>
      </c>
      <c r="X645" s="170" t="e">
        <f>INDEX(Kraftwerksliste!$C$21:$Z$559,MATCH(A645,Kraftwerksliste!$D$21:$D$559,0),17)</f>
        <v>#N/A</v>
      </c>
      <c r="Z645" s="153" t="str" cm="1">
        <f t="array" aca="1" ref="Z645" ca="1">CELL("format",I645)</f>
        <v>D1</v>
      </c>
      <c r="AA645" s="6">
        <v>644</v>
      </c>
      <c r="AB645" s="173">
        <f t="shared" ca="1" si="90"/>
        <v>1980</v>
      </c>
      <c r="AC645" s="6">
        <f t="shared" si="91"/>
        <v>0</v>
      </c>
      <c r="AD645" s="6">
        <f t="shared" si="92"/>
        <v>0</v>
      </c>
      <c r="AE645" s="6">
        <f t="shared" si="84"/>
        <v>10</v>
      </c>
      <c r="AF645" s="6" t="str">
        <f t="shared" si="93"/>
        <v>in Betrieb</v>
      </c>
    </row>
    <row r="646" spans="1:32" ht="15" customHeight="1" x14ac:dyDescent="0.25">
      <c r="A646" s="139" t="s">
        <v>2126</v>
      </c>
      <c r="B646" s="139" t="s">
        <v>1144</v>
      </c>
      <c r="C646" s="139" t="s">
        <v>2121</v>
      </c>
      <c r="D646" s="139">
        <v>8352</v>
      </c>
      <c r="E646" s="139" t="s">
        <v>2121</v>
      </c>
      <c r="F646" s="139" t="s">
        <v>2122</v>
      </c>
      <c r="G646" s="139" t="s">
        <v>170</v>
      </c>
      <c r="H646" s="139" t="s">
        <v>1184</v>
      </c>
      <c r="I646" s="30">
        <v>29646</v>
      </c>
      <c r="J646" s="38">
        <v>29646</v>
      </c>
      <c r="K646" s="139" t="s">
        <v>1</v>
      </c>
      <c r="L646" s="139" t="s">
        <v>28</v>
      </c>
      <c r="M646" s="139"/>
      <c r="N646" s="139"/>
      <c r="O646" s="139" t="s">
        <v>28</v>
      </c>
      <c r="P646" s="139" t="s">
        <v>58</v>
      </c>
      <c r="Q646" s="139" t="s">
        <v>58</v>
      </c>
      <c r="R646" s="140"/>
      <c r="S646" s="140" t="s">
        <v>2123</v>
      </c>
      <c r="T646" s="151" t="s">
        <v>1228</v>
      </c>
      <c r="U646" s="140" t="s">
        <v>70</v>
      </c>
      <c r="V646" s="164" t="s">
        <v>1</v>
      </c>
      <c r="W646" s="170">
        <f t="shared" ca="1" si="89"/>
        <v>1981</v>
      </c>
      <c r="X646" s="170" t="e">
        <f>INDEX(Kraftwerksliste!$C$21:$Z$559,MATCH(A646,Kraftwerksliste!$D$21:$D$559,0),17)</f>
        <v>#N/A</v>
      </c>
      <c r="Z646" s="153" t="str" cm="1">
        <f t="array" aca="1" ref="Z646" ca="1">CELL("format",I646)</f>
        <v>D1</v>
      </c>
      <c r="AA646" s="6">
        <v>645</v>
      </c>
      <c r="AB646" s="173">
        <f t="shared" ca="1" si="90"/>
        <v>1981</v>
      </c>
      <c r="AC646" s="6">
        <f t="shared" si="91"/>
        <v>0</v>
      </c>
      <c r="AD646" s="6">
        <f t="shared" si="92"/>
        <v>0</v>
      </c>
      <c r="AE646" s="6">
        <f t="shared" si="84"/>
        <v>10</v>
      </c>
      <c r="AF646" s="6" t="str">
        <f t="shared" si="93"/>
        <v>in Betrieb</v>
      </c>
    </row>
    <row r="647" spans="1:32" ht="15" customHeight="1" x14ac:dyDescent="0.25">
      <c r="A647" s="139" t="s">
        <v>2127</v>
      </c>
      <c r="B647" s="139" t="s">
        <v>1144</v>
      </c>
      <c r="C647" s="139" t="s">
        <v>2121</v>
      </c>
      <c r="D647" s="139">
        <v>8352</v>
      </c>
      <c r="E647" s="139" t="s">
        <v>2121</v>
      </c>
      <c r="F647" s="139" t="s">
        <v>2122</v>
      </c>
      <c r="G647" s="139" t="s">
        <v>170</v>
      </c>
      <c r="H647" s="139" t="s">
        <v>1524</v>
      </c>
      <c r="I647" s="30">
        <v>29587</v>
      </c>
      <c r="J647" s="38">
        <v>29587</v>
      </c>
      <c r="K647" s="139" t="s">
        <v>1</v>
      </c>
      <c r="L647" s="139" t="s">
        <v>28</v>
      </c>
      <c r="M647" s="139"/>
      <c r="N647" s="139"/>
      <c r="O647" s="139" t="s">
        <v>28</v>
      </c>
      <c r="P647" s="139" t="s">
        <v>58</v>
      </c>
      <c r="Q647" s="139" t="s">
        <v>58</v>
      </c>
      <c r="R647" s="140"/>
      <c r="S647" s="140" t="s">
        <v>2123</v>
      </c>
      <c r="T647" s="151" t="s">
        <v>1228</v>
      </c>
      <c r="U647" s="140" t="s">
        <v>70</v>
      </c>
      <c r="V647" s="164" t="s">
        <v>1</v>
      </c>
      <c r="W647" s="170">
        <f t="shared" ca="1" si="89"/>
        <v>1981</v>
      </c>
      <c r="X647" s="170" t="e">
        <f>INDEX(Kraftwerksliste!$C$21:$Z$559,MATCH(A647,Kraftwerksliste!$D$21:$D$559,0),17)</f>
        <v>#N/A</v>
      </c>
      <c r="Z647" s="153" t="str" cm="1">
        <f t="array" aca="1" ref="Z647" ca="1">CELL("format",I647)</f>
        <v>D1</v>
      </c>
      <c r="AA647" s="6">
        <v>646</v>
      </c>
      <c r="AB647" s="173">
        <f t="shared" ca="1" si="90"/>
        <v>1981</v>
      </c>
      <c r="AC647" s="6">
        <f t="shared" si="91"/>
        <v>0</v>
      </c>
      <c r="AD647" s="6">
        <f t="shared" si="92"/>
        <v>0</v>
      </c>
      <c r="AE647" s="6">
        <f t="shared" si="84"/>
        <v>10</v>
      </c>
      <c r="AF647" s="6" t="str">
        <f t="shared" si="93"/>
        <v>in Betrieb</v>
      </c>
    </row>
    <row r="648" spans="1:32" ht="15" customHeight="1" x14ac:dyDescent="0.25">
      <c r="A648" s="139" t="s">
        <v>2128</v>
      </c>
      <c r="B648" s="139" t="s">
        <v>1144</v>
      </c>
      <c r="C648" s="139" t="s">
        <v>2121</v>
      </c>
      <c r="D648" s="139">
        <v>8352</v>
      </c>
      <c r="E648" s="139" t="s">
        <v>2121</v>
      </c>
      <c r="F648" s="139" t="s">
        <v>2122</v>
      </c>
      <c r="G648" s="139" t="s">
        <v>170</v>
      </c>
      <c r="H648" s="139" t="s">
        <v>1526</v>
      </c>
      <c r="I648" s="30">
        <v>29526</v>
      </c>
      <c r="J648" s="38">
        <v>29526</v>
      </c>
      <c r="K648" s="139" t="s">
        <v>1</v>
      </c>
      <c r="L648" s="139" t="s">
        <v>28</v>
      </c>
      <c r="M648" s="139"/>
      <c r="N648" s="139"/>
      <c r="O648" s="139" t="s">
        <v>28</v>
      </c>
      <c r="P648" s="139" t="s">
        <v>58</v>
      </c>
      <c r="Q648" s="139" t="s">
        <v>58</v>
      </c>
      <c r="R648" s="140"/>
      <c r="S648" s="140" t="s">
        <v>2123</v>
      </c>
      <c r="T648" s="151" t="s">
        <v>1228</v>
      </c>
      <c r="U648" s="140" t="s">
        <v>70</v>
      </c>
      <c r="V648" s="164" t="s">
        <v>1</v>
      </c>
      <c r="W648" s="170">
        <f t="shared" ca="1" si="89"/>
        <v>1980</v>
      </c>
      <c r="X648" s="170" t="e">
        <f>INDEX(Kraftwerksliste!$C$21:$Z$559,MATCH(A648,Kraftwerksliste!$D$21:$D$559,0),17)</f>
        <v>#N/A</v>
      </c>
      <c r="Z648" s="153" t="str" cm="1">
        <f t="array" aca="1" ref="Z648" ca="1">CELL("format",I648)</f>
        <v>D1</v>
      </c>
      <c r="AA648" s="6">
        <v>647</v>
      </c>
      <c r="AB648" s="173">
        <f t="shared" ca="1" si="90"/>
        <v>1980</v>
      </c>
      <c r="AC648" s="6">
        <f t="shared" si="91"/>
        <v>0</v>
      </c>
      <c r="AD648" s="6">
        <f t="shared" si="92"/>
        <v>0</v>
      </c>
      <c r="AE648" s="6">
        <f t="shared" si="84"/>
        <v>10</v>
      </c>
      <c r="AF648" s="6" t="str">
        <f t="shared" si="93"/>
        <v>in Betrieb</v>
      </c>
    </row>
    <row r="649" spans="1:32" ht="15" customHeight="1" x14ac:dyDescent="0.25">
      <c r="A649" s="139" t="s">
        <v>2129</v>
      </c>
      <c r="B649" s="139" t="s">
        <v>2130</v>
      </c>
      <c r="C649" s="139" t="s">
        <v>2131</v>
      </c>
      <c r="D649" s="139">
        <v>45772</v>
      </c>
      <c r="E649" s="139" t="s">
        <v>2132</v>
      </c>
      <c r="F649" s="139" t="s">
        <v>2133</v>
      </c>
      <c r="G649" s="139" t="s">
        <v>54</v>
      </c>
      <c r="H649" s="139" t="s">
        <v>2134</v>
      </c>
      <c r="I649" s="126">
        <v>26990</v>
      </c>
      <c r="J649" s="126">
        <v>26990</v>
      </c>
      <c r="K649" s="139" t="s">
        <v>1</v>
      </c>
      <c r="L649" s="139" t="s">
        <v>20</v>
      </c>
      <c r="M649" s="139"/>
      <c r="N649" s="139"/>
      <c r="O649" s="139" t="s">
        <v>20</v>
      </c>
      <c r="P649" s="139" t="s">
        <v>58</v>
      </c>
      <c r="Q649" s="139" t="s">
        <v>55</v>
      </c>
      <c r="R649" s="140">
        <v>61.13</v>
      </c>
      <c r="S649" s="140"/>
      <c r="T649" s="151" t="s">
        <v>370</v>
      </c>
      <c r="U649" s="140" t="s">
        <v>3806</v>
      </c>
      <c r="V649" s="164" t="s">
        <v>1</v>
      </c>
      <c r="W649" s="170">
        <f t="shared" ca="1" si="89"/>
        <v>1973</v>
      </c>
      <c r="X649" s="170" t="str">
        <f>INDEX(Kraftwerksliste!$C$21:$Z$559,MATCH(A649,Kraftwerksliste!$D$21:$D$559,0),17)</f>
        <v>Combined cycle</v>
      </c>
      <c r="Z649" s="153" t="str" cm="1">
        <f t="array" aca="1" ref="Z649" ca="1">CELL("format",I649)</f>
        <v>D1</v>
      </c>
      <c r="AA649" s="6">
        <v>648</v>
      </c>
      <c r="AB649" s="173">
        <f t="shared" ca="1" si="90"/>
        <v>1973</v>
      </c>
      <c r="AC649" s="6">
        <f t="shared" si="91"/>
        <v>0</v>
      </c>
      <c r="AD649" s="6">
        <f t="shared" si="92"/>
        <v>0</v>
      </c>
      <c r="AE649" s="6">
        <f t="shared" si="84"/>
        <v>10</v>
      </c>
      <c r="AF649" s="6" t="str">
        <f t="shared" si="93"/>
        <v>in Betrieb</v>
      </c>
    </row>
    <row r="650" spans="1:32" ht="15" customHeight="1" x14ac:dyDescent="0.25">
      <c r="A650" s="139" t="s">
        <v>2135</v>
      </c>
      <c r="B650" s="139" t="s">
        <v>2130</v>
      </c>
      <c r="C650" s="139" t="s">
        <v>2131</v>
      </c>
      <c r="D650" s="139">
        <v>45772</v>
      </c>
      <c r="E650" s="139" t="s">
        <v>2132</v>
      </c>
      <c r="F650" s="139" t="s">
        <v>2133</v>
      </c>
      <c r="G650" s="139" t="s">
        <v>54</v>
      </c>
      <c r="H650" s="139" t="s">
        <v>2136</v>
      </c>
      <c r="I650" s="126">
        <v>27030</v>
      </c>
      <c r="J650" s="126">
        <v>27030</v>
      </c>
      <c r="K650" s="139" t="s">
        <v>5</v>
      </c>
      <c r="L650" s="139" t="s">
        <v>20</v>
      </c>
      <c r="M650" s="139"/>
      <c r="N650" s="139"/>
      <c r="O650" s="139" t="s">
        <v>20</v>
      </c>
      <c r="P650" s="139" t="s">
        <v>58</v>
      </c>
      <c r="Q650" s="139" t="s">
        <v>55</v>
      </c>
      <c r="R650" s="140">
        <v>77.569999999999993</v>
      </c>
      <c r="S650" s="140"/>
      <c r="T650" s="151" t="s">
        <v>370</v>
      </c>
      <c r="U650" s="140" t="s">
        <v>3806</v>
      </c>
      <c r="V650" s="164" t="s">
        <v>5</v>
      </c>
      <c r="W650" s="170">
        <f t="shared" ca="1" si="89"/>
        <v>1974</v>
      </c>
      <c r="X650" s="170" t="str">
        <f>INDEX(Kraftwerksliste!$C$21:$Z$559,MATCH(A650,Kraftwerksliste!$D$21:$D$559,0),17)</f>
        <v>Combined cycle</v>
      </c>
      <c r="Z650" s="153" t="str" cm="1">
        <f t="array" aca="1" ref="Z650" ca="1">CELL("format",I650)</f>
        <v>D1</v>
      </c>
      <c r="AA650" s="6">
        <v>649</v>
      </c>
      <c r="AB650" s="173">
        <f t="shared" ca="1" si="90"/>
        <v>1974</v>
      </c>
      <c r="AC650" s="6">
        <f t="shared" si="91"/>
        <v>0</v>
      </c>
      <c r="AD650" s="6">
        <f t="shared" si="92"/>
        <v>0</v>
      </c>
      <c r="AE650" s="6">
        <f t="shared" si="84"/>
        <v>10</v>
      </c>
      <c r="AF650" s="6" t="str">
        <f t="shared" si="93"/>
        <v>Sonderfall</v>
      </c>
    </row>
    <row r="651" spans="1:32" ht="15" customHeight="1" x14ac:dyDescent="0.25">
      <c r="A651" s="139" t="s">
        <v>2143</v>
      </c>
      <c r="B651" s="139" t="s">
        <v>2130</v>
      </c>
      <c r="C651" s="139" t="s">
        <v>2144</v>
      </c>
      <c r="D651" s="139">
        <v>45772</v>
      </c>
      <c r="E651" s="139" t="s">
        <v>2132</v>
      </c>
      <c r="F651" s="139" t="s">
        <v>2133</v>
      </c>
      <c r="G651" s="139" t="s">
        <v>54</v>
      </c>
      <c r="H651" s="139" t="s">
        <v>2145</v>
      </c>
      <c r="I651" s="126">
        <v>26085</v>
      </c>
      <c r="J651" s="126">
        <v>26085</v>
      </c>
      <c r="K651" s="139" t="s">
        <v>1</v>
      </c>
      <c r="L651" s="139" t="s">
        <v>110</v>
      </c>
      <c r="M651" s="139" t="s">
        <v>32</v>
      </c>
      <c r="N651" s="139" t="s">
        <v>2146</v>
      </c>
      <c r="O651" s="139" t="s">
        <v>32</v>
      </c>
      <c r="P651" s="139" t="s">
        <v>58</v>
      </c>
      <c r="Q651" s="139" t="s">
        <v>55</v>
      </c>
      <c r="R651" s="140">
        <v>55.56</v>
      </c>
      <c r="S651" s="140"/>
      <c r="T651" s="151" t="s">
        <v>370</v>
      </c>
      <c r="U651" s="140" t="s">
        <v>3806</v>
      </c>
      <c r="V651" s="164" t="s">
        <v>1</v>
      </c>
      <c r="W651" s="170">
        <f t="shared" ca="1" si="89"/>
        <v>1971</v>
      </c>
      <c r="X651" s="170" t="str">
        <f>INDEX(Kraftwerksliste!$C$21:$Z$559,MATCH(A651,Kraftwerksliste!$D$21:$D$559,0),17)</f>
        <v>Combined cycle</v>
      </c>
      <c r="Z651" s="153" t="str" cm="1">
        <f t="array" aca="1" ref="Z651" ca="1">CELL("format",I651)</f>
        <v>D1</v>
      </c>
      <c r="AA651" s="6">
        <v>650</v>
      </c>
      <c r="AB651" s="173">
        <f t="shared" ca="1" si="90"/>
        <v>1971</v>
      </c>
      <c r="AC651" s="6">
        <f t="shared" si="91"/>
        <v>0</v>
      </c>
      <c r="AD651" s="6">
        <f t="shared" si="92"/>
        <v>0</v>
      </c>
      <c r="AE651" s="6">
        <f t="shared" si="84"/>
        <v>10</v>
      </c>
      <c r="AF651" s="6" t="str">
        <f t="shared" si="93"/>
        <v>in Betrieb</v>
      </c>
    </row>
    <row r="652" spans="1:32" ht="15" customHeight="1" x14ac:dyDescent="0.25">
      <c r="A652" s="139" t="s">
        <v>3584</v>
      </c>
      <c r="B652" s="139" t="s">
        <v>2130</v>
      </c>
      <c r="C652" s="139" t="s">
        <v>3585</v>
      </c>
      <c r="D652" s="139">
        <v>45772</v>
      </c>
      <c r="E652" s="139" t="s">
        <v>2132</v>
      </c>
      <c r="F652" s="139" t="s">
        <v>2133</v>
      </c>
      <c r="G652" s="139" t="s">
        <v>54</v>
      </c>
      <c r="H652" s="139" t="s">
        <v>790</v>
      </c>
      <c r="I652" s="32">
        <v>1966</v>
      </c>
      <c r="J652" s="32">
        <v>1966</v>
      </c>
      <c r="K652" s="139" t="s">
        <v>3586</v>
      </c>
      <c r="L652" s="139" t="s">
        <v>32</v>
      </c>
      <c r="M652" s="139"/>
      <c r="N652" s="139"/>
      <c r="O652" s="139" t="s">
        <v>32</v>
      </c>
      <c r="P652" s="139" t="s">
        <v>58</v>
      </c>
      <c r="Q652" s="139" t="s">
        <v>55</v>
      </c>
      <c r="R652" s="140">
        <v>60.4</v>
      </c>
      <c r="S652" s="140"/>
      <c r="T652" s="151" t="s">
        <v>370</v>
      </c>
      <c r="U652" s="140" t="s">
        <v>3806</v>
      </c>
      <c r="V652" s="164" t="s">
        <v>7485</v>
      </c>
      <c r="W652" s="170" t="str">
        <f t="shared" ca="1" si="89"/>
        <v>1966</v>
      </c>
      <c r="X652" s="170" t="e">
        <f>INDEX(Kraftwerksliste!$C$21:$Z$559,MATCH(A652,Kraftwerksliste!$D$21:$D$559,0),17)</f>
        <v>#N/A</v>
      </c>
      <c r="Z652" s="153" t="str" cm="1">
        <f t="array" aca="1" ref="Z652" ca="1">CELL("format",I652)</f>
        <v>G</v>
      </c>
      <c r="AA652" s="6">
        <v>651</v>
      </c>
      <c r="AB652" s="173" t="str">
        <f t="shared" ca="1" si="90"/>
        <v>1966</v>
      </c>
      <c r="AC652" s="6">
        <f t="shared" si="91"/>
        <v>1</v>
      </c>
      <c r="AD652" s="6">
        <f t="shared" si="92"/>
        <v>0</v>
      </c>
      <c r="AE652" s="6">
        <f t="shared" si="84"/>
        <v>36</v>
      </c>
      <c r="AF652" s="6" t="str">
        <f t="shared" si="93"/>
        <v xml:space="preserve">Endgültig Stillgelegt 2017 </v>
      </c>
    </row>
    <row r="653" spans="1:32" ht="15" customHeight="1" x14ac:dyDescent="0.25">
      <c r="A653" s="139" t="s">
        <v>2147</v>
      </c>
      <c r="B653" s="139" t="s">
        <v>2130</v>
      </c>
      <c r="C653" s="139" t="s">
        <v>2148</v>
      </c>
      <c r="D653" s="139">
        <v>45772</v>
      </c>
      <c r="E653" s="139" t="s">
        <v>2132</v>
      </c>
      <c r="F653" s="139" t="s">
        <v>2133</v>
      </c>
      <c r="G653" s="139" t="s">
        <v>54</v>
      </c>
      <c r="H653" s="139" t="s">
        <v>2149</v>
      </c>
      <c r="I653" s="126">
        <v>30604</v>
      </c>
      <c r="J653" s="126">
        <v>30604</v>
      </c>
      <c r="K653" s="139" t="s">
        <v>1</v>
      </c>
      <c r="L653" s="139" t="s">
        <v>110</v>
      </c>
      <c r="M653" s="139" t="s">
        <v>32</v>
      </c>
      <c r="N653" s="139" t="s">
        <v>2150</v>
      </c>
      <c r="O653" s="139" t="s">
        <v>32</v>
      </c>
      <c r="P653" s="139" t="s">
        <v>58</v>
      </c>
      <c r="Q653" s="139" t="s">
        <v>55</v>
      </c>
      <c r="R653" s="140">
        <v>68.400000000000006</v>
      </c>
      <c r="S653" s="140"/>
      <c r="T653" s="151" t="s">
        <v>370</v>
      </c>
      <c r="U653" s="140" t="s">
        <v>3806</v>
      </c>
      <c r="V653" s="164" t="s">
        <v>1</v>
      </c>
      <c r="W653" s="170">
        <f t="shared" ca="1" si="89"/>
        <v>1983</v>
      </c>
      <c r="X653" s="170" t="str">
        <f>INDEX(Kraftwerksliste!$C$21:$Z$559,MATCH(A653,Kraftwerksliste!$D$21:$D$559,0),17)</f>
        <v>Combined cycle</v>
      </c>
      <c r="Z653" s="153" t="str" cm="1">
        <f t="array" aca="1" ref="Z653" ca="1">CELL("format",I653)</f>
        <v>D1</v>
      </c>
      <c r="AA653" s="6">
        <v>652</v>
      </c>
      <c r="AB653" s="173">
        <f t="shared" ca="1" si="90"/>
        <v>1983</v>
      </c>
      <c r="AC653" s="6">
        <f t="shared" si="91"/>
        <v>0</v>
      </c>
      <c r="AD653" s="6">
        <f t="shared" si="92"/>
        <v>0</v>
      </c>
      <c r="AE653" s="6">
        <f t="shared" si="84"/>
        <v>10</v>
      </c>
      <c r="AF653" s="6" t="str">
        <f t="shared" si="93"/>
        <v>in Betrieb</v>
      </c>
    </row>
    <row r="654" spans="1:32" ht="15" customHeight="1" x14ac:dyDescent="0.25">
      <c r="A654" s="139" t="s">
        <v>2140</v>
      </c>
      <c r="B654" s="139" t="s">
        <v>2130</v>
      </c>
      <c r="C654" s="139" t="s">
        <v>2141</v>
      </c>
      <c r="D654" s="139">
        <v>45772</v>
      </c>
      <c r="E654" s="139" t="s">
        <v>2132</v>
      </c>
      <c r="F654" s="139" t="s">
        <v>2133</v>
      </c>
      <c r="G654" s="139" t="s">
        <v>54</v>
      </c>
      <c r="H654" s="139" t="s">
        <v>2142</v>
      </c>
      <c r="I654" s="126">
        <v>14835</v>
      </c>
      <c r="J654" s="126">
        <v>14835</v>
      </c>
      <c r="K654" s="139" t="s">
        <v>1</v>
      </c>
      <c r="L654" s="139" t="s">
        <v>110</v>
      </c>
      <c r="M654" s="139"/>
      <c r="N654" s="139"/>
      <c r="O654" s="139" t="s">
        <v>26</v>
      </c>
      <c r="P654" s="139" t="s">
        <v>58</v>
      </c>
      <c r="Q654" s="139" t="s">
        <v>55</v>
      </c>
      <c r="R654" s="140">
        <v>169.32</v>
      </c>
      <c r="S654" s="140"/>
      <c r="T654" s="151">
        <v>6</v>
      </c>
      <c r="U654" s="140" t="s">
        <v>3806</v>
      </c>
      <c r="V654" s="164" t="s">
        <v>1</v>
      </c>
      <c r="W654" s="170">
        <f t="shared" ca="1" si="89"/>
        <v>1940</v>
      </c>
      <c r="X654" s="170" t="str">
        <f>INDEX(Kraftwerksliste!$C$21:$Z$559,MATCH(A654,Kraftwerksliste!$D$21:$D$559,0),17)</f>
        <v>Combined cycle</v>
      </c>
      <c r="Z654" s="153" t="str" cm="1">
        <f t="array" aca="1" ref="Z654" ca="1">CELL("format",I654)</f>
        <v>D1</v>
      </c>
      <c r="AA654" s="6">
        <v>653</v>
      </c>
      <c r="AB654" s="173">
        <f t="shared" ca="1" si="90"/>
        <v>1940</v>
      </c>
      <c r="AC654" s="6">
        <f t="shared" si="91"/>
        <v>0</v>
      </c>
      <c r="AD654" s="6">
        <f t="shared" si="92"/>
        <v>0</v>
      </c>
      <c r="AE654" s="6">
        <f t="shared" si="84"/>
        <v>10</v>
      </c>
      <c r="AF654" s="6" t="str">
        <f t="shared" si="93"/>
        <v>in Betrieb</v>
      </c>
    </row>
    <row r="655" spans="1:32" ht="15" customHeight="1" x14ac:dyDescent="0.25">
      <c r="A655" s="139" t="s">
        <v>5003</v>
      </c>
      <c r="B655" s="139" t="s">
        <v>5004</v>
      </c>
      <c r="C655" s="139"/>
      <c r="D655" s="139">
        <v>34431</v>
      </c>
      <c r="E655" s="139" t="s">
        <v>6600</v>
      </c>
      <c r="F655" s="139"/>
      <c r="G655" s="139" t="s">
        <v>54</v>
      </c>
      <c r="H655" s="139"/>
      <c r="I655" s="30">
        <v>36831</v>
      </c>
      <c r="J655" s="30">
        <v>36831</v>
      </c>
      <c r="K655" s="139" t="s">
        <v>1</v>
      </c>
      <c r="L655" s="139" t="s">
        <v>3864</v>
      </c>
      <c r="M655" s="139"/>
      <c r="N655" s="139"/>
      <c r="O655" s="139" t="s">
        <v>3864</v>
      </c>
      <c r="P655" s="139" t="s">
        <v>55</v>
      </c>
      <c r="Q655" s="139"/>
      <c r="R655" s="140">
        <v>18</v>
      </c>
      <c r="S655" s="140"/>
      <c r="T655" s="151" t="s">
        <v>370</v>
      </c>
      <c r="U655" s="140" t="s">
        <v>61</v>
      </c>
      <c r="V655" s="164" t="s">
        <v>1</v>
      </c>
      <c r="W655" s="170">
        <f t="shared" ca="1" si="89"/>
        <v>2000</v>
      </c>
      <c r="X655" s="170" t="e">
        <f>INDEX(Kraftwerksliste!$C$21:$Z$559,MATCH(A655,Kraftwerksliste!$D$21:$D$559,0),17)</f>
        <v>#N/A</v>
      </c>
      <c r="Z655" s="153" t="str" cm="1">
        <f t="array" aca="1" ref="Z655" ca="1">CELL("format",I655)</f>
        <v>D1</v>
      </c>
      <c r="AA655" s="6">
        <v>654</v>
      </c>
      <c r="AB655" s="173">
        <f t="shared" ca="1" si="90"/>
        <v>2000</v>
      </c>
      <c r="AC655" s="6">
        <f t="shared" si="91"/>
        <v>0</v>
      </c>
      <c r="AD655" s="6">
        <f t="shared" si="92"/>
        <v>0</v>
      </c>
      <c r="AE655" s="6">
        <f t="shared" si="84"/>
        <v>10</v>
      </c>
      <c r="AF655" s="6" t="str">
        <f t="shared" si="93"/>
        <v>in Betrieb</v>
      </c>
    </row>
    <row r="656" spans="1:32" ht="15" customHeight="1" x14ac:dyDescent="0.25">
      <c r="A656" s="139" t="s">
        <v>5010</v>
      </c>
      <c r="B656" s="139" t="s">
        <v>5011</v>
      </c>
      <c r="C656" s="139"/>
      <c r="D656" s="139">
        <v>56869</v>
      </c>
      <c r="E656" s="139" t="s">
        <v>6608</v>
      </c>
      <c r="F656" s="139"/>
      <c r="G656" s="139" t="s">
        <v>98</v>
      </c>
      <c r="H656" s="139"/>
      <c r="I656" s="29">
        <v>2007</v>
      </c>
      <c r="J656" s="29">
        <v>2007</v>
      </c>
      <c r="K656" s="139" t="s">
        <v>1</v>
      </c>
      <c r="L656" s="139" t="s">
        <v>3864</v>
      </c>
      <c r="M656" s="139"/>
      <c r="N656" s="139"/>
      <c r="O656" s="139" t="s">
        <v>3864</v>
      </c>
      <c r="P656" s="139" t="s">
        <v>55</v>
      </c>
      <c r="Q656" s="139"/>
      <c r="R656" s="140">
        <v>20.9</v>
      </c>
      <c r="S656" s="140"/>
      <c r="T656" s="151" t="s">
        <v>370</v>
      </c>
      <c r="U656" s="140" t="s">
        <v>61</v>
      </c>
      <c r="V656" s="164" t="s">
        <v>1</v>
      </c>
      <c r="W656" s="170" t="str">
        <f t="shared" ca="1" si="89"/>
        <v>2007</v>
      </c>
      <c r="X656" s="170" t="e">
        <f>INDEX(Kraftwerksliste!$C$21:$Z$559,MATCH(A656,Kraftwerksliste!$D$21:$D$559,0),17)</f>
        <v>#N/A</v>
      </c>
      <c r="Z656" s="153" t="str" cm="1">
        <f t="array" aca="1" ref="Z656" ca="1">CELL("format",I656)</f>
        <v>G</v>
      </c>
      <c r="AA656" s="6">
        <v>655</v>
      </c>
      <c r="AB656" s="173" t="str">
        <f t="shared" ca="1" si="90"/>
        <v>2007</v>
      </c>
      <c r="AC656" s="6">
        <f t="shared" si="91"/>
        <v>0</v>
      </c>
      <c r="AD656" s="6">
        <f t="shared" si="92"/>
        <v>0</v>
      </c>
      <c r="AE656" s="6">
        <f t="shared" ref="AE656:AE719" si="94">LEN(K656)</f>
        <v>10</v>
      </c>
      <c r="AF656" s="6" t="str">
        <f t="shared" si="93"/>
        <v>in Betrieb</v>
      </c>
    </row>
    <row r="657" spans="1:32" ht="15" customHeight="1" x14ac:dyDescent="0.25">
      <c r="A657" s="139" t="s">
        <v>5012</v>
      </c>
      <c r="B657" s="139" t="s">
        <v>5013</v>
      </c>
      <c r="C657" s="139"/>
      <c r="D657" s="139">
        <v>53894</v>
      </c>
      <c r="E657" s="139" t="s">
        <v>6609</v>
      </c>
      <c r="F657" s="139"/>
      <c r="G657" s="139" t="s">
        <v>54</v>
      </c>
      <c r="H657" s="139"/>
      <c r="I657" s="29">
        <v>2000</v>
      </c>
      <c r="J657" s="29">
        <v>2000</v>
      </c>
      <c r="K657" s="139" t="s">
        <v>1</v>
      </c>
      <c r="L657" s="139" t="s">
        <v>3864</v>
      </c>
      <c r="M657" s="139"/>
      <c r="N657" s="139"/>
      <c r="O657" s="139" t="s">
        <v>3864</v>
      </c>
      <c r="P657" s="139" t="s">
        <v>55</v>
      </c>
      <c r="Q657" s="139"/>
      <c r="R657" s="140">
        <v>10.5</v>
      </c>
      <c r="S657" s="140"/>
      <c r="T657" s="151" t="s">
        <v>149</v>
      </c>
      <c r="U657" s="140" t="s">
        <v>61</v>
      </c>
      <c r="V657" s="164" t="s">
        <v>1</v>
      </c>
      <c r="W657" s="170" t="str">
        <f t="shared" ca="1" si="89"/>
        <v>2000</v>
      </c>
      <c r="X657" s="170" t="e">
        <f>INDEX(Kraftwerksliste!$C$21:$Z$559,MATCH(A657,Kraftwerksliste!$D$21:$D$559,0),17)</f>
        <v>#N/A</v>
      </c>
      <c r="Z657" s="153" t="str" cm="1">
        <f t="array" aca="1" ref="Z657" ca="1">CELL("format",I657)</f>
        <v>G</v>
      </c>
      <c r="AA657" s="6">
        <v>656</v>
      </c>
      <c r="AB657" s="173" t="str">
        <f t="shared" ca="1" si="90"/>
        <v>2000</v>
      </c>
      <c r="AC657" s="6">
        <f t="shared" si="91"/>
        <v>0</v>
      </c>
      <c r="AD657" s="6">
        <f t="shared" si="92"/>
        <v>0</v>
      </c>
      <c r="AE657" s="6">
        <f t="shared" si="94"/>
        <v>10</v>
      </c>
      <c r="AF657" s="6" t="str">
        <f t="shared" si="93"/>
        <v>in Betrieb</v>
      </c>
    </row>
    <row r="658" spans="1:32" ht="15" customHeight="1" x14ac:dyDescent="0.25">
      <c r="A658" s="139" t="s">
        <v>5019</v>
      </c>
      <c r="B658" s="139" t="s">
        <v>5020</v>
      </c>
      <c r="C658" s="139"/>
      <c r="D658" s="139">
        <v>91802</v>
      </c>
      <c r="E658" s="139" t="s">
        <v>6612</v>
      </c>
      <c r="F658" s="139"/>
      <c r="G658" s="139" t="s">
        <v>127</v>
      </c>
      <c r="H658" s="139"/>
      <c r="I658" s="29">
        <v>2000</v>
      </c>
      <c r="J658" s="29">
        <v>2000</v>
      </c>
      <c r="K658" s="139" t="s">
        <v>1</v>
      </c>
      <c r="L658" s="139" t="s">
        <v>3864</v>
      </c>
      <c r="M658" s="139"/>
      <c r="N658" s="139"/>
      <c r="O658" s="139" t="s">
        <v>3864</v>
      </c>
      <c r="P658" s="139" t="s">
        <v>55</v>
      </c>
      <c r="Q658" s="139"/>
      <c r="R658" s="140">
        <v>13</v>
      </c>
      <c r="S658" s="140"/>
      <c r="T658" s="151" t="s">
        <v>149</v>
      </c>
      <c r="U658" s="140" t="s">
        <v>1169</v>
      </c>
      <c r="V658" s="164" t="s">
        <v>1</v>
      </c>
      <c r="W658" s="170" t="str">
        <f t="shared" ca="1" si="89"/>
        <v>2000</v>
      </c>
      <c r="X658" s="170" t="e">
        <f>INDEX(Kraftwerksliste!$C$21:$Z$559,MATCH(A658,Kraftwerksliste!$D$21:$D$559,0),17)</f>
        <v>#N/A</v>
      </c>
      <c r="Z658" s="153" t="str" cm="1">
        <f t="array" aca="1" ref="Z658" ca="1">CELL("format",I658)</f>
        <v>G</v>
      </c>
      <c r="AA658" s="6">
        <v>657</v>
      </c>
      <c r="AB658" s="173" t="str">
        <f t="shared" ca="1" si="90"/>
        <v>2000</v>
      </c>
      <c r="AC658" s="6">
        <f t="shared" si="91"/>
        <v>0</v>
      </c>
      <c r="AD658" s="6">
        <f t="shared" si="92"/>
        <v>0</v>
      </c>
      <c r="AE658" s="6">
        <f t="shared" si="94"/>
        <v>10</v>
      </c>
      <c r="AF658" s="6" t="str">
        <f t="shared" si="93"/>
        <v>in Betrieb</v>
      </c>
    </row>
    <row r="659" spans="1:32" ht="15" customHeight="1" x14ac:dyDescent="0.25">
      <c r="A659" s="139" t="s">
        <v>5021</v>
      </c>
      <c r="B659" s="139" t="s">
        <v>3981</v>
      </c>
      <c r="C659" s="139" t="s">
        <v>5022</v>
      </c>
      <c r="D659" s="139">
        <v>84152</v>
      </c>
      <c r="E659" s="139" t="s">
        <v>6613</v>
      </c>
      <c r="F659" s="139"/>
      <c r="G659" s="139" t="s">
        <v>127</v>
      </c>
      <c r="H659" s="139"/>
      <c r="I659" s="31">
        <v>2009</v>
      </c>
      <c r="J659" s="31">
        <v>2009</v>
      </c>
      <c r="K659" s="139" t="s">
        <v>1</v>
      </c>
      <c r="L659" s="139" t="s">
        <v>29</v>
      </c>
      <c r="M659" s="139"/>
      <c r="N659" s="139"/>
      <c r="O659" s="139" t="s">
        <v>29</v>
      </c>
      <c r="P659" s="139" t="s">
        <v>55</v>
      </c>
      <c r="Q659" s="139" t="s">
        <v>58</v>
      </c>
      <c r="R659" s="140">
        <v>21.7</v>
      </c>
      <c r="S659" s="140" t="s">
        <v>7354</v>
      </c>
      <c r="T659" s="151" t="s">
        <v>370</v>
      </c>
      <c r="U659" s="140" t="s">
        <v>168</v>
      </c>
      <c r="V659" s="164" t="s">
        <v>1</v>
      </c>
      <c r="W659" s="170" t="str">
        <f t="shared" ca="1" si="89"/>
        <v>2009</v>
      </c>
      <c r="X659" s="170" t="e">
        <f>INDEX(Kraftwerksliste!$C$21:$Z$559,MATCH(A659,Kraftwerksliste!$D$21:$D$559,0),17)</f>
        <v>#N/A</v>
      </c>
      <c r="Z659" s="153" t="str" cm="1">
        <f t="array" aca="1" ref="Z659" ca="1">CELL("format",I659)</f>
        <v>F0</v>
      </c>
      <c r="AA659" s="6">
        <v>658</v>
      </c>
      <c r="AB659" s="173" t="str">
        <f t="shared" ca="1" si="90"/>
        <v>2009</v>
      </c>
      <c r="AC659" s="6">
        <f t="shared" si="91"/>
        <v>0</v>
      </c>
      <c r="AD659" s="6">
        <f t="shared" si="92"/>
        <v>0</v>
      </c>
      <c r="AE659" s="6">
        <f t="shared" si="94"/>
        <v>10</v>
      </c>
      <c r="AF659" s="6" t="str">
        <f t="shared" si="93"/>
        <v>in Betrieb</v>
      </c>
    </row>
    <row r="660" spans="1:32" ht="15" customHeight="1" x14ac:dyDescent="0.25">
      <c r="A660" s="139" t="s">
        <v>2171</v>
      </c>
      <c r="B660" s="139" t="s">
        <v>102</v>
      </c>
      <c r="C660" s="139" t="s">
        <v>2172</v>
      </c>
      <c r="D660" s="139">
        <v>72555</v>
      </c>
      <c r="E660" s="139" t="s">
        <v>2173</v>
      </c>
      <c r="F660" s="139" t="s">
        <v>2174</v>
      </c>
      <c r="G660" s="139" t="s">
        <v>57</v>
      </c>
      <c r="H660" s="139" t="s">
        <v>2172</v>
      </c>
      <c r="I660" s="30">
        <v>23676</v>
      </c>
      <c r="J660" s="38">
        <v>23676</v>
      </c>
      <c r="K660" s="139" t="s">
        <v>1</v>
      </c>
      <c r="L660" s="139" t="s">
        <v>28</v>
      </c>
      <c r="M660" s="139"/>
      <c r="N660" s="139"/>
      <c r="O660" s="139" t="s">
        <v>28</v>
      </c>
      <c r="P660" s="139" t="s">
        <v>58</v>
      </c>
      <c r="Q660" s="139" t="s">
        <v>58</v>
      </c>
      <c r="R660" s="140">
        <v>90</v>
      </c>
      <c r="S660" s="140" t="s">
        <v>2175</v>
      </c>
      <c r="T660" s="151" t="s">
        <v>370</v>
      </c>
      <c r="U660" s="140" t="s">
        <v>107</v>
      </c>
      <c r="V660" s="164" t="s">
        <v>1</v>
      </c>
      <c r="W660" s="170">
        <f t="shared" ca="1" si="89"/>
        <v>1964</v>
      </c>
      <c r="X660" s="170" t="e">
        <f>INDEX(Kraftwerksliste!$C$21:$Z$559,MATCH(A660,Kraftwerksliste!$D$21:$D$559,0),17)</f>
        <v>#N/A</v>
      </c>
      <c r="Z660" s="153" t="str" cm="1">
        <f t="array" aca="1" ref="Z660" ca="1">CELL("format",I660)</f>
        <v>D1</v>
      </c>
      <c r="AA660" s="6">
        <v>659</v>
      </c>
      <c r="AB660" s="173">
        <f t="shared" ca="1" si="90"/>
        <v>1964</v>
      </c>
      <c r="AC660" s="6">
        <f t="shared" si="91"/>
        <v>0</v>
      </c>
      <c r="AD660" s="6">
        <f t="shared" si="92"/>
        <v>0</v>
      </c>
      <c r="AE660" s="6">
        <f t="shared" si="94"/>
        <v>10</v>
      </c>
      <c r="AF660" s="6" t="str">
        <f t="shared" si="93"/>
        <v>in Betrieb</v>
      </c>
    </row>
    <row r="661" spans="1:32" ht="15" customHeight="1" x14ac:dyDescent="0.25">
      <c r="A661" s="139" t="s">
        <v>5034</v>
      </c>
      <c r="B661" s="139" t="s">
        <v>5035</v>
      </c>
      <c r="C661" s="139"/>
      <c r="D661" s="139">
        <v>27632</v>
      </c>
      <c r="E661" s="139" t="s">
        <v>6622</v>
      </c>
      <c r="F661" s="139"/>
      <c r="G661" s="139" t="s">
        <v>59</v>
      </c>
      <c r="H661" s="139"/>
      <c r="I661" s="29">
        <v>1999</v>
      </c>
      <c r="J661" s="29">
        <v>1999</v>
      </c>
      <c r="K661" s="139" t="s">
        <v>1</v>
      </c>
      <c r="L661" s="139" t="s">
        <v>3864</v>
      </c>
      <c r="M661" s="139"/>
      <c r="N661" s="139"/>
      <c r="O661" s="139" t="s">
        <v>3864</v>
      </c>
      <c r="P661" s="139" t="s">
        <v>55</v>
      </c>
      <c r="Q661" s="139"/>
      <c r="R661" s="140">
        <v>35</v>
      </c>
      <c r="S661" s="140"/>
      <c r="T661" s="151" t="s">
        <v>1280</v>
      </c>
      <c r="U661" s="140" t="s">
        <v>60</v>
      </c>
      <c r="V661" s="164" t="s">
        <v>1</v>
      </c>
      <c r="W661" s="170" t="str">
        <f t="shared" ca="1" si="89"/>
        <v>1999</v>
      </c>
      <c r="X661" s="170" t="e">
        <f>INDEX(Kraftwerksliste!$C$21:$Z$559,MATCH(A661,Kraftwerksliste!$D$21:$D$559,0),17)</f>
        <v>#N/A</v>
      </c>
      <c r="Z661" s="153" t="str" cm="1">
        <f t="array" aca="1" ref="Z661" ca="1">CELL("format",I661)</f>
        <v>G</v>
      </c>
      <c r="AA661" s="6">
        <v>660</v>
      </c>
      <c r="AB661" s="173" t="str">
        <f t="shared" ca="1" si="90"/>
        <v>1999</v>
      </c>
      <c r="AC661" s="6">
        <f t="shared" si="91"/>
        <v>0</v>
      </c>
      <c r="AD661" s="6">
        <f t="shared" si="92"/>
        <v>0</v>
      </c>
      <c r="AE661" s="6">
        <f t="shared" si="94"/>
        <v>10</v>
      </c>
      <c r="AF661" s="6" t="str">
        <f t="shared" si="93"/>
        <v>in Betrieb</v>
      </c>
    </row>
    <row r="662" spans="1:32" ht="15" customHeight="1" x14ac:dyDescent="0.25">
      <c r="A662" s="139" t="s">
        <v>5036</v>
      </c>
      <c r="B662" s="139" t="s">
        <v>5037</v>
      </c>
      <c r="C662" s="139"/>
      <c r="D662" s="139">
        <v>39649</v>
      </c>
      <c r="E662" s="139" t="s">
        <v>6623</v>
      </c>
      <c r="F662" s="139"/>
      <c r="G662" s="139" t="s">
        <v>99</v>
      </c>
      <c r="H662" s="139"/>
      <c r="I662" s="29">
        <v>2002</v>
      </c>
      <c r="J662" s="29">
        <v>2002</v>
      </c>
      <c r="K662" s="139" t="s">
        <v>1</v>
      </c>
      <c r="L662" s="139" t="s">
        <v>3864</v>
      </c>
      <c r="M662" s="139"/>
      <c r="N662" s="139"/>
      <c r="O662" s="139" t="s">
        <v>3864</v>
      </c>
      <c r="P662" s="139" t="s">
        <v>55</v>
      </c>
      <c r="Q662" s="139"/>
      <c r="R662" s="140">
        <v>16</v>
      </c>
      <c r="S662" s="140"/>
      <c r="T662" s="151" t="s">
        <v>149</v>
      </c>
      <c r="U662" s="140" t="s">
        <v>161</v>
      </c>
      <c r="V662" s="164" t="s">
        <v>1</v>
      </c>
      <c r="W662" s="170" t="str">
        <f t="shared" ca="1" si="89"/>
        <v>2002</v>
      </c>
      <c r="X662" s="170" t="e">
        <f>INDEX(Kraftwerksliste!$C$21:$Z$559,MATCH(A662,Kraftwerksliste!$D$21:$D$559,0),17)</f>
        <v>#N/A</v>
      </c>
      <c r="Z662" s="153" t="str" cm="1">
        <f t="array" aca="1" ref="Z662" ca="1">CELL("format",I662)</f>
        <v>G</v>
      </c>
      <c r="AA662" s="6">
        <v>661</v>
      </c>
      <c r="AB662" s="173" t="str">
        <f t="shared" ca="1" si="90"/>
        <v>2002</v>
      </c>
      <c r="AC662" s="6">
        <f t="shared" si="91"/>
        <v>0</v>
      </c>
      <c r="AD662" s="6">
        <f t="shared" si="92"/>
        <v>0</v>
      </c>
      <c r="AE662" s="6">
        <f t="shared" si="94"/>
        <v>10</v>
      </c>
      <c r="AF662" s="6" t="str">
        <f t="shared" si="93"/>
        <v>in Betrieb</v>
      </c>
    </row>
    <row r="663" spans="1:32" ht="15" customHeight="1" x14ac:dyDescent="0.25">
      <c r="A663" s="139" t="s">
        <v>5044</v>
      </c>
      <c r="B663" s="139" t="s">
        <v>5045</v>
      </c>
      <c r="C663" s="139"/>
      <c r="D663" s="139">
        <v>2763</v>
      </c>
      <c r="E663" s="139" t="s">
        <v>6628</v>
      </c>
      <c r="F663" s="139"/>
      <c r="G663" s="139" t="s">
        <v>170</v>
      </c>
      <c r="H663" s="139"/>
      <c r="I663" s="30">
        <v>37610</v>
      </c>
      <c r="J663" s="38">
        <v>37610</v>
      </c>
      <c r="K663" s="139" t="s">
        <v>1</v>
      </c>
      <c r="L663" s="139" t="s">
        <v>3864</v>
      </c>
      <c r="M663" s="139"/>
      <c r="N663" s="139"/>
      <c r="O663" s="139" t="s">
        <v>3864</v>
      </c>
      <c r="P663" s="139" t="s">
        <v>55</v>
      </c>
      <c r="Q663" s="139"/>
      <c r="R663" s="140">
        <v>7.2</v>
      </c>
      <c r="S663" s="140"/>
      <c r="T663" s="151" t="s">
        <v>370</v>
      </c>
      <c r="U663" s="140" t="s">
        <v>394</v>
      </c>
      <c r="V663" s="164" t="s">
        <v>1</v>
      </c>
      <c r="W663" s="170">
        <f t="shared" ca="1" si="89"/>
        <v>2002</v>
      </c>
      <c r="X663" s="170" t="e">
        <f>INDEX(Kraftwerksliste!$C$21:$Z$559,MATCH(A663,Kraftwerksliste!$D$21:$D$559,0),17)</f>
        <v>#N/A</v>
      </c>
      <c r="Z663" s="153" t="str" cm="1">
        <f t="array" aca="1" ref="Z663" ca="1">CELL("format",I663)</f>
        <v>D1</v>
      </c>
      <c r="AA663" s="6">
        <v>662</v>
      </c>
      <c r="AB663" s="173">
        <f t="shared" ca="1" si="90"/>
        <v>2002</v>
      </c>
      <c r="AC663" s="6">
        <f t="shared" si="91"/>
        <v>0</v>
      </c>
      <c r="AD663" s="6">
        <f t="shared" si="92"/>
        <v>0</v>
      </c>
      <c r="AE663" s="6">
        <f t="shared" si="94"/>
        <v>10</v>
      </c>
      <c r="AF663" s="6" t="str">
        <f t="shared" si="93"/>
        <v>in Betrieb</v>
      </c>
    </row>
    <row r="664" spans="1:32" ht="15" customHeight="1" x14ac:dyDescent="0.25">
      <c r="A664" s="139" t="s">
        <v>5046</v>
      </c>
      <c r="B664" s="139" t="s">
        <v>5047</v>
      </c>
      <c r="C664" s="139"/>
      <c r="D664" s="139">
        <v>2763</v>
      </c>
      <c r="E664" s="139" t="s">
        <v>6628</v>
      </c>
      <c r="F664" s="139"/>
      <c r="G664" s="139" t="s">
        <v>170</v>
      </c>
      <c r="H664" s="139"/>
      <c r="I664" s="30">
        <v>38162</v>
      </c>
      <c r="J664" s="38">
        <v>38162</v>
      </c>
      <c r="K664" s="139" t="s">
        <v>1</v>
      </c>
      <c r="L664" s="139" t="s">
        <v>3864</v>
      </c>
      <c r="M664" s="139"/>
      <c r="N664" s="139"/>
      <c r="O664" s="139" t="s">
        <v>3864</v>
      </c>
      <c r="P664" s="139" t="s">
        <v>55</v>
      </c>
      <c r="Q664" s="139"/>
      <c r="R664" s="140">
        <v>6.6</v>
      </c>
      <c r="S664" s="140"/>
      <c r="T664" s="151" t="s">
        <v>370</v>
      </c>
      <c r="U664" s="140" t="s">
        <v>394</v>
      </c>
      <c r="V664" s="164" t="s">
        <v>1</v>
      </c>
      <c r="W664" s="170">
        <f t="shared" ca="1" si="89"/>
        <v>2004</v>
      </c>
      <c r="X664" s="170" t="e">
        <f>INDEX(Kraftwerksliste!$C$21:$Z$559,MATCH(A664,Kraftwerksliste!$D$21:$D$559,0),17)</f>
        <v>#N/A</v>
      </c>
      <c r="Z664" s="153" t="str" cm="1">
        <f t="array" aca="1" ref="Z664" ca="1">CELL("format",I664)</f>
        <v>D1</v>
      </c>
      <c r="AA664" s="6">
        <v>663</v>
      </c>
      <c r="AB664" s="173">
        <f t="shared" ca="1" si="90"/>
        <v>2004</v>
      </c>
      <c r="AC664" s="6">
        <f t="shared" si="91"/>
        <v>0</v>
      </c>
      <c r="AD664" s="6">
        <f t="shared" si="92"/>
        <v>0</v>
      </c>
      <c r="AE664" s="6">
        <f t="shared" si="94"/>
        <v>10</v>
      </c>
      <c r="AF664" s="6" t="str">
        <f t="shared" si="93"/>
        <v>in Betrieb</v>
      </c>
    </row>
    <row r="665" spans="1:32" ht="15" customHeight="1" x14ac:dyDescent="0.25">
      <c r="A665" s="139" t="s">
        <v>5048</v>
      </c>
      <c r="B665" s="139" t="s">
        <v>5049</v>
      </c>
      <c r="C665" s="139"/>
      <c r="D665" s="139">
        <v>21770</v>
      </c>
      <c r="E665" s="139" t="s">
        <v>6629</v>
      </c>
      <c r="F665" s="139"/>
      <c r="G665" s="139" t="s">
        <v>59</v>
      </c>
      <c r="H665" s="139"/>
      <c r="I665" s="29">
        <v>2006</v>
      </c>
      <c r="J665" s="29">
        <v>2006</v>
      </c>
      <c r="K665" s="139" t="s">
        <v>1</v>
      </c>
      <c r="L665" s="139" t="s">
        <v>3864</v>
      </c>
      <c r="M665" s="139"/>
      <c r="N665" s="139"/>
      <c r="O665" s="139" t="s">
        <v>3864</v>
      </c>
      <c r="P665" s="139" t="s">
        <v>55</v>
      </c>
      <c r="Q665" s="139"/>
      <c r="R665" s="140">
        <v>12</v>
      </c>
      <c r="S665" s="140"/>
      <c r="T665" s="151" t="s">
        <v>1280</v>
      </c>
      <c r="U665" s="140" t="s">
        <v>60</v>
      </c>
      <c r="V665" s="164" t="s">
        <v>1</v>
      </c>
      <c r="W665" s="170" t="str">
        <f t="shared" ca="1" si="89"/>
        <v>2006</v>
      </c>
      <c r="X665" s="170" t="e">
        <f>INDEX(Kraftwerksliste!$C$21:$Z$559,MATCH(A665,Kraftwerksliste!$D$21:$D$559,0),17)</f>
        <v>#N/A</v>
      </c>
      <c r="Z665" s="153" t="str" cm="1">
        <f t="array" aca="1" ref="Z665" ca="1">CELL("format",I665)</f>
        <v>G</v>
      </c>
      <c r="AA665" s="6">
        <v>664</v>
      </c>
      <c r="AB665" s="173" t="str">
        <f t="shared" ca="1" si="90"/>
        <v>2006</v>
      </c>
      <c r="AC665" s="6">
        <f t="shared" si="91"/>
        <v>0</v>
      </c>
      <c r="AD665" s="6">
        <f t="shared" si="92"/>
        <v>0</v>
      </c>
      <c r="AE665" s="6">
        <f t="shared" si="94"/>
        <v>10</v>
      </c>
      <c r="AF665" s="6" t="str">
        <f t="shared" si="93"/>
        <v>in Betrieb</v>
      </c>
    </row>
    <row r="666" spans="1:32" ht="15" customHeight="1" x14ac:dyDescent="0.25">
      <c r="A666" s="139" t="s">
        <v>5050</v>
      </c>
      <c r="B666" s="139" t="s">
        <v>5051</v>
      </c>
      <c r="C666" s="139"/>
      <c r="D666" s="139">
        <v>39291</v>
      </c>
      <c r="E666" s="139" t="s">
        <v>6630</v>
      </c>
      <c r="F666" s="139"/>
      <c r="G666" s="139" t="s">
        <v>99</v>
      </c>
      <c r="H666" s="139"/>
      <c r="I666" s="29">
        <v>2009</v>
      </c>
      <c r="J666" s="29">
        <v>2009</v>
      </c>
      <c r="K666" s="139" t="s">
        <v>1</v>
      </c>
      <c r="L666" s="139" t="s">
        <v>3864</v>
      </c>
      <c r="M666" s="139"/>
      <c r="N666" s="139"/>
      <c r="O666" s="139" t="s">
        <v>3864</v>
      </c>
      <c r="P666" s="139" t="s">
        <v>55</v>
      </c>
      <c r="Q666" s="139"/>
      <c r="R666" s="140">
        <v>27</v>
      </c>
      <c r="S666" s="140"/>
      <c r="T666" s="151" t="s">
        <v>149</v>
      </c>
      <c r="U666" s="140" t="s">
        <v>161</v>
      </c>
      <c r="V666" s="164" t="s">
        <v>1</v>
      </c>
      <c r="W666" s="170" t="str">
        <f t="shared" ca="1" si="89"/>
        <v>2009</v>
      </c>
      <c r="X666" s="170" t="e">
        <f>INDEX(Kraftwerksliste!$C$21:$Z$559,MATCH(A666,Kraftwerksliste!$D$21:$D$559,0),17)</f>
        <v>#N/A</v>
      </c>
      <c r="Z666" s="153" t="str" cm="1">
        <f t="array" aca="1" ref="Z666" ca="1">CELL("format",I666)</f>
        <v>G</v>
      </c>
      <c r="AA666" s="6">
        <v>665</v>
      </c>
      <c r="AB666" s="173" t="str">
        <f t="shared" ca="1" si="90"/>
        <v>2009</v>
      </c>
      <c r="AC666" s="6">
        <f t="shared" si="91"/>
        <v>0</v>
      </c>
      <c r="AD666" s="6">
        <f t="shared" si="92"/>
        <v>0</v>
      </c>
      <c r="AE666" s="6">
        <f t="shared" si="94"/>
        <v>10</v>
      </c>
      <c r="AF666" s="6" t="str">
        <f t="shared" si="93"/>
        <v>in Betrieb</v>
      </c>
    </row>
    <row r="667" spans="1:32" ht="15" customHeight="1" x14ac:dyDescent="0.25">
      <c r="A667" s="139" t="s">
        <v>5056</v>
      </c>
      <c r="B667" s="139" t="s">
        <v>5057</v>
      </c>
      <c r="C667" s="139"/>
      <c r="D667" s="139">
        <v>6618</v>
      </c>
      <c r="E667" s="139" t="s">
        <v>6633</v>
      </c>
      <c r="F667" s="139"/>
      <c r="G667" s="139" t="s">
        <v>99</v>
      </c>
      <c r="H667" s="139"/>
      <c r="I667" s="30">
        <v>37566</v>
      </c>
      <c r="J667" s="38">
        <v>37566</v>
      </c>
      <c r="K667" s="139" t="s">
        <v>1</v>
      </c>
      <c r="L667" s="139" t="s">
        <v>3864</v>
      </c>
      <c r="M667" s="139"/>
      <c r="N667" s="139"/>
      <c r="O667" s="139" t="s">
        <v>3864</v>
      </c>
      <c r="P667" s="139" t="s">
        <v>55</v>
      </c>
      <c r="Q667" s="139"/>
      <c r="R667" s="140">
        <v>26.4</v>
      </c>
      <c r="S667" s="140"/>
      <c r="T667" s="151" t="s">
        <v>1280</v>
      </c>
      <c r="U667" s="140" t="s">
        <v>100</v>
      </c>
      <c r="V667" s="164" t="s">
        <v>1</v>
      </c>
      <c r="W667" s="170">
        <f t="shared" ca="1" si="89"/>
        <v>2002</v>
      </c>
      <c r="X667" s="170" t="e">
        <f>INDEX(Kraftwerksliste!$C$21:$Z$559,MATCH(A667,Kraftwerksliste!$D$21:$D$559,0),17)</f>
        <v>#N/A</v>
      </c>
      <c r="Z667" s="153" t="str" cm="1">
        <f t="array" aca="1" ref="Z667" ca="1">CELL("format",I667)</f>
        <v>D1</v>
      </c>
      <c r="AA667" s="6">
        <v>666</v>
      </c>
      <c r="AB667" s="173">
        <f t="shared" ca="1" si="90"/>
        <v>2002</v>
      </c>
      <c r="AC667" s="6">
        <f t="shared" si="91"/>
        <v>0</v>
      </c>
      <c r="AD667" s="6">
        <f t="shared" si="92"/>
        <v>0</v>
      </c>
      <c r="AE667" s="6">
        <f t="shared" si="94"/>
        <v>10</v>
      </c>
      <c r="AF667" s="6" t="str">
        <f t="shared" si="93"/>
        <v>in Betrieb</v>
      </c>
    </row>
    <row r="668" spans="1:32" ht="15" customHeight="1" x14ac:dyDescent="0.25">
      <c r="A668" s="139" t="s">
        <v>5058</v>
      </c>
      <c r="B668" s="139" t="s">
        <v>5059</v>
      </c>
      <c r="C668" s="139"/>
      <c r="D668" s="139">
        <v>41199</v>
      </c>
      <c r="E668" s="139" t="s">
        <v>6634</v>
      </c>
      <c r="F668" s="139"/>
      <c r="G668" s="139" t="s">
        <v>54</v>
      </c>
      <c r="H668" s="139"/>
      <c r="I668" s="29">
        <v>2007</v>
      </c>
      <c r="J668" s="29">
        <v>2007</v>
      </c>
      <c r="K668" s="139" t="s">
        <v>1</v>
      </c>
      <c r="L668" s="139" t="s">
        <v>3864</v>
      </c>
      <c r="M668" s="139"/>
      <c r="N668" s="139"/>
      <c r="O668" s="139" t="s">
        <v>3864</v>
      </c>
      <c r="P668" s="139" t="s">
        <v>55</v>
      </c>
      <c r="Q668" s="139"/>
      <c r="R668" s="140">
        <v>17.2</v>
      </c>
      <c r="S668" s="140"/>
      <c r="T668" s="151" t="s">
        <v>1280</v>
      </c>
      <c r="U668" s="140" t="s">
        <v>7235</v>
      </c>
      <c r="V668" s="164" t="s">
        <v>1</v>
      </c>
      <c r="W668" s="170" t="str">
        <f t="shared" ca="1" si="89"/>
        <v>2007</v>
      </c>
      <c r="X668" s="170" t="e">
        <f>INDEX(Kraftwerksliste!$C$21:$Z$559,MATCH(A668,Kraftwerksliste!$D$21:$D$559,0),17)</f>
        <v>#N/A</v>
      </c>
      <c r="Z668" s="153" t="str" cm="1">
        <f t="array" aca="1" ref="Z668" ca="1">CELL("format",I668)</f>
        <v>G</v>
      </c>
      <c r="AA668" s="6">
        <v>667</v>
      </c>
      <c r="AB668" s="173" t="str">
        <f t="shared" ca="1" si="90"/>
        <v>2007</v>
      </c>
      <c r="AC668" s="6">
        <f t="shared" si="91"/>
        <v>0</v>
      </c>
      <c r="AD668" s="6">
        <f t="shared" si="92"/>
        <v>0</v>
      </c>
      <c r="AE668" s="6">
        <f t="shared" si="94"/>
        <v>10</v>
      </c>
      <c r="AF668" s="6" t="str">
        <f t="shared" si="93"/>
        <v>in Betrieb</v>
      </c>
    </row>
    <row r="669" spans="1:32" ht="15" customHeight="1" x14ac:dyDescent="0.25">
      <c r="A669" s="139" t="s">
        <v>5063</v>
      </c>
      <c r="B669" s="139"/>
      <c r="C669" s="139"/>
      <c r="D669" s="139">
        <v>26802</v>
      </c>
      <c r="E669" s="139" t="s">
        <v>6636</v>
      </c>
      <c r="F669" s="139"/>
      <c r="G669" s="139" t="s">
        <v>59</v>
      </c>
      <c r="H669" s="139"/>
      <c r="I669" s="29">
        <v>2003</v>
      </c>
      <c r="J669" s="29">
        <v>2003</v>
      </c>
      <c r="K669" s="139" t="s">
        <v>1</v>
      </c>
      <c r="L669" s="139" t="s">
        <v>3864</v>
      </c>
      <c r="M669" s="139"/>
      <c r="N669" s="139"/>
      <c r="O669" s="139" t="s">
        <v>3864</v>
      </c>
      <c r="P669" s="139" t="s">
        <v>55</v>
      </c>
      <c r="Q669" s="139"/>
      <c r="R669" s="140">
        <v>14.6</v>
      </c>
      <c r="S669" s="140"/>
      <c r="T669" s="151" t="s">
        <v>1280</v>
      </c>
      <c r="U669" s="140" t="s">
        <v>60</v>
      </c>
      <c r="V669" s="164" t="s">
        <v>1</v>
      </c>
      <c r="W669" s="170" t="str">
        <f t="shared" ca="1" si="89"/>
        <v>2003</v>
      </c>
      <c r="X669" s="170" t="e">
        <f>INDEX(Kraftwerksliste!$C$21:$Z$559,MATCH(A669,Kraftwerksliste!$D$21:$D$559,0),17)</f>
        <v>#N/A</v>
      </c>
      <c r="Z669" s="153" t="str" cm="1">
        <f t="array" aca="1" ref="Z669" ca="1">CELL("format",I669)</f>
        <v>G</v>
      </c>
      <c r="AA669" s="6">
        <v>668</v>
      </c>
      <c r="AB669" s="173" t="str">
        <f t="shared" ca="1" si="90"/>
        <v>2003</v>
      </c>
      <c r="AC669" s="6">
        <f t="shared" si="91"/>
        <v>0</v>
      </c>
      <c r="AD669" s="6">
        <f t="shared" si="92"/>
        <v>0</v>
      </c>
      <c r="AE669" s="6">
        <f t="shared" si="94"/>
        <v>10</v>
      </c>
      <c r="AF669" s="6" t="str">
        <f t="shared" si="93"/>
        <v>in Betrieb</v>
      </c>
    </row>
    <row r="670" spans="1:32" ht="15" customHeight="1" x14ac:dyDescent="0.25">
      <c r="A670" s="139" t="s">
        <v>5064</v>
      </c>
      <c r="B670" s="139" t="s">
        <v>5065</v>
      </c>
      <c r="C670" s="139" t="s">
        <v>5066</v>
      </c>
      <c r="D670" s="139">
        <v>54497</v>
      </c>
      <c r="E670" s="139" t="s">
        <v>6637</v>
      </c>
      <c r="F670" s="139"/>
      <c r="G670" s="139" t="s">
        <v>98</v>
      </c>
      <c r="H670" s="139"/>
      <c r="I670" s="31">
        <v>2002</v>
      </c>
      <c r="J670" s="31">
        <v>2002</v>
      </c>
      <c r="K670" s="139" t="s">
        <v>1</v>
      </c>
      <c r="L670" s="139" t="s">
        <v>3864</v>
      </c>
      <c r="M670" s="139"/>
      <c r="N670" s="139"/>
      <c r="O670" s="139" t="s">
        <v>3864</v>
      </c>
      <c r="P670" s="139" t="s">
        <v>55</v>
      </c>
      <c r="Q670" s="139" t="s">
        <v>58</v>
      </c>
      <c r="R670" s="140">
        <v>12</v>
      </c>
      <c r="S670" s="140" t="s">
        <v>7357</v>
      </c>
      <c r="T670" s="151" t="s">
        <v>149</v>
      </c>
      <c r="U670" s="140"/>
      <c r="V670" s="164" t="s">
        <v>1</v>
      </c>
      <c r="W670" s="170" t="str">
        <f t="shared" ca="1" si="89"/>
        <v>2002</v>
      </c>
      <c r="X670" s="170" t="e">
        <f>INDEX(Kraftwerksliste!$C$21:$Z$559,MATCH(A670,Kraftwerksliste!$D$21:$D$559,0),17)</f>
        <v>#N/A</v>
      </c>
      <c r="Z670" s="153" t="str" cm="1">
        <f t="array" aca="1" ref="Z670" ca="1">CELL("format",I670)</f>
        <v>F0</v>
      </c>
      <c r="AA670" s="6">
        <v>669</v>
      </c>
      <c r="AB670" s="173" t="str">
        <f t="shared" ca="1" si="90"/>
        <v>2002</v>
      </c>
      <c r="AC670" s="6">
        <f t="shared" si="91"/>
        <v>0</v>
      </c>
      <c r="AD670" s="6">
        <f t="shared" si="92"/>
        <v>0</v>
      </c>
      <c r="AE670" s="6">
        <f t="shared" si="94"/>
        <v>10</v>
      </c>
      <c r="AF670" s="6" t="str">
        <f t="shared" si="93"/>
        <v>in Betrieb</v>
      </c>
    </row>
    <row r="671" spans="1:32" ht="15" customHeight="1" x14ac:dyDescent="0.25">
      <c r="A671" s="139" t="s">
        <v>5067</v>
      </c>
      <c r="B671" s="139" t="s">
        <v>5068</v>
      </c>
      <c r="C671" s="139" t="s">
        <v>5066</v>
      </c>
      <c r="D671" s="139">
        <v>54497</v>
      </c>
      <c r="E671" s="139" t="s">
        <v>6637</v>
      </c>
      <c r="F671" s="139"/>
      <c r="G671" s="139" t="s">
        <v>98</v>
      </c>
      <c r="H671" s="139"/>
      <c r="I671" s="31">
        <v>2002</v>
      </c>
      <c r="J671" s="31">
        <v>2002</v>
      </c>
      <c r="K671" s="139" t="s">
        <v>1</v>
      </c>
      <c r="L671" s="139" t="s">
        <v>3864</v>
      </c>
      <c r="M671" s="139"/>
      <c r="N671" s="139"/>
      <c r="O671" s="139" t="s">
        <v>3864</v>
      </c>
      <c r="P671" s="139" t="s">
        <v>55</v>
      </c>
      <c r="Q671" s="139" t="s">
        <v>58</v>
      </c>
      <c r="R671" s="140">
        <v>12</v>
      </c>
      <c r="S671" s="140" t="s">
        <v>7357</v>
      </c>
      <c r="T671" s="151" t="s">
        <v>149</v>
      </c>
      <c r="U671" s="140"/>
      <c r="V671" s="164" t="s">
        <v>1</v>
      </c>
      <c r="W671" s="170" t="str">
        <f t="shared" ca="1" si="89"/>
        <v>2002</v>
      </c>
      <c r="X671" s="170" t="e">
        <f>INDEX(Kraftwerksliste!$C$21:$Z$559,MATCH(A671,Kraftwerksliste!$D$21:$D$559,0),17)</f>
        <v>#N/A</v>
      </c>
      <c r="Z671" s="153" t="str" cm="1">
        <f t="array" aca="1" ref="Z671" ca="1">CELL("format",I671)</f>
        <v>F0</v>
      </c>
      <c r="AA671" s="6">
        <v>670</v>
      </c>
      <c r="AB671" s="173" t="str">
        <f t="shared" ca="1" si="90"/>
        <v>2002</v>
      </c>
      <c r="AC671" s="6">
        <f t="shared" si="91"/>
        <v>0</v>
      </c>
      <c r="AD671" s="6">
        <f t="shared" si="92"/>
        <v>0</v>
      </c>
      <c r="AE671" s="6">
        <f t="shared" si="94"/>
        <v>10</v>
      </c>
      <c r="AF671" s="6" t="str">
        <f t="shared" si="93"/>
        <v>in Betrieb</v>
      </c>
    </row>
    <row r="672" spans="1:32" ht="15" customHeight="1" x14ac:dyDescent="0.25">
      <c r="A672" s="139" t="s">
        <v>3463</v>
      </c>
      <c r="B672" s="139" t="s">
        <v>2959</v>
      </c>
      <c r="C672" s="139" t="s">
        <v>3464</v>
      </c>
      <c r="D672" s="139">
        <v>4613</v>
      </c>
      <c r="E672" s="139" t="s">
        <v>3464</v>
      </c>
      <c r="F672" s="139"/>
      <c r="G672" s="139" t="s">
        <v>99</v>
      </c>
      <c r="H672" s="139"/>
      <c r="I672" s="31">
        <v>1968</v>
      </c>
      <c r="J672" s="31">
        <v>1968</v>
      </c>
      <c r="K672" s="139" t="s">
        <v>3465</v>
      </c>
      <c r="L672" s="139" t="s">
        <v>18</v>
      </c>
      <c r="M672" s="139"/>
      <c r="N672" s="139"/>
      <c r="O672" s="139" t="s">
        <v>18</v>
      </c>
      <c r="P672" s="139" t="s">
        <v>58</v>
      </c>
      <c r="Q672" s="139" t="s">
        <v>55</v>
      </c>
      <c r="R672" s="140">
        <v>60</v>
      </c>
      <c r="S672" s="140" t="s">
        <v>3466</v>
      </c>
      <c r="T672" s="151" t="s">
        <v>370</v>
      </c>
      <c r="U672" s="140" t="s">
        <v>100</v>
      </c>
      <c r="V672" s="164" t="s">
        <v>7481</v>
      </c>
      <c r="W672" s="170" t="str">
        <f t="shared" ca="1" si="89"/>
        <v>1968</v>
      </c>
      <c r="X672" s="170" t="e">
        <f>INDEX(Kraftwerksliste!$C$21:$Z$559,MATCH(A672,Kraftwerksliste!$D$21:$D$559,0),17)</f>
        <v>#N/A</v>
      </c>
      <c r="Z672" s="153" t="str" cm="1">
        <f t="array" aca="1" ref="Z672" ca="1">CELL("format",I672)</f>
        <v>F0</v>
      </c>
      <c r="AA672" s="6">
        <v>671</v>
      </c>
      <c r="AB672" s="173" t="str">
        <f t="shared" ca="1" si="90"/>
        <v>1968</v>
      </c>
      <c r="AC672" s="6">
        <f t="shared" si="91"/>
        <v>1</v>
      </c>
      <c r="AD672" s="6">
        <f t="shared" si="92"/>
        <v>0</v>
      </c>
      <c r="AE672" s="6">
        <f t="shared" si="94"/>
        <v>36</v>
      </c>
      <c r="AF672" s="6" t="str">
        <f t="shared" si="93"/>
        <v xml:space="preserve">Endgültig Stillgelegt 2013 </v>
      </c>
    </row>
    <row r="673" spans="1:32" ht="15" customHeight="1" x14ac:dyDescent="0.25">
      <c r="A673" s="139" t="s">
        <v>3535</v>
      </c>
      <c r="B673" s="139" t="s">
        <v>2206</v>
      </c>
      <c r="C673" s="139" t="s">
        <v>3536</v>
      </c>
      <c r="D673" s="139">
        <v>80807</v>
      </c>
      <c r="E673" s="139" t="s">
        <v>2208</v>
      </c>
      <c r="F673" s="139"/>
      <c r="G673" s="139" t="s">
        <v>127</v>
      </c>
      <c r="H673" s="139">
        <v>1</v>
      </c>
      <c r="I673" s="30"/>
      <c r="J673" s="30"/>
      <c r="K673" s="139" t="s">
        <v>3521</v>
      </c>
      <c r="L673" s="139" t="s">
        <v>20</v>
      </c>
      <c r="M673" s="139"/>
      <c r="N673" s="139"/>
      <c r="O673" s="139" t="s">
        <v>20</v>
      </c>
      <c r="P673" s="139" t="s">
        <v>58</v>
      </c>
      <c r="Q673" s="139" t="s">
        <v>55</v>
      </c>
      <c r="R673" s="140">
        <v>80</v>
      </c>
      <c r="S673" s="140" t="s">
        <v>3537</v>
      </c>
      <c r="T673" s="151" t="s">
        <v>370</v>
      </c>
      <c r="U673" s="140" t="s">
        <v>2210</v>
      </c>
      <c r="V673" s="164" t="s">
        <v>7483</v>
      </c>
      <c r="W673" s="170">
        <f t="shared" ref="W673:W674" si="95">IF(ISBLANK(I673),2010,IF(Z673="D1",YEAR(I673),RIGHT(I673,4)))</f>
        <v>2010</v>
      </c>
      <c r="X673" s="170" t="e">
        <f>INDEX(Kraftwerksliste!$C$21:$Z$559,MATCH(A673,Kraftwerksliste!$D$21:$D$559,0),17)</f>
        <v>#N/A</v>
      </c>
      <c r="Z673" s="153" t="str" cm="1">
        <f t="array" aca="1" ref="Z673" ca="1">CELL("format",I673)</f>
        <v>D1</v>
      </c>
      <c r="AA673" s="6">
        <v>672</v>
      </c>
      <c r="AB673" s="173">
        <f t="shared" ref="AB673:AB674" si="96">W673</f>
        <v>2010</v>
      </c>
      <c r="AC673" s="6">
        <f t="shared" si="91"/>
        <v>1</v>
      </c>
      <c r="AD673" s="6">
        <f t="shared" si="92"/>
        <v>0</v>
      </c>
      <c r="AE673" s="6">
        <f t="shared" si="94"/>
        <v>36</v>
      </c>
      <c r="AF673" s="6" t="str">
        <f t="shared" si="93"/>
        <v xml:space="preserve">Endgültig Stillgelegt 2015 </v>
      </c>
    </row>
    <row r="674" spans="1:32" ht="15" customHeight="1" x14ac:dyDescent="0.25">
      <c r="A674" s="139" t="s">
        <v>3538</v>
      </c>
      <c r="B674" s="139" t="s">
        <v>2206</v>
      </c>
      <c r="C674" s="139" t="s">
        <v>3539</v>
      </c>
      <c r="D674" s="139">
        <v>80807</v>
      </c>
      <c r="E674" s="139" t="s">
        <v>2208</v>
      </c>
      <c r="F674" s="139"/>
      <c r="G674" s="139" t="s">
        <v>127</v>
      </c>
      <c r="H674" s="139">
        <v>2</v>
      </c>
      <c r="I674" s="30"/>
      <c r="J674" s="30"/>
      <c r="K674" s="139" t="s">
        <v>3521</v>
      </c>
      <c r="L674" s="139" t="s">
        <v>20</v>
      </c>
      <c r="M674" s="139"/>
      <c r="N674" s="139"/>
      <c r="O674" s="139" t="s">
        <v>20</v>
      </c>
      <c r="P674" s="139" t="s">
        <v>58</v>
      </c>
      <c r="Q674" s="139" t="s">
        <v>58</v>
      </c>
      <c r="R674" s="140">
        <v>80</v>
      </c>
      <c r="S674" s="140" t="s">
        <v>3537</v>
      </c>
      <c r="T674" s="151" t="s">
        <v>370</v>
      </c>
      <c r="U674" s="140" t="s">
        <v>2210</v>
      </c>
      <c r="V674" s="164" t="s">
        <v>7483</v>
      </c>
      <c r="W674" s="170">
        <f t="shared" si="95"/>
        <v>2010</v>
      </c>
      <c r="X674" s="170" t="e">
        <f>INDEX(Kraftwerksliste!$C$21:$Z$559,MATCH(A674,Kraftwerksliste!$D$21:$D$559,0),17)</f>
        <v>#N/A</v>
      </c>
      <c r="Z674" s="153" t="str" cm="1">
        <f t="array" aca="1" ref="Z674" ca="1">CELL("format",I674)</f>
        <v>D1</v>
      </c>
      <c r="AA674" s="6">
        <v>673</v>
      </c>
      <c r="AB674" s="173">
        <f t="shared" si="96"/>
        <v>2010</v>
      </c>
      <c r="AC674" s="6">
        <f t="shared" si="91"/>
        <v>1</v>
      </c>
      <c r="AD674" s="6">
        <f t="shared" si="92"/>
        <v>0</v>
      </c>
      <c r="AE674" s="6">
        <f t="shared" si="94"/>
        <v>36</v>
      </c>
      <c r="AF674" s="6" t="str">
        <f t="shared" si="93"/>
        <v xml:space="preserve">Endgültig Stillgelegt 2015 </v>
      </c>
    </row>
    <row r="675" spans="1:32" ht="15" customHeight="1" x14ac:dyDescent="0.25">
      <c r="A675" s="139" t="s">
        <v>2205</v>
      </c>
      <c r="B675" s="139" t="s">
        <v>2206</v>
      </c>
      <c r="C675" s="139" t="s">
        <v>2207</v>
      </c>
      <c r="D675" s="139">
        <v>81371</v>
      </c>
      <c r="E675" s="139" t="s">
        <v>2208</v>
      </c>
      <c r="F675" s="139"/>
      <c r="G675" s="139" t="s">
        <v>127</v>
      </c>
      <c r="H675" s="139">
        <v>1</v>
      </c>
      <c r="I675" s="30">
        <v>29502</v>
      </c>
      <c r="J675" s="30">
        <v>29502</v>
      </c>
      <c r="K675" s="139" t="s">
        <v>1</v>
      </c>
      <c r="L675" s="139" t="s">
        <v>20</v>
      </c>
      <c r="M675" s="139"/>
      <c r="N675" s="139"/>
      <c r="O675" s="139" t="s">
        <v>20</v>
      </c>
      <c r="P675" s="139" t="s">
        <v>58</v>
      </c>
      <c r="Q675" s="139" t="s">
        <v>55</v>
      </c>
      <c r="R675" s="140">
        <v>79.7</v>
      </c>
      <c r="S675" s="140" t="s">
        <v>2209</v>
      </c>
      <c r="T675" s="151" t="s">
        <v>370</v>
      </c>
      <c r="U675" s="140" t="s">
        <v>2210</v>
      </c>
      <c r="V675" s="164" t="s">
        <v>1</v>
      </c>
      <c r="W675" s="170">
        <f t="shared" ref="W675:W706" ca="1" si="97">IF(ISBLANK(I675),2010,IF(Z675="D1",YEAR(I675),RIGHT(I675,4)))</f>
        <v>1980</v>
      </c>
      <c r="X675" s="170" t="str">
        <f>INDEX(Kraftwerksliste!$C$21:$Z$559,MATCH(A675,Kraftwerksliste!$D$21:$D$559,0),17)</f>
        <v>Combined cycle</v>
      </c>
      <c r="Z675" s="153" t="str" cm="1">
        <f t="array" aca="1" ref="Z675" ca="1">CELL("format",I675)</f>
        <v>D1</v>
      </c>
      <c r="AA675" s="6">
        <v>674</v>
      </c>
      <c r="AB675" s="173">
        <f t="shared" ref="AB675:AB706" ca="1" si="98">W675</f>
        <v>1980</v>
      </c>
      <c r="AC675" s="6">
        <f t="shared" si="91"/>
        <v>0</v>
      </c>
      <c r="AD675" s="6">
        <f t="shared" si="92"/>
        <v>0</v>
      </c>
      <c r="AE675" s="6">
        <f t="shared" si="94"/>
        <v>10</v>
      </c>
      <c r="AF675" s="6" t="str">
        <f t="shared" si="93"/>
        <v>in Betrieb</v>
      </c>
    </row>
    <row r="676" spans="1:32" ht="15" customHeight="1" x14ac:dyDescent="0.25">
      <c r="A676" s="139" t="s">
        <v>2211</v>
      </c>
      <c r="B676" s="139" t="s">
        <v>2206</v>
      </c>
      <c r="C676" s="139" t="s">
        <v>2212</v>
      </c>
      <c r="D676" s="139">
        <v>81371</v>
      </c>
      <c r="E676" s="139" t="s">
        <v>2208</v>
      </c>
      <c r="F676" s="139"/>
      <c r="G676" s="139" t="s">
        <v>127</v>
      </c>
      <c r="H676" s="139">
        <v>1</v>
      </c>
      <c r="I676" s="30">
        <v>29453</v>
      </c>
      <c r="J676" s="30">
        <v>29453</v>
      </c>
      <c r="K676" s="139" t="s">
        <v>1</v>
      </c>
      <c r="L676" s="139" t="s">
        <v>20</v>
      </c>
      <c r="M676" s="139"/>
      <c r="N676" s="139"/>
      <c r="O676" s="139" t="s">
        <v>20</v>
      </c>
      <c r="P676" s="139" t="s">
        <v>58</v>
      </c>
      <c r="Q676" s="139" t="s">
        <v>55</v>
      </c>
      <c r="R676" s="140">
        <v>97.9</v>
      </c>
      <c r="S676" s="140" t="s">
        <v>2209</v>
      </c>
      <c r="T676" s="151" t="s">
        <v>370</v>
      </c>
      <c r="U676" s="140" t="s">
        <v>2210</v>
      </c>
      <c r="V676" s="164" t="s">
        <v>1</v>
      </c>
      <c r="W676" s="170">
        <f t="shared" ca="1" si="97"/>
        <v>1980</v>
      </c>
      <c r="X676" s="170" t="str">
        <f>INDEX(Kraftwerksliste!$C$21:$Z$559,MATCH(A676,Kraftwerksliste!$D$21:$D$559,0),17)</f>
        <v>Combined cycle</v>
      </c>
      <c r="Z676" s="153" t="str" cm="1">
        <f t="array" aca="1" ref="Z676" ca="1">CELL("format",I676)</f>
        <v>D1</v>
      </c>
      <c r="AA676" s="6">
        <v>675</v>
      </c>
      <c r="AB676" s="173">
        <f t="shared" ca="1" si="98"/>
        <v>1980</v>
      </c>
      <c r="AC676" s="6">
        <f t="shared" si="91"/>
        <v>0</v>
      </c>
      <c r="AD676" s="6">
        <f t="shared" si="92"/>
        <v>0</v>
      </c>
      <c r="AE676" s="6">
        <f t="shared" si="94"/>
        <v>10</v>
      </c>
      <c r="AF676" s="6" t="str">
        <f t="shared" si="93"/>
        <v>in Betrieb</v>
      </c>
    </row>
    <row r="677" spans="1:32" ht="15" customHeight="1" x14ac:dyDescent="0.25">
      <c r="A677" s="139" t="s">
        <v>2213</v>
      </c>
      <c r="B677" s="139" t="s">
        <v>2206</v>
      </c>
      <c r="C677" s="139" t="s">
        <v>2214</v>
      </c>
      <c r="D677" s="139">
        <v>81371</v>
      </c>
      <c r="E677" s="139" t="s">
        <v>2208</v>
      </c>
      <c r="F677" s="139"/>
      <c r="G677" s="139" t="s">
        <v>127</v>
      </c>
      <c r="H677" s="139">
        <v>1</v>
      </c>
      <c r="I677" s="30">
        <v>29424</v>
      </c>
      <c r="J677" s="30">
        <v>29424</v>
      </c>
      <c r="K677" s="139" t="s">
        <v>1</v>
      </c>
      <c r="L677" s="139" t="s">
        <v>20</v>
      </c>
      <c r="M677" s="139"/>
      <c r="N677" s="139"/>
      <c r="O677" s="139" t="s">
        <v>20</v>
      </c>
      <c r="P677" s="139" t="s">
        <v>58</v>
      </c>
      <c r="Q677" s="139" t="s">
        <v>55</v>
      </c>
      <c r="R677" s="140">
        <v>97.9</v>
      </c>
      <c r="S677" s="140" t="s">
        <v>2209</v>
      </c>
      <c r="T677" s="151" t="s">
        <v>370</v>
      </c>
      <c r="U677" s="140" t="s">
        <v>2210</v>
      </c>
      <c r="V677" s="164" t="s">
        <v>1</v>
      </c>
      <c r="W677" s="170">
        <f t="shared" ca="1" si="97"/>
        <v>1980</v>
      </c>
      <c r="X677" s="170" t="str">
        <f>INDEX(Kraftwerksliste!$C$21:$Z$559,MATCH(A677,Kraftwerksliste!$D$21:$D$559,0),17)</f>
        <v>Combined cycle</v>
      </c>
      <c r="Z677" s="153" t="str" cm="1">
        <f t="array" aca="1" ref="Z677" ca="1">CELL("format",I677)</f>
        <v>D1</v>
      </c>
      <c r="AA677" s="6">
        <v>676</v>
      </c>
      <c r="AB677" s="173">
        <f t="shared" ca="1" si="98"/>
        <v>1980</v>
      </c>
      <c r="AC677" s="6">
        <f t="shared" si="91"/>
        <v>0</v>
      </c>
      <c r="AD677" s="6">
        <f t="shared" si="92"/>
        <v>0</v>
      </c>
      <c r="AE677" s="6">
        <f t="shared" si="94"/>
        <v>10</v>
      </c>
      <c r="AF677" s="6" t="str">
        <f t="shared" si="93"/>
        <v>in Betrieb</v>
      </c>
    </row>
    <row r="678" spans="1:32" ht="15" customHeight="1" x14ac:dyDescent="0.25">
      <c r="A678" s="139" t="s">
        <v>2215</v>
      </c>
      <c r="B678" s="139" t="s">
        <v>2206</v>
      </c>
      <c r="C678" s="139" t="s">
        <v>2216</v>
      </c>
      <c r="D678" s="139">
        <v>81371</v>
      </c>
      <c r="E678" s="139" t="s">
        <v>2208</v>
      </c>
      <c r="F678" s="139"/>
      <c r="G678" s="139" t="s">
        <v>127</v>
      </c>
      <c r="H678" s="139">
        <v>2</v>
      </c>
      <c r="I678" s="30">
        <v>38260</v>
      </c>
      <c r="J678" s="30">
        <v>38260</v>
      </c>
      <c r="K678" s="139" t="s">
        <v>1</v>
      </c>
      <c r="L678" s="139" t="s">
        <v>20</v>
      </c>
      <c r="M678" s="139"/>
      <c r="N678" s="139"/>
      <c r="O678" s="139" t="s">
        <v>20</v>
      </c>
      <c r="P678" s="139" t="s">
        <v>58</v>
      </c>
      <c r="Q678" s="139" t="s">
        <v>55</v>
      </c>
      <c r="R678" s="140">
        <v>124.9</v>
      </c>
      <c r="S678" s="140" t="s">
        <v>2209</v>
      </c>
      <c r="T678" s="151" t="s">
        <v>370</v>
      </c>
      <c r="U678" s="140" t="s">
        <v>2210</v>
      </c>
      <c r="V678" s="164" t="s">
        <v>1</v>
      </c>
      <c r="W678" s="170">
        <f t="shared" ca="1" si="97"/>
        <v>2004</v>
      </c>
      <c r="X678" s="170" t="str">
        <f>INDEX(Kraftwerksliste!$C$21:$Z$559,MATCH(A678,Kraftwerksliste!$D$21:$D$559,0),17)</f>
        <v>Combined cycle</v>
      </c>
      <c r="Z678" s="153" t="str" cm="1">
        <f t="array" aca="1" ref="Z678" ca="1">CELL("format",I678)</f>
        <v>D1</v>
      </c>
      <c r="AA678" s="6">
        <v>677</v>
      </c>
      <c r="AB678" s="173">
        <f t="shared" ca="1" si="98"/>
        <v>2004</v>
      </c>
      <c r="AC678" s="6">
        <f t="shared" si="91"/>
        <v>0</v>
      </c>
      <c r="AD678" s="6">
        <f t="shared" si="92"/>
        <v>0</v>
      </c>
      <c r="AE678" s="6">
        <f t="shared" si="94"/>
        <v>10</v>
      </c>
      <c r="AF678" s="6" t="str">
        <f t="shared" si="93"/>
        <v>in Betrieb</v>
      </c>
    </row>
    <row r="679" spans="1:32" ht="15" customHeight="1" x14ac:dyDescent="0.25">
      <c r="A679" s="139" t="s">
        <v>2217</v>
      </c>
      <c r="B679" s="139" t="s">
        <v>2206</v>
      </c>
      <c r="C679" s="139" t="s">
        <v>2218</v>
      </c>
      <c r="D679" s="139">
        <v>81371</v>
      </c>
      <c r="E679" s="139" t="s">
        <v>2208</v>
      </c>
      <c r="F679" s="139"/>
      <c r="G679" s="139" t="s">
        <v>127</v>
      </c>
      <c r="H679" s="139">
        <v>2</v>
      </c>
      <c r="I679" s="30">
        <v>38260</v>
      </c>
      <c r="J679" s="30">
        <v>38260</v>
      </c>
      <c r="K679" s="139" t="s">
        <v>1</v>
      </c>
      <c r="L679" s="139" t="s">
        <v>20</v>
      </c>
      <c r="M679" s="139"/>
      <c r="N679" s="139"/>
      <c r="O679" s="139" t="s">
        <v>20</v>
      </c>
      <c r="P679" s="139" t="s">
        <v>58</v>
      </c>
      <c r="Q679" s="139" t="s">
        <v>55</v>
      </c>
      <c r="R679" s="140">
        <v>123.9</v>
      </c>
      <c r="S679" s="140" t="s">
        <v>2209</v>
      </c>
      <c r="T679" s="151" t="s">
        <v>370</v>
      </c>
      <c r="U679" s="140" t="s">
        <v>2210</v>
      </c>
      <c r="V679" s="164" t="s">
        <v>1</v>
      </c>
      <c r="W679" s="170">
        <f t="shared" ca="1" si="97"/>
        <v>2004</v>
      </c>
      <c r="X679" s="170" t="str">
        <f>INDEX(Kraftwerksliste!$C$21:$Z$559,MATCH(A679,Kraftwerksliste!$D$21:$D$559,0),17)</f>
        <v>Combined cycle</v>
      </c>
      <c r="Z679" s="153" t="str" cm="1">
        <f t="array" aca="1" ref="Z679" ca="1">CELL("format",I679)</f>
        <v>D1</v>
      </c>
      <c r="AA679" s="6">
        <v>678</v>
      </c>
      <c r="AB679" s="173">
        <f t="shared" ca="1" si="98"/>
        <v>2004</v>
      </c>
      <c r="AC679" s="6">
        <f t="shared" si="91"/>
        <v>0</v>
      </c>
      <c r="AD679" s="6">
        <f t="shared" si="92"/>
        <v>0</v>
      </c>
      <c r="AE679" s="6">
        <f t="shared" si="94"/>
        <v>10</v>
      </c>
      <c r="AF679" s="6" t="str">
        <f t="shared" si="93"/>
        <v>in Betrieb</v>
      </c>
    </row>
    <row r="680" spans="1:32" ht="15" customHeight="1" x14ac:dyDescent="0.25">
      <c r="A680" s="139" t="s">
        <v>2219</v>
      </c>
      <c r="B680" s="139" t="s">
        <v>2206</v>
      </c>
      <c r="C680" s="139" t="s">
        <v>2220</v>
      </c>
      <c r="D680" s="139">
        <v>81371</v>
      </c>
      <c r="E680" s="139" t="s">
        <v>2208</v>
      </c>
      <c r="F680" s="139"/>
      <c r="G680" s="139" t="s">
        <v>127</v>
      </c>
      <c r="H680" s="139">
        <v>2</v>
      </c>
      <c r="I680" s="30">
        <v>38260</v>
      </c>
      <c r="J680" s="30">
        <v>38260</v>
      </c>
      <c r="K680" s="139" t="s">
        <v>1</v>
      </c>
      <c r="L680" s="139" t="s">
        <v>20</v>
      </c>
      <c r="M680" s="139"/>
      <c r="N680" s="139"/>
      <c r="O680" s="139" t="s">
        <v>20</v>
      </c>
      <c r="P680" s="139" t="s">
        <v>58</v>
      </c>
      <c r="Q680" s="139" t="s">
        <v>55</v>
      </c>
      <c r="R680" s="140">
        <v>127.6</v>
      </c>
      <c r="S680" s="140" t="s">
        <v>2209</v>
      </c>
      <c r="T680" s="151" t="s">
        <v>370</v>
      </c>
      <c r="U680" s="140" t="s">
        <v>2210</v>
      </c>
      <c r="V680" s="164" t="s">
        <v>1</v>
      </c>
      <c r="W680" s="170">
        <f t="shared" ca="1" si="97"/>
        <v>2004</v>
      </c>
      <c r="X680" s="170" t="str">
        <f>INDEX(Kraftwerksliste!$C$21:$Z$559,MATCH(A680,Kraftwerksliste!$D$21:$D$559,0),17)</f>
        <v>Combined cycle</v>
      </c>
      <c r="Z680" s="153" t="str" cm="1">
        <f t="array" aca="1" ref="Z680" ca="1">CELL("format",I680)</f>
        <v>D1</v>
      </c>
      <c r="AA680" s="6">
        <v>679</v>
      </c>
      <c r="AB680" s="173">
        <f t="shared" ca="1" si="98"/>
        <v>2004</v>
      </c>
      <c r="AC680" s="6">
        <f t="shared" si="91"/>
        <v>0</v>
      </c>
      <c r="AD680" s="6">
        <f t="shared" si="92"/>
        <v>0</v>
      </c>
      <c r="AE680" s="6">
        <f t="shared" si="94"/>
        <v>10</v>
      </c>
      <c r="AF680" s="6" t="str">
        <f t="shared" si="93"/>
        <v>in Betrieb</v>
      </c>
    </row>
    <row r="681" spans="1:32" ht="15" customHeight="1" x14ac:dyDescent="0.25">
      <c r="A681" s="139" t="s">
        <v>2234</v>
      </c>
      <c r="B681" s="139" t="s">
        <v>2235</v>
      </c>
      <c r="C681" s="139" t="s">
        <v>2236</v>
      </c>
      <c r="D681" s="139">
        <v>48145</v>
      </c>
      <c r="E681" s="139" t="s">
        <v>2237</v>
      </c>
      <c r="F681" s="139"/>
      <c r="G681" s="139" t="s">
        <v>54</v>
      </c>
      <c r="H681" s="139" t="s">
        <v>432</v>
      </c>
      <c r="I681" s="30">
        <v>38700</v>
      </c>
      <c r="J681" s="30">
        <v>38700</v>
      </c>
      <c r="K681" s="139" t="s">
        <v>1</v>
      </c>
      <c r="L681" s="139" t="s">
        <v>110</v>
      </c>
      <c r="M681" s="139" t="s">
        <v>20</v>
      </c>
      <c r="N681" s="139" t="s">
        <v>218</v>
      </c>
      <c r="O681" s="139" t="s">
        <v>20</v>
      </c>
      <c r="P681" s="139" t="s">
        <v>58</v>
      </c>
      <c r="Q681" s="139" t="s">
        <v>55</v>
      </c>
      <c r="R681" s="140">
        <v>104.14</v>
      </c>
      <c r="S681" s="140" t="s">
        <v>2238</v>
      </c>
      <c r="T681" s="151" t="s">
        <v>149</v>
      </c>
      <c r="U681" s="140" t="s">
        <v>2239</v>
      </c>
      <c r="V681" s="164" t="s">
        <v>1</v>
      </c>
      <c r="W681" s="170">
        <f t="shared" ca="1" si="97"/>
        <v>2005</v>
      </c>
      <c r="X681" s="170" t="str">
        <f>INDEX(Kraftwerksliste!$C$21:$Z$559,MATCH(A681,Kraftwerksliste!$D$21:$D$559,0),17)</f>
        <v>Combined cycle</v>
      </c>
      <c r="Z681" s="153" t="str" cm="1">
        <f t="array" aca="1" ref="Z681" ca="1">CELL("format",I681)</f>
        <v>D1</v>
      </c>
      <c r="AA681" s="6">
        <v>680</v>
      </c>
      <c r="AB681" s="173">
        <f t="shared" ca="1" si="98"/>
        <v>2005</v>
      </c>
      <c r="AC681" s="6">
        <f t="shared" si="91"/>
        <v>0</v>
      </c>
      <c r="AD681" s="6">
        <f t="shared" si="92"/>
        <v>0</v>
      </c>
      <c r="AE681" s="6">
        <f t="shared" si="94"/>
        <v>10</v>
      </c>
      <c r="AF681" s="6" t="str">
        <f t="shared" si="93"/>
        <v>in Betrieb</v>
      </c>
    </row>
    <row r="682" spans="1:32" ht="15" customHeight="1" x14ac:dyDescent="0.25">
      <c r="A682" s="139" t="s">
        <v>2240</v>
      </c>
      <c r="B682" s="139" t="s">
        <v>102</v>
      </c>
      <c r="C682" s="139" t="s">
        <v>2241</v>
      </c>
      <c r="D682" s="139">
        <v>74382</v>
      </c>
      <c r="E682" s="139" t="s">
        <v>2242</v>
      </c>
      <c r="F682" s="139" t="s">
        <v>2243</v>
      </c>
      <c r="G682" s="139" t="s">
        <v>57</v>
      </c>
      <c r="H682" s="139" t="s">
        <v>2244</v>
      </c>
      <c r="I682" s="30">
        <v>32613</v>
      </c>
      <c r="J682" s="30">
        <v>32613</v>
      </c>
      <c r="K682" s="139" t="s">
        <v>1</v>
      </c>
      <c r="L682" s="139" t="s">
        <v>23</v>
      </c>
      <c r="M682" s="139"/>
      <c r="N682" s="139"/>
      <c r="O682" s="139" t="s">
        <v>23</v>
      </c>
      <c r="P682" s="139" t="s">
        <v>58</v>
      </c>
      <c r="Q682" s="139" t="s">
        <v>58</v>
      </c>
      <c r="R682" s="140">
        <v>1310</v>
      </c>
      <c r="S682" s="140" t="s">
        <v>2242</v>
      </c>
      <c r="T682" s="151" t="s">
        <v>1228</v>
      </c>
      <c r="U682" s="140" t="s">
        <v>2245</v>
      </c>
      <c r="V682" s="164" t="s">
        <v>1</v>
      </c>
      <c r="W682" s="170">
        <f t="shared" ca="1" si="97"/>
        <v>1989</v>
      </c>
      <c r="X682" s="170" t="str">
        <f>INDEX(Kraftwerksliste!$C$21:$Z$559,MATCH(A682,Kraftwerksliste!$D$21:$D$559,0),17)</f>
        <v>Steam turbine</v>
      </c>
      <c r="Z682" s="153" t="str" cm="1">
        <f t="array" aca="1" ref="Z682" ca="1">CELL("format",I682)</f>
        <v>D1</v>
      </c>
      <c r="AA682" s="6">
        <v>681</v>
      </c>
      <c r="AB682" s="173">
        <f t="shared" ca="1" si="98"/>
        <v>1989</v>
      </c>
      <c r="AC682" s="6">
        <f t="shared" si="91"/>
        <v>0</v>
      </c>
      <c r="AD682" s="6">
        <f t="shared" si="92"/>
        <v>0</v>
      </c>
      <c r="AE682" s="6">
        <f t="shared" si="94"/>
        <v>10</v>
      </c>
      <c r="AF682" s="6" t="str">
        <f t="shared" si="93"/>
        <v>in Betrieb</v>
      </c>
    </row>
    <row r="683" spans="1:32" ht="15" customHeight="1" x14ac:dyDescent="0.25">
      <c r="A683" s="139" t="s">
        <v>2248</v>
      </c>
      <c r="B683" s="139" t="s">
        <v>2249</v>
      </c>
      <c r="C683" s="139" t="s">
        <v>2250</v>
      </c>
      <c r="D683" s="139">
        <v>17034</v>
      </c>
      <c r="E683" s="139" t="s">
        <v>2251</v>
      </c>
      <c r="F683" s="139"/>
      <c r="G683" s="139" t="s">
        <v>144</v>
      </c>
      <c r="H683" s="139"/>
      <c r="I683" s="30">
        <v>35566</v>
      </c>
      <c r="J683" s="30">
        <v>35566</v>
      </c>
      <c r="K683" s="139" t="s">
        <v>1</v>
      </c>
      <c r="L683" s="139" t="s">
        <v>110</v>
      </c>
      <c r="M683" s="139" t="s">
        <v>20</v>
      </c>
      <c r="N683" s="139" t="s">
        <v>249</v>
      </c>
      <c r="O683" s="139" t="s">
        <v>20</v>
      </c>
      <c r="P683" s="139" t="s">
        <v>58</v>
      </c>
      <c r="Q683" s="139" t="s">
        <v>55</v>
      </c>
      <c r="R683" s="140">
        <v>75</v>
      </c>
      <c r="S683" s="140" t="s">
        <v>2252</v>
      </c>
      <c r="T683" s="151"/>
      <c r="U683" s="140" t="s">
        <v>2253</v>
      </c>
      <c r="V683" s="164" t="s">
        <v>1</v>
      </c>
      <c r="W683" s="170">
        <f t="shared" ca="1" si="97"/>
        <v>1997</v>
      </c>
      <c r="X683" s="170" t="str">
        <f>INDEX(Kraftwerksliste!$C$21:$Z$559,MATCH(A683,Kraftwerksliste!$D$21:$D$559,0),17)</f>
        <v>Combined cycle</v>
      </c>
      <c r="Z683" s="153" t="str" cm="1">
        <f t="array" aca="1" ref="Z683" ca="1">CELL("format",I683)</f>
        <v>D1</v>
      </c>
      <c r="AA683" s="6">
        <v>682</v>
      </c>
      <c r="AB683" s="173">
        <f t="shared" ca="1" si="98"/>
        <v>1997</v>
      </c>
      <c r="AC683" s="6">
        <f t="shared" si="91"/>
        <v>0</v>
      </c>
      <c r="AD683" s="6">
        <f t="shared" si="92"/>
        <v>0</v>
      </c>
      <c r="AE683" s="6">
        <f t="shared" si="94"/>
        <v>10</v>
      </c>
      <c r="AF683" s="6" t="str">
        <f t="shared" si="93"/>
        <v>in Betrieb</v>
      </c>
    </row>
    <row r="684" spans="1:32" ht="15" customHeight="1" x14ac:dyDescent="0.25">
      <c r="A684" s="139" t="s">
        <v>2254</v>
      </c>
      <c r="B684" s="139" t="s">
        <v>320</v>
      </c>
      <c r="C684" s="139" t="s">
        <v>2255</v>
      </c>
      <c r="D684" s="139">
        <v>86633</v>
      </c>
      <c r="E684" s="139" t="s">
        <v>2256</v>
      </c>
      <c r="F684" s="139"/>
      <c r="G684" s="139" t="s">
        <v>127</v>
      </c>
      <c r="H684" s="139" t="s">
        <v>321</v>
      </c>
      <c r="I684" s="30">
        <v>25204</v>
      </c>
      <c r="J684" s="30">
        <v>25204</v>
      </c>
      <c r="K684" s="139" t="s">
        <v>1</v>
      </c>
      <c r="L684" s="139" t="s">
        <v>25</v>
      </c>
      <c r="M684" s="139"/>
      <c r="N684" s="139"/>
      <c r="O684" s="139" t="s">
        <v>25</v>
      </c>
      <c r="P684" s="139" t="s">
        <v>58</v>
      </c>
      <c r="Q684" s="139" t="s">
        <v>58</v>
      </c>
      <c r="R684" s="140">
        <v>20.2</v>
      </c>
      <c r="S684" s="140" t="s">
        <v>322</v>
      </c>
      <c r="T684" s="151" t="s">
        <v>323</v>
      </c>
      <c r="U684" s="140" t="s">
        <v>324</v>
      </c>
      <c r="V684" s="164" t="s">
        <v>1</v>
      </c>
      <c r="W684" s="170">
        <f t="shared" ca="1" si="97"/>
        <v>1969</v>
      </c>
      <c r="X684" s="170" t="e">
        <f>INDEX(Kraftwerksliste!$C$21:$Z$559,MATCH(A684,Kraftwerksliste!$D$21:$D$559,0),17)</f>
        <v>#N/A</v>
      </c>
      <c r="Z684" s="153" t="str" cm="1">
        <f t="array" aca="1" ref="Z684" ca="1">CELL("format",I684)</f>
        <v>D1</v>
      </c>
      <c r="AA684" s="6">
        <v>683</v>
      </c>
      <c r="AB684" s="173">
        <f t="shared" ca="1" si="98"/>
        <v>1969</v>
      </c>
      <c r="AC684" s="6">
        <f t="shared" si="91"/>
        <v>0</v>
      </c>
      <c r="AD684" s="6">
        <f t="shared" si="92"/>
        <v>0</v>
      </c>
      <c r="AE684" s="6">
        <f t="shared" si="94"/>
        <v>10</v>
      </c>
      <c r="AF684" s="6" t="str">
        <f t="shared" si="93"/>
        <v>in Betrieb</v>
      </c>
    </row>
    <row r="685" spans="1:32" ht="15" customHeight="1" x14ac:dyDescent="0.25">
      <c r="A685" s="139" t="s">
        <v>5087</v>
      </c>
      <c r="B685" s="139" t="s">
        <v>5088</v>
      </c>
      <c r="C685" s="139"/>
      <c r="D685" s="139">
        <v>49586</v>
      </c>
      <c r="E685" s="139" t="s">
        <v>6654</v>
      </c>
      <c r="F685" s="139"/>
      <c r="G685" s="139" t="s">
        <v>59</v>
      </c>
      <c r="H685" s="139"/>
      <c r="I685" s="32">
        <v>2005</v>
      </c>
      <c r="J685" s="32">
        <v>2005</v>
      </c>
      <c r="K685" s="139" t="s">
        <v>1</v>
      </c>
      <c r="L685" s="139" t="s">
        <v>3864</v>
      </c>
      <c r="M685" s="139"/>
      <c r="N685" s="139"/>
      <c r="O685" s="139" t="s">
        <v>3864</v>
      </c>
      <c r="P685" s="139" t="s">
        <v>55</v>
      </c>
      <c r="Q685" s="139"/>
      <c r="R685" s="140">
        <v>18.399999999999999</v>
      </c>
      <c r="S685" s="140"/>
      <c r="T685" s="151" t="s">
        <v>370</v>
      </c>
      <c r="U685" s="140" t="s">
        <v>61</v>
      </c>
      <c r="V685" s="164" t="s">
        <v>1</v>
      </c>
      <c r="W685" s="170" t="str">
        <f t="shared" ca="1" si="97"/>
        <v>2005</v>
      </c>
      <c r="X685" s="170" t="e">
        <f>INDEX(Kraftwerksliste!$C$21:$Z$559,MATCH(A685,Kraftwerksliste!$D$21:$D$559,0),17)</f>
        <v>#N/A</v>
      </c>
      <c r="Z685" s="153" t="str" cm="1">
        <f t="array" aca="1" ref="Z685" ca="1">CELL("format",I685)</f>
        <v>G</v>
      </c>
      <c r="AA685" s="6">
        <v>684</v>
      </c>
      <c r="AB685" s="173" t="str">
        <f t="shared" ca="1" si="98"/>
        <v>2005</v>
      </c>
      <c r="AC685" s="6">
        <f t="shared" si="91"/>
        <v>0</v>
      </c>
      <c r="AD685" s="6">
        <f t="shared" si="92"/>
        <v>0</v>
      </c>
      <c r="AE685" s="6">
        <f t="shared" si="94"/>
        <v>10</v>
      </c>
      <c r="AF685" s="6" t="str">
        <f t="shared" si="93"/>
        <v>in Betrieb</v>
      </c>
    </row>
    <row r="686" spans="1:32" ht="15" customHeight="1" x14ac:dyDescent="0.25">
      <c r="A686" s="139" t="s">
        <v>5089</v>
      </c>
      <c r="B686" s="139" t="s">
        <v>5090</v>
      </c>
      <c r="C686" s="139" t="s">
        <v>5091</v>
      </c>
      <c r="D686" s="139">
        <v>49434</v>
      </c>
      <c r="E686" s="139" t="s">
        <v>6655</v>
      </c>
      <c r="F686" s="139"/>
      <c r="G686" s="139" t="s">
        <v>59</v>
      </c>
      <c r="H686" s="139"/>
      <c r="I686" s="30">
        <v>37518</v>
      </c>
      <c r="J686" s="30">
        <v>37518</v>
      </c>
      <c r="K686" s="139" t="s">
        <v>1</v>
      </c>
      <c r="L686" s="139" t="s">
        <v>3864</v>
      </c>
      <c r="M686" s="139"/>
      <c r="N686" s="139"/>
      <c r="O686" s="139" t="s">
        <v>3864</v>
      </c>
      <c r="P686" s="139" t="s">
        <v>55</v>
      </c>
      <c r="Q686" s="139" t="s">
        <v>130</v>
      </c>
      <c r="R686" s="140">
        <v>10.8</v>
      </c>
      <c r="S686" s="140" t="s">
        <v>7360</v>
      </c>
      <c r="T686" s="151" t="s">
        <v>149</v>
      </c>
      <c r="U686" s="140" t="s">
        <v>61</v>
      </c>
      <c r="V686" s="164" t="s">
        <v>1</v>
      </c>
      <c r="W686" s="170">
        <f t="shared" ca="1" si="97"/>
        <v>2002</v>
      </c>
      <c r="X686" s="170" t="e">
        <f>INDEX(Kraftwerksliste!$C$21:$Z$559,MATCH(A686,Kraftwerksliste!$D$21:$D$559,0),17)</f>
        <v>#N/A</v>
      </c>
      <c r="Z686" s="153" t="str" cm="1">
        <f t="array" aca="1" ref="Z686" ca="1">CELL("format",I686)</f>
        <v>D1</v>
      </c>
      <c r="AA686" s="6">
        <v>685</v>
      </c>
      <c r="AB686" s="173">
        <f t="shared" ca="1" si="98"/>
        <v>2002</v>
      </c>
      <c r="AC686" s="6">
        <f t="shared" si="91"/>
        <v>0</v>
      </c>
      <c r="AD686" s="6">
        <f t="shared" si="92"/>
        <v>0</v>
      </c>
      <c r="AE686" s="6">
        <f t="shared" si="94"/>
        <v>10</v>
      </c>
      <c r="AF686" s="6" t="str">
        <f t="shared" si="93"/>
        <v>in Betrieb</v>
      </c>
    </row>
    <row r="687" spans="1:32" ht="15" customHeight="1" x14ac:dyDescent="0.25">
      <c r="A687" s="139" t="s">
        <v>5092</v>
      </c>
      <c r="B687" s="139" t="s">
        <v>5093</v>
      </c>
      <c r="C687" s="139"/>
      <c r="D687" s="139">
        <v>49434</v>
      </c>
      <c r="E687" s="139" t="s">
        <v>6655</v>
      </c>
      <c r="F687" s="139"/>
      <c r="G687" s="139" t="s">
        <v>59</v>
      </c>
      <c r="H687" s="139"/>
      <c r="I687" s="32">
        <v>2002</v>
      </c>
      <c r="J687" s="32">
        <v>2002</v>
      </c>
      <c r="K687" s="139" t="s">
        <v>1</v>
      </c>
      <c r="L687" s="139" t="s">
        <v>3864</v>
      </c>
      <c r="M687" s="139"/>
      <c r="N687" s="139"/>
      <c r="O687" s="139" t="s">
        <v>3864</v>
      </c>
      <c r="P687" s="139" t="s">
        <v>55</v>
      </c>
      <c r="Q687" s="139"/>
      <c r="R687" s="140">
        <v>7.2</v>
      </c>
      <c r="S687" s="140"/>
      <c r="T687" s="151" t="s">
        <v>1280</v>
      </c>
      <c r="U687" s="140" t="s">
        <v>60</v>
      </c>
      <c r="V687" s="164" t="s">
        <v>1</v>
      </c>
      <c r="W687" s="170" t="str">
        <f t="shared" ca="1" si="97"/>
        <v>2002</v>
      </c>
      <c r="X687" s="170" t="e">
        <f>INDEX(Kraftwerksliste!$C$21:$Z$559,MATCH(A687,Kraftwerksliste!$D$21:$D$559,0),17)</f>
        <v>#N/A</v>
      </c>
      <c r="Z687" s="153" t="str" cm="1">
        <f t="array" aca="1" ref="Z687" ca="1">CELL("format",I687)</f>
        <v>G</v>
      </c>
      <c r="AA687" s="6">
        <v>686</v>
      </c>
      <c r="AB687" s="173" t="str">
        <f t="shared" ca="1" si="98"/>
        <v>2002</v>
      </c>
      <c r="AC687" s="6">
        <f t="shared" si="91"/>
        <v>0</v>
      </c>
      <c r="AD687" s="6">
        <f t="shared" si="92"/>
        <v>0</v>
      </c>
      <c r="AE687" s="6">
        <f t="shared" si="94"/>
        <v>10</v>
      </c>
      <c r="AF687" s="6" t="str">
        <f t="shared" si="93"/>
        <v>in Betrieb</v>
      </c>
    </row>
    <row r="688" spans="1:32" ht="15" customHeight="1" x14ac:dyDescent="0.25">
      <c r="A688" s="139" t="s">
        <v>2258</v>
      </c>
      <c r="B688" s="139" t="s">
        <v>2259</v>
      </c>
      <c r="C688" s="139" t="s">
        <v>2260</v>
      </c>
      <c r="D688" s="139">
        <v>92318</v>
      </c>
      <c r="E688" s="139" t="s">
        <v>2261</v>
      </c>
      <c r="F688" s="139" t="s">
        <v>2262</v>
      </c>
      <c r="G688" s="139" t="s">
        <v>127</v>
      </c>
      <c r="H688" s="139"/>
      <c r="I688" s="30">
        <v>35692</v>
      </c>
      <c r="J688" s="30">
        <v>35692</v>
      </c>
      <c r="K688" s="139" t="s">
        <v>1</v>
      </c>
      <c r="L688" s="139" t="s">
        <v>17</v>
      </c>
      <c r="M688" s="139" t="s">
        <v>2263</v>
      </c>
      <c r="N688" s="139"/>
      <c r="O688" s="139" t="s">
        <v>17</v>
      </c>
      <c r="P688" s="139" t="s">
        <v>55</v>
      </c>
      <c r="Q688" s="139" t="s">
        <v>55</v>
      </c>
      <c r="R688" s="140">
        <v>15.6</v>
      </c>
      <c r="S688" s="140" t="s">
        <v>2264</v>
      </c>
      <c r="T688" s="151" t="s">
        <v>149</v>
      </c>
      <c r="U688" s="140" t="s">
        <v>2257</v>
      </c>
      <c r="V688" s="164" t="s">
        <v>1</v>
      </c>
      <c r="W688" s="170">
        <f t="shared" ca="1" si="97"/>
        <v>1997</v>
      </c>
      <c r="X688" s="170" t="e">
        <f>INDEX(Kraftwerksliste!$C$21:$Z$559,MATCH(A688,Kraftwerksliste!$D$21:$D$559,0),17)</f>
        <v>#N/A</v>
      </c>
      <c r="Z688" s="153" t="str" cm="1">
        <f t="array" aca="1" ref="Z688" ca="1">CELL("format",I688)</f>
        <v>D1</v>
      </c>
      <c r="AA688" s="6">
        <v>687</v>
      </c>
      <c r="AB688" s="173">
        <f t="shared" ca="1" si="98"/>
        <v>1997</v>
      </c>
      <c r="AC688" s="6">
        <f t="shared" si="91"/>
        <v>0</v>
      </c>
      <c r="AD688" s="6">
        <f t="shared" si="92"/>
        <v>0</v>
      </c>
      <c r="AE688" s="6">
        <f t="shared" si="94"/>
        <v>10</v>
      </c>
      <c r="AF688" s="6" t="str">
        <f t="shared" si="93"/>
        <v>in Betrieb</v>
      </c>
    </row>
    <row r="689" spans="1:32" ht="15" customHeight="1" x14ac:dyDescent="0.25">
      <c r="A689" s="139" t="s">
        <v>2265</v>
      </c>
      <c r="B689" s="139" t="s">
        <v>2266</v>
      </c>
      <c r="C689" s="139" t="s">
        <v>2267</v>
      </c>
      <c r="D689" s="139">
        <v>24534</v>
      </c>
      <c r="E689" s="139" t="s">
        <v>2268</v>
      </c>
      <c r="F689" s="139"/>
      <c r="G689" s="139" t="s">
        <v>78</v>
      </c>
      <c r="H689" s="139"/>
      <c r="I689" s="30">
        <v>27152</v>
      </c>
      <c r="J689" s="30">
        <v>27152</v>
      </c>
      <c r="K689" s="139" t="s">
        <v>1</v>
      </c>
      <c r="L689" s="139" t="s">
        <v>110</v>
      </c>
      <c r="M689" s="139" t="s">
        <v>2269</v>
      </c>
      <c r="N689" s="139" t="s">
        <v>2270</v>
      </c>
      <c r="O689" s="139" t="s">
        <v>407</v>
      </c>
      <c r="P689" s="139" t="s">
        <v>58</v>
      </c>
      <c r="Q689" s="139" t="s">
        <v>55</v>
      </c>
      <c r="R689" s="140">
        <v>53.6</v>
      </c>
      <c r="S689" s="140" t="s">
        <v>2271</v>
      </c>
      <c r="T689" s="151" t="s">
        <v>149</v>
      </c>
      <c r="U689" s="140" t="s">
        <v>121</v>
      </c>
      <c r="V689" s="164" t="s">
        <v>1</v>
      </c>
      <c r="W689" s="170">
        <f t="shared" ca="1" si="97"/>
        <v>1974</v>
      </c>
      <c r="X689" s="170" t="str">
        <f>INDEX(Kraftwerksliste!$C$21:$Z$559,MATCH(A689,Kraftwerksliste!$D$21:$D$559,0),17)</f>
        <v>Steam turbine</v>
      </c>
      <c r="Z689" s="153" t="str" cm="1">
        <f t="array" aca="1" ref="Z689" ca="1">CELL("format",I689)</f>
        <v>D1</v>
      </c>
      <c r="AA689" s="6">
        <v>688</v>
      </c>
      <c r="AB689" s="173">
        <f t="shared" ca="1" si="98"/>
        <v>1974</v>
      </c>
      <c r="AC689" s="6">
        <f t="shared" si="91"/>
        <v>0</v>
      </c>
      <c r="AD689" s="6">
        <f t="shared" si="92"/>
        <v>0</v>
      </c>
      <c r="AE689" s="6">
        <f t="shared" si="94"/>
        <v>10</v>
      </c>
      <c r="AF689" s="6" t="str">
        <f t="shared" si="93"/>
        <v>in Betrieb</v>
      </c>
    </row>
    <row r="690" spans="1:32" ht="15" customHeight="1" x14ac:dyDescent="0.25">
      <c r="A690" s="139" t="s">
        <v>2280</v>
      </c>
      <c r="B690" s="139" t="s">
        <v>1139</v>
      </c>
      <c r="C690" s="139" t="s">
        <v>2281</v>
      </c>
      <c r="D690" s="139">
        <v>84524</v>
      </c>
      <c r="E690" s="139" t="s">
        <v>2281</v>
      </c>
      <c r="F690" s="139" t="s">
        <v>2282</v>
      </c>
      <c r="G690" s="139" t="s">
        <v>127</v>
      </c>
      <c r="H690" s="139"/>
      <c r="I690" s="30">
        <v>18810</v>
      </c>
      <c r="J690" s="30">
        <v>18810</v>
      </c>
      <c r="K690" s="139" t="s">
        <v>1</v>
      </c>
      <c r="L690" s="139" t="s">
        <v>25</v>
      </c>
      <c r="M690" s="139"/>
      <c r="N690" s="139"/>
      <c r="O690" s="139" t="s">
        <v>25</v>
      </c>
      <c r="P690" s="139" t="s">
        <v>58</v>
      </c>
      <c r="Q690" s="139" t="s">
        <v>58</v>
      </c>
      <c r="R690" s="140">
        <v>26.1</v>
      </c>
      <c r="S690" s="140" t="s">
        <v>2283</v>
      </c>
      <c r="T690" s="151" t="s">
        <v>370</v>
      </c>
      <c r="U690" s="140" t="s">
        <v>168</v>
      </c>
      <c r="V690" s="164" t="s">
        <v>1</v>
      </c>
      <c r="W690" s="170">
        <f t="shared" ca="1" si="97"/>
        <v>1951</v>
      </c>
      <c r="X690" s="170" t="e">
        <f>INDEX(Kraftwerksliste!$C$21:$Z$559,MATCH(A690,Kraftwerksliste!$D$21:$D$559,0),17)</f>
        <v>#N/A</v>
      </c>
      <c r="Z690" s="153" t="str" cm="1">
        <f t="array" aca="1" ref="Z690" ca="1">CELL("format",I690)</f>
        <v>D1</v>
      </c>
      <c r="AA690" s="6">
        <v>689</v>
      </c>
      <c r="AB690" s="173">
        <f t="shared" ca="1" si="98"/>
        <v>1951</v>
      </c>
      <c r="AC690" s="6">
        <f t="shared" si="91"/>
        <v>0</v>
      </c>
      <c r="AD690" s="6">
        <f t="shared" si="92"/>
        <v>0</v>
      </c>
      <c r="AE690" s="6">
        <f t="shared" si="94"/>
        <v>10</v>
      </c>
      <c r="AF690" s="6" t="str">
        <f t="shared" si="93"/>
        <v>in Betrieb</v>
      </c>
    </row>
    <row r="691" spans="1:32" ht="15" customHeight="1" x14ac:dyDescent="0.35">
      <c r="A691" s="122" t="s">
        <v>1232</v>
      </c>
      <c r="B691" s="122" t="s">
        <v>280</v>
      </c>
      <c r="C691" s="122" t="s">
        <v>1230</v>
      </c>
      <c r="D691" s="122">
        <v>41517</v>
      </c>
      <c r="E691" s="122" t="s">
        <v>1231</v>
      </c>
      <c r="F691" s="122"/>
      <c r="G691" s="119" t="s">
        <v>54</v>
      </c>
      <c r="H691" s="122" t="s">
        <v>300</v>
      </c>
      <c r="I691" s="30">
        <v>26586</v>
      </c>
      <c r="J691" s="38">
        <v>26586</v>
      </c>
      <c r="K691" s="50" t="s">
        <v>1</v>
      </c>
      <c r="L691" s="88" t="s">
        <v>18</v>
      </c>
      <c r="M691" s="122"/>
      <c r="N691" s="122"/>
      <c r="O691" s="88" t="s">
        <v>18</v>
      </c>
      <c r="P691" s="121" t="s">
        <v>58</v>
      </c>
      <c r="Q691" s="122" t="s">
        <v>58</v>
      </c>
      <c r="R691" s="134">
        <v>294</v>
      </c>
      <c r="S691" s="33" t="s">
        <v>1233</v>
      </c>
      <c r="T691" s="50" t="s">
        <v>370</v>
      </c>
      <c r="U691" s="33" t="s">
        <v>1005</v>
      </c>
      <c r="V691" s="159" t="s">
        <v>1</v>
      </c>
      <c r="W691" s="170">
        <f t="shared" ca="1" si="97"/>
        <v>1972</v>
      </c>
      <c r="X691" s="170" t="str">
        <f>INDEX(Kraftwerksliste!$C$21:$Z$559,MATCH(A691,Kraftwerksliste!$D$21:$D$559,0),17)</f>
        <v>Steam turbine</v>
      </c>
      <c r="Z691" s="153" t="str" cm="1">
        <f t="array" aca="1" ref="Z691" ca="1">CELL("format",I691)</f>
        <v>D1</v>
      </c>
      <c r="AA691" s="6">
        <v>690</v>
      </c>
      <c r="AB691" s="173">
        <f t="shared" ca="1" si="98"/>
        <v>1972</v>
      </c>
      <c r="AC691" s="6">
        <f t="shared" si="91"/>
        <v>0</v>
      </c>
      <c r="AD691" s="6">
        <f t="shared" si="92"/>
        <v>0</v>
      </c>
      <c r="AE691" s="6">
        <f t="shared" si="94"/>
        <v>10</v>
      </c>
      <c r="AF691" s="6" t="str">
        <f t="shared" si="93"/>
        <v>in Betrieb</v>
      </c>
    </row>
    <row r="692" spans="1:32" ht="15" customHeight="1" x14ac:dyDescent="0.35">
      <c r="A692" s="122" t="s">
        <v>1234</v>
      </c>
      <c r="B692" s="122" t="s">
        <v>280</v>
      </c>
      <c r="C692" s="122" t="s">
        <v>1230</v>
      </c>
      <c r="D692" s="122">
        <v>41517</v>
      </c>
      <c r="E692" s="122" t="s">
        <v>1231</v>
      </c>
      <c r="F692" s="122"/>
      <c r="G692" s="119" t="s">
        <v>54</v>
      </c>
      <c r="H692" s="122" t="s">
        <v>297</v>
      </c>
      <c r="I692" s="30">
        <v>26480</v>
      </c>
      <c r="J692" s="38">
        <v>26480</v>
      </c>
      <c r="K692" s="50" t="s">
        <v>1</v>
      </c>
      <c r="L692" s="88" t="s">
        <v>18</v>
      </c>
      <c r="M692" s="122"/>
      <c r="N692" s="122"/>
      <c r="O692" s="88" t="s">
        <v>18</v>
      </c>
      <c r="P692" s="121" t="s">
        <v>58</v>
      </c>
      <c r="Q692" s="122" t="s">
        <v>58</v>
      </c>
      <c r="R692" s="134">
        <v>294</v>
      </c>
      <c r="S692" s="33" t="s">
        <v>288</v>
      </c>
      <c r="T692" s="50" t="s">
        <v>1228</v>
      </c>
      <c r="U692" s="33" t="s">
        <v>86</v>
      </c>
      <c r="V692" s="159" t="s">
        <v>1</v>
      </c>
      <c r="W692" s="170">
        <f t="shared" ca="1" si="97"/>
        <v>1972</v>
      </c>
      <c r="X692" s="170" t="str">
        <f>INDEX(Kraftwerksliste!$C$21:$Z$559,MATCH(A692,Kraftwerksliste!$D$21:$D$559,0),17)</f>
        <v>Steam turbine</v>
      </c>
      <c r="Z692" s="153" t="str" cm="1">
        <f t="array" aca="1" ref="Z692" ca="1">CELL("format",I692)</f>
        <v>D1</v>
      </c>
      <c r="AA692" s="6">
        <v>691</v>
      </c>
      <c r="AB692" s="173">
        <f t="shared" ca="1" si="98"/>
        <v>1972</v>
      </c>
      <c r="AC692" s="6">
        <f t="shared" si="91"/>
        <v>0</v>
      </c>
      <c r="AD692" s="6">
        <f t="shared" si="92"/>
        <v>0</v>
      </c>
      <c r="AE692" s="6">
        <f t="shared" si="94"/>
        <v>10</v>
      </c>
      <c r="AF692" s="6" t="str">
        <f t="shared" si="93"/>
        <v>in Betrieb</v>
      </c>
    </row>
    <row r="693" spans="1:32" ht="15" customHeight="1" x14ac:dyDescent="0.35">
      <c r="A693" s="122" t="s">
        <v>1229</v>
      </c>
      <c r="B693" s="122" t="s">
        <v>280</v>
      </c>
      <c r="C693" s="122" t="s">
        <v>1230</v>
      </c>
      <c r="D693" s="122">
        <v>41517</v>
      </c>
      <c r="E693" s="122" t="s">
        <v>1231</v>
      </c>
      <c r="F693" s="122"/>
      <c r="G693" s="119" t="s">
        <v>54</v>
      </c>
      <c r="H693" s="122" t="s">
        <v>302</v>
      </c>
      <c r="I693" s="30">
        <v>26744</v>
      </c>
      <c r="J693" s="38">
        <v>26744</v>
      </c>
      <c r="K693" s="50" t="s">
        <v>287</v>
      </c>
      <c r="L693" s="88" t="s">
        <v>18</v>
      </c>
      <c r="M693" s="122"/>
      <c r="N693" s="122"/>
      <c r="O693" s="88" t="s">
        <v>18</v>
      </c>
      <c r="P693" s="121" t="s">
        <v>58</v>
      </c>
      <c r="Q693" s="122" t="s">
        <v>58</v>
      </c>
      <c r="R693" s="134">
        <v>292</v>
      </c>
      <c r="S693" s="33" t="s">
        <v>288</v>
      </c>
      <c r="T693" s="50" t="s">
        <v>1228</v>
      </c>
      <c r="U693" s="33" t="s">
        <v>86</v>
      </c>
      <c r="V693" s="159" t="s">
        <v>287</v>
      </c>
      <c r="W693" s="170">
        <f t="shared" ca="1" si="97"/>
        <v>1973</v>
      </c>
      <c r="X693" s="170" t="str">
        <f>INDEX(Kraftwerksliste!$C$21:$Z$559,MATCH(A693,Kraftwerksliste!$D$21:$D$559,0),17)</f>
        <v>Steam turbine</v>
      </c>
      <c r="Z693" s="153" t="str" cm="1">
        <f t="array" aca="1" ref="Z693" ca="1">CELL("format",I693)</f>
        <v>D1</v>
      </c>
      <c r="AA693" s="6">
        <v>692</v>
      </c>
      <c r="AB693" s="173">
        <f t="shared" ca="1" si="98"/>
        <v>1973</v>
      </c>
      <c r="AC693" s="6">
        <f t="shared" si="91"/>
        <v>0</v>
      </c>
      <c r="AD693" s="6">
        <f t="shared" si="92"/>
        <v>0</v>
      </c>
      <c r="AE693" s="6">
        <f t="shared" si="94"/>
        <v>23</v>
      </c>
      <c r="AF693" s="6" t="str">
        <f t="shared" si="93"/>
        <v>Sicherheitsbereitschaft</v>
      </c>
    </row>
    <row r="694" spans="1:32" ht="15" customHeight="1" x14ac:dyDescent="0.35">
      <c r="A694" s="122" t="s">
        <v>1235</v>
      </c>
      <c r="B694" s="122" t="s">
        <v>280</v>
      </c>
      <c r="C694" s="122" t="s">
        <v>1230</v>
      </c>
      <c r="D694" s="122">
        <v>41517</v>
      </c>
      <c r="E694" s="122" t="s">
        <v>1231</v>
      </c>
      <c r="F694" s="122"/>
      <c r="G694" s="119" t="s">
        <v>54</v>
      </c>
      <c r="H694" s="122" t="s">
        <v>283</v>
      </c>
      <c r="I694" s="30">
        <v>27569</v>
      </c>
      <c r="J694" s="38">
        <v>27569</v>
      </c>
      <c r="K694" s="50" t="s">
        <v>1</v>
      </c>
      <c r="L694" s="88" t="s">
        <v>18</v>
      </c>
      <c r="M694" s="122"/>
      <c r="N694" s="122"/>
      <c r="O694" s="88" t="s">
        <v>18</v>
      </c>
      <c r="P694" s="121" t="s">
        <v>58</v>
      </c>
      <c r="Q694" s="122" t="s">
        <v>55</v>
      </c>
      <c r="R694" s="134">
        <v>607</v>
      </c>
      <c r="S694" s="33" t="s">
        <v>288</v>
      </c>
      <c r="T694" s="50" t="s">
        <v>1228</v>
      </c>
      <c r="U694" s="33" t="s">
        <v>86</v>
      </c>
      <c r="V694" s="159" t="s">
        <v>1</v>
      </c>
      <c r="W694" s="170">
        <f t="shared" ca="1" si="97"/>
        <v>1975</v>
      </c>
      <c r="X694" s="170" t="str">
        <f>INDEX(Kraftwerksliste!$C$21:$Z$559,MATCH(A694,Kraftwerksliste!$D$21:$D$559,0),17)</f>
        <v>Steam turbine</v>
      </c>
      <c r="Z694" s="153" t="str" cm="1">
        <f t="array" aca="1" ref="Z694" ca="1">CELL("format",I694)</f>
        <v>D1</v>
      </c>
      <c r="AA694" s="6">
        <v>693</v>
      </c>
      <c r="AB694" s="173">
        <f t="shared" ca="1" si="98"/>
        <v>1975</v>
      </c>
      <c r="AC694" s="6">
        <f t="shared" si="91"/>
        <v>0</v>
      </c>
      <c r="AD694" s="6">
        <f t="shared" si="92"/>
        <v>0</v>
      </c>
      <c r="AE694" s="6">
        <f t="shared" si="94"/>
        <v>10</v>
      </c>
      <c r="AF694" s="6" t="str">
        <f t="shared" si="93"/>
        <v>in Betrieb</v>
      </c>
    </row>
    <row r="695" spans="1:32" ht="15" customHeight="1" x14ac:dyDescent="0.35">
      <c r="A695" s="122" t="s">
        <v>1236</v>
      </c>
      <c r="B695" s="122" t="s">
        <v>280</v>
      </c>
      <c r="C695" s="122" t="s">
        <v>1230</v>
      </c>
      <c r="D695" s="122">
        <v>41517</v>
      </c>
      <c r="E695" s="122" t="s">
        <v>1231</v>
      </c>
      <c r="F695" s="122"/>
      <c r="G695" s="119" t="s">
        <v>54</v>
      </c>
      <c r="H695" s="122" t="s">
        <v>304</v>
      </c>
      <c r="I695" s="30">
        <v>27812</v>
      </c>
      <c r="J695" s="38">
        <v>27812</v>
      </c>
      <c r="K695" s="50" t="s">
        <v>1</v>
      </c>
      <c r="L695" s="88" t="s">
        <v>18</v>
      </c>
      <c r="M695" s="122"/>
      <c r="N695" s="122"/>
      <c r="O695" s="88" t="s">
        <v>18</v>
      </c>
      <c r="P695" s="121" t="s">
        <v>58</v>
      </c>
      <c r="Q695" s="122" t="s">
        <v>55</v>
      </c>
      <c r="R695" s="134">
        <v>604</v>
      </c>
      <c r="S695" s="33" t="s">
        <v>291</v>
      </c>
      <c r="T695" s="50" t="s">
        <v>1228</v>
      </c>
      <c r="U695" s="33" t="s">
        <v>86</v>
      </c>
      <c r="V695" s="159" t="s">
        <v>1</v>
      </c>
      <c r="W695" s="170">
        <f t="shared" ca="1" si="97"/>
        <v>1976</v>
      </c>
      <c r="X695" s="170" t="str">
        <f>INDEX(Kraftwerksliste!$C$21:$Z$559,MATCH(A695,Kraftwerksliste!$D$21:$D$559,0),17)</f>
        <v>Steam turbine</v>
      </c>
      <c r="Z695" s="153" t="str" cm="1">
        <f t="array" aca="1" ref="Z695" ca="1">CELL("format",I695)</f>
        <v>D1</v>
      </c>
      <c r="AA695" s="6">
        <v>694</v>
      </c>
      <c r="AB695" s="173">
        <f t="shared" ca="1" si="98"/>
        <v>1976</v>
      </c>
      <c r="AC695" s="6">
        <f t="shared" si="91"/>
        <v>0</v>
      </c>
      <c r="AD695" s="6">
        <f t="shared" si="92"/>
        <v>0</v>
      </c>
      <c r="AE695" s="6">
        <f t="shared" si="94"/>
        <v>10</v>
      </c>
      <c r="AF695" s="6" t="str">
        <f t="shared" si="93"/>
        <v>in Betrieb</v>
      </c>
    </row>
    <row r="696" spans="1:32" x14ac:dyDescent="0.25">
      <c r="A696" s="139" t="s">
        <v>2289</v>
      </c>
      <c r="B696" s="139" t="s">
        <v>2290</v>
      </c>
      <c r="C696" s="139" t="s">
        <v>2291</v>
      </c>
      <c r="D696" s="139">
        <v>93328</v>
      </c>
      <c r="E696" s="139" t="s">
        <v>2292</v>
      </c>
      <c r="F696" s="139" t="s">
        <v>2293</v>
      </c>
      <c r="G696" s="139" t="s">
        <v>127</v>
      </c>
      <c r="H696" s="139"/>
      <c r="I696" s="32">
        <v>1996</v>
      </c>
      <c r="J696" s="32">
        <v>1996</v>
      </c>
      <c r="K696" s="139" t="s">
        <v>5</v>
      </c>
      <c r="L696" s="139" t="s">
        <v>20</v>
      </c>
      <c r="M696" s="139" t="s">
        <v>2294</v>
      </c>
      <c r="N696" s="139"/>
      <c r="O696" s="139" t="s">
        <v>20</v>
      </c>
      <c r="P696" s="139" t="s">
        <v>58</v>
      </c>
      <c r="Q696" s="139" t="s">
        <v>55</v>
      </c>
      <c r="R696" s="140">
        <v>25.4</v>
      </c>
      <c r="S696" s="140" t="s">
        <v>2295</v>
      </c>
      <c r="T696" s="151" t="s">
        <v>370</v>
      </c>
      <c r="U696" s="140" t="s">
        <v>168</v>
      </c>
      <c r="V696" s="164" t="s">
        <v>5</v>
      </c>
      <c r="W696" s="170" t="str">
        <f t="shared" ca="1" si="97"/>
        <v>1996</v>
      </c>
      <c r="X696" s="170" t="e">
        <f>INDEX(Kraftwerksliste!$C$21:$Z$559,MATCH(A696,Kraftwerksliste!$D$21:$D$559,0),17)</f>
        <v>#N/A</v>
      </c>
      <c r="Z696" s="153" t="str" cm="1">
        <f t="array" aca="1" ref="Z696" ca="1">CELL("format",I696)</f>
        <v>G</v>
      </c>
      <c r="AA696" s="6">
        <v>695</v>
      </c>
      <c r="AB696" s="173" t="str">
        <f t="shared" ca="1" si="98"/>
        <v>1996</v>
      </c>
      <c r="AC696" s="6">
        <f t="shared" si="91"/>
        <v>0</v>
      </c>
      <c r="AD696" s="6">
        <f t="shared" si="92"/>
        <v>0</v>
      </c>
      <c r="AE696" s="6">
        <f t="shared" si="94"/>
        <v>10</v>
      </c>
      <c r="AF696" s="6" t="str">
        <f t="shared" si="93"/>
        <v>Sonderfall</v>
      </c>
    </row>
    <row r="697" spans="1:32" x14ac:dyDescent="0.25">
      <c r="A697" s="139" t="s">
        <v>5112</v>
      </c>
      <c r="B697" s="139"/>
      <c r="C697" s="139"/>
      <c r="D697" s="139">
        <v>31535</v>
      </c>
      <c r="E697" s="139" t="s">
        <v>2292</v>
      </c>
      <c r="F697" s="139"/>
      <c r="G697" s="139" t="s">
        <v>59</v>
      </c>
      <c r="H697" s="139"/>
      <c r="I697" s="32">
        <v>1999</v>
      </c>
      <c r="J697" s="32">
        <v>1999</v>
      </c>
      <c r="K697" s="139" t="s">
        <v>1</v>
      </c>
      <c r="L697" s="139" t="s">
        <v>3864</v>
      </c>
      <c r="M697" s="139"/>
      <c r="N697" s="139"/>
      <c r="O697" s="139" t="s">
        <v>3864</v>
      </c>
      <c r="P697" s="139" t="s">
        <v>55</v>
      </c>
      <c r="Q697" s="139"/>
      <c r="R697" s="140">
        <v>15.6</v>
      </c>
      <c r="S697" s="140"/>
      <c r="T697" s="151" t="s">
        <v>149</v>
      </c>
      <c r="U697" s="140" t="s">
        <v>161</v>
      </c>
      <c r="V697" s="164" t="s">
        <v>1</v>
      </c>
      <c r="W697" s="170" t="str">
        <f t="shared" ca="1" si="97"/>
        <v>1999</v>
      </c>
      <c r="X697" s="170" t="e">
        <f>INDEX(Kraftwerksliste!$C$21:$Z$559,MATCH(A697,Kraftwerksliste!$D$21:$D$559,0),17)</f>
        <v>#N/A</v>
      </c>
      <c r="Z697" s="153" t="str" cm="1">
        <f t="array" aca="1" ref="Z697" ca="1">CELL("format",I697)</f>
        <v>G</v>
      </c>
      <c r="AA697" s="6">
        <v>696</v>
      </c>
      <c r="AB697" s="173" t="str">
        <f t="shared" ca="1" si="98"/>
        <v>1999</v>
      </c>
      <c r="AC697" s="6">
        <f t="shared" si="91"/>
        <v>0</v>
      </c>
      <c r="AD697" s="6">
        <f t="shared" si="92"/>
        <v>0</v>
      </c>
      <c r="AE697" s="6">
        <f t="shared" si="94"/>
        <v>10</v>
      </c>
      <c r="AF697" s="6" t="str">
        <f t="shared" si="93"/>
        <v>in Betrieb</v>
      </c>
    </row>
    <row r="698" spans="1:32" x14ac:dyDescent="0.25">
      <c r="A698" s="139" t="s">
        <v>5113</v>
      </c>
      <c r="B698" s="139"/>
      <c r="C698" s="139"/>
      <c r="D698" s="139">
        <v>31535</v>
      </c>
      <c r="E698" s="139" t="s">
        <v>2292</v>
      </c>
      <c r="F698" s="139"/>
      <c r="G698" s="139" t="s">
        <v>59</v>
      </c>
      <c r="H698" s="139"/>
      <c r="I698" s="32">
        <v>1999</v>
      </c>
      <c r="J698" s="32">
        <v>1999</v>
      </c>
      <c r="K698" s="139" t="s">
        <v>1</v>
      </c>
      <c r="L698" s="139" t="s">
        <v>3864</v>
      </c>
      <c r="M698" s="139"/>
      <c r="N698" s="139"/>
      <c r="O698" s="139" t="s">
        <v>3864</v>
      </c>
      <c r="P698" s="139" t="s">
        <v>55</v>
      </c>
      <c r="Q698" s="139"/>
      <c r="R698" s="140">
        <v>11.7</v>
      </c>
      <c r="S698" s="140"/>
      <c r="T698" s="151" t="s">
        <v>149</v>
      </c>
      <c r="U698" s="140" t="s">
        <v>161</v>
      </c>
      <c r="V698" s="164" t="s">
        <v>1</v>
      </c>
      <c r="W698" s="170" t="str">
        <f t="shared" ca="1" si="97"/>
        <v>1999</v>
      </c>
      <c r="X698" s="170" t="e">
        <f>INDEX(Kraftwerksliste!$C$21:$Z$559,MATCH(A698,Kraftwerksliste!$D$21:$D$559,0),17)</f>
        <v>#N/A</v>
      </c>
      <c r="Z698" s="153" t="str" cm="1">
        <f t="array" aca="1" ref="Z698" ca="1">CELL("format",I698)</f>
        <v>G</v>
      </c>
      <c r="AA698" s="6">
        <v>697</v>
      </c>
      <c r="AB698" s="173" t="str">
        <f t="shared" ca="1" si="98"/>
        <v>1999</v>
      </c>
      <c r="AC698" s="6">
        <f t="shared" si="91"/>
        <v>0</v>
      </c>
      <c r="AD698" s="6">
        <f t="shared" si="92"/>
        <v>0</v>
      </c>
      <c r="AE698" s="6">
        <f t="shared" si="94"/>
        <v>10</v>
      </c>
      <c r="AF698" s="6" t="str">
        <f t="shared" si="93"/>
        <v>in Betrieb</v>
      </c>
    </row>
    <row r="699" spans="1:32" ht="37.5" x14ac:dyDescent="0.25">
      <c r="A699" s="54" t="s">
        <v>279</v>
      </c>
      <c r="B699" s="51" t="s">
        <v>280</v>
      </c>
      <c r="C699" s="51" t="s">
        <v>281</v>
      </c>
      <c r="D699" s="75">
        <v>50129</v>
      </c>
      <c r="E699" s="62" t="s">
        <v>282</v>
      </c>
      <c r="F699" s="51"/>
      <c r="G699" s="36" t="s">
        <v>54</v>
      </c>
      <c r="H699" s="50" t="s">
        <v>283</v>
      </c>
      <c r="I699" s="30">
        <v>24989</v>
      </c>
      <c r="J699" s="30">
        <v>24989</v>
      </c>
      <c r="K699" s="50" t="s">
        <v>1</v>
      </c>
      <c r="L699" s="50" t="s">
        <v>18</v>
      </c>
      <c r="M699" s="51"/>
      <c r="N699" s="50"/>
      <c r="O699" s="50" t="s">
        <v>18</v>
      </c>
      <c r="P699" s="36" t="s">
        <v>58</v>
      </c>
      <c r="Q699" s="50" t="s">
        <v>55</v>
      </c>
      <c r="R699" s="76">
        <v>297</v>
      </c>
      <c r="S699" s="58" t="s">
        <v>284</v>
      </c>
      <c r="T699" s="50" t="s">
        <v>1228</v>
      </c>
      <c r="U699" s="33" t="s">
        <v>86</v>
      </c>
      <c r="V699" s="159" t="s">
        <v>1</v>
      </c>
      <c r="W699" s="170">
        <f t="shared" ca="1" si="97"/>
        <v>1968</v>
      </c>
      <c r="X699" s="170" t="str">
        <f>INDEX(Kraftwerksliste!$C$21:$Z$559,MATCH(A699,Kraftwerksliste!$D$21:$D$559,0),17)</f>
        <v>Steam turbine</v>
      </c>
      <c r="Z699" s="153" t="str" cm="1">
        <f t="array" aca="1" ref="Z699" ca="1">CELL("format",I699)</f>
        <v>D1</v>
      </c>
      <c r="AA699" s="6">
        <v>698</v>
      </c>
      <c r="AB699" s="173">
        <f t="shared" ca="1" si="98"/>
        <v>1968</v>
      </c>
      <c r="AC699" s="6">
        <f t="shared" si="91"/>
        <v>0</v>
      </c>
      <c r="AD699" s="6">
        <f t="shared" si="92"/>
        <v>0</v>
      </c>
      <c r="AE699" s="6">
        <f t="shared" si="94"/>
        <v>10</v>
      </c>
      <c r="AF699" s="6" t="str">
        <f t="shared" si="93"/>
        <v>in Betrieb</v>
      </c>
    </row>
    <row r="700" spans="1:32" x14ac:dyDescent="0.25">
      <c r="A700" s="54" t="s">
        <v>285</v>
      </c>
      <c r="B700" s="50" t="s">
        <v>280</v>
      </c>
      <c r="C700" s="50" t="s">
        <v>281</v>
      </c>
      <c r="D700" s="77">
        <v>50129</v>
      </c>
      <c r="E700" s="50" t="s">
        <v>282</v>
      </c>
      <c r="F700" s="50"/>
      <c r="G700" s="56" t="s">
        <v>54</v>
      </c>
      <c r="H700" s="50" t="s">
        <v>286</v>
      </c>
      <c r="I700" s="30">
        <v>25967</v>
      </c>
      <c r="J700" s="30">
        <v>25967</v>
      </c>
      <c r="K700" s="50" t="s">
        <v>287</v>
      </c>
      <c r="L700" s="50" t="s">
        <v>18</v>
      </c>
      <c r="M700" s="50"/>
      <c r="N700" s="50"/>
      <c r="O700" s="50" t="s">
        <v>18</v>
      </c>
      <c r="P700" s="50" t="s">
        <v>58</v>
      </c>
      <c r="Q700" s="50" t="s">
        <v>55</v>
      </c>
      <c r="R700" s="55">
        <v>299</v>
      </c>
      <c r="S700" s="50" t="s">
        <v>288</v>
      </c>
      <c r="T700" s="54" t="s">
        <v>1228</v>
      </c>
      <c r="U700" s="50" t="s">
        <v>86</v>
      </c>
      <c r="V700" s="153" t="s">
        <v>287</v>
      </c>
      <c r="W700" s="170">
        <f t="shared" ca="1" si="97"/>
        <v>1971</v>
      </c>
      <c r="X700" s="170" t="e">
        <f>INDEX(Kraftwerksliste!$C$21:$Z$559,MATCH(A700,Kraftwerksliste!$D$21:$D$559,0),17)</f>
        <v>#N/A</v>
      </c>
      <c r="Z700" s="153" t="str" cm="1">
        <f t="array" aca="1" ref="Z700" ca="1">CELL("format",I700)</f>
        <v>D1</v>
      </c>
      <c r="AA700" s="6">
        <v>699</v>
      </c>
      <c r="AB700" s="173">
        <f t="shared" ca="1" si="98"/>
        <v>1971</v>
      </c>
      <c r="AC700" s="6">
        <f t="shared" si="91"/>
        <v>0</v>
      </c>
      <c r="AD700" s="6">
        <f t="shared" si="92"/>
        <v>0</v>
      </c>
      <c r="AE700" s="6">
        <f t="shared" si="94"/>
        <v>23</v>
      </c>
      <c r="AF700" s="6" t="str">
        <f t="shared" si="93"/>
        <v>Sicherheitsbereitschaft</v>
      </c>
    </row>
    <row r="701" spans="1:32" x14ac:dyDescent="0.25">
      <c r="A701" s="50" t="s">
        <v>289</v>
      </c>
      <c r="B701" s="50" t="s">
        <v>280</v>
      </c>
      <c r="C701" s="50" t="s">
        <v>281</v>
      </c>
      <c r="D701" s="77">
        <v>50129</v>
      </c>
      <c r="E701" s="50" t="s">
        <v>282</v>
      </c>
      <c r="F701" s="50"/>
      <c r="G701" s="56" t="s">
        <v>54</v>
      </c>
      <c r="H701" s="50" t="s">
        <v>290</v>
      </c>
      <c r="I701" s="30">
        <v>27288</v>
      </c>
      <c r="J701" s="30">
        <v>27288</v>
      </c>
      <c r="K701" s="50" t="s">
        <v>1</v>
      </c>
      <c r="L701" s="50" t="s">
        <v>18</v>
      </c>
      <c r="M701" s="50"/>
      <c r="N701" s="50"/>
      <c r="O701" s="50" t="s">
        <v>18</v>
      </c>
      <c r="P701" s="50" t="s">
        <v>58</v>
      </c>
      <c r="Q701" s="50" t="s">
        <v>55</v>
      </c>
      <c r="R701" s="55">
        <v>648</v>
      </c>
      <c r="S701" s="50" t="s">
        <v>291</v>
      </c>
      <c r="T701" s="54" t="s">
        <v>1228</v>
      </c>
      <c r="U701" s="50" t="s">
        <v>86</v>
      </c>
      <c r="V701" s="153" t="s">
        <v>1</v>
      </c>
      <c r="W701" s="170">
        <f t="shared" ca="1" si="97"/>
        <v>1974</v>
      </c>
      <c r="X701" s="170" t="str">
        <f>INDEX(Kraftwerksliste!$C$21:$Z$559,MATCH(A701,Kraftwerksliste!$D$21:$D$559,0),17)</f>
        <v>Steam turbine</v>
      </c>
      <c r="Z701" s="153" t="str" cm="1">
        <f t="array" aca="1" ref="Z701" ca="1">CELL("format",I701)</f>
        <v>D1</v>
      </c>
      <c r="AA701" s="6">
        <v>700</v>
      </c>
      <c r="AB701" s="173">
        <f t="shared" ca="1" si="98"/>
        <v>1974</v>
      </c>
      <c r="AC701" s="6">
        <f t="shared" si="91"/>
        <v>0</v>
      </c>
      <c r="AD701" s="6">
        <f t="shared" si="92"/>
        <v>0</v>
      </c>
      <c r="AE701" s="6">
        <f t="shared" si="94"/>
        <v>10</v>
      </c>
      <c r="AF701" s="6" t="str">
        <f t="shared" si="93"/>
        <v>in Betrieb</v>
      </c>
    </row>
    <row r="702" spans="1:32" x14ac:dyDescent="0.25">
      <c r="A702" s="50" t="s">
        <v>292</v>
      </c>
      <c r="B702" s="50" t="s">
        <v>280</v>
      </c>
      <c r="C702" s="50" t="s">
        <v>281</v>
      </c>
      <c r="D702" s="36">
        <v>50129</v>
      </c>
      <c r="E702" s="36" t="s">
        <v>282</v>
      </c>
      <c r="F702" s="36"/>
      <c r="G702" s="56" t="s">
        <v>54</v>
      </c>
      <c r="H702" s="36" t="s">
        <v>293</v>
      </c>
      <c r="I702" s="30">
        <v>27325</v>
      </c>
      <c r="J702" s="30">
        <v>27325</v>
      </c>
      <c r="K702" s="50" t="s">
        <v>1</v>
      </c>
      <c r="L702" s="36" t="s">
        <v>18</v>
      </c>
      <c r="M702" s="36"/>
      <c r="N702" s="36"/>
      <c r="O702" s="92" t="s">
        <v>18</v>
      </c>
      <c r="P702" s="36" t="s">
        <v>58</v>
      </c>
      <c r="Q702" s="36" t="s">
        <v>55</v>
      </c>
      <c r="R702" s="36">
        <v>628</v>
      </c>
      <c r="S702" s="36" t="s">
        <v>291</v>
      </c>
      <c r="T702" s="50" t="s">
        <v>1228</v>
      </c>
      <c r="U702" s="33" t="s">
        <v>86</v>
      </c>
      <c r="V702" s="159" t="s">
        <v>1</v>
      </c>
      <c r="W702" s="170">
        <f t="shared" ca="1" si="97"/>
        <v>1974</v>
      </c>
      <c r="X702" s="170" t="str">
        <f>INDEX(Kraftwerksliste!$C$21:$Z$559,MATCH(A702,Kraftwerksliste!$D$21:$D$559,0),17)</f>
        <v>Steam turbine</v>
      </c>
      <c r="Z702" s="153" t="str" cm="1">
        <f t="array" aca="1" ref="Z702" ca="1">CELL("format",I702)</f>
        <v>D1</v>
      </c>
      <c r="AA702" s="6">
        <v>701</v>
      </c>
      <c r="AB702" s="173">
        <f t="shared" ca="1" si="98"/>
        <v>1974</v>
      </c>
      <c r="AC702" s="6">
        <f t="shared" si="91"/>
        <v>0</v>
      </c>
      <c r="AD702" s="6">
        <f t="shared" si="92"/>
        <v>0</v>
      </c>
      <c r="AE702" s="6">
        <f t="shared" si="94"/>
        <v>10</v>
      </c>
      <c r="AF702" s="6" t="str">
        <f t="shared" si="93"/>
        <v>in Betrieb</v>
      </c>
    </row>
    <row r="703" spans="1:32" x14ac:dyDescent="0.25">
      <c r="A703" s="54" t="s">
        <v>294</v>
      </c>
      <c r="B703" s="50" t="s">
        <v>280</v>
      </c>
      <c r="C703" s="50" t="s">
        <v>281</v>
      </c>
      <c r="D703" s="77">
        <v>50129</v>
      </c>
      <c r="E703" s="50" t="s">
        <v>282</v>
      </c>
      <c r="F703" s="50"/>
      <c r="G703" s="56" t="s">
        <v>54</v>
      </c>
      <c r="H703" s="50" t="s">
        <v>295</v>
      </c>
      <c r="I703" s="30">
        <v>37498</v>
      </c>
      <c r="J703" s="30">
        <v>37498</v>
      </c>
      <c r="K703" s="50" t="s">
        <v>1</v>
      </c>
      <c r="L703" s="50" t="s">
        <v>18</v>
      </c>
      <c r="M703" s="50"/>
      <c r="N703" s="50"/>
      <c r="O703" s="50" t="s">
        <v>18</v>
      </c>
      <c r="P703" s="50" t="s">
        <v>58</v>
      </c>
      <c r="Q703" s="50" t="s">
        <v>55</v>
      </c>
      <c r="R703" s="55">
        <v>944</v>
      </c>
      <c r="S703" s="50" t="s">
        <v>291</v>
      </c>
      <c r="T703" s="50" t="s">
        <v>1228</v>
      </c>
      <c r="U703" s="50" t="s">
        <v>86</v>
      </c>
      <c r="V703" s="153" t="s">
        <v>1</v>
      </c>
      <c r="W703" s="170">
        <f t="shared" ca="1" si="97"/>
        <v>2002</v>
      </c>
      <c r="X703" s="170" t="str">
        <f>INDEX(Kraftwerksliste!$C$21:$Z$559,MATCH(A703,Kraftwerksliste!$D$21:$D$559,0),17)</f>
        <v>Steam turbine</v>
      </c>
      <c r="Z703" s="153" t="str" cm="1">
        <f t="array" aca="1" ref="Z703" ca="1">CELL("format",I703)</f>
        <v>D1</v>
      </c>
      <c r="AA703" s="6">
        <v>702</v>
      </c>
      <c r="AB703" s="173">
        <f t="shared" ca="1" si="98"/>
        <v>2002</v>
      </c>
      <c r="AC703" s="6">
        <f t="shared" si="91"/>
        <v>0</v>
      </c>
      <c r="AD703" s="6">
        <f t="shared" si="92"/>
        <v>0</v>
      </c>
      <c r="AE703" s="6">
        <f t="shared" si="94"/>
        <v>10</v>
      </c>
      <c r="AF703" s="6" t="str">
        <f t="shared" si="93"/>
        <v>in Betrieb</v>
      </c>
    </row>
    <row r="704" spans="1:32" x14ac:dyDescent="0.25">
      <c r="A704" s="139" t="s">
        <v>296</v>
      </c>
      <c r="B704" s="139" t="s">
        <v>280</v>
      </c>
      <c r="C704" s="139" t="s">
        <v>281</v>
      </c>
      <c r="D704" s="139">
        <v>50129</v>
      </c>
      <c r="E704" s="139" t="s">
        <v>282</v>
      </c>
      <c r="F704" s="139"/>
      <c r="G704" s="139" t="s">
        <v>54</v>
      </c>
      <c r="H704" s="139" t="s">
        <v>297</v>
      </c>
      <c r="I704" s="31">
        <v>1963</v>
      </c>
      <c r="J704" s="31">
        <v>1963</v>
      </c>
      <c r="K704" s="139" t="s">
        <v>3417</v>
      </c>
      <c r="L704" s="139" t="s">
        <v>18</v>
      </c>
      <c r="M704" s="139"/>
      <c r="N704" s="139"/>
      <c r="O704" s="139" t="s">
        <v>18</v>
      </c>
      <c r="P704" s="139" t="s">
        <v>58</v>
      </c>
      <c r="Q704" s="139" t="s">
        <v>58</v>
      </c>
      <c r="R704" s="140">
        <v>125</v>
      </c>
      <c r="S704" s="140" t="s">
        <v>284</v>
      </c>
      <c r="T704" s="151" t="s">
        <v>1228</v>
      </c>
      <c r="U704" s="140" t="s">
        <v>86</v>
      </c>
      <c r="V704" s="164" t="s">
        <v>7480</v>
      </c>
      <c r="W704" s="170" t="str">
        <f t="shared" ca="1" si="97"/>
        <v>1963</v>
      </c>
      <c r="X704" s="170" t="e">
        <f>INDEX(Kraftwerksliste!$C$21:$Z$559,MATCH(A704,Kraftwerksliste!$D$21:$D$559,0),17)</f>
        <v>#N/A</v>
      </c>
      <c r="Z704" s="153" t="str" cm="1">
        <f t="array" aca="1" ref="Z704" ca="1">CELL("format",I704)</f>
        <v>F0</v>
      </c>
      <c r="AA704" s="6">
        <v>703</v>
      </c>
      <c r="AB704" s="173" t="str">
        <f t="shared" ca="1" si="98"/>
        <v>1963</v>
      </c>
      <c r="AC704" s="6">
        <f t="shared" si="91"/>
        <v>0</v>
      </c>
      <c r="AD704" s="6">
        <f t="shared" si="92"/>
        <v>1</v>
      </c>
      <c r="AE704" s="6">
        <f t="shared" si="94"/>
        <v>37</v>
      </c>
      <c r="AF704" s="6" t="str">
        <f t="shared" si="93"/>
        <v xml:space="preserve">Endgültig Stillgelegt 2012 </v>
      </c>
    </row>
    <row r="705" spans="1:32" x14ac:dyDescent="0.25">
      <c r="A705" s="139" t="s">
        <v>299</v>
      </c>
      <c r="B705" s="139" t="s">
        <v>280</v>
      </c>
      <c r="C705" s="139" t="s">
        <v>281</v>
      </c>
      <c r="D705" s="139">
        <v>50129</v>
      </c>
      <c r="E705" s="139" t="s">
        <v>282</v>
      </c>
      <c r="F705" s="139"/>
      <c r="G705" s="139" t="s">
        <v>54</v>
      </c>
      <c r="H705" s="139" t="s">
        <v>300</v>
      </c>
      <c r="I705" s="31">
        <v>1963</v>
      </c>
      <c r="J705" s="31">
        <v>1963</v>
      </c>
      <c r="K705" s="139" t="s">
        <v>3417</v>
      </c>
      <c r="L705" s="139" t="s">
        <v>18</v>
      </c>
      <c r="M705" s="139"/>
      <c r="N705" s="139"/>
      <c r="O705" s="139" t="s">
        <v>18</v>
      </c>
      <c r="P705" s="139" t="s">
        <v>58</v>
      </c>
      <c r="Q705" s="139" t="s">
        <v>58</v>
      </c>
      <c r="R705" s="140">
        <v>125</v>
      </c>
      <c r="S705" s="140" t="s">
        <v>284</v>
      </c>
      <c r="T705" s="151" t="s">
        <v>1228</v>
      </c>
      <c r="U705" s="140" t="s">
        <v>86</v>
      </c>
      <c r="V705" s="164" t="s">
        <v>7480</v>
      </c>
      <c r="W705" s="170" t="str">
        <f t="shared" ca="1" si="97"/>
        <v>1963</v>
      </c>
      <c r="X705" s="170" t="e">
        <f>INDEX(Kraftwerksliste!$C$21:$Z$559,MATCH(A705,Kraftwerksliste!$D$21:$D$559,0),17)</f>
        <v>#N/A</v>
      </c>
      <c r="Z705" s="153" t="str" cm="1">
        <f t="array" aca="1" ref="Z705" ca="1">CELL("format",I705)</f>
        <v>F0</v>
      </c>
      <c r="AA705" s="6">
        <v>704</v>
      </c>
      <c r="AB705" s="173" t="str">
        <f t="shared" ca="1" si="98"/>
        <v>1963</v>
      </c>
      <c r="AC705" s="6">
        <f t="shared" si="91"/>
        <v>0</v>
      </c>
      <c r="AD705" s="6">
        <f t="shared" si="92"/>
        <v>1</v>
      </c>
      <c r="AE705" s="6">
        <f t="shared" si="94"/>
        <v>37</v>
      </c>
      <c r="AF705" s="6" t="str">
        <f t="shared" si="93"/>
        <v xml:space="preserve">Endgültig Stillgelegt 2012 </v>
      </c>
    </row>
    <row r="706" spans="1:32" ht="37.5" x14ac:dyDescent="0.25">
      <c r="A706" s="54" t="s">
        <v>301</v>
      </c>
      <c r="B706" s="51" t="s">
        <v>280</v>
      </c>
      <c r="C706" s="51" t="s">
        <v>281</v>
      </c>
      <c r="D706" s="75">
        <v>50129</v>
      </c>
      <c r="E706" s="62" t="s">
        <v>282</v>
      </c>
      <c r="F706" s="51"/>
      <c r="G706" s="36" t="s">
        <v>54</v>
      </c>
      <c r="H706" s="50" t="s">
        <v>302</v>
      </c>
      <c r="I706" s="30">
        <v>23920</v>
      </c>
      <c r="J706" s="30">
        <v>23920</v>
      </c>
      <c r="K706" s="50" t="s">
        <v>1</v>
      </c>
      <c r="L706" s="50" t="s">
        <v>18</v>
      </c>
      <c r="M706" s="51"/>
      <c r="N706" s="50"/>
      <c r="O706" s="92" t="s">
        <v>18</v>
      </c>
      <c r="P706" s="36" t="s">
        <v>58</v>
      </c>
      <c r="Q706" s="50" t="s">
        <v>55</v>
      </c>
      <c r="R706" s="76">
        <v>295</v>
      </c>
      <c r="S706" s="58" t="s">
        <v>284</v>
      </c>
      <c r="T706" s="50" t="s">
        <v>1228</v>
      </c>
      <c r="U706" s="62" t="s">
        <v>86</v>
      </c>
      <c r="V706" s="154" t="s">
        <v>1</v>
      </c>
      <c r="W706" s="170">
        <f t="shared" ca="1" si="97"/>
        <v>1965</v>
      </c>
      <c r="X706" s="170" t="str">
        <f>INDEX(Kraftwerksliste!$C$21:$Z$559,MATCH(A706,Kraftwerksliste!$D$21:$D$559,0),17)</f>
        <v>Steam turbine</v>
      </c>
      <c r="Z706" s="153" t="str" cm="1">
        <f t="array" aca="1" ref="Z706" ca="1">CELL("format",I706)</f>
        <v>D1</v>
      </c>
      <c r="AA706" s="6">
        <v>705</v>
      </c>
      <c r="AB706" s="173">
        <f t="shared" ca="1" si="98"/>
        <v>1965</v>
      </c>
      <c r="AC706" s="6">
        <f t="shared" ref="AC706:AC769" si="99">IF(RIGHT(K706,9)="(mit StA)",1,0)</f>
        <v>0</v>
      </c>
      <c r="AD706" s="6">
        <f t="shared" ref="AD706:AD769" si="100">IF(RIGHT(K706,10)="(ohne StA)",1,0)</f>
        <v>0</v>
      </c>
      <c r="AE706" s="6">
        <f t="shared" si="94"/>
        <v>10</v>
      </c>
      <c r="AF706" s="6" t="str">
        <f t="shared" ref="AF706:AF769" si="101">IF(AC706=1,LEFT(K706,AE706-9),IF(AD706=1,LEFT(K706,AE706-10),K706))</f>
        <v>in Betrieb</v>
      </c>
    </row>
    <row r="707" spans="1:32" x14ac:dyDescent="0.25">
      <c r="A707" s="54" t="s">
        <v>303</v>
      </c>
      <c r="B707" s="50" t="s">
        <v>280</v>
      </c>
      <c r="C707" s="50" t="s">
        <v>281</v>
      </c>
      <c r="D707" s="77">
        <v>50129</v>
      </c>
      <c r="E707" s="50" t="s">
        <v>282</v>
      </c>
      <c r="F707" s="50"/>
      <c r="G707" s="56" t="s">
        <v>54</v>
      </c>
      <c r="H707" s="50" t="s">
        <v>304</v>
      </c>
      <c r="I707" s="30">
        <v>25670</v>
      </c>
      <c r="J707" s="30">
        <v>25670</v>
      </c>
      <c r="K707" s="50" t="s">
        <v>287</v>
      </c>
      <c r="L707" s="50" t="s">
        <v>18</v>
      </c>
      <c r="M707" s="50"/>
      <c r="N707" s="50"/>
      <c r="O707" s="50" t="s">
        <v>18</v>
      </c>
      <c r="P707" s="50" t="s">
        <v>58</v>
      </c>
      <c r="Q707" s="50" t="s">
        <v>58</v>
      </c>
      <c r="R707" s="55">
        <v>295</v>
      </c>
      <c r="S707" s="50" t="s">
        <v>291</v>
      </c>
      <c r="T707" s="54" t="s">
        <v>1228</v>
      </c>
      <c r="U707" s="50" t="s">
        <v>86</v>
      </c>
      <c r="V707" s="153" t="s">
        <v>287</v>
      </c>
      <c r="W707" s="170">
        <f t="shared" ref="W707:W727" ca="1" si="102">IF(ISBLANK(I707),2010,IF(Z707="D1",YEAR(I707),RIGHT(I707,4)))</f>
        <v>1970</v>
      </c>
      <c r="X707" s="170" t="e">
        <f>INDEX(Kraftwerksliste!$C$21:$Z$559,MATCH(A707,Kraftwerksliste!$D$21:$D$559,0),17)</f>
        <v>#N/A</v>
      </c>
      <c r="Z707" s="153" t="str" cm="1">
        <f t="array" aca="1" ref="Z707" ca="1">CELL("format",I707)</f>
        <v>D1</v>
      </c>
      <c r="AA707" s="6">
        <v>706</v>
      </c>
      <c r="AB707" s="173">
        <f t="shared" ref="AB707:AB727" ca="1" si="103">W707</f>
        <v>1970</v>
      </c>
      <c r="AC707" s="6">
        <f t="shared" si="99"/>
        <v>0</v>
      </c>
      <c r="AD707" s="6">
        <f t="shared" si="100"/>
        <v>0</v>
      </c>
      <c r="AE707" s="6">
        <f t="shared" si="94"/>
        <v>23</v>
      </c>
      <c r="AF707" s="6" t="str">
        <f t="shared" si="101"/>
        <v>Sicherheitsbereitschaft</v>
      </c>
    </row>
    <row r="708" spans="1:32" x14ac:dyDescent="0.25">
      <c r="A708" s="54" t="s">
        <v>305</v>
      </c>
      <c r="B708" s="50" t="s">
        <v>280</v>
      </c>
      <c r="C708" s="50" t="s">
        <v>306</v>
      </c>
      <c r="D708" s="77">
        <v>50129</v>
      </c>
      <c r="E708" s="50" t="s">
        <v>282</v>
      </c>
      <c r="F708" s="50"/>
      <c r="G708" s="56" t="s">
        <v>54</v>
      </c>
      <c r="H708" s="50" t="s">
        <v>306</v>
      </c>
      <c r="I708" s="30">
        <v>14246</v>
      </c>
      <c r="J708" s="30">
        <v>14246</v>
      </c>
      <c r="K708" s="50" t="s">
        <v>1</v>
      </c>
      <c r="L708" s="50" t="s">
        <v>18</v>
      </c>
      <c r="M708" s="50"/>
      <c r="N708" s="50"/>
      <c r="O708" s="50" t="s">
        <v>18</v>
      </c>
      <c r="P708" s="50" t="s">
        <v>58</v>
      </c>
      <c r="Q708" s="50" t="s">
        <v>55</v>
      </c>
      <c r="R708" s="55">
        <v>15</v>
      </c>
      <c r="S708" s="50" t="s">
        <v>307</v>
      </c>
      <c r="T708" s="146" t="s">
        <v>1228</v>
      </c>
      <c r="U708" s="50" t="s">
        <v>308</v>
      </c>
      <c r="V708" s="153" t="s">
        <v>1</v>
      </c>
      <c r="W708" s="170">
        <f t="shared" ca="1" si="102"/>
        <v>1939</v>
      </c>
      <c r="X708" s="170" t="str">
        <f>INDEX(Kraftwerksliste!$C$21:$Z$559,MATCH(A708,Kraftwerksliste!$D$21:$D$559,0),17)</f>
        <v>Steam turbine</v>
      </c>
      <c r="Z708" s="153" t="str" cm="1">
        <f t="array" aca="1" ref="Z708" ca="1">CELL("format",I708)</f>
        <v>D1</v>
      </c>
      <c r="AA708" s="6">
        <v>707</v>
      </c>
      <c r="AB708" s="173">
        <f t="shared" ca="1" si="103"/>
        <v>1939</v>
      </c>
      <c r="AC708" s="6">
        <f t="shared" si="99"/>
        <v>0</v>
      </c>
      <c r="AD708" s="6">
        <f t="shared" si="100"/>
        <v>0</v>
      </c>
      <c r="AE708" s="6">
        <f t="shared" si="94"/>
        <v>10</v>
      </c>
      <c r="AF708" s="6" t="str">
        <f t="shared" si="101"/>
        <v>in Betrieb</v>
      </c>
    </row>
    <row r="709" spans="1:32" x14ac:dyDescent="0.25">
      <c r="A709" s="139" t="s">
        <v>1893</v>
      </c>
      <c r="B709" s="139" t="s">
        <v>81</v>
      </c>
      <c r="C709" s="139" t="s">
        <v>1894</v>
      </c>
      <c r="D709" s="139">
        <v>56332</v>
      </c>
      <c r="E709" s="139" t="s">
        <v>1894</v>
      </c>
      <c r="F709" s="139"/>
      <c r="G709" s="139" t="s">
        <v>98</v>
      </c>
      <c r="H709" s="139"/>
      <c r="I709" s="30">
        <v>22647</v>
      </c>
      <c r="J709" s="38">
        <v>22647</v>
      </c>
      <c r="K709" s="139" t="s">
        <v>1</v>
      </c>
      <c r="L709" s="139" t="s">
        <v>25</v>
      </c>
      <c r="M709" s="139"/>
      <c r="N709" s="139"/>
      <c r="O709" s="139" t="s">
        <v>25</v>
      </c>
      <c r="P709" s="139" t="s">
        <v>58</v>
      </c>
      <c r="Q709" s="139" t="s">
        <v>58</v>
      </c>
      <c r="R709" s="140">
        <v>20</v>
      </c>
      <c r="S709" s="140"/>
      <c r="T709" s="151" t="s">
        <v>149</v>
      </c>
      <c r="U709" s="140" t="s">
        <v>61</v>
      </c>
      <c r="V709" s="164" t="s">
        <v>1</v>
      </c>
      <c r="W709" s="170">
        <f t="shared" ca="1" si="102"/>
        <v>1962</v>
      </c>
      <c r="X709" s="170" t="e">
        <f>INDEX(Kraftwerksliste!$C$21:$Z$559,MATCH(A709,Kraftwerksliste!$D$21:$D$559,0),17)</f>
        <v>#N/A</v>
      </c>
      <c r="Z709" s="153" t="str" cm="1">
        <f t="array" aca="1" ref="Z709" ca="1">CELL("format",I709)</f>
        <v>D1</v>
      </c>
      <c r="AA709" s="6">
        <v>708</v>
      </c>
      <c r="AB709" s="173">
        <f t="shared" ca="1" si="103"/>
        <v>1962</v>
      </c>
      <c r="AC709" s="6">
        <f t="shared" si="99"/>
        <v>0</v>
      </c>
      <c r="AD709" s="6">
        <f t="shared" si="100"/>
        <v>0</v>
      </c>
      <c r="AE709" s="6">
        <f t="shared" si="94"/>
        <v>10</v>
      </c>
      <c r="AF709" s="6" t="str">
        <f t="shared" si="101"/>
        <v>in Betrieb</v>
      </c>
    </row>
    <row r="710" spans="1:32" x14ac:dyDescent="0.25">
      <c r="A710" s="139" t="s">
        <v>5121</v>
      </c>
      <c r="B710" s="139" t="s">
        <v>5122</v>
      </c>
      <c r="C710" s="139" t="s">
        <v>5123</v>
      </c>
      <c r="D710" s="139">
        <v>67000</v>
      </c>
      <c r="E710" s="139" t="s">
        <v>6674</v>
      </c>
      <c r="F710" s="139"/>
      <c r="G710" s="139" t="s">
        <v>98</v>
      </c>
      <c r="H710" s="139"/>
      <c r="I710" s="32">
        <v>2000</v>
      </c>
      <c r="J710" s="32">
        <v>2000</v>
      </c>
      <c r="K710" s="139" t="s">
        <v>1</v>
      </c>
      <c r="L710" s="139" t="s">
        <v>3864</v>
      </c>
      <c r="M710" s="139"/>
      <c r="N710" s="139"/>
      <c r="O710" s="139" t="s">
        <v>3864</v>
      </c>
      <c r="P710" s="139" t="s">
        <v>55</v>
      </c>
      <c r="Q710" s="139"/>
      <c r="R710" s="140">
        <v>20</v>
      </c>
      <c r="S710" s="140" t="s">
        <v>7365</v>
      </c>
      <c r="T710" s="151" t="s">
        <v>1280</v>
      </c>
      <c r="U710" s="140" t="s">
        <v>2299</v>
      </c>
      <c r="V710" s="164" t="s">
        <v>1</v>
      </c>
      <c r="W710" s="170" t="str">
        <f t="shared" ca="1" si="102"/>
        <v>2000</v>
      </c>
      <c r="X710" s="170" t="e">
        <f>INDEX(Kraftwerksliste!$C$21:$Z$559,MATCH(A710,Kraftwerksliste!$D$21:$D$559,0),17)</f>
        <v>#N/A</v>
      </c>
      <c r="Z710" s="153" t="str" cm="1">
        <f t="array" aca="1" ref="Z710" ca="1">CELL("format",I710)</f>
        <v>G</v>
      </c>
      <c r="AA710" s="6">
        <v>709</v>
      </c>
      <c r="AB710" s="173" t="str">
        <f t="shared" ca="1" si="103"/>
        <v>2000</v>
      </c>
      <c r="AC710" s="6">
        <f t="shared" si="99"/>
        <v>0</v>
      </c>
      <c r="AD710" s="6">
        <f t="shared" si="100"/>
        <v>0</v>
      </c>
      <c r="AE710" s="6">
        <f t="shared" si="94"/>
        <v>10</v>
      </c>
      <c r="AF710" s="6" t="str">
        <f t="shared" si="101"/>
        <v>in Betrieb</v>
      </c>
    </row>
    <row r="711" spans="1:32" x14ac:dyDescent="0.25">
      <c r="A711" s="139" t="s">
        <v>5124</v>
      </c>
      <c r="B711" s="139"/>
      <c r="C711" s="139"/>
      <c r="D711" s="139">
        <v>49779</v>
      </c>
      <c r="E711" s="139" t="s">
        <v>6675</v>
      </c>
      <c r="F711" s="139"/>
      <c r="G711" s="139" t="s">
        <v>59</v>
      </c>
      <c r="H711" s="139"/>
      <c r="I711" s="32">
        <v>1998</v>
      </c>
      <c r="J711" s="32">
        <v>1998</v>
      </c>
      <c r="K711" s="139" t="s">
        <v>1</v>
      </c>
      <c r="L711" s="139" t="s">
        <v>3864</v>
      </c>
      <c r="M711" s="139"/>
      <c r="N711" s="139"/>
      <c r="O711" s="139" t="s">
        <v>3864</v>
      </c>
      <c r="P711" s="139" t="s">
        <v>55</v>
      </c>
      <c r="Q711" s="139"/>
      <c r="R711" s="140">
        <v>24</v>
      </c>
      <c r="S711" s="140"/>
      <c r="T711" s="151" t="s">
        <v>1280</v>
      </c>
      <c r="U711" s="140" t="s">
        <v>60</v>
      </c>
      <c r="V711" s="164" t="s">
        <v>1</v>
      </c>
      <c r="W711" s="170" t="str">
        <f t="shared" ca="1" si="102"/>
        <v>1998</v>
      </c>
      <c r="X711" s="170" t="e">
        <f>INDEX(Kraftwerksliste!$C$21:$Z$559,MATCH(A711,Kraftwerksliste!$D$21:$D$559,0),17)</f>
        <v>#N/A</v>
      </c>
      <c r="Z711" s="153" t="str" cm="1">
        <f t="array" aca="1" ref="Z711" ca="1">CELL("format",I711)</f>
        <v>G</v>
      </c>
      <c r="AA711" s="6">
        <v>710</v>
      </c>
      <c r="AB711" s="173" t="str">
        <f t="shared" ca="1" si="103"/>
        <v>1998</v>
      </c>
      <c r="AC711" s="6">
        <f t="shared" si="99"/>
        <v>0</v>
      </c>
      <c r="AD711" s="6">
        <f t="shared" si="100"/>
        <v>0</v>
      </c>
      <c r="AE711" s="6">
        <f t="shared" si="94"/>
        <v>10</v>
      </c>
      <c r="AF711" s="6" t="str">
        <f t="shared" si="101"/>
        <v>in Betrieb</v>
      </c>
    </row>
    <row r="712" spans="1:32" x14ac:dyDescent="0.25">
      <c r="A712" s="139" t="s">
        <v>5125</v>
      </c>
      <c r="B712" s="139"/>
      <c r="C712" s="139"/>
      <c r="D712" s="139">
        <v>49779</v>
      </c>
      <c r="E712" s="139" t="s">
        <v>6675</v>
      </c>
      <c r="F712" s="139"/>
      <c r="G712" s="139" t="s">
        <v>59</v>
      </c>
      <c r="H712" s="139"/>
      <c r="I712" s="32">
        <v>1998</v>
      </c>
      <c r="J712" s="32">
        <v>1998</v>
      </c>
      <c r="K712" s="139" t="s">
        <v>1</v>
      </c>
      <c r="L712" s="139" t="s">
        <v>3864</v>
      </c>
      <c r="M712" s="139"/>
      <c r="N712" s="139"/>
      <c r="O712" s="139" t="s">
        <v>3864</v>
      </c>
      <c r="P712" s="139" t="s">
        <v>55</v>
      </c>
      <c r="Q712" s="139"/>
      <c r="R712" s="140">
        <v>22.5</v>
      </c>
      <c r="S712" s="140"/>
      <c r="T712" s="151" t="s">
        <v>149</v>
      </c>
      <c r="U712" s="140" t="s">
        <v>60</v>
      </c>
      <c r="V712" s="164" t="s">
        <v>1</v>
      </c>
      <c r="W712" s="170" t="str">
        <f t="shared" ca="1" si="102"/>
        <v>1998</v>
      </c>
      <c r="X712" s="170" t="e">
        <f>INDEX(Kraftwerksliste!$C$21:$Z$559,MATCH(A712,Kraftwerksliste!$D$21:$D$559,0),17)</f>
        <v>#N/A</v>
      </c>
      <c r="Z712" s="153" t="str" cm="1">
        <f t="array" aca="1" ref="Z712" ca="1">CELL("format",I712)</f>
        <v>G</v>
      </c>
      <c r="AA712" s="6">
        <v>711</v>
      </c>
      <c r="AB712" s="173" t="str">
        <f t="shared" ca="1" si="103"/>
        <v>1998</v>
      </c>
      <c r="AC712" s="6">
        <f t="shared" si="99"/>
        <v>0</v>
      </c>
      <c r="AD712" s="6">
        <f t="shared" si="100"/>
        <v>0</v>
      </c>
      <c r="AE712" s="6">
        <f t="shared" si="94"/>
        <v>10</v>
      </c>
      <c r="AF712" s="6" t="str">
        <f t="shared" si="101"/>
        <v>in Betrieb</v>
      </c>
    </row>
    <row r="713" spans="1:32" x14ac:dyDescent="0.25">
      <c r="A713" s="139" t="s">
        <v>5126</v>
      </c>
      <c r="B713" s="139"/>
      <c r="C713" s="139"/>
      <c r="D713" s="139">
        <v>49779</v>
      </c>
      <c r="E713" s="139" t="s">
        <v>6675</v>
      </c>
      <c r="F713" s="139"/>
      <c r="G713" s="139" t="s">
        <v>59</v>
      </c>
      <c r="H713" s="139"/>
      <c r="I713" s="32">
        <v>1999</v>
      </c>
      <c r="J713" s="32">
        <v>1999</v>
      </c>
      <c r="K713" s="139" t="s">
        <v>1</v>
      </c>
      <c r="L713" s="139" t="s">
        <v>3864</v>
      </c>
      <c r="M713" s="139"/>
      <c r="N713" s="139"/>
      <c r="O713" s="139" t="s">
        <v>3864</v>
      </c>
      <c r="P713" s="139" t="s">
        <v>55</v>
      </c>
      <c r="Q713" s="139"/>
      <c r="R713" s="140">
        <v>13.5</v>
      </c>
      <c r="S713" s="140"/>
      <c r="T713" s="151" t="s">
        <v>1280</v>
      </c>
      <c r="U713" s="140" t="s">
        <v>60</v>
      </c>
      <c r="V713" s="164" t="s">
        <v>1</v>
      </c>
      <c r="W713" s="170" t="str">
        <f t="shared" ca="1" si="102"/>
        <v>1999</v>
      </c>
      <c r="X713" s="170" t="e">
        <f>INDEX(Kraftwerksliste!$C$21:$Z$559,MATCH(A713,Kraftwerksliste!$D$21:$D$559,0),17)</f>
        <v>#N/A</v>
      </c>
      <c r="Z713" s="153" t="str" cm="1">
        <f t="array" aca="1" ref="Z713" ca="1">CELL("format",I713)</f>
        <v>G</v>
      </c>
      <c r="AA713" s="6">
        <v>712</v>
      </c>
      <c r="AB713" s="173" t="str">
        <f t="shared" ca="1" si="103"/>
        <v>1999</v>
      </c>
      <c r="AC713" s="6">
        <f t="shared" si="99"/>
        <v>0</v>
      </c>
      <c r="AD713" s="6">
        <f t="shared" si="100"/>
        <v>0</v>
      </c>
      <c r="AE713" s="6">
        <f t="shared" si="94"/>
        <v>10</v>
      </c>
      <c r="AF713" s="6" t="str">
        <f t="shared" si="101"/>
        <v>in Betrieb</v>
      </c>
    </row>
    <row r="714" spans="1:32" ht="75" x14ac:dyDescent="0.25">
      <c r="A714" s="54" t="s">
        <v>4081</v>
      </c>
      <c r="B714" s="51" t="s">
        <v>4073</v>
      </c>
      <c r="C714" s="50" t="s">
        <v>4082</v>
      </c>
      <c r="D714" s="75">
        <v>63636</v>
      </c>
      <c r="E714" s="62" t="s">
        <v>6073</v>
      </c>
      <c r="F714" s="50"/>
      <c r="G714" s="56" t="s">
        <v>220</v>
      </c>
      <c r="H714" s="50" t="s">
        <v>4082</v>
      </c>
      <c r="I714" s="29">
        <v>2006</v>
      </c>
      <c r="J714" s="29">
        <v>2006</v>
      </c>
      <c r="K714" s="50" t="s">
        <v>1</v>
      </c>
      <c r="L714" s="50" t="s">
        <v>3864</v>
      </c>
      <c r="M714" s="50"/>
      <c r="N714" s="50"/>
      <c r="O714" s="92" t="s">
        <v>3864</v>
      </c>
      <c r="P714" s="50" t="s">
        <v>55</v>
      </c>
      <c r="Q714" s="50" t="s">
        <v>58</v>
      </c>
      <c r="R714" s="76">
        <v>19.5</v>
      </c>
      <c r="S714" s="50" t="s">
        <v>7191</v>
      </c>
      <c r="T714" s="54" t="s">
        <v>149</v>
      </c>
      <c r="U714" s="62" t="s">
        <v>7192</v>
      </c>
      <c r="V714" s="154" t="s">
        <v>1</v>
      </c>
      <c r="W714" s="170" t="str">
        <f t="shared" ca="1" si="102"/>
        <v>2006</v>
      </c>
      <c r="X714" s="170" t="e">
        <f>INDEX(Kraftwerksliste!$C$21:$Z$559,MATCH(A714,Kraftwerksliste!$D$21:$D$559,0),17)</f>
        <v>#N/A</v>
      </c>
      <c r="Z714" s="153" t="str" cm="1">
        <f t="array" aca="1" ref="Z714" ca="1">CELL("format",I714)</f>
        <v>G</v>
      </c>
      <c r="AA714" s="6">
        <v>713</v>
      </c>
      <c r="AB714" s="173" t="str">
        <f t="shared" ca="1" si="103"/>
        <v>2006</v>
      </c>
      <c r="AC714" s="6">
        <f t="shared" si="99"/>
        <v>0</v>
      </c>
      <c r="AD714" s="6">
        <f t="shared" si="100"/>
        <v>0</v>
      </c>
      <c r="AE714" s="6">
        <f t="shared" si="94"/>
        <v>10</v>
      </c>
      <c r="AF714" s="6" t="str">
        <f t="shared" si="101"/>
        <v>in Betrieb</v>
      </c>
    </row>
    <row r="715" spans="1:32" x14ac:dyDescent="0.25">
      <c r="A715" s="139" t="s">
        <v>2304</v>
      </c>
      <c r="B715" s="139" t="s">
        <v>1144</v>
      </c>
      <c r="C715" s="139" t="s">
        <v>2305</v>
      </c>
      <c r="D715" s="139">
        <v>1462</v>
      </c>
      <c r="E715" s="139" t="s">
        <v>2305</v>
      </c>
      <c r="F715" s="139" t="s">
        <v>2306</v>
      </c>
      <c r="G715" s="139" t="s">
        <v>170</v>
      </c>
      <c r="H715" s="139" t="s">
        <v>1153</v>
      </c>
      <c r="I715" s="30">
        <v>21238</v>
      </c>
      <c r="J715" s="30">
        <v>21238</v>
      </c>
      <c r="K715" s="139" t="s">
        <v>1</v>
      </c>
      <c r="L715" s="139" t="s">
        <v>28</v>
      </c>
      <c r="M715" s="139"/>
      <c r="N715" s="139"/>
      <c r="O715" s="139" t="s">
        <v>28</v>
      </c>
      <c r="P715" s="139" t="s">
        <v>58</v>
      </c>
      <c r="Q715" s="139" t="s">
        <v>58</v>
      </c>
      <c r="R715" s="140">
        <v>39.799999999999997</v>
      </c>
      <c r="S715" s="140" t="s">
        <v>2305</v>
      </c>
      <c r="T715" s="151" t="s">
        <v>370</v>
      </c>
      <c r="U715" s="140" t="s">
        <v>394</v>
      </c>
      <c r="V715" s="164" t="s">
        <v>1</v>
      </c>
      <c r="W715" s="170">
        <f t="shared" ca="1" si="102"/>
        <v>1958</v>
      </c>
      <c r="X715" s="170" t="e">
        <f>INDEX(Kraftwerksliste!$C$21:$Z$559,MATCH(A715,Kraftwerksliste!$D$21:$D$559,0),17)</f>
        <v>#N/A</v>
      </c>
      <c r="Z715" s="153" t="str" cm="1">
        <f t="array" aca="1" ref="Z715" ca="1">CELL("format",I715)</f>
        <v>D1</v>
      </c>
      <c r="AA715" s="6">
        <v>714</v>
      </c>
      <c r="AB715" s="173">
        <f t="shared" ca="1" si="103"/>
        <v>1958</v>
      </c>
      <c r="AC715" s="6">
        <f t="shared" si="99"/>
        <v>0</v>
      </c>
      <c r="AD715" s="6">
        <f t="shared" si="100"/>
        <v>0</v>
      </c>
      <c r="AE715" s="6">
        <f t="shared" si="94"/>
        <v>10</v>
      </c>
      <c r="AF715" s="6" t="str">
        <f t="shared" si="101"/>
        <v>in Betrieb</v>
      </c>
    </row>
    <row r="716" spans="1:32" x14ac:dyDescent="0.25">
      <c r="A716" s="139" t="s">
        <v>2307</v>
      </c>
      <c r="B716" s="139" t="s">
        <v>1144</v>
      </c>
      <c r="C716" s="139" t="s">
        <v>2305</v>
      </c>
      <c r="D716" s="139">
        <v>1462</v>
      </c>
      <c r="E716" s="139" t="s">
        <v>2305</v>
      </c>
      <c r="F716" s="139" t="s">
        <v>2306</v>
      </c>
      <c r="G716" s="139" t="s">
        <v>170</v>
      </c>
      <c r="H716" s="139" t="s">
        <v>1184</v>
      </c>
      <c r="I716" s="30">
        <v>21260</v>
      </c>
      <c r="J716" s="30">
        <v>21260</v>
      </c>
      <c r="K716" s="139" t="s">
        <v>1</v>
      </c>
      <c r="L716" s="139" t="s">
        <v>28</v>
      </c>
      <c r="M716" s="139"/>
      <c r="N716" s="139"/>
      <c r="O716" s="139" t="s">
        <v>28</v>
      </c>
      <c r="P716" s="139" t="s">
        <v>58</v>
      </c>
      <c r="Q716" s="139" t="s">
        <v>58</v>
      </c>
      <c r="R716" s="140"/>
      <c r="S716" s="140" t="s">
        <v>2305</v>
      </c>
      <c r="T716" s="151" t="s">
        <v>370</v>
      </c>
      <c r="U716" s="140" t="s">
        <v>394</v>
      </c>
      <c r="V716" s="164" t="s">
        <v>1</v>
      </c>
      <c r="W716" s="170">
        <f t="shared" ca="1" si="102"/>
        <v>1958</v>
      </c>
      <c r="X716" s="170" t="e">
        <f>INDEX(Kraftwerksliste!$C$21:$Z$559,MATCH(A716,Kraftwerksliste!$D$21:$D$559,0),17)</f>
        <v>#N/A</v>
      </c>
      <c r="Z716" s="153" t="str" cm="1">
        <f t="array" aca="1" ref="Z716" ca="1">CELL("format",I716)</f>
        <v>D1</v>
      </c>
      <c r="AA716" s="6">
        <v>715</v>
      </c>
      <c r="AB716" s="173">
        <f t="shared" ca="1" si="103"/>
        <v>1958</v>
      </c>
      <c r="AC716" s="6">
        <f t="shared" si="99"/>
        <v>0</v>
      </c>
      <c r="AD716" s="6">
        <f t="shared" si="100"/>
        <v>0</v>
      </c>
      <c r="AE716" s="6">
        <f t="shared" si="94"/>
        <v>10</v>
      </c>
      <c r="AF716" s="6" t="str">
        <f t="shared" si="101"/>
        <v>in Betrieb</v>
      </c>
    </row>
    <row r="717" spans="1:32" x14ac:dyDescent="0.25">
      <c r="A717" s="139" t="s">
        <v>5128</v>
      </c>
      <c r="B717" s="139" t="s">
        <v>3876</v>
      </c>
      <c r="C717" s="139" t="s">
        <v>5129</v>
      </c>
      <c r="D717" s="139">
        <v>39319</v>
      </c>
      <c r="E717" s="139" t="s">
        <v>6676</v>
      </c>
      <c r="F717" s="139"/>
      <c r="G717" s="139" t="s">
        <v>99</v>
      </c>
      <c r="H717" s="139"/>
      <c r="I717" s="30">
        <v>37804</v>
      </c>
      <c r="J717" s="30">
        <v>37804</v>
      </c>
      <c r="K717" s="139" t="s">
        <v>1</v>
      </c>
      <c r="L717" s="139" t="s">
        <v>3864</v>
      </c>
      <c r="M717" s="139"/>
      <c r="N717" s="139"/>
      <c r="O717" s="139" t="s">
        <v>3864</v>
      </c>
      <c r="P717" s="139" t="s">
        <v>55</v>
      </c>
      <c r="Q717" s="139" t="s">
        <v>58</v>
      </c>
      <c r="R717" s="140">
        <v>12</v>
      </c>
      <c r="S717" s="140" t="s">
        <v>7367</v>
      </c>
      <c r="T717" s="151" t="s">
        <v>149</v>
      </c>
      <c r="U717" s="140" t="s">
        <v>252</v>
      </c>
      <c r="V717" s="164" t="s">
        <v>1</v>
      </c>
      <c r="W717" s="170">
        <f t="shared" ca="1" si="102"/>
        <v>2003</v>
      </c>
      <c r="X717" s="170" t="e">
        <f>INDEX(Kraftwerksliste!$C$21:$Z$559,MATCH(A717,Kraftwerksliste!$D$21:$D$559,0),17)</f>
        <v>#N/A</v>
      </c>
      <c r="Z717" s="153" t="str" cm="1">
        <f t="array" aca="1" ref="Z717" ca="1">CELL("format",I717)</f>
        <v>D1</v>
      </c>
      <c r="AA717" s="6">
        <v>716</v>
      </c>
      <c r="AB717" s="173">
        <f t="shared" ca="1" si="103"/>
        <v>2003</v>
      </c>
      <c r="AC717" s="6">
        <f t="shared" si="99"/>
        <v>0</v>
      </c>
      <c r="AD717" s="6">
        <f t="shared" si="100"/>
        <v>0</v>
      </c>
      <c r="AE717" s="6">
        <f t="shared" si="94"/>
        <v>10</v>
      </c>
      <c r="AF717" s="6" t="str">
        <f t="shared" si="101"/>
        <v>in Betrieb</v>
      </c>
    </row>
    <row r="718" spans="1:32" x14ac:dyDescent="0.25">
      <c r="A718" s="139" t="s">
        <v>5130</v>
      </c>
      <c r="B718" s="139"/>
      <c r="C718" s="139"/>
      <c r="D718" s="139">
        <v>31582</v>
      </c>
      <c r="E718" s="139" t="s">
        <v>6677</v>
      </c>
      <c r="F718" s="139"/>
      <c r="G718" s="139" t="s">
        <v>59</v>
      </c>
      <c r="H718" s="139"/>
      <c r="I718" s="32">
        <v>2004</v>
      </c>
      <c r="J718" s="32">
        <v>2004</v>
      </c>
      <c r="K718" s="139" t="s">
        <v>1</v>
      </c>
      <c r="L718" s="139" t="s">
        <v>3864</v>
      </c>
      <c r="M718" s="139"/>
      <c r="N718" s="139"/>
      <c r="O718" s="139" t="s">
        <v>3864</v>
      </c>
      <c r="P718" s="139" t="s">
        <v>55</v>
      </c>
      <c r="Q718" s="139"/>
      <c r="R718" s="140">
        <v>10</v>
      </c>
      <c r="S718" s="140"/>
      <c r="T718" s="151" t="s">
        <v>149</v>
      </c>
      <c r="U718" s="140" t="s">
        <v>161</v>
      </c>
      <c r="V718" s="164" t="s">
        <v>1</v>
      </c>
      <c r="W718" s="170" t="str">
        <f t="shared" ca="1" si="102"/>
        <v>2004</v>
      </c>
      <c r="X718" s="170" t="e">
        <f>INDEX(Kraftwerksliste!$C$21:$Z$559,MATCH(A718,Kraftwerksliste!$D$21:$D$559,0),17)</f>
        <v>#N/A</v>
      </c>
      <c r="Z718" s="153" t="str" cm="1">
        <f t="array" aca="1" ref="Z718" ca="1">CELL("format",I718)</f>
        <v>G</v>
      </c>
      <c r="AA718" s="6">
        <v>717</v>
      </c>
      <c r="AB718" s="173" t="str">
        <f t="shared" ca="1" si="103"/>
        <v>2004</v>
      </c>
      <c r="AC718" s="6">
        <f t="shared" si="99"/>
        <v>0</v>
      </c>
      <c r="AD718" s="6">
        <f t="shared" si="100"/>
        <v>0</v>
      </c>
      <c r="AE718" s="6">
        <f t="shared" si="94"/>
        <v>10</v>
      </c>
      <c r="AF718" s="6" t="str">
        <f t="shared" si="101"/>
        <v>in Betrieb</v>
      </c>
    </row>
    <row r="719" spans="1:32" x14ac:dyDescent="0.25">
      <c r="A719" s="139" t="s">
        <v>5132</v>
      </c>
      <c r="B719" s="139"/>
      <c r="C719" s="139"/>
      <c r="D719" s="139">
        <v>24848</v>
      </c>
      <c r="E719" s="139" t="s">
        <v>6681</v>
      </c>
      <c r="F719" s="139"/>
      <c r="G719" s="139" t="s">
        <v>78</v>
      </c>
      <c r="H719" s="139"/>
      <c r="I719" s="32">
        <v>2001</v>
      </c>
      <c r="J719" s="32">
        <v>2001</v>
      </c>
      <c r="K719" s="139" t="s">
        <v>1</v>
      </c>
      <c r="L719" s="139" t="s">
        <v>3864</v>
      </c>
      <c r="M719" s="139"/>
      <c r="N719" s="139"/>
      <c r="O719" s="139" t="s">
        <v>3864</v>
      </c>
      <c r="P719" s="139" t="s">
        <v>55</v>
      </c>
      <c r="Q719" s="139"/>
      <c r="R719" s="140">
        <v>18</v>
      </c>
      <c r="S719" s="140"/>
      <c r="T719" s="151" t="s">
        <v>149</v>
      </c>
      <c r="U719" s="140" t="s">
        <v>79</v>
      </c>
      <c r="V719" s="164" t="s">
        <v>1</v>
      </c>
      <c r="W719" s="170" t="str">
        <f t="shared" ca="1" si="102"/>
        <v>2001</v>
      </c>
      <c r="X719" s="170" t="e">
        <f>INDEX(Kraftwerksliste!$C$21:$Z$559,MATCH(A719,Kraftwerksliste!$D$21:$D$559,0),17)</f>
        <v>#N/A</v>
      </c>
      <c r="Z719" s="153" t="str" cm="1">
        <f t="array" aca="1" ref="Z719" ca="1">CELL("format",I719)</f>
        <v>G</v>
      </c>
      <c r="AA719" s="6">
        <v>718</v>
      </c>
      <c r="AB719" s="173" t="str">
        <f t="shared" ca="1" si="103"/>
        <v>2001</v>
      </c>
      <c r="AC719" s="6">
        <f t="shared" si="99"/>
        <v>0</v>
      </c>
      <c r="AD719" s="6">
        <f t="shared" si="100"/>
        <v>0</v>
      </c>
      <c r="AE719" s="6">
        <f t="shared" si="94"/>
        <v>10</v>
      </c>
      <c r="AF719" s="6" t="str">
        <f t="shared" si="101"/>
        <v>in Betrieb</v>
      </c>
    </row>
    <row r="720" spans="1:32" x14ac:dyDescent="0.25">
      <c r="A720" s="139" t="s">
        <v>5133</v>
      </c>
      <c r="B720" s="139" t="s">
        <v>5134</v>
      </c>
      <c r="C720" s="139"/>
      <c r="D720" s="139">
        <v>26506</v>
      </c>
      <c r="E720" s="139" t="s">
        <v>6682</v>
      </c>
      <c r="F720" s="139"/>
      <c r="G720" s="139" t="s">
        <v>59</v>
      </c>
      <c r="H720" s="139"/>
      <c r="I720" s="32">
        <v>1993</v>
      </c>
      <c r="J720" s="32">
        <v>1993</v>
      </c>
      <c r="K720" s="139" t="s">
        <v>1</v>
      </c>
      <c r="L720" s="139" t="s">
        <v>3864</v>
      </c>
      <c r="M720" s="139"/>
      <c r="N720" s="139"/>
      <c r="O720" s="139" t="s">
        <v>3864</v>
      </c>
      <c r="P720" s="139" t="s">
        <v>55</v>
      </c>
      <c r="Q720" s="139"/>
      <c r="R720" s="140">
        <v>44.5</v>
      </c>
      <c r="S720" s="140"/>
      <c r="T720" s="151" t="s">
        <v>1280</v>
      </c>
      <c r="U720" s="140" t="s">
        <v>60</v>
      </c>
      <c r="V720" s="164" t="s">
        <v>1</v>
      </c>
      <c r="W720" s="170" t="str">
        <f t="shared" ca="1" si="102"/>
        <v>1993</v>
      </c>
      <c r="X720" s="170" t="e">
        <f>INDEX(Kraftwerksliste!$C$21:$Z$559,MATCH(A720,Kraftwerksliste!$D$21:$D$559,0),17)</f>
        <v>#N/A</v>
      </c>
      <c r="Z720" s="153" t="str" cm="1">
        <f t="array" aca="1" ref="Z720" ca="1">CELL("format",I720)</f>
        <v>G</v>
      </c>
      <c r="AA720" s="6">
        <v>719</v>
      </c>
      <c r="AB720" s="173" t="str">
        <f t="shared" ca="1" si="103"/>
        <v>1993</v>
      </c>
      <c r="AC720" s="6">
        <f t="shared" si="99"/>
        <v>0</v>
      </c>
      <c r="AD720" s="6">
        <f t="shared" si="100"/>
        <v>0</v>
      </c>
      <c r="AE720" s="6">
        <f t="shared" ref="AE720:AE783" si="104">LEN(K720)</f>
        <v>10</v>
      </c>
      <c r="AF720" s="6" t="str">
        <f t="shared" si="101"/>
        <v>in Betrieb</v>
      </c>
    </row>
    <row r="721" spans="1:32" x14ac:dyDescent="0.25">
      <c r="A721" s="139" t="s">
        <v>5139</v>
      </c>
      <c r="B721" s="139"/>
      <c r="C721" s="139"/>
      <c r="D721" s="139">
        <v>27637</v>
      </c>
      <c r="E721" s="139" t="s">
        <v>6688</v>
      </c>
      <c r="F721" s="139"/>
      <c r="G721" s="139" t="s">
        <v>59</v>
      </c>
      <c r="H721" s="139"/>
      <c r="I721" s="32">
        <v>1995</v>
      </c>
      <c r="J721" s="32">
        <v>1995</v>
      </c>
      <c r="K721" s="139" t="s">
        <v>1</v>
      </c>
      <c r="L721" s="139" t="s">
        <v>3864</v>
      </c>
      <c r="M721" s="139"/>
      <c r="N721" s="139"/>
      <c r="O721" s="139" t="s">
        <v>3864</v>
      </c>
      <c r="P721" s="139" t="s">
        <v>55</v>
      </c>
      <c r="Q721" s="139"/>
      <c r="R721" s="140">
        <v>14.7</v>
      </c>
      <c r="S721" s="140"/>
      <c r="T721" s="151" t="s">
        <v>1280</v>
      </c>
      <c r="U721" s="140" t="s">
        <v>60</v>
      </c>
      <c r="V721" s="164" t="s">
        <v>1</v>
      </c>
      <c r="W721" s="170" t="str">
        <f t="shared" ca="1" si="102"/>
        <v>1995</v>
      </c>
      <c r="X721" s="170" t="e">
        <f>INDEX(Kraftwerksliste!$C$21:$Z$559,MATCH(A721,Kraftwerksliste!$D$21:$D$559,0),17)</f>
        <v>#N/A</v>
      </c>
      <c r="Z721" s="153" t="str" cm="1">
        <f t="array" aca="1" ref="Z721" ca="1">CELL("format",I721)</f>
        <v>G</v>
      </c>
      <c r="AA721" s="6">
        <v>720</v>
      </c>
      <c r="AB721" s="173" t="str">
        <f t="shared" ca="1" si="103"/>
        <v>1995</v>
      </c>
      <c r="AC721" s="6">
        <f t="shared" si="99"/>
        <v>0</v>
      </c>
      <c r="AD721" s="6">
        <f t="shared" si="100"/>
        <v>0</v>
      </c>
      <c r="AE721" s="6">
        <f t="shared" si="104"/>
        <v>10</v>
      </c>
      <c r="AF721" s="6" t="str">
        <f t="shared" si="101"/>
        <v>in Betrieb</v>
      </c>
    </row>
    <row r="722" spans="1:32" x14ac:dyDescent="0.25">
      <c r="A722" s="139" t="s">
        <v>5143</v>
      </c>
      <c r="B722" s="139" t="s">
        <v>4880</v>
      </c>
      <c r="C722" s="139"/>
      <c r="D722" s="139">
        <v>21765</v>
      </c>
      <c r="E722" s="139" t="s">
        <v>6691</v>
      </c>
      <c r="F722" s="139"/>
      <c r="G722" s="139" t="s">
        <v>59</v>
      </c>
      <c r="H722" s="139"/>
      <c r="I722" s="32">
        <v>1998</v>
      </c>
      <c r="J722" s="32">
        <v>1998</v>
      </c>
      <c r="K722" s="139" t="s">
        <v>1</v>
      </c>
      <c r="L722" s="139" t="s">
        <v>3864</v>
      </c>
      <c r="M722" s="139"/>
      <c r="N722" s="139"/>
      <c r="O722" s="139" t="s">
        <v>3864</v>
      </c>
      <c r="P722" s="139" t="s">
        <v>55</v>
      </c>
      <c r="Q722" s="139"/>
      <c r="R722" s="140">
        <v>23.9</v>
      </c>
      <c r="S722" s="140"/>
      <c r="T722" s="151" t="s">
        <v>1280</v>
      </c>
      <c r="U722" s="140" t="s">
        <v>60</v>
      </c>
      <c r="V722" s="164" t="s">
        <v>1</v>
      </c>
      <c r="W722" s="170" t="str">
        <f t="shared" ca="1" si="102"/>
        <v>1998</v>
      </c>
      <c r="X722" s="170" t="e">
        <f>INDEX(Kraftwerksliste!$C$21:$Z$559,MATCH(A722,Kraftwerksliste!$D$21:$D$559,0),17)</f>
        <v>#N/A</v>
      </c>
      <c r="Z722" s="153" t="str" cm="1">
        <f t="array" aca="1" ref="Z722" ca="1">CELL("format",I722)</f>
        <v>G</v>
      </c>
      <c r="AA722" s="6">
        <v>721</v>
      </c>
      <c r="AB722" s="173" t="str">
        <f t="shared" ca="1" si="103"/>
        <v>1998</v>
      </c>
      <c r="AC722" s="6">
        <f t="shared" si="99"/>
        <v>0</v>
      </c>
      <c r="AD722" s="6">
        <f t="shared" si="100"/>
        <v>0</v>
      </c>
      <c r="AE722" s="6">
        <f t="shared" si="104"/>
        <v>10</v>
      </c>
      <c r="AF722" s="6" t="str">
        <f t="shared" si="101"/>
        <v>in Betrieb</v>
      </c>
    </row>
    <row r="723" spans="1:32" x14ac:dyDescent="0.25">
      <c r="A723" s="139" t="s">
        <v>5144</v>
      </c>
      <c r="B723" s="139" t="s">
        <v>4249</v>
      </c>
      <c r="C723" s="139" t="s">
        <v>5145</v>
      </c>
      <c r="D723" s="139"/>
      <c r="E723" s="139" t="s">
        <v>3865</v>
      </c>
      <c r="F723" s="139" t="s">
        <v>6692</v>
      </c>
      <c r="G723" s="139" t="s">
        <v>2308</v>
      </c>
      <c r="H723" s="139"/>
      <c r="I723" s="30">
        <v>40179</v>
      </c>
      <c r="J723" s="30">
        <v>40179</v>
      </c>
      <c r="K723" s="139" t="s">
        <v>1</v>
      </c>
      <c r="L723" s="139" t="s">
        <v>3866</v>
      </c>
      <c r="M723" s="139"/>
      <c r="N723" s="139"/>
      <c r="O723" s="139" t="s">
        <v>3866</v>
      </c>
      <c r="P723" s="139" t="s">
        <v>55</v>
      </c>
      <c r="Q723" s="139" t="s">
        <v>58</v>
      </c>
      <c r="R723" s="140">
        <v>60</v>
      </c>
      <c r="S723" s="140" t="s">
        <v>454</v>
      </c>
      <c r="T723" s="151" t="s">
        <v>3212</v>
      </c>
      <c r="U723" s="140" t="s">
        <v>580</v>
      </c>
      <c r="V723" s="164" t="s">
        <v>1</v>
      </c>
      <c r="W723" s="170">
        <f t="shared" ca="1" si="102"/>
        <v>2010</v>
      </c>
      <c r="X723" s="170" t="e">
        <f>INDEX(Kraftwerksliste!$C$21:$Z$559,MATCH(A723,Kraftwerksliste!$D$21:$D$559,0),17)</f>
        <v>#N/A</v>
      </c>
      <c r="Z723" s="153" t="str" cm="1">
        <f t="array" aca="1" ref="Z723" ca="1">CELL("format",I723)</f>
        <v>D1</v>
      </c>
      <c r="AA723" s="6">
        <v>722</v>
      </c>
      <c r="AB723" s="173">
        <f t="shared" ca="1" si="103"/>
        <v>2010</v>
      </c>
      <c r="AC723" s="6">
        <f t="shared" si="99"/>
        <v>0</v>
      </c>
      <c r="AD723" s="6">
        <f t="shared" si="100"/>
        <v>0</v>
      </c>
      <c r="AE723" s="6">
        <f t="shared" si="104"/>
        <v>10</v>
      </c>
      <c r="AF723" s="6" t="str">
        <f t="shared" si="101"/>
        <v>in Betrieb</v>
      </c>
    </row>
    <row r="724" spans="1:32" x14ac:dyDescent="0.25">
      <c r="A724" s="139" t="s">
        <v>5190</v>
      </c>
      <c r="B724" s="139" t="s">
        <v>5191</v>
      </c>
      <c r="C724" s="139"/>
      <c r="D724" s="139">
        <v>25845</v>
      </c>
      <c r="E724" s="139" t="s">
        <v>6700</v>
      </c>
      <c r="F724" s="139"/>
      <c r="G724" s="139" t="s">
        <v>78</v>
      </c>
      <c r="H724" s="139"/>
      <c r="I724" s="32">
        <v>2010</v>
      </c>
      <c r="J724" s="32">
        <v>2010</v>
      </c>
      <c r="K724" s="139" t="s">
        <v>1</v>
      </c>
      <c r="L724" s="139" t="s">
        <v>3864</v>
      </c>
      <c r="M724" s="139"/>
      <c r="N724" s="139"/>
      <c r="O724" s="139" t="s">
        <v>3864</v>
      </c>
      <c r="P724" s="139" t="s">
        <v>55</v>
      </c>
      <c r="Q724" s="139"/>
      <c r="R724" s="140">
        <v>13.8</v>
      </c>
      <c r="S724" s="140"/>
      <c r="T724" s="151" t="s">
        <v>149</v>
      </c>
      <c r="U724" s="140" t="s">
        <v>79</v>
      </c>
      <c r="V724" s="164" t="s">
        <v>1</v>
      </c>
      <c r="W724" s="170" t="str">
        <f t="shared" ca="1" si="102"/>
        <v>2010</v>
      </c>
      <c r="X724" s="170" t="e">
        <f>INDEX(Kraftwerksliste!$C$21:$Z$559,MATCH(A724,Kraftwerksliste!$D$21:$D$559,0),17)</f>
        <v>#N/A</v>
      </c>
      <c r="Z724" s="153" t="str" cm="1">
        <f t="array" aca="1" ref="Z724" ca="1">CELL("format",I724)</f>
        <v>G</v>
      </c>
      <c r="AA724" s="6">
        <v>723</v>
      </c>
      <c r="AB724" s="173" t="str">
        <f t="shared" ca="1" si="103"/>
        <v>2010</v>
      </c>
      <c r="AC724" s="6">
        <f t="shared" si="99"/>
        <v>0</v>
      </c>
      <c r="AD724" s="6">
        <f t="shared" si="100"/>
        <v>0</v>
      </c>
      <c r="AE724" s="6">
        <f t="shared" si="104"/>
        <v>10</v>
      </c>
      <c r="AF724" s="6" t="str">
        <f t="shared" si="101"/>
        <v>in Betrieb</v>
      </c>
    </row>
    <row r="725" spans="1:32" x14ac:dyDescent="0.25">
      <c r="A725" s="139" t="s">
        <v>5192</v>
      </c>
      <c r="B725" s="139" t="s">
        <v>5193</v>
      </c>
      <c r="C725" s="139"/>
      <c r="D725" s="139">
        <v>52388</v>
      </c>
      <c r="E725" s="139" t="s">
        <v>6701</v>
      </c>
      <c r="F725" s="139"/>
      <c r="G725" s="139" t="s">
        <v>54</v>
      </c>
      <c r="H725" s="139"/>
      <c r="I725" s="32">
        <v>2002</v>
      </c>
      <c r="J725" s="32">
        <v>2002</v>
      </c>
      <c r="K725" s="139" t="s">
        <v>1</v>
      </c>
      <c r="L725" s="139" t="s">
        <v>3864</v>
      </c>
      <c r="M725" s="139"/>
      <c r="N725" s="139"/>
      <c r="O725" s="139" t="s">
        <v>3864</v>
      </c>
      <c r="P725" s="139" t="s">
        <v>55</v>
      </c>
      <c r="Q725" s="139"/>
      <c r="R725" s="140">
        <v>12.6</v>
      </c>
      <c r="S725" s="140"/>
      <c r="T725" s="151" t="s">
        <v>1280</v>
      </c>
      <c r="U725" s="140" t="s">
        <v>61</v>
      </c>
      <c r="V725" s="164" t="s">
        <v>1</v>
      </c>
      <c r="W725" s="170" t="str">
        <f t="shared" ca="1" si="102"/>
        <v>2002</v>
      </c>
      <c r="X725" s="170" t="e">
        <f>INDEX(Kraftwerksliste!$C$21:$Z$559,MATCH(A725,Kraftwerksliste!$D$21:$D$559,0),17)</f>
        <v>#N/A</v>
      </c>
      <c r="Z725" s="153" t="str" cm="1">
        <f t="array" aca="1" ref="Z725" ca="1">CELL("format",I725)</f>
        <v>G</v>
      </c>
      <c r="AA725" s="6">
        <v>724</v>
      </c>
      <c r="AB725" s="173" t="str">
        <f t="shared" ca="1" si="103"/>
        <v>2002</v>
      </c>
      <c r="AC725" s="6">
        <f t="shared" si="99"/>
        <v>0</v>
      </c>
      <c r="AD725" s="6">
        <f t="shared" si="100"/>
        <v>0</v>
      </c>
      <c r="AE725" s="6">
        <f t="shared" si="104"/>
        <v>10</v>
      </c>
      <c r="AF725" s="6" t="str">
        <f t="shared" si="101"/>
        <v>in Betrieb</v>
      </c>
    </row>
    <row r="726" spans="1:32" x14ac:dyDescent="0.25">
      <c r="A726" s="139" t="s">
        <v>5194</v>
      </c>
      <c r="B726" s="139" t="s">
        <v>5195</v>
      </c>
      <c r="C726" s="139"/>
      <c r="D726" s="139">
        <v>1683</v>
      </c>
      <c r="E726" s="139" t="s">
        <v>6702</v>
      </c>
      <c r="F726" s="139"/>
      <c r="G726" s="139" t="s">
        <v>170</v>
      </c>
      <c r="H726" s="139"/>
      <c r="I726" s="32">
        <v>2002</v>
      </c>
      <c r="J726" s="32">
        <v>2002</v>
      </c>
      <c r="K726" s="139" t="s">
        <v>1</v>
      </c>
      <c r="L726" s="139" t="s">
        <v>3864</v>
      </c>
      <c r="M726" s="139"/>
      <c r="N726" s="139"/>
      <c r="O726" s="139" t="s">
        <v>3864</v>
      </c>
      <c r="P726" s="139" t="s">
        <v>55</v>
      </c>
      <c r="Q726" s="139"/>
      <c r="R726" s="140">
        <v>20.25</v>
      </c>
      <c r="S726" s="140"/>
      <c r="T726" s="151" t="s">
        <v>370</v>
      </c>
      <c r="U726" s="140" t="s">
        <v>394</v>
      </c>
      <c r="V726" s="164" t="s">
        <v>1</v>
      </c>
      <c r="W726" s="170" t="str">
        <f t="shared" ca="1" si="102"/>
        <v>2002</v>
      </c>
      <c r="X726" s="170" t="e">
        <f>INDEX(Kraftwerksliste!$C$21:$Z$559,MATCH(A726,Kraftwerksliste!$D$21:$D$559,0),17)</f>
        <v>#N/A</v>
      </c>
      <c r="Z726" s="153" t="str" cm="1">
        <f t="array" aca="1" ref="Z726" ca="1">CELL("format",I726)</f>
        <v>G</v>
      </c>
      <c r="AA726" s="6">
        <v>725</v>
      </c>
      <c r="AB726" s="173" t="str">
        <f t="shared" ca="1" si="103"/>
        <v>2002</v>
      </c>
      <c r="AC726" s="6">
        <f t="shared" si="99"/>
        <v>0</v>
      </c>
      <c r="AD726" s="6">
        <f t="shared" si="100"/>
        <v>0</v>
      </c>
      <c r="AE726" s="6">
        <f t="shared" si="104"/>
        <v>10</v>
      </c>
      <c r="AF726" s="6" t="str">
        <f t="shared" si="101"/>
        <v>in Betrieb</v>
      </c>
    </row>
    <row r="727" spans="1:32" x14ac:dyDescent="0.25">
      <c r="A727" s="139" t="s">
        <v>2320</v>
      </c>
      <c r="B727" s="139" t="s">
        <v>63</v>
      </c>
      <c r="C727" s="139" t="s">
        <v>2321</v>
      </c>
      <c r="D727" s="139">
        <v>15806</v>
      </c>
      <c r="E727" s="139" t="s">
        <v>2322</v>
      </c>
      <c r="F727" s="139"/>
      <c r="G727" s="139" t="s">
        <v>66</v>
      </c>
      <c r="H727" s="139" t="s">
        <v>2323</v>
      </c>
      <c r="I727" s="30">
        <v>32780</v>
      </c>
      <c r="J727" s="30">
        <v>32780</v>
      </c>
      <c r="K727" s="139" t="s">
        <v>120</v>
      </c>
      <c r="L727" s="139" t="s">
        <v>20</v>
      </c>
      <c r="M727" s="139"/>
      <c r="N727" s="139"/>
      <c r="O727" s="139" t="s">
        <v>20</v>
      </c>
      <c r="P727" s="139" t="s">
        <v>58</v>
      </c>
      <c r="Q727" s="139" t="s">
        <v>58</v>
      </c>
      <c r="R727" s="140">
        <v>37.5</v>
      </c>
      <c r="S727" s="140" t="s">
        <v>2321</v>
      </c>
      <c r="T727" s="151" t="s">
        <v>370</v>
      </c>
      <c r="U727" s="140" t="s">
        <v>70</v>
      </c>
      <c r="V727" s="164" t="s">
        <v>120</v>
      </c>
      <c r="W727" s="170">
        <f t="shared" ca="1" si="102"/>
        <v>1989</v>
      </c>
      <c r="X727" s="170" t="e">
        <f>INDEX(Kraftwerksliste!$C$21:$Z$559,MATCH(A727,Kraftwerksliste!$D$21:$D$559,0),17)</f>
        <v>#N/A</v>
      </c>
      <c r="Z727" s="153" t="str" cm="1">
        <f t="array" aca="1" ref="Z727" ca="1">CELL("format",I727)</f>
        <v>D1</v>
      </c>
      <c r="AA727" s="6">
        <v>726</v>
      </c>
      <c r="AB727" s="173">
        <f t="shared" ca="1" si="103"/>
        <v>1989</v>
      </c>
      <c r="AC727" s="6">
        <f t="shared" si="99"/>
        <v>0</v>
      </c>
      <c r="AD727" s="6">
        <f t="shared" si="100"/>
        <v>0</v>
      </c>
      <c r="AE727" s="6">
        <f t="shared" si="104"/>
        <v>35</v>
      </c>
      <c r="AF727" s="6" t="str">
        <f t="shared" si="101"/>
        <v>Gesetzlich an Stilllegung gehindert</v>
      </c>
    </row>
    <row r="728" spans="1:32" x14ac:dyDescent="0.25">
      <c r="A728" s="139" t="s">
        <v>3560</v>
      </c>
      <c r="B728" s="139" t="s">
        <v>63</v>
      </c>
      <c r="C728" s="139" t="s">
        <v>2321</v>
      </c>
      <c r="D728" s="139">
        <v>15806</v>
      </c>
      <c r="E728" s="139" t="s">
        <v>2322</v>
      </c>
      <c r="F728" s="139"/>
      <c r="G728" s="139" t="s">
        <v>66</v>
      </c>
      <c r="H728" s="139" t="s">
        <v>3561</v>
      </c>
      <c r="I728" s="50"/>
      <c r="J728" s="50"/>
      <c r="K728" s="139" t="s">
        <v>3550</v>
      </c>
      <c r="L728" s="139" t="s">
        <v>20</v>
      </c>
      <c r="M728" s="139"/>
      <c r="N728" s="139"/>
      <c r="O728" s="139" t="s">
        <v>20</v>
      </c>
      <c r="P728" s="139" t="s">
        <v>58</v>
      </c>
      <c r="Q728" s="139" t="s">
        <v>58</v>
      </c>
      <c r="R728" s="140">
        <v>37.5</v>
      </c>
      <c r="S728" s="140" t="s">
        <v>2321</v>
      </c>
      <c r="T728" s="151" t="s">
        <v>370</v>
      </c>
      <c r="U728" s="140" t="s">
        <v>70</v>
      </c>
      <c r="V728" s="164" t="s">
        <v>7484</v>
      </c>
      <c r="W728" s="170">
        <f t="shared" ref="W728:W730" si="105">IF(ISBLANK(I728),2010,IF(Z728="D1",YEAR(I728),RIGHT(I728,4)))</f>
        <v>2010</v>
      </c>
      <c r="X728" s="170" t="e">
        <f>INDEX(Kraftwerksliste!$C$21:$Z$559,MATCH(A728,Kraftwerksliste!$D$21:$D$559,0),17)</f>
        <v>#N/A</v>
      </c>
      <c r="Z728" s="153" t="str" cm="1">
        <f t="array" aca="1" ref="Z728" ca="1">CELL("format",I728)</f>
        <v>G</v>
      </c>
      <c r="AA728" s="6">
        <v>727</v>
      </c>
      <c r="AB728" s="173">
        <f t="shared" ref="AB728:AB730" si="106">W728</f>
        <v>2010</v>
      </c>
      <c r="AC728" s="6">
        <f t="shared" si="99"/>
        <v>1</v>
      </c>
      <c r="AD728" s="6">
        <f t="shared" si="100"/>
        <v>0</v>
      </c>
      <c r="AE728" s="6">
        <f t="shared" si="104"/>
        <v>36</v>
      </c>
      <c r="AF728" s="6" t="str">
        <f t="shared" si="101"/>
        <v xml:space="preserve">Endgültig Stillgelegt 2016 </v>
      </c>
    </row>
    <row r="729" spans="1:32" x14ac:dyDescent="0.25">
      <c r="A729" s="139" t="s">
        <v>3562</v>
      </c>
      <c r="B729" s="139" t="s">
        <v>63</v>
      </c>
      <c r="C729" s="139" t="s">
        <v>2321</v>
      </c>
      <c r="D729" s="139">
        <v>15806</v>
      </c>
      <c r="E729" s="139" t="s">
        <v>2322</v>
      </c>
      <c r="F729" s="139"/>
      <c r="G729" s="139" t="s">
        <v>66</v>
      </c>
      <c r="H729" s="139" t="s">
        <v>3563</v>
      </c>
      <c r="I729" s="50"/>
      <c r="J729" s="50"/>
      <c r="K729" s="139" t="s">
        <v>3550</v>
      </c>
      <c r="L729" s="139" t="s">
        <v>20</v>
      </c>
      <c r="M729" s="139"/>
      <c r="N729" s="139"/>
      <c r="O729" s="139" t="s">
        <v>20</v>
      </c>
      <c r="P729" s="139" t="s">
        <v>58</v>
      </c>
      <c r="Q729" s="139" t="s">
        <v>58</v>
      </c>
      <c r="R729" s="140">
        <v>37.5</v>
      </c>
      <c r="S729" s="140" t="s">
        <v>2321</v>
      </c>
      <c r="T729" s="151" t="s">
        <v>370</v>
      </c>
      <c r="U729" s="140" t="s">
        <v>70</v>
      </c>
      <c r="V729" s="164" t="s">
        <v>7484</v>
      </c>
      <c r="W729" s="170">
        <f t="shared" si="105"/>
        <v>2010</v>
      </c>
      <c r="X729" s="170" t="e">
        <f>INDEX(Kraftwerksliste!$C$21:$Z$559,MATCH(A729,Kraftwerksliste!$D$21:$D$559,0),17)</f>
        <v>#N/A</v>
      </c>
      <c r="Z729" s="153" t="str" cm="1">
        <f t="array" aca="1" ref="Z729" ca="1">CELL("format",I729)</f>
        <v>G</v>
      </c>
      <c r="AA729" s="6">
        <v>728</v>
      </c>
      <c r="AB729" s="173">
        <f t="shared" si="106"/>
        <v>2010</v>
      </c>
      <c r="AC729" s="6">
        <f t="shared" si="99"/>
        <v>1</v>
      </c>
      <c r="AD729" s="6">
        <f t="shared" si="100"/>
        <v>0</v>
      </c>
      <c r="AE729" s="6">
        <f t="shared" si="104"/>
        <v>36</v>
      </c>
      <c r="AF729" s="6" t="str">
        <f t="shared" si="101"/>
        <v xml:space="preserve">Endgültig Stillgelegt 2016 </v>
      </c>
    </row>
    <row r="730" spans="1:32" x14ac:dyDescent="0.25">
      <c r="A730" s="139" t="s">
        <v>3564</v>
      </c>
      <c r="B730" s="139" t="s">
        <v>63</v>
      </c>
      <c r="C730" s="139" t="s">
        <v>2321</v>
      </c>
      <c r="D730" s="139">
        <v>15806</v>
      </c>
      <c r="E730" s="139" t="s">
        <v>2322</v>
      </c>
      <c r="F730" s="139"/>
      <c r="G730" s="139" t="s">
        <v>66</v>
      </c>
      <c r="H730" s="139" t="s">
        <v>3565</v>
      </c>
      <c r="I730" s="50"/>
      <c r="J730" s="50"/>
      <c r="K730" s="139" t="s">
        <v>3550</v>
      </c>
      <c r="L730" s="139" t="s">
        <v>20</v>
      </c>
      <c r="M730" s="139"/>
      <c r="N730" s="139"/>
      <c r="O730" s="139" t="s">
        <v>20</v>
      </c>
      <c r="P730" s="139" t="s">
        <v>58</v>
      </c>
      <c r="Q730" s="139" t="s">
        <v>58</v>
      </c>
      <c r="R730" s="140">
        <v>37.5</v>
      </c>
      <c r="S730" s="140" t="s">
        <v>2321</v>
      </c>
      <c r="T730" s="151" t="s">
        <v>370</v>
      </c>
      <c r="U730" s="140" t="s">
        <v>70</v>
      </c>
      <c r="V730" s="164" t="s">
        <v>7484</v>
      </c>
      <c r="W730" s="170">
        <f t="shared" si="105"/>
        <v>2010</v>
      </c>
      <c r="X730" s="170" t="e">
        <f>INDEX(Kraftwerksliste!$C$21:$Z$559,MATCH(A730,Kraftwerksliste!$D$21:$D$559,0),17)</f>
        <v>#N/A</v>
      </c>
      <c r="Z730" s="153" t="str" cm="1">
        <f t="array" aca="1" ref="Z730" ca="1">CELL("format",I730)</f>
        <v>G</v>
      </c>
      <c r="AA730" s="6">
        <v>729</v>
      </c>
      <c r="AB730" s="173">
        <f t="shared" si="106"/>
        <v>2010</v>
      </c>
      <c r="AC730" s="6">
        <f t="shared" si="99"/>
        <v>1</v>
      </c>
      <c r="AD730" s="6">
        <f t="shared" si="100"/>
        <v>0</v>
      </c>
      <c r="AE730" s="6">
        <f t="shared" si="104"/>
        <v>36</v>
      </c>
      <c r="AF730" s="6" t="str">
        <f t="shared" si="101"/>
        <v xml:space="preserve">Endgültig Stillgelegt 2016 </v>
      </c>
    </row>
    <row r="731" spans="1:32" x14ac:dyDescent="0.25">
      <c r="A731" s="139" t="s">
        <v>2324</v>
      </c>
      <c r="B731" s="139" t="s">
        <v>63</v>
      </c>
      <c r="C731" s="139" t="s">
        <v>2321</v>
      </c>
      <c r="D731" s="139">
        <v>15806</v>
      </c>
      <c r="E731" s="139" t="s">
        <v>2322</v>
      </c>
      <c r="F731" s="139"/>
      <c r="G731" s="139" t="s">
        <v>66</v>
      </c>
      <c r="H731" s="139" t="s">
        <v>67</v>
      </c>
      <c r="I731" s="30">
        <v>32050</v>
      </c>
      <c r="J731" s="30">
        <v>32050</v>
      </c>
      <c r="K731" s="139" t="s">
        <v>120</v>
      </c>
      <c r="L731" s="139" t="s">
        <v>20</v>
      </c>
      <c r="M731" s="139"/>
      <c r="N731" s="139"/>
      <c r="O731" s="139" t="s">
        <v>20</v>
      </c>
      <c r="P731" s="139" t="s">
        <v>58</v>
      </c>
      <c r="Q731" s="139" t="s">
        <v>58</v>
      </c>
      <c r="R731" s="140">
        <v>36.5</v>
      </c>
      <c r="S731" s="140" t="s">
        <v>2321</v>
      </c>
      <c r="T731" s="151" t="s">
        <v>370</v>
      </c>
      <c r="U731" s="140" t="s">
        <v>70</v>
      </c>
      <c r="V731" s="164" t="s">
        <v>120</v>
      </c>
      <c r="W731" s="170">
        <f t="shared" ref="W731:W762" ca="1" si="107">IF(ISBLANK(I731),2010,IF(Z731="D1",YEAR(I731),RIGHT(I731,4)))</f>
        <v>1987</v>
      </c>
      <c r="X731" s="170" t="e">
        <f>INDEX(Kraftwerksliste!$C$21:$Z$559,MATCH(A731,Kraftwerksliste!$D$21:$D$559,0),17)</f>
        <v>#N/A</v>
      </c>
      <c r="Z731" s="153" t="str" cm="1">
        <f t="array" aca="1" ref="Z731" ca="1">CELL("format",I731)</f>
        <v>D1</v>
      </c>
      <c r="AA731" s="6">
        <v>730</v>
      </c>
      <c r="AB731" s="173">
        <f t="shared" ref="AB731:AB762" ca="1" si="108">W731</f>
        <v>1987</v>
      </c>
      <c r="AC731" s="6">
        <f t="shared" si="99"/>
        <v>0</v>
      </c>
      <c r="AD731" s="6">
        <f t="shared" si="100"/>
        <v>0</v>
      </c>
      <c r="AE731" s="6">
        <f t="shared" si="104"/>
        <v>35</v>
      </c>
      <c r="AF731" s="6" t="str">
        <f t="shared" si="101"/>
        <v>Gesetzlich an Stilllegung gehindert</v>
      </c>
    </row>
    <row r="732" spans="1:32" x14ac:dyDescent="0.25">
      <c r="A732" s="139" t="s">
        <v>2325</v>
      </c>
      <c r="B732" s="139" t="s">
        <v>63</v>
      </c>
      <c r="C732" s="139" t="s">
        <v>2321</v>
      </c>
      <c r="D732" s="139">
        <v>15806</v>
      </c>
      <c r="E732" s="139" t="s">
        <v>2322</v>
      </c>
      <c r="F732" s="139"/>
      <c r="G732" s="139" t="s">
        <v>66</v>
      </c>
      <c r="H732" s="139" t="s">
        <v>72</v>
      </c>
      <c r="I732" s="30">
        <v>32080</v>
      </c>
      <c r="J732" s="30">
        <v>32080</v>
      </c>
      <c r="K732" s="139" t="s">
        <v>120</v>
      </c>
      <c r="L732" s="139" t="s">
        <v>20</v>
      </c>
      <c r="M732" s="139"/>
      <c r="N732" s="139"/>
      <c r="O732" s="139" t="s">
        <v>20</v>
      </c>
      <c r="P732" s="139" t="s">
        <v>58</v>
      </c>
      <c r="Q732" s="139" t="s">
        <v>58</v>
      </c>
      <c r="R732" s="140">
        <v>36.5</v>
      </c>
      <c r="S732" s="140" t="s">
        <v>2321</v>
      </c>
      <c r="T732" s="151" t="s">
        <v>370</v>
      </c>
      <c r="U732" s="140" t="s">
        <v>70</v>
      </c>
      <c r="V732" s="164" t="s">
        <v>120</v>
      </c>
      <c r="W732" s="170">
        <f t="shared" ca="1" si="107"/>
        <v>1987</v>
      </c>
      <c r="X732" s="170" t="e">
        <f>INDEX(Kraftwerksliste!$C$21:$Z$559,MATCH(A732,Kraftwerksliste!$D$21:$D$559,0),17)</f>
        <v>#N/A</v>
      </c>
      <c r="Z732" s="153" t="str" cm="1">
        <f t="array" aca="1" ref="Z732" ca="1">CELL("format",I732)</f>
        <v>D1</v>
      </c>
      <c r="AA732" s="6">
        <v>731</v>
      </c>
      <c r="AB732" s="173">
        <f t="shared" ca="1" si="108"/>
        <v>1987</v>
      </c>
      <c r="AC732" s="6">
        <f t="shared" si="99"/>
        <v>0</v>
      </c>
      <c r="AD732" s="6">
        <f t="shared" si="100"/>
        <v>0</v>
      </c>
      <c r="AE732" s="6">
        <f t="shared" si="104"/>
        <v>35</v>
      </c>
      <c r="AF732" s="6" t="str">
        <f t="shared" si="101"/>
        <v>Gesetzlich an Stilllegung gehindert</v>
      </c>
    </row>
    <row r="733" spans="1:32" x14ac:dyDescent="0.25">
      <c r="A733" s="139" t="s">
        <v>2326</v>
      </c>
      <c r="B733" s="139" t="s">
        <v>63</v>
      </c>
      <c r="C733" s="139" t="s">
        <v>2321</v>
      </c>
      <c r="D733" s="139">
        <v>15806</v>
      </c>
      <c r="E733" s="139" t="s">
        <v>2322</v>
      </c>
      <c r="F733" s="139"/>
      <c r="G733" s="139" t="s">
        <v>66</v>
      </c>
      <c r="H733" s="139" t="s">
        <v>74</v>
      </c>
      <c r="I733" s="30">
        <v>32111</v>
      </c>
      <c r="J733" s="30">
        <v>32111</v>
      </c>
      <c r="K733" s="139" t="s">
        <v>120</v>
      </c>
      <c r="L733" s="139" t="s">
        <v>20</v>
      </c>
      <c r="M733" s="139"/>
      <c r="N733" s="139"/>
      <c r="O733" s="139" t="s">
        <v>20</v>
      </c>
      <c r="P733" s="139" t="s">
        <v>58</v>
      </c>
      <c r="Q733" s="139" t="s">
        <v>58</v>
      </c>
      <c r="R733" s="140">
        <v>36.5</v>
      </c>
      <c r="S733" s="140" t="s">
        <v>2321</v>
      </c>
      <c r="T733" s="151" t="s">
        <v>370</v>
      </c>
      <c r="U733" s="140" t="s">
        <v>70</v>
      </c>
      <c r="V733" s="164" t="s">
        <v>120</v>
      </c>
      <c r="W733" s="170">
        <f t="shared" ca="1" si="107"/>
        <v>1987</v>
      </c>
      <c r="X733" s="170" t="e">
        <f>INDEX(Kraftwerksliste!$C$21:$Z$559,MATCH(A733,Kraftwerksliste!$D$21:$D$559,0),17)</f>
        <v>#N/A</v>
      </c>
      <c r="Z733" s="153" t="str" cm="1">
        <f t="array" aca="1" ref="Z733" ca="1">CELL("format",I733)</f>
        <v>D1</v>
      </c>
      <c r="AA733" s="6">
        <v>732</v>
      </c>
      <c r="AB733" s="173">
        <f t="shared" ca="1" si="108"/>
        <v>1987</v>
      </c>
      <c r="AC733" s="6">
        <f t="shared" si="99"/>
        <v>0</v>
      </c>
      <c r="AD733" s="6">
        <f t="shared" si="100"/>
        <v>0</v>
      </c>
      <c r="AE733" s="6">
        <f t="shared" si="104"/>
        <v>35</v>
      </c>
      <c r="AF733" s="6" t="str">
        <f t="shared" si="101"/>
        <v>Gesetzlich an Stilllegung gehindert</v>
      </c>
    </row>
    <row r="734" spans="1:32" x14ac:dyDescent="0.25">
      <c r="A734" s="139" t="s">
        <v>2327</v>
      </c>
      <c r="B734" s="139" t="s">
        <v>63</v>
      </c>
      <c r="C734" s="139" t="s">
        <v>2321</v>
      </c>
      <c r="D734" s="139">
        <v>15806</v>
      </c>
      <c r="E734" s="139" t="s">
        <v>2322</v>
      </c>
      <c r="F734" s="139"/>
      <c r="G734" s="139" t="s">
        <v>66</v>
      </c>
      <c r="H734" s="139" t="s">
        <v>76</v>
      </c>
      <c r="I734" s="30">
        <v>32128</v>
      </c>
      <c r="J734" s="30">
        <v>32128</v>
      </c>
      <c r="K734" s="139" t="s">
        <v>120</v>
      </c>
      <c r="L734" s="139" t="s">
        <v>20</v>
      </c>
      <c r="M734" s="139"/>
      <c r="N734" s="139"/>
      <c r="O734" s="139" t="s">
        <v>20</v>
      </c>
      <c r="P734" s="139" t="s">
        <v>58</v>
      </c>
      <c r="Q734" s="139" t="s">
        <v>58</v>
      </c>
      <c r="R734" s="140">
        <v>36.5</v>
      </c>
      <c r="S734" s="140" t="s">
        <v>2321</v>
      </c>
      <c r="T734" s="151" t="s">
        <v>370</v>
      </c>
      <c r="U734" s="140" t="s">
        <v>70</v>
      </c>
      <c r="V734" s="164" t="s">
        <v>120</v>
      </c>
      <c r="W734" s="170">
        <f t="shared" ca="1" si="107"/>
        <v>1987</v>
      </c>
      <c r="X734" s="170" t="e">
        <f>INDEX(Kraftwerksliste!$C$21:$Z$559,MATCH(A734,Kraftwerksliste!$D$21:$D$559,0),17)</f>
        <v>#N/A</v>
      </c>
      <c r="Z734" s="153" t="str" cm="1">
        <f t="array" aca="1" ref="Z734" ca="1">CELL("format",I734)</f>
        <v>D1</v>
      </c>
      <c r="AA734" s="6">
        <v>733</v>
      </c>
      <c r="AB734" s="173">
        <f t="shared" ca="1" si="108"/>
        <v>1987</v>
      </c>
      <c r="AC734" s="6">
        <f t="shared" si="99"/>
        <v>0</v>
      </c>
      <c r="AD734" s="6">
        <f t="shared" si="100"/>
        <v>0</v>
      </c>
      <c r="AE734" s="6">
        <f t="shared" si="104"/>
        <v>35</v>
      </c>
      <c r="AF734" s="6" t="str">
        <f t="shared" si="101"/>
        <v>Gesetzlich an Stilllegung gehindert</v>
      </c>
    </row>
    <row r="735" spans="1:32" x14ac:dyDescent="0.25">
      <c r="A735" s="139" t="s">
        <v>2337</v>
      </c>
      <c r="B735" s="139" t="s">
        <v>2329</v>
      </c>
      <c r="C735" s="139" t="s">
        <v>2330</v>
      </c>
      <c r="D735" s="139">
        <v>90441</v>
      </c>
      <c r="E735" s="139" t="s">
        <v>2331</v>
      </c>
      <c r="F735" s="139" t="s">
        <v>2332</v>
      </c>
      <c r="G735" s="139" t="s">
        <v>127</v>
      </c>
      <c r="H735" s="139" t="s">
        <v>2338</v>
      </c>
      <c r="I735" s="30">
        <v>38357</v>
      </c>
      <c r="J735" s="30">
        <v>38357</v>
      </c>
      <c r="K735" s="139" t="s">
        <v>1</v>
      </c>
      <c r="L735" s="139" t="s">
        <v>20</v>
      </c>
      <c r="M735" s="139"/>
      <c r="N735" s="139"/>
      <c r="O735" s="139" t="s">
        <v>20</v>
      </c>
      <c r="P735" s="139" t="s">
        <v>58</v>
      </c>
      <c r="Q735" s="139" t="s">
        <v>55</v>
      </c>
      <c r="R735" s="140">
        <v>75</v>
      </c>
      <c r="S735" s="140" t="s">
        <v>2335</v>
      </c>
      <c r="T735" s="151" t="s">
        <v>370</v>
      </c>
      <c r="U735" s="140" t="s">
        <v>2336</v>
      </c>
      <c r="V735" s="164" t="s">
        <v>1</v>
      </c>
      <c r="W735" s="170">
        <f t="shared" ca="1" si="107"/>
        <v>2005</v>
      </c>
      <c r="X735" s="170" t="str">
        <f>INDEX(Kraftwerksliste!$C$21:$Z$559,MATCH(A735,Kraftwerksliste!$D$21:$D$559,0),17)</f>
        <v>Combined cycle</v>
      </c>
      <c r="Z735" s="153" t="str" cm="1">
        <f t="array" aca="1" ref="Z735" ca="1">CELL("format",I735)</f>
        <v>D1</v>
      </c>
      <c r="AA735" s="6">
        <v>734</v>
      </c>
      <c r="AB735" s="173">
        <f t="shared" ca="1" si="108"/>
        <v>2005</v>
      </c>
      <c r="AC735" s="6">
        <f t="shared" si="99"/>
        <v>0</v>
      </c>
      <c r="AD735" s="6">
        <f t="shared" si="100"/>
        <v>0</v>
      </c>
      <c r="AE735" s="6">
        <f t="shared" si="104"/>
        <v>10</v>
      </c>
      <c r="AF735" s="6" t="str">
        <f t="shared" si="101"/>
        <v>in Betrieb</v>
      </c>
    </row>
    <row r="736" spans="1:32" x14ac:dyDescent="0.25">
      <c r="A736" s="139" t="s">
        <v>2339</v>
      </c>
      <c r="B736" s="139" t="s">
        <v>2329</v>
      </c>
      <c r="C736" s="139" t="s">
        <v>2330</v>
      </c>
      <c r="D736" s="139">
        <v>90441</v>
      </c>
      <c r="E736" s="139" t="s">
        <v>2331</v>
      </c>
      <c r="F736" s="139" t="s">
        <v>2332</v>
      </c>
      <c r="G736" s="139" t="s">
        <v>127</v>
      </c>
      <c r="H736" s="139" t="s">
        <v>984</v>
      </c>
      <c r="I736" s="30">
        <v>38357</v>
      </c>
      <c r="J736" s="30">
        <v>38357</v>
      </c>
      <c r="K736" s="139" t="s">
        <v>1</v>
      </c>
      <c r="L736" s="139" t="s">
        <v>20</v>
      </c>
      <c r="M736" s="139"/>
      <c r="N736" s="139"/>
      <c r="O736" s="139" t="s">
        <v>20</v>
      </c>
      <c r="P736" s="139" t="s">
        <v>58</v>
      </c>
      <c r="Q736" s="139" t="s">
        <v>55</v>
      </c>
      <c r="R736" s="140">
        <v>75</v>
      </c>
      <c r="S736" s="140" t="s">
        <v>2335</v>
      </c>
      <c r="T736" s="151" t="s">
        <v>370</v>
      </c>
      <c r="U736" s="140" t="s">
        <v>2336</v>
      </c>
      <c r="V736" s="164" t="s">
        <v>1</v>
      </c>
      <c r="W736" s="170">
        <f t="shared" ca="1" si="107"/>
        <v>2005</v>
      </c>
      <c r="X736" s="170" t="str">
        <f>INDEX(Kraftwerksliste!$C$21:$Z$559,MATCH(A736,Kraftwerksliste!$D$21:$D$559,0),17)</f>
        <v>Combined cycle</v>
      </c>
      <c r="Z736" s="153" t="str" cm="1">
        <f t="array" aca="1" ref="Z736" ca="1">CELL("format",I736)</f>
        <v>D1</v>
      </c>
      <c r="AA736" s="6">
        <v>735</v>
      </c>
      <c r="AB736" s="173">
        <f t="shared" ca="1" si="108"/>
        <v>2005</v>
      </c>
      <c r="AC736" s="6">
        <f t="shared" si="99"/>
        <v>0</v>
      </c>
      <c r="AD736" s="6">
        <f t="shared" si="100"/>
        <v>0</v>
      </c>
      <c r="AE736" s="6">
        <f t="shared" si="104"/>
        <v>10</v>
      </c>
      <c r="AF736" s="6" t="str">
        <f t="shared" si="101"/>
        <v>in Betrieb</v>
      </c>
    </row>
    <row r="737" spans="1:32" x14ac:dyDescent="0.25">
      <c r="A737" s="139" t="s">
        <v>2340</v>
      </c>
      <c r="B737" s="139" t="s">
        <v>508</v>
      </c>
      <c r="C737" s="139" t="s">
        <v>2341</v>
      </c>
      <c r="D737" s="139">
        <v>90449</v>
      </c>
      <c r="E737" s="139" t="s">
        <v>2331</v>
      </c>
      <c r="F737" s="139"/>
      <c r="G737" s="139" t="s">
        <v>127</v>
      </c>
      <c r="H737" s="139">
        <v>1</v>
      </c>
      <c r="I737" s="30">
        <v>26665</v>
      </c>
      <c r="J737" s="30">
        <v>26665</v>
      </c>
      <c r="K737" s="139" t="s">
        <v>2</v>
      </c>
      <c r="L737" s="139" t="s">
        <v>110</v>
      </c>
      <c r="M737" s="139" t="s">
        <v>1658</v>
      </c>
      <c r="N737" s="139"/>
      <c r="O737" s="139" t="s">
        <v>20</v>
      </c>
      <c r="P737" s="139" t="s">
        <v>58</v>
      </c>
      <c r="Q737" s="139" t="s">
        <v>58</v>
      </c>
      <c r="R737" s="140">
        <v>383</v>
      </c>
      <c r="S737" s="140" t="s">
        <v>2342</v>
      </c>
      <c r="T737" s="151" t="s">
        <v>370</v>
      </c>
      <c r="U737" s="140" t="s">
        <v>168</v>
      </c>
      <c r="V737" s="164" t="s">
        <v>2</v>
      </c>
      <c r="W737" s="170">
        <f t="shared" ca="1" si="107"/>
        <v>1973</v>
      </c>
      <c r="X737" s="170" t="str">
        <f>INDEX(Kraftwerksliste!$C$21:$Z$559,MATCH(A737,Kraftwerksliste!$D$21:$D$559,0),17)</f>
        <v>Combined cycle</v>
      </c>
      <c r="Z737" s="153" t="str" cm="1">
        <f t="array" aca="1" ref="Z737" ca="1">CELL("format",I737)</f>
        <v>D1</v>
      </c>
      <c r="AA737" s="6">
        <v>736</v>
      </c>
      <c r="AB737" s="173">
        <f t="shared" ca="1" si="108"/>
        <v>1973</v>
      </c>
      <c r="AC737" s="6">
        <f t="shared" si="99"/>
        <v>0</v>
      </c>
      <c r="AD737" s="6">
        <f t="shared" si="100"/>
        <v>0</v>
      </c>
      <c r="AE737" s="6">
        <f t="shared" si="104"/>
        <v>23</v>
      </c>
      <c r="AF737" s="6" t="str">
        <f t="shared" si="101"/>
        <v>Saisonale Konservierung</v>
      </c>
    </row>
    <row r="738" spans="1:32" x14ac:dyDescent="0.25">
      <c r="A738" s="139" t="s">
        <v>2343</v>
      </c>
      <c r="B738" s="139" t="s">
        <v>508</v>
      </c>
      <c r="C738" s="139" t="s">
        <v>2341</v>
      </c>
      <c r="D738" s="139">
        <v>90449</v>
      </c>
      <c r="E738" s="139" t="s">
        <v>2331</v>
      </c>
      <c r="F738" s="139"/>
      <c r="G738" s="139" t="s">
        <v>127</v>
      </c>
      <c r="H738" s="139">
        <v>2</v>
      </c>
      <c r="I738" s="30">
        <v>27760</v>
      </c>
      <c r="J738" s="30">
        <v>27760</v>
      </c>
      <c r="K738" s="139" t="s">
        <v>2</v>
      </c>
      <c r="L738" s="139" t="s">
        <v>110</v>
      </c>
      <c r="M738" s="139" t="s">
        <v>1658</v>
      </c>
      <c r="N738" s="139"/>
      <c r="O738" s="139" t="s">
        <v>20</v>
      </c>
      <c r="P738" s="139" t="s">
        <v>58</v>
      </c>
      <c r="Q738" s="139" t="s">
        <v>58</v>
      </c>
      <c r="R738" s="140">
        <v>440</v>
      </c>
      <c r="S738" s="140" t="s">
        <v>2342</v>
      </c>
      <c r="T738" s="151" t="s">
        <v>370</v>
      </c>
      <c r="U738" s="140" t="s">
        <v>168</v>
      </c>
      <c r="V738" s="164" t="s">
        <v>2</v>
      </c>
      <c r="W738" s="170">
        <f t="shared" ca="1" si="107"/>
        <v>1976</v>
      </c>
      <c r="X738" s="170" t="str">
        <f>INDEX(Kraftwerksliste!$C$21:$Z$559,MATCH(A738,Kraftwerksliste!$D$21:$D$559,0),17)</f>
        <v>Combined cycle</v>
      </c>
      <c r="Z738" s="153" t="str" cm="1">
        <f t="array" aca="1" ref="Z738" ca="1">CELL("format",I738)</f>
        <v>D1</v>
      </c>
      <c r="AA738" s="6">
        <v>737</v>
      </c>
      <c r="AB738" s="173">
        <f t="shared" ca="1" si="108"/>
        <v>1976</v>
      </c>
      <c r="AC738" s="6">
        <f t="shared" si="99"/>
        <v>0</v>
      </c>
      <c r="AD738" s="6">
        <f t="shared" si="100"/>
        <v>0</v>
      </c>
      <c r="AE738" s="6">
        <f t="shared" si="104"/>
        <v>23</v>
      </c>
      <c r="AF738" s="6" t="str">
        <f t="shared" si="101"/>
        <v>Saisonale Konservierung</v>
      </c>
    </row>
    <row r="739" spans="1:32" x14ac:dyDescent="0.25">
      <c r="A739" s="139" t="s">
        <v>2328</v>
      </c>
      <c r="B739" s="139" t="s">
        <v>2329</v>
      </c>
      <c r="C739" s="139" t="s">
        <v>2330</v>
      </c>
      <c r="D739" s="139">
        <v>90441</v>
      </c>
      <c r="E739" s="139" t="s">
        <v>2331</v>
      </c>
      <c r="F739" s="139" t="s">
        <v>2332</v>
      </c>
      <c r="G739" s="139" t="s">
        <v>127</v>
      </c>
      <c r="H739" s="139"/>
      <c r="I739" s="30">
        <v>35309</v>
      </c>
      <c r="J739" s="30">
        <v>35309</v>
      </c>
      <c r="K739" s="139" t="s">
        <v>1</v>
      </c>
      <c r="L739" s="139" t="s">
        <v>16</v>
      </c>
      <c r="M739" s="139" t="s">
        <v>2333</v>
      </c>
      <c r="N739" s="139" t="s">
        <v>2334</v>
      </c>
      <c r="O739" s="139" t="s">
        <v>16</v>
      </c>
      <c r="P739" s="139" t="s">
        <v>58</v>
      </c>
      <c r="Q739" s="139" t="s">
        <v>55</v>
      </c>
      <c r="R739" s="140">
        <v>18</v>
      </c>
      <c r="S739" s="140" t="s">
        <v>2335</v>
      </c>
      <c r="T739" s="151" t="s">
        <v>370</v>
      </c>
      <c r="U739" s="140" t="s">
        <v>2336</v>
      </c>
      <c r="V739" s="164" t="s">
        <v>1</v>
      </c>
      <c r="W739" s="170">
        <f t="shared" ca="1" si="107"/>
        <v>1996</v>
      </c>
      <c r="X739" s="170" t="str">
        <f>INDEX(Kraftwerksliste!$C$21:$Z$559,MATCH(A739,Kraftwerksliste!$D$21:$D$559,0),17)</f>
        <v>Combined cycle</v>
      </c>
      <c r="Z739" s="153" t="str" cm="1">
        <f t="array" aca="1" ref="Z739" ca="1">CELL("format",I739)</f>
        <v>D1</v>
      </c>
      <c r="AA739" s="6">
        <v>738</v>
      </c>
      <c r="AB739" s="173">
        <f t="shared" ca="1" si="108"/>
        <v>1996</v>
      </c>
      <c r="AC739" s="6">
        <f t="shared" si="99"/>
        <v>0</v>
      </c>
      <c r="AD739" s="6">
        <f t="shared" si="100"/>
        <v>0</v>
      </c>
      <c r="AE739" s="6">
        <f t="shared" si="104"/>
        <v>10</v>
      </c>
      <c r="AF739" s="6" t="str">
        <f t="shared" si="101"/>
        <v>in Betrieb</v>
      </c>
    </row>
    <row r="740" spans="1:32" x14ac:dyDescent="0.25">
      <c r="A740" s="139" t="s">
        <v>2355</v>
      </c>
      <c r="B740" s="139" t="s">
        <v>222</v>
      </c>
      <c r="C740" s="139" t="s">
        <v>2356</v>
      </c>
      <c r="D740" s="139">
        <v>83131</v>
      </c>
      <c r="E740" s="139" t="s">
        <v>2356</v>
      </c>
      <c r="F740" s="139" t="s">
        <v>2357</v>
      </c>
      <c r="G740" s="139" t="s">
        <v>127</v>
      </c>
      <c r="H740" s="139" t="s">
        <v>2356</v>
      </c>
      <c r="I740" s="30">
        <v>30114</v>
      </c>
      <c r="J740" s="30">
        <v>30114</v>
      </c>
      <c r="K740" s="139" t="s">
        <v>1</v>
      </c>
      <c r="L740" s="139" t="s">
        <v>25</v>
      </c>
      <c r="M740" s="139"/>
      <c r="N740" s="139"/>
      <c r="O740" s="139" t="s">
        <v>25</v>
      </c>
      <c r="P740" s="139" t="s">
        <v>58</v>
      </c>
      <c r="Q740" s="139" t="s">
        <v>58</v>
      </c>
      <c r="R740" s="140">
        <v>48</v>
      </c>
      <c r="S740" s="140" t="s">
        <v>226</v>
      </c>
      <c r="T740" s="151" t="s">
        <v>370</v>
      </c>
      <c r="U740" s="140" t="s">
        <v>168</v>
      </c>
      <c r="V740" s="164" t="s">
        <v>1</v>
      </c>
      <c r="W740" s="170">
        <f t="shared" ca="1" si="107"/>
        <v>1982</v>
      </c>
      <c r="X740" s="170" t="e">
        <f>INDEX(Kraftwerksliste!$C$21:$Z$559,MATCH(A740,Kraftwerksliste!$D$21:$D$559,0),17)</f>
        <v>#N/A</v>
      </c>
      <c r="Z740" s="153" t="str" cm="1">
        <f t="array" aca="1" ref="Z740" ca="1">CELL("format",I740)</f>
        <v>D1</v>
      </c>
      <c r="AA740" s="6">
        <v>739</v>
      </c>
      <c r="AB740" s="173">
        <f t="shared" ca="1" si="108"/>
        <v>1982</v>
      </c>
      <c r="AC740" s="6">
        <f t="shared" si="99"/>
        <v>0</v>
      </c>
      <c r="AD740" s="6">
        <f t="shared" si="100"/>
        <v>0</v>
      </c>
      <c r="AE740" s="6">
        <f t="shared" si="104"/>
        <v>10</v>
      </c>
      <c r="AF740" s="6" t="str">
        <f t="shared" si="101"/>
        <v>in Betrieb</v>
      </c>
    </row>
    <row r="741" spans="1:32" x14ac:dyDescent="0.25">
      <c r="A741" s="139" t="s">
        <v>3680</v>
      </c>
      <c r="B741" s="139" t="s">
        <v>222</v>
      </c>
      <c r="C741" s="139" t="s">
        <v>3681</v>
      </c>
      <c r="D741" s="139">
        <v>83080</v>
      </c>
      <c r="E741" s="139" t="s">
        <v>3682</v>
      </c>
      <c r="F741" s="139" t="s">
        <v>3683</v>
      </c>
      <c r="G741" s="139" t="s">
        <v>127</v>
      </c>
      <c r="H741" s="139" t="s">
        <v>3681</v>
      </c>
      <c r="I741" s="30">
        <v>33721</v>
      </c>
      <c r="J741" s="30">
        <v>33721</v>
      </c>
      <c r="K741" s="139" t="s">
        <v>3823</v>
      </c>
      <c r="L741" s="139" t="s">
        <v>25</v>
      </c>
      <c r="M741" s="139"/>
      <c r="N741" s="139"/>
      <c r="O741" s="139" t="s">
        <v>25</v>
      </c>
      <c r="P741" s="139" t="s">
        <v>58</v>
      </c>
      <c r="Q741" s="139" t="s">
        <v>58</v>
      </c>
      <c r="R741" s="140">
        <v>60</v>
      </c>
      <c r="S741" s="140" t="s">
        <v>226</v>
      </c>
      <c r="T741" s="151" t="s">
        <v>370</v>
      </c>
      <c r="U741" s="140" t="s">
        <v>2461</v>
      </c>
      <c r="V741" s="164" t="s">
        <v>3823</v>
      </c>
      <c r="W741" s="170">
        <f t="shared" ca="1" si="107"/>
        <v>1992</v>
      </c>
      <c r="X741" s="170" t="e">
        <f>INDEX(Kraftwerksliste!$C$21:$Z$559,MATCH(A741,Kraftwerksliste!$D$21:$D$559,0),17)</f>
        <v>#N/A</v>
      </c>
      <c r="Z741" s="153" t="str" cm="1">
        <f t="array" aca="1" ref="Z741" ca="1">CELL("format",I741)</f>
        <v>D1</v>
      </c>
      <c r="AA741" s="6">
        <v>740</v>
      </c>
      <c r="AB741" s="173">
        <f t="shared" ca="1" si="108"/>
        <v>1992</v>
      </c>
      <c r="AC741" s="6">
        <f t="shared" si="99"/>
        <v>0</v>
      </c>
      <c r="AD741" s="6">
        <f t="shared" si="100"/>
        <v>0</v>
      </c>
      <c r="AE741" s="6">
        <f t="shared" si="104"/>
        <v>19</v>
      </c>
      <c r="AF741" s="6" t="str">
        <f t="shared" si="101"/>
        <v>Wegfall IWA nach DE</v>
      </c>
    </row>
    <row r="742" spans="1:32" x14ac:dyDescent="0.25">
      <c r="A742" s="139" t="s">
        <v>5199</v>
      </c>
      <c r="B742" s="139"/>
      <c r="C742" s="139"/>
      <c r="D742" s="139">
        <v>55234</v>
      </c>
      <c r="E742" s="139" t="s">
        <v>6704</v>
      </c>
      <c r="F742" s="139"/>
      <c r="G742" s="139" t="s">
        <v>98</v>
      </c>
      <c r="H742" s="139"/>
      <c r="I742" s="32">
        <v>2002</v>
      </c>
      <c r="J742" s="32">
        <v>2002</v>
      </c>
      <c r="K742" s="139" t="s">
        <v>1</v>
      </c>
      <c r="L742" s="139" t="s">
        <v>3864</v>
      </c>
      <c r="M742" s="139"/>
      <c r="N742" s="139"/>
      <c r="O742" s="139" t="s">
        <v>3864</v>
      </c>
      <c r="P742" s="139" t="s">
        <v>55</v>
      </c>
      <c r="Q742" s="139"/>
      <c r="R742" s="140">
        <v>12</v>
      </c>
      <c r="S742" s="140"/>
      <c r="T742" s="151" t="s">
        <v>149</v>
      </c>
      <c r="U742" s="140" t="s">
        <v>1054</v>
      </c>
      <c r="V742" s="164" t="s">
        <v>1</v>
      </c>
      <c r="W742" s="170" t="str">
        <f t="shared" ca="1" si="107"/>
        <v>2002</v>
      </c>
      <c r="X742" s="170" t="e">
        <f>INDEX(Kraftwerksliste!$C$21:$Z$559,MATCH(A742,Kraftwerksliste!$D$21:$D$559,0),17)</f>
        <v>#N/A</v>
      </c>
      <c r="Z742" s="153" t="str" cm="1">
        <f t="array" aca="1" ref="Z742" ca="1">CELL("format",I742)</f>
        <v>G</v>
      </c>
      <c r="AA742" s="6">
        <v>741</v>
      </c>
      <c r="AB742" s="173" t="str">
        <f t="shared" ca="1" si="108"/>
        <v>2002</v>
      </c>
      <c r="AC742" s="6">
        <f t="shared" si="99"/>
        <v>0</v>
      </c>
      <c r="AD742" s="6">
        <f t="shared" si="100"/>
        <v>0</v>
      </c>
      <c r="AE742" s="6">
        <f t="shared" si="104"/>
        <v>10</v>
      </c>
      <c r="AF742" s="6" t="str">
        <f t="shared" si="101"/>
        <v>in Betrieb</v>
      </c>
    </row>
    <row r="743" spans="1:32" x14ac:dyDescent="0.25">
      <c r="A743" s="139" t="s">
        <v>2362</v>
      </c>
      <c r="B743" s="139" t="s">
        <v>2363</v>
      </c>
      <c r="C743" s="139" t="s">
        <v>2364</v>
      </c>
      <c r="D743" s="139">
        <v>46049</v>
      </c>
      <c r="E743" s="139" t="s">
        <v>2365</v>
      </c>
      <c r="F743" s="139" t="s">
        <v>2366</v>
      </c>
      <c r="G743" s="139" t="s">
        <v>54</v>
      </c>
      <c r="H743" s="139" t="s">
        <v>2367</v>
      </c>
      <c r="I743" s="30">
        <v>33528</v>
      </c>
      <c r="J743" s="30">
        <v>33528</v>
      </c>
      <c r="K743" s="139" t="s">
        <v>1</v>
      </c>
      <c r="L743" s="139" t="s">
        <v>16</v>
      </c>
      <c r="M743" s="139" t="s">
        <v>16</v>
      </c>
      <c r="N743" s="139" t="s">
        <v>218</v>
      </c>
      <c r="O743" s="139" t="s">
        <v>16</v>
      </c>
      <c r="P743" s="139" t="s">
        <v>58</v>
      </c>
      <c r="Q743" s="139" t="s">
        <v>55</v>
      </c>
      <c r="R743" s="140">
        <v>40.4</v>
      </c>
      <c r="S743" s="140" t="s">
        <v>2368</v>
      </c>
      <c r="T743" s="151" t="s">
        <v>370</v>
      </c>
      <c r="U743" s="140" t="s">
        <v>2369</v>
      </c>
      <c r="V743" s="164" t="s">
        <v>1</v>
      </c>
      <c r="W743" s="170">
        <f t="shared" ca="1" si="107"/>
        <v>1991</v>
      </c>
      <c r="X743" s="170" t="str">
        <f>INDEX(Kraftwerksliste!$C$21:$Z$559,MATCH(A743,Kraftwerksliste!$D$21:$D$559,0),17)</f>
        <v>Steam turbine</v>
      </c>
      <c r="Z743" s="153" t="str" cm="1">
        <f t="array" aca="1" ref="Z743" ca="1">CELL("format",I743)</f>
        <v>D1</v>
      </c>
      <c r="AA743" s="6">
        <v>742</v>
      </c>
      <c r="AB743" s="173">
        <f t="shared" ca="1" si="108"/>
        <v>1991</v>
      </c>
      <c r="AC743" s="6">
        <f t="shared" si="99"/>
        <v>0</v>
      </c>
      <c r="AD743" s="6">
        <f t="shared" si="100"/>
        <v>0</v>
      </c>
      <c r="AE743" s="6">
        <f t="shared" si="104"/>
        <v>10</v>
      </c>
      <c r="AF743" s="6" t="str">
        <f t="shared" si="101"/>
        <v>in Betrieb</v>
      </c>
    </row>
    <row r="744" spans="1:32" x14ac:dyDescent="0.25">
      <c r="A744" s="139" t="s">
        <v>2370</v>
      </c>
      <c r="B744" s="139" t="s">
        <v>2363</v>
      </c>
      <c r="C744" s="139" t="s">
        <v>2364</v>
      </c>
      <c r="D744" s="139">
        <v>46049</v>
      </c>
      <c r="E744" s="139" t="s">
        <v>2365</v>
      </c>
      <c r="F744" s="139" t="s">
        <v>2366</v>
      </c>
      <c r="G744" s="139" t="s">
        <v>54</v>
      </c>
      <c r="H744" s="139" t="s">
        <v>2371</v>
      </c>
      <c r="I744" s="30">
        <v>38813</v>
      </c>
      <c r="J744" s="30">
        <v>38813</v>
      </c>
      <c r="K744" s="139" t="s">
        <v>1</v>
      </c>
      <c r="L744" s="139" t="s">
        <v>16</v>
      </c>
      <c r="M744" s="139" t="s">
        <v>16</v>
      </c>
      <c r="N744" s="139" t="s">
        <v>218</v>
      </c>
      <c r="O744" s="139" t="s">
        <v>16</v>
      </c>
      <c r="P744" s="139" t="s">
        <v>58</v>
      </c>
      <c r="Q744" s="139" t="s">
        <v>55</v>
      </c>
      <c r="R744" s="140">
        <v>21.1</v>
      </c>
      <c r="S744" s="140" t="s">
        <v>2372</v>
      </c>
      <c r="T744" s="151" t="s">
        <v>149</v>
      </c>
      <c r="U744" s="140" t="s">
        <v>2373</v>
      </c>
      <c r="V744" s="164" t="s">
        <v>1</v>
      </c>
      <c r="W744" s="170">
        <f t="shared" ca="1" si="107"/>
        <v>2006</v>
      </c>
      <c r="X744" s="170" t="str">
        <f>INDEX(Kraftwerksliste!$C$21:$Z$559,MATCH(A744,Kraftwerksliste!$D$21:$D$559,0),17)</f>
        <v>Steam turbine</v>
      </c>
      <c r="Z744" s="153" t="str" cm="1">
        <f t="array" aca="1" ref="Z744" ca="1">CELL("format",I744)</f>
        <v>D1</v>
      </c>
      <c r="AA744" s="6">
        <v>743</v>
      </c>
      <c r="AB744" s="173">
        <f t="shared" ca="1" si="108"/>
        <v>2006</v>
      </c>
      <c r="AC744" s="6">
        <f t="shared" si="99"/>
        <v>0</v>
      </c>
      <c r="AD744" s="6">
        <f t="shared" si="100"/>
        <v>0</v>
      </c>
      <c r="AE744" s="6">
        <f t="shared" si="104"/>
        <v>10</v>
      </c>
      <c r="AF744" s="6" t="str">
        <f t="shared" si="101"/>
        <v>in Betrieb</v>
      </c>
    </row>
    <row r="745" spans="1:32" x14ac:dyDescent="0.25">
      <c r="A745" s="139" t="s">
        <v>2374</v>
      </c>
      <c r="B745" s="139" t="s">
        <v>2375</v>
      </c>
      <c r="C745" s="139" t="s">
        <v>2376</v>
      </c>
      <c r="D745" s="139">
        <v>46045</v>
      </c>
      <c r="E745" s="139" t="s">
        <v>2365</v>
      </c>
      <c r="F745" s="139"/>
      <c r="G745" s="139" t="s">
        <v>54</v>
      </c>
      <c r="H745" s="139" t="s">
        <v>2376</v>
      </c>
      <c r="I745" s="30">
        <v>25953</v>
      </c>
      <c r="J745" s="30">
        <v>25953</v>
      </c>
      <c r="K745" s="139" t="s">
        <v>1</v>
      </c>
      <c r="L745" s="139" t="s">
        <v>20</v>
      </c>
      <c r="M745" s="139"/>
      <c r="N745" s="139"/>
      <c r="O745" s="139" t="s">
        <v>20</v>
      </c>
      <c r="P745" s="139" t="s">
        <v>58</v>
      </c>
      <c r="Q745" s="139" t="s">
        <v>55</v>
      </c>
      <c r="R745" s="140">
        <v>23.1</v>
      </c>
      <c r="S745" s="140"/>
      <c r="T745" s="151" t="s">
        <v>149</v>
      </c>
      <c r="U745" s="140" t="s">
        <v>2369</v>
      </c>
      <c r="V745" s="164" t="s">
        <v>1</v>
      </c>
      <c r="W745" s="170">
        <f t="shared" ca="1" si="107"/>
        <v>1971</v>
      </c>
      <c r="X745" s="170" t="str">
        <f>INDEX(Kraftwerksliste!$C$21:$Z$559,MATCH(A745,Kraftwerksliste!$D$21:$D$559,0),17)</f>
        <v>Steam turbine</v>
      </c>
      <c r="Z745" s="153" t="str" cm="1">
        <f t="array" aca="1" ref="Z745" ca="1">CELL("format",I745)</f>
        <v>D1</v>
      </c>
      <c r="AA745" s="6">
        <v>744</v>
      </c>
      <c r="AB745" s="173">
        <f t="shared" ca="1" si="108"/>
        <v>1971</v>
      </c>
      <c r="AC745" s="6">
        <f t="shared" si="99"/>
        <v>0</v>
      </c>
      <c r="AD745" s="6">
        <f t="shared" si="100"/>
        <v>0</v>
      </c>
      <c r="AE745" s="6">
        <f t="shared" si="104"/>
        <v>10</v>
      </c>
      <c r="AF745" s="6" t="str">
        <f t="shared" si="101"/>
        <v>in Betrieb</v>
      </c>
    </row>
    <row r="746" spans="1:32" x14ac:dyDescent="0.25">
      <c r="A746" s="139" t="s">
        <v>2377</v>
      </c>
      <c r="B746" s="139" t="s">
        <v>2375</v>
      </c>
      <c r="C746" s="139" t="s">
        <v>2378</v>
      </c>
      <c r="D746" s="139">
        <v>46147</v>
      </c>
      <c r="E746" s="139" t="s">
        <v>2365</v>
      </c>
      <c r="F746" s="139"/>
      <c r="G746" s="139" t="s">
        <v>54</v>
      </c>
      <c r="H746" s="139" t="s">
        <v>2378</v>
      </c>
      <c r="I746" s="30">
        <v>35065</v>
      </c>
      <c r="J746" s="30">
        <v>35065</v>
      </c>
      <c r="K746" s="139" t="s">
        <v>3676</v>
      </c>
      <c r="L746" s="139" t="s">
        <v>20</v>
      </c>
      <c r="M746" s="139"/>
      <c r="N746" s="139"/>
      <c r="O746" s="139" t="s">
        <v>20</v>
      </c>
      <c r="P746" s="139" t="s">
        <v>58</v>
      </c>
      <c r="Q746" s="139" t="s">
        <v>55</v>
      </c>
      <c r="R746" s="140">
        <v>24.5</v>
      </c>
      <c r="S746" s="140"/>
      <c r="T746" s="151" t="s">
        <v>370</v>
      </c>
      <c r="U746" s="140" t="s">
        <v>2369</v>
      </c>
      <c r="V746" s="164" t="s">
        <v>7487</v>
      </c>
      <c r="W746" s="170">
        <f t="shared" ca="1" si="107"/>
        <v>1996</v>
      </c>
      <c r="X746" s="170" t="str">
        <f>INDEX(Kraftwerksliste!$C$21:$Z$559,MATCH(A746,Kraftwerksliste!$D$21:$D$559,0),17)</f>
        <v>Steam turbine</v>
      </c>
      <c r="Z746" s="153" t="str" cm="1">
        <f t="array" aca="1" ref="Z746" ca="1">CELL("format",I746)</f>
        <v>D1</v>
      </c>
      <c r="AA746" s="6">
        <v>745</v>
      </c>
      <c r="AB746" s="173">
        <f t="shared" ca="1" si="108"/>
        <v>1996</v>
      </c>
      <c r="AC746" s="6">
        <f t="shared" si="99"/>
        <v>1</v>
      </c>
      <c r="AD746" s="6">
        <f t="shared" si="100"/>
        <v>0</v>
      </c>
      <c r="AE746" s="6">
        <f t="shared" si="104"/>
        <v>36</v>
      </c>
      <c r="AF746" s="6" t="str">
        <f t="shared" si="101"/>
        <v xml:space="preserve">Endgültig Stillgelegt 2019 </v>
      </c>
    </row>
    <row r="747" spans="1:32" x14ac:dyDescent="0.25">
      <c r="A747" s="139" t="s">
        <v>5200</v>
      </c>
      <c r="B747" s="139" t="s">
        <v>3876</v>
      </c>
      <c r="C747" s="139" t="s">
        <v>5201</v>
      </c>
      <c r="D747" s="139">
        <v>73447</v>
      </c>
      <c r="E747" s="139" t="s">
        <v>6705</v>
      </c>
      <c r="F747" s="139"/>
      <c r="G747" s="139" t="s">
        <v>57</v>
      </c>
      <c r="H747" s="139"/>
      <c r="I747" s="30">
        <v>39060</v>
      </c>
      <c r="J747" s="30">
        <v>39060</v>
      </c>
      <c r="K747" s="139" t="s">
        <v>1</v>
      </c>
      <c r="L747" s="139" t="s">
        <v>3864</v>
      </c>
      <c r="M747" s="139"/>
      <c r="N747" s="139"/>
      <c r="O747" s="139" t="s">
        <v>3864</v>
      </c>
      <c r="P747" s="139" t="s">
        <v>55</v>
      </c>
      <c r="Q747" s="139" t="s">
        <v>58</v>
      </c>
      <c r="R747" s="140">
        <v>10</v>
      </c>
      <c r="S747" s="140" t="s">
        <v>7377</v>
      </c>
      <c r="T747" s="151" t="s">
        <v>149</v>
      </c>
      <c r="U747" s="140" t="s">
        <v>7157</v>
      </c>
      <c r="V747" s="164" t="s">
        <v>1</v>
      </c>
      <c r="W747" s="170">
        <f t="shared" ca="1" si="107"/>
        <v>2006</v>
      </c>
      <c r="X747" s="170" t="e">
        <f>INDEX(Kraftwerksliste!$C$21:$Z$559,MATCH(A747,Kraftwerksliste!$D$21:$D$559,0),17)</f>
        <v>#N/A</v>
      </c>
      <c r="Z747" s="153" t="str" cm="1">
        <f t="array" aca="1" ref="Z747" ca="1">CELL("format",I747)</f>
        <v>D1</v>
      </c>
      <c r="AA747" s="6">
        <v>746</v>
      </c>
      <c r="AB747" s="173">
        <f t="shared" ca="1" si="108"/>
        <v>2006</v>
      </c>
      <c r="AC747" s="6">
        <f t="shared" si="99"/>
        <v>0</v>
      </c>
      <c r="AD747" s="6">
        <f t="shared" si="100"/>
        <v>0</v>
      </c>
      <c r="AE747" s="6">
        <f t="shared" si="104"/>
        <v>10</v>
      </c>
      <c r="AF747" s="6" t="str">
        <f t="shared" si="101"/>
        <v>in Betrieb</v>
      </c>
    </row>
    <row r="748" spans="1:32" x14ac:dyDescent="0.25">
      <c r="A748" s="139" t="s">
        <v>2391</v>
      </c>
      <c r="B748" s="139" t="s">
        <v>2392</v>
      </c>
      <c r="C748" s="139" t="s">
        <v>2393</v>
      </c>
      <c r="D748" s="139">
        <v>63784</v>
      </c>
      <c r="E748" s="139" t="s">
        <v>2393</v>
      </c>
      <c r="F748" s="139"/>
      <c r="G748" s="139" t="s">
        <v>127</v>
      </c>
      <c r="H748" s="139">
        <v>2</v>
      </c>
      <c r="I748" s="30">
        <v>7580</v>
      </c>
      <c r="J748" s="30">
        <v>7580</v>
      </c>
      <c r="K748" s="139" t="s">
        <v>1</v>
      </c>
      <c r="L748" s="139" t="s">
        <v>20</v>
      </c>
      <c r="M748" s="139"/>
      <c r="N748" s="139"/>
      <c r="O748" s="139" t="s">
        <v>20</v>
      </c>
      <c r="P748" s="139" t="s">
        <v>58</v>
      </c>
      <c r="Q748" s="139" t="s">
        <v>55</v>
      </c>
      <c r="R748" s="140">
        <v>40</v>
      </c>
      <c r="S748" s="140" t="s">
        <v>2394</v>
      </c>
      <c r="T748" s="151" t="s">
        <v>149</v>
      </c>
      <c r="U748" s="140" t="s">
        <v>2395</v>
      </c>
      <c r="V748" s="164" t="s">
        <v>1</v>
      </c>
      <c r="W748" s="170">
        <f t="shared" ca="1" si="107"/>
        <v>1920</v>
      </c>
      <c r="X748" s="170" t="str">
        <f>INDEX(Kraftwerksliste!$C$21:$Z$559,MATCH(A748,Kraftwerksliste!$D$21:$D$559,0),17)</f>
        <v>Combined cycle</v>
      </c>
      <c r="Z748" s="153" t="str" cm="1">
        <f t="array" aca="1" ref="Z748" ca="1">CELL("format",I748)</f>
        <v>D1</v>
      </c>
      <c r="AA748" s="6">
        <v>747</v>
      </c>
      <c r="AB748" s="173">
        <f t="shared" ca="1" si="108"/>
        <v>1920</v>
      </c>
      <c r="AC748" s="6">
        <f t="shared" si="99"/>
        <v>0</v>
      </c>
      <c r="AD748" s="6">
        <f t="shared" si="100"/>
        <v>0</v>
      </c>
      <c r="AE748" s="6">
        <f t="shared" si="104"/>
        <v>10</v>
      </c>
      <c r="AF748" s="6" t="str">
        <f t="shared" si="101"/>
        <v>in Betrieb</v>
      </c>
    </row>
    <row r="749" spans="1:32" x14ac:dyDescent="0.25">
      <c r="A749" s="139" t="s">
        <v>2396</v>
      </c>
      <c r="B749" s="139" t="s">
        <v>2392</v>
      </c>
      <c r="C749" s="139" t="s">
        <v>2393</v>
      </c>
      <c r="D749" s="139">
        <v>63784</v>
      </c>
      <c r="E749" s="139" t="s">
        <v>2393</v>
      </c>
      <c r="F749" s="139"/>
      <c r="G749" s="139" t="s">
        <v>127</v>
      </c>
      <c r="H749" s="139">
        <v>1</v>
      </c>
      <c r="I749" s="30">
        <v>34700</v>
      </c>
      <c r="J749" s="30">
        <v>34700</v>
      </c>
      <c r="K749" s="139" t="s">
        <v>1</v>
      </c>
      <c r="L749" s="139" t="s">
        <v>20</v>
      </c>
      <c r="M749" s="139"/>
      <c r="N749" s="139"/>
      <c r="O749" s="139" t="s">
        <v>20</v>
      </c>
      <c r="P749" s="139" t="s">
        <v>58</v>
      </c>
      <c r="Q749" s="139" t="s">
        <v>55</v>
      </c>
      <c r="R749" s="140">
        <v>60</v>
      </c>
      <c r="S749" s="140" t="s">
        <v>2397</v>
      </c>
      <c r="T749" s="151" t="s">
        <v>149</v>
      </c>
      <c r="U749" s="140" t="s">
        <v>2395</v>
      </c>
      <c r="V749" s="164" t="s">
        <v>1</v>
      </c>
      <c r="W749" s="170">
        <f t="shared" ca="1" si="107"/>
        <v>1995</v>
      </c>
      <c r="X749" s="170" t="str">
        <f>INDEX(Kraftwerksliste!$C$21:$Z$559,MATCH(A749,Kraftwerksliste!$D$21:$D$559,0),17)</f>
        <v>Combined cycle</v>
      </c>
      <c r="Z749" s="153" t="str" cm="1">
        <f t="array" aca="1" ref="Z749" ca="1">CELL("format",I749)</f>
        <v>D1</v>
      </c>
      <c r="AA749" s="6">
        <v>748</v>
      </c>
      <c r="AB749" s="173">
        <f t="shared" ca="1" si="108"/>
        <v>1995</v>
      </c>
      <c r="AC749" s="6">
        <f t="shared" si="99"/>
        <v>0</v>
      </c>
      <c r="AD749" s="6">
        <f t="shared" si="100"/>
        <v>0</v>
      </c>
      <c r="AE749" s="6">
        <f t="shared" si="104"/>
        <v>10</v>
      </c>
      <c r="AF749" s="6" t="str">
        <f t="shared" si="101"/>
        <v>in Betrieb</v>
      </c>
    </row>
    <row r="750" spans="1:32" x14ac:dyDescent="0.25">
      <c r="A750" s="139" t="s">
        <v>5207</v>
      </c>
      <c r="B750" s="139"/>
      <c r="C750" s="139"/>
      <c r="D750" s="139">
        <v>21734</v>
      </c>
      <c r="E750" s="139" t="s">
        <v>6709</v>
      </c>
      <c r="F750" s="139"/>
      <c r="G750" s="139" t="s">
        <v>59</v>
      </c>
      <c r="H750" s="139"/>
      <c r="I750" s="32">
        <v>2000</v>
      </c>
      <c r="J750" s="32">
        <v>2000</v>
      </c>
      <c r="K750" s="139" t="s">
        <v>1</v>
      </c>
      <c r="L750" s="139" t="s">
        <v>3864</v>
      </c>
      <c r="M750" s="139"/>
      <c r="N750" s="139"/>
      <c r="O750" s="139" t="s">
        <v>3864</v>
      </c>
      <c r="P750" s="139" t="s">
        <v>55</v>
      </c>
      <c r="Q750" s="139"/>
      <c r="R750" s="140">
        <v>16.5</v>
      </c>
      <c r="S750" s="140"/>
      <c r="T750" s="151" t="s">
        <v>1280</v>
      </c>
      <c r="U750" s="140" t="s">
        <v>60</v>
      </c>
      <c r="V750" s="164" t="s">
        <v>1</v>
      </c>
      <c r="W750" s="170" t="str">
        <f t="shared" ca="1" si="107"/>
        <v>2000</v>
      </c>
      <c r="X750" s="170" t="e">
        <f>INDEX(Kraftwerksliste!$C$21:$Z$559,MATCH(A750,Kraftwerksliste!$D$21:$D$559,0),17)</f>
        <v>#N/A</v>
      </c>
      <c r="Z750" s="153" t="str" cm="1">
        <f t="array" aca="1" ref="Z750" ca="1">CELL("format",I750)</f>
        <v>G</v>
      </c>
      <c r="AA750" s="6">
        <v>749</v>
      </c>
      <c r="AB750" s="173" t="str">
        <f t="shared" ca="1" si="108"/>
        <v>2000</v>
      </c>
      <c r="AC750" s="6">
        <f t="shared" si="99"/>
        <v>0</v>
      </c>
      <c r="AD750" s="6">
        <f t="shared" si="100"/>
        <v>0</v>
      </c>
      <c r="AE750" s="6">
        <f t="shared" si="104"/>
        <v>10</v>
      </c>
      <c r="AF750" s="6" t="str">
        <f t="shared" si="101"/>
        <v>in Betrieb</v>
      </c>
    </row>
    <row r="751" spans="1:32" x14ac:dyDescent="0.25">
      <c r="A751" s="139" t="s">
        <v>2415</v>
      </c>
      <c r="B751" s="139" t="s">
        <v>2410</v>
      </c>
      <c r="C751" s="139" t="s">
        <v>2416</v>
      </c>
      <c r="D751" s="139">
        <v>63067</v>
      </c>
      <c r="E751" s="139" t="s">
        <v>2412</v>
      </c>
      <c r="F751" s="139"/>
      <c r="G751" s="139" t="s">
        <v>220</v>
      </c>
      <c r="H751" s="139"/>
      <c r="I751" s="30">
        <v>32919</v>
      </c>
      <c r="J751" s="30">
        <v>32919</v>
      </c>
      <c r="K751" s="139" t="s">
        <v>1</v>
      </c>
      <c r="L751" s="139" t="s">
        <v>110</v>
      </c>
      <c r="M751" s="139" t="s">
        <v>32</v>
      </c>
      <c r="N751" s="139" t="s">
        <v>17</v>
      </c>
      <c r="O751" s="139" t="s">
        <v>32</v>
      </c>
      <c r="P751" s="139" t="s">
        <v>58</v>
      </c>
      <c r="Q751" s="139" t="s">
        <v>158</v>
      </c>
      <c r="R751" s="140">
        <v>54</v>
      </c>
      <c r="S751" s="140" t="s">
        <v>2417</v>
      </c>
      <c r="T751" s="151" t="s">
        <v>370</v>
      </c>
      <c r="U751" s="140" t="s">
        <v>2083</v>
      </c>
      <c r="V751" s="164" t="s">
        <v>1</v>
      </c>
      <c r="W751" s="170">
        <f t="shared" ca="1" si="107"/>
        <v>1990</v>
      </c>
      <c r="X751" s="170" t="str">
        <f>INDEX(Kraftwerksliste!$C$21:$Z$559,MATCH(A751,Kraftwerksliste!$D$21:$D$559,0),17)</f>
        <v>Steam turbine</v>
      </c>
      <c r="Z751" s="153" t="str" cm="1">
        <f t="array" aca="1" ref="Z751" ca="1">CELL("format",I751)</f>
        <v>D1</v>
      </c>
      <c r="AA751" s="6">
        <v>750</v>
      </c>
      <c r="AB751" s="173">
        <f t="shared" ca="1" si="108"/>
        <v>1990</v>
      </c>
      <c r="AC751" s="6">
        <f t="shared" si="99"/>
        <v>0</v>
      </c>
      <c r="AD751" s="6">
        <f t="shared" si="100"/>
        <v>0</v>
      </c>
      <c r="AE751" s="6">
        <f t="shared" si="104"/>
        <v>10</v>
      </c>
      <c r="AF751" s="6" t="str">
        <f t="shared" si="101"/>
        <v>in Betrieb</v>
      </c>
    </row>
    <row r="752" spans="1:32" x14ac:dyDescent="0.25">
      <c r="A752" s="139" t="s">
        <v>2418</v>
      </c>
      <c r="B752" s="139" t="s">
        <v>508</v>
      </c>
      <c r="C752" s="139" t="s">
        <v>2419</v>
      </c>
      <c r="D752" s="139">
        <v>25588</v>
      </c>
      <c r="E752" s="139" t="s">
        <v>2420</v>
      </c>
      <c r="F752" s="139"/>
      <c r="G752" s="139" t="s">
        <v>78</v>
      </c>
      <c r="H752" s="139"/>
      <c r="I752" s="30">
        <v>26299</v>
      </c>
      <c r="J752" s="30">
        <v>26299</v>
      </c>
      <c r="K752" s="139" t="s">
        <v>1</v>
      </c>
      <c r="L752" s="139" t="s">
        <v>27</v>
      </c>
      <c r="M752" s="139"/>
      <c r="N752" s="139"/>
      <c r="O752" s="139" t="s">
        <v>27</v>
      </c>
      <c r="P752" s="139" t="s">
        <v>58</v>
      </c>
      <c r="Q752" s="139" t="s">
        <v>58</v>
      </c>
      <c r="R752" s="140">
        <v>88</v>
      </c>
      <c r="S752" s="140" t="s">
        <v>2421</v>
      </c>
      <c r="T752" s="151" t="s">
        <v>370</v>
      </c>
      <c r="U752" s="140" t="s">
        <v>121</v>
      </c>
      <c r="V752" s="164" t="s">
        <v>1</v>
      </c>
      <c r="W752" s="170">
        <f t="shared" ca="1" si="107"/>
        <v>1972</v>
      </c>
      <c r="X752" s="170" t="str">
        <f>INDEX(Kraftwerksliste!$C$21:$Z$559,MATCH(A752,Kraftwerksliste!$D$21:$D$559,0),17)</f>
        <v>Steam turbine</v>
      </c>
      <c r="Z752" s="153" t="str" cm="1">
        <f t="array" aca="1" ref="Z752" ca="1">CELL("format",I752)</f>
        <v>D1</v>
      </c>
      <c r="AA752" s="6">
        <v>751</v>
      </c>
      <c r="AB752" s="173">
        <f t="shared" ca="1" si="108"/>
        <v>1972</v>
      </c>
      <c r="AC752" s="6">
        <f t="shared" si="99"/>
        <v>0</v>
      </c>
      <c r="AD752" s="6">
        <f t="shared" si="100"/>
        <v>0</v>
      </c>
      <c r="AE752" s="6">
        <f t="shared" si="104"/>
        <v>10</v>
      </c>
      <c r="AF752" s="6" t="str">
        <f t="shared" si="101"/>
        <v>in Betrieb</v>
      </c>
    </row>
    <row r="753" spans="1:32" x14ac:dyDescent="0.25">
      <c r="A753" s="139" t="s">
        <v>5220</v>
      </c>
      <c r="B753" s="139" t="s">
        <v>5221</v>
      </c>
      <c r="C753" s="139"/>
      <c r="D753" s="139">
        <v>25870</v>
      </c>
      <c r="E753" s="139" t="s">
        <v>6720</v>
      </c>
      <c r="F753" s="139"/>
      <c r="G753" s="139" t="s">
        <v>78</v>
      </c>
      <c r="H753" s="139"/>
      <c r="I753" s="32">
        <v>2001</v>
      </c>
      <c r="J753" s="32">
        <v>2001</v>
      </c>
      <c r="K753" s="139" t="s">
        <v>1</v>
      </c>
      <c r="L753" s="139" t="s">
        <v>3864</v>
      </c>
      <c r="M753" s="139"/>
      <c r="N753" s="139"/>
      <c r="O753" s="139" t="s">
        <v>3864</v>
      </c>
      <c r="P753" s="139" t="s">
        <v>55</v>
      </c>
      <c r="Q753" s="139"/>
      <c r="R753" s="140">
        <v>12</v>
      </c>
      <c r="S753" s="140"/>
      <c r="T753" s="151" t="s">
        <v>149</v>
      </c>
      <c r="U753" s="140" t="s">
        <v>79</v>
      </c>
      <c r="V753" s="164" t="s">
        <v>1</v>
      </c>
      <c r="W753" s="170" t="str">
        <f t="shared" ca="1" si="107"/>
        <v>2001</v>
      </c>
      <c r="X753" s="170" t="e">
        <f>INDEX(Kraftwerksliste!$C$21:$Z$559,MATCH(A753,Kraftwerksliste!$D$21:$D$559,0),17)</f>
        <v>#N/A</v>
      </c>
      <c r="Z753" s="153" t="str" cm="1">
        <f t="array" aca="1" ref="Z753" ca="1">CELL("format",I753)</f>
        <v>G</v>
      </c>
      <c r="AA753" s="6">
        <v>752</v>
      </c>
      <c r="AB753" s="173" t="str">
        <f t="shared" ca="1" si="108"/>
        <v>2001</v>
      </c>
      <c r="AC753" s="6">
        <f t="shared" si="99"/>
        <v>0</v>
      </c>
      <c r="AD753" s="6">
        <f t="shared" si="100"/>
        <v>0</v>
      </c>
      <c r="AE753" s="6">
        <f t="shared" si="104"/>
        <v>10</v>
      </c>
      <c r="AF753" s="6" t="str">
        <f t="shared" si="101"/>
        <v>in Betrieb</v>
      </c>
    </row>
    <row r="754" spans="1:32" x14ac:dyDescent="0.25">
      <c r="A754" s="139" t="s">
        <v>5079</v>
      </c>
      <c r="B754" s="139" t="s">
        <v>3933</v>
      </c>
      <c r="C754" s="139" t="s">
        <v>5080</v>
      </c>
      <c r="D754" s="139">
        <v>4769</v>
      </c>
      <c r="E754" s="139" t="s">
        <v>6647</v>
      </c>
      <c r="F754" s="139"/>
      <c r="G754" s="139" t="s">
        <v>170</v>
      </c>
      <c r="H754" s="139"/>
      <c r="I754" s="32">
        <v>2004</v>
      </c>
      <c r="J754" s="32">
        <v>2004</v>
      </c>
      <c r="K754" s="139" t="s">
        <v>1</v>
      </c>
      <c r="L754" s="139" t="s">
        <v>3864</v>
      </c>
      <c r="M754" s="139"/>
      <c r="N754" s="139"/>
      <c r="O754" s="139" t="s">
        <v>3864</v>
      </c>
      <c r="P754" s="139" t="s">
        <v>55</v>
      </c>
      <c r="Q754" s="139"/>
      <c r="R754" s="140">
        <v>14</v>
      </c>
      <c r="S754" s="140"/>
      <c r="T754" s="151" t="s">
        <v>149</v>
      </c>
      <c r="U754" s="140" t="s">
        <v>100</v>
      </c>
      <c r="V754" s="164" t="s">
        <v>1</v>
      </c>
      <c r="W754" s="170" t="str">
        <f t="shared" ca="1" si="107"/>
        <v>2004</v>
      </c>
      <c r="X754" s="170" t="e">
        <f>INDEX(Kraftwerksliste!$C$21:$Z$559,MATCH(A754,Kraftwerksliste!$D$21:$D$559,0),17)</f>
        <v>#N/A</v>
      </c>
      <c r="Z754" s="153" t="str" cm="1">
        <f t="array" aca="1" ref="Z754" ca="1">CELL("format",I754)</f>
        <v>G</v>
      </c>
      <c r="AA754" s="6">
        <v>753</v>
      </c>
      <c r="AB754" s="173" t="str">
        <f t="shared" ca="1" si="108"/>
        <v>2004</v>
      </c>
      <c r="AC754" s="6">
        <f t="shared" si="99"/>
        <v>0</v>
      </c>
      <c r="AD754" s="6">
        <f t="shared" si="100"/>
        <v>0</v>
      </c>
      <c r="AE754" s="6">
        <f t="shared" si="104"/>
        <v>10</v>
      </c>
      <c r="AF754" s="6" t="str">
        <f t="shared" si="101"/>
        <v>in Betrieb</v>
      </c>
    </row>
    <row r="755" spans="1:32" x14ac:dyDescent="0.25">
      <c r="A755" s="139" t="s">
        <v>5224</v>
      </c>
      <c r="B755" s="139"/>
      <c r="C755" s="139"/>
      <c r="D755" s="139">
        <v>39387</v>
      </c>
      <c r="E755" s="139" t="s">
        <v>6722</v>
      </c>
      <c r="F755" s="139"/>
      <c r="G755" s="139" t="s">
        <v>99</v>
      </c>
      <c r="H755" s="139"/>
      <c r="I755" s="32">
        <v>2009</v>
      </c>
      <c r="J755" s="32">
        <v>2009</v>
      </c>
      <c r="K755" s="139" t="s">
        <v>1</v>
      </c>
      <c r="L755" s="139" t="s">
        <v>3864</v>
      </c>
      <c r="M755" s="139"/>
      <c r="N755" s="139"/>
      <c r="O755" s="139" t="s">
        <v>3864</v>
      </c>
      <c r="P755" s="139" t="s">
        <v>55</v>
      </c>
      <c r="Q755" s="139"/>
      <c r="R755" s="140">
        <v>12.3</v>
      </c>
      <c r="S755" s="140"/>
      <c r="T755" s="151" t="s">
        <v>149</v>
      </c>
      <c r="U755" s="140" t="s">
        <v>161</v>
      </c>
      <c r="V755" s="164" t="s">
        <v>1</v>
      </c>
      <c r="W755" s="170" t="str">
        <f t="shared" ca="1" si="107"/>
        <v>2009</v>
      </c>
      <c r="X755" s="170" t="e">
        <f>INDEX(Kraftwerksliste!$C$21:$Z$559,MATCH(A755,Kraftwerksliste!$D$21:$D$559,0),17)</f>
        <v>#N/A</v>
      </c>
      <c r="Z755" s="153" t="str" cm="1">
        <f t="array" aca="1" ref="Z755" ca="1">CELL("format",I755)</f>
        <v>G</v>
      </c>
      <c r="AA755" s="6">
        <v>754</v>
      </c>
      <c r="AB755" s="173" t="str">
        <f t="shared" ca="1" si="108"/>
        <v>2009</v>
      </c>
      <c r="AC755" s="6">
        <f t="shared" si="99"/>
        <v>0</v>
      </c>
      <c r="AD755" s="6">
        <f t="shared" si="100"/>
        <v>0</v>
      </c>
      <c r="AE755" s="6">
        <f t="shared" si="104"/>
        <v>10</v>
      </c>
      <c r="AF755" s="6" t="str">
        <f t="shared" si="101"/>
        <v>in Betrieb</v>
      </c>
    </row>
    <row r="756" spans="1:32" x14ac:dyDescent="0.25">
      <c r="A756" s="139" t="s">
        <v>5225</v>
      </c>
      <c r="B756" s="139"/>
      <c r="C756" s="139"/>
      <c r="D756" s="139">
        <v>21762</v>
      </c>
      <c r="E756" s="139" t="s">
        <v>6723</v>
      </c>
      <c r="F756" s="139"/>
      <c r="G756" s="139" t="s">
        <v>59</v>
      </c>
      <c r="H756" s="139"/>
      <c r="I756" s="32">
        <v>1999</v>
      </c>
      <c r="J756" s="32">
        <v>1999</v>
      </c>
      <c r="K756" s="139" t="s">
        <v>1</v>
      </c>
      <c r="L756" s="139" t="s">
        <v>3864</v>
      </c>
      <c r="M756" s="139"/>
      <c r="N756" s="139"/>
      <c r="O756" s="139" t="s">
        <v>3864</v>
      </c>
      <c r="P756" s="139" t="s">
        <v>55</v>
      </c>
      <c r="Q756" s="139"/>
      <c r="R756" s="140">
        <v>11</v>
      </c>
      <c r="S756" s="140"/>
      <c r="T756" s="151" t="s">
        <v>1280</v>
      </c>
      <c r="U756" s="140" t="s">
        <v>60</v>
      </c>
      <c r="V756" s="164" t="s">
        <v>1</v>
      </c>
      <c r="W756" s="170" t="str">
        <f t="shared" ca="1" si="107"/>
        <v>1999</v>
      </c>
      <c r="X756" s="170" t="e">
        <f>INDEX(Kraftwerksliste!$C$21:$Z$559,MATCH(A756,Kraftwerksliste!$D$21:$D$559,0),17)</f>
        <v>#N/A</v>
      </c>
      <c r="Z756" s="153" t="str" cm="1">
        <f t="array" aca="1" ref="Z756" ca="1">CELL("format",I756)</f>
        <v>G</v>
      </c>
      <c r="AA756" s="6">
        <v>755</v>
      </c>
      <c r="AB756" s="173" t="str">
        <f t="shared" ca="1" si="108"/>
        <v>1999</v>
      </c>
      <c r="AC756" s="6">
        <f t="shared" si="99"/>
        <v>0</v>
      </c>
      <c r="AD756" s="6">
        <f t="shared" si="100"/>
        <v>0</v>
      </c>
      <c r="AE756" s="6">
        <f t="shared" si="104"/>
        <v>10</v>
      </c>
      <c r="AF756" s="6" t="str">
        <f t="shared" si="101"/>
        <v>in Betrieb</v>
      </c>
    </row>
    <row r="757" spans="1:32" x14ac:dyDescent="0.25">
      <c r="A757" s="139" t="s">
        <v>5226</v>
      </c>
      <c r="B757" s="139" t="s">
        <v>5227</v>
      </c>
      <c r="C757" s="139" t="s">
        <v>5228</v>
      </c>
      <c r="D757" s="139">
        <v>39606</v>
      </c>
      <c r="E757" s="139" t="s">
        <v>6724</v>
      </c>
      <c r="F757" s="139"/>
      <c r="G757" s="139" t="s">
        <v>99</v>
      </c>
      <c r="H757" s="139"/>
      <c r="I757" s="32">
        <v>2002</v>
      </c>
      <c r="J757" s="32">
        <v>2002</v>
      </c>
      <c r="K757" s="139" t="s">
        <v>1</v>
      </c>
      <c r="L757" s="139" t="s">
        <v>3864</v>
      </c>
      <c r="M757" s="139"/>
      <c r="N757" s="139"/>
      <c r="O757" s="139" t="s">
        <v>3864</v>
      </c>
      <c r="P757" s="139" t="s">
        <v>55</v>
      </c>
      <c r="Q757" s="139"/>
      <c r="R757" s="140">
        <v>30</v>
      </c>
      <c r="S757" s="140" t="s">
        <v>7379</v>
      </c>
      <c r="T757" s="151" t="s">
        <v>370</v>
      </c>
      <c r="U757" s="140" t="s">
        <v>252</v>
      </c>
      <c r="V757" s="164" t="s">
        <v>1</v>
      </c>
      <c r="W757" s="170" t="str">
        <f t="shared" ca="1" si="107"/>
        <v>2002</v>
      </c>
      <c r="X757" s="170" t="e">
        <f>INDEX(Kraftwerksliste!$C$21:$Z$559,MATCH(A757,Kraftwerksliste!$D$21:$D$559,0),17)</f>
        <v>#N/A</v>
      </c>
      <c r="Z757" s="153" t="str" cm="1">
        <f t="array" aca="1" ref="Z757" ca="1">CELL("format",I757)</f>
        <v>G</v>
      </c>
      <c r="AA757" s="6">
        <v>756</v>
      </c>
      <c r="AB757" s="173" t="str">
        <f t="shared" ca="1" si="108"/>
        <v>2002</v>
      </c>
      <c r="AC757" s="6">
        <f t="shared" si="99"/>
        <v>0</v>
      </c>
      <c r="AD757" s="6">
        <f t="shared" si="100"/>
        <v>0</v>
      </c>
      <c r="AE757" s="6">
        <f t="shared" si="104"/>
        <v>10</v>
      </c>
      <c r="AF757" s="6" t="str">
        <f t="shared" si="101"/>
        <v>in Betrieb</v>
      </c>
    </row>
    <row r="758" spans="1:32" x14ac:dyDescent="0.25">
      <c r="A758" s="139" t="s">
        <v>5231</v>
      </c>
      <c r="B758" s="139" t="s">
        <v>5232</v>
      </c>
      <c r="C758" s="139"/>
      <c r="D758" s="139">
        <v>24796</v>
      </c>
      <c r="E758" s="139" t="s">
        <v>6727</v>
      </c>
      <c r="F758" s="139"/>
      <c r="G758" s="139" t="s">
        <v>78</v>
      </c>
      <c r="H758" s="139"/>
      <c r="I758" s="32">
        <v>2001</v>
      </c>
      <c r="J758" s="32">
        <v>2001</v>
      </c>
      <c r="K758" s="139" t="s">
        <v>1</v>
      </c>
      <c r="L758" s="139" t="s">
        <v>3864</v>
      </c>
      <c r="M758" s="139"/>
      <c r="N758" s="139"/>
      <c r="O758" s="139" t="s">
        <v>3864</v>
      </c>
      <c r="P758" s="139" t="s">
        <v>55</v>
      </c>
      <c r="Q758" s="139"/>
      <c r="R758" s="140">
        <v>12.25</v>
      </c>
      <c r="S758" s="140"/>
      <c r="T758" s="151" t="s">
        <v>149</v>
      </c>
      <c r="U758" s="140" t="s">
        <v>79</v>
      </c>
      <c r="V758" s="164" t="s">
        <v>1</v>
      </c>
      <c r="W758" s="170" t="str">
        <f t="shared" ca="1" si="107"/>
        <v>2001</v>
      </c>
      <c r="X758" s="170" t="e">
        <f>INDEX(Kraftwerksliste!$C$21:$Z$559,MATCH(A758,Kraftwerksliste!$D$21:$D$559,0),17)</f>
        <v>#N/A</v>
      </c>
      <c r="Z758" s="153" t="str" cm="1">
        <f t="array" aca="1" ref="Z758" ca="1">CELL("format",I758)</f>
        <v>G</v>
      </c>
      <c r="AA758" s="6">
        <v>757</v>
      </c>
      <c r="AB758" s="173" t="str">
        <f t="shared" ca="1" si="108"/>
        <v>2001</v>
      </c>
      <c r="AC758" s="6">
        <f t="shared" si="99"/>
        <v>0</v>
      </c>
      <c r="AD758" s="6">
        <f t="shared" si="100"/>
        <v>0</v>
      </c>
      <c r="AE758" s="6">
        <f t="shared" si="104"/>
        <v>10</v>
      </c>
      <c r="AF758" s="6" t="str">
        <f t="shared" si="101"/>
        <v>in Betrieb</v>
      </c>
    </row>
    <row r="759" spans="1:32" x14ac:dyDescent="0.25">
      <c r="A759" s="139" t="s">
        <v>2431</v>
      </c>
      <c r="B759" s="139" t="s">
        <v>508</v>
      </c>
      <c r="C759" s="139" t="s">
        <v>2432</v>
      </c>
      <c r="D759" s="139">
        <v>24783</v>
      </c>
      <c r="E759" s="139" t="s">
        <v>2433</v>
      </c>
      <c r="F759" s="139"/>
      <c r="G759" s="139" t="s">
        <v>78</v>
      </c>
      <c r="H759" s="139"/>
      <c r="I759" s="30">
        <v>26665</v>
      </c>
      <c r="J759" s="30">
        <v>26665</v>
      </c>
      <c r="K759" s="139" t="s">
        <v>1</v>
      </c>
      <c r="L759" s="139" t="s">
        <v>27</v>
      </c>
      <c r="M759" s="139"/>
      <c r="N759" s="139"/>
      <c r="O759" s="139" t="s">
        <v>27</v>
      </c>
      <c r="P759" s="139" t="s">
        <v>58</v>
      </c>
      <c r="Q759" s="139" t="s">
        <v>58</v>
      </c>
      <c r="R759" s="140">
        <v>87</v>
      </c>
      <c r="S759" s="140" t="s">
        <v>2432</v>
      </c>
      <c r="T759" s="151" t="s">
        <v>370</v>
      </c>
      <c r="U759" s="140" t="s">
        <v>121</v>
      </c>
      <c r="V759" s="164" t="s">
        <v>1</v>
      </c>
      <c r="W759" s="170">
        <f t="shared" ca="1" si="107"/>
        <v>1973</v>
      </c>
      <c r="X759" s="170" t="str">
        <f>INDEX(Kraftwerksliste!$C$21:$Z$559,MATCH(A759,Kraftwerksliste!$D$21:$D$559,0),17)</f>
        <v>Steam turbine</v>
      </c>
      <c r="Z759" s="153" t="str" cm="1">
        <f t="array" aca="1" ref="Z759" ca="1">CELL("format",I759)</f>
        <v>D1</v>
      </c>
      <c r="AA759" s="6">
        <v>758</v>
      </c>
      <c r="AB759" s="173">
        <f t="shared" ca="1" si="108"/>
        <v>1973</v>
      </c>
      <c r="AC759" s="6">
        <f t="shared" si="99"/>
        <v>0</v>
      </c>
      <c r="AD759" s="6">
        <f t="shared" si="100"/>
        <v>0</v>
      </c>
      <c r="AE759" s="6">
        <f t="shared" si="104"/>
        <v>10</v>
      </c>
      <c r="AF759" s="6" t="str">
        <f t="shared" si="101"/>
        <v>in Betrieb</v>
      </c>
    </row>
    <row r="760" spans="1:32" x14ac:dyDescent="0.25">
      <c r="A760" s="139" t="s">
        <v>5237</v>
      </c>
      <c r="B760" s="139" t="s">
        <v>5037</v>
      </c>
      <c r="C760" s="139"/>
      <c r="D760" s="139">
        <v>39343</v>
      </c>
      <c r="E760" s="139" t="s">
        <v>6732</v>
      </c>
      <c r="F760" s="139"/>
      <c r="G760" s="139" t="s">
        <v>99</v>
      </c>
      <c r="H760" s="139"/>
      <c r="I760" s="32">
        <v>2002</v>
      </c>
      <c r="J760" s="32">
        <v>2002</v>
      </c>
      <c r="K760" s="139" t="s">
        <v>1</v>
      </c>
      <c r="L760" s="139" t="s">
        <v>3864</v>
      </c>
      <c r="M760" s="139"/>
      <c r="N760" s="139"/>
      <c r="O760" s="139" t="s">
        <v>3864</v>
      </c>
      <c r="P760" s="139" t="s">
        <v>55</v>
      </c>
      <c r="Q760" s="139"/>
      <c r="R760" s="140">
        <v>22.4</v>
      </c>
      <c r="S760" s="140"/>
      <c r="T760" s="151" t="s">
        <v>370</v>
      </c>
      <c r="U760" s="140" t="s">
        <v>252</v>
      </c>
      <c r="V760" s="164" t="s">
        <v>1</v>
      </c>
      <c r="W760" s="170" t="str">
        <f t="shared" ca="1" si="107"/>
        <v>2002</v>
      </c>
      <c r="X760" s="170" t="e">
        <f>INDEX(Kraftwerksliste!$C$21:$Z$559,MATCH(A760,Kraftwerksliste!$D$21:$D$559,0),17)</f>
        <v>#N/A</v>
      </c>
      <c r="Z760" s="153" t="str" cm="1">
        <f t="array" aca="1" ref="Z760" ca="1">CELL("format",I760)</f>
        <v>G</v>
      </c>
      <c r="AA760" s="6">
        <v>759</v>
      </c>
      <c r="AB760" s="173" t="str">
        <f t="shared" ca="1" si="108"/>
        <v>2002</v>
      </c>
      <c r="AC760" s="6">
        <f t="shared" si="99"/>
        <v>0</v>
      </c>
      <c r="AD760" s="6">
        <f t="shared" si="100"/>
        <v>0</v>
      </c>
      <c r="AE760" s="6">
        <f t="shared" si="104"/>
        <v>10</v>
      </c>
      <c r="AF760" s="6" t="str">
        <f t="shared" si="101"/>
        <v>in Betrieb</v>
      </c>
    </row>
    <row r="761" spans="1:32" x14ac:dyDescent="0.25">
      <c r="A761" s="139" t="s">
        <v>5240</v>
      </c>
      <c r="B761" s="139" t="s">
        <v>5241</v>
      </c>
      <c r="C761" s="139"/>
      <c r="D761" s="139">
        <v>26842</v>
      </c>
      <c r="E761" s="139" t="s">
        <v>6733</v>
      </c>
      <c r="F761" s="139"/>
      <c r="G761" s="139" t="s">
        <v>59</v>
      </c>
      <c r="H761" s="139"/>
      <c r="I761" s="32">
        <v>1999</v>
      </c>
      <c r="J761" s="32">
        <v>1999</v>
      </c>
      <c r="K761" s="139" t="s">
        <v>1</v>
      </c>
      <c r="L761" s="139" t="s">
        <v>3864</v>
      </c>
      <c r="M761" s="139"/>
      <c r="N761" s="139"/>
      <c r="O761" s="139" t="s">
        <v>3864</v>
      </c>
      <c r="P761" s="139" t="s">
        <v>55</v>
      </c>
      <c r="Q761" s="139"/>
      <c r="R761" s="140">
        <v>18</v>
      </c>
      <c r="S761" s="140"/>
      <c r="T761" s="151" t="s">
        <v>1280</v>
      </c>
      <c r="U761" s="140" t="s">
        <v>60</v>
      </c>
      <c r="V761" s="164" t="s">
        <v>1</v>
      </c>
      <c r="W761" s="170" t="str">
        <f t="shared" ca="1" si="107"/>
        <v>1999</v>
      </c>
      <c r="X761" s="170" t="e">
        <f>INDEX(Kraftwerksliste!$C$21:$Z$559,MATCH(A761,Kraftwerksliste!$D$21:$D$559,0),17)</f>
        <v>#N/A</v>
      </c>
      <c r="Z761" s="153" t="str" cm="1">
        <f t="array" aca="1" ref="Z761" ca="1">CELL("format",I761)</f>
        <v>G</v>
      </c>
      <c r="AA761" s="6">
        <v>760</v>
      </c>
      <c r="AB761" s="173" t="str">
        <f t="shared" ca="1" si="108"/>
        <v>1999</v>
      </c>
      <c r="AC761" s="6">
        <f t="shared" si="99"/>
        <v>0</v>
      </c>
      <c r="AD761" s="6">
        <f t="shared" si="100"/>
        <v>0</v>
      </c>
      <c r="AE761" s="6">
        <f t="shared" si="104"/>
        <v>10</v>
      </c>
      <c r="AF761" s="6" t="str">
        <f t="shared" si="101"/>
        <v>in Betrieb</v>
      </c>
    </row>
    <row r="762" spans="1:32" x14ac:dyDescent="0.25">
      <c r="A762" s="139" t="s">
        <v>5242</v>
      </c>
      <c r="B762" s="139" t="s">
        <v>5243</v>
      </c>
      <c r="C762" s="139" t="s">
        <v>5244</v>
      </c>
      <c r="D762" s="139"/>
      <c r="E762" s="139" t="s">
        <v>3867</v>
      </c>
      <c r="F762" s="139" t="s">
        <v>6735</v>
      </c>
      <c r="G762" s="139" t="s">
        <v>2308</v>
      </c>
      <c r="H762" s="139" t="s">
        <v>5244</v>
      </c>
      <c r="I762" s="30">
        <v>40636</v>
      </c>
      <c r="J762" s="30">
        <v>40636</v>
      </c>
      <c r="K762" s="139" t="s">
        <v>1</v>
      </c>
      <c r="L762" s="139" t="s">
        <v>3866</v>
      </c>
      <c r="M762" s="139"/>
      <c r="N762" s="139"/>
      <c r="O762" s="139" t="s">
        <v>3866</v>
      </c>
      <c r="P762" s="139" t="s">
        <v>55</v>
      </c>
      <c r="Q762" s="139" t="s">
        <v>58</v>
      </c>
      <c r="R762" s="140">
        <v>48.3</v>
      </c>
      <c r="S762" s="140" t="s">
        <v>7380</v>
      </c>
      <c r="T762" s="151" t="s">
        <v>1228</v>
      </c>
      <c r="U762" s="140" t="s">
        <v>70</v>
      </c>
      <c r="V762" s="164" t="s">
        <v>1</v>
      </c>
      <c r="W762" s="170">
        <f t="shared" ca="1" si="107"/>
        <v>2011</v>
      </c>
      <c r="X762" s="170" t="e">
        <f>INDEX(Kraftwerksliste!$C$21:$Z$559,MATCH(A762,Kraftwerksliste!$D$21:$D$559,0),17)</f>
        <v>#N/A</v>
      </c>
      <c r="Z762" s="153" t="str" cm="1">
        <f t="array" aca="1" ref="Z762" ca="1">CELL("format",I762)</f>
        <v>D1</v>
      </c>
      <c r="AA762" s="6">
        <v>761</v>
      </c>
      <c r="AB762" s="173">
        <f t="shared" ca="1" si="108"/>
        <v>2011</v>
      </c>
      <c r="AC762" s="6">
        <f t="shared" si="99"/>
        <v>0</v>
      </c>
      <c r="AD762" s="6">
        <f t="shared" si="100"/>
        <v>0</v>
      </c>
      <c r="AE762" s="6">
        <f t="shared" si="104"/>
        <v>10</v>
      </c>
      <c r="AF762" s="6" t="str">
        <f t="shared" si="101"/>
        <v>in Betrieb</v>
      </c>
    </row>
    <row r="763" spans="1:32" x14ac:dyDescent="0.25">
      <c r="A763" s="139" t="s">
        <v>5253</v>
      </c>
      <c r="B763" s="139" t="s">
        <v>5254</v>
      </c>
      <c r="C763" s="139"/>
      <c r="D763" s="139">
        <v>26939</v>
      </c>
      <c r="E763" s="139" t="s">
        <v>6738</v>
      </c>
      <c r="F763" s="139"/>
      <c r="G763" s="139" t="s">
        <v>59</v>
      </c>
      <c r="H763" s="139"/>
      <c r="I763" s="32">
        <v>2001</v>
      </c>
      <c r="J763" s="32">
        <v>2001</v>
      </c>
      <c r="K763" s="139" t="s">
        <v>1</v>
      </c>
      <c r="L763" s="139" t="s">
        <v>3864</v>
      </c>
      <c r="M763" s="139"/>
      <c r="N763" s="139"/>
      <c r="O763" s="139" t="s">
        <v>3864</v>
      </c>
      <c r="P763" s="139" t="s">
        <v>55</v>
      </c>
      <c r="Q763" s="139"/>
      <c r="R763" s="140">
        <v>22.85</v>
      </c>
      <c r="S763" s="140"/>
      <c r="T763" s="151" t="s">
        <v>1280</v>
      </c>
      <c r="U763" s="140" t="s">
        <v>60</v>
      </c>
      <c r="V763" s="164" t="s">
        <v>1</v>
      </c>
      <c r="W763" s="170" t="str">
        <f t="shared" ref="W763:W788" ca="1" si="109">IF(ISBLANK(I763),2010,IF(Z763="D1",YEAR(I763),RIGHT(I763,4)))</f>
        <v>2001</v>
      </c>
      <c r="X763" s="170" t="e">
        <f>INDEX(Kraftwerksliste!$C$21:$Z$559,MATCH(A763,Kraftwerksliste!$D$21:$D$559,0),17)</f>
        <v>#N/A</v>
      </c>
      <c r="Z763" s="153" t="str" cm="1">
        <f t="array" aca="1" ref="Z763" ca="1">CELL("format",I763)</f>
        <v>G</v>
      </c>
      <c r="AA763" s="6">
        <v>762</v>
      </c>
      <c r="AB763" s="173" t="str">
        <f t="shared" ref="AB763:AB788" ca="1" si="110">W763</f>
        <v>2001</v>
      </c>
      <c r="AC763" s="6">
        <f t="shared" si="99"/>
        <v>0</v>
      </c>
      <c r="AD763" s="6">
        <f t="shared" si="100"/>
        <v>0</v>
      </c>
      <c r="AE763" s="6">
        <f t="shared" si="104"/>
        <v>10</v>
      </c>
      <c r="AF763" s="6" t="str">
        <f t="shared" si="101"/>
        <v>in Betrieb</v>
      </c>
    </row>
    <row r="764" spans="1:32" x14ac:dyDescent="0.25">
      <c r="A764" s="139" t="s">
        <v>5255</v>
      </c>
      <c r="B764" s="139" t="s">
        <v>5256</v>
      </c>
      <c r="C764" s="139"/>
      <c r="D764" s="139">
        <v>28876</v>
      </c>
      <c r="E764" s="139" t="s">
        <v>6739</v>
      </c>
      <c r="F764" s="139"/>
      <c r="G764" s="139" t="s">
        <v>59</v>
      </c>
      <c r="H764" s="139"/>
      <c r="I764" s="32">
        <v>2001</v>
      </c>
      <c r="J764" s="32">
        <v>2001</v>
      </c>
      <c r="K764" s="139" t="s">
        <v>1</v>
      </c>
      <c r="L764" s="139" t="s">
        <v>3864</v>
      </c>
      <c r="M764" s="139"/>
      <c r="N764" s="139"/>
      <c r="O764" s="139" t="s">
        <v>3864</v>
      </c>
      <c r="P764" s="139" t="s">
        <v>55</v>
      </c>
      <c r="Q764" s="139"/>
      <c r="R764" s="140">
        <v>10</v>
      </c>
      <c r="S764" s="140"/>
      <c r="T764" s="151" t="s">
        <v>149</v>
      </c>
      <c r="U764" s="140" t="s">
        <v>60</v>
      </c>
      <c r="V764" s="164" t="s">
        <v>1</v>
      </c>
      <c r="W764" s="170" t="str">
        <f t="shared" ca="1" si="109"/>
        <v>2001</v>
      </c>
      <c r="X764" s="170" t="e">
        <f>INDEX(Kraftwerksliste!$C$21:$Z$559,MATCH(A764,Kraftwerksliste!$D$21:$D$559,0),17)</f>
        <v>#N/A</v>
      </c>
      <c r="Z764" s="153" t="str" cm="1">
        <f t="array" aca="1" ref="Z764" ca="1">CELL("format",I764)</f>
        <v>G</v>
      </c>
      <c r="AA764" s="6">
        <v>763</v>
      </c>
      <c r="AB764" s="173" t="str">
        <f t="shared" ca="1" si="110"/>
        <v>2001</v>
      </c>
      <c r="AC764" s="6">
        <f t="shared" si="99"/>
        <v>0</v>
      </c>
      <c r="AD764" s="6">
        <f t="shared" si="100"/>
        <v>0</v>
      </c>
      <c r="AE764" s="6">
        <f t="shared" si="104"/>
        <v>10</v>
      </c>
      <c r="AF764" s="6" t="str">
        <f t="shared" si="101"/>
        <v>in Betrieb</v>
      </c>
    </row>
    <row r="765" spans="1:32" x14ac:dyDescent="0.25">
      <c r="A765" s="139" t="s">
        <v>5257</v>
      </c>
      <c r="B765" s="139"/>
      <c r="C765" s="139"/>
      <c r="D765" s="139">
        <v>33100</v>
      </c>
      <c r="E765" s="139" t="s">
        <v>6740</v>
      </c>
      <c r="F765" s="139"/>
      <c r="G765" s="139" t="s">
        <v>54</v>
      </c>
      <c r="H765" s="139"/>
      <c r="I765" s="32">
        <v>1997</v>
      </c>
      <c r="J765" s="32">
        <v>1997</v>
      </c>
      <c r="K765" s="139" t="s">
        <v>1</v>
      </c>
      <c r="L765" s="139" t="s">
        <v>3864</v>
      </c>
      <c r="M765" s="139"/>
      <c r="N765" s="139"/>
      <c r="O765" s="139" t="s">
        <v>3864</v>
      </c>
      <c r="P765" s="139" t="s">
        <v>55</v>
      </c>
      <c r="Q765" s="139"/>
      <c r="R765" s="140">
        <v>16.96</v>
      </c>
      <c r="S765" s="140"/>
      <c r="T765" s="151" t="s">
        <v>149</v>
      </c>
      <c r="U765" s="140" t="s">
        <v>243</v>
      </c>
      <c r="V765" s="164" t="s">
        <v>1</v>
      </c>
      <c r="W765" s="170" t="str">
        <f t="shared" ca="1" si="109"/>
        <v>1997</v>
      </c>
      <c r="X765" s="170" t="e">
        <f>INDEX(Kraftwerksliste!$C$21:$Z$559,MATCH(A765,Kraftwerksliste!$D$21:$D$559,0),17)</f>
        <v>#N/A</v>
      </c>
      <c r="Z765" s="153" t="str" cm="1">
        <f t="array" aca="1" ref="Z765" ca="1">CELL("format",I765)</f>
        <v>G</v>
      </c>
      <c r="AA765" s="6">
        <v>764</v>
      </c>
      <c r="AB765" s="173" t="str">
        <f t="shared" ca="1" si="110"/>
        <v>1997</v>
      </c>
      <c r="AC765" s="6">
        <f t="shared" si="99"/>
        <v>0</v>
      </c>
      <c r="AD765" s="6">
        <f t="shared" si="100"/>
        <v>0</v>
      </c>
      <c r="AE765" s="6">
        <f t="shared" si="104"/>
        <v>10</v>
      </c>
      <c r="AF765" s="6" t="str">
        <f t="shared" si="101"/>
        <v>in Betrieb</v>
      </c>
    </row>
    <row r="766" spans="1:32" x14ac:dyDescent="0.25">
      <c r="A766" s="139" t="s">
        <v>5258</v>
      </c>
      <c r="B766" s="139"/>
      <c r="C766" s="139"/>
      <c r="D766" s="139">
        <v>33100</v>
      </c>
      <c r="E766" s="139" t="s">
        <v>6740</v>
      </c>
      <c r="F766" s="139"/>
      <c r="G766" s="139" t="s">
        <v>54</v>
      </c>
      <c r="H766" s="139"/>
      <c r="I766" s="32">
        <v>1995</v>
      </c>
      <c r="J766" s="32">
        <v>1995</v>
      </c>
      <c r="K766" s="139" t="s">
        <v>1</v>
      </c>
      <c r="L766" s="139" t="s">
        <v>3864</v>
      </c>
      <c r="M766" s="139"/>
      <c r="N766" s="139"/>
      <c r="O766" s="139" t="s">
        <v>3864</v>
      </c>
      <c r="P766" s="139" t="s">
        <v>55</v>
      </c>
      <c r="Q766" s="139"/>
      <c r="R766" s="140">
        <v>12</v>
      </c>
      <c r="S766" s="140"/>
      <c r="T766" s="151" t="s">
        <v>149</v>
      </c>
      <c r="U766" s="140" t="s">
        <v>243</v>
      </c>
      <c r="V766" s="164" t="s">
        <v>1</v>
      </c>
      <c r="W766" s="170" t="str">
        <f t="shared" ca="1" si="109"/>
        <v>1995</v>
      </c>
      <c r="X766" s="170" t="e">
        <f>INDEX(Kraftwerksliste!$C$21:$Z$559,MATCH(A766,Kraftwerksliste!$D$21:$D$559,0),17)</f>
        <v>#N/A</v>
      </c>
      <c r="Z766" s="153" t="str" cm="1">
        <f t="array" aca="1" ref="Z766" ca="1">CELL("format",I766)</f>
        <v>G</v>
      </c>
      <c r="AA766" s="6">
        <v>765</v>
      </c>
      <c r="AB766" s="173" t="str">
        <f t="shared" ca="1" si="110"/>
        <v>1995</v>
      </c>
      <c r="AC766" s="6">
        <f t="shared" si="99"/>
        <v>0</v>
      </c>
      <c r="AD766" s="6">
        <f t="shared" si="100"/>
        <v>0</v>
      </c>
      <c r="AE766" s="6">
        <f t="shared" si="104"/>
        <v>10</v>
      </c>
      <c r="AF766" s="6" t="str">
        <f t="shared" si="101"/>
        <v>in Betrieb</v>
      </c>
    </row>
    <row r="767" spans="1:32" x14ac:dyDescent="0.25">
      <c r="A767" s="139" t="s">
        <v>5259</v>
      </c>
      <c r="B767" s="139"/>
      <c r="C767" s="139"/>
      <c r="D767" s="139">
        <v>33100</v>
      </c>
      <c r="E767" s="139" t="s">
        <v>6740</v>
      </c>
      <c r="F767" s="139"/>
      <c r="G767" s="139" t="s">
        <v>54</v>
      </c>
      <c r="H767" s="139"/>
      <c r="I767" s="32">
        <v>1998</v>
      </c>
      <c r="J767" s="32">
        <v>1998</v>
      </c>
      <c r="K767" s="139" t="s">
        <v>1</v>
      </c>
      <c r="L767" s="139" t="s">
        <v>3864</v>
      </c>
      <c r="M767" s="139"/>
      <c r="N767" s="139"/>
      <c r="O767" s="139" t="s">
        <v>3864</v>
      </c>
      <c r="P767" s="139" t="s">
        <v>55</v>
      </c>
      <c r="Q767" s="139"/>
      <c r="R767" s="140">
        <v>11.15</v>
      </c>
      <c r="S767" s="140"/>
      <c r="T767" s="151" t="s">
        <v>149</v>
      </c>
      <c r="U767" s="140" t="s">
        <v>243</v>
      </c>
      <c r="V767" s="164" t="s">
        <v>1</v>
      </c>
      <c r="W767" s="170" t="str">
        <f t="shared" ca="1" si="109"/>
        <v>1998</v>
      </c>
      <c r="X767" s="170" t="e">
        <f>INDEX(Kraftwerksliste!$C$21:$Z$559,MATCH(A767,Kraftwerksliste!$D$21:$D$559,0),17)</f>
        <v>#N/A</v>
      </c>
      <c r="Z767" s="153" t="str" cm="1">
        <f t="array" aca="1" ref="Z767" ca="1">CELL("format",I767)</f>
        <v>G</v>
      </c>
      <c r="AA767" s="6">
        <v>766</v>
      </c>
      <c r="AB767" s="173" t="str">
        <f t="shared" ca="1" si="110"/>
        <v>1998</v>
      </c>
      <c r="AC767" s="6">
        <f t="shared" si="99"/>
        <v>0</v>
      </c>
      <c r="AD767" s="6">
        <f t="shared" si="100"/>
        <v>0</v>
      </c>
      <c r="AE767" s="6">
        <f t="shared" si="104"/>
        <v>10</v>
      </c>
      <c r="AF767" s="6" t="str">
        <f t="shared" si="101"/>
        <v>in Betrieb</v>
      </c>
    </row>
    <row r="768" spans="1:32" x14ac:dyDescent="0.25">
      <c r="A768" s="139" t="s">
        <v>2434</v>
      </c>
      <c r="B768" s="139" t="s">
        <v>2435</v>
      </c>
      <c r="C768" s="139" t="s">
        <v>941</v>
      </c>
      <c r="D768" s="139">
        <v>26871</v>
      </c>
      <c r="E768" s="139" t="s">
        <v>2436</v>
      </c>
      <c r="F768" s="139" t="s">
        <v>2437</v>
      </c>
      <c r="G768" s="139" t="s">
        <v>59</v>
      </c>
      <c r="H768" s="139"/>
      <c r="I768" s="30">
        <v>37787</v>
      </c>
      <c r="J768" s="30">
        <v>37787</v>
      </c>
      <c r="K768" s="139" t="s">
        <v>1</v>
      </c>
      <c r="L768" s="139" t="s">
        <v>17</v>
      </c>
      <c r="M768" s="139" t="s">
        <v>1344</v>
      </c>
      <c r="N768" s="139"/>
      <c r="O768" s="139" t="s">
        <v>17</v>
      </c>
      <c r="P768" s="139" t="s">
        <v>55</v>
      </c>
      <c r="Q768" s="139" t="s">
        <v>58</v>
      </c>
      <c r="R768" s="140">
        <v>20</v>
      </c>
      <c r="S768" s="140" t="s">
        <v>2438</v>
      </c>
      <c r="T768" s="151" t="s">
        <v>149</v>
      </c>
      <c r="U768" s="140" t="s">
        <v>60</v>
      </c>
      <c r="V768" s="164" t="s">
        <v>1</v>
      </c>
      <c r="W768" s="170">
        <f t="shared" ca="1" si="109"/>
        <v>2003</v>
      </c>
      <c r="X768" s="170" t="e">
        <f>INDEX(Kraftwerksliste!$C$21:$Z$559,MATCH(A768,Kraftwerksliste!$D$21:$D$559,0),17)</f>
        <v>#N/A</v>
      </c>
      <c r="Z768" s="153" t="str" cm="1">
        <f t="array" aca="1" ref="Z768" ca="1">CELL("format",I768)</f>
        <v>D1</v>
      </c>
      <c r="AA768" s="6">
        <v>767</v>
      </c>
      <c r="AB768" s="173">
        <f t="shared" ca="1" si="110"/>
        <v>2003</v>
      </c>
      <c r="AC768" s="6">
        <f t="shared" si="99"/>
        <v>0</v>
      </c>
      <c r="AD768" s="6">
        <f t="shared" si="100"/>
        <v>0</v>
      </c>
      <c r="AE768" s="6">
        <f t="shared" si="104"/>
        <v>10</v>
      </c>
      <c r="AF768" s="6" t="str">
        <f t="shared" si="101"/>
        <v>in Betrieb</v>
      </c>
    </row>
    <row r="769" spans="1:32" x14ac:dyDescent="0.25">
      <c r="A769" s="139" t="s">
        <v>5262</v>
      </c>
      <c r="B769" s="139" t="s">
        <v>4529</v>
      </c>
      <c r="C769" s="139" t="s">
        <v>5263</v>
      </c>
      <c r="D769" s="139">
        <v>16248</v>
      </c>
      <c r="E769" s="139" t="s">
        <v>6742</v>
      </c>
      <c r="F769" s="139"/>
      <c r="G769" s="139" t="s">
        <v>66</v>
      </c>
      <c r="H769" s="139"/>
      <c r="I769" s="30">
        <v>38308</v>
      </c>
      <c r="J769" s="30">
        <v>38308</v>
      </c>
      <c r="K769" s="139" t="s">
        <v>1</v>
      </c>
      <c r="L769" s="139" t="s">
        <v>3864</v>
      </c>
      <c r="M769" s="139"/>
      <c r="N769" s="139"/>
      <c r="O769" s="139" t="s">
        <v>3864</v>
      </c>
      <c r="P769" s="139" t="s">
        <v>55</v>
      </c>
      <c r="Q769" s="139" t="s">
        <v>58</v>
      </c>
      <c r="R769" s="140">
        <v>22.5</v>
      </c>
      <c r="S769" s="140" t="s">
        <v>7383</v>
      </c>
      <c r="T769" s="151" t="s">
        <v>370</v>
      </c>
      <c r="U769" s="140" t="s">
        <v>77</v>
      </c>
      <c r="V769" s="164" t="s">
        <v>1</v>
      </c>
      <c r="W769" s="170">
        <f t="shared" ca="1" si="109"/>
        <v>2004</v>
      </c>
      <c r="X769" s="170" t="e">
        <f>INDEX(Kraftwerksliste!$C$21:$Z$559,MATCH(A769,Kraftwerksliste!$D$21:$D$559,0),17)</f>
        <v>#N/A</v>
      </c>
      <c r="Z769" s="153" t="str" cm="1">
        <f t="array" aca="1" ref="Z769" ca="1">CELL("format",I769)</f>
        <v>D1</v>
      </c>
      <c r="AA769" s="6">
        <v>768</v>
      </c>
      <c r="AB769" s="173">
        <f t="shared" ca="1" si="110"/>
        <v>2004</v>
      </c>
      <c r="AC769" s="6">
        <f t="shared" si="99"/>
        <v>0</v>
      </c>
      <c r="AD769" s="6">
        <f t="shared" si="100"/>
        <v>0</v>
      </c>
      <c r="AE769" s="6">
        <f t="shared" si="104"/>
        <v>10</v>
      </c>
      <c r="AF769" s="6" t="str">
        <f t="shared" si="101"/>
        <v>in Betrieb</v>
      </c>
    </row>
    <row r="770" spans="1:32" x14ac:dyDescent="0.25">
      <c r="A770" s="139" t="s">
        <v>2439</v>
      </c>
      <c r="B770" s="139" t="s">
        <v>102</v>
      </c>
      <c r="C770" s="139" t="s">
        <v>2440</v>
      </c>
      <c r="D770" s="139" t="s">
        <v>2441</v>
      </c>
      <c r="E770" s="139" t="s">
        <v>2442</v>
      </c>
      <c r="F770" s="139"/>
      <c r="G770" s="139" t="s">
        <v>1842</v>
      </c>
      <c r="H770" s="139" t="s">
        <v>2443</v>
      </c>
      <c r="I770" s="30">
        <v>25508</v>
      </c>
      <c r="J770" s="30">
        <v>25508</v>
      </c>
      <c r="K770" s="139" t="s">
        <v>1</v>
      </c>
      <c r="L770" s="139" t="s">
        <v>28</v>
      </c>
      <c r="M770" s="139"/>
      <c r="N770" s="139"/>
      <c r="O770" s="139" t="s">
        <v>28</v>
      </c>
      <c r="P770" s="139" t="s">
        <v>58</v>
      </c>
      <c r="Q770" s="139" t="s">
        <v>58</v>
      </c>
      <c r="R770" s="140">
        <v>247</v>
      </c>
      <c r="S770" s="140" t="s">
        <v>2444</v>
      </c>
      <c r="T770" s="151" t="s">
        <v>1228</v>
      </c>
      <c r="U770" s="140" t="s">
        <v>117</v>
      </c>
      <c r="V770" s="164" t="s">
        <v>1</v>
      </c>
      <c r="W770" s="170">
        <f t="shared" ca="1" si="109"/>
        <v>1969</v>
      </c>
      <c r="X770" s="170" t="e">
        <f>INDEX(Kraftwerksliste!$C$21:$Z$559,MATCH(A770,Kraftwerksliste!$D$21:$D$559,0),17)</f>
        <v>#N/A</v>
      </c>
      <c r="Z770" s="153" t="str" cm="1">
        <f t="array" aca="1" ref="Z770" ca="1">CELL("format",I770)</f>
        <v>D1</v>
      </c>
      <c r="AA770" s="6">
        <v>769</v>
      </c>
      <c r="AB770" s="173">
        <f t="shared" ca="1" si="110"/>
        <v>1969</v>
      </c>
      <c r="AC770" s="6">
        <f t="shared" ref="AC770:AC833" si="111">IF(RIGHT(K770,9)="(mit StA)",1,0)</f>
        <v>0</v>
      </c>
      <c r="AD770" s="6">
        <f t="shared" ref="AD770:AD833" si="112">IF(RIGHT(K770,10)="(ohne StA)",1,0)</f>
        <v>0</v>
      </c>
      <c r="AE770" s="6">
        <f t="shared" si="104"/>
        <v>10</v>
      </c>
      <c r="AF770" s="6" t="str">
        <f t="shared" ref="AF770:AF833" si="113">IF(AC770=1,LEFT(K770,AE770-9),IF(AD770=1,LEFT(K770,AE770-10),K770))</f>
        <v>in Betrieb</v>
      </c>
    </row>
    <row r="771" spans="1:32" x14ac:dyDescent="0.25">
      <c r="A771" s="139" t="s">
        <v>2445</v>
      </c>
      <c r="B771" s="139" t="s">
        <v>102</v>
      </c>
      <c r="C771" s="139" t="s">
        <v>2446</v>
      </c>
      <c r="D771" s="139" t="s">
        <v>2441</v>
      </c>
      <c r="E771" s="139" t="s">
        <v>2442</v>
      </c>
      <c r="F771" s="139"/>
      <c r="G771" s="139" t="s">
        <v>1842</v>
      </c>
      <c r="H771" s="139" t="s">
        <v>2443</v>
      </c>
      <c r="I771" s="30">
        <v>39692</v>
      </c>
      <c r="J771" s="30">
        <v>39692</v>
      </c>
      <c r="K771" s="139" t="s">
        <v>1</v>
      </c>
      <c r="L771" s="139" t="s">
        <v>28</v>
      </c>
      <c r="M771" s="139"/>
      <c r="N771" s="139"/>
      <c r="O771" s="139" t="s">
        <v>28</v>
      </c>
      <c r="P771" s="139" t="s">
        <v>58</v>
      </c>
      <c r="Q771" s="139" t="s">
        <v>58</v>
      </c>
      <c r="R771" s="140">
        <v>525</v>
      </c>
      <c r="S771" s="140" t="s">
        <v>2444</v>
      </c>
      <c r="T771" s="151" t="s">
        <v>1228</v>
      </c>
      <c r="U771" s="140" t="s">
        <v>117</v>
      </c>
      <c r="V771" s="164" t="s">
        <v>1</v>
      </c>
      <c r="W771" s="170">
        <f t="shared" ca="1" si="109"/>
        <v>2008</v>
      </c>
      <c r="X771" s="170" t="e">
        <f>INDEX(Kraftwerksliste!$C$21:$Z$559,MATCH(A771,Kraftwerksliste!$D$21:$D$559,0),17)</f>
        <v>#N/A</v>
      </c>
      <c r="Z771" s="153" t="str" cm="1">
        <f t="array" aca="1" ref="Z771" ca="1">CELL("format",I771)</f>
        <v>D1</v>
      </c>
      <c r="AA771" s="6">
        <v>770</v>
      </c>
      <c r="AB771" s="173">
        <f t="shared" ca="1" si="110"/>
        <v>2008</v>
      </c>
      <c r="AC771" s="6">
        <f t="shared" si="111"/>
        <v>0</v>
      </c>
      <c r="AD771" s="6">
        <f t="shared" si="112"/>
        <v>0</v>
      </c>
      <c r="AE771" s="6">
        <f t="shared" si="104"/>
        <v>10</v>
      </c>
      <c r="AF771" s="6" t="str">
        <f t="shared" si="113"/>
        <v>in Betrieb</v>
      </c>
    </row>
    <row r="772" spans="1:32" x14ac:dyDescent="0.25">
      <c r="A772" s="139" t="s">
        <v>2447</v>
      </c>
      <c r="B772" s="139" t="s">
        <v>102</v>
      </c>
      <c r="C772" s="139" t="s">
        <v>2448</v>
      </c>
      <c r="D772" s="139" t="s">
        <v>2441</v>
      </c>
      <c r="E772" s="139" t="s">
        <v>2442</v>
      </c>
      <c r="F772" s="139"/>
      <c r="G772" s="139" t="s">
        <v>1842</v>
      </c>
      <c r="H772" s="139" t="s">
        <v>2449</v>
      </c>
      <c r="I772" s="30">
        <v>15738</v>
      </c>
      <c r="J772" s="30">
        <v>15738</v>
      </c>
      <c r="K772" s="139" t="s">
        <v>1</v>
      </c>
      <c r="L772" s="139" t="s">
        <v>190</v>
      </c>
      <c r="M772" s="139"/>
      <c r="N772" s="139"/>
      <c r="O772" s="139" t="s">
        <v>190</v>
      </c>
      <c r="P772" s="139" t="s">
        <v>58</v>
      </c>
      <c r="Q772" s="139" t="s">
        <v>130</v>
      </c>
      <c r="R772" s="140">
        <v>29</v>
      </c>
      <c r="S772" s="140" t="s">
        <v>2444</v>
      </c>
      <c r="T772" s="151" t="s">
        <v>1228</v>
      </c>
      <c r="U772" s="140" t="s">
        <v>117</v>
      </c>
      <c r="V772" s="164" t="s">
        <v>1</v>
      </c>
      <c r="W772" s="170">
        <f t="shared" ca="1" si="109"/>
        <v>1943</v>
      </c>
      <c r="X772" s="170" t="e">
        <f>INDEX(Kraftwerksliste!$C$21:$Z$559,MATCH(A772,Kraftwerksliste!$D$21:$D$559,0),17)</f>
        <v>#N/A</v>
      </c>
      <c r="Z772" s="153" t="str" cm="1">
        <f t="array" aca="1" ref="Z772" ca="1">CELL("format",I772)</f>
        <v>D1</v>
      </c>
      <c r="AA772" s="6">
        <v>771</v>
      </c>
      <c r="AB772" s="173">
        <f t="shared" ca="1" si="110"/>
        <v>1943</v>
      </c>
      <c r="AC772" s="6">
        <f t="shared" si="111"/>
        <v>0</v>
      </c>
      <c r="AD772" s="6">
        <f t="shared" si="112"/>
        <v>0</v>
      </c>
      <c r="AE772" s="6">
        <f t="shared" si="104"/>
        <v>10</v>
      </c>
      <c r="AF772" s="6" t="str">
        <f t="shared" si="113"/>
        <v>in Betrieb</v>
      </c>
    </row>
    <row r="773" spans="1:32" x14ac:dyDescent="0.25">
      <c r="A773" s="139" t="s">
        <v>2450</v>
      </c>
      <c r="B773" s="139" t="s">
        <v>102</v>
      </c>
      <c r="C773" s="139" t="s">
        <v>2451</v>
      </c>
      <c r="D773" s="139" t="s">
        <v>2441</v>
      </c>
      <c r="E773" s="139" t="s">
        <v>2442</v>
      </c>
      <c r="F773" s="139"/>
      <c r="G773" s="139" t="s">
        <v>1842</v>
      </c>
      <c r="H773" s="139" t="s">
        <v>2452</v>
      </c>
      <c r="I773" s="30">
        <v>11018</v>
      </c>
      <c r="J773" s="30">
        <v>11018</v>
      </c>
      <c r="K773" s="139" t="s">
        <v>1</v>
      </c>
      <c r="L773" s="139" t="s">
        <v>190</v>
      </c>
      <c r="M773" s="139"/>
      <c r="N773" s="139"/>
      <c r="O773" s="139" t="s">
        <v>190</v>
      </c>
      <c r="P773" s="139" t="s">
        <v>58</v>
      </c>
      <c r="Q773" s="139" t="s">
        <v>130</v>
      </c>
      <c r="R773" s="140">
        <v>158</v>
      </c>
      <c r="S773" s="140" t="s">
        <v>2444</v>
      </c>
      <c r="T773" s="151" t="s">
        <v>1228</v>
      </c>
      <c r="U773" s="140" t="s">
        <v>117</v>
      </c>
      <c r="V773" s="164" t="s">
        <v>1</v>
      </c>
      <c r="W773" s="170">
        <f t="shared" ca="1" si="109"/>
        <v>1930</v>
      </c>
      <c r="X773" s="170" t="e">
        <f>INDEX(Kraftwerksliste!$C$21:$Z$559,MATCH(A773,Kraftwerksliste!$D$21:$D$559,0),17)</f>
        <v>#N/A</v>
      </c>
      <c r="Z773" s="153" t="str" cm="1">
        <f t="array" aca="1" ref="Z773" ca="1">CELL("format",I773)</f>
        <v>D1</v>
      </c>
      <c r="AA773" s="6">
        <v>772</v>
      </c>
      <c r="AB773" s="173">
        <f t="shared" ca="1" si="110"/>
        <v>1930</v>
      </c>
      <c r="AC773" s="6">
        <f t="shared" si="111"/>
        <v>0</v>
      </c>
      <c r="AD773" s="6">
        <f t="shared" si="112"/>
        <v>0</v>
      </c>
      <c r="AE773" s="6">
        <f t="shared" si="104"/>
        <v>10</v>
      </c>
      <c r="AF773" s="6" t="str">
        <f t="shared" si="113"/>
        <v>in Betrieb</v>
      </c>
    </row>
    <row r="774" spans="1:32" x14ac:dyDescent="0.25">
      <c r="A774" s="139" t="s">
        <v>5264</v>
      </c>
      <c r="B774" s="139" t="s">
        <v>145</v>
      </c>
      <c r="C774" s="139" t="s">
        <v>5265</v>
      </c>
      <c r="D774" s="139">
        <v>17309</v>
      </c>
      <c r="E774" s="139" t="s">
        <v>6743</v>
      </c>
      <c r="F774" s="139" t="s">
        <v>6744</v>
      </c>
      <c r="G774" s="139" t="s">
        <v>144</v>
      </c>
      <c r="H774" s="139" t="s">
        <v>5265</v>
      </c>
      <c r="I774" s="32">
        <v>2000</v>
      </c>
      <c r="J774" s="32">
        <v>2000</v>
      </c>
      <c r="K774" s="139" t="s">
        <v>1</v>
      </c>
      <c r="L774" s="139" t="s">
        <v>3864</v>
      </c>
      <c r="M774" s="139"/>
      <c r="N774" s="139"/>
      <c r="O774" s="139" t="s">
        <v>3864</v>
      </c>
      <c r="P774" s="139" t="s">
        <v>55</v>
      </c>
      <c r="Q774" s="139"/>
      <c r="R774" s="140">
        <v>29.1</v>
      </c>
      <c r="S774" s="140" t="s">
        <v>5265</v>
      </c>
      <c r="T774" s="151" t="s">
        <v>149</v>
      </c>
      <c r="U774" s="140" t="s">
        <v>77</v>
      </c>
      <c r="V774" s="164" t="s">
        <v>1</v>
      </c>
      <c r="W774" s="170" t="str">
        <f t="shared" ca="1" si="109"/>
        <v>2000</v>
      </c>
      <c r="X774" s="170" t="e">
        <f>INDEX(Kraftwerksliste!$C$21:$Z$559,MATCH(A774,Kraftwerksliste!$D$21:$D$559,0),17)</f>
        <v>#N/A</v>
      </c>
      <c r="Z774" s="153" t="str" cm="1">
        <f t="array" aca="1" ref="Z774" ca="1">CELL("format",I774)</f>
        <v>G</v>
      </c>
      <c r="AA774" s="6">
        <v>773</v>
      </c>
      <c r="AB774" s="173" t="str">
        <f t="shared" ca="1" si="110"/>
        <v>2000</v>
      </c>
      <c r="AC774" s="6">
        <f t="shared" si="111"/>
        <v>0</v>
      </c>
      <c r="AD774" s="6">
        <f t="shared" si="112"/>
        <v>0</v>
      </c>
      <c r="AE774" s="6">
        <f t="shared" si="104"/>
        <v>10</v>
      </c>
      <c r="AF774" s="6" t="str">
        <f t="shared" si="113"/>
        <v>in Betrieb</v>
      </c>
    </row>
    <row r="775" spans="1:32" x14ac:dyDescent="0.25">
      <c r="A775" s="139" t="s">
        <v>2453</v>
      </c>
      <c r="B775" s="139" t="s">
        <v>2454</v>
      </c>
      <c r="C775" s="139" t="s">
        <v>2455</v>
      </c>
      <c r="D775" s="139">
        <v>94034</v>
      </c>
      <c r="E775" s="139" t="s">
        <v>2456</v>
      </c>
      <c r="F775" s="139" t="s">
        <v>2457</v>
      </c>
      <c r="G775" s="139" t="s">
        <v>127</v>
      </c>
      <c r="H775" s="139" t="s">
        <v>2455</v>
      </c>
      <c r="I775" s="30">
        <v>10227</v>
      </c>
      <c r="J775" s="30">
        <v>10227</v>
      </c>
      <c r="K775" s="139" t="s">
        <v>1</v>
      </c>
      <c r="L775" s="139" t="s">
        <v>25</v>
      </c>
      <c r="M775" s="139"/>
      <c r="N775" s="139"/>
      <c r="O775" s="139" t="s">
        <v>25</v>
      </c>
      <c r="P775" s="139" t="s">
        <v>58</v>
      </c>
      <c r="Q775" s="139" t="s">
        <v>58</v>
      </c>
      <c r="R775" s="140">
        <v>53.7</v>
      </c>
      <c r="S775" s="140" t="s">
        <v>226</v>
      </c>
      <c r="T775" s="151" t="s">
        <v>370</v>
      </c>
      <c r="U775" s="140" t="s">
        <v>168</v>
      </c>
      <c r="V775" s="164" t="s">
        <v>1</v>
      </c>
      <c r="W775" s="170">
        <f t="shared" ca="1" si="109"/>
        <v>1927</v>
      </c>
      <c r="X775" s="170" t="e">
        <f>INDEX(Kraftwerksliste!$C$21:$Z$559,MATCH(A775,Kraftwerksliste!$D$21:$D$559,0),17)</f>
        <v>#N/A</v>
      </c>
      <c r="Z775" s="153" t="str" cm="1">
        <f t="array" aca="1" ref="Z775" ca="1">CELL("format",I775)</f>
        <v>D1</v>
      </c>
      <c r="AA775" s="6">
        <v>774</v>
      </c>
      <c r="AB775" s="173">
        <f t="shared" ca="1" si="110"/>
        <v>1927</v>
      </c>
      <c r="AC775" s="6">
        <f t="shared" si="111"/>
        <v>0</v>
      </c>
      <c r="AD775" s="6">
        <f t="shared" si="112"/>
        <v>0</v>
      </c>
      <c r="AE775" s="6">
        <f t="shared" si="104"/>
        <v>10</v>
      </c>
      <c r="AF775" s="6" t="str">
        <f t="shared" si="113"/>
        <v>in Betrieb</v>
      </c>
    </row>
    <row r="776" spans="1:32" x14ac:dyDescent="0.25">
      <c r="A776" s="139" t="s">
        <v>2458</v>
      </c>
      <c r="B776" s="139" t="s">
        <v>222</v>
      </c>
      <c r="C776" s="139" t="s">
        <v>2459</v>
      </c>
      <c r="D776" s="139">
        <v>94036</v>
      </c>
      <c r="E776" s="139" t="s">
        <v>2456</v>
      </c>
      <c r="F776" s="139" t="s">
        <v>2460</v>
      </c>
      <c r="G776" s="139" t="s">
        <v>127</v>
      </c>
      <c r="H776" s="139" t="s">
        <v>2459</v>
      </c>
      <c r="I776" s="30">
        <v>23940</v>
      </c>
      <c r="J776" s="30">
        <v>23940</v>
      </c>
      <c r="K776" s="139" t="s">
        <v>1</v>
      </c>
      <c r="L776" s="139" t="s">
        <v>25</v>
      </c>
      <c r="M776" s="139"/>
      <c r="N776" s="139"/>
      <c r="O776" s="139" t="s">
        <v>25</v>
      </c>
      <c r="P776" s="139" t="s">
        <v>58</v>
      </c>
      <c r="Q776" s="139" t="s">
        <v>58</v>
      </c>
      <c r="R776" s="140">
        <v>86.4</v>
      </c>
      <c r="S776" s="140" t="s">
        <v>226</v>
      </c>
      <c r="T776" s="151" t="s">
        <v>370</v>
      </c>
      <c r="U776" s="140" t="s">
        <v>2461</v>
      </c>
      <c r="V776" s="164" t="s">
        <v>1</v>
      </c>
      <c r="W776" s="170">
        <f t="shared" ca="1" si="109"/>
        <v>1965</v>
      </c>
      <c r="X776" s="170" t="e">
        <f>INDEX(Kraftwerksliste!$C$21:$Z$559,MATCH(A776,Kraftwerksliste!$D$21:$D$559,0),17)</f>
        <v>#N/A</v>
      </c>
      <c r="Z776" s="153" t="str" cm="1">
        <f t="array" aca="1" ref="Z776" ca="1">CELL("format",I776)</f>
        <v>D1</v>
      </c>
      <c r="AA776" s="6">
        <v>775</v>
      </c>
      <c r="AB776" s="173">
        <f t="shared" ca="1" si="110"/>
        <v>1965</v>
      </c>
      <c r="AC776" s="6">
        <f t="shared" si="111"/>
        <v>0</v>
      </c>
      <c r="AD776" s="6">
        <f t="shared" si="112"/>
        <v>0</v>
      </c>
      <c r="AE776" s="6">
        <f t="shared" si="104"/>
        <v>10</v>
      </c>
      <c r="AF776" s="6" t="str">
        <f t="shared" si="113"/>
        <v>in Betrieb</v>
      </c>
    </row>
    <row r="777" spans="1:32" x14ac:dyDescent="0.25">
      <c r="A777" s="139" t="s">
        <v>2481</v>
      </c>
      <c r="B777" s="139" t="s">
        <v>63</v>
      </c>
      <c r="C777" s="139" t="s">
        <v>2482</v>
      </c>
      <c r="D777" s="139">
        <v>3185</v>
      </c>
      <c r="E777" s="139" t="s">
        <v>2483</v>
      </c>
      <c r="F777" s="139" t="s">
        <v>2484</v>
      </c>
      <c r="G777" s="139" t="s">
        <v>66</v>
      </c>
      <c r="H777" s="139" t="s">
        <v>300</v>
      </c>
      <c r="I777" s="30">
        <v>29860</v>
      </c>
      <c r="J777" s="30">
        <v>29860</v>
      </c>
      <c r="K777" s="139" t="s">
        <v>1</v>
      </c>
      <c r="L777" s="139" t="s">
        <v>18</v>
      </c>
      <c r="M777" s="139"/>
      <c r="N777" s="139"/>
      <c r="O777" s="139" t="s">
        <v>18</v>
      </c>
      <c r="P777" s="139" t="s">
        <v>58</v>
      </c>
      <c r="Q777" s="139" t="s">
        <v>55</v>
      </c>
      <c r="R777" s="140">
        <v>465</v>
      </c>
      <c r="S777" s="140" t="s">
        <v>2485</v>
      </c>
      <c r="T777" s="151" t="s">
        <v>1228</v>
      </c>
      <c r="U777" s="140" t="s">
        <v>70</v>
      </c>
      <c r="V777" s="164" t="s">
        <v>1</v>
      </c>
      <c r="W777" s="170">
        <f t="shared" ca="1" si="109"/>
        <v>1981</v>
      </c>
      <c r="X777" s="170" t="str">
        <f>INDEX(Kraftwerksliste!$C$21:$Z$559,MATCH(A777,Kraftwerksliste!$D$21:$D$559,0),17)</f>
        <v>Steam turbine</v>
      </c>
      <c r="Z777" s="153" t="str" cm="1">
        <f t="array" aca="1" ref="Z777" ca="1">CELL("format",I777)</f>
        <v>D1</v>
      </c>
      <c r="AA777" s="6">
        <v>776</v>
      </c>
      <c r="AB777" s="173">
        <f t="shared" ca="1" si="110"/>
        <v>1981</v>
      </c>
      <c r="AC777" s="6">
        <f t="shared" si="111"/>
        <v>0</v>
      </c>
      <c r="AD777" s="6">
        <f t="shared" si="112"/>
        <v>0</v>
      </c>
      <c r="AE777" s="6">
        <f t="shared" si="104"/>
        <v>10</v>
      </c>
      <c r="AF777" s="6" t="str">
        <f t="shared" si="113"/>
        <v>in Betrieb</v>
      </c>
    </row>
    <row r="778" spans="1:32" x14ac:dyDescent="0.25">
      <c r="A778" s="139" t="s">
        <v>2486</v>
      </c>
      <c r="B778" s="139" t="s">
        <v>63</v>
      </c>
      <c r="C778" s="139" t="s">
        <v>2482</v>
      </c>
      <c r="D778" s="139">
        <v>3185</v>
      </c>
      <c r="E778" s="139" t="s">
        <v>2483</v>
      </c>
      <c r="F778" s="139" t="s">
        <v>2484</v>
      </c>
      <c r="G778" s="139" t="s">
        <v>66</v>
      </c>
      <c r="H778" s="139" t="s">
        <v>297</v>
      </c>
      <c r="I778" s="30">
        <v>30284</v>
      </c>
      <c r="J778" s="30">
        <v>30284</v>
      </c>
      <c r="K778" s="139" t="s">
        <v>1</v>
      </c>
      <c r="L778" s="139" t="s">
        <v>18</v>
      </c>
      <c r="M778" s="139"/>
      <c r="N778" s="139"/>
      <c r="O778" s="139" t="s">
        <v>18</v>
      </c>
      <c r="P778" s="139" t="s">
        <v>58</v>
      </c>
      <c r="Q778" s="139" t="s">
        <v>55</v>
      </c>
      <c r="R778" s="140">
        <v>465</v>
      </c>
      <c r="S778" s="140" t="s">
        <v>2485</v>
      </c>
      <c r="T778" s="151" t="s">
        <v>1228</v>
      </c>
      <c r="U778" s="140" t="s">
        <v>70</v>
      </c>
      <c r="V778" s="164" t="s">
        <v>1</v>
      </c>
      <c r="W778" s="170">
        <f t="shared" ca="1" si="109"/>
        <v>1982</v>
      </c>
      <c r="X778" s="170" t="str">
        <f>INDEX(Kraftwerksliste!$C$21:$Z$559,MATCH(A778,Kraftwerksliste!$D$21:$D$559,0),17)</f>
        <v>Steam turbine</v>
      </c>
      <c r="Z778" s="153" t="str" cm="1">
        <f t="array" aca="1" ref="Z778" ca="1">CELL("format",I778)</f>
        <v>D1</v>
      </c>
      <c r="AA778" s="6">
        <v>777</v>
      </c>
      <c r="AB778" s="173">
        <f t="shared" ca="1" si="110"/>
        <v>1982</v>
      </c>
      <c r="AC778" s="6">
        <f t="shared" si="111"/>
        <v>0</v>
      </c>
      <c r="AD778" s="6">
        <f t="shared" si="112"/>
        <v>0</v>
      </c>
      <c r="AE778" s="6">
        <f t="shared" si="104"/>
        <v>10</v>
      </c>
      <c r="AF778" s="6" t="str">
        <f t="shared" si="113"/>
        <v>in Betrieb</v>
      </c>
    </row>
    <row r="779" spans="1:32" x14ac:dyDescent="0.25">
      <c r="A779" s="139" t="s">
        <v>2487</v>
      </c>
      <c r="B779" s="139" t="s">
        <v>63</v>
      </c>
      <c r="C779" s="139" t="s">
        <v>2482</v>
      </c>
      <c r="D779" s="139">
        <v>3185</v>
      </c>
      <c r="E779" s="139" t="s">
        <v>2483</v>
      </c>
      <c r="F779" s="139" t="s">
        <v>2484</v>
      </c>
      <c r="G779" s="139" t="s">
        <v>66</v>
      </c>
      <c r="H779" s="139" t="s">
        <v>302</v>
      </c>
      <c r="I779" s="30">
        <v>30713</v>
      </c>
      <c r="J779" s="30">
        <v>30713</v>
      </c>
      <c r="K779" s="139" t="s">
        <v>1</v>
      </c>
      <c r="L779" s="139" t="s">
        <v>18</v>
      </c>
      <c r="M779" s="139"/>
      <c r="N779" s="139"/>
      <c r="O779" s="139" t="s">
        <v>18</v>
      </c>
      <c r="P779" s="139" t="s">
        <v>58</v>
      </c>
      <c r="Q779" s="139" t="s">
        <v>55</v>
      </c>
      <c r="R779" s="140">
        <v>465</v>
      </c>
      <c r="S779" s="140" t="s">
        <v>2485</v>
      </c>
      <c r="T779" s="151" t="s">
        <v>1228</v>
      </c>
      <c r="U779" s="140" t="s">
        <v>70</v>
      </c>
      <c r="V779" s="164" t="s">
        <v>1</v>
      </c>
      <c r="W779" s="170">
        <f t="shared" ca="1" si="109"/>
        <v>1984</v>
      </c>
      <c r="X779" s="170" t="str">
        <f>INDEX(Kraftwerksliste!$C$21:$Z$559,MATCH(A779,Kraftwerksliste!$D$21:$D$559,0),17)</f>
        <v>Steam turbine</v>
      </c>
      <c r="Z779" s="153" t="str" cm="1">
        <f t="array" aca="1" ref="Z779" ca="1">CELL("format",I779)</f>
        <v>D1</v>
      </c>
      <c r="AA779" s="6">
        <v>778</v>
      </c>
      <c r="AB779" s="173">
        <f t="shared" ca="1" si="110"/>
        <v>1984</v>
      </c>
      <c r="AC779" s="6">
        <f t="shared" si="111"/>
        <v>0</v>
      </c>
      <c r="AD779" s="6">
        <f t="shared" si="112"/>
        <v>0</v>
      </c>
      <c r="AE779" s="6">
        <f t="shared" si="104"/>
        <v>10</v>
      </c>
      <c r="AF779" s="6" t="str">
        <f t="shared" si="113"/>
        <v>in Betrieb</v>
      </c>
    </row>
    <row r="780" spans="1:32" x14ac:dyDescent="0.25">
      <c r="A780" s="139" t="s">
        <v>2488</v>
      </c>
      <c r="B780" s="139" t="s">
        <v>63</v>
      </c>
      <c r="C780" s="139" t="s">
        <v>2482</v>
      </c>
      <c r="D780" s="139">
        <v>3185</v>
      </c>
      <c r="E780" s="139" t="s">
        <v>2483</v>
      </c>
      <c r="F780" s="139" t="s">
        <v>2484</v>
      </c>
      <c r="G780" s="139" t="s">
        <v>66</v>
      </c>
      <c r="H780" s="139" t="s">
        <v>283</v>
      </c>
      <c r="I780" s="30">
        <v>31326</v>
      </c>
      <c r="J780" s="30">
        <v>31326</v>
      </c>
      <c r="K780" s="139" t="s">
        <v>1</v>
      </c>
      <c r="L780" s="139" t="s">
        <v>18</v>
      </c>
      <c r="M780" s="139"/>
      <c r="N780" s="139"/>
      <c r="O780" s="139" t="s">
        <v>18</v>
      </c>
      <c r="P780" s="139" t="s">
        <v>58</v>
      </c>
      <c r="Q780" s="139" t="s">
        <v>55</v>
      </c>
      <c r="R780" s="140">
        <v>465</v>
      </c>
      <c r="S780" s="140" t="s">
        <v>2485</v>
      </c>
      <c r="T780" s="151" t="s">
        <v>1228</v>
      </c>
      <c r="U780" s="140" t="s">
        <v>70</v>
      </c>
      <c r="V780" s="164" t="s">
        <v>1</v>
      </c>
      <c r="W780" s="170">
        <f t="shared" ca="1" si="109"/>
        <v>1985</v>
      </c>
      <c r="X780" s="170" t="str">
        <f>INDEX(Kraftwerksliste!$C$21:$Z$559,MATCH(A780,Kraftwerksliste!$D$21:$D$559,0),17)</f>
        <v>Steam turbine</v>
      </c>
      <c r="Z780" s="153" t="str" cm="1">
        <f t="array" aca="1" ref="Z780" ca="1">CELL("format",I780)</f>
        <v>D1</v>
      </c>
      <c r="AA780" s="6">
        <v>779</v>
      </c>
      <c r="AB780" s="173">
        <f t="shared" ca="1" si="110"/>
        <v>1985</v>
      </c>
      <c r="AC780" s="6">
        <f t="shared" si="111"/>
        <v>0</v>
      </c>
      <c r="AD780" s="6">
        <f t="shared" si="112"/>
        <v>0</v>
      </c>
      <c r="AE780" s="6">
        <f t="shared" si="104"/>
        <v>10</v>
      </c>
      <c r="AF780" s="6" t="str">
        <f t="shared" si="113"/>
        <v>in Betrieb</v>
      </c>
    </row>
    <row r="781" spans="1:32" x14ac:dyDescent="0.25">
      <c r="A781" s="139" t="s">
        <v>2489</v>
      </c>
      <c r="B781" s="139" t="s">
        <v>63</v>
      </c>
      <c r="C781" s="139" t="s">
        <v>2482</v>
      </c>
      <c r="D781" s="139">
        <v>3185</v>
      </c>
      <c r="E781" s="139" t="s">
        <v>2483</v>
      </c>
      <c r="F781" s="139" t="s">
        <v>2484</v>
      </c>
      <c r="G781" s="139" t="s">
        <v>66</v>
      </c>
      <c r="H781" s="139" t="s">
        <v>304</v>
      </c>
      <c r="I781" s="30">
        <v>32056</v>
      </c>
      <c r="J781" s="30">
        <v>32056</v>
      </c>
      <c r="K781" s="139" t="s">
        <v>287</v>
      </c>
      <c r="L781" s="139" t="s">
        <v>18</v>
      </c>
      <c r="M781" s="139"/>
      <c r="N781" s="139"/>
      <c r="O781" s="139" t="s">
        <v>18</v>
      </c>
      <c r="P781" s="139" t="s">
        <v>58</v>
      </c>
      <c r="Q781" s="139" t="s">
        <v>55</v>
      </c>
      <c r="R781" s="140">
        <v>465</v>
      </c>
      <c r="S781" s="140" t="s">
        <v>2485</v>
      </c>
      <c r="T781" s="151" t="s">
        <v>1228</v>
      </c>
      <c r="U781" s="140" t="s">
        <v>70</v>
      </c>
      <c r="V781" s="164" t="s">
        <v>287</v>
      </c>
      <c r="W781" s="170">
        <f t="shared" ca="1" si="109"/>
        <v>1987</v>
      </c>
      <c r="X781" s="170" t="str">
        <f>INDEX(Kraftwerksliste!$C$21:$Z$559,MATCH(A781,Kraftwerksliste!$D$21:$D$559,0),17)</f>
        <v>Steam turbine</v>
      </c>
      <c r="Z781" s="153" t="str" cm="1">
        <f t="array" aca="1" ref="Z781" ca="1">CELL("format",I781)</f>
        <v>D1</v>
      </c>
      <c r="AA781" s="6">
        <v>780</v>
      </c>
      <c r="AB781" s="173">
        <f t="shared" ca="1" si="110"/>
        <v>1987</v>
      </c>
      <c r="AC781" s="6">
        <f t="shared" si="111"/>
        <v>0</v>
      </c>
      <c r="AD781" s="6">
        <f t="shared" si="112"/>
        <v>0</v>
      </c>
      <c r="AE781" s="6">
        <f t="shared" si="104"/>
        <v>23</v>
      </c>
      <c r="AF781" s="6" t="str">
        <f t="shared" si="113"/>
        <v>Sicherheitsbereitschaft</v>
      </c>
    </row>
    <row r="782" spans="1:32" x14ac:dyDescent="0.25">
      <c r="A782" s="139" t="s">
        <v>2490</v>
      </c>
      <c r="B782" s="139" t="s">
        <v>63</v>
      </c>
      <c r="C782" s="139" t="s">
        <v>2482</v>
      </c>
      <c r="D782" s="139">
        <v>3185</v>
      </c>
      <c r="E782" s="139" t="s">
        <v>2483</v>
      </c>
      <c r="F782" s="139" t="s">
        <v>2484</v>
      </c>
      <c r="G782" s="139" t="s">
        <v>66</v>
      </c>
      <c r="H782" s="139" t="s">
        <v>286</v>
      </c>
      <c r="I782" s="30">
        <v>32576</v>
      </c>
      <c r="J782" s="30">
        <v>32576</v>
      </c>
      <c r="K782" s="139" t="s">
        <v>287</v>
      </c>
      <c r="L782" s="139" t="s">
        <v>18</v>
      </c>
      <c r="M782" s="139"/>
      <c r="N782" s="139"/>
      <c r="O782" s="139" t="s">
        <v>18</v>
      </c>
      <c r="P782" s="139" t="s">
        <v>58</v>
      </c>
      <c r="Q782" s="139" t="s">
        <v>55</v>
      </c>
      <c r="R782" s="140">
        <v>465</v>
      </c>
      <c r="S782" s="140" t="s">
        <v>2485</v>
      </c>
      <c r="T782" s="151" t="s">
        <v>1228</v>
      </c>
      <c r="U782" s="140" t="s">
        <v>70</v>
      </c>
      <c r="V782" s="164" t="s">
        <v>287</v>
      </c>
      <c r="W782" s="170">
        <f t="shared" ca="1" si="109"/>
        <v>1989</v>
      </c>
      <c r="X782" s="170" t="e">
        <f>INDEX(Kraftwerksliste!$C$21:$Z$559,MATCH(A782,Kraftwerksliste!$D$21:$D$559,0),17)</f>
        <v>#N/A</v>
      </c>
      <c r="Z782" s="153" t="str" cm="1">
        <f t="array" aca="1" ref="Z782" ca="1">CELL("format",I782)</f>
        <v>D1</v>
      </c>
      <c r="AA782" s="6">
        <v>781</v>
      </c>
      <c r="AB782" s="173">
        <f t="shared" ca="1" si="110"/>
        <v>1989</v>
      </c>
      <c r="AC782" s="6">
        <f t="shared" si="111"/>
        <v>0</v>
      </c>
      <c r="AD782" s="6">
        <f t="shared" si="112"/>
        <v>0</v>
      </c>
      <c r="AE782" s="6">
        <f t="shared" si="104"/>
        <v>23</v>
      </c>
      <c r="AF782" s="6" t="str">
        <f t="shared" si="113"/>
        <v>Sicherheitsbereitschaft</v>
      </c>
    </row>
    <row r="783" spans="1:32" x14ac:dyDescent="0.25">
      <c r="A783" s="139" t="s">
        <v>5266</v>
      </c>
      <c r="B783" s="139" t="s">
        <v>4479</v>
      </c>
      <c r="C783" s="139"/>
      <c r="D783" s="139">
        <v>3185</v>
      </c>
      <c r="E783" s="139" t="s">
        <v>6745</v>
      </c>
      <c r="F783" s="139"/>
      <c r="G783" s="139" t="s">
        <v>66</v>
      </c>
      <c r="H783" s="139"/>
      <c r="I783" s="32">
        <v>2005</v>
      </c>
      <c r="J783" s="32">
        <v>2005</v>
      </c>
      <c r="K783" s="139" t="s">
        <v>1</v>
      </c>
      <c r="L783" s="139" t="s">
        <v>3864</v>
      </c>
      <c r="M783" s="139"/>
      <c r="N783" s="139"/>
      <c r="O783" s="139" t="s">
        <v>3864</v>
      </c>
      <c r="P783" s="139" t="s">
        <v>55</v>
      </c>
      <c r="Q783" s="139"/>
      <c r="R783" s="140">
        <v>10.5</v>
      </c>
      <c r="S783" s="140"/>
      <c r="T783" s="151" t="s">
        <v>149</v>
      </c>
      <c r="U783" s="140" t="s">
        <v>100</v>
      </c>
      <c r="V783" s="164" t="s">
        <v>1</v>
      </c>
      <c r="W783" s="170" t="str">
        <f t="shared" ca="1" si="109"/>
        <v>2005</v>
      </c>
      <c r="X783" s="170" t="e">
        <f>INDEX(Kraftwerksliste!$C$21:$Z$559,MATCH(A783,Kraftwerksliste!$D$21:$D$559,0),17)</f>
        <v>#N/A</v>
      </c>
      <c r="Z783" s="153" t="str" cm="1">
        <f t="array" aca="1" ref="Z783" ca="1">CELL("format",I783)</f>
        <v>G</v>
      </c>
      <c r="AA783" s="6">
        <v>782</v>
      </c>
      <c r="AB783" s="173" t="str">
        <f t="shared" ca="1" si="110"/>
        <v>2005</v>
      </c>
      <c r="AC783" s="6">
        <f t="shared" si="111"/>
        <v>0</v>
      </c>
      <c r="AD783" s="6">
        <f t="shared" si="112"/>
        <v>0</v>
      </c>
      <c r="AE783" s="6">
        <f t="shared" si="104"/>
        <v>10</v>
      </c>
      <c r="AF783" s="6" t="str">
        <f t="shared" si="113"/>
        <v>in Betrieb</v>
      </c>
    </row>
    <row r="784" spans="1:32" x14ac:dyDescent="0.25">
      <c r="A784" s="139" t="s">
        <v>2491</v>
      </c>
      <c r="B784" s="139" t="s">
        <v>1139</v>
      </c>
      <c r="C784" s="139" t="s">
        <v>2492</v>
      </c>
      <c r="D784" s="139">
        <v>84567</v>
      </c>
      <c r="E784" s="139" t="s">
        <v>2492</v>
      </c>
      <c r="F784" s="139" t="s">
        <v>2493</v>
      </c>
      <c r="G784" s="139" t="s">
        <v>127</v>
      </c>
      <c r="H784" s="139"/>
      <c r="I784" s="30">
        <v>28307</v>
      </c>
      <c r="J784" s="30">
        <v>28307</v>
      </c>
      <c r="K784" s="139" t="s">
        <v>1</v>
      </c>
      <c r="L784" s="139" t="s">
        <v>25</v>
      </c>
      <c r="M784" s="139"/>
      <c r="N784" s="139"/>
      <c r="O784" s="139" t="s">
        <v>25</v>
      </c>
      <c r="P784" s="139" t="s">
        <v>58</v>
      </c>
      <c r="Q784" s="139" t="s">
        <v>58</v>
      </c>
      <c r="R784" s="140">
        <v>19.399999999999999</v>
      </c>
      <c r="S784" s="140" t="s">
        <v>2494</v>
      </c>
      <c r="T784" s="151" t="s">
        <v>370</v>
      </c>
      <c r="U784" s="140" t="s">
        <v>168</v>
      </c>
      <c r="V784" s="164" t="s">
        <v>1</v>
      </c>
      <c r="W784" s="170">
        <f t="shared" ca="1" si="109"/>
        <v>1977</v>
      </c>
      <c r="X784" s="170" t="e">
        <f>INDEX(Kraftwerksliste!$C$21:$Z$559,MATCH(A784,Kraftwerksliste!$D$21:$D$559,0),17)</f>
        <v>#N/A</v>
      </c>
      <c r="Z784" s="153" t="str" cm="1">
        <f t="array" aca="1" ref="Z784" ca="1">CELL("format",I784)</f>
        <v>D1</v>
      </c>
      <c r="AA784" s="6">
        <v>783</v>
      </c>
      <c r="AB784" s="173">
        <f t="shared" ca="1" si="110"/>
        <v>1977</v>
      </c>
      <c r="AC784" s="6">
        <f t="shared" si="111"/>
        <v>0</v>
      </c>
      <c r="AD784" s="6">
        <f t="shared" si="112"/>
        <v>0</v>
      </c>
      <c r="AE784" s="6">
        <f t="shared" ref="AE784:AE847" si="114">LEN(K784)</f>
        <v>10</v>
      </c>
      <c r="AF784" s="6" t="str">
        <f t="shared" si="113"/>
        <v>in Betrieb</v>
      </c>
    </row>
    <row r="785" spans="1:32" x14ac:dyDescent="0.25">
      <c r="A785" s="139" t="s">
        <v>2495</v>
      </c>
      <c r="B785" s="139" t="s">
        <v>508</v>
      </c>
      <c r="C785" s="139" t="s">
        <v>2496</v>
      </c>
      <c r="D785" s="139">
        <v>32469</v>
      </c>
      <c r="E785" s="139" t="s">
        <v>2497</v>
      </c>
      <c r="F785" s="139"/>
      <c r="G785" s="139" t="s">
        <v>54</v>
      </c>
      <c r="H785" s="139">
        <v>4</v>
      </c>
      <c r="I785" s="30">
        <v>31778</v>
      </c>
      <c r="J785" s="30">
        <v>31778</v>
      </c>
      <c r="K785" s="139" t="s">
        <v>1</v>
      </c>
      <c r="L785" s="139" t="s">
        <v>32</v>
      </c>
      <c r="M785" s="139"/>
      <c r="N785" s="139"/>
      <c r="O785" s="139" t="s">
        <v>32</v>
      </c>
      <c r="P785" s="139" t="s">
        <v>58</v>
      </c>
      <c r="Q785" s="139" t="s">
        <v>58</v>
      </c>
      <c r="R785" s="140">
        <v>875</v>
      </c>
      <c r="S785" s="140" t="s">
        <v>2498</v>
      </c>
      <c r="T785" s="151" t="s">
        <v>1228</v>
      </c>
      <c r="U785" s="140" t="s">
        <v>580</v>
      </c>
      <c r="V785" s="164" t="s">
        <v>1</v>
      </c>
      <c r="W785" s="170">
        <f t="shared" ca="1" si="109"/>
        <v>1987</v>
      </c>
      <c r="X785" s="170" t="str">
        <f>INDEX(Kraftwerksliste!$C$21:$Z$559,MATCH(A785,Kraftwerksliste!$D$21:$D$559,0),17)</f>
        <v>Steam turbine</v>
      </c>
      <c r="Z785" s="153" t="str" cm="1">
        <f t="array" aca="1" ref="Z785" ca="1">CELL("format",I785)</f>
        <v>D1</v>
      </c>
      <c r="AA785" s="6">
        <v>784</v>
      </c>
      <c r="AB785" s="173">
        <f t="shared" ca="1" si="110"/>
        <v>1987</v>
      </c>
      <c r="AC785" s="6">
        <f t="shared" si="111"/>
        <v>0</v>
      </c>
      <c r="AD785" s="6">
        <f t="shared" si="112"/>
        <v>0</v>
      </c>
      <c r="AE785" s="6">
        <f t="shared" si="114"/>
        <v>10</v>
      </c>
      <c r="AF785" s="6" t="str">
        <f t="shared" si="113"/>
        <v>in Betrieb</v>
      </c>
    </row>
    <row r="786" spans="1:32" x14ac:dyDescent="0.25">
      <c r="A786" s="139" t="s">
        <v>5272</v>
      </c>
      <c r="B786" s="139" t="s">
        <v>5273</v>
      </c>
      <c r="C786" s="139"/>
      <c r="D786" s="139">
        <v>9526</v>
      </c>
      <c r="E786" s="139" t="s">
        <v>6749</v>
      </c>
      <c r="F786" s="139"/>
      <c r="G786" s="139" t="s">
        <v>170</v>
      </c>
      <c r="H786" s="139"/>
      <c r="I786" s="32">
        <v>2007</v>
      </c>
      <c r="J786" s="32">
        <v>2007</v>
      </c>
      <c r="K786" s="139" t="s">
        <v>1</v>
      </c>
      <c r="L786" s="139" t="s">
        <v>3864</v>
      </c>
      <c r="M786" s="139"/>
      <c r="N786" s="139"/>
      <c r="O786" s="139" t="s">
        <v>3864</v>
      </c>
      <c r="P786" s="139" t="s">
        <v>55</v>
      </c>
      <c r="Q786" s="139"/>
      <c r="R786" s="140">
        <v>18.009</v>
      </c>
      <c r="S786" s="140"/>
      <c r="T786" s="151" t="s">
        <v>1280</v>
      </c>
      <c r="U786" s="140" t="s">
        <v>100</v>
      </c>
      <c r="V786" s="164" t="s">
        <v>1</v>
      </c>
      <c r="W786" s="170" t="str">
        <f t="shared" ca="1" si="109"/>
        <v>2007</v>
      </c>
      <c r="X786" s="170" t="e">
        <f>INDEX(Kraftwerksliste!$C$21:$Z$559,MATCH(A786,Kraftwerksliste!$D$21:$D$559,0),17)</f>
        <v>#N/A</v>
      </c>
      <c r="Z786" s="153" t="str" cm="1">
        <f t="array" aca="1" ref="Z786" ca="1">CELL("format",I786)</f>
        <v>G</v>
      </c>
      <c r="AA786" s="6">
        <v>785</v>
      </c>
      <c r="AB786" s="173" t="str">
        <f t="shared" ca="1" si="110"/>
        <v>2007</v>
      </c>
      <c r="AC786" s="6">
        <f t="shared" si="111"/>
        <v>0</v>
      </c>
      <c r="AD786" s="6">
        <f t="shared" si="112"/>
        <v>0</v>
      </c>
      <c r="AE786" s="6">
        <f t="shared" si="114"/>
        <v>10</v>
      </c>
      <c r="AF786" s="6" t="str">
        <f t="shared" si="113"/>
        <v>in Betrieb</v>
      </c>
    </row>
    <row r="787" spans="1:32" x14ac:dyDescent="0.25">
      <c r="A787" s="139" t="s">
        <v>2499</v>
      </c>
      <c r="B787" s="139" t="s">
        <v>2454</v>
      </c>
      <c r="C787" s="139" t="s">
        <v>2500</v>
      </c>
      <c r="D787" s="139">
        <v>93102</v>
      </c>
      <c r="E787" s="139" t="s">
        <v>2501</v>
      </c>
      <c r="F787" s="139"/>
      <c r="G787" s="139" t="s">
        <v>127</v>
      </c>
      <c r="H787" s="139" t="s">
        <v>2500</v>
      </c>
      <c r="I787" s="30">
        <v>31412</v>
      </c>
      <c r="J787" s="30">
        <v>31412</v>
      </c>
      <c r="K787" s="139" t="s">
        <v>1</v>
      </c>
      <c r="L787" s="139" t="s">
        <v>25</v>
      </c>
      <c r="M787" s="139"/>
      <c r="N787" s="139"/>
      <c r="O787" s="139" t="s">
        <v>25</v>
      </c>
      <c r="P787" s="139" t="s">
        <v>58</v>
      </c>
      <c r="Q787" s="139" t="s">
        <v>58</v>
      </c>
      <c r="R787" s="140">
        <v>25</v>
      </c>
      <c r="S787" s="140" t="s">
        <v>226</v>
      </c>
      <c r="T787" s="151" t="s">
        <v>149</v>
      </c>
      <c r="U787" s="140" t="s">
        <v>168</v>
      </c>
      <c r="V787" s="164" t="s">
        <v>1</v>
      </c>
      <c r="W787" s="170">
        <f t="shared" ca="1" si="109"/>
        <v>1985</v>
      </c>
      <c r="X787" s="170" t="e">
        <f>INDEX(Kraftwerksliste!$C$21:$Z$559,MATCH(A787,Kraftwerksliste!$D$21:$D$559,0),17)</f>
        <v>#N/A</v>
      </c>
      <c r="Z787" s="153" t="str" cm="1">
        <f t="array" aca="1" ref="Z787" ca="1">CELL("format",I787)</f>
        <v>D1</v>
      </c>
      <c r="AA787" s="6">
        <v>786</v>
      </c>
      <c r="AB787" s="173">
        <f t="shared" ca="1" si="110"/>
        <v>1985</v>
      </c>
      <c r="AC787" s="6">
        <f t="shared" si="111"/>
        <v>0</v>
      </c>
      <c r="AD787" s="6">
        <f t="shared" si="112"/>
        <v>0</v>
      </c>
      <c r="AE787" s="6">
        <f t="shared" si="114"/>
        <v>10</v>
      </c>
      <c r="AF787" s="6" t="str">
        <f t="shared" si="113"/>
        <v>in Betrieb</v>
      </c>
    </row>
    <row r="788" spans="1:32" x14ac:dyDescent="0.25">
      <c r="A788" s="139" t="s">
        <v>2506</v>
      </c>
      <c r="B788" s="139" t="s">
        <v>2507</v>
      </c>
      <c r="C788" s="139" t="s">
        <v>2507</v>
      </c>
      <c r="D788" s="139">
        <v>75175</v>
      </c>
      <c r="E788" s="139" t="s">
        <v>2508</v>
      </c>
      <c r="F788" s="139" t="s">
        <v>2509</v>
      </c>
      <c r="G788" s="139" t="s">
        <v>57</v>
      </c>
      <c r="H788" s="139" t="s">
        <v>17</v>
      </c>
      <c r="I788" s="30">
        <v>38330</v>
      </c>
      <c r="J788" s="30">
        <v>38330</v>
      </c>
      <c r="K788" s="139" t="s">
        <v>1</v>
      </c>
      <c r="L788" s="139" t="s">
        <v>110</v>
      </c>
      <c r="M788" s="139" t="s">
        <v>17</v>
      </c>
      <c r="N788" s="139" t="s">
        <v>2510</v>
      </c>
      <c r="O788" s="139" t="s">
        <v>17</v>
      </c>
      <c r="P788" s="139" t="s">
        <v>55</v>
      </c>
      <c r="Q788" s="139" t="s">
        <v>55</v>
      </c>
      <c r="R788" s="140">
        <v>12.3</v>
      </c>
      <c r="S788" s="140" t="s">
        <v>2511</v>
      </c>
      <c r="T788" s="151" t="s">
        <v>370</v>
      </c>
      <c r="U788" s="140" t="s">
        <v>2512</v>
      </c>
      <c r="V788" s="164" t="s">
        <v>1</v>
      </c>
      <c r="W788" s="170">
        <f t="shared" ca="1" si="109"/>
        <v>2004</v>
      </c>
      <c r="X788" s="170" t="e">
        <f>INDEX(Kraftwerksliste!$C$21:$Z$559,MATCH(A788,Kraftwerksliste!$D$21:$D$559,0),17)</f>
        <v>#N/A</v>
      </c>
      <c r="Z788" s="153" t="str" cm="1">
        <f t="array" aca="1" ref="Z788" ca="1">CELL("format",I788)</f>
        <v>D1</v>
      </c>
      <c r="AA788" s="6">
        <v>787</v>
      </c>
      <c r="AB788" s="173">
        <f t="shared" ca="1" si="110"/>
        <v>2004</v>
      </c>
      <c r="AC788" s="6">
        <f t="shared" si="111"/>
        <v>0</v>
      </c>
      <c r="AD788" s="6">
        <f t="shared" si="112"/>
        <v>0</v>
      </c>
      <c r="AE788" s="6">
        <f t="shared" si="114"/>
        <v>10</v>
      </c>
      <c r="AF788" s="6" t="str">
        <f t="shared" si="113"/>
        <v>in Betrieb</v>
      </c>
    </row>
    <row r="789" spans="1:32" x14ac:dyDescent="0.25">
      <c r="A789" s="139" t="s">
        <v>3558</v>
      </c>
      <c r="B789" s="139" t="s">
        <v>2507</v>
      </c>
      <c r="C789" s="139" t="s">
        <v>2507</v>
      </c>
      <c r="D789" s="139">
        <v>75175</v>
      </c>
      <c r="E789" s="139" t="s">
        <v>2508</v>
      </c>
      <c r="F789" s="139" t="s">
        <v>2509</v>
      </c>
      <c r="G789" s="139" t="s">
        <v>57</v>
      </c>
      <c r="H789" s="139" t="s">
        <v>3559</v>
      </c>
      <c r="I789" s="50"/>
      <c r="J789" s="50"/>
      <c r="K789" s="139" t="s">
        <v>3550</v>
      </c>
      <c r="L789" s="139" t="s">
        <v>110</v>
      </c>
      <c r="M789" s="139" t="s">
        <v>20</v>
      </c>
      <c r="N789" s="139" t="s">
        <v>27</v>
      </c>
      <c r="O789" s="139" t="s">
        <v>20</v>
      </c>
      <c r="P789" s="139" t="s">
        <v>58</v>
      </c>
      <c r="Q789" s="139" t="s">
        <v>55</v>
      </c>
      <c r="R789" s="140">
        <v>11.3</v>
      </c>
      <c r="S789" s="140" t="s">
        <v>2511</v>
      </c>
      <c r="T789" s="151" t="s">
        <v>370</v>
      </c>
      <c r="U789" s="140" t="s">
        <v>2512</v>
      </c>
      <c r="V789" s="164" t="s">
        <v>7484</v>
      </c>
      <c r="W789" s="170">
        <f t="shared" ref="W789:W809" si="115">IF(ISBLANK(I789),2010,IF(Z789="D1",YEAR(I789),RIGHT(I789,4)))</f>
        <v>2010</v>
      </c>
      <c r="X789" s="170" t="e">
        <f>INDEX(Kraftwerksliste!$C$21:$Z$559,MATCH(A789,Kraftwerksliste!$D$21:$D$559,0),17)</f>
        <v>#N/A</v>
      </c>
      <c r="Z789" s="153" t="str" cm="1">
        <f t="array" aca="1" ref="Z789" ca="1">CELL("format",I789)</f>
        <v>G</v>
      </c>
      <c r="AA789" s="6">
        <v>788</v>
      </c>
      <c r="AB789" s="173">
        <f t="shared" ref="AB789:AB809" si="116">W789</f>
        <v>2010</v>
      </c>
      <c r="AC789" s="6">
        <f t="shared" si="111"/>
        <v>1</v>
      </c>
      <c r="AD789" s="6">
        <f t="shared" si="112"/>
        <v>0</v>
      </c>
      <c r="AE789" s="6">
        <f t="shared" si="114"/>
        <v>36</v>
      </c>
      <c r="AF789" s="6" t="str">
        <f t="shared" si="113"/>
        <v xml:space="preserve">Endgültig Stillgelegt 2016 </v>
      </c>
    </row>
    <row r="790" spans="1:32" x14ac:dyDescent="0.25">
      <c r="A790" s="139" t="s">
        <v>2513</v>
      </c>
      <c r="B790" s="139" t="s">
        <v>2507</v>
      </c>
      <c r="C790" s="139" t="s">
        <v>2507</v>
      </c>
      <c r="D790" s="139">
        <v>75175</v>
      </c>
      <c r="E790" s="139" t="s">
        <v>2508</v>
      </c>
      <c r="F790" s="139" t="s">
        <v>2509</v>
      </c>
      <c r="G790" s="139" t="s">
        <v>57</v>
      </c>
      <c r="H790" s="139" t="s">
        <v>2514</v>
      </c>
      <c r="I790" s="30">
        <v>29539</v>
      </c>
      <c r="J790" s="30">
        <v>29539</v>
      </c>
      <c r="K790" s="139" t="s">
        <v>1</v>
      </c>
      <c r="L790" s="139" t="s">
        <v>110</v>
      </c>
      <c r="M790" s="139" t="s">
        <v>20</v>
      </c>
      <c r="N790" s="139" t="s">
        <v>27</v>
      </c>
      <c r="O790" s="139" t="s">
        <v>20</v>
      </c>
      <c r="P790" s="139" t="s">
        <v>58</v>
      </c>
      <c r="Q790" s="139" t="s">
        <v>55</v>
      </c>
      <c r="R790" s="140">
        <v>41.2</v>
      </c>
      <c r="S790" s="140" t="s">
        <v>2511</v>
      </c>
      <c r="T790" s="151" t="s">
        <v>370</v>
      </c>
      <c r="U790" s="140" t="s">
        <v>2512</v>
      </c>
      <c r="V790" s="164" t="s">
        <v>1</v>
      </c>
      <c r="W790" s="170">
        <f t="shared" ref="W790:W808" ca="1" si="117">IF(ISBLANK(I790),2010,IF(Z790="D1",YEAR(I790),RIGHT(I790,4)))</f>
        <v>1980</v>
      </c>
      <c r="X790" s="170" t="str">
        <f>INDEX(Kraftwerksliste!$C$21:$Z$559,MATCH(A790,Kraftwerksliste!$D$21:$D$559,0),17)</f>
        <v>Combined cycle</v>
      </c>
      <c r="Z790" s="153" t="str" cm="1">
        <f t="array" aca="1" ref="Z790" ca="1">CELL("format",I790)</f>
        <v>D1</v>
      </c>
      <c r="AA790" s="6">
        <v>789</v>
      </c>
      <c r="AB790" s="173">
        <f t="shared" ref="AB790:AB808" ca="1" si="118">W790</f>
        <v>1980</v>
      </c>
      <c r="AC790" s="6">
        <f t="shared" si="111"/>
        <v>0</v>
      </c>
      <c r="AD790" s="6">
        <f t="shared" si="112"/>
        <v>0</v>
      </c>
      <c r="AE790" s="6">
        <f t="shared" si="114"/>
        <v>10</v>
      </c>
      <c r="AF790" s="6" t="str">
        <f t="shared" si="113"/>
        <v>in Betrieb</v>
      </c>
    </row>
    <row r="791" spans="1:32" x14ac:dyDescent="0.25">
      <c r="A791" s="139" t="s">
        <v>2515</v>
      </c>
      <c r="B791" s="139" t="s">
        <v>2507</v>
      </c>
      <c r="C791" s="139" t="s">
        <v>2507</v>
      </c>
      <c r="D791" s="139">
        <v>75175</v>
      </c>
      <c r="E791" s="139" t="s">
        <v>2508</v>
      </c>
      <c r="F791" s="139" t="s">
        <v>2509</v>
      </c>
      <c r="G791" s="139" t="s">
        <v>57</v>
      </c>
      <c r="H791" s="139" t="s">
        <v>2516</v>
      </c>
      <c r="I791" s="30">
        <v>32891</v>
      </c>
      <c r="J791" s="30">
        <v>32891</v>
      </c>
      <c r="K791" s="139" t="s">
        <v>1</v>
      </c>
      <c r="L791" s="139" t="s">
        <v>110</v>
      </c>
      <c r="M791" s="139" t="s">
        <v>32</v>
      </c>
      <c r="N791" s="139" t="s">
        <v>2517</v>
      </c>
      <c r="O791" s="139" t="s">
        <v>32</v>
      </c>
      <c r="P791" s="139" t="s">
        <v>58</v>
      </c>
      <c r="Q791" s="139" t="s">
        <v>55</v>
      </c>
      <c r="R791" s="140">
        <v>26.9</v>
      </c>
      <c r="S791" s="140" t="s">
        <v>2511</v>
      </c>
      <c r="T791" s="151" t="s">
        <v>370</v>
      </c>
      <c r="U791" s="140" t="s">
        <v>2512</v>
      </c>
      <c r="V791" s="164" t="s">
        <v>1</v>
      </c>
      <c r="W791" s="170">
        <f t="shared" ca="1" si="117"/>
        <v>1990</v>
      </c>
      <c r="X791" s="170" t="str">
        <f>INDEX(Kraftwerksliste!$C$21:$Z$559,MATCH(A791,Kraftwerksliste!$D$21:$D$559,0),17)</f>
        <v>Steam turbine</v>
      </c>
      <c r="Z791" s="153" t="str" cm="1">
        <f t="array" aca="1" ref="Z791" ca="1">CELL("format",I791)</f>
        <v>D1</v>
      </c>
      <c r="AA791" s="6">
        <v>790</v>
      </c>
      <c r="AB791" s="173">
        <f t="shared" ca="1" si="118"/>
        <v>1990</v>
      </c>
      <c r="AC791" s="6">
        <f t="shared" si="111"/>
        <v>0</v>
      </c>
      <c r="AD791" s="6">
        <f t="shared" si="112"/>
        <v>0</v>
      </c>
      <c r="AE791" s="6">
        <f t="shared" si="114"/>
        <v>10</v>
      </c>
      <c r="AF791" s="6" t="str">
        <f t="shared" si="113"/>
        <v>in Betrieb</v>
      </c>
    </row>
    <row r="792" spans="1:32" x14ac:dyDescent="0.25">
      <c r="A792" s="139" t="s">
        <v>2518</v>
      </c>
      <c r="B792" s="139" t="s">
        <v>102</v>
      </c>
      <c r="C792" s="139" t="s">
        <v>2519</v>
      </c>
      <c r="D792" s="139">
        <v>76661</v>
      </c>
      <c r="E792" s="139" t="s">
        <v>2520</v>
      </c>
      <c r="F792" s="139" t="s">
        <v>2521</v>
      </c>
      <c r="G792" s="139" t="s">
        <v>57</v>
      </c>
      <c r="H792" s="139" t="s">
        <v>2522</v>
      </c>
      <c r="I792" s="30">
        <v>31155</v>
      </c>
      <c r="J792" s="30">
        <v>31155</v>
      </c>
      <c r="K792" s="139" t="s">
        <v>3863</v>
      </c>
      <c r="L792" s="139" t="s">
        <v>23</v>
      </c>
      <c r="M792" s="139"/>
      <c r="N792" s="139"/>
      <c r="O792" s="139" t="s">
        <v>23</v>
      </c>
      <c r="P792" s="139" t="s">
        <v>58</v>
      </c>
      <c r="Q792" s="139" t="s">
        <v>58</v>
      </c>
      <c r="R792" s="140">
        <v>1402</v>
      </c>
      <c r="S792" s="140" t="s">
        <v>2520</v>
      </c>
      <c r="T792" s="151" t="s">
        <v>1228</v>
      </c>
      <c r="U792" s="140" t="s">
        <v>117</v>
      </c>
      <c r="V792" s="164" t="s">
        <v>7487</v>
      </c>
      <c r="W792" s="170">
        <f t="shared" ca="1" si="117"/>
        <v>1985</v>
      </c>
      <c r="X792" s="170" t="str">
        <f>INDEX(Kraftwerksliste!$C$21:$Z$559,MATCH(A792,Kraftwerksliste!$D$21:$D$559,0),17)</f>
        <v>Steam turbine</v>
      </c>
      <c r="Z792" s="153" t="str" cm="1">
        <f t="array" aca="1" ref="Z792" ca="1">CELL("format",I792)</f>
        <v>D1</v>
      </c>
      <c r="AA792" s="6">
        <v>791</v>
      </c>
      <c r="AB792" s="173">
        <f t="shared" ca="1" si="118"/>
        <v>1985</v>
      </c>
      <c r="AC792" s="6">
        <f t="shared" si="111"/>
        <v>0</v>
      </c>
      <c r="AD792" s="6">
        <f t="shared" si="112"/>
        <v>1</v>
      </c>
      <c r="AE792" s="6">
        <f t="shared" si="114"/>
        <v>37</v>
      </c>
      <c r="AF792" s="6" t="str">
        <f t="shared" si="113"/>
        <v xml:space="preserve">Endgültig Stillgelegt 2019 </v>
      </c>
    </row>
    <row r="793" spans="1:32" x14ac:dyDescent="0.25">
      <c r="A793" s="139" t="s">
        <v>3751</v>
      </c>
      <c r="B793" s="139" t="s">
        <v>1468</v>
      </c>
      <c r="C793" s="139" t="s">
        <v>2523</v>
      </c>
      <c r="D793" s="139">
        <v>36269</v>
      </c>
      <c r="E793" s="139" t="s">
        <v>2524</v>
      </c>
      <c r="F793" s="139"/>
      <c r="G793" s="139" t="s">
        <v>220</v>
      </c>
      <c r="H793" s="139" t="s">
        <v>2523</v>
      </c>
      <c r="I793" s="30">
        <v>41275</v>
      </c>
      <c r="J793" s="30">
        <v>41275</v>
      </c>
      <c r="K793" s="139" t="s">
        <v>1</v>
      </c>
      <c r="L793" s="139" t="s">
        <v>20</v>
      </c>
      <c r="M793" s="139"/>
      <c r="N793" s="139"/>
      <c r="O793" s="139" t="s">
        <v>20</v>
      </c>
      <c r="P793" s="139" t="s">
        <v>58</v>
      </c>
      <c r="Q793" s="139" t="s">
        <v>55</v>
      </c>
      <c r="R793" s="140">
        <v>52</v>
      </c>
      <c r="S793" s="140" t="s">
        <v>1472</v>
      </c>
      <c r="T793" s="151" t="s">
        <v>370</v>
      </c>
      <c r="U793" s="140" t="s">
        <v>161</v>
      </c>
      <c r="V793" s="164" t="s">
        <v>1</v>
      </c>
      <c r="W793" s="170">
        <f t="shared" ca="1" si="117"/>
        <v>2013</v>
      </c>
      <c r="X793" s="170" t="e">
        <f>INDEX(Kraftwerksliste!$C$21:$Z$559,MATCH(A793,Kraftwerksliste!$D$21:$D$559,0),17)</f>
        <v>#N/A</v>
      </c>
      <c r="Z793" s="153" t="str" cm="1">
        <f t="array" aca="1" ref="Z793" ca="1">CELL("format",I793)</f>
        <v>D1</v>
      </c>
      <c r="AA793" s="6">
        <v>792</v>
      </c>
      <c r="AB793" s="173">
        <f t="shared" ca="1" si="118"/>
        <v>2013</v>
      </c>
      <c r="AC793" s="6">
        <f t="shared" si="111"/>
        <v>0</v>
      </c>
      <c r="AD793" s="6">
        <f t="shared" si="112"/>
        <v>0</v>
      </c>
      <c r="AE793" s="6">
        <f t="shared" si="114"/>
        <v>10</v>
      </c>
      <c r="AF793" s="6" t="str">
        <f t="shared" si="113"/>
        <v>in Betrieb</v>
      </c>
    </row>
    <row r="794" spans="1:32" x14ac:dyDescent="0.25">
      <c r="A794" s="139" t="s">
        <v>2535</v>
      </c>
      <c r="B794" s="139" t="s">
        <v>3752</v>
      </c>
      <c r="C794" s="139" t="s">
        <v>2536</v>
      </c>
      <c r="D794" s="139">
        <v>94447</v>
      </c>
      <c r="E794" s="139" t="s">
        <v>2537</v>
      </c>
      <c r="F794" s="139"/>
      <c r="G794" s="139" t="s">
        <v>127</v>
      </c>
      <c r="H794" s="139"/>
      <c r="I794" s="30">
        <v>40292</v>
      </c>
      <c r="J794" s="30">
        <v>40292</v>
      </c>
      <c r="K794" s="139" t="s">
        <v>1</v>
      </c>
      <c r="L794" s="139" t="s">
        <v>20</v>
      </c>
      <c r="M794" s="139"/>
      <c r="N794" s="139"/>
      <c r="O794" s="139" t="s">
        <v>20</v>
      </c>
      <c r="P794" s="139" t="s">
        <v>58</v>
      </c>
      <c r="Q794" s="139" t="s">
        <v>55</v>
      </c>
      <c r="R794" s="140">
        <v>118.5</v>
      </c>
      <c r="S794" s="140" t="s">
        <v>2538</v>
      </c>
      <c r="T794" s="151" t="s">
        <v>3212</v>
      </c>
      <c r="U794" s="140" t="s">
        <v>168</v>
      </c>
      <c r="V794" s="164" t="s">
        <v>1</v>
      </c>
      <c r="W794" s="170">
        <f t="shared" ca="1" si="117"/>
        <v>2010</v>
      </c>
      <c r="X794" s="170" t="str">
        <f>INDEX(Kraftwerksliste!$C$21:$Z$559,MATCH(A794,Kraftwerksliste!$D$21:$D$559,0),17)</f>
        <v>Combined cycle</v>
      </c>
      <c r="Z794" s="153" t="str" cm="1">
        <f t="array" aca="1" ref="Z794" ca="1">CELL("format",I794)</f>
        <v>D1</v>
      </c>
      <c r="AA794" s="6">
        <v>793</v>
      </c>
      <c r="AB794" s="173">
        <f t="shared" ca="1" si="118"/>
        <v>2010</v>
      </c>
      <c r="AC794" s="6">
        <f t="shared" si="111"/>
        <v>0</v>
      </c>
      <c r="AD794" s="6">
        <f t="shared" si="112"/>
        <v>0</v>
      </c>
      <c r="AE794" s="6">
        <f t="shared" si="114"/>
        <v>10</v>
      </c>
      <c r="AF794" s="6" t="str">
        <f t="shared" si="113"/>
        <v>in Betrieb</v>
      </c>
    </row>
    <row r="795" spans="1:32" x14ac:dyDescent="0.25">
      <c r="A795" s="139" t="s">
        <v>5274</v>
      </c>
      <c r="B795" s="139" t="s">
        <v>1056</v>
      </c>
      <c r="C795" s="139" t="s">
        <v>5275</v>
      </c>
      <c r="D795" s="139">
        <v>19395</v>
      </c>
      <c r="E795" s="139" t="s">
        <v>6750</v>
      </c>
      <c r="F795" s="139"/>
      <c r="G795" s="139" t="s">
        <v>144</v>
      </c>
      <c r="H795" s="139"/>
      <c r="I795" s="30">
        <v>40351</v>
      </c>
      <c r="J795" s="30">
        <v>40351</v>
      </c>
      <c r="K795" s="139" t="s">
        <v>1</v>
      </c>
      <c r="L795" s="139" t="s">
        <v>3864</v>
      </c>
      <c r="M795" s="139"/>
      <c r="N795" s="139"/>
      <c r="O795" s="139" t="s">
        <v>3864</v>
      </c>
      <c r="P795" s="139" t="s">
        <v>55</v>
      </c>
      <c r="Q795" s="139" t="s">
        <v>58</v>
      </c>
      <c r="R795" s="140">
        <v>16</v>
      </c>
      <c r="S795" s="140" t="s">
        <v>7384</v>
      </c>
      <c r="T795" s="151" t="s">
        <v>149</v>
      </c>
      <c r="U795" s="140" t="s">
        <v>268</v>
      </c>
      <c r="V795" s="164" t="s">
        <v>1</v>
      </c>
      <c r="W795" s="170">
        <f t="shared" ca="1" si="117"/>
        <v>2010</v>
      </c>
      <c r="X795" s="170" t="e">
        <f>INDEX(Kraftwerksliste!$C$21:$Z$559,MATCH(A795,Kraftwerksliste!$D$21:$D$559,0),17)</f>
        <v>#N/A</v>
      </c>
      <c r="Z795" s="153" t="str" cm="1">
        <f t="array" aca="1" ref="Z795" ca="1">CELL("format",I795)</f>
        <v>D1</v>
      </c>
      <c r="AA795" s="6">
        <v>794</v>
      </c>
      <c r="AB795" s="173">
        <f t="shared" ca="1" si="118"/>
        <v>2010</v>
      </c>
      <c r="AC795" s="6">
        <f t="shared" si="111"/>
        <v>0</v>
      </c>
      <c r="AD795" s="6">
        <f t="shared" si="112"/>
        <v>0</v>
      </c>
      <c r="AE795" s="6">
        <f t="shared" si="114"/>
        <v>10</v>
      </c>
      <c r="AF795" s="6" t="str">
        <f t="shared" si="113"/>
        <v>in Betrieb</v>
      </c>
    </row>
    <row r="796" spans="1:32" x14ac:dyDescent="0.25">
      <c r="A796" s="139" t="s">
        <v>5278</v>
      </c>
      <c r="B796" s="139" t="s">
        <v>5279</v>
      </c>
      <c r="C796" s="139"/>
      <c r="D796" s="139">
        <v>94060</v>
      </c>
      <c r="E796" s="139" t="s">
        <v>6753</v>
      </c>
      <c r="F796" s="139"/>
      <c r="G796" s="139" t="s">
        <v>127</v>
      </c>
      <c r="H796" s="139"/>
      <c r="I796" s="32">
        <v>2009</v>
      </c>
      <c r="J796" s="32">
        <v>2009</v>
      </c>
      <c r="K796" s="139" t="s">
        <v>1</v>
      </c>
      <c r="L796" s="139" t="s">
        <v>29</v>
      </c>
      <c r="M796" s="139"/>
      <c r="N796" s="139"/>
      <c r="O796" s="139" t="s">
        <v>29</v>
      </c>
      <c r="P796" s="139" t="s">
        <v>55</v>
      </c>
      <c r="Q796" s="139"/>
      <c r="R796" s="140">
        <v>12.052</v>
      </c>
      <c r="S796" s="140"/>
      <c r="T796" s="151" t="s">
        <v>149</v>
      </c>
      <c r="U796" s="140" t="s">
        <v>168</v>
      </c>
      <c r="V796" s="164" t="s">
        <v>1</v>
      </c>
      <c r="W796" s="170" t="str">
        <f t="shared" ca="1" si="117"/>
        <v>2009</v>
      </c>
      <c r="X796" s="170" t="e">
        <f>INDEX(Kraftwerksliste!$C$21:$Z$559,MATCH(A796,Kraftwerksliste!$D$21:$D$559,0),17)</f>
        <v>#N/A</v>
      </c>
      <c r="Z796" s="153" t="str" cm="1">
        <f t="array" aca="1" ref="Z796" ca="1">CELL("format",I796)</f>
        <v>G</v>
      </c>
      <c r="AA796" s="6">
        <v>795</v>
      </c>
      <c r="AB796" s="173" t="str">
        <f t="shared" ca="1" si="118"/>
        <v>2009</v>
      </c>
      <c r="AC796" s="6">
        <f t="shared" si="111"/>
        <v>0</v>
      </c>
      <c r="AD796" s="6">
        <f t="shared" si="112"/>
        <v>0</v>
      </c>
      <c r="AE796" s="6">
        <f t="shared" si="114"/>
        <v>10</v>
      </c>
      <c r="AF796" s="6" t="str">
        <f t="shared" si="113"/>
        <v>in Betrieb</v>
      </c>
    </row>
    <row r="797" spans="1:32" x14ac:dyDescent="0.25">
      <c r="A797" s="139" t="s">
        <v>5283</v>
      </c>
      <c r="B797" s="139" t="s">
        <v>81</v>
      </c>
      <c r="C797" s="139" t="s">
        <v>3979</v>
      </c>
      <c r="D797" s="139">
        <v>16949</v>
      </c>
      <c r="E797" s="139" t="s">
        <v>6757</v>
      </c>
      <c r="F797" s="139"/>
      <c r="G797" s="139" t="s">
        <v>66</v>
      </c>
      <c r="H797" s="139" t="s">
        <v>6758</v>
      </c>
      <c r="I797" s="32">
        <v>2004</v>
      </c>
      <c r="J797" s="32">
        <v>2004</v>
      </c>
      <c r="K797" s="139" t="s">
        <v>1</v>
      </c>
      <c r="L797" s="139" t="s">
        <v>3864</v>
      </c>
      <c r="M797" s="139"/>
      <c r="N797" s="139"/>
      <c r="O797" s="139" t="s">
        <v>3864</v>
      </c>
      <c r="P797" s="139" t="s">
        <v>55</v>
      </c>
      <c r="Q797" s="139" t="s">
        <v>58</v>
      </c>
      <c r="R797" s="140">
        <v>62</v>
      </c>
      <c r="S797" s="140" t="s">
        <v>7355</v>
      </c>
      <c r="T797" s="151" t="s">
        <v>1228</v>
      </c>
      <c r="U797" s="140" t="s">
        <v>70</v>
      </c>
      <c r="V797" s="164" t="s">
        <v>1</v>
      </c>
      <c r="W797" s="170" t="str">
        <f t="shared" ca="1" si="117"/>
        <v>2004</v>
      </c>
      <c r="X797" s="170" t="e">
        <f>INDEX(Kraftwerksliste!$C$21:$Z$559,MATCH(A797,Kraftwerksliste!$D$21:$D$559,0),17)</f>
        <v>#N/A</v>
      </c>
      <c r="Z797" s="153" t="str" cm="1">
        <f t="array" aca="1" ref="Z797" ca="1">CELL("format",I797)</f>
        <v>G</v>
      </c>
      <c r="AA797" s="6">
        <v>796</v>
      </c>
      <c r="AB797" s="173" t="str">
        <f t="shared" ca="1" si="118"/>
        <v>2004</v>
      </c>
      <c r="AC797" s="6">
        <f t="shared" si="111"/>
        <v>0</v>
      </c>
      <c r="AD797" s="6">
        <f t="shared" si="112"/>
        <v>0</v>
      </c>
      <c r="AE797" s="6">
        <f t="shared" si="114"/>
        <v>10</v>
      </c>
      <c r="AF797" s="6" t="str">
        <f t="shared" si="113"/>
        <v>in Betrieb</v>
      </c>
    </row>
    <row r="798" spans="1:32" x14ac:dyDescent="0.25">
      <c r="A798" s="139" t="s">
        <v>3529</v>
      </c>
      <c r="B798" s="139" t="s">
        <v>508</v>
      </c>
      <c r="C798" s="139" t="s">
        <v>3446</v>
      </c>
      <c r="D798" s="139">
        <v>32457</v>
      </c>
      <c r="E798" s="139" t="s">
        <v>3447</v>
      </c>
      <c r="F798" s="139"/>
      <c r="G798" s="139" t="s">
        <v>54</v>
      </c>
      <c r="H798" s="139" t="s">
        <v>3530</v>
      </c>
      <c r="I798" s="31">
        <v>1974</v>
      </c>
      <c r="J798" s="31">
        <v>1974</v>
      </c>
      <c r="K798" s="139" t="s">
        <v>3521</v>
      </c>
      <c r="L798" s="139" t="s">
        <v>110</v>
      </c>
      <c r="M798" s="139" t="s">
        <v>3531</v>
      </c>
      <c r="N798" s="139"/>
      <c r="O798" s="139" t="s">
        <v>20</v>
      </c>
      <c r="P798" s="139" t="s">
        <v>58</v>
      </c>
      <c r="Q798" s="139" t="s">
        <v>58</v>
      </c>
      <c r="R798" s="140">
        <v>65</v>
      </c>
      <c r="S798" s="140" t="s">
        <v>3448</v>
      </c>
      <c r="T798" s="151" t="s">
        <v>370</v>
      </c>
      <c r="U798" s="140" t="s">
        <v>3449</v>
      </c>
      <c r="V798" s="164" t="s">
        <v>7483</v>
      </c>
      <c r="W798" s="170" t="str">
        <f t="shared" ca="1" si="117"/>
        <v>1974</v>
      </c>
      <c r="X798" s="170" t="e">
        <f>INDEX(Kraftwerksliste!$C$21:$Z$559,MATCH(A798,Kraftwerksliste!$D$21:$D$559,0),17)</f>
        <v>#N/A</v>
      </c>
      <c r="Z798" s="153" t="str" cm="1">
        <f t="array" aca="1" ref="Z798" ca="1">CELL("format",I798)</f>
        <v>F0</v>
      </c>
      <c r="AA798" s="6">
        <v>797</v>
      </c>
      <c r="AB798" s="173" t="str">
        <f t="shared" ca="1" si="118"/>
        <v>1974</v>
      </c>
      <c r="AC798" s="6">
        <f t="shared" si="111"/>
        <v>1</v>
      </c>
      <c r="AD798" s="6">
        <f t="shared" si="112"/>
        <v>0</v>
      </c>
      <c r="AE798" s="6">
        <f t="shared" si="114"/>
        <v>36</v>
      </c>
      <c r="AF798" s="6" t="str">
        <f t="shared" si="113"/>
        <v xml:space="preserve">Endgültig Stillgelegt 2015 </v>
      </c>
    </row>
    <row r="799" spans="1:32" x14ac:dyDescent="0.25">
      <c r="A799" s="139" t="s">
        <v>3532</v>
      </c>
      <c r="B799" s="139" t="s">
        <v>508</v>
      </c>
      <c r="C799" s="139" t="s">
        <v>3446</v>
      </c>
      <c r="D799" s="139">
        <v>32457</v>
      </c>
      <c r="E799" s="139" t="s">
        <v>3447</v>
      </c>
      <c r="F799" s="139"/>
      <c r="G799" s="139" t="s">
        <v>54</v>
      </c>
      <c r="H799" s="139" t="s">
        <v>3533</v>
      </c>
      <c r="I799" s="31">
        <v>1975</v>
      </c>
      <c r="J799" s="31">
        <v>1975</v>
      </c>
      <c r="K799" s="139" t="s">
        <v>3521</v>
      </c>
      <c r="L799" s="139" t="s">
        <v>110</v>
      </c>
      <c r="M799" s="139" t="s">
        <v>3534</v>
      </c>
      <c r="N799" s="139"/>
      <c r="O799" s="139" t="s">
        <v>20</v>
      </c>
      <c r="P799" s="139" t="s">
        <v>58</v>
      </c>
      <c r="Q799" s="139" t="s">
        <v>58</v>
      </c>
      <c r="R799" s="140">
        <v>335</v>
      </c>
      <c r="S799" s="140" t="s">
        <v>3448</v>
      </c>
      <c r="T799" s="151" t="s">
        <v>1228</v>
      </c>
      <c r="U799" s="140" t="s">
        <v>3449</v>
      </c>
      <c r="V799" s="164" t="s">
        <v>7483</v>
      </c>
      <c r="W799" s="170" t="str">
        <f t="shared" ca="1" si="117"/>
        <v>1975</v>
      </c>
      <c r="X799" s="170" t="e">
        <f>INDEX(Kraftwerksliste!$C$21:$Z$559,MATCH(A799,Kraftwerksliste!$D$21:$D$559,0),17)</f>
        <v>#N/A</v>
      </c>
      <c r="Z799" s="153" t="str" cm="1">
        <f t="array" aca="1" ref="Z799" ca="1">CELL("format",I799)</f>
        <v>F0</v>
      </c>
      <c r="AA799" s="6">
        <v>798</v>
      </c>
      <c r="AB799" s="173" t="str">
        <f t="shared" ca="1" si="118"/>
        <v>1975</v>
      </c>
      <c r="AC799" s="6">
        <f t="shared" si="111"/>
        <v>1</v>
      </c>
      <c r="AD799" s="6">
        <f t="shared" si="112"/>
        <v>0</v>
      </c>
      <c r="AE799" s="6">
        <f t="shared" si="114"/>
        <v>36</v>
      </c>
      <c r="AF799" s="6" t="str">
        <f t="shared" si="113"/>
        <v xml:space="preserve">Endgültig Stillgelegt 2015 </v>
      </c>
    </row>
    <row r="800" spans="1:32" x14ac:dyDescent="0.25">
      <c r="A800" s="139" t="s">
        <v>3444</v>
      </c>
      <c r="B800" s="139" t="s">
        <v>3445</v>
      </c>
      <c r="C800" s="139" t="s">
        <v>3446</v>
      </c>
      <c r="D800" s="139">
        <v>32457</v>
      </c>
      <c r="E800" s="139" t="s">
        <v>3447</v>
      </c>
      <c r="F800" s="139"/>
      <c r="G800" s="139" t="s">
        <v>54</v>
      </c>
      <c r="H800" s="139">
        <v>2</v>
      </c>
      <c r="I800" s="31">
        <v>1965</v>
      </c>
      <c r="J800" s="31">
        <v>1965</v>
      </c>
      <c r="K800" s="139" t="s">
        <v>3417</v>
      </c>
      <c r="L800" s="139" t="s">
        <v>32</v>
      </c>
      <c r="M800" s="139"/>
      <c r="N800" s="139"/>
      <c r="O800" s="139" t="s">
        <v>32</v>
      </c>
      <c r="P800" s="139" t="s">
        <v>58</v>
      </c>
      <c r="Q800" s="139" t="s">
        <v>58</v>
      </c>
      <c r="R800" s="140">
        <v>93</v>
      </c>
      <c r="S800" s="140" t="s">
        <v>3448</v>
      </c>
      <c r="T800" s="151" t="s">
        <v>370</v>
      </c>
      <c r="U800" s="140" t="s">
        <v>3449</v>
      </c>
      <c r="V800" s="164" t="s">
        <v>7480</v>
      </c>
      <c r="W800" s="170" t="str">
        <f t="shared" ca="1" si="117"/>
        <v>1965</v>
      </c>
      <c r="X800" s="170" t="e">
        <f>INDEX(Kraftwerksliste!$C$21:$Z$559,MATCH(A800,Kraftwerksliste!$D$21:$D$559,0),17)</f>
        <v>#N/A</v>
      </c>
      <c r="Z800" s="153" t="str" cm="1">
        <f t="array" aca="1" ref="Z800" ca="1">CELL("format",I800)</f>
        <v>F0</v>
      </c>
      <c r="AA800" s="6">
        <v>799</v>
      </c>
      <c r="AB800" s="173" t="str">
        <f t="shared" ca="1" si="118"/>
        <v>1965</v>
      </c>
      <c r="AC800" s="6">
        <f t="shared" si="111"/>
        <v>0</v>
      </c>
      <c r="AD800" s="6">
        <f t="shared" si="112"/>
        <v>1</v>
      </c>
      <c r="AE800" s="6">
        <f t="shared" si="114"/>
        <v>37</v>
      </c>
      <c r="AF800" s="6" t="str">
        <f t="shared" si="113"/>
        <v xml:space="preserve">Endgültig Stillgelegt 2012 </v>
      </c>
    </row>
    <row r="801" spans="1:32" x14ac:dyDescent="0.25">
      <c r="A801" s="139" t="s">
        <v>3527</v>
      </c>
      <c r="B801" s="139" t="s">
        <v>508</v>
      </c>
      <c r="C801" s="139" t="s">
        <v>3446</v>
      </c>
      <c r="D801" s="139">
        <v>32457</v>
      </c>
      <c r="E801" s="139" t="s">
        <v>3447</v>
      </c>
      <c r="F801" s="139"/>
      <c r="G801" s="139" t="s">
        <v>54</v>
      </c>
      <c r="H801" s="139">
        <v>3</v>
      </c>
      <c r="I801" s="31">
        <v>1970</v>
      </c>
      <c r="J801" s="31">
        <v>1970</v>
      </c>
      <c r="K801" s="139" t="s">
        <v>3521</v>
      </c>
      <c r="L801" s="139" t="s">
        <v>110</v>
      </c>
      <c r="M801" s="139" t="s">
        <v>32</v>
      </c>
      <c r="N801" s="139" t="s">
        <v>3528</v>
      </c>
      <c r="O801" s="139" t="s">
        <v>32</v>
      </c>
      <c r="P801" s="139" t="s">
        <v>58</v>
      </c>
      <c r="Q801" s="139" t="s">
        <v>58</v>
      </c>
      <c r="R801" s="140">
        <v>303</v>
      </c>
      <c r="S801" s="140" t="s">
        <v>3448</v>
      </c>
      <c r="T801" s="151" t="s">
        <v>1228</v>
      </c>
      <c r="U801" s="140" t="s">
        <v>3449</v>
      </c>
      <c r="V801" s="164" t="s">
        <v>7483</v>
      </c>
      <c r="W801" s="170" t="str">
        <f t="shared" ca="1" si="117"/>
        <v>1970</v>
      </c>
      <c r="X801" s="170" t="e">
        <f>INDEX(Kraftwerksliste!$C$21:$Z$559,MATCH(A801,Kraftwerksliste!$D$21:$D$559,0),17)</f>
        <v>#N/A</v>
      </c>
      <c r="Z801" s="153" t="str" cm="1">
        <f t="array" aca="1" ref="Z801" ca="1">CELL("format",I801)</f>
        <v>F0</v>
      </c>
      <c r="AA801" s="6">
        <v>800</v>
      </c>
      <c r="AB801" s="173" t="str">
        <f t="shared" ca="1" si="118"/>
        <v>1970</v>
      </c>
      <c r="AC801" s="6">
        <f t="shared" si="111"/>
        <v>1</v>
      </c>
      <c r="AD801" s="6">
        <f t="shared" si="112"/>
        <v>0</v>
      </c>
      <c r="AE801" s="6">
        <f t="shared" si="114"/>
        <v>36</v>
      </c>
      <c r="AF801" s="6" t="str">
        <f t="shared" si="113"/>
        <v xml:space="preserve">Endgültig Stillgelegt 2015 </v>
      </c>
    </row>
    <row r="802" spans="1:32" x14ac:dyDescent="0.25">
      <c r="A802" s="139" t="s">
        <v>2542</v>
      </c>
      <c r="B802" s="139" t="s">
        <v>2543</v>
      </c>
      <c r="C802" s="139" t="s">
        <v>2544</v>
      </c>
      <c r="D802" s="139">
        <v>14478</v>
      </c>
      <c r="E802" s="139" t="s">
        <v>2545</v>
      </c>
      <c r="F802" s="139"/>
      <c r="G802" s="139" t="s">
        <v>66</v>
      </c>
      <c r="H802" s="139" t="s">
        <v>2546</v>
      </c>
      <c r="I802" s="30">
        <v>35065</v>
      </c>
      <c r="J802" s="30">
        <v>35065</v>
      </c>
      <c r="K802" s="139" t="s">
        <v>1</v>
      </c>
      <c r="L802" s="139" t="s">
        <v>20</v>
      </c>
      <c r="M802" s="139"/>
      <c r="N802" s="139"/>
      <c r="O802" s="139" t="s">
        <v>20</v>
      </c>
      <c r="P802" s="139" t="s">
        <v>58</v>
      </c>
      <c r="Q802" s="139" t="s">
        <v>55</v>
      </c>
      <c r="R802" s="140">
        <v>81.8</v>
      </c>
      <c r="S802" s="140" t="s">
        <v>2547</v>
      </c>
      <c r="T802" s="151" t="s">
        <v>370</v>
      </c>
      <c r="U802" s="140" t="s">
        <v>2548</v>
      </c>
      <c r="V802" s="164" t="s">
        <v>1</v>
      </c>
      <c r="W802" s="170">
        <f t="shared" ca="1" si="117"/>
        <v>1996</v>
      </c>
      <c r="X802" s="170" t="str">
        <f>INDEX(Kraftwerksliste!$C$21:$Z$559,MATCH(A802,Kraftwerksliste!$D$21:$D$559,0),17)</f>
        <v>Steam turbine</v>
      </c>
      <c r="Z802" s="153" t="str" cm="1">
        <f t="array" aca="1" ref="Z802" ca="1">CELL("format",I802)</f>
        <v>D1</v>
      </c>
      <c r="AA802" s="6">
        <v>801</v>
      </c>
      <c r="AB802" s="173">
        <f t="shared" ca="1" si="118"/>
        <v>1996</v>
      </c>
      <c r="AC802" s="6">
        <f t="shared" si="111"/>
        <v>0</v>
      </c>
      <c r="AD802" s="6">
        <f t="shared" si="112"/>
        <v>0</v>
      </c>
      <c r="AE802" s="6">
        <f t="shared" si="114"/>
        <v>10</v>
      </c>
      <c r="AF802" s="6" t="str">
        <f t="shared" si="113"/>
        <v>in Betrieb</v>
      </c>
    </row>
    <row r="803" spans="1:32" x14ac:dyDescent="0.25">
      <c r="A803" s="139" t="s">
        <v>5286</v>
      </c>
      <c r="B803" s="139"/>
      <c r="C803" s="139"/>
      <c r="D803" s="139">
        <v>17291</v>
      </c>
      <c r="E803" s="139" t="s">
        <v>6760</v>
      </c>
      <c r="F803" s="139"/>
      <c r="G803" s="139" t="s">
        <v>66</v>
      </c>
      <c r="H803" s="139"/>
      <c r="I803" s="32">
        <v>2000</v>
      </c>
      <c r="J803" s="32">
        <v>2000</v>
      </c>
      <c r="K803" s="139" t="s">
        <v>1</v>
      </c>
      <c r="L803" s="139" t="s">
        <v>3864</v>
      </c>
      <c r="M803" s="139"/>
      <c r="N803" s="139"/>
      <c r="O803" s="139" t="s">
        <v>3864</v>
      </c>
      <c r="P803" s="139" t="s">
        <v>55</v>
      </c>
      <c r="Q803" s="139"/>
      <c r="R803" s="140">
        <v>11.5</v>
      </c>
      <c r="S803" s="140"/>
      <c r="T803" s="151" t="s">
        <v>149</v>
      </c>
      <c r="U803" s="140" t="s">
        <v>77</v>
      </c>
      <c r="V803" s="164" t="s">
        <v>1</v>
      </c>
      <c r="W803" s="170" t="str">
        <f t="shared" ca="1" si="117"/>
        <v>2000</v>
      </c>
      <c r="X803" s="170" t="e">
        <f>INDEX(Kraftwerksliste!$C$21:$Z$559,MATCH(A803,Kraftwerksliste!$D$21:$D$559,0),17)</f>
        <v>#N/A</v>
      </c>
      <c r="Z803" s="153" t="str" cm="1">
        <f t="array" aca="1" ref="Z803" ca="1">CELL("format",I803)</f>
        <v>G</v>
      </c>
      <c r="AA803" s="6">
        <v>802</v>
      </c>
      <c r="AB803" s="173" t="str">
        <f t="shared" ca="1" si="118"/>
        <v>2000</v>
      </c>
      <c r="AC803" s="6">
        <f t="shared" si="111"/>
        <v>0</v>
      </c>
      <c r="AD803" s="6">
        <f t="shared" si="112"/>
        <v>0</v>
      </c>
      <c r="AE803" s="6">
        <f t="shared" si="114"/>
        <v>10</v>
      </c>
      <c r="AF803" s="6" t="str">
        <f t="shared" si="113"/>
        <v>in Betrieb</v>
      </c>
    </row>
    <row r="804" spans="1:32" x14ac:dyDescent="0.25">
      <c r="A804" s="139" t="s">
        <v>3705</v>
      </c>
      <c r="B804" s="139" t="s">
        <v>1838</v>
      </c>
      <c r="C804" s="139" t="s">
        <v>3706</v>
      </c>
      <c r="D804" s="139" t="s">
        <v>3707</v>
      </c>
      <c r="E804" s="139" t="s">
        <v>3708</v>
      </c>
      <c r="F804" s="139"/>
      <c r="G804" s="139" t="s">
        <v>1842</v>
      </c>
      <c r="H804" s="139" t="s">
        <v>3708</v>
      </c>
      <c r="I804" s="30">
        <v>23652</v>
      </c>
      <c r="J804" s="30">
        <v>23652</v>
      </c>
      <c r="K804" s="139" t="s">
        <v>3823</v>
      </c>
      <c r="L804" s="139" t="s">
        <v>190</v>
      </c>
      <c r="M804" s="139"/>
      <c r="N804" s="139"/>
      <c r="O804" s="139" t="s">
        <v>190</v>
      </c>
      <c r="P804" s="139" t="s">
        <v>58</v>
      </c>
      <c r="Q804" s="139" t="s">
        <v>58</v>
      </c>
      <c r="R804" s="140">
        <v>392</v>
      </c>
      <c r="S804" s="140" t="s">
        <v>3709</v>
      </c>
      <c r="T804" s="151" t="s">
        <v>1228</v>
      </c>
      <c r="U804" s="140" t="s">
        <v>3710</v>
      </c>
      <c r="V804" s="164" t="s">
        <v>3823</v>
      </c>
      <c r="W804" s="170">
        <f t="shared" ca="1" si="117"/>
        <v>1964</v>
      </c>
      <c r="X804" s="170" t="e">
        <f>INDEX(Kraftwerksliste!$C$21:$Z$559,MATCH(A804,Kraftwerksliste!$D$21:$D$559,0),17)</f>
        <v>#N/A</v>
      </c>
      <c r="Z804" s="153" t="str" cm="1">
        <f t="array" aca="1" ref="Z804" ca="1">CELL("format",I804)</f>
        <v>D1</v>
      </c>
      <c r="AA804" s="6">
        <v>803</v>
      </c>
      <c r="AB804" s="173">
        <f t="shared" ca="1" si="118"/>
        <v>1964</v>
      </c>
      <c r="AC804" s="6">
        <f t="shared" si="111"/>
        <v>0</v>
      </c>
      <c r="AD804" s="6">
        <f t="shared" si="112"/>
        <v>0</v>
      </c>
      <c r="AE804" s="6">
        <f t="shared" si="114"/>
        <v>19</v>
      </c>
      <c r="AF804" s="6" t="str">
        <f t="shared" si="113"/>
        <v>Wegfall IWA nach DE</v>
      </c>
    </row>
    <row r="805" spans="1:32" x14ac:dyDescent="0.25">
      <c r="A805" s="139" t="s">
        <v>5294</v>
      </c>
      <c r="B805" s="139" t="s">
        <v>5295</v>
      </c>
      <c r="C805" s="139"/>
      <c r="D805" s="139">
        <v>25560</v>
      </c>
      <c r="E805" s="139" t="s">
        <v>6766</v>
      </c>
      <c r="F805" s="139"/>
      <c r="G805" s="139" t="s">
        <v>78</v>
      </c>
      <c r="H805" s="139"/>
      <c r="I805" s="30">
        <v>36465</v>
      </c>
      <c r="J805" s="30">
        <v>36465</v>
      </c>
      <c r="K805" s="139" t="s">
        <v>1</v>
      </c>
      <c r="L805" s="139" t="s">
        <v>3864</v>
      </c>
      <c r="M805" s="139"/>
      <c r="N805" s="139"/>
      <c r="O805" s="139" t="s">
        <v>3864</v>
      </c>
      <c r="P805" s="139" t="s">
        <v>55</v>
      </c>
      <c r="Q805" s="139"/>
      <c r="R805" s="140">
        <v>16.5</v>
      </c>
      <c r="S805" s="140"/>
      <c r="T805" s="151" t="s">
        <v>149</v>
      </c>
      <c r="U805" s="140" t="s">
        <v>79</v>
      </c>
      <c r="V805" s="164" t="s">
        <v>1</v>
      </c>
      <c r="W805" s="170">
        <f t="shared" ca="1" si="117"/>
        <v>1999</v>
      </c>
      <c r="X805" s="170" t="e">
        <f>INDEX(Kraftwerksliste!$C$21:$Z$559,MATCH(A805,Kraftwerksliste!$D$21:$D$559,0),17)</f>
        <v>#N/A</v>
      </c>
      <c r="Z805" s="153" t="str" cm="1">
        <f t="array" aca="1" ref="Z805" ca="1">CELL("format",I805)</f>
        <v>D1</v>
      </c>
      <c r="AA805" s="6">
        <v>804</v>
      </c>
      <c r="AB805" s="173">
        <f t="shared" ca="1" si="118"/>
        <v>1999</v>
      </c>
      <c r="AC805" s="6">
        <f t="shared" si="111"/>
        <v>0</v>
      </c>
      <c r="AD805" s="6">
        <f t="shared" si="112"/>
        <v>0</v>
      </c>
      <c r="AE805" s="6">
        <f t="shared" si="114"/>
        <v>10</v>
      </c>
      <c r="AF805" s="6" t="str">
        <f t="shared" si="113"/>
        <v>in Betrieb</v>
      </c>
    </row>
    <row r="806" spans="1:32" x14ac:dyDescent="0.25">
      <c r="A806" s="139" t="s">
        <v>5296</v>
      </c>
      <c r="B806" s="139" t="s">
        <v>5297</v>
      </c>
      <c r="C806" s="139"/>
      <c r="D806" s="139">
        <v>2699</v>
      </c>
      <c r="E806" s="139" t="s">
        <v>6767</v>
      </c>
      <c r="F806" s="139"/>
      <c r="G806" s="139" t="s">
        <v>170</v>
      </c>
      <c r="H806" s="139"/>
      <c r="I806" s="32">
        <v>2001</v>
      </c>
      <c r="J806" s="32">
        <v>2001</v>
      </c>
      <c r="K806" s="139" t="s">
        <v>1</v>
      </c>
      <c r="L806" s="139" t="s">
        <v>3864</v>
      </c>
      <c r="M806" s="139"/>
      <c r="N806" s="139"/>
      <c r="O806" s="139" t="s">
        <v>3864</v>
      </c>
      <c r="P806" s="139" t="s">
        <v>55</v>
      </c>
      <c r="Q806" s="139"/>
      <c r="R806" s="140">
        <v>20</v>
      </c>
      <c r="S806" s="140"/>
      <c r="T806" s="151" t="s">
        <v>370</v>
      </c>
      <c r="U806" s="140" t="s">
        <v>394</v>
      </c>
      <c r="V806" s="164" t="s">
        <v>1</v>
      </c>
      <c r="W806" s="170" t="str">
        <f t="shared" ca="1" si="117"/>
        <v>2001</v>
      </c>
      <c r="X806" s="170" t="e">
        <f>INDEX(Kraftwerksliste!$C$21:$Z$559,MATCH(A806,Kraftwerksliste!$D$21:$D$559,0),17)</f>
        <v>#N/A</v>
      </c>
      <c r="Z806" s="153" t="str" cm="1">
        <f t="array" aca="1" ref="Z806" ca="1">CELL("format",I806)</f>
        <v>G</v>
      </c>
      <c r="AA806" s="6">
        <v>805</v>
      </c>
      <c r="AB806" s="173" t="str">
        <f t="shared" ca="1" si="118"/>
        <v>2001</v>
      </c>
      <c r="AC806" s="6">
        <f t="shared" si="111"/>
        <v>0</v>
      </c>
      <c r="AD806" s="6">
        <f t="shared" si="112"/>
        <v>0</v>
      </c>
      <c r="AE806" s="6">
        <f t="shared" si="114"/>
        <v>10</v>
      </c>
      <c r="AF806" s="6" t="str">
        <f t="shared" si="113"/>
        <v>in Betrieb</v>
      </c>
    </row>
    <row r="807" spans="1:32" x14ac:dyDescent="0.25">
      <c r="A807" s="139" t="s">
        <v>5298</v>
      </c>
      <c r="B807" s="139" t="s">
        <v>5241</v>
      </c>
      <c r="C807" s="139"/>
      <c r="D807" s="139">
        <v>6333</v>
      </c>
      <c r="E807" s="139" t="s">
        <v>6768</v>
      </c>
      <c r="F807" s="139"/>
      <c r="G807" s="139" t="s">
        <v>99</v>
      </c>
      <c r="H807" s="139"/>
      <c r="I807" s="32">
        <v>1999</v>
      </c>
      <c r="J807" s="32">
        <v>1999</v>
      </c>
      <c r="K807" s="139" t="s">
        <v>1</v>
      </c>
      <c r="L807" s="139" t="s">
        <v>3864</v>
      </c>
      <c r="M807" s="139"/>
      <c r="N807" s="139"/>
      <c r="O807" s="139" t="s">
        <v>3864</v>
      </c>
      <c r="P807" s="139" t="s">
        <v>55</v>
      </c>
      <c r="Q807" s="139"/>
      <c r="R807" s="140">
        <v>18</v>
      </c>
      <c r="S807" s="140"/>
      <c r="T807" s="151" t="s">
        <v>1280</v>
      </c>
      <c r="U807" s="140" t="s">
        <v>100</v>
      </c>
      <c r="V807" s="164" t="s">
        <v>1</v>
      </c>
      <c r="W807" s="170" t="str">
        <f t="shared" ca="1" si="117"/>
        <v>1999</v>
      </c>
      <c r="X807" s="170" t="e">
        <f>INDEX(Kraftwerksliste!$C$21:$Z$559,MATCH(A807,Kraftwerksliste!$D$21:$D$559,0),17)</f>
        <v>#N/A</v>
      </c>
      <c r="Z807" s="153" t="str" cm="1">
        <f t="array" aca="1" ref="Z807" ca="1">CELL("format",I807)</f>
        <v>G</v>
      </c>
      <c r="AA807" s="6">
        <v>806</v>
      </c>
      <c r="AB807" s="173" t="str">
        <f t="shared" ca="1" si="118"/>
        <v>1999</v>
      </c>
      <c r="AC807" s="6">
        <f t="shared" si="111"/>
        <v>0</v>
      </c>
      <c r="AD807" s="6">
        <f t="shared" si="112"/>
        <v>0</v>
      </c>
      <c r="AE807" s="6">
        <f t="shared" si="114"/>
        <v>10</v>
      </c>
      <c r="AF807" s="6" t="str">
        <f t="shared" si="113"/>
        <v>in Betrieb</v>
      </c>
    </row>
    <row r="808" spans="1:32" x14ac:dyDescent="0.25">
      <c r="A808" s="139" t="s">
        <v>2566</v>
      </c>
      <c r="B808" s="139" t="s">
        <v>773</v>
      </c>
      <c r="C808" s="139" t="s">
        <v>2567</v>
      </c>
      <c r="D808" s="139">
        <v>66287</v>
      </c>
      <c r="E808" s="139" t="s">
        <v>2562</v>
      </c>
      <c r="F808" s="139" t="s">
        <v>2568</v>
      </c>
      <c r="G808" s="139" t="s">
        <v>404</v>
      </c>
      <c r="H808" s="139" t="s">
        <v>2569</v>
      </c>
      <c r="I808" s="30">
        <v>28027</v>
      </c>
      <c r="J808" s="30">
        <v>28027</v>
      </c>
      <c r="K808" s="139" t="s">
        <v>120</v>
      </c>
      <c r="L808" s="139" t="s">
        <v>32</v>
      </c>
      <c r="M808" s="139"/>
      <c r="N808" s="139"/>
      <c r="O808" s="139" t="s">
        <v>32</v>
      </c>
      <c r="P808" s="139" t="s">
        <v>58</v>
      </c>
      <c r="Q808" s="139" t="s">
        <v>158</v>
      </c>
      <c r="R808" s="140">
        <v>655.6</v>
      </c>
      <c r="S808" s="140" t="s">
        <v>3809</v>
      </c>
      <c r="T808" s="151" t="s">
        <v>1228</v>
      </c>
      <c r="U808" s="140" t="s">
        <v>86</v>
      </c>
      <c r="V808" s="164" t="s">
        <v>120</v>
      </c>
      <c r="W808" s="170">
        <f t="shared" ca="1" si="117"/>
        <v>1976</v>
      </c>
      <c r="X808" s="170" t="e">
        <f>INDEX(Kraftwerksliste!$C$21:$Z$559,MATCH(A808,Kraftwerksliste!$D$21:$D$559,0),17)</f>
        <v>#N/A</v>
      </c>
      <c r="Z808" s="153" t="str" cm="1">
        <f t="array" aca="1" ref="Z808" ca="1">CELL("format",I808)</f>
        <v>D1</v>
      </c>
      <c r="AA808" s="6">
        <v>807</v>
      </c>
      <c r="AB808" s="173">
        <f t="shared" ca="1" si="118"/>
        <v>1976</v>
      </c>
      <c r="AC808" s="6">
        <f t="shared" si="111"/>
        <v>0</v>
      </c>
      <c r="AD808" s="6">
        <f t="shared" si="112"/>
        <v>0</v>
      </c>
      <c r="AE808" s="6">
        <f t="shared" si="114"/>
        <v>35</v>
      </c>
      <c r="AF808" s="6" t="str">
        <f t="shared" si="113"/>
        <v>Gesetzlich an Stilllegung gehindert</v>
      </c>
    </row>
    <row r="809" spans="1:32" x14ac:dyDescent="0.25">
      <c r="A809" s="139" t="s">
        <v>5304</v>
      </c>
      <c r="B809" s="139" t="s">
        <v>145</v>
      </c>
      <c r="C809" s="139" t="s">
        <v>5305</v>
      </c>
      <c r="D809" s="139">
        <v>6779</v>
      </c>
      <c r="E809" s="139" t="s">
        <v>6772</v>
      </c>
      <c r="F809" s="139"/>
      <c r="G809" s="139" t="s">
        <v>99</v>
      </c>
      <c r="H809" s="139"/>
      <c r="I809" s="30"/>
      <c r="J809" s="30"/>
      <c r="K809" s="139" t="s">
        <v>1</v>
      </c>
      <c r="L809" s="139" t="s">
        <v>3864</v>
      </c>
      <c r="M809" s="139"/>
      <c r="N809" s="139"/>
      <c r="O809" s="139" t="s">
        <v>3864</v>
      </c>
      <c r="P809" s="139" t="s">
        <v>55</v>
      </c>
      <c r="Q809" s="139" t="s">
        <v>58</v>
      </c>
      <c r="R809" s="140">
        <v>52.9</v>
      </c>
      <c r="S809" s="140" t="s">
        <v>4053</v>
      </c>
      <c r="T809" s="151" t="s">
        <v>370</v>
      </c>
      <c r="U809" s="140" t="s">
        <v>100</v>
      </c>
      <c r="V809" s="164" t="s">
        <v>1</v>
      </c>
      <c r="W809" s="170">
        <f t="shared" si="115"/>
        <v>2010</v>
      </c>
      <c r="X809" s="170" t="e">
        <f>INDEX(Kraftwerksliste!$C$21:$Z$559,MATCH(A809,Kraftwerksliste!$D$21:$D$559,0),17)</f>
        <v>#N/A</v>
      </c>
      <c r="Z809" s="153" t="str" cm="1">
        <f t="array" aca="1" ref="Z809" ca="1">CELL("format",I809)</f>
        <v>D1</v>
      </c>
      <c r="AA809" s="6">
        <v>808</v>
      </c>
      <c r="AB809" s="173">
        <f t="shared" si="116"/>
        <v>2010</v>
      </c>
      <c r="AC809" s="6">
        <f t="shared" si="111"/>
        <v>0</v>
      </c>
      <c r="AD809" s="6">
        <f t="shared" si="112"/>
        <v>0</v>
      </c>
      <c r="AE809" s="6">
        <f t="shared" si="114"/>
        <v>10</v>
      </c>
      <c r="AF809" s="6" t="str">
        <f t="shared" si="113"/>
        <v>in Betrieb</v>
      </c>
    </row>
    <row r="810" spans="1:32" x14ac:dyDescent="0.25">
      <c r="A810" s="139" t="s">
        <v>5306</v>
      </c>
      <c r="B810" s="139" t="s">
        <v>5307</v>
      </c>
      <c r="C810" s="139"/>
      <c r="D810" s="139">
        <v>25873</v>
      </c>
      <c r="E810" s="139" t="s">
        <v>6773</v>
      </c>
      <c r="F810" s="139"/>
      <c r="G810" s="139" t="s">
        <v>78</v>
      </c>
      <c r="H810" s="139"/>
      <c r="I810" s="30">
        <v>36151</v>
      </c>
      <c r="J810" s="30">
        <v>36151</v>
      </c>
      <c r="K810" s="139" t="s">
        <v>1</v>
      </c>
      <c r="L810" s="139" t="s">
        <v>3864</v>
      </c>
      <c r="M810" s="139"/>
      <c r="N810" s="139"/>
      <c r="O810" s="139" t="s">
        <v>3864</v>
      </c>
      <c r="P810" s="139" t="s">
        <v>55</v>
      </c>
      <c r="Q810" s="139"/>
      <c r="R810" s="140">
        <v>9.9</v>
      </c>
      <c r="S810" s="140"/>
      <c r="T810" s="151" t="s">
        <v>149</v>
      </c>
      <c r="U810" s="140" t="s">
        <v>79</v>
      </c>
      <c r="V810" s="164" t="s">
        <v>1</v>
      </c>
      <c r="W810" s="170">
        <f t="shared" ref="W810:W841" ca="1" si="119">IF(ISBLANK(I810),2010,IF(Z810="D1",YEAR(I810),RIGHT(I810,4)))</f>
        <v>1998</v>
      </c>
      <c r="X810" s="170" t="e">
        <f>INDEX(Kraftwerksliste!$C$21:$Z$559,MATCH(A810,Kraftwerksliste!$D$21:$D$559,0),17)</f>
        <v>#N/A</v>
      </c>
      <c r="Z810" s="153" t="str" cm="1">
        <f t="array" aca="1" ref="Z810" ca="1">CELL("format",I810)</f>
        <v>D1</v>
      </c>
      <c r="AA810" s="6">
        <v>809</v>
      </c>
      <c r="AB810" s="173">
        <f t="shared" ref="AB810:AB841" ca="1" si="120">W810</f>
        <v>1998</v>
      </c>
      <c r="AC810" s="6">
        <f t="shared" si="111"/>
        <v>0</v>
      </c>
      <c r="AD810" s="6">
        <f t="shared" si="112"/>
        <v>0</v>
      </c>
      <c r="AE810" s="6">
        <f t="shared" si="114"/>
        <v>10</v>
      </c>
      <c r="AF810" s="6" t="str">
        <f t="shared" si="113"/>
        <v>in Betrieb</v>
      </c>
    </row>
    <row r="811" spans="1:32" x14ac:dyDescent="0.25">
      <c r="A811" s="139" t="s">
        <v>5314</v>
      </c>
      <c r="B811" s="139" t="s">
        <v>1531</v>
      </c>
      <c r="C811" s="139" t="s">
        <v>5315</v>
      </c>
      <c r="D811" s="139">
        <v>14776</v>
      </c>
      <c r="E811" s="139" t="s">
        <v>6777</v>
      </c>
      <c r="F811" s="139"/>
      <c r="G811" s="139" t="s">
        <v>66</v>
      </c>
      <c r="H811" s="139" t="s">
        <v>6778</v>
      </c>
      <c r="I811" s="30">
        <v>40148</v>
      </c>
      <c r="J811" s="30">
        <v>40148</v>
      </c>
      <c r="K811" s="139" t="s">
        <v>1</v>
      </c>
      <c r="L811" s="139" t="s">
        <v>3864</v>
      </c>
      <c r="M811" s="139"/>
      <c r="N811" s="139"/>
      <c r="O811" s="139" t="s">
        <v>3864</v>
      </c>
      <c r="P811" s="139" t="s">
        <v>55</v>
      </c>
      <c r="Q811" s="139" t="s">
        <v>58</v>
      </c>
      <c r="R811" s="140">
        <v>171</v>
      </c>
      <c r="S811" s="140"/>
      <c r="T811" s="151"/>
      <c r="U811" s="140"/>
      <c r="V811" s="164" t="s">
        <v>1</v>
      </c>
      <c r="W811" s="170">
        <f t="shared" ca="1" si="119"/>
        <v>2009</v>
      </c>
      <c r="X811" s="170" t="e">
        <f>INDEX(Kraftwerksliste!$C$21:$Z$559,MATCH(A811,Kraftwerksliste!$D$21:$D$559,0),17)</f>
        <v>#N/A</v>
      </c>
      <c r="Z811" s="153" t="str" cm="1">
        <f t="array" aca="1" ref="Z811" ca="1">CELL("format",I811)</f>
        <v>D1</v>
      </c>
      <c r="AA811" s="6">
        <v>810</v>
      </c>
      <c r="AB811" s="173">
        <f t="shared" ca="1" si="120"/>
        <v>2009</v>
      </c>
      <c r="AC811" s="6">
        <f t="shared" si="111"/>
        <v>0</v>
      </c>
      <c r="AD811" s="6">
        <f t="shared" si="112"/>
        <v>0</v>
      </c>
      <c r="AE811" s="6">
        <f t="shared" si="114"/>
        <v>10</v>
      </c>
      <c r="AF811" s="6" t="str">
        <f t="shared" si="113"/>
        <v>in Betrieb</v>
      </c>
    </row>
    <row r="812" spans="1:32" x14ac:dyDescent="0.25">
      <c r="A812" s="139" t="s">
        <v>5316</v>
      </c>
      <c r="B812" s="139" t="s">
        <v>5317</v>
      </c>
      <c r="C812" s="139"/>
      <c r="D812" s="139">
        <v>7616</v>
      </c>
      <c r="E812" s="139" t="s">
        <v>6779</v>
      </c>
      <c r="F812" s="139"/>
      <c r="G812" s="139" t="s">
        <v>169</v>
      </c>
      <c r="H812" s="139"/>
      <c r="I812" s="32">
        <v>2003</v>
      </c>
      <c r="J812" s="32">
        <v>2003</v>
      </c>
      <c r="K812" s="139" t="s">
        <v>1</v>
      </c>
      <c r="L812" s="139" t="s">
        <v>3864</v>
      </c>
      <c r="M812" s="139"/>
      <c r="N812" s="139"/>
      <c r="O812" s="139" t="s">
        <v>3864</v>
      </c>
      <c r="P812" s="139" t="s">
        <v>55</v>
      </c>
      <c r="Q812" s="139"/>
      <c r="R812" s="140">
        <v>21</v>
      </c>
      <c r="S812" s="140"/>
      <c r="T812" s="151" t="s">
        <v>370</v>
      </c>
      <c r="U812" s="140" t="s">
        <v>231</v>
      </c>
      <c r="V812" s="164" t="s">
        <v>1</v>
      </c>
      <c r="W812" s="170" t="str">
        <f t="shared" ca="1" si="119"/>
        <v>2003</v>
      </c>
      <c r="X812" s="170" t="e">
        <f>INDEX(Kraftwerksliste!$C$21:$Z$559,MATCH(A812,Kraftwerksliste!$D$21:$D$559,0),17)</f>
        <v>#N/A</v>
      </c>
      <c r="Z812" s="153" t="str" cm="1">
        <f t="array" aca="1" ref="Z812" ca="1">CELL("format",I812)</f>
        <v>G</v>
      </c>
      <c r="AA812" s="6">
        <v>811</v>
      </c>
      <c r="AB812" s="173" t="str">
        <f t="shared" ca="1" si="120"/>
        <v>2003</v>
      </c>
      <c r="AC812" s="6">
        <f t="shared" si="111"/>
        <v>0</v>
      </c>
      <c r="AD812" s="6">
        <f t="shared" si="112"/>
        <v>0</v>
      </c>
      <c r="AE812" s="6">
        <f t="shared" si="114"/>
        <v>10</v>
      </c>
      <c r="AF812" s="6" t="str">
        <f t="shared" si="113"/>
        <v>in Betrieb</v>
      </c>
    </row>
    <row r="813" spans="1:32" x14ac:dyDescent="0.25">
      <c r="A813" s="139" t="s">
        <v>1848</v>
      </c>
      <c r="B813" s="139" t="s">
        <v>102</v>
      </c>
      <c r="C813" s="139" t="s">
        <v>1849</v>
      </c>
      <c r="D813" s="139">
        <v>79790</v>
      </c>
      <c r="E813" s="139" t="s">
        <v>1850</v>
      </c>
      <c r="F813" s="139" t="s">
        <v>1851</v>
      </c>
      <c r="G813" s="139" t="s">
        <v>57</v>
      </c>
      <c r="H813" s="139" t="s">
        <v>1852</v>
      </c>
      <c r="I813" s="30">
        <v>15342</v>
      </c>
      <c r="J813" s="38">
        <v>15342</v>
      </c>
      <c r="K813" s="139" t="s">
        <v>1</v>
      </c>
      <c r="L813" s="139" t="s">
        <v>25</v>
      </c>
      <c r="M813" s="139"/>
      <c r="N813" s="139"/>
      <c r="O813" s="139" t="s">
        <v>25</v>
      </c>
      <c r="P813" s="139" t="s">
        <v>58</v>
      </c>
      <c r="Q813" s="139" t="s">
        <v>130</v>
      </c>
      <c r="R813" s="140">
        <v>19</v>
      </c>
      <c r="S813" s="140" t="s">
        <v>1853</v>
      </c>
      <c r="T813" s="151" t="s">
        <v>370</v>
      </c>
      <c r="U813" s="140" t="s">
        <v>107</v>
      </c>
      <c r="V813" s="164" t="s">
        <v>1</v>
      </c>
      <c r="W813" s="170">
        <f t="shared" ca="1" si="119"/>
        <v>1942</v>
      </c>
      <c r="X813" s="170" t="e">
        <f>INDEX(Kraftwerksliste!$C$21:$Z$559,MATCH(A813,Kraftwerksliste!$D$21:$D$559,0),17)</f>
        <v>#N/A</v>
      </c>
      <c r="Z813" s="153" t="str" cm="1">
        <f t="array" aca="1" ref="Z813" ca="1">CELL("format",I813)</f>
        <v>D1</v>
      </c>
      <c r="AA813" s="6">
        <v>812</v>
      </c>
      <c r="AB813" s="173">
        <f t="shared" ca="1" si="120"/>
        <v>1942</v>
      </c>
      <c r="AC813" s="6">
        <f t="shared" si="111"/>
        <v>0</v>
      </c>
      <c r="AD813" s="6">
        <f t="shared" si="112"/>
        <v>0</v>
      </c>
      <c r="AE813" s="6">
        <f t="shared" si="114"/>
        <v>10</v>
      </c>
      <c r="AF813" s="6" t="str">
        <f t="shared" si="113"/>
        <v>in Betrieb</v>
      </c>
    </row>
    <row r="814" spans="1:32" x14ac:dyDescent="0.25">
      <c r="A814" s="139" t="s">
        <v>2580</v>
      </c>
      <c r="B814" s="139" t="s">
        <v>2581</v>
      </c>
      <c r="C814" s="139" t="s">
        <v>2582</v>
      </c>
      <c r="D814" s="139">
        <v>45665</v>
      </c>
      <c r="E814" s="139" t="s">
        <v>2583</v>
      </c>
      <c r="F814" s="139" t="s">
        <v>2584</v>
      </c>
      <c r="G814" s="139" t="s">
        <v>54</v>
      </c>
      <c r="H814" s="139" t="s">
        <v>2582</v>
      </c>
      <c r="I814" s="30">
        <v>38047</v>
      </c>
      <c r="J814" s="30">
        <v>38047</v>
      </c>
      <c r="K814" s="139" t="s">
        <v>1</v>
      </c>
      <c r="L814" s="139" t="s">
        <v>17</v>
      </c>
      <c r="M814" s="139" t="s">
        <v>1344</v>
      </c>
      <c r="N814" s="139" t="s">
        <v>249</v>
      </c>
      <c r="O814" s="139" t="s">
        <v>17</v>
      </c>
      <c r="P814" s="139" t="s">
        <v>55</v>
      </c>
      <c r="Q814" s="139" t="s">
        <v>55</v>
      </c>
      <c r="R814" s="140">
        <v>15</v>
      </c>
      <c r="S814" s="140" t="s">
        <v>3810</v>
      </c>
      <c r="T814" s="151" t="s">
        <v>370</v>
      </c>
      <c r="U814" s="140" t="s">
        <v>61</v>
      </c>
      <c r="V814" s="164" t="s">
        <v>1</v>
      </c>
      <c r="W814" s="170">
        <f t="shared" ca="1" si="119"/>
        <v>2004</v>
      </c>
      <c r="X814" s="170" t="e">
        <f>INDEX(Kraftwerksliste!$C$21:$Z$559,MATCH(A814,Kraftwerksliste!$D$21:$D$559,0),17)</f>
        <v>#N/A</v>
      </c>
      <c r="Z814" s="153" t="str" cm="1">
        <f t="array" aca="1" ref="Z814" ca="1">CELL("format",I814)</f>
        <v>D1</v>
      </c>
      <c r="AA814" s="6">
        <v>813</v>
      </c>
      <c r="AB814" s="173">
        <f t="shared" ca="1" si="120"/>
        <v>2004</v>
      </c>
      <c r="AC814" s="6">
        <f t="shared" si="111"/>
        <v>0</v>
      </c>
      <c r="AD814" s="6">
        <f t="shared" si="112"/>
        <v>0</v>
      </c>
      <c r="AE814" s="6">
        <f t="shared" si="114"/>
        <v>10</v>
      </c>
      <c r="AF814" s="6" t="str">
        <f t="shared" si="113"/>
        <v>in Betrieb</v>
      </c>
    </row>
    <row r="815" spans="1:32" x14ac:dyDescent="0.25">
      <c r="A815" s="139" t="s">
        <v>4941</v>
      </c>
      <c r="B815" s="139" t="s">
        <v>4942</v>
      </c>
      <c r="C815" s="139" t="s">
        <v>4943</v>
      </c>
      <c r="D815" s="139">
        <v>31547</v>
      </c>
      <c r="E815" s="139" t="s">
        <v>6557</v>
      </c>
      <c r="F815" s="139"/>
      <c r="G815" s="139" t="s">
        <v>59</v>
      </c>
      <c r="H815" s="139"/>
      <c r="I815" s="30">
        <v>37545</v>
      </c>
      <c r="J815" s="38">
        <v>37545</v>
      </c>
      <c r="K815" s="139" t="s">
        <v>1</v>
      </c>
      <c r="L815" s="139" t="s">
        <v>3864</v>
      </c>
      <c r="M815" s="139"/>
      <c r="N815" s="139"/>
      <c r="O815" s="139" t="s">
        <v>3864</v>
      </c>
      <c r="P815" s="139" t="s">
        <v>55</v>
      </c>
      <c r="Q815" s="139" t="s">
        <v>130</v>
      </c>
      <c r="R815" s="140">
        <v>13.8</v>
      </c>
      <c r="S815" s="140"/>
      <c r="T815" s="151" t="s">
        <v>149</v>
      </c>
      <c r="U815" s="140" t="s">
        <v>161</v>
      </c>
      <c r="V815" s="164" t="s">
        <v>1</v>
      </c>
      <c r="W815" s="170">
        <f t="shared" ca="1" si="119"/>
        <v>2002</v>
      </c>
      <c r="X815" s="170" t="e">
        <f>INDEX(Kraftwerksliste!$C$21:$Z$559,MATCH(A815,Kraftwerksliste!$D$21:$D$559,0),17)</f>
        <v>#N/A</v>
      </c>
      <c r="Z815" s="153" t="str" cm="1">
        <f t="array" aca="1" ref="Z815" ca="1">CELL("format",I815)</f>
        <v>D1</v>
      </c>
      <c r="AA815" s="6">
        <v>814</v>
      </c>
      <c r="AB815" s="173">
        <f t="shared" ca="1" si="120"/>
        <v>2002</v>
      </c>
      <c r="AC815" s="6">
        <f t="shared" si="111"/>
        <v>0</v>
      </c>
      <c r="AD815" s="6">
        <f t="shared" si="112"/>
        <v>0</v>
      </c>
      <c r="AE815" s="6">
        <f t="shared" si="114"/>
        <v>10</v>
      </c>
      <c r="AF815" s="6" t="str">
        <f t="shared" si="113"/>
        <v>in Betrieb</v>
      </c>
    </row>
    <row r="816" spans="1:32" x14ac:dyDescent="0.25">
      <c r="A816" s="139" t="s">
        <v>5328</v>
      </c>
      <c r="B816" s="139" t="s">
        <v>5329</v>
      </c>
      <c r="C816" s="139"/>
      <c r="D816" s="139">
        <v>25593</v>
      </c>
      <c r="E816" s="139" t="s">
        <v>6784</v>
      </c>
      <c r="F816" s="139"/>
      <c r="G816" s="139" t="s">
        <v>78</v>
      </c>
      <c r="H816" s="139"/>
      <c r="I816" s="32">
        <v>2005</v>
      </c>
      <c r="J816" s="32">
        <v>2005</v>
      </c>
      <c r="K816" s="139" t="s">
        <v>1</v>
      </c>
      <c r="L816" s="139" t="s">
        <v>3864</v>
      </c>
      <c r="M816" s="139"/>
      <c r="N816" s="139"/>
      <c r="O816" s="139" t="s">
        <v>3864</v>
      </c>
      <c r="P816" s="139" t="s">
        <v>55</v>
      </c>
      <c r="Q816" s="139"/>
      <c r="R816" s="140">
        <v>16</v>
      </c>
      <c r="S816" s="140"/>
      <c r="T816" s="151" t="s">
        <v>1280</v>
      </c>
      <c r="U816" s="140" t="s">
        <v>79</v>
      </c>
      <c r="V816" s="164" t="s">
        <v>1</v>
      </c>
      <c r="W816" s="170" t="str">
        <f t="shared" ca="1" si="119"/>
        <v>2005</v>
      </c>
      <c r="X816" s="170" t="e">
        <f>INDEX(Kraftwerksliste!$C$21:$Z$559,MATCH(A816,Kraftwerksliste!$D$21:$D$559,0),17)</f>
        <v>#N/A</v>
      </c>
      <c r="Z816" s="153" t="str" cm="1">
        <f t="array" aca="1" ref="Z816" ca="1">CELL("format",I816)</f>
        <v>G</v>
      </c>
      <c r="AA816" s="6">
        <v>815</v>
      </c>
      <c r="AB816" s="173" t="str">
        <f t="shared" ca="1" si="120"/>
        <v>2005</v>
      </c>
      <c r="AC816" s="6">
        <f t="shared" si="111"/>
        <v>0</v>
      </c>
      <c r="AD816" s="6">
        <f t="shared" si="112"/>
        <v>0</v>
      </c>
      <c r="AE816" s="6">
        <f t="shared" si="114"/>
        <v>10</v>
      </c>
      <c r="AF816" s="6" t="str">
        <f t="shared" si="113"/>
        <v>in Betrieb</v>
      </c>
    </row>
    <row r="817" spans="1:32" x14ac:dyDescent="0.25">
      <c r="A817" s="139" t="s">
        <v>5332</v>
      </c>
      <c r="B817" s="139" t="s">
        <v>5333</v>
      </c>
      <c r="C817" s="139"/>
      <c r="D817" s="139">
        <v>25764</v>
      </c>
      <c r="E817" s="139" t="s">
        <v>6786</v>
      </c>
      <c r="F817" s="139"/>
      <c r="G817" s="139" t="s">
        <v>78</v>
      </c>
      <c r="H817" s="139"/>
      <c r="I817" s="32">
        <v>2009</v>
      </c>
      <c r="J817" s="32">
        <v>2009</v>
      </c>
      <c r="K817" s="139" t="s">
        <v>1</v>
      </c>
      <c r="L817" s="139" t="s">
        <v>3864</v>
      </c>
      <c r="M817" s="139"/>
      <c r="N817" s="139"/>
      <c r="O817" s="139" t="s">
        <v>3864</v>
      </c>
      <c r="P817" s="139" t="s">
        <v>55</v>
      </c>
      <c r="Q817" s="139"/>
      <c r="R817" s="140">
        <v>25</v>
      </c>
      <c r="S817" s="140"/>
      <c r="T817" s="151" t="s">
        <v>149</v>
      </c>
      <c r="U817" s="140" t="s">
        <v>79</v>
      </c>
      <c r="V817" s="164" t="s">
        <v>1</v>
      </c>
      <c r="W817" s="170" t="str">
        <f t="shared" ca="1" si="119"/>
        <v>2009</v>
      </c>
      <c r="X817" s="170" t="e">
        <f>INDEX(Kraftwerksliste!$C$21:$Z$559,MATCH(A817,Kraftwerksliste!$D$21:$D$559,0),17)</f>
        <v>#N/A</v>
      </c>
      <c r="Z817" s="153" t="str" cm="1">
        <f t="array" aca="1" ref="Z817" ca="1">CELL("format",I817)</f>
        <v>G</v>
      </c>
      <c r="AA817" s="6">
        <v>816</v>
      </c>
      <c r="AB817" s="173" t="str">
        <f t="shared" ca="1" si="120"/>
        <v>2009</v>
      </c>
      <c r="AC817" s="6">
        <f t="shared" si="111"/>
        <v>0</v>
      </c>
      <c r="AD817" s="6">
        <f t="shared" si="112"/>
        <v>0</v>
      </c>
      <c r="AE817" s="6">
        <f t="shared" si="114"/>
        <v>10</v>
      </c>
      <c r="AF817" s="6" t="str">
        <f t="shared" si="113"/>
        <v>in Betrieb</v>
      </c>
    </row>
    <row r="818" spans="1:32" x14ac:dyDescent="0.25">
      <c r="A818" s="139" t="s">
        <v>5343</v>
      </c>
      <c r="B818" s="139" t="s">
        <v>5344</v>
      </c>
      <c r="C818" s="139"/>
      <c r="D818" s="139">
        <v>96184</v>
      </c>
      <c r="E818" s="139" t="s">
        <v>6791</v>
      </c>
      <c r="F818" s="139"/>
      <c r="G818" s="139" t="s">
        <v>127</v>
      </c>
      <c r="H818" s="139"/>
      <c r="I818" s="32">
        <v>2010</v>
      </c>
      <c r="J818" s="32">
        <v>2010</v>
      </c>
      <c r="K818" s="139" t="s">
        <v>1</v>
      </c>
      <c r="L818" s="139" t="s">
        <v>29</v>
      </c>
      <c r="M818" s="139"/>
      <c r="N818" s="139"/>
      <c r="O818" s="139" t="s">
        <v>29</v>
      </c>
      <c r="P818" s="139" t="s">
        <v>55</v>
      </c>
      <c r="Q818" s="139"/>
      <c r="R818" s="140">
        <v>12.585000000000001</v>
      </c>
      <c r="S818" s="140"/>
      <c r="T818" s="151" t="s">
        <v>1280</v>
      </c>
      <c r="U818" s="140" t="s">
        <v>168</v>
      </c>
      <c r="V818" s="164" t="s">
        <v>1</v>
      </c>
      <c r="W818" s="170" t="str">
        <f t="shared" ca="1" si="119"/>
        <v>2010</v>
      </c>
      <c r="X818" s="170" t="e">
        <f>INDEX(Kraftwerksliste!$C$21:$Z$559,MATCH(A818,Kraftwerksliste!$D$21:$D$559,0),17)</f>
        <v>#N/A</v>
      </c>
      <c r="Z818" s="153" t="str" cm="1">
        <f t="array" aca="1" ref="Z818" ca="1">CELL("format",I818)</f>
        <v>G</v>
      </c>
      <c r="AA818" s="6">
        <v>817</v>
      </c>
      <c r="AB818" s="173" t="str">
        <f t="shared" ca="1" si="120"/>
        <v>2010</v>
      </c>
      <c r="AC818" s="6">
        <f t="shared" si="111"/>
        <v>0</v>
      </c>
      <c r="AD818" s="6">
        <f t="shared" si="112"/>
        <v>0</v>
      </c>
      <c r="AE818" s="6">
        <f t="shared" si="114"/>
        <v>10</v>
      </c>
      <c r="AF818" s="6" t="str">
        <f t="shared" si="113"/>
        <v>in Betrieb</v>
      </c>
    </row>
    <row r="819" spans="1:32" x14ac:dyDescent="0.25">
      <c r="A819" s="139" t="s">
        <v>2602</v>
      </c>
      <c r="B819" s="139" t="s">
        <v>2603</v>
      </c>
      <c r="C819" s="139" t="s">
        <v>2604</v>
      </c>
      <c r="D819" s="139">
        <v>72762</v>
      </c>
      <c r="E819" s="139" t="s">
        <v>2605</v>
      </c>
      <c r="F819" s="139" t="s">
        <v>2606</v>
      </c>
      <c r="G819" s="139" t="s">
        <v>57</v>
      </c>
      <c r="H819" s="139" t="s">
        <v>2607</v>
      </c>
      <c r="I819" s="30">
        <v>40595</v>
      </c>
      <c r="J819" s="30">
        <v>40595</v>
      </c>
      <c r="K819" s="139" t="s">
        <v>1</v>
      </c>
      <c r="L819" s="139" t="s">
        <v>20</v>
      </c>
      <c r="M819" s="139"/>
      <c r="N819" s="139"/>
      <c r="O819" s="139" t="s">
        <v>20</v>
      </c>
      <c r="P819" s="139" t="s">
        <v>58</v>
      </c>
      <c r="Q819" s="139" t="s">
        <v>55</v>
      </c>
      <c r="R819" s="140">
        <v>9.84</v>
      </c>
      <c r="S819" s="140" t="s">
        <v>2608</v>
      </c>
      <c r="T819" s="151" t="s">
        <v>149</v>
      </c>
      <c r="U819" s="140" t="s">
        <v>2609</v>
      </c>
      <c r="V819" s="164" t="s">
        <v>1</v>
      </c>
      <c r="W819" s="170">
        <f t="shared" ca="1" si="119"/>
        <v>2011</v>
      </c>
      <c r="X819" s="170" t="str">
        <f>INDEX(Kraftwerksliste!$C$21:$Z$559,MATCH(A819,Kraftwerksliste!$D$21:$D$559,0),17)</f>
        <v>Combustion Engine</v>
      </c>
      <c r="Z819" s="153" t="str" cm="1">
        <f t="array" aca="1" ref="Z819" ca="1">CELL("format",I819)</f>
        <v>D1</v>
      </c>
      <c r="AA819" s="6">
        <v>818</v>
      </c>
      <c r="AB819" s="173">
        <f t="shared" ca="1" si="120"/>
        <v>2011</v>
      </c>
      <c r="AC819" s="6">
        <f t="shared" si="111"/>
        <v>0</v>
      </c>
      <c r="AD819" s="6">
        <f t="shared" si="112"/>
        <v>0</v>
      </c>
      <c r="AE819" s="6">
        <f t="shared" si="114"/>
        <v>10</v>
      </c>
      <c r="AF819" s="6" t="str">
        <f t="shared" si="113"/>
        <v>in Betrieb</v>
      </c>
    </row>
    <row r="820" spans="1:32" ht="14.5" x14ac:dyDescent="0.35">
      <c r="A820" s="139" t="s">
        <v>2610</v>
      </c>
      <c r="B820" s="139" t="s">
        <v>389</v>
      </c>
      <c r="C820" s="139" t="s">
        <v>2611</v>
      </c>
      <c r="D820" s="139">
        <v>47495</v>
      </c>
      <c r="E820" s="139" t="s">
        <v>2612</v>
      </c>
      <c r="F820" s="139"/>
      <c r="G820" s="139" t="s">
        <v>54</v>
      </c>
      <c r="H820" s="139"/>
      <c r="I820" s="131">
        <v>22399</v>
      </c>
      <c r="J820" s="131">
        <v>22399</v>
      </c>
      <c r="K820" s="139" t="s">
        <v>1</v>
      </c>
      <c r="L820" s="139" t="s">
        <v>110</v>
      </c>
      <c r="M820" s="139" t="s">
        <v>2613</v>
      </c>
      <c r="N820" s="139" t="s">
        <v>20</v>
      </c>
      <c r="O820" s="139" t="s">
        <v>32</v>
      </c>
      <c r="P820" s="139" t="s">
        <v>58</v>
      </c>
      <c r="Q820" s="139" t="s">
        <v>158</v>
      </c>
      <c r="R820" s="140">
        <v>79</v>
      </c>
      <c r="S820" s="140" t="s">
        <v>2614</v>
      </c>
      <c r="T820" s="151">
        <v>25</v>
      </c>
      <c r="U820" s="140" t="s">
        <v>389</v>
      </c>
      <c r="V820" s="164" t="s">
        <v>1</v>
      </c>
      <c r="W820" s="170">
        <f t="shared" ca="1" si="119"/>
        <v>1961</v>
      </c>
      <c r="X820" s="170" t="str">
        <f>INDEX(Kraftwerksliste!$C$21:$Z$559,MATCH(A820,Kraftwerksliste!$D$21:$D$559,0),17)</f>
        <v>Steam turbine</v>
      </c>
      <c r="Z820" s="153" t="str" cm="1">
        <f t="array" aca="1" ref="Z820" ca="1">CELL("format",I820)</f>
        <v>D1</v>
      </c>
      <c r="AA820" s="6">
        <v>819</v>
      </c>
      <c r="AB820" s="173">
        <f t="shared" ca="1" si="120"/>
        <v>1961</v>
      </c>
      <c r="AC820" s="6">
        <f t="shared" si="111"/>
        <v>0</v>
      </c>
      <c r="AD820" s="6">
        <f t="shared" si="112"/>
        <v>0</v>
      </c>
      <c r="AE820" s="6">
        <f t="shared" si="114"/>
        <v>10</v>
      </c>
      <c r="AF820" s="6" t="str">
        <f t="shared" si="113"/>
        <v>in Betrieb</v>
      </c>
    </row>
    <row r="821" spans="1:32" x14ac:dyDescent="0.25">
      <c r="A821" s="139" t="s">
        <v>2622</v>
      </c>
      <c r="B821" s="139" t="s">
        <v>1210</v>
      </c>
      <c r="C821" s="139" t="s">
        <v>2623</v>
      </c>
      <c r="D821" s="139">
        <v>79618</v>
      </c>
      <c r="E821" s="139" t="s">
        <v>2617</v>
      </c>
      <c r="F821" s="139"/>
      <c r="G821" s="139" t="s">
        <v>57</v>
      </c>
      <c r="H821" s="139" t="s">
        <v>2623</v>
      </c>
      <c r="I821" s="30">
        <v>40360</v>
      </c>
      <c r="J821" s="30">
        <v>40360</v>
      </c>
      <c r="K821" s="139" t="s">
        <v>1</v>
      </c>
      <c r="L821" s="139" t="s">
        <v>25</v>
      </c>
      <c r="M821" s="139"/>
      <c r="N821" s="139"/>
      <c r="O821" s="139" t="s">
        <v>25</v>
      </c>
      <c r="P821" s="139" t="s">
        <v>55</v>
      </c>
      <c r="Q821" s="139" t="s">
        <v>58</v>
      </c>
      <c r="R821" s="140">
        <v>46.7</v>
      </c>
      <c r="S821" s="140" t="s">
        <v>2624</v>
      </c>
      <c r="T821" s="151" t="s">
        <v>370</v>
      </c>
      <c r="U821" s="140" t="s">
        <v>1208</v>
      </c>
      <c r="V821" s="164" t="s">
        <v>1</v>
      </c>
      <c r="W821" s="170">
        <f t="shared" ca="1" si="119"/>
        <v>2010</v>
      </c>
      <c r="X821" s="170" t="e">
        <f>INDEX(Kraftwerksliste!$C$21:$Z$559,MATCH(A821,Kraftwerksliste!$D$21:$D$559,0),17)</f>
        <v>#N/A</v>
      </c>
      <c r="Z821" s="153" t="str" cm="1">
        <f t="array" aca="1" ref="Z821" ca="1">CELL("format",I821)</f>
        <v>D1</v>
      </c>
      <c r="AA821" s="6">
        <v>820</v>
      </c>
      <c r="AB821" s="173">
        <f t="shared" ca="1" si="120"/>
        <v>2010</v>
      </c>
      <c r="AC821" s="6">
        <f t="shared" si="111"/>
        <v>0</v>
      </c>
      <c r="AD821" s="6">
        <f t="shared" si="112"/>
        <v>0</v>
      </c>
      <c r="AE821" s="6">
        <f t="shared" si="114"/>
        <v>10</v>
      </c>
      <c r="AF821" s="6" t="str">
        <f t="shared" si="113"/>
        <v>in Betrieb</v>
      </c>
    </row>
    <row r="822" spans="1:32" x14ac:dyDescent="0.25">
      <c r="A822" s="139" t="s">
        <v>5373</v>
      </c>
      <c r="B822" s="139" t="s">
        <v>5374</v>
      </c>
      <c r="C822" s="139"/>
      <c r="D822" s="139">
        <v>27624</v>
      </c>
      <c r="E822" s="139" t="s">
        <v>6808</v>
      </c>
      <c r="F822" s="139"/>
      <c r="G822" s="139" t="s">
        <v>59</v>
      </c>
      <c r="H822" s="139"/>
      <c r="I822" s="32">
        <v>2007</v>
      </c>
      <c r="J822" s="32">
        <v>2007</v>
      </c>
      <c r="K822" s="139" t="s">
        <v>1</v>
      </c>
      <c r="L822" s="139" t="s">
        <v>3864</v>
      </c>
      <c r="M822" s="139"/>
      <c r="N822" s="139"/>
      <c r="O822" s="139" t="s">
        <v>3864</v>
      </c>
      <c r="P822" s="139" t="s">
        <v>55</v>
      </c>
      <c r="Q822" s="139"/>
      <c r="R822" s="140">
        <v>10</v>
      </c>
      <c r="S822" s="140"/>
      <c r="T822" s="151" t="s">
        <v>1280</v>
      </c>
      <c r="U822" s="140" t="s">
        <v>60</v>
      </c>
      <c r="V822" s="164" t="s">
        <v>1</v>
      </c>
      <c r="W822" s="170" t="str">
        <f t="shared" ca="1" si="119"/>
        <v>2007</v>
      </c>
      <c r="X822" s="170" t="e">
        <f>INDEX(Kraftwerksliste!$C$21:$Z$559,MATCH(A822,Kraftwerksliste!$D$21:$D$559,0),17)</f>
        <v>#N/A</v>
      </c>
      <c r="Z822" s="153" t="str" cm="1">
        <f t="array" aca="1" ref="Z822" ca="1">CELL("format",I822)</f>
        <v>G</v>
      </c>
      <c r="AA822" s="6">
        <v>821</v>
      </c>
      <c r="AB822" s="173" t="str">
        <f t="shared" ca="1" si="120"/>
        <v>2007</v>
      </c>
      <c r="AC822" s="6">
        <f t="shared" si="111"/>
        <v>0</v>
      </c>
      <c r="AD822" s="6">
        <f t="shared" si="112"/>
        <v>0</v>
      </c>
      <c r="AE822" s="6">
        <f t="shared" si="114"/>
        <v>10</v>
      </c>
      <c r="AF822" s="6" t="str">
        <f t="shared" si="113"/>
        <v>in Betrieb</v>
      </c>
    </row>
    <row r="823" spans="1:32" x14ac:dyDescent="0.25">
      <c r="A823" s="139" t="s">
        <v>5381</v>
      </c>
      <c r="B823" s="139"/>
      <c r="C823" s="139"/>
      <c r="D823" s="139">
        <v>39579</v>
      </c>
      <c r="E823" s="139" t="s">
        <v>6814</v>
      </c>
      <c r="F823" s="139"/>
      <c r="G823" s="139" t="s">
        <v>99</v>
      </c>
      <c r="H823" s="139"/>
      <c r="I823" s="32">
        <v>2006</v>
      </c>
      <c r="J823" s="32">
        <v>2006</v>
      </c>
      <c r="K823" s="139" t="s">
        <v>1</v>
      </c>
      <c r="L823" s="139" t="s">
        <v>3864</v>
      </c>
      <c r="M823" s="139"/>
      <c r="N823" s="139"/>
      <c r="O823" s="139" t="s">
        <v>3864</v>
      </c>
      <c r="P823" s="139" t="s">
        <v>55</v>
      </c>
      <c r="Q823" s="139"/>
      <c r="R823" s="140">
        <v>28</v>
      </c>
      <c r="S823" s="140"/>
      <c r="T823" s="151" t="s">
        <v>370</v>
      </c>
      <c r="U823" s="140" t="s">
        <v>252</v>
      </c>
      <c r="V823" s="164" t="s">
        <v>1</v>
      </c>
      <c r="W823" s="170" t="str">
        <f t="shared" ca="1" si="119"/>
        <v>2006</v>
      </c>
      <c r="X823" s="170" t="e">
        <f>INDEX(Kraftwerksliste!$C$21:$Z$559,MATCH(A823,Kraftwerksliste!$D$21:$D$559,0),17)</f>
        <v>#N/A</v>
      </c>
      <c r="Z823" s="153" t="str" cm="1">
        <f t="array" aca="1" ref="Z823" ca="1">CELL("format",I823)</f>
        <v>G</v>
      </c>
      <c r="AA823" s="6">
        <v>822</v>
      </c>
      <c r="AB823" s="173" t="str">
        <f t="shared" ca="1" si="120"/>
        <v>2006</v>
      </c>
      <c r="AC823" s="6">
        <f t="shared" si="111"/>
        <v>0</v>
      </c>
      <c r="AD823" s="6">
        <f t="shared" si="112"/>
        <v>0</v>
      </c>
      <c r="AE823" s="6">
        <f t="shared" si="114"/>
        <v>10</v>
      </c>
      <c r="AF823" s="6" t="str">
        <f t="shared" si="113"/>
        <v>in Betrieb</v>
      </c>
    </row>
    <row r="824" spans="1:32" x14ac:dyDescent="0.25">
      <c r="A824" s="139" t="s">
        <v>5382</v>
      </c>
      <c r="B824" s="139"/>
      <c r="C824" s="139"/>
      <c r="D824" s="139">
        <v>99976</v>
      </c>
      <c r="E824" s="139" t="s">
        <v>6815</v>
      </c>
      <c r="F824" s="139"/>
      <c r="G824" s="139" t="s">
        <v>169</v>
      </c>
      <c r="H824" s="139"/>
      <c r="I824" s="32">
        <v>2003</v>
      </c>
      <c r="J824" s="32">
        <v>2003</v>
      </c>
      <c r="K824" s="139" t="s">
        <v>1</v>
      </c>
      <c r="L824" s="139" t="s">
        <v>3864</v>
      </c>
      <c r="M824" s="139"/>
      <c r="N824" s="139"/>
      <c r="O824" s="139" t="s">
        <v>3864</v>
      </c>
      <c r="P824" s="139" t="s">
        <v>55</v>
      </c>
      <c r="Q824" s="139"/>
      <c r="R824" s="140">
        <v>36.6</v>
      </c>
      <c r="S824" s="140"/>
      <c r="T824" s="151" t="s">
        <v>370</v>
      </c>
      <c r="U824" s="140" t="s">
        <v>231</v>
      </c>
      <c r="V824" s="164" t="s">
        <v>1</v>
      </c>
      <c r="W824" s="170" t="str">
        <f t="shared" ca="1" si="119"/>
        <v>2003</v>
      </c>
      <c r="X824" s="170" t="e">
        <f>INDEX(Kraftwerksliste!$C$21:$Z$559,MATCH(A824,Kraftwerksliste!$D$21:$D$559,0),17)</f>
        <v>#N/A</v>
      </c>
      <c r="Z824" s="153" t="str" cm="1">
        <f t="array" aca="1" ref="Z824" ca="1">CELL("format",I824)</f>
        <v>G</v>
      </c>
      <c r="AA824" s="6">
        <v>823</v>
      </c>
      <c r="AB824" s="173" t="str">
        <f t="shared" ca="1" si="120"/>
        <v>2003</v>
      </c>
      <c r="AC824" s="6">
        <f t="shared" si="111"/>
        <v>0</v>
      </c>
      <c r="AD824" s="6">
        <f t="shared" si="112"/>
        <v>0</v>
      </c>
      <c r="AE824" s="6">
        <f t="shared" si="114"/>
        <v>10</v>
      </c>
      <c r="AF824" s="6" t="str">
        <f t="shared" si="113"/>
        <v>in Betrieb</v>
      </c>
    </row>
    <row r="825" spans="1:32" x14ac:dyDescent="0.25">
      <c r="A825" s="139" t="s">
        <v>2630</v>
      </c>
      <c r="B825" s="139" t="s">
        <v>1139</v>
      </c>
      <c r="C825" s="139" t="s">
        <v>2631</v>
      </c>
      <c r="D825" s="139">
        <v>83101</v>
      </c>
      <c r="E825" s="139" t="s">
        <v>2632</v>
      </c>
      <c r="F825" s="139" t="s">
        <v>2633</v>
      </c>
      <c r="G825" s="139" t="s">
        <v>127</v>
      </c>
      <c r="H825" s="139"/>
      <c r="I825" s="30">
        <v>22098</v>
      </c>
      <c r="J825" s="30">
        <v>22098</v>
      </c>
      <c r="K825" s="139" t="s">
        <v>1</v>
      </c>
      <c r="L825" s="139" t="s">
        <v>25</v>
      </c>
      <c r="M825" s="139"/>
      <c r="N825" s="139"/>
      <c r="O825" s="139" t="s">
        <v>25</v>
      </c>
      <c r="P825" s="139" t="s">
        <v>58</v>
      </c>
      <c r="Q825" s="139" t="s">
        <v>58</v>
      </c>
      <c r="R825" s="140">
        <v>35.1</v>
      </c>
      <c r="S825" s="140" t="s">
        <v>2634</v>
      </c>
      <c r="T825" s="151" t="s">
        <v>370</v>
      </c>
      <c r="U825" s="140" t="s">
        <v>168</v>
      </c>
      <c r="V825" s="164" t="s">
        <v>1</v>
      </c>
      <c r="W825" s="170">
        <f t="shared" ca="1" si="119"/>
        <v>1960</v>
      </c>
      <c r="X825" s="170" t="e">
        <f>INDEX(Kraftwerksliste!$C$21:$Z$559,MATCH(A825,Kraftwerksliste!$D$21:$D$559,0),17)</f>
        <v>#N/A</v>
      </c>
      <c r="Z825" s="153" t="str" cm="1">
        <f t="array" aca="1" ref="Z825" ca="1">CELL("format",I825)</f>
        <v>D1</v>
      </c>
      <c r="AA825" s="6">
        <v>824</v>
      </c>
      <c r="AB825" s="173">
        <f t="shared" ca="1" si="120"/>
        <v>1960</v>
      </c>
      <c r="AC825" s="6">
        <f t="shared" si="111"/>
        <v>0</v>
      </c>
      <c r="AD825" s="6">
        <f t="shared" si="112"/>
        <v>0</v>
      </c>
      <c r="AE825" s="6">
        <f t="shared" si="114"/>
        <v>10</v>
      </c>
      <c r="AF825" s="6" t="str">
        <f t="shared" si="113"/>
        <v>in Betrieb</v>
      </c>
    </row>
    <row r="826" spans="1:32" x14ac:dyDescent="0.25">
      <c r="A826" s="139" t="s">
        <v>5384</v>
      </c>
      <c r="B826" s="139" t="s">
        <v>5385</v>
      </c>
      <c r="C826" s="139" t="s">
        <v>5386</v>
      </c>
      <c r="D826" s="139">
        <v>48720</v>
      </c>
      <c r="E826" s="139" t="s">
        <v>5386</v>
      </c>
      <c r="F826" s="139" t="s">
        <v>6819</v>
      </c>
      <c r="G826" s="139" t="s">
        <v>54</v>
      </c>
      <c r="H826" s="139"/>
      <c r="I826" s="30">
        <v>39433</v>
      </c>
      <c r="J826" s="30">
        <v>39433</v>
      </c>
      <c r="K826" s="139" t="s">
        <v>1</v>
      </c>
      <c r="L826" s="139" t="s">
        <v>3864</v>
      </c>
      <c r="M826" s="139"/>
      <c r="N826" s="139"/>
      <c r="O826" s="139" t="s">
        <v>3864</v>
      </c>
      <c r="P826" s="139" t="s">
        <v>55</v>
      </c>
      <c r="Q826" s="139"/>
      <c r="R826" s="140">
        <v>10.8</v>
      </c>
      <c r="S826" s="140"/>
      <c r="T826" s="151" t="s">
        <v>149</v>
      </c>
      <c r="U826" s="140" t="s">
        <v>61</v>
      </c>
      <c r="V826" s="164" t="s">
        <v>1</v>
      </c>
      <c r="W826" s="170">
        <f t="shared" ca="1" si="119"/>
        <v>2007</v>
      </c>
      <c r="X826" s="170" t="e">
        <f>INDEX(Kraftwerksliste!$C$21:$Z$559,MATCH(A826,Kraftwerksliste!$D$21:$D$559,0),17)</f>
        <v>#N/A</v>
      </c>
      <c r="Z826" s="153" t="str" cm="1">
        <f t="array" aca="1" ref="Z826" ca="1">CELL("format",I826)</f>
        <v>D1</v>
      </c>
      <c r="AA826" s="6">
        <v>825</v>
      </c>
      <c r="AB826" s="173">
        <f t="shared" ca="1" si="120"/>
        <v>2007</v>
      </c>
      <c r="AC826" s="6">
        <f t="shared" si="111"/>
        <v>0</v>
      </c>
      <c r="AD826" s="6">
        <f t="shared" si="112"/>
        <v>0</v>
      </c>
      <c r="AE826" s="6">
        <f t="shared" si="114"/>
        <v>10</v>
      </c>
      <c r="AF826" s="6" t="str">
        <f t="shared" si="113"/>
        <v>in Betrieb</v>
      </c>
    </row>
    <row r="827" spans="1:32" x14ac:dyDescent="0.25">
      <c r="A827" s="139" t="s">
        <v>2643</v>
      </c>
      <c r="B827" s="139" t="s">
        <v>2636</v>
      </c>
      <c r="C827" s="139" t="s">
        <v>2644</v>
      </c>
      <c r="D827" s="139">
        <v>83022</v>
      </c>
      <c r="E827" s="139" t="s">
        <v>2631</v>
      </c>
      <c r="F827" s="139" t="s">
        <v>2638</v>
      </c>
      <c r="G827" s="139" t="s">
        <v>127</v>
      </c>
      <c r="H827" s="139" t="s">
        <v>2645</v>
      </c>
      <c r="I827" s="30">
        <v>40756</v>
      </c>
      <c r="J827" s="30">
        <v>40756</v>
      </c>
      <c r="K827" s="139" t="s">
        <v>1</v>
      </c>
      <c r="L827" s="139" t="s">
        <v>20</v>
      </c>
      <c r="M827" s="139"/>
      <c r="N827" s="139"/>
      <c r="O827" s="139" t="s">
        <v>20</v>
      </c>
      <c r="P827" s="139" t="s">
        <v>58</v>
      </c>
      <c r="Q827" s="139" t="s">
        <v>55</v>
      </c>
      <c r="R827" s="140">
        <v>9.81</v>
      </c>
      <c r="S827" s="140" t="s">
        <v>2641</v>
      </c>
      <c r="T827" s="151" t="s">
        <v>149</v>
      </c>
      <c r="U827" s="140" t="s">
        <v>2642</v>
      </c>
      <c r="V827" s="164" t="s">
        <v>1</v>
      </c>
      <c r="W827" s="170">
        <f t="shared" ca="1" si="119"/>
        <v>2011</v>
      </c>
      <c r="X827" s="170" t="str">
        <f>INDEX(Kraftwerksliste!$C$21:$Z$559,MATCH(A827,Kraftwerksliste!$D$21:$D$559,0),17)</f>
        <v>Combustion Engine</v>
      </c>
      <c r="Z827" s="153" t="str" cm="1">
        <f t="array" aca="1" ref="Z827" ca="1">CELL("format",I827)</f>
        <v>D1</v>
      </c>
      <c r="AA827" s="6">
        <v>826</v>
      </c>
      <c r="AB827" s="173">
        <f t="shared" ca="1" si="120"/>
        <v>2011</v>
      </c>
      <c r="AC827" s="6">
        <f t="shared" si="111"/>
        <v>0</v>
      </c>
      <c r="AD827" s="6">
        <f t="shared" si="112"/>
        <v>0</v>
      </c>
      <c r="AE827" s="6">
        <f t="shared" si="114"/>
        <v>10</v>
      </c>
      <c r="AF827" s="6" t="str">
        <f t="shared" si="113"/>
        <v>in Betrieb</v>
      </c>
    </row>
    <row r="828" spans="1:32" x14ac:dyDescent="0.25">
      <c r="A828" s="139" t="s">
        <v>2646</v>
      </c>
      <c r="B828" s="139" t="s">
        <v>2636</v>
      </c>
      <c r="C828" s="139" t="s">
        <v>2647</v>
      </c>
      <c r="D828" s="139">
        <v>83022</v>
      </c>
      <c r="E828" s="139" t="s">
        <v>2631</v>
      </c>
      <c r="F828" s="139" t="s">
        <v>2638</v>
      </c>
      <c r="G828" s="139" t="s">
        <v>127</v>
      </c>
      <c r="H828" s="139" t="s">
        <v>2647</v>
      </c>
      <c r="I828" s="30">
        <v>41374</v>
      </c>
      <c r="J828" s="30">
        <v>41374</v>
      </c>
      <c r="K828" s="139" t="s">
        <v>1</v>
      </c>
      <c r="L828" s="139" t="s">
        <v>20</v>
      </c>
      <c r="M828" s="139"/>
      <c r="N828" s="139"/>
      <c r="O828" s="139" t="s">
        <v>20</v>
      </c>
      <c r="P828" s="139" t="s">
        <v>58</v>
      </c>
      <c r="Q828" s="139" t="s">
        <v>55</v>
      </c>
      <c r="R828" s="140">
        <v>9.1999999999999993</v>
      </c>
      <c r="S828" s="140" t="s">
        <v>2641</v>
      </c>
      <c r="T828" s="151" t="s">
        <v>149</v>
      </c>
      <c r="U828" s="140" t="s">
        <v>2642</v>
      </c>
      <c r="V828" s="164" t="s">
        <v>1</v>
      </c>
      <c r="W828" s="170">
        <f t="shared" ca="1" si="119"/>
        <v>2013</v>
      </c>
      <c r="X828" s="170" t="str">
        <f>INDEX(Kraftwerksliste!$C$21:$Z$559,MATCH(A828,Kraftwerksliste!$D$21:$D$559,0),17)</f>
        <v>Combustion Engine</v>
      </c>
      <c r="Z828" s="153" t="str" cm="1">
        <f t="array" aca="1" ref="Z828" ca="1">CELL("format",I828)</f>
        <v>D1</v>
      </c>
      <c r="AA828" s="6">
        <v>827</v>
      </c>
      <c r="AB828" s="173">
        <f t="shared" ca="1" si="120"/>
        <v>2013</v>
      </c>
      <c r="AC828" s="6">
        <f t="shared" si="111"/>
        <v>0</v>
      </c>
      <c r="AD828" s="6">
        <f t="shared" si="112"/>
        <v>0</v>
      </c>
      <c r="AE828" s="6">
        <f t="shared" si="114"/>
        <v>10</v>
      </c>
      <c r="AF828" s="6" t="str">
        <f t="shared" si="113"/>
        <v>in Betrieb</v>
      </c>
    </row>
    <row r="829" spans="1:32" x14ac:dyDescent="0.25">
      <c r="A829" s="139" t="s">
        <v>2648</v>
      </c>
      <c r="B829" s="139" t="s">
        <v>2636</v>
      </c>
      <c r="C829" s="139" t="s">
        <v>2649</v>
      </c>
      <c r="D829" s="139">
        <v>83026</v>
      </c>
      <c r="E829" s="139" t="s">
        <v>2631</v>
      </c>
      <c r="F829" s="139" t="s">
        <v>2650</v>
      </c>
      <c r="G829" s="139" t="s">
        <v>127</v>
      </c>
      <c r="H829" s="139" t="s">
        <v>2649</v>
      </c>
      <c r="I829" s="30">
        <v>41263</v>
      </c>
      <c r="J829" s="30">
        <v>41263</v>
      </c>
      <c r="K829" s="139" t="s">
        <v>1</v>
      </c>
      <c r="L829" s="139" t="s">
        <v>20</v>
      </c>
      <c r="M829" s="139"/>
      <c r="N829" s="139"/>
      <c r="O829" s="139" t="s">
        <v>20</v>
      </c>
      <c r="P829" s="139" t="s">
        <v>58</v>
      </c>
      <c r="Q829" s="139" t="s">
        <v>55</v>
      </c>
      <c r="R829" s="140">
        <v>4.3</v>
      </c>
      <c r="S829" s="140" t="s">
        <v>2650</v>
      </c>
      <c r="T829" s="151" t="s">
        <v>149</v>
      </c>
      <c r="U829" s="140" t="s">
        <v>2642</v>
      </c>
      <c r="V829" s="164" t="s">
        <v>1</v>
      </c>
      <c r="W829" s="170">
        <f t="shared" ca="1" si="119"/>
        <v>2012</v>
      </c>
      <c r="X829" s="170" t="str">
        <f>INDEX(Kraftwerksliste!$C$21:$Z$559,MATCH(A829,Kraftwerksliste!$D$21:$D$559,0),17)</f>
        <v>Combustion Engine</v>
      </c>
      <c r="Z829" s="153" t="str" cm="1">
        <f t="array" aca="1" ref="Z829" ca="1">CELL("format",I829)</f>
        <v>D1</v>
      </c>
      <c r="AA829" s="6">
        <v>828</v>
      </c>
      <c r="AB829" s="173">
        <f t="shared" ca="1" si="120"/>
        <v>2012</v>
      </c>
      <c r="AC829" s="6">
        <f t="shared" si="111"/>
        <v>0</v>
      </c>
      <c r="AD829" s="6">
        <f t="shared" si="112"/>
        <v>0</v>
      </c>
      <c r="AE829" s="6">
        <f t="shared" si="114"/>
        <v>10</v>
      </c>
      <c r="AF829" s="6" t="str">
        <f t="shared" si="113"/>
        <v>in Betrieb</v>
      </c>
    </row>
    <row r="830" spans="1:32" x14ac:dyDescent="0.25">
      <c r="A830" s="139" t="s">
        <v>2635</v>
      </c>
      <c r="B830" s="139" t="s">
        <v>2636</v>
      </c>
      <c r="C830" s="139" t="s">
        <v>2637</v>
      </c>
      <c r="D830" s="139">
        <v>83022</v>
      </c>
      <c r="E830" s="139" t="s">
        <v>2631</v>
      </c>
      <c r="F830" s="139" t="s">
        <v>2638</v>
      </c>
      <c r="G830" s="139" t="s">
        <v>127</v>
      </c>
      <c r="H830" s="139" t="s">
        <v>2639</v>
      </c>
      <c r="I830" s="30">
        <v>32143</v>
      </c>
      <c r="J830" s="30">
        <v>32143</v>
      </c>
      <c r="K830" s="139" t="s">
        <v>1</v>
      </c>
      <c r="L830" s="139" t="s">
        <v>110</v>
      </c>
      <c r="M830" s="139" t="s">
        <v>2640</v>
      </c>
      <c r="N830" s="139" t="s">
        <v>2640</v>
      </c>
      <c r="O830" s="139" t="s">
        <v>16</v>
      </c>
      <c r="P830" s="139" t="s">
        <v>58</v>
      </c>
      <c r="Q830" s="139" t="s">
        <v>55</v>
      </c>
      <c r="R830" s="140">
        <v>9</v>
      </c>
      <c r="S830" s="140" t="s">
        <v>2641</v>
      </c>
      <c r="T830" s="151" t="s">
        <v>149</v>
      </c>
      <c r="U830" s="140" t="s">
        <v>2642</v>
      </c>
      <c r="V830" s="164" t="s">
        <v>1</v>
      </c>
      <c r="W830" s="170">
        <f t="shared" ca="1" si="119"/>
        <v>1988</v>
      </c>
      <c r="X830" s="170" t="str">
        <f>INDEX(Kraftwerksliste!$C$21:$Z$559,MATCH(A830,Kraftwerksliste!$D$21:$D$559,0),17)</f>
        <v>Steam turbine</v>
      </c>
      <c r="Z830" s="153" t="str" cm="1">
        <f t="array" aca="1" ref="Z830" ca="1">CELL("format",I830)</f>
        <v>D1</v>
      </c>
      <c r="AA830" s="6">
        <v>829</v>
      </c>
      <c r="AB830" s="173">
        <f t="shared" ca="1" si="120"/>
        <v>1988</v>
      </c>
      <c r="AC830" s="6">
        <f t="shared" si="111"/>
        <v>0</v>
      </c>
      <c r="AD830" s="6">
        <f t="shared" si="112"/>
        <v>0</v>
      </c>
      <c r="AE830" s="6">
        <f t="shared" si="114"/>
        <v>10</v>
      </c>
      <c r="AF830" s="6" t="str">
        <f t="shared" si="113"/>
        <v>in Betrieb</v>
      </c>
    </row>
    <row r="831" spans="1:32" x14ac:dyDescent="0.25">
      <c r="A831" s="139" t="s">
        <v>5387</v>
      </c>
      <c r="B831" s="139" t="s">
        <v>5388</v>
      </c>
      <c r="C831" s="139"/>
      <c r="D831" s="139">
        <v>4617</v>
      </c>
      <c r="E831" s="139" t="s">
        <v>6820</v>
      </c>
      <c r="F831" s="139"/>
      <c r="G831" s="139" t="s">
        <v>169</v>
      </c>
      <c r="H831" s="139"/>
      <c r="I831" s="30">
        <v>37665</v>
      </c>
      <c r="J831" s="30">
        <v>37665</v>
      </c>
      <c r="K831" s="139" t="s">
        <v>1</v>
      </c>
      <c r="L831" s="139" t="s">
        <v>3864</v>
      </c>
      <c r="M831" s="139"/>
      <c r="N831" s="139"/>
      <c r="O831" s="139" t="s">
        <v>3864</v>
      </c>
      <c r="P831" s="139" t="s">
        <v>55</v>
      </c>
      <c r="Q831" s="139"/>
      <c r="R831" s="140">
        <v>14.175000000000001</v>
      </c>
      <c r="S831" s="140"/>
      <c r="T831" s="151" t="s">
        <v>149</v>
      </c>
      <c r="U831" s="140" t="s">
        <v>100</v>
      </c>
      <c r="V831" s="164" t="s">
        <v>1</v>
      </c>
      <c r="W831" s="170">
        <f t="shared" ca="1" si="119"/>
        <v>2003</v>
      </c>
      <c r="X831" s="170" t="e">
        <f>INDEX(Kraftwerksliste!$C$21:$Z$559,MATCH(A831,Kraftwerksliste!$D$21:$D$559,0),17)</f>
        <v>#N/A</v>
      </c>
      <c r="Z831" s="153" t="str" cm="1">
        <f t="array" aca="1" ref="Z831" ca="1">CELL("format",I831)</f>
        <v>D1</v>
      </c>
      <c r="AA831" s="6">
        <v>830</v>
      </c>
      <c r="AB831" s="173">
        <f t="shared" ca="1" si="120"/>
        <v>2003</v>
      </c>
      <c r="AC831" s="6">
        <f t="shared" si="111"/>
        <v>0</v>
      </c>
      <c r="AD831" s="6">
        <f t="shared" si="112"/>
        <v>0</v>
      </c>
      <c r="AE831" s="6">
        <f t="shared" si="114"/>
        <v>10</v>
      </c>
      <c r="AF831" s="6" t="str">
        <f t="shared" si="113"/>
        <v>in Betrieb</v>
      </c>
    </row>
    <row r="832" spans="1:32" x14ac:dyDescent="0.25">
      <c r="A832" s="139" t="s">
        <v>2651</v>
      </c>
      <c r="B832" s="139" t="s">
        <v>508</v>
      </c>
      <c r="C832" s="139" t="s">
        <v>2652</v>
      </c>
      <c r="D832" s="139">
        <v>87672</v>
      </c>
      <c r="E832" s="139" t="s">
        <v>2652</v>
      </c>
      <c r="F832" s="139" t="s">
        <v>2653</v>
      </c>
      <c r="G832" s="139" t="s">
        <v>127</v>
      </c>
      <c r="H832" s="139" t="s">
        <v>2652</v>
      </c>
      <c r="I832" s="30">
        <v>19725</v>
      </c>
      <c r="J832" s="30">
        <v>19725</v>
      </c>
      <c r="K832" s="139" t="s">
        <v>1</v>
      </c>
      <c r="L832" s="139" t="s">
        <v>190</v>
      </c>
      <c r="M832" s="139"/>
      <c r="N832" s="139"/>
      <c r="O832" s="139" t="s">
        <v>190</v>
      </c>
      <c r="P832" s="139" t="s">
        <v>58</v>
      </c>
      <c r="Q832" s="139" t="s">
        <v>58</v>
      </c>
      <c r="R832" s="140">
        <v>45.5</v>
      </c>
      <c r="S832" s="140" t="s">
        <v>226</v>
      </c>
      <c r="T832" s="151" t="s">
        <v>370</v>
      </c>
      <c r="U832" s="140" t="s">
        <v>129</v>
      </c>
      <c r="V832" s="164" t="s">
        <v>1</v>
      </c>
      <c r="W832" s="170">
        <f t="shared" ca="1" si="119"/>
        <v>1954</v>
      </c>
      <c r="X832" s="170" t="e">
        <f>INDEX(Kraftwerksliste!$C$21:$Z$559,MATCH(A832,Kraftwerksliste!$D$21:$D$559,0),17)</f>
        <v>#N/A</v>
      </c>
      <c r="Z832" s="153" t="str" cm="1">
        <f t="array" aca="1" ref="Z832" ca="1">CELL("format",I832)</f>
        <v>D1</v>
      </c>
      <c r="AA832" s="6">
        <v>831</v>
      </c>
      <c r="AB832" s="173">
        <f t="shared" ca="1" si="120"/>
        <v>1954</v>
      </c>
      <c r="AC832" s="6">
        <f t="shared" si="111"/>
        <v>0</v>
      </c>
      <c r="AD832" s="6">
        <f t="shared" si="112"/>
        <v>0</v>
      </c>
      <c r="AE832" s="6">
        <f t="shared" si="114"/>
        <v>10</v>
      </c>
      <c r="AF832" s="6" t="str">
        <f t="shared" si="113"/>
        <v>in Betrieb</v>
      </c>
    </row>
    <row r="833" spans="1:32" x14ac:dyDescent="0.25">
      <c r="A833" s="139" t="s">
        <v>2661</v>
      </c>
      <c r="B833" s="139" t="s">
        <v>2662</v>
      </c>
      <c r="C833" s="139" t="s">
        <v>2663</v>
      </c>
      <c r="D833" s="139">
        <v>18069</v>
      </c>
      <c r="E833" s="139" t="s">
        <v>2657</v>
      </c>
      <c r="F833" s="139"/>
      <c r="G833" s="139" t="s">
        <v>144</v>
      </c>
      <c r="H833" s="139"/>
      <c r="I833" s="30">
        <v>35229</v>
      </c>
      <c r="J833" s="30">
        <v>35229</v>
      </c>
      <c r="K833" s="139" t="s">
        <v>1</v>
      </c>
      <c r="L833" s="139" t="s">
        <v>20</v>
      </c>
      <c r="M833" s="139"/>
      <c r="N833" s="139"/>
      <c r="O833" s="139" t="s">
        <v>20</v>
      </c>
      <c r="P833" s="139" t="s">
        <v>58</v>
      </c>
      <c r="Q833" s="139" t="s">
        <v>55</v>
      </c>
      <c r="R833" s="140">
        <v>108</v>
      </c>
      <c r="S833" s="140" t="s">
        <v>2664</v>
      </c>
      <c r="T833" s="151" t="s">
        <v>370</v>
      </c>
      <c r="U833" s="140" t="s">
        <v>2660</v>
      </c>
      <c r="V833" s="164" t="s">
        <v>1</v>
      </c>
      <c r="W833" s="170">
        <f t="shared" ca="1" si="119"/>
        <v>1996</v>
      </c>
      <c r="X833" s="170" t="str">
        <f>INDEX(Kraftwerksliste!$C$21:$Z$559,MATCH(A833,Kraftwerksliste!$D$21:$D$559,0),17)</f>
        <v>Combined cycle</v>
      </c>
      <c r="Z833" s="153" t="str" cm="1">
        <f t="array" aca="1" ref="Z833" ca="1">CELL("format",I833)</f>
        <v>D1</v>
      </c>
      <c r="AA833" s="6">
        <v>832</v>
      </c>
      <c r="AB833" s="173">
        <f t="shared" ca="1" si="120"/>
        <v>1996</v>
      </c>
      <c r="AC833" s="6">
        <f t="shared" si="111"/>
        <v>0</v>
      </c>
      <c r="AD833" s="6">
        <f t="shared" si="112"/>
        <v>0</v>
      </c>
      <c r="AE833" s="6">
        <f t="shared" si="114"/>
        <v>10</v>
      </c>
      <c r="AF833" s="6" t="str">
        <f t="shared" si="113"/>
        <v>in Betrieb</v>
      </c>
    </row>
    <row r="834" spans="1:32" x14ac:dyDescent="0.25">
      <c r="A834" s="139" t="s">
        <v>2665</v>
      </c>
      <c r="B834" s="139" t="s">
        <v>102</v>
      </c>
      <c r="C834" s="139" t="s">
        <v>2666</v>
      </c>
      <c r="D834" s="139">
        <v>18147</v>
      </c>
      <c r="E834" s="139" t="s">
        <v>2657</v>
      </c>
      <c r="F834" s="139" t="s">
        <v>2667</v>
      </c>
      <c r="G834" s="139" t="s">
        <v>144</v>
      </c>
      <c r="H834" s="139" t="s">
        <v>2657</v>
      </c>
      <c r="I834" s="30">
        <v>34608</v>
      </c>
      <c r="J834" s="30">
        <v>34608</v>
      </c>
      <c r="K834" s="139" t="s">
        <v>1</v>
      </c>
      <c r="L834" s="139" t="s">
        <v>32</v>
      </c>
      <c r="M834" s="139"/>
      <c r="N834" s="139"/>
      <c r="O834" s="139" t="s">
        <v>32</v>
      </c>
      <c r="P834" s="139" t="s">
        <v>58</v>
      </c>
      <c r="Q834" s="139" t="s">
        <v>55</v>
      </c>
      <c r="R834" s="140">
        <v>514</v>
      </c>
      <c r="S834" s="140" t="s">
        <v>2668</v>
      </c>
      <c r="T834" s="151" t="s">
        <v>1228</v>
      </c>
      <c r="U834" s="140" t="s">
        <v>70</v>
      </c>
      <c r="V834" s="164" t="s">
        <v>1</v>
      </c>
      <c r="W834" s="170">
        <f t="shared" ca="1" si="119"/>
        <v>1994</v>
      </c>
      <c r="X834" s="170" t="str">
        <f>INDEX(Kraftwerksliste!$C$21:$Z$559,MATCH(A834,Kraftwerksliste!$D$21:$D$559,0),17)</f>
        <v>Steam turbine</v>
      </c>
      <c r="Z834" s="153" t="str" cm="1">
        <f t="array" aca="1" ref="Z834" ca="1">CELL("format",I834)</f>
        <v>D1</v>
      </c>
      <c r="AA834" s="6">
        <v>833</v>
      </c>
      <c r="AB834" s="173">
        <f t="shared" ca="1" si="120"/>
        <v>1994</v>
      </c>
      <c r="AC834" s="6">
        <f t="shared" ref="AC834:AC897" si="121">IF(RIGHT(K834,9)="(mit StA)",1,0)</f>
        <v>0</v>
      </c>
      <c r="AD834" s="6">
        <f t="shared" ref="AD834:AD897" si="122">IF(RIGHT(K834,10)="(ohne StA)",1,0)</f>
        <v>0</v>
      </c>
      <c r="AE834" s="6">
        <f t="shared" si="114"/>
        <v>10</v>
      </c>
      <c r="AF834" s="6" t="str">
        <f t="shared" ref="AF834:AF897" si="123">IF(AC834=1,LEFT(K834,AE834-9),IF(AD834=1,LEFT(K834,AE834-10),K834))</f>
        <v>in Betrieb</v>
      </c>
    </row>
    <row r="835" spans="1:32" x14ac:dyDescent="0.25">
      <c r="A835" s="139" t="s">
        <v>5389</v>
      </c>
      <c r="B835" s="139" t="s">
        <v>5390</v>
      </c>
      <c r="C835" s="139" t="s">
        <v>5391</v>
      </c>
      <c r="D835" s="139">
        <v>27356</v>
      </c>
      <c r="E835" s="139" t="s">
        <v>6821</v>
      </c>
      <c r="F835" s="139"/>
      <c r="G835" s="139" t="s">
        <v>59</v>
      </c>
      <c r="H835" s="139"/>
      <c r="I835" s="30">
        <v>39590</v>
      </c>
      <c r="J835" s="30">
        <v>39590</v>
      </c>
      <c r="K835" s="139" t="s">
        <v>1</v>
      </c>
      <c r="L835" s="139" t="s">
        <v>3864</v>
      </c>
      <c r="M835" s="139"/>
      <c r="N835" s="139"/>
      <c r="O835" s="139" t="s">
        <v>3864</v>
      </c>
      <c r="P835" s="139" t="s">
        <v>55</v>
      </c>
      <c r="Q835" s="139" t="s">
        <v>58</v>
      </c>
      <c r="R835" s="140">
        <v>18.399999999999999</v>
      </c>
      <c r="S835" s="140"/>
      <c r="T835" s="151" t="s">
        <v>1280</v>
      </c>
      <c r="U835" s="140" t="s">
        <v>60</v>
      </c>
      <c r="V835" s="164" t="s">
        <v>1</v>
      </c>
      <c r="W835" s="170">
        <f t="shared" ca="1" si="119"/>
        <v>2008</v>
      </c>
      <c r="X835" s="170" t="e">
        <f>INDEX(Kraftwerksliste!$C$21:$Z$559,MATCH(A835,Kraftwerksliste!$D$21:$D$559,0),17)</f>
        <v>#N/A</v>
      </c>
      <c r="Z835" s="153" t="str" cm="1">
        <f t="array" aca="1" ref="Z835" ca="1">CELL("format",I835)</f>
        <v>D1</v>
      </c>
      <c r="AA835" s="6">
        <v>834</v>
      </c>
      <c r="AB835" s="173">
        <f t="shared" ca="1" si="120"/>
        <v>2008</v>
      </c>
      <c r="AC835" s="6">
        <f t="shared" si="121"/>
        <v>0</v>
      </c>
      <c r="AD835" s="6">
        <f t="shared" si="122"/>
        <v>0</v>
      </c>
      <c r="AE835" s="6">
        <f t="shared" si="114"/>
        <v>10</v>
      </c>
      <c r="AF835" s="6" t="str">
        <f t="shared" si="123"/>
        <v>in Betrieb</v>
      </c>
    </row>
    <row r="836" spans="1:32" x14ac:dyDescent="0.25">
      <c r="A836" s="139" t="s">
        <v>5392</v>
      </c>
      <c r="B836" s="139" t="s">
        <v>5393</v>
      </c>
      <c r="C836" s="139"/>
      <c r="D836" s="139">
        <v>54597</v>
      </c>
      <c r="E836" s="139" t="s">
        <v>6822</v>
      </c>
      <c r="F836" s="139"/>
      <c r="G836" s="139" t="s">
        <v>98</v>
      </c>
      <c r="H836" s="139"/>
      <c r="I836" s="32">
        <v>2005</v>
      </c>
      <c r="J836" s="32">
        <v>2005</v>
      </c>
      <c r="K836" s="139" t="s">
        <v>1</v>
      </c>
      <c r="L836" s="139" t="s">
        <v>3864</v>
      </c>
      <c r="M836" s="139"/>
      <c r="N836" s="139"/>
      <c r="O836" s="139" t="s">
        <v>3864</v>
      </c>
      <c r="P836" s="139" t="s">
        <v>55</v>
      </c>
      <c r="Q836" s="139"/>
      <c r="R836" s="140">
        <v>35</v>
      </c>
      <c r="S836" s="140"/>
      <c r="T836" s="151" t="s">
        <v>370</v>
      </c>
      <c r="U836" s="140" t="s">
        <v>61</v>
      </c>
      <c r="V836" s="164" t="s">
        <v>1</v>
      </c>
      <c r="W836" s="170" t="str">
        <f t="shared" ca="1" si="119"/>
        <v>2005</v>
      </c>
      <c r="X836" s="170" t="e">
        <f>INDEX(Kraftwerksliste!$C$21:$Z$559,MATCH(A836,Kraftwerksliste!$D$21:$D$559,0),17)</f>
        <v>#N/A</v>
      </c>
      <c r="Z836" s="153" t="str" cm="1">
        <f t="array" aca="1" ref="Z836" ca="1">CELL("format",I836)</f>
        <v>G</v>
      </c>
      <c r="AA836" s="6">
        <v>835</v>
      </c>
      <c r="AB836" s="173" t="str">
        <f t="shared" ca="1" si="120"/>
        <v>2005</v>
      </c>
      <c r="AC836" s="6">
        <f t="shared" si="121"/>
        <v>0</v>
      </c>
      <c r="AD836" s="6">
        <f t="shared" si="122"/>
        <v>0</v>
      </c>
      <c r="AE836" s="6">
        <f t="shared" si="114"/>
        <v>10</v>
      </c>
      <c r="AF836" s="6" t="str">
        <f t="shared" si="123"/>
        <v>in Betrieb</v>
      </c>
    </row>
    <row r="837" spans="1:32" x14ac:dyDescent="0.25">
      <c r="A837" s="139" t="s">
        <v>5395</v>
      </c>
      <c r="B837" s="139"/>
      <c r="C837" s="139" t="s">
        <v>5396</v>
      </c>
      <c r="D837" s="139">
        <v>2929</v>
      </c>
      <c r="E837" s="139" t="s">
        <v>6826</v>
      </c>
      <c r="F837" s="139"/>
      <c r="G837" s="139" t="s">
        <v>170</v>
      </c>
      <c r="H837" s="139"/>
      <c r="I837" s="30">
        <v>40167</v>
      </c>
      <c r="J837" s="30">
        <v>40167</v>
      </c>
      <c r="K837" s="139" t="s">
        <v>1</v>
      </c>
      <c r="L837" s="139" t="s">
        <v>29</v>
      </c>
      <c r="M837" s="139"/>
      <c r="N837" s="139"/>
      <c r="O837" s="139" t="s">
        <v>29</v>
      </c>
      <c r="P837" s="139" t="s">
        <v>55</v>
      </c>
      <c r="Q837" s="139" t="s">
        <v>58</v>
      </c>
      <c r="R837" s="140">
        <v>20.492999999999999</v>
      </c>
      <c r="S837" s="140" t="s">
        <v>7402</v>
      </c>
      <c r="T837" s="151" t="s">
        <v>149</v>
      </c>
      <c r="U837" s="140" t="s">
        <v>394</v>
      </c>
      <c r="V837" s="164" t="s">
        <v>1</v>
      </c>
      <c r="W837" s="170">
        <f t="shared" ca="1" si="119"/>
        <v>2009</v>
      </c>
      <c r="X837" s="170" t="e">
        <f>INDEX(Kraftwerksliste!$C$21:$Z$559,MATCH(A837,Kraftwerksliste!$D$21:$D$559,0),17)</f>
        <v>#N/A</v>
      </c>
      <c r="Z837" s="153" t="str" cm="1">
        <f t="array" aca="1" ref="Z837" ca="1">CELL("format",I837)</f>
        <v>D1</v>
      </c>
      <c r="AA837" s="6">
        <v>836</v>
      </c>
      <c r="AB837" s="173">
        <f t="shared" ca="1" si="120"/>
        <v>2009</v>
      </c>
      <c r="AC837" s="6">
        <f t="shared" si="121"/>
        <v>0</v>
      </c>
      <c r="AD837" s="6">
        <f t="shared" si="122"/>
        <v>0</v>
      </c>
      <c r="AE837" s="6">
        <f t="shared" si="114"/>
        <v>10</v>
      </c>
      <c r="AF837" s="6" t="str">
        <f t="shared" si="123"/>
        <v>in Betrieb</v>
      </c>
    </row>
    <row r="838" spans="1:32" x14ac:dyDescent="0.25">
      <c r="A838" s="139" t="s">
        <v>2669</v>
      </c>
      <c r="B838" s="139" t="s">
        <v>1139</v>
      </c>
      <c r="C838" s="139" t="s">
        <v>2670</v>
      </c>
      <c r="D838" s="139">
        <v>83543</v>
      </c>
      <c r="E838" s="139" t="s">
        <v>2671</v>
      </c>
      <c r="F838" s="139" t="s">
        <v>2672</v>
      </c>
      <c r="G838" s="139" t="s">
        <v>127</v>
      </c>
      <c r="H838" s="139"/>
      <c r="I838" s="30">
        <v>25750</v>
      </c>
      <c r="J838" s="30">
        <v>25750</v>
      </c>
      <c r="K838" s="139" t="s">
        <v>1</v>
      </c>
      <c r="L838" s="139" t="s">
        <v>25</v>
      </c>
      <c r="M838" s="139"/>
      <c r="N838" s="139"/>
      <c r="O838" s="139" t="s">
        <v>25</v>
      </c>
      <c r="P838" s="139" t="s">
        <v>58</v>
      </c>
      <c r="Q838" s="139" t="s">
        <v>58</v>
      </c>
      <c r="R838" s="140">
        <v>38.200000000000003</v>
      </c>
      <c r="S838" s="140" t="s">
        <v>2673</v>
      </c>
      <c r="T838" s="151" t="s">
        <v>370</v>
      </c>
      <c r="U838" s="140" t="s">
        <v>168</v>
      </c>
      <c r="V838" s="164" t="s">
        <v>1</v>
      </c>
      <c r="W838" s="170">
        <f t="shared" ca="1" si="119"/>
        <v>1970</v>
      </c>
      <c r="X838" s="170" t="e">
        <f>INDEX(Kraftwerksliste!$C$21:$Z$559,MATCH(A838,Kraftwerksliste!$D$21:$D$559,0),17)</f>
        <v>#N/A</v>
      </c>
      <c r="Z838" s="153" t="str" cm="1">
        <f t="array" aca="1" ref="Z838" ca="1">CELL("format",I838)</f>
        <v>D1</v>
      </c>
      <c r="AA838" s="6">
        <v>837</v>
      </c>
      <c r="AB838" s="173">
        <f t="shared" ca="1" si="120"/>
        <v>1970</v>
      </c>
      <c r="AC838" s="6">
        <f t="shared" si="121"/>
        <v>0</v>
      </c>
      <c r="AD838" s="6">
        <f t="shared" si="122"/>
        <v>0</v>
      </c>
      <c r="AE838" s="6">
        <f t="shared" si="114"/>
        <v>10</v>
      </c>
      <c r="AF838" s="6" t="str">
        <f t="shared" si="123"/>
        <v>in Betrieb</v>
      </c>
    </row>
    <row r="839" spans="1:32" x14ac:dyDescent="0.25">
      <c r="A839" s="139" t="s">
        <v>2674</v>
      </c>
      <c r="B839" s="139" t="s">
        <v>773</v>
      </c>
      <c r="C839" s="139" t="s">
        <v>2675</v>
      </c>
      <c r="D839" s="139">
        <v>15562</v>
      </c>
      <c r="E839" s="139" t="s">
        <v>2676</v>
      </c>
      <c r="F839" s="139" t="s">
        <v>2677</v>
      </c>
      <c r="G839" s="139" t="s">
        <v>66</v>
      </c>
      <c r="H839" s="139"/>
      <c r="I839" s="30">
        <v>40162</v>
      </c>
      <c r="J839" s="30">
        <v>40162</v>
      </c>
      <c r="K839" s="139" t="s">
        <v>1</v>
      </c>
      <c r="L839" s="139" t="s">
        <v>16</v>
      </c>
      <c r="M839" s="139"/>
      <c r="N839" s="139"/>
      <c r="O839" s="139" t="s">
        <v>16</v>
      </c>
      <c r="P839" s="139" t="s">
        <v>58</v>
      </c>
      <c r="Q839" s="139" t="s">
        <v>58</v>
      </c>
      <c r="R839" s="140">
        <v>30</v>
      </c>
      <c r="S839" s="140"/>
      <c r="T839" s="151" t="s">
        <v>370</v>
      </c>
      <c r="U839" s="140" t="s">
        <v>77</v>
      </c>
      <c r="V839" s="164" t="s">
        <v>1</v>
      </c>
      <c r="W839" s="170">
        <f t="shared" ca="1" si="119"/>
        <v>2009</v>
      </c>
      <c r="X839" s="170" t="str">
        <f>INDEX(Kraftwerksliste!$C$21:$Z$559,MATCH(A839,Kraftwerksliste!$D$21:$D$559,0),17)</f>
        <v>Steam turbine</v>
      </c>
      <c r="Z839" s="153" t="str" cm="1">
        <f t="array" aca="1" ref="Z839" ca="1">CELL("format",I839)</f>
        <v>D1</v>
      </c>
      <c r="AA839" s="6">
        <v>838</v>
      </c>
      <c r="AB839" s="173">
        <f t="shared" ca="1" si="120"/>
        <v>2009</v>
      </c>
      <c r="AC839" s="6">
        <f t="shared" si="121"/>
        <v>0</v>
      </c>
      <c r="AD839" s="6">
        <f t="shared" si="122"/>
        <v>0</v>
      </c>
      <c r="AE839" s="6">
        <f t="shared" si="114"/>
        <v>10</v>
      </c>
      <c r="AF839" s="6" t="str">
        <f t="shared" si="123"/>
        <v>in Betrieb</v>
      </c>
    </row>
    <row r="840" spans="1:32" x14ac:dyDescent="0.25">
      <c r="A840" s="139" t="s">
        <v>2678</v>
      </c>
      <c r="B840" s="139" t="s">
        <v>3753</v>
      </c>
      <c r="C840" s="139" t="s">
        <v>2679</v>
      </c>
      <c r="D840" s="139">
        <v>7407</v>
      </c>
      <c r="E840" s="139" t="s">
        <v>2680</v>
      </c>
      <c r="F840" s="139"/>
      <c r="G840" s="139" t="s">
        <v>169</v>
      </c>
      <c r="H840" s="139"/>
      <c r="I840" s="30">
        <v>13363</v>
      </c>
      <c r="J840" s="30">
        <v>13363</v>
      </c>
      <c r="K840" s="139" t="s">
        <v>1</v>
      </c>
      <c r="L840" s="139" t="s">
        <v>110</v>
      </c>
      <c r="M840" s="139" t="s">
        <v>20</v>
      </c>
      <c r="N840" s="139" t="s">
        <v>2681</v>
      </c>
      <c r="O840" s="139" t="s">
        <v>20</v>
      </c>
      <c r="P840" s="139" t="s">
        <v>58</v>
      </c>
      <c r="Q840" s="139" t="s">
        <v>55</v>
      </c>
      <c r="R840" s="140">
        <v>26.5</v>
      </c>
      <c r="S840" s="140" t="s">
        <v>3811</v>
      </c>
      <c r="T840" s="151" t="s">
        <v>149</v>
      </c>
      <c r="U840" s="140" t="s">
        <v>2682</v>
      </c>
      <c r="V840" s="164" t="s">
        <v>1</v>
      </c>
      <c r="W840" s="170">
        <f t="shared" ca="1" si="119"/>
        <v>1936</v>
      </c>
      <c r="X840" s="170" t="str">
        <f>INDEX(Kraftwerksliste!$C$21:$Z$559,MATCH(A840,Kraftwerksliste!$D$21:$D$559,0),17)</f>
        <v>Steam turbine</v>
      </c>
      <c r="Z840" s="153" t="str" cm="1">
        <f t="array" aca="1" ref="Z840" ca="1">CELL("format",I840)</f>
        <v>D1</v>
      </c>
      <c r="AA840" s="6">
        <v>839</v>
      </c>
      <c r="AB840" s="173">
        <f t="shared" ca="1" si="120"/>
        <v>1936</v>
      </c>
      <c r="AC840" s="6">
        <f t="shared" si="121"/>
        <v>0</v>
      </c>
      <c r="AD840" s="6">
        <f t="shared" si="122"/>
        <v>0</v>
      </c>
      <c r="AE840" s="6">
        <f t="shared" si="114"/>
        <v>10</v>
      </c>
      <c r="AF840" s="6" t="str">
        <f t="shared" si="123"/>
        <v>in Betrieb</v>
      </c>
    </row>
    <row r="841" spans="1:32" x14ac:dyDescent="0.25">
      <c r="A841" s="139" t="s">
        <v>2683</v>
      </c>
      <c r="B841" s="139" t="s">
        <v>2684</v>
      </c>
      <c r="C841" s="139" t="s">
        <v>2685</v>
      </c>
      <c r="D841" s="139">
        <v>65429</v>
      </c>
      <c r="E841" s="139" t="s">
        <v>2686</v>
      </c>
      <c r="F841" s="139"/>
      <c r="G841" s="139" t="s">
        <v>220</v>
      </c>
      <c r="H841" s="139" t="s">
        <v>2687</v>
      </c>
      <c r="I841" s="30">
        <v>36413</v>
      </c>
      <c r="J841" s="30">
        <v>36413</v>
      </c>
      <c r="K841" s="139" t="s">
        <v>1</v>
      </c>
      <c r="L841" s="139" t="s">
        <v>20</v>
      </c>
      <c r="M841" s="139"/>
      <c r="N841" s="139"/>
      <c r="O841" s="139" t="s">
        <v>20</v>
      </c>
      <c r="P841" s="139" t="s">
        <v>58</v>
      </c>
      <c r="Q841" s="139" t="s">
        <v>55</v>
      </c>
      <c r="R841" s="140">
        <v>112.1</v>
      </c>
      <c r="S841" s="140" t="s">
        <v>2688</v>
      </c>
      <c r="T841" s="151" t="s">
        <v>370</v>
      </c>
      <c r="U841" s="140" t="s">
        <v>2689</v>
      </c>
      <c r="V841" s="164" t="s">
        <v>1</v>
      </c>
      <c r="W841" s="170">
        <f t="shared" ca="1" si="119"/>
        <v>1999</v>
      </c>
      <c r="X841" s="170" t="str">
        <f>INDEX(Kraftwerksliste!$C$21:$Z$559,MATCH(A841,Kraftwerksliste!$D$21:$D$559,0),17)</f>
        <v>Combined cycle</v>
      </c>
      <c r="Z841" s="153" t="str" cm="1">
        <f t="array" aca="1" ref="Z841" ca="1">CELL("format",I841)</f>
        <v>D1</v>
      </c>
      <c r="AA841" s="6">
        <v>840</v>
      </c>
      <c r="AB841" s="173">
        <f t="shared" ca="1" si="120"/>
        <v>1999</v>
      </c>
      <c r="AC841" s="6">
        <f t="shared" si="121"/>
        <v>0</v>
      </c>
      <c r="AD841" s="6">
        <f t="shared" si="122"/>
        <v>0</v>
      </c>
      <c r="AE841" s="6">
        <f t="shared" si="114"/>
        <v>10</v>
      </c>
      <c r="AF841" s="6" t="str">
        <f t="shared" si="123"/>
        <v>in Betrieb</v>
      </c>
    </row>
    <row r="842" spans="1:32" x14ac:dyDescent="0.25">
      <c r="A842" s="139" t="s">
        <v>5399</v>
      </c>
      <c r="B842" s="139" t="s">
        <v>4163</v>
      </c>
      <c r="C842" s="139"/>
      <c r="D842" s="139">
        <v>23743</v>
      </c>
      <c r="E842" s="139" t="s">
        <v>6829</v>
      </c>
      <c r="F842" s="139"/>
      <c r="G842" s="139" t="s">
        <v>78</v>
      </c>
      <c r="H842" s="139"/>
      <c r="I842" s="32">
        <v>2000</v>
      </c>
      <c r="J842" s="32">
        <v>2000</v>
      </c>
      <c r="K842" s="139" t="s">
        <v>1</v>
      </c>
      <c r="L842" s="139" t="s">
        <v>3864</v>
      </c>
      <c r="M842" s="139"/>
      <c r="N842" s="139"/>
      <c r="O842" s="139" t="s">
        <v>3864</v>
      </c>
      <c r="P842" s="139" t="s">
        <v>55</v>
      </c>
      <c r="Q842" s="139"/>
      <c r="R842" s="140">
        <v>15</v>
      </c>
      <c r="S842" s="140"/>
      <c r="T842" s="151" t="s">
        <v>149</v>
      </c>
      <c r="U842" s="140" t="s">
        <v>79</v>
      </c>
      <c r="V842" s="164" t="s">
        <v>1</v>
      </c>
      <c r="W842" s="170" t="str">
        <f t="shared" ref="W842:W873" ca="1" si="124">IF(ISBLANK(I842),2010,IF(Z842="D1",YEAR(I842),RIGHT(I842,4)))</f>
        <v>2000</v>
      </c>
      <c r="X842" s="170" t="e">
        <f>INDEX(Kraftwerksliste!$C$21:$Z$559,MATCH(A842,Kraftwerksliste!$D$21:$D$559,0),17)</f>
        <v>#N/A</v>
      </c>
      <c r="Z842" s="153" t="str" cm="1">
        <f t="array" aca="1" ref="Z842" ca="1">CELL("format",I842)</f>
        <v>G</v>
      </c>
      <c r="AA842" s="6">
        <v>841</v>
      </c>
      <c r="AB842" s="173" t="str">
        <f t="shared" ref="AB842:AB873" ca="1" si="125">W842</f>
        <v>2000</v>
      </c>
      <c r="AC842" s="6">
        <f t="shared" si="121"/>
        <v>0</v>
      </c>
      <c r="AD842" s="6">
        <f t="shared" si="122"/>
        <v>0</v>
      </c>
      <c r="AE842" s="6">
        <f t="shared" si="114"/>
        <v>10</v>
      </c>
      <c r="AF842" s="6" t="str">
        <f t="shared" si="123"/>
        <v>in Betrieb</v>
      </c>
    </row>
    <row r="843" spans="1:32" x14ac:dyDescent="0.25">
      <c r="A843" s="139" t="s">
        <v>2625</v>
      </c>
      <c r="B843" s="139" t="s">
        <v>102</v>
      </c>
      <c r="C843" s="139" t="s">
        <v>2626</v>
      </c>
      <c r="D843" s="139">
        <v>79603</v>
      </c>
      <c r="E843" s="139" t="s">
        <v>2617</v>
      </c>
      <c r="F843" s="139" t="s">
        <v>2627</v>
      </c>
      <c r="G843" s="139" t="s">
        <v>57</v>
      </c>
      <c r="H843" s="139" t="s">
        <v>2628</v>
      </c>
      <c r="I843" s="30">
        <v>11253</v>
      </c>
      <c r="J843" s="30">
        <v>11253</v>
      </c>
      <c r="K843" s="139" t="s">
        <v>1</v>
      </c>
      <c r="L843" s="139" t="s">
        <v>25</v>
      </c>
      <c r="M843" s="139"/>
      <c r="N843" s="139"/>
      <c r="O843" s="139" t="s">
        <v>25</v>
      </c>
      <c r="P843" s="139" t="s">
        <v>58</v>
      </c>
      <c r="Q843" s="139" t="s">
        <v>130</v>
      </c>
      <c r="R843" s="140">
        <v>30</v>
      </c>
      <c r="S843" s="140" t="s">
        <v>2629</v>
      </c>
      <c r="T843" s="151" t="s">
        <v>370</v>
      </c>
      <c r="U843" s="140" t="s">
        <v>107</v>
      </c>
      <c r="V843" s="164" t="s">
        <v>1</v>
      </c>
      <c r="W843" s="170">
        <f t="shared" ca="1" si="124"/>
        <v>1930</v>
      </c>
      <c r="X843" s="170" t="e">
        <f>INDEX(Kraftwerksliste!$C$21:$Z$559,MATCH(A843,Kraftwerksliste!$D$21:$D$559,0),17)</f>
        <v>#N/A</v>
      </c>
      <c r="Z843" s="153" t="str" cm="1">
        <f t="array" aca="1" ref="Z843" ca="1">CELL("format",I843)</f>
        <v>D1</v>
      </c>
      <c r="AA843" s="6">
        <v>842</v>
      </c>
      <c r="AB843" s="173">
        <f t="shared" ca="1" si="125"/>
        <v>1930</v>
      </c>
      <c r="AC843" s="6">
        <f t="shared" si="121"/>
        <v>0</v>
      </c>
      <c r="AD843" s="6">
        <f t="shared" si="122"/>
        <v>0</v>
      </c>
      <c r="AE843" s="6">
        <f t="shared" si="114"/>
        <v>10</v>
      </c>
      <c r="AF843" s="6" t="str">
        <f t="shared" si="123"/>
        <v>in Betrieb</v>
      </c>
    </row>
    <row r="844" spans="1:32" x14ac:dyDescent="0.25">
      <c r="A844" s="139" t="s">
        <v>2690</v>
      </c>
      <c r="B844" s="139" t="s">
        <v>2691</v>
      </c>
      <c r="C844" s="139"/>
      <c r="D844" s="139">
        <v>7929</v>
      </c>
      <c r="E844" s="139" t="s">
        <v>2692</v>
      </c>
      <c r="F844" s="139" t="s">
        <v>2693</v>
      </c>
      <c r="G844" s="139" t="s">
        <v>169</v>
      </c>
      <c r="H844" s="139"/>
      <c r="I844" s="32">
        <v>2009</v>
      </c>
      <c r="J844" s="32">
        <v>2009</v>
      </c>
      <c r="K844" s="139" t="s">
        <v>1</v>
      </c>
      <c r="L844" s="139" t="s">
        <v>17</v>
      </c>
      <c r="M844" s="139"/>
      <c r="N844" s="139"/>
      <c r="O844" s="139" t="s">
        <v>17</v>
      </c>
      <c r="P844" s="139" t="s">
        <v>55</v>
      </c>
      <c r="Q844" s="139" t="s">
        <v>158</v>
      </c>
      <c r="R844" s="140">
        <v>12.8</v>
      </c>
      <c r="S844" s="140" t="s">
        <v>2694</v>
      </c>
      <c r="T844" s="151" t="s">
        <v>149</v>
      </c>
      <c r="U844" s="140" t="s">
        <v>231</v>
      </c>
      <c r="V844" s="164" t="s">
        <v>1</v>
      </c>
      <c r="W844" s="170" t="str">
        <f t="shared" ca="1" si="124"/>
        <v>2009</v>
      </c>
      <c r="X844" s="170" t="e">
        <f>INDEX(Kraftwerksliste!$C$21:$Z$559,MATCH(A844,Kraftwerksliste!$D$21:$D$559,0),17)</f>
        <v>#N/A</v>
      </c>
      <c r="Z844" s="153" t="str" cm="1">
        <f t="array" aca="1" ref="Z844" ca="1">CELL("format",I844)</f>
        <v>G</v>
      </c>
      <c r="AA844" s="6">
        <v>843</v>
      </c>
      <c r="AB844" s="173" t="str">
        <f t="shared" ca="1" si="125"/>
        <v>2009</v>
      </c>
      <c r="AC844" s="6">
        <f t="shared" si="121"/>
        <v>0</v>
      </c>
      <c r="AD844" s="6">
        <f t="shared" si="122"/>
        <v>0</v>
      </c>
      <c r="AE844" s="6">
        <f t="shared" si="114"/>
        <v>10</v>
      </c>
      <c r="AF844" s="6" t="str">
        <f t="shared" si="123"/>
        <v>in Betrieb</v>
      </c>
    </row>
    <row r="845" spans="1:32" x14ac:dyDescent="0.25">
      <c r="A845" s="139" t="s">
        <v>2695</v>
      </c>
      <c r="B845" s="139" t="s">
        <v>2696</v>
      </c>
      <c r="C845" s="139" t="s">
        <v>2697</v>
      </c>
      <c r="D845" s="139">
        <v>66121</v>
      </c>
      <c r="E845" s="139" t="s">
        <v>2698</v>
      </c>
      <c r="F845" s="139"/>
      <c r="G845" s="139" t="s">
        <v>404</v>
      </c>
      <c r="H845" s="139" t="s">
        <v>181</v>
      </c>
      <c r="I845" s="30">
        <v>38504</v>
      </c>
      <c r="J845" s="30">
        <v>38504</v>
      </c>
      <c r="K845" s="139" t="s">
        <v>1</v>
      </c>
      <c r="L845" s="139" t="s">
        <v>110</v>
      </c>
      <c r="M845" s="139" t="s">
        <v>20</v>
      </c>
      <c r="N845" s="139" t="s">
        <v>2699</v>
      </c>
      <c r="O845" s="139" t="s">
        <v>20</v>
      </c>
      <c r="P845" s="139" t="s">
        <v>58</v>
      </c>
      <c r="Q845" s="139" t="s">
        <v>55</v>
      </c>
      <c r="R845" s="140">
        <v>75</v>
      </c>
      <c r="S845" s="140" t="s">
        <v>2700</v>
      </c>
      <c r="T845" s="151" t="s">
        <v>370</v>
      </c>
      <c r="U845" s="140" t="s">
        <v>2701</v>
      </c>
      <c r="V845" s="164" t="s">
        <v>1</v>
      </c>
      <c r="W845" s="170">
        <f t="shared" ca="1" si="124"/>
        <v>2005</v>
      </c>
      <c r="X845" s="170" t="str">
        <f>INDEX(Kraftwerksliste!$C$21:$Z$559,MATCH(A845,Kraftwerksliste!$D$21:$D$559,0),17)</f>
        <v>Combined cycle</v>
      </c>
      <c r="Z845" s="153" t="str" cm="1">
        <f t="array" aca="1" ref="Z845" ca="1">CELL("format",I845)</f>
        <v>D1</v>
      </c>
      <c r="AA845" s="6">
        <v>844</v>
      </c>
      <c r="AB845" s="173">
        <f t="shared" ca="1" si="125"/>
        <v>2005</v>
      </c>
      <c r="AC845" s="6">
        <f t="shared" si="121"/>
        <v>0</v>
      </c>
      <c r="AD845" s="6">
        <f t="shared" si="122"/>
        <v>0</v>
      </c>
      <c r="AE845" s="6">
        <f t="shared" si="114"/>
        <v>10</v>
      </c>
      <c r="AF845" s="6" t="str">
        <f t="shared" si="123"/>
        <v>in Betrieb</v>
      </c>
    </row>
    <row r="846" spans="1:32" x14ac:dyDescent="0.25">
      <c r="A846" s="139" t="s">
        <v>2708</v>
      </c>
      <c r="B846" s="139" t="s">
        <v>2696</v>
      </c>
      <c r="C846" s="139" t="s">
        <v>2697</v>
      </c>
      <c r="D846" s="139">
        <v>66121</v>
      </c>
      <c r="E846" s="139" t="s">
        <v>2698</v>
      </c>
      <c r="F846" s="139"/>
      <c r="G846" s="139" t="s">
        <v>404</v>
      </c>
      <c r="H846" s="139" t="s">
        <v>2709</v>
      </c>
      <c r="I846" s="30">
        <v>32143</v>
      </c>
      <c r="J846" s="30">
        <v>32143</v>
      </c>
      <c r="K846" s="139" t="s">
        <v>2</v>
      </c>
      <c r="L846" s="139" t="s">
        <v>32</v>
      </c>
      <c r="M846" s="139"/>
      <c r="N846" s="139"/>
      <c r="O846" s="139" t="s">
        <v>32</v>
      </c>
      <c r="P846" s="139" t="s">
        <v>58</v>
      </c>
      <c r="Q846" s="139" t="s">
        <v>55</v>
      </c>
      <c r="R846" s="140">
        <v>50</v>
      </c>
      <c r="S846" s="140" t="s">
        <v>2700</v>
      </c>
      <c r="T846" s="151" t="s">
        <v>370</v>
      </c>
      <c r="U846" s="140" t="s">
        <v>2701</v>
      </c>
      <c r="V846" s="164" t="s">
        <v>2</v>
      </c>
      <c r="W846" s="170">
        <f t="shared" ca="1" si="124"/>
        <v>1988</v>
      </c>
      <c r="X846" s="170" t="str">
        <f>INDEX(Kraftwerksliste!$C$21:$Z$559,MATCH(A846,Kraftwerksliste!$D$21:$D$559,0),17)</f>
        <v>Steam turbine</v>
      </c>
      <c r="Z846" s="153" t="str" cm="1">
        <f t="array" aca="1" ref="Z846" ca="1">CELL("format",I846)</f>
        <v>D1</v>
      </c>
      <c r="AA846" s="6">
        <v>845</v>
      </c>
      <c r="AB846" s="173">
        <f t="shared" ca="1" si="125"/>
        <v>1988</v>
      </c>
      <c r="AC846" s="6">
        <f t="shared" si="121"/>
        <v>0</v>
      </c>
      <c r="AD846" s="6">
        <f t="shared" si="122"/>
        <v>0</v>
      </c>
      <c r="AE846" s="6">
        <f t="shared" si="114"/>
        <v>23</v>
      </c>
      <c r="AF846" s="6" t="str">
        <f t="shared" si="123"/>
        <v>Saisonale Konservierung</v>
      </c>
    </row>
    <row r="847" spans="1:32" x14ac:dyDescent="0.25">
      <c r="A847" s="139" t="s">
        <v>5400</v>
      </c>
      <c r="B847" s="139" t="s">
        <v>4135</v>
      </c>
      <c r="C847" s="139" t="s">
        <v>5401</v>
      </c>
      <c r="D847" s="139">
        <v>3238</v>
      </c>
      <c r="E847" s="139" t="s">
        <v>5401</v>
      </c>
      <c r="F847" s="139"/>
      <c r="G847" s="139" t="s">
        <v>66</v>
      </c>
      <c r="H847" s="139" t="s">
        <v>5401</v>
      </c>
      <c r="I847" s="32">
        <v>2003</v>
      </c>
      <c r="J847" s="32">
        <v>2003</v>
      </c>
      <c r="K847" s="139" t="s">
        <v>1</v>
      </c>
      <c r="L847" s="139" t="s">
        <v>3864</v>
      </c>
      <c r="M847" s="139"/>
      <c r="N847" s="139"/>
      <c r="O847" s="139" t="s">
        <v>3864</v>
      </c>
      <c r="P847" s="139" t="s">
        <v>55</v>
      </c>
      <c r="Q847" s="139" t="s">
        <v>58</v>
      </c>
      <c r="R847" s="140">
        <v>26</v>
      </c>
      <c r="S847" s="140" t="s">
        <v>7403</v>
      </c>
      <c r="T847" s="151" t="s">
        <v>370</v>
      </c>
      <c r="U847" s="140" t="s">
        <v>100</v>
      </c>
      <c r="V847" s="164" t="s">
        <v>1</v>
      </c>
      <c r="W847" s="170" t="str">
        <f t="shared" ca="1" si="124"/>
        <v>2003</v>
      </c>
      <c r="X847" s="170" t="e">
        <f>INDEX(Kraftwerksliste!$C$21:$Z$559,MATCH(A847,Kraftwerksliste!$D$21:$D$559,0),17)</f>
        <v>#N/A</v>
      </c>
      <c r="Z847" s="153" t="str" cm="1">
        <f t="array" aca="1" ref="Z847" ca="1">CELL("format",I847)</f>
        <v>G</v>
      </c>
      <c r="AA847" s="6">
        <v>846</v>
      </c>
      <c r="AB847" s="173" t="str">
        <f t="shared" ca="1" si="125"/>
        <v>2003</v>
      </c>
      <c r="AC847" s="6">
        <f t="shared" si="121"/>
        <v>0</v>
      </c>
      <c r="AD847" s="6">
        <f t="shared" si="122"/>
        <v>0</v>
      </c>
      <c r="AE847" s="6">
        <f t="shared" si="114"/>
        <v>10</v>
      </c>
      <c r="AF847" s="6" t="str">
        <f t="shared" si="123"/>
        <v>in Betrieb</v>
      </c>
    </row>
    <row r="848" spans="1:32" x14ac:dyDescent="0.25">
      <c r="A848" s="139" t="s">
        <v>2720</v>
      </c>
      <c r="B848" s="139" t="s">
        <v>2721</v>
      </c>
      <c r="C848" s="139" t="s">
        <v>2722</v>
      </c>
      <c r="D848" s="139">
        <v>38239</v>
      </c>
      <c r="E848" s="139" t="s">
        <v>2723</v>
      </c>
      <c r="F848" s="139"/>
      <c r="G848" s="139" t="s">
        <v>59</v>
      </c>
      <c r="H848" s="139" t="s">
        <v>2724</v>
      </c>
      <c r="I848" s="30">
        <v>14427</v>
      </c>
      <c r="J848" s="30">
        <v>14427</v>
      </c>
      <c r="K848" s="139" t="s">
        <v>1</v>
      </c>
      <c r="L848" s="139" t="s">
        <v>711</v>
      </c>
      <c r="M848" s="139" t="s">
        <v>2725</v>
      </c>
      <c r="N848" s="139"/>
      <c r="O848" s="139" t="s">
        <v>407</v>
      </c>
      <c r="P848" s="139" t="s">
        <v>58</v>
      </c>
      <c r="Q848" s="139" t="s">
        <v>55</v>
      </c>
      <c r="R848" s="140">
        <v>94.5</v>
      </c>
      <c r="S848" s="140" t="s">
        <v>2726</v>
      </c>
      <c r="T848" s="151" t="s">
        <v>2726</v>
      </c>
      <c r="U848" s="140" t="s">
        <v>2726</v>
      </c>
      <c r="V848" s="164" t="s">
        <v>1</v>
      </c>
      <c r="W848" s="170">
        <f t="shared" ca="1" si="124"/>
        <v>1939</v>
      </c>
      <c r="X848" s="170" t="str">
        <f>INDEX(Kraftwerksliste!$C$21:$Z$559,MATCH(A848,Kraftwerksliste!$D$21:$D$559,0),17)</f>
        <v>Steam turbine</v>
      </c>
      <c r="Z848" s="153" t="str" cm="1">
        <f t="array" aca="1" ref="Z848" ca="1">CELL("format",I848)</f>
        <v>D1</v>
      </c>
      <c r="AA848" s="6">
        <v>847</v>
      </c>
      <c r="AB848" s="173">
        <f t="shared" ca="1" si="125"/>
        <v>1939</v>
      </c>
      <c r="AC848" s="6">
        <f t="shared" si="121"/>
        <v>0</v>
      </c>
      <c r="AD848" s="6">
        <f t="shared" si="122"/>
        <v>0</v>
      </c>
      <c r="AE848" s="6">
        <f t="shared" ref="AE848:AE911" si="126">LEN(K848)</f>
        <v>10</v>
      </c>
      <c r="AF848" s="6" t="str">
        <f t="shared" si="123"/>
        <v>in Betrieb</v>
      </c>
    </row>
    <row r="849" spans="1:32" x14ac:dyDescent="0.25">
      <c r="A849" s="139" t="s">
        <v>2727</v>
      </c>
      <c r="B849" s="139" t="s">
        <v>2721</v>
      </c>
      <c r="C849" s="139" t="s">
        <v>2722</v>
      </c>
      <c r="D849" s="139">
        <v>38239</v>
      </c>
      <c r="E849" s="139" t="s">
        <v>2723</v>
      </c>
      <c r="F849" s="139"/>
      <c r="G849" s="139" t="s">
        <v>59</v>
      </c>
      <c r="H849" s="139" t="s">
        <v>1085</v>
      </c>
      <c r="I849" s="30">
        <v>40344</v>
      </c>
      <c r="J849" s="30">
        <v>40344</v>
      </c>
      <c r="K849" s="139" t="s">
        <v>1</v>
      </c>
      <c r="L849" s="139" t="s">
        <v>711</v>
      </c>
      <c r="M849" s="139" t="s">
        <v>2725</v>
      </c>
      <c r="N849" s="139"/>
      <c r="O849" s="139" t="s">
        <v>407</v>
      </c>
      <c r="P849" s="139" t="s">
        <v>58</v>
      </c>
      <c r="Q849" s="139" t="s">
        <v>55</v>
      </c>
      <c r="R849" s="140">
        <v>97</v>
      </c>
      <c r="S849" s="140" t="s">
        <v>2726</v>
      </c>
      <c r="T849" s="151" t="s">
        <v>2726</v>
      </c>
      <c r="U849" s="140" t="s">
        <v>2726</v>
      </c>
      <c r="V849" s="164" t="s">
        <v>1</v>
      </c>
      <c r="W849" s="170">
        <f t="shared" ca="1" si="124"/>
        <v>2010</v>
      </c>
      <c r="X849" s="170" t="str">
        <f>INDEX(Kraftwerksliste!$C$21:$Z$559,MATCH(A849,Kraftwerksliste!$D$21:$D$559,0),17)</f>
        <v>Steam turbine</v>
      </c>
      <c r="Z849" s="153" t="str" cm="1">
        <f t="array" aca="1" ref="Z849" ca="1">CELL("format",I849)</f>
        <v>D1</v>
      </c>
      <c r="AA849" s="6">
        <v>848</v>
      </c>
      <c r="AB849" s="173">
        <f t="shared" ca="1" si="125"/>
        <v>2010</v>
      </c>
      <c r="AC849" s="6">
        <f t="shared" si="121"/>
        <v>0</v>
      </c>
      <c r="AD849" s="6">
        <f t="shared" si="122"/>
        <v>0</v>
      </c>
      <c r="AE849" s="6">
        <f t="shared" si="126"/>
        <v>10</v>
      </c>
      <c r="AF849" s="6" t="str">
        <f t="shared" si="123"/>
        <v>in Betrieb</v>
      </c>
    </row>
    <row r="850" spans="1:32" x14ac:dyDescent="0.25">
      <c r="A850" s="139" t="s">
        <v>2728</v>
      </c>
      <c r="B850" s="139" t="s">
        <v>2721</v>
      </c>
      <c r="C850" s="139" t="s">
        <v>2722</v>
      </c>
      <c r="D850" s="139">
        <v>38239</v>
      </c>
      <c r="E850" s="139" t="s">
        <v>2723</v>
      </c>
      <c r="F850" s="139"/>
      <c r="G850" s="139" t="s">
        <v>59</v>
      </c>
      <c r="H850" s="139" t="s">
        <v>786</v>
      </c>
      <c r="I850" s="30">
        <v>40405</v>
      </c>
      <c r="J850" s="30">
        <v>40405</v>
      </c>
      <c r="K850" s="139" t="s">
        <v>1</v>
      </c>
      <c r="L850" s="139" t="s">
        <v>711</v>
      </c>
      <c r="M850" s="139" t="s">
        <v>2725</v>
      </c>
      <c r="N850" s="139"/>
      <c r="O850" s="139" t="s">
        <v>407</v>
      </c>
      <c r="P850" s="139" t="s">
        <v>58</v>
      </c>
      <c r="Q850" s="139" t="s">
        <v>55</v>
      </c>
      <c r="R850" s="140">
        <v>97</v>
      </c>
      <c r="S850" s="140" t="s">
        <v>2726</v>
      </c>
      <c r="T850" s="151" t="s">
        <v>2726</v>
      </c>
      <c r="U850" s="140" t="s">
        <v>2726</v>
      </c>
      <c r="V850" s="164" t="s">
        <v>1</v>
      </c>
      <c r="W850" s="170">
        <f t="shared" ca="1" si="124"/>
        <v>2010</v>
      </c>
      <c r="X850" s="170" t="str">
        <f>INDEX(Kraftwerksliste!$C$21:$Z$559,MATCH(A850,Kraftwerksliste!$D$21:$D$559,0),17)</f>
        <v>Steam turbine</v>
      </c>
      <c r="Z850" s="153" t="str" cm="1">
        <f t="array" aca="1" ref="Z850" ca="1">CELL("format",I850)</f>
        <v>D1</v>
      </c>
      <c r="AA850" s="6">
        <v>849</v>
      </c>
      <c r="AB850" s="173">
        <f t="shared" ca="1" si="125"/>
        <v>2010</v>
      </c>
      <c r="AC850" s="6">
        <f t="shared" si="121"/>
        <v>0</v>
      </c>
      <c r="AD850" s="6">
        <f t="shared" si="122"/>
        <v>0</v>
      </c>
      <c r="AE850" s="6">
        <f t="shared" si="126"/>
        <v>10</v>
      </c>
      <c r="AF850" s="6" t="str">
        <f t="shared" si="123"/>
        <v>in Betrieb</v>
      </c>
    </row>
    <row r="851" spans="1:32" x14ac:dyDescent="0.25">
      <c r="A851" s="139" t="s">
        <v>5406</v>
      </c>
      <c r="B851" s="139" t="s">
        <v>81</v>
      </c>
      <c r="C851" s="139" t="s">
        <v>3979</v>
      </c>
      <c r="D851" s="139">
        <v>38228</v>
      </c>
      <c r="E851" s="139" t="s">
        <v>2723</v>
      </c>
      <c r="F851" s="139"/>
      <c r="G851" s="139" t="s">
        <v>59</v>
      </c>
      <c r="H851" s="139" t="s">
        <v>6835</v>
      </c>
      <c r="I851" s="32">
        <v>2009</v>
      </c>
      <c r="J851" s="32">
        <v>2009</v>
      </c>
      <c r="K851" s="139" t="s">
        <v>1</v>
      </c>
      <c r="L851" s="139" t="s">
        <v>3864</v>
      </c>
      <c r="M851" s="139"/>
      <c r="N851" s="139"/>
      <c r="O851" s="139" t="s">
        <v>3864</v>
      </c>
      <c r="P851" s="139" t="s">
        <v>55</v>
      </c>
      <c r="Q851" s="139" t="s">
        <v>58</v>
      </c>
      <c r="R851" s="140">
        <v>21</v>
      </c>
      <c r="S851" s="140" t="s">
        <v>7404</v>
      </c>
      <c r="T851" s="151" t="s">
        <v>149</v>
      </c>
      <c r="U851" s="140" t="s">
        <v>161</v>
      </c>
      <c r="V851" s="164" t="s">
        <v>1</v>
      </c>
      <c r="W851" s="170" t="str">
        <f t="shared" ca="1" si="124"/>
        <v>2009</v>
      </c>
      <c r="X851" s="170" t="e">
        <f>INDEX(Kraftwerksliste!$C$21:$Z$559,MATCH(A851,Kraftwerksliste!$D$21:$D$559,0),17)</f>
        <v>#N/A</v>
      </c>
      <c r="Z851" s="153" t="str" cm="1">
        <f t="array" aca="1" ref="Z851" ca="1">CELL("format",I851)</f>
        <v>G</v>
      </c>
      <c r="AA851" s="6">
        <v>850</v>
      </c>
      <c r="AB851" s="173" t="str">
        <f t="shared" ca="1" si="125"/>
        <v>2009</v>
      </c>
      <c r="AC851" s="6">
        <f t="shared" si="121"/>
        <v>0</v>
      </c>
      <c r="AD851" s="6">
        <f t="shared" si="122"/>
        <v>0</v>
      </c>
      <c r="AE851" s="6">
        <f t="shared" si="126"/>
        <v>10</v>
      </c>
      <c r="AF851" s="6" t="str">
        <f t="shared" si="123"/>
        <v>in Betrieb</v>
      </c>
    </row>
    <row r="852" spans="1:32" x14ac:dyDescent="0.25">
      <c r="A852" s="139" t="s">
        <v>5407</v>
      </c>
      <c r="B852" s="139" t="s">
        <v>81</v>
      </c>
      <c r="C852" s="139" t="s">
        <v>3979</v>
      </c>
      <c r="D852" s="139">
        <v>38228</v>
      </c>
      <c r="E852" s="139" t="s">
        <v>2723</v>
      </c>
      <c r="F852" s="139"/>
      <c r="G852" s="139" t="s">
        <v>59</v>
      </c>
      <c r="H852" s="139" t="s">
        <v>6836</v>
      </c>
      <c r="I852" s="32">
        <v>2002</v>
      </c>
      <c r="J852" s="32">
        <v>2002</v>
      </c>
      <c r="K852" s="139" t="s">
        <v>1</v>
      </c>
      <c r="L852" s="139" t="s">
        <v>3864</v>
      </c>
      <c r="M852" s="139"/>
      <c r="N852" s="139"/>
      <c r="O852" s="139" t="s">
        <v>3864</v>
      </c>
      <c r="P852" s="139" t="s">
        <v>55</v>
      </c>
      <c r="Q852" s="139" t="s">
        <v>58</v>
      </c>
      <c r="R852" s="140">
        <v>19.8</v>
      </c>
      <c r="S852" s="140" t="s">
        <v>7405</v>
      </c>
      <c r="T852" s="151" t="s">
        <v>149</v>
      </c>
      <c r="U852" s="140" t="s">
        <v>161</v>
      </c>
      <c r="V852" s="164" t="s">
        <v>1</v>
      </c>
      <c r="W852" s="170" t="str">
        <f t="shared" ca="1" si="124"/>
        <v>2002</v>
      </c>
      <c r="X852" s="170" t="e">
        <f>INDEX(Kraftwerksliste!$C$21:$Z$559,MATCH(A852,Kraftwerksliste!$D$21:$D$559,0),17)</f>
        <v>#N/A</v>
      </c>
      <c r="Z852" s="153" t="str" cm="1">
        <f t="array" aca="1" ref="Z852" ca="1">CELL("format",I852)</f>
        <v>G</v>
      </c>
      <c r="AA852" s="6">
        <v>851</v>
      </c>
      <c r="AB852" s="173" t="str">
        <f t="shared" ca="1" si="125"/>
        <v>2002</v>
      </c>
      <c r="AC852" s="6">
        <f t="shared" si="121"/>
        <v>0</v>
      </c>
      <c r="AD852" s="6">
        <f t="shared" si="122"/>
        <v>0</v>
      </c>
      <c r="AE852" s="6">
        <f t="shared" si="126"/>
        <v>10</v>
      </c>
      <c r="AF852" s="6" t="str">
        <f t="shared" si="123"/>
        <v>in Betrieb</v>
      </c>
    </row>
    <row r="853" spans="1:32" x14ac:dyDescent="0.25">
      <c r="A853" s="139" t="s">
        <v>5408</v>
      </c>
      <c r="B853" s="139" t="s">
        <v>5409</v>
      </c>
      <c r="C853" s="139"/>
      <c r="D853" s="139">
        <v>31020</v>
      </c>
      <c r="E853" s="139" t="s">
        <v>6837</v>
      </c>
      <c r="F853" s="139"/>
      <c r="G853" s="139" t="s">
        <v>59</v>
      </c>
      <c r="H853" s="139"/>
      <c r="I853" s="32">
        <v>2006</v>
      </c>
      <c r="J853" s="32">
        <v>2006</v>
      </c>
      <c r="K853" s="139" t="s">
        <v>1</v>
      </c>
      <c r="L853" s="139" t="s">
        <v>3864</v>
      </c>
      <c r="M853" s="139"/>
      <c r="N853" s="139"/>
      <c r="O853" s="139" t="s">
        <v>3864</v>
      </c>
      <c r="P853" s="139" t="s">
        <v>55</v>
      </c>
      <c r="Q853" s="139"/>
      <c r="R853" s="140">
        <v>10</v>
      </c>
      <c r="S853" s="140"/>
      <c r="T853" s="151" t="s">
        <v>149</v>
      </c>
      <c r="U853" s="140" t="s">
        <v>243</v>
      </c>
      <c r="V853" s="164" t="s">
        <v>1</v>
      </c>
      <c r="W853" s="170" t="str">
        <f t="shared" ca="1" si="124"/>
        <v>2006</v>
      </c>
      <c r="X853" s="170" t="e">
        <f>INDEX(Kraftwerksliste!$C$21:$Z$559,MATCH(A853,Kraftwerksliste!$D$21:$D$559,0),17)</f>
        <v>#N/A</v>
      </c>
      <c r="Z853" s="153" t="str" cm="1">
        <f t="array" aca="1" ref="Z853" ca="1">CELL("format",I853)</f>
        <v>G</v>
      </c>
      <c r="AA853" s="6">
        <v>852</v>
      </c>
      <c r="AB853" s="173" t="str">
        <f t="shared" ca="1" si="125"/>
        <v>2006</v>
      </c>
      <c r="AC853" s="6">
        <f t="shared" si="121"/>
        <v>0</v>
      </c>
      <c r="AD853" s="6">
        <f t="shared" si="122"/>
        <v>0</v>
      </c>
      <c r="AE853" s="6">
        <f t="shared" si="126"/>
        <v>10</v>
      </c>
      <c r="AF853" s="6" t="str">
        <f t="shared" si="123"/>
        <v>in Betrieb</v>
      </c>
    </row>
    <row r="854" spans="1:32" x14ac:dyDescent="0.25">
      <c r="A854" s="139" t="s">
        <v>5412</v>
      </c>
      <c r="B854" s="139" t="s">
        <v>5413</v>
      </c>
      <c r="C854" s="139"/>
      <c r="D854" s="139">
        <v>26452</v>
      </c>
      <c r="E854" s="139" t="s">
        <v>6840</v>
      </c>
      <c r="F854" s="139"/>
      <c r="G854" s="139" t="s">
        <v>59</v>
      </c>
      <c r="H854" s="139"/>
      <c r="I854" s="32">
        <v>1999</v>
      </c>
      <c r="J854" s="32">
        <v>1999</v>
      </c>
      <c r="K854" s="139" t="s">
        <v>1</v>
      </c>
      <c r="L854" s="139" t="s">
        <v>3864</v>
      </c>
      <c r="M854" s="139"/>
      <c r="N854" s="139"/>
      <c r="O854" s="139" t="s">
        <v>3864</v>
      </c>
      <c r="P854" s="139" t="s">
        <v>55</v>
      </c>
      <c r="Q854" s="139"/>
      <c r="R854" s="140">
        <v>10.6</v>
      </c>
      <c r="S854" s="140"/>
      <c r="T854" s="151" t="s">
        <v>149</v>
      </c>
      <c r="U854" s="140" t="s">
        <v>60</v>
      </c>
      <c r="V854" s="164" t="s">
        <v>1</v>
      </c>
      <c r="W854" s="170" t="str">
        <f t="shared" ca="1" si="124"/>
        <v>1999</v>
      </c>
      <c r="X854" s="170" t="e">
        <f>INDEX(Kraftwerksliste!$C$21:$Z$559,MATCH(A854,Kraftwerksliste!$D$21:$D$559,0),17)</f>
        <v>#N/A</v>
      </c>
      <c r="Z854" s="153" t="str" cm="1">
        <f t="array" aca="1" ref="Z854" ca="1">CELL("format",I854)</f>
        <v>G</v>
      </c>
      <c r="AA854" s="6">
        <v>853</v>
      </c>
      <c r="AB854" s="173" t="str">
        <f t="shared" ca="1" si="125"/>
        <v>1999</v>
      </c>
      <c r="AC854" s="6">
        <f t="shared" si="121"/>
        <v>0</v>
      </c>
      <c r="AD854" s="6">
        <f t="shared" si="122"/>
        <v>0</v>
      </c>
      <c r="AE854" s="6">
        <f t="shared" si="126"/>
        <v>10</v>
      </c>
      <c r="AF854" s="6" t="str">
        <f t="shared" si="123"/>
        <v>in Betrieb</v>
      </c>
    </row>
    <row r="855" spans="1:32" x14ac:dyDescent="0.25">
      <c r="A855" s="139" t="s">
        <v>5419</v>
      </c>
      <c r="B855" s="139" t="s">
        <v>5420</v>
      </c>
      <c r="C855" s="139"/>
      <c r="D855" s="139">
        <v>26683</v>
      </c>
      <c r="E855" s="139" t="s">
        <v>6844</v>
      </c>
      <c r="F855" s="139"/>
      <c r="G855" s="139" t="s">
        <v>59</v>
      </c>
      <c r="H855" s="139"/>
      <c r="I855" s="32">
        <v>2005</v>
      </c>
      <c r="J855" s="32">
        <v>2005</v>
      </c>
      <c r="K855" s="139" t="s">
        <v>1</v>
      </c>
      <c r="L855" s="139" t="s">
        <v>3864</v>
      </c>
      <c r="M855" s="139"/>
      <c r="N855" s="139"/>
      <c r="O855" s="139" t="s">
        <v>3864</v>
      </c>
      <c r="P855" s="139" t="s">
        <v>55</v>
      </c>
      <c r="Q855" s="139"/>
      <c r="R855" s="140">
        <v>14</v>
      </c>
      <c r="S855" s="140"/>
      <c r="T855" s="151" t="s">
        <v>1280</v>
      </c>
      <c r="U855" s="140" t="s">
        <v>60</v>
      </c>
      <c r="V855" s="164" t="s">
        <v>1</v>
      </c>
      <c r="W855" s="170" t="str">
        <f t="shared" ca="1" si="124"/>
        <v>2005</v>
      </c>
      <c r="X855" s="170" t="e">
        <f>INDEX(Kraftwerksliste!$C$21:$Z$559,MATCH(A855,Kraftwerksliste!$D$21:$D$559,0),17)</f>
        <v>#N/A</v>
      </c>
      <c r="Z855" s="153" t="str" cm="1">
        <f t="array" aca="1" ref="Z855" ca="1">CELL("format",I855)</f>
        <v>G</v>
      </c>
      <c r="AA855" s="6">
        <v>854</v>
      </c>
      <c r="AB855" s="173" t="str">
        <f t="shared" ca="1" si="125"/>
        <v>2005</v>
      </c>
      <c r="AC855" s="6">
        <f t="shared" si="121"/>
        <v>0</v>
      </c>
      <c r="AD855" s="6">
        <f t="shared" si="122"/>
        <v>0</v>
      </c>
      <c r="AE855" s="6">
        <f t="shared" si="126"/>
        <v>10</v>
      </c>
      <c r="AF855" s="6" t="str">
        <f t="shared" si="123"/>
        <v>in Betrieb</v>
      </c>
    </row>
    <row r="856" spans="1:32" x14ac:dyDescent="0.25">
      <c r="A856" s="139" t="s">
        <v>5429</v>
      </c>
      <c r="B856" s="139" t="s">
        <v>5430</v>
      </c>
      <c r="C856" s="139"/>
      <c r="D856" s="139">
        <v>27619</v>
      </c>
      <c r="E856" s="139" t="s">
        <v>6852</v>
      </c>
      <c r="F856" s="139"/>
      <c r="G856" s="139" t="s">
        <v>59</v>
      </c>
      <c r="H856" s="139"/>
      <c r="I856" s="32">
        <v>2005</v>
      </c>
      <c r="J856" s="32">
        <v>2005</v>
      </c>
      <c r="K856" s="139" t="s">
        <v>1</v>
      </c>
      <c r="L856" s="139" t="s">
        <v>3864</v>
      </c>
      <c r="M856" s="139"/>
      <c r="N856" s="139"/>
      <c r="O856" s="139" t="s">
        <v>3864</v>
      </c>
      <c r="P856" s="139" t="s">
        <v>55</v>
      </c>
      <c r="Q856" s="139"/>
      <c r="R856" s="140">
        <v>14</v>
      </c>
      <c r="S856" s="140"/>
      <c r="T856" s="151" t="s">
        <v>1280</v>
      </c>
      <c r="U856" s="140" t="s">
        <v>60</v>
      </c>
      <c r="V856" s="164" t="s">
        <v>1</v>
      </c>
      <c r="W856" s="170" t="str">
        <f t="shared" ca="1" si="124"/>
        <v>2005</v>
      </c>
      <c r="X856" s="170" t="e">
        <f>INDEX(Kraftwerksliste!$C$21:$Z$559,MATCH(A856,Kraftwerksliste!$D$21:$D$559,0),17)</f>
        <v>#N/A</v>
      </c>
      <c r="Z856" s="153" t="str" cm="1">
        <f t="array" aca="1" ref="Z856" ca="1">CELL("format",I856)</f>
        <v>G</v>
      </c>
      <c r="AA856" s="6">
        <v>855</v>
      </c>
      <c r="AB856" s="173" t="str">
        <f t="shared" ca="1" si="125"/>
        <v>2005</v>
      </c>
      <c r="AC856" s="6">
        <f t="shared" si="121"/>
        <v>0</v>
      </c>
      <c r="AD856" s="6">
        <f t="shared" si="122"/>
        <v>0</v>
      </c>
      <c r="AE856" s="6">
        <f t="shared" si="126"/>
        <v>10</v>
      </c>
      <c r="AF856" s="6" t="str">
        <f t="shared" si="123"/>
        <v>in Betrieb</v>
      </c>
    </row>
    <row r="857" spans="1:32" x14ac:dyDescent="0.25">
      <c r="A857" s="139" t="s">
        <v>5433</v>
      </c>
      <c r="B857" s="139"/>
      <c r="C857" s="139"/>
      <c r="D857" s="139">
        <v>39579</v>
      </c>
      <c r="E857" s="139" t="s">
        <v>6855</v>
      </c>
      <c r="F857" s="139"/>
      <c r="G857" s="139" t="s">
        <v>99</v>
      </c>
      <c r="H857" s="139"/>
      <c r="I857" s="32">
        <v>2007</v>
      </c>
      <c r="J857" s="32">
        <v>2007</v>
      </c>
      <c r="K857" s="139" t="s">
        <v>1</v>
      </c>
      <c r="L857" s="139" t="s">
        <v>3864</v>
      </c>
      <c r="M857" s="139"/>
      <c r="N857" s="139"/>
      <c r="O857" s="139" t="s">
        <v>3864</v>
      </c>
      <c r="P857" s="139" t="s">
        <v>55</v>
      </c>
      <c r="Q857" s="139"/>
      <c r="R857" s="140">
        <v>4</v>
      </c>
      <c r="S857" s="140"/>
      <c r="T857" s="151" t="s">
        <v>370</v>
      </c>
      <c r="U857" s="140" t="s">
        <v>252</v>
      </c>
      <c r="V857" s="164" t="s">
        <v>1</v>
      </c>
      <c r="W857" s="170" t="str">
        <f t="shared" ca="1" si="124"/>
        <v>2007</v>
      </c>
      <c r="X857" s="170" t="e">
        <f>INDEX(Kraftwerksliste!$C$21:$Z$559,MATCH(A857,Kraftwerksliste!$D$21:$D$559,0),17)</f>
        <v>#N/A</v>
      </c>
      <c r="Z857" s="153" t="str" cm="1">
        <f t="array" aca="1" ref="Z857" ca="1">CELL("format",I857)</f>
        <v>G</v>
      </c>
      <c r="AA857" s="6">
        <v>856</v>
      </c>
      <c r="AB857" s="173" t="str">
        <f t="shared" ca="1" si="125"/>
        <v>2007</v>
      </c>
      <c r="AC857" s="6">
        <f t="shared" si="121"/>
        <v>0</v>
      </c>
      <c r="AD857" s="6">
        <f t="shared" si="122"/>
        <v>0</v>
      </c>
      <c r="AE857" s="6">
        <f t="shared" si="126"/>
        <v>10</v>
      </c>
      <c r="AF857" s="6" t="str">
        <f t="shared" si="123"/>
        <v>in Betrieb</v>
      </c>
    </row>
    <row r="858" spans="1:32" x14ac:dyDescent="0.25">
      <c r="A858" s="139" t="s">
        <v>5434</v>
      </c>
      <c r="B858" s="139" t="s">
        <v>5435</v>
      </c>
      <c r="C858" s="139" t="s">
        <v>5436</v>
      </c>
      <c r="D858" s="139">
        <v>39579</v>
      </c>
      <c r="E858" s="139" t="s">
        <v>6855</v>
      </c>
      <c r="F858" s="139"/>
      <c r="G858" s="139" t="s">
        <v>99</v>
      </c>
      <c r="H858" s="139"/>
      <c r="I858" s="30">
        <v>39446</v>
      </c>
      <c r="J858" s="30">
        <v>39446</v>
      </c>
      <c r="K858" s="139" t="s">
        <v>1</v>
      </c>
      <c r="L858" s="139" t="s">
        <v>3864</v>
      </c>
      <c r="M858" s="139"/>
      <c r="N858" s="139"/>
      <c r="O858" s="139" t="s">
        <v>3864</v>
      </c>
      <c r="P858" s="139" t="s">
        <v>55</v>
      </c>
      <c r="Q858" s="139" t="s">
        <v>130</v>
      </c>
      <c r="R858" s="140">
        <v>10</v>
      </c>
      <c r="S858" s="140"/>
      <c r="T858" s="151" t="s">
        <v>370</v>
      </c>
      <c r="U858" s="140" t="s">
        <v>252</v>
      </c>
      <c r="V858" s="164" t="s">
        <v>1</v>
      </c>
      <c r="W858" s="170">
        <f t="shared" ca="1" si="124"/>
        <v>2007</v>
      </c>
      <c r="X858" s="170" t="e">
        <f>INDEX(Kraftwerksliste!$C$21:$Z$559,MATCH(A858,Kraftwerksliste!$D$21:$D$559,0),17)</f>
        <v>#N/A</v>
      </c>
      <c r="Z858" s="153" t="str" cm="1">
        <f t="array" aca="1" ref="Z858" ca="1">CELL("format",I858)</f>
        <v>D1</v>
      </c>
      <c r="AA858" s="6">
        <v>857</v>
      </c>
      <c r="AB858" s="173">
        <f t="shared" ca="1" si="125"/>
        <v>2007</v>
      </c>
      <c r="AC858" s="6">
        <f t="shared" si="121"/>
        <v>0</v>
      </c>
      <c r="AD858" s="6">
        <f t="shared" si="122"/>
        <v>0</v>
      </c>
      <c r="AE858" s="6">
        <f t="shared" si="126"/>
        <v>10</v>
      </c>
      <c r="AF858" s="6" t="str">
        <f t="shared" si="123"/>
        <v>in Betrieb</v>
      </c>
    </row>
    <row r="859" spans="1:32" x14ac:dyDescent="0.25">
      <c r="A859" s="139" t="s">
        <v>5437</v>
      </c>
      <c r="B859" s="139" t="s">
        <v>5438</v>
      </c>
      <c r="C859" s="139" t="s">
        <v>5439</v>
      </c>
      <c r="D859" s="139">
        <v>39579</v>
      </c>
      <c r="E859" s="139" t="s">
        <v>6855</v>
      </c>
      <c r="F859" s="139"/>
      <c r="G859" s="139" t="s">
        <v>99</v>
      </c>
      <c r="H859" s="139"/>
      <c r="I859" s="30">
        <v>39435</v>
      </c>
      <c r="J859" s="30">
        <v>39435</v>
      </c>
      <c r="K859" s="139" t="s">
        <v>1</v>
      </c>
      <c r="L859" s="139" t="s">
        <v>3864</v>
      </c>
      <c r="M859" s="139"/>
      <c r="N859" s="139"/>
      <c r="O859" s="139" t="s">
        <v>3864</v>
      </c>
      <c r="P859" s="139" t="s">
        <v>55</v>
      </c>
      <c r="Q859" s="139" t="s">
        <v>130</v>
      </c>
      <c r="R859" s="140">
        <v>10</v>
      </c>
      <c r="S859" s="140"/>
      <c r="T859" s="151" t="s">
        <v>370</v>
      </c>
      <c r="U859" s="140" t="s">
        <v>252</v>
      </c>
      <c r="V859" s="164" t="s">
        <v>1</v>
      </c>
      <c r="W859" s="170">
        <f t="shared" ca="1" si="124"/>
        <v>2007</v>
      </c>
      <c r="X859" s="170" t="e">
        <f>INDEX(Kraftwerksliste!$C$21:$Z$559,MATCH(A859,Kraftwerksliste!$D$21:$D$559,0),17)</f>
        <v>#N/A</v>
      </c>
      <c r="Z859" s="153" t="str" cm="1">
        <f t="array" aca="1" ref="Z859" ca="1">CELL("format",I859)</f>
        <v>D1</v>
      </c>
      <c r="AA859" s="6">
        <v>858</v>
      </c>
      <c r="AB859" s="173">
        <f t="shared" ca="1" si="125"/>
        <v>2007</v>
      </c>
      <c r="AC859" s="6">
        <f t="shared" si="121"/>
        <v>0</v>
      </c>
      <c r="AD859" s="6">
        <f t="shared" si="122"/>
        <v>0</v>
      </c>
      <c r="AE859" s="6">
        <f t="shared" si="126"/>
        <v>10</v>
      </c>
      <c r="AF859" s="6" t="str">
        <f t="shared" si="123"/>
        <v>in Betrieb</v>
      </c>
    </row>
    <row r="860" spans="1:32" x14ac:dyDescent="0.25">
      <c r="A860" s="139" t="s">
        <v>5440</v>
      </c>
      <c r="B860" s="139" t="s">
        <v>5441</v>
      </c>
      <c r="C860" s="139" t="s">
        <v>5442</v>
      </c>
      <c r="D860" s="139">
        <v>39579</v>
      </c>
      <c r="E860" s="139" t="s">
        <v>6855</v>
      </c>
      <c r="F860" s="139"/>
      <c r="G860" s="139" t="s">
        <v>99</v>
      </c>
      <c r="H860" s="139"/>
      <c r="I860" s="30">
        <v>39464</v>
      </c>
      <c r="J860" s="30">
        <v>39464</v>
      </c>
      <c r="K860" s="139" t="s">
        <v>1</v>
      </c>
      <c r="L860" s="139" t="s">
        <v>3864</v>
      </c>
      <c r="M860" s="139"/>
      <c r="N860" s="139"/>
      <c r="O860" s="139" t="s">
        <v>3864</v>
      </c>
      <c r="P860" s="139" t="s">
        <v>55</v>
      </c>
      <c r="Q860" s="139" t="s">
        <v>130</v>
      </c>
      <c r="R860" s="140">
        <v>10</v>
      </c>
      <c r="S860" s="140"/>
      <c r="T860" s="151" t="s">
        <v>370</v>
      </c>
      <c r="U860" s="140" t="s">
        <v>252</v>
      </c>
      <c r="V860" s="164" t="s">
        <v>1</v>
      </c>
      <c r="W860" s="170">
        <f t="shared" ca="1" si="124"/>
        <v>2008</v>
      </c>
      <c r="X860" s="170" t="e">
        <f>INDEX(Kraftwerksliste!$C$21:$Z$559,MATCH(A860,Kraftwerksliste!$D$21:$D$559,0),17)</f>
        <v>#N/A</v>
      </c>
      <c r="Z860" s="153" t="str" cm="1">
        <f t="array" aca="1" ref="Z860" ca="1">CELL("format",I860)</f>
        <v>D1</v>
      </c>
      <c r="AA860" s="6">
        <v>859</v>
      </c>
      <c r="AB860" s="173">
        <f t="shared" ca="1" si="125"/>
        <v>2008</v>
      </c>
      <c r="AC860" s="6">
        <f t="shared" si="121"/>
        <v>0</v>
      </c>
      <c r="AD860" s="6">
        <f t="shared" si="122"/>
        <v>0</v>
      </c>
      <c r="AE860" s="6">
        <f t="shared" si="126"/>
        <v>10</v>
      </c>
      <c r="AF860" s="6" t="str">
        <f t="shared" si="123"/>
        <v>in Betrieb</v>
      </c>
    </row>
    <row r="861" spans="1:32" x14ac:dyDescent="0.25">
      <c r="A861" s="139" t="s">
        <v>5443</v>
      </c>
      <c r="B861" s="139" t="s">
        <v>5444</v>
      </c>
      <c r="C861" s="139" t="s">
        <v>5445</v>
      </c>
      <c r="D861" s="139">
        <v>39579</v>
      </c>
      <c r="E861" s="139" t="s">
        <v>6855</v>
      </c>
      <c r="F861" s="139"/>
      <c r="G861" s="139" t="s">
        <v>99</v>
      </c>
      <c r="H861" s="139"/>
      <c r="I861" s="30">
        <v>39877</v>
      </c>
      <c r="J861" s="30">
        <v>39877</v>
      </c>
      <c r="K861" s="139" t="s">
        <v>1</v>
      </c>
      <c r="L861" s="139" t="s">
        <v>3864</v>
      </c>
      <c r="M861" s="139"/>
      <c r="N861" s="139"/>
      <c r="O861" s="139" t="s">
        <v>3864</v>
      </c>
      <c r="P861" s="139" t="s">
        <v>55</v>
      </c>
      <c r="Q861" s="139" t="s">
        <v>130</v>
      </c>
      <c r="R861" s="140">
        <v>10</v>
      </c>
      <c r="S861" s="140"/>
      <c r="T861" s="151" t="s">
        <v>370</v>
      </c>
      <c r="U861" s="140" t="s">
        <v>252</v>
      </c>
      <c r="V861" s="164" t="s">
        <v>1</v>
      </c>
      <c r="W861" s="170">
        <f t="shared" ca="1" si="124"/>
        <v>2009</v>
      </c>
      <c r="X861" s="170" t="e">
        <f>INDEX(Kraftwerksliste!$C$21:$Z$559,MATCH(A861,Kraftwerksliste!$D$21:$D$559,0),17)</f>
        <v>#N/A</v>
      </c>
      <c r="Z861" s="153" t="str" cm="1">
        <f t="array" aca="1" ref="Z861" ca="1">CELL("format",I861)</f>
        <v>D1</v>
      </c>
      <c r="AA861" s="6">
        <v>860</v>
      </c>
      <c r="AB861" s="173">
        <f t="shared" ca="1" si="125"/>
        <v>2009</v>
      </c>
      <c r="AC861" s="6">
        <f t="shared" si="121"/>
        <v>0</v>
      </c>
      <c r="AD861" s="6">
        <f t="shared" si="122"/>
        <v>0</v>
      </c>
      <c r="AE861" s="6">
        <f t="shared" si="126"/>
        <v>10</v>
      </c>
      <c r="AF861" s="6" t="str">
        <f t="shared" si="123"/>
        <v>in Betrieb</v>
      </c>
    </row>
    <row r="862" spans="1:32" x14ac:dyDescent="0.25">
      <c r="A862" s="139" t="s">
        <v>5446</v>
      </c>
      <c r="B862" s="139" t="s">
        <v>5447</v>
      </c>
      <c r="C862" s="139" t="s">
        <v>5448</v>
      </c>
      <c r="D862" s="139">
        <v>39579</v>
      </c>
      <c r="E862" s="139" t="s">
        <v>6855</v>
      </c>
      <c r="F862" s="139"/>
      <c r="G862" s="139" t="s">
        <v>99</v>
      </c>
      <c r="H862" s="139"/>
      <c r="I862" s="30">
        <v>39514</v>
      </c>
      <c r="J862" s="30">
        <v>39514</v>
      </c>
      <c r="K862" s="139" t="s">
        <v>1</v>
      </c>
      <c r="L862" s="139" t="s">
        <v>3864</v>
      </c>
      <c r="M862" s="139"/>
      <c r="N862" s="139"/>
      <c r="O862" s="139" t="s">
        <v>3864</v>
      </c>
      <c r="P862" s="139" t="s">
        <v>55</v>
      </c>
      <c r="Q862" s="139" t="s">
        <v>130</v>
      </c>
      <c r="R862" s="140">
        <v>10</v>
      </c>
      <c r="S862" s="140"/>
      <c r="T862" s="151" t="s">
        <v>370</v>
      </c>
      <c r="U862" s="140" t="s">
        <v>252</v>
      </c>
      <c r="V862" s="164" t="s">
        <v>1</v>
      </c>
      <c r="W862" s="170">
        <f t="shared" ca="1" si="124"/>
        <v>2008</v>
      </c>
      <c r="X862" s="170" t="e">
        <f>INDEX(Kraftwerksliste!$C$21:$Z$559,MATCH(A862,Kraftwerksliste!$D$21:$D$559,0),17)</f>
        <v>#N/A</v>
      </c>
      <c r="Z862" s="153" t="str" cm="1">
        <f t="array" aca="1" ref="Z862" ca="1">CELL("format",I862)</f>
        <v>D1</v>
      </c>
      <c r="AA862" s="6">
        <v>861</v>
      </c>
      <c r="AB862" s="173">
        <f t="shared" ca="1" si="125"/>
        <v>2008</v>
      </c>
      <c r="AC862" s="6">
        <f t="shared" si="121"/>
        <v>0</v>
      </c>
      <c r="AD862" s="6">
        <f t="shared" si="122"/>
        <v>0</v>
      </c>
      <c r="AE862" s="6">
        <f t="shared" si="126"/>
        <v>10</v>
      </c>
      <c r="AF862" s="6" t="str">
        <f t="shared" si="123"/>
        <v>in Betrieb</v>
      </c>
    </row>
    <row r="863" spans="1:32" x14ac:dyDescent="0.25">
      <c r="A863" s="139" t="s">
        <v>2735</v>
      </c>
      <c r="B863" s="139" t="s">
        <v>508</v>
      </c>
      <c r="C863" s="139" t="s">
        <v>2736</v>
      </c>
      <c r="D863" s="139">
        <v>6258</v>
      </c>
      <c r="E863" s="139" t="s">
        <v>2736</v>
      </c>
      <c r="F863" s="139"/>
      <c r="G863" s="139" t="s">
        <v>99</v>
      </c>
      <c r="H863" s="139" t="s">
        <v>300</v>
      </c>
      <c r="I863" s="30">
        <v>35065</v>
      </c>
      <c r="J863" s="30">
        <v>35065</v>
      </c>
      <c r="K863" s="139" t="s">
        <v>1</v>
      </c>
      <c r="L863" s="139" t="s">
        <v>18</v>
      </c>
      <c r="M863" s="139"/>
      <c r="N863" s="139"/>
      <c r="O863" s="139" t="s">
        <v>18</v>
      </c>
      <c r="P863" s="139" t="s">
        <v>58</v>
      </c>
      <c r="Q863" s="139" t="s">
        <v>55</v>
      </c>
      <c r="R863" s="140">
        <v>450</v>
      </c>
      <c r="S863" s="140" t="s">
        <v>2737</v>
      </c>
      <c r="T863" s="151" t="s">
        <v>1228</v>
      </c>
      <c r="U863" s="140" t="s">
        <v>512</v>
      </c>
      <c r="V863" s="164" t="s">
        <v>1</v>
      </c>
      <c r="W863" s="170">
        <f t="shared" ca="1" si="124"/>
        <v>1996</v>
      </c>
      <c r="X863" s="170" t="str">
        <f>INDEX(Kraftwerksliste!$C$21:$Z$559,MATCH(A863,Kraftwerksliste!$D$21:$D$559,0),17)</f>
        <v>Steam turbine</v>
      </c>
      <c r="Z863" s="153" t="str" cm="1">
        <f t="array" aca="1" ref="Z863" ca="1">CELL("format",I863)</f>
        <v>D1</v>
      </c>
      <c r="AA863" s="6">
        <v>862</v>
      </c>
      <c r="AB863" s="173">
        <f t="shared" ca="1" si="125"/>
        <v>1996</v>
      </c>
      <c r="AC863" s="6">
        <f t="shared" si="121"/>
        <v>0</v>
      </c>
      <c r="AD863" s="6">
        <f t="shared" si="122"/>
        <v>0</v>
      </c>
      <c r="AE863" s="6">
        <f t="shared" si="126"/>
        <v>10</v>
      </c>
      <c r="AF863" s="6" t="str">
        <f t="shared" si="123"/>
        <v>in Betrieb</v>
      </c>
    </row>
    <row r="864" spans="1:32" x14ac:dyDescent="0.25">
      <c r="A864" s="139" t="s">
        <v>2738</v>
      </c>
      <c r="B864" s="139" t="s">
        <v>508</v>
      </c>
      <c r="C864" s="139" t="s">
        <v>2736</v>
      </c>
      <c r="D864" s="139">
        <v>6258</v>
      </c>
      <c r="E864" s="139" t="s">
        <v>2736</v>
      </c>
      <c r="F864" s="139"/>
      <c r="G864" s="139" t="s">
        <v>99</v>
      </c>
      <c r="H864" s="139" t="s">
        <v>297</v>
      </c>
      <c r="I864" s="30">
        <v>35065</v>
      </c>
      <c r="J864" s="30">
        <v>35065</v>
      </c>
      <c r="K864" s="139" t="s">
        <v>1</v>
      </c>
      <c r="L864" s="139" t="s">
        <v>18</v>
      </c>
      <c r="M864" s="139"/>
      <c r="N864" s="139"/>
      <c r="O864" s="139" t="s">
        <v>18</v>
      </c>
      <c r="P864" s="139" t="s">
        <v>58</v>
      </c>
      <c r="Q864" s="139" t="s">
        <v>55</v>
      </c>
      <c r="R864" s="140">
        <v>450</v>
      </c>
      <c r="S864" s="140" t="s">
        <v>2737</v>
      </c>
      <c r="T864" s="151" t="s">
        <v>1228</v>
      </c>
      <c r="U864" s="140" t="s">
        <v>512</v>
      </c>
      <c r="V864" s="164" t="s">
        <v>1</v>
      </c>
      <c r="W864" s="170">
        <f t="shared" ca="1" si="124"/>
        <v>1996</v>
      </c>
      <c r="X864" s="170" t="str">
        <f>INDEX(Kraftwerksliste!$C$21:$Z$559,MATCH(A864,Kraftwerksliste!$D$21:$D$559,0),17)</f>
        <v>Steam turbine</v>
      </c>
      <c r="Z864" s="153" t="str" cm="1">
        <f t="array" aca="1" ref="Z864" ca="1">CELL("format",I864)</f>
        <v>D1</v>
      </c>
      <c r="AA864" s="6">
        <v>863</v>
      </c>
      <c r="AB864" s="173">
        <f t="shared" ca="1" si="125"/>
        <v>1996</v>
      </c>
      <c r="AC864" s="6">
        <f t="shared" si="121"/>
        <v>0</v>
      </c>
      <c r="AD864" s="6">
        <f t="shared" si="122"/>
        <v>0</v>
      </c>
      <c r="AE864" s="6">
        <f t="shared" si="126"/>
        <v>10</v>
      </c>
      <c r="AF864" s="6" t="str">
        <f t="shared" si="123"/>
        <v>in Betrieb</v>
      </c>
    </row>
    <row r="865" spans="1:32" x14ac:dyDescent="0.25">
      <c r="A865" s="139" t="s">
        <v>2739</v>
      </c>
      <c r="B865" s="139" t="s">
        <v>81</v>
      </c>
      <c r="C865" s="139" t="s">
        <v>2740</v>
      </c>
      <c r="D865" s="139">
        <v>54340</v>
      </c>
      <c r="E865" s="139" t="s">
        <v>2741</v>
      </c>
      <c r="F865" s="139"/>
      <c r="G865" s="139" t="s">
        <v>98</v>
      </c>
      <c r="H865" s="139"/>
      <c r="I865" s="30">
        <v>22992</v>
      </c>
      <c r="J865" s="30">
        <v>22992</v>
      </c>
      <c r="K865" s="139" t="s">
        <v>1</v>
      </c>
      <c r="L865" s="139" t="s">
        <v>25</v>
      </c>
      <c r="M865" s="139"/>
      <c r="N865" s="139"/>
      <c r="O865" s="139" t="s">
        <v>25</v>
      </c>
      <c r="P865" s="139" t="s">
        <v>58</v>
      </c>
      <c r="Q865" s="139" t="s">
        <v>58</v>
      </c>
      <c r="R865" s="140">
        <v>24</v>
      </c>
      <c r="S865" s="140"/>
      <c r="T865" s="151" t="s">
        <v>370</v>
      </c>
      <c r="U865" s="140" t="s">
        <v>61</v>
      </c>
      <c r="V865" s="164" t="s">
        <v>1</v>
      </c>
      <c r="W865" s="170">
        <f t="shared" ca="1" si="124"/>
        <v>1962</v>
      </c>
      <c r="X865" s="170" t="e">
        <f>INDEX(Kraftwerksliste!$C$21:$Z$559,MATCH(A865,Kraftwerksliste!$D$21:$D$559,0),17)</f>
        <v>#N/A</v>
      </c>
      <c r="Z865" s="153" t="str" cm="1">
        <f t="array" aca="1" ref="Z865" ca="1">CELL("format",I865)</f>
        <v>D1</v>
      </c>
      <c r="AA865" s="6">
        <v>864</v>
      </c>
      <c r="AB865" s="173">
        <f t="shared" ca="1" si="125"/>
        <v>1962</v>
      </c>
      <c r="AC865" s="6">
        <f t="shared" si="121"/>
        <v>0</v>
      </c>
      <c r="AD865" s="6">
        <f t="shared" si="122"/>
        <v>0</v>
      </c>
      <c r="AE865" s="6">
        <f t="shared" si="126"/>
        <v>10</v>
      </c>
      <c r="AF865" s="6" t="str">
        <f t="shared" si="123"/>
        <v>in Betrieb</v>
      </c>
    </row>
    <row r="866" spans="1:32" x14ac:dyDescent="0.25">
      <c r="A866" s="139" t="s">
        <v>5460</v>
      </c>
      <c r="B866" s="139" t="s">
        <v>5461</v>
      </c>
      <c r="C866" s="139"/>
      <c r="D866" s="139">
        <v>53937</v>
      </c>
      <c r="E866" s="139" t="s">
        <v>6860</v>
      </c>
      <c r="F866" s="139"/>
      <c r="G866" s="139" t="s">
        <v>54</v>
      </c>
      <c r="H866" s="139"/>
      <c r="I866" s="32">
        <v>2000</v>
      </c>
      <c r="J866" s="32">
        <v>2000</v>
      </c>
      <c r="K866" s="139" t="s">
        <v>1</v>
      </c>
      <c r="L866" s="139" t="s">
        <v>3864</v>
      </c>
      <c r="M866" s="139"/>
      <c r="N866" s="139"/>
      <c r="O866" s="139" t="s">
        <v>3864</v>
      </c>
      <c r="P866" s="139" t="s">
        <v>55</v>
      </c>
      <c r="Q866" s="139"/>
      <c r="R866" s="140">
        <v>25.516999999999999</v>
      </c>
      <c r="S866" s="140"/>
      <c r="T866" s="151" t="s">
        <v>149</v>
      </c>
      <c r="U866" s="140" t="s">
        <v>61</v>
      </c>
      <c r="V866" s="164" t="s">
        <v>1</v>
      </c>
      <c r="W866" s="170" t="str">
        <f t="shared" ca="1" si="124"/>
        <v>2000</v>
      </c>
      <c r="X866" s="170" t="e">
        <f>INDEX(Kraftwerksliste!$C$21:$Z$559,MATCH(A866,Kraftwerksliste!$D$21:$D$559,0),17)</f>
        <v>#N/A</v>
      </c>
      <c r="Z866" s="153" t="str" cm="1">
        <f t="array" aca="1" ref="Z866" ca="1">CELL("format",I866)</f>
        <v>G</v>
      </c>
      <c r="AA866" s="6">
        <v>865</v>
      </c>
      <c r="AB866" s="173" t="str">
        <f t="shared" ca="1" si="125"/>
        <v>2000</v>
      </c>
      <c r="AC866" s="6">
        <f t="shared" si="121"/>
        <v>0</v>
      </c>
      <c r="AD866" s="6">
        <f t="shared" si="122"/>
        <v>0</v>
      </c>
      <c r="AE866" s="6">
        <f t="shared" si="126"/>
        <v>10</v>
      </c>
      <c r="AF866" s="6" t="str">
        <f t="shared" si="123"/>
        <v>in Betrieb</v>
      </c>
    </row>
    <row r="867" spans="1:32" x14ac:dyDescent="0.25">
      <c r="A867" s="139" t="s">
        <v>2742</v>
      </c>
      <c r="B867" s="139" t="s">
        <v>1144</v>
      </c>
      <c r="C867" s="139" t="s">
        <v>2743</v>
      </c>
      <c r="D867" s="139">
        <v>7907</v>
      </c>
      <c r="E867" s="139" t="s">
        <v>2744</v>
      </c>
      <c r="F867" s="139" t="s">
        <v>2745</v>
      </c>
      <c r="G867" s="139" t="s">
        <v>169</v>
      </c>
      <c r="H867" s="139" t="s">
        <v>1147</v>
      </c>
      <c r="I867" s="30">
        <v>12024</v>
      </c>
      <c r="J867" s="30">
        <v>12024</v>
      </c>
      <c r="K867" s="139" t="s">
        <v>1</v>
      </c>
      <c r="L867" s="139" t="s">
        <v>28</v>
      </c>
      <c r="M867" s="139"/>
      <c r="N867" s="139"/>
      <c r="O867" s="139" t="s">
        <v>28</v>
      </c>
      <c r="P867" s="139" t="s">
        <v>58</v>
      </c>
      <c r="Q867" s="139" t="s">
        <v>58</v>
      </c>
      <c r="R867" s="140">
        <v>79.8</v>
      </c>
      <c r="S867" s="140" t="s">
        <v>1516</v>
      </c>
      <c r="T867" s="151" t="s">
        <v>370</v>
      </c>
      <c r="U867" s="140" t="s">
        <v>231</v>
      </c>
      <c r="V867" s="164" t="s">
        <v>1</v>
      </c>
      <c r="W867" s="170">
        <f t="shared" ca="1" si="124"/>
        <v>1932</v>
      </c>
      <c r="X867" s="170" t="e">
        <f>INDEX(Kraftwerksliste!$C$21:$Z$559,MATCH(A867,Kraftwerksliste!$D$21:$D$559,0),17)</f>
        <v>#N/A</v>
      </c>
      <c r="Z867" s="153" t="str" cm="1">
        <f t="array" aca="1" ref="Z867" ca="1">CELL("format",I867)</f>
        <v>D1</v>
      </c>
      <c r="AA867" s="6">
        <v>866</v>
      </c>
      <c r="AB867" s="173">
        <f t="shared" ca="1" si="125"/>
        <v>1932</v>
      </c>
      <c r="AC867" s="6">
        <f t="shared" si="121"/>
        <v>0</v>
      </c>
      <c r="AD867" s="6">
        <f t="shared" si="122"/>
        <v>0</v>
      </c>
      <c r="AE867" s="6">
        <f t="shared" si="126"/>
        <v>10</v>
      </c>
      <c r="AF867" s="6" t="str">
        <f t="shared" si="123"/>
        <v>in Betrieb</v>
      </c>
    </row>
    <row r="868" spans="1:32" x14ac:dyDescent="0.25">
      <c r="A868" s="139" t="s">
        <v>2746</v>
      </c>
      <c r="B868" s="139" t="s">
        <v>1144</v>
      </c>
      <c r="C868" s="139" t="s">
        <v>2743</v>
      </c>
      <c r="D868" s="139">
        <v>7907</v>
      </c>
      <c r="E868" s="139" t="s">
        <v>2744</v>
      </c>
      <c r="F868" s="139" t="s">
        <v>2745</v>
      </c>
      <c r="G868" s="139" t="s">
        <v>169</v>
      </c>
      <c r="H868" s="139" t="s">
        <v>1151</v>
      </c>
      <c r="I868" s="30">
        <v>12024</v>
      </c>
      <c r="J868" s="30">
        <v>12024</v>
      </c>
      <c r="K868" s="139" t="s">
        <v>1</v>
      </c>
      <c r="L868" s="139" t="s">
        <v>28</v>
      </c>
      <c r="M868" s="139"/>
      <c r="N868" s="139"/>
      <c r="O868" s="139" t="s">
        <v>28</v>
      </c>
      <c r="P868" s="139" t="s">
        <v>58</v>
      </c>
      <c r="Q868" s="139" t="s">
        <v>58</v>
      </c>
      <c r="R868" s="140"/>
      <c r="S868" s="140" t="s">
        <v>1516</v>
      </c>
      <c r="T868" s="151" t="s">
        <v>370</v>
      </c>
      <c r="U868" s="140" t="s">
        <v>231</v>
      </c>
      <c r="V868" s="164" t="s">
        <v>1</v>
      </c>
      <c r="W868" s="170">
        <f t="shared" ca="1" si="124"/>
        <v>1932</v>
      </c>
      <c r="X868" s="170" t="e">
        <f>INDEX(Kraftwerksliste!$C$21:$Z$559,MATCH(A868,Kraftwerksliste!$D$21:$D$559,0),17)</f>
        <v>#N/A</v>
      </c>
      <c r="Z868" s="153" t="str" cm="1">
        <f t="array" aca="1" ref="Z868" ca="1">CELL("format",I868)</f>
        <v>D1</v>
      </c>
      <c r="AA868" s="6">
        <v>867</v>
      </c>
      <c r="AB868" s="173">
        <f t="shared" ca="1" si="125"/>
        <v>1932</v>
      </c>
      <c r="AC868" s="6">
        <f t="shared" si="121"/>
        <v>0</v>
      </c>
      <c r="AD868" s="6">
        <f t="shared" si="122"/>
        <v>0</v>
      </c>
      <c r="AE868" s="6">
        <f t="shared" si="126"/>
        <v>10</v>
      </c>
      <c r="AF868" s="6" t="str">
        <f t="shared" si="123"/>
        <v>in Betrieb</v>
      </c>
    </row>
    <row r="869" spans="1:32" x14ac:dyDescent="0.25">
      <c r="A869" s="139" t="s">
        <v>5471</v>
      </c>
      <c r="B869" s="139" t="s">
        <v>5472</v>
      </c>
      <c r="C869" s="139"/>
      <c r="D869" s="139">
        <v>99195</v>
      </c>
      <c r="E869" s="139" t="s">
        <v>6867</v>
      </c>
      <c r="F869" s="139"/>
      <c r="G869" s="139" t="s">
        <v>169</v>
      </c>
      <c r="H869" s="139"/>
      <c r="I869" s="32">
        <v>2006</v>
      </c>
      <c r="J869" s="32">
        <v>2006</v>
      </c>
      <c r="K869" s="139" t="s">
        <v>1</v>
      </c>
      <c r="L869" s="139" t="s">
        <v>3864</v>
      </c>
      <c r="M869" s="139"/>
      <c r="N869" s="139"/>
      <c r="O869" s="139" t="s">
        <v>3864</v>
      </c>
      <c r="P869" s="139" t="s">
        <v>55</v>
      </c>
      <c r="Q869" s="139"/>
      <c r="R869" s="140">
        <v>12</v>
      </c>
      <c r="S869" s="140"/>
      <c r="T869" s="151" t="s">
        <v>370</v>
      </c>
      <c r="U869" s="140" t="s">
        <v>231</v>
      </c>
      <c r="V869" s="164" t="s">
        <v>1</v>
      </c>
      <c r="W869" s="170" t="str">
        <f t="shared" ca="1" si="124"/>
        <v>2006</v>
      </c>
      <c r="X869" s="170" t="e">
        <f>INDEX(Kraftwerksliste!$C$21:$Z$559,MATCH(A869,Kraftwerksliste!$D$21:$D$559,0),17)</f>
        <v>#N/A</v>
      </c>
      <c r="Z869" s="153" t="str" cm="1">
        <f t="array" aca="1" ref="Z869" ca="1">CELL("format",I869)</f>
        <v>G</v>
      </c>
      <c r="AA869" s="6">
        <v>868</v>
      </c>
      <c r="AB869" s="173" t="str">
        <f t="shared" ca="1" si="125"/>
        <v>2006</v>
      </c>
      <c r="AC869" s="6">
        <f t="shared" si="121"/>
        <v>0</v>
      </c>
      <c r="AD869" s="6">
        <f t="shared" si="122"/>
        <v>0</v>
      </c>
      <c r="AE869" s="6">
        <f t="shared" si="126"/>
        <v>10</v>
      </c>
      <c r="AF869" s="6" t="str">
        <f t="shared" si="123"/>
        <v>in Betrieb</v>
      </c>
    </row>
    <row r="870" spans="1:32" x14ac:dyDescent="0.25">
      <c r="A870" s="139" t="s">
        <v>5473</v>
      </c>
      <c r="B870" s="139" t="s">
        <v>5474</v>
      </c>
      <c r="C870" s="139" t="s">
        <v>5475</v>
      </c>
      <c r="D870" s="139">
        <v>36381</v>
      </c>
      <c r="E870" s="139" t="s">
        <v>6868</v>
      </c>
      <c r="F870" s="139"/>
      <c r="G870" s="139" t="s">
        <v>220</v>
      </c>
      <c r="H870" s="139" t="s">
        <v>5475</v>
      </c>
      <c r="I870" s="32">
        <v>2010</v>
      </c>
      <c r="J870" s="32">
        <v>2010</v>
      </c>
      <c r="K870" s="139" t="s">
        <v>1</v>
      </c>
      <c r="L870" s="139" t="s">
        <v>3864</v>
      </c>
      <c r="M870" s="139"/>
      <c r="N870" s="139"/>
      <c r="O870" s="139" t="s">
        <v>3864</v>
      </c>
      <c r="P870" s="139" t="s">
        <v>55</v>
      </c>
      <c r="Q870" s="139" t="s">
        <v>58</v>
      </c>
      <c r="R870" s="140">
        <v>27.68</v>
      </c>
      <c r="S870" s="140" t="s">
        <v>7409</v>
      </c>
      <c r="T870" s="151" t="s">
        <v>149</v>
      </c>
      <c r="U870" s="140" t="s">
        <v>251</v>
      </c>
      <c r="V870" s="164" t="s">
        <v>1</v>
      </c>
      <c r="W870" s="170" t="str">
        <f t="shared" ca="1" si="124"/>
        <v>2010</v>
      </c>
      <c r="X870" s="170" t="e">
        <f>INDEX(Kraftwerksliste!$C$21:$Z$559,MATCH(A870,Kraftwerksliste!$D$21:$D$559,0),17)</f>
        <v>#N/A</v>
      </c>
      <c r="Z870" s="153" t="str" cm="1">
        <f t="array" aca="1" ref="Z870" ca="1">CELL("format",I870)</f>
        <v>G</v>
      </c>
      <c r="AA870" s="6">
        <v>869</v>
      </c>
      <c r="AB870" s="173" t="str">
        <f t="shared" ca="1" si="125"/>
        <v>2010</v>
      </c>
      <c r="AC870" s="6">
        <f t="shared" si="121"/>
        <v>0</v>
      </c>
      <c r="AD870" s="6">
        <f t="shared" si="122"/>
        <v>0</v>
      </c>
      <c r="AE870" s="6">
        <f t="shared" si="126"/>
        <v>10</v>
      </c>
      <c r="AF870" s="6" t="str">
        <f t="shared" si="123"/>
        <v>in Betrieb</v>
      </c>
    </row>
    <row r="871" spans="1:32" x14ac:dyDescent="0.25">
      <c r="A871" s="139" t="s">
        <v>5479</v>
      </c>
      <c r="B871" s="139"/>
      <c r="C871" s="139" t="s">
        <v>5480</v>
      </c>
      <c r="D871" s="139">
        <v>4916</v>
      </c>
      <c r="E871" s="139" t="s">
        <v>6873</v>
      </c>
      <c r="F871" s="139"/>
      <c r="G871" s="139" t="s">
        <v>66</v>
      </c>
      <c r="H871" s="139"/>
      <c r="I871" s="32">
        <v>2005</v>
      </c>
      <c r="J871" s="32">
        <v>2005</v>
      </c>
      <c r="K871" s="139" t="s">
        <v>1</v>
      </c>
      <c r="L871" s="139" t="s">
        <v>3864</v>
      </c>
      <c r="M871" s="139"/>
      <c r="N871" s="139"/>
      <c r="O871" s="139" t="s">
        <v>3864</v>
      </c>
      <c r="P871" s="139" t="s">
        <v>55</v>
      </c>
      <c r="Q871" s="139"/>
      <c r="R871" s="140">
        <v>27.2</v>
      </c>
      <c r="S871" s="140"/>
      <c r="T871" s="151" t="s">
        <v>1228</v>
      </c>
      <c r="U871" s="140" t="s">
        <v>70</v>
      </c>
      <c r="V871" s="164" t="s">
        <v>1</v>
      </c>
      <c r="W871" s="170" t="str">
        <f t="shared" ca="1" si="124"/>
        <v>2005</v>
      </c>
      <c r="X871" s="170" t="e">
        <f>INDEX(Kraftwerksliste!$C$21:$Z$559,MATCH(A871,Kraftwerksliste!$D$21:$D$559,0),17)</f>
        <v>#N/A</v>
      </c>
      <c r="Z871" s="153" t="str" cm="1">
        <f t="array" aca="1" ref="Z871" ca="1">CELL("format",I871)</f>
        <v>G</v>
      </c>
      <c r="AA871" s="6">
        <v>870</v>
      </c>
      <c r="AB871" s="173" t="str">
        <f t="shared" ca="1" si="125"/>
        <v>2005</v>
      </c>
      <c r="AC871" s="6">
        <f t="shared" si="121"/>
        <v>0</v>
      </c>
      <c r="AD871" s="6">
        <f t="shared" si="122"/>
        <v>0</v>
      </c>
      <c r="AE871" s="6">
        <f t="shared" si="126"/>
        <v>10</v>
      </c>
      <c r="AF871" s="6" t="str">
        <f t="shared" si="123"/>
        <v>in Betrieb</v>
      </c>
    </row>
    <row r="872" spans="1:32" x14ac:dyDescent="0.25">
      <c r="A872" s="139" t="s">
        <v>5457</v>
      </c>
      <c r="B872" s="139" t="s">
        <v>5458</v>
      </c>
      <c r="C872" s="139" t="s">
        <v>5459</v>
      </c>
      <c r="D872" s="139">
        <v>14822</v>
      </c>
      <c r="E872" s="139" t="s">
        <v>6859</v>
      </c>
      <c r="F872" s="139"/>
      <c r="G872" s="139" t="s">
        <v>66</v>
      </c>
      <c r="H872" s="139"/>
      <c r="I872" s="30">
        <v>40429</v>
      </c>
      <c r="J872" s="30">
        <v>40429</v>
      </c>
      <c r="K872" s="139" t="s">
        <v>1</v>
      </c>
      <c r="L872" s="139" t="s">
        <v>3864</v>
      </c>
      <c r="M872" s="139"/>
      <c r="N872" s="139"/>
      <c r="O872" s="139" t="s">
        <v>3864</v>
      </c>
      <c r="P872" s="139" t="s">
        <v>55</v>
      </c>
      <c r="Q872" s="139" t="s">
        <v>130</v>
      </c>
      <c r="R872" s="140">
        <v>51.3</v>
      </c>
      <c r="S872" s="140"/>
      <c r="T872" s="151" t="s">
        <v>1228</v>
      </c>
      <c r="U872" s="140" t="s">
        <v>70</v>
      </c>
      <c r="V872" s="164" t="s">
        <v>1</v>
      </c>
      <c r="W872" s="170">
        <f t="shared" ca="1" si="124"/>
        <v>2010</v>
      </c>
      <c r="X872" s="170" t="e">
        <f>INDEX(Kraftwerksliste!$C$21:$Z$559,MATCH(A872,Kraftwerksliste!$D$21:$D$559,0),17)</f>
        <v>#N/A</v>
      </c>
      <c r="Z872" s="153" t="str" cm="1">
        <f t="array" aca="1" ref="Z872" ca="1">CELL("format",I872)</f>
        <v>D1</v>
      </c>
      <c r="AA872" s="6">
        <v>871</v>
      </c>
      <c r="AB872" s="173">
        <f t="shared" ca="1" si="125"/>
        <v>2010</v>
      </c>
      <c r="AC872" s="6">
        <f t="shared" si="121"/>
        <v>0</v>
      </c>
      <c r="AD872" s="6">
        <f t="shared" si="122"/>
        <v>0</v>
      </c>
      <c r="AE872" s="6">
        <f t="shared" si="126"/>
        <v>10</v>
      </c>
      <c r="AF872" s="6" t="str">
        <f t="shared" si="123"/>
        <v>in Betrieb</v>
      </c>
    </row>
    <row r="873" spans="1:32" x14ac:dyDescent="0.25">
      <c r="A873" s="50" t="s">
        <v>4337</v>
      </c>
      <c r="B873" s="50" t="s">
        <v>4335</v>
      </c>
      <c r="C873" s="50" t="s">
        <v>4336</v>
      </c>
      <c r="D873" s="77">
        <v>14913</v>
      </c>
      <c r="E873" s="50" t="s">
        <v>6196</v>
      </c>
      <c r="F873" s="50"/>
      <c r="G873" s="56" t="s">
        <v>66</v>
      </c>
      <c r="H873" s="50"/>
      <c r="I873" s="31">
        <v>2006</v>
      </c>
      <c r="J873" s="31">
        <v>2006</v>
      </c>
      <c r="K873" s="50" t="s">
        <v>1</v>
      </c>
      <c r="L873" s="50" t="s">
        <v>3864</v>
      </c>
      <c r="M873" s="50"/>
      <c r="N873" s="50"/>
      <c r="O873" s="50" t="s">
        <v>3864</v>
      </c>
      <c r="P873" s="50" t="s">
        <v>55</v>
      </c>
      <c r="Q873" s="50" t="s">
        <v>130</v>
      </c>
      <c r="R873" s="55">
        <v>20</v>
      </c>
      <c r="S873" s="50"/>
      <c r="T873" s="54" t="s">
        <v>1228</v>
      </c>
      <c r="U873" s="50" t="s">
        <v>70</v>
      </c>
      <c r="V873" s="153" t="s">
        <v>1</v>
      </c>
      <c r="W873" s="170" t="str">
        <f t="shared" ca="1" si="124"/>
        <v>2006</v>
      </c>
      <c r="X873" s="170" t="e">
        <f>INDEX(Kraftwerksliste!$C$21:$Z$559,MATCH(A873,Kraftwerksliste!$D$21:$D$559,0),17)</f>
        <v>#N/A</v>
      </c>
      <c r="Z873" s="153" t="str" cm="1">
        <f t="array" aca="1" ref="Z873" ca="1">CELL("format",I873)</f>
        <v>F0</v>
      </c>
      <c r="AA873" s="6">
        <v>872</v>
      </c>
      <c r="AB873" s="173" t="str">
        <f t="shared" ca="1" si="125"/>
        <v>2006</v>
      </c>
      <c r="AC873" s="6">
        <f t="shared" si="121"/>
        <v>0</v>
      </c>
      <c r="AD873" s="6">
        <f t="shared" si="122"/>
        <v>0</v>
      </c>
      <c r="AE873" s="6">
        <f t="shared" si="126"/>
        <v>10</v>
      </c>
      <c r="AF873" s="6" t="str">
        <f t="shared" si="123"/>
        <v>in Betrieb</v>
      </c>
    </row>
    <row r="874" spans="1:32" x14ac:dyDescent="0.25">
      <c r="A874" s="139" t="s">
        <v>4684</v>
      </c>
      <c r="B874" s="139" t="s">
        <v>4685</v>
      </c>
      <c r="C874" s="139" t="s">
        <v>4686</v>
      </c>
      <c r="D874" s="139">
        <v>14913</v>
      </c>
      <c r="E874" s="139" t="s">
        <v>6413</v>
      </c>
      <c r="F874" s="139"/>
      <c r="G874" s="139" t="s">
        <v>66</v>
      </c>
      <c r="H874" s="139"/>
      <c r="I874" s="35">
        <v>39013</v>
      </c>
      <c r="J874" s="41">
        <v>39013</v>
      </c>
      <c r="K874" s="50" t="s">
        <v>1</v>
      </c>
      <c r="L874" s="50" t="s">
        <v>3864</v>
      </c>
      <c r="M874" s="50"/>
      <c r="N874" s="50"/>
      <c r="O874" s="50" t="s">
        <v>3864</v>
      </c>
      <c r="P874" s="50" t="s">
        <v>55</v>
      </c>
      <c r="Q874" s="50" t="s">
        <v>130</v>
      </c>
      <c r="R874" s="140">
        <v>62</v>
      </c>
      <c r="S874" s="140" t="s">
        <v>131</v>
      </c>
      <c r="T874" s="151" t="s">
        <v>1228</v>
      </c>
      <c r="U874" s="140" t="s">
        <v>70</v>
      </c>
      <c r="V874" s="164" t="s">
        <v>1</v>
      </c>
      <c r="W874" s="170">
        <f t="shared" ref="W874:W909" ca="1" si="127">IF(ISBLANK(I874),2010,IF(Z874="D1",YEAR(I874),RIGHT(I874,4)))</f>
        <v>2006</v>
      </c>
      <c r="X874" s="170" t="e">
        <f>INDEX(Kraftwerksliste!$C$21:$Z$559,MATCH(A874,Kraftwerksliste!$D$21:$D$559,0),17)</f>
        <v>#N/A</v>
      </c>
      <c r="Z874" s="153" t="str" cm="1">
        <f t="array" aca="1" ref="Z874" ca="1">CELL("format",I874)</f>
        <v>D1</v>
      </c>
      <c r="AA874" s="6">
        <v>873</v>
      </c>
      <c r="AB874" s="173">
        <f t="shared" ref="AB874:AB909" ca="1" si="128">W874</f>
        <v>2006</v>
      </c>
      <c r="AC874" s="6">
        <f t="shared" si="121"/>
        <v>0</v>
      </c>
      <c r="AD874" s="6">
        <f t="shared" si="122"/>
        <v>0</v>
      </c>
      <c r="AE874" s="6">
        <f t="shared" si="126"/>
        <v>10</v>
      </c>
      <c r="AF874" s="6" t="str">
        <f t="shared" si="123"/>
        <v>in Betrieb</v>
      </c>
    </row>
    <row r="875" spans="1:32" ht="87.5" x14ac:dyDescent="0.25">
      <c r="A875" s="54" t="s">
        <v>3914</v>
      </c>
      <c r="B875" s="51" t="s">
        <v>3915</v>
      </c>
      <c r="C875" s="50" t="s">
        <v>3916</v>
      </c>
      <c r="D875" s="75">
        <v>14913</v>
      </c>
      <c r="E875" s="62" t="s">
        <v>5982</v>
      </c>
      <c r="F875" s="50"/>
      <c r="G875" s="36" t="s">
        <v>66</v>
      </c>
      <c r="H875" s="50"/>
      <c r="I875" s="35">
        <v>40038</v>
      </c>
      <c r="J875" s="35">
        <v>40038</v>
      </c>
      <c r="K875" s="50" t="s">
        <v>1</v>
      </c>
      <c r="L875" s="50" t="s">
        <v>3864</v>
      </c>
      <c r="M875" s="50"/>
      <c r="N875" s="50"/>
      <c r="O875" s="92" t="s">
        <v>3864</v>
      </c>
      <c r="P875" s="50" t="s">
        <v>55</v>
      </c>
      <c r="Q875" s="50" t="s">
        <v>130</v>
      </c>
      <c r="R875" s="76">
        <v>36</v>
      </c>
      <c r="S875" s="83" t="s">
        <v>131</v>
      </c>
      <c r="T875" s="54" t="s">
        <v>1228</v>
      </c>
      <c r="U875" s="83" t="s">
        <v>70</v>
      </c>
      <c r="V875" s="155" t="s">
        <v>1</v>
      </c>
      <c r="W875" s="170">
        <f t="shared" ca="1" si="127"/>
        <v>2009</v>
      </c>
      <c r="X875" s="170" t="e">
        <f>INDEX(Kraftwerksliste!$C$21:$Z$559,MATCH(A875,Kraftwerksliste!$D$21:$D$559,0),17)</f>
        <v>#N/A</v>
      </c>
      <c r="Z875" s="153" t="str" cm="1">
        <f t="array" aca="1" ref="Z875" ca="1">CELL("format",I875)</f>
        <v>D1</v>
      </c>
      <c r="AA875" s="6">
        <v>874</v>
      </c>
      <c r="AB875" s="173">
        <f t="shared" ca="1" si="128"/>
        <v>2009</v>
      </c>
      <c r="AC875" s="6">
        <f t="shared" si="121"/>
        <v>0</v>
      </c>
      <c r="AD875" s="6">
        <f t="shared" si="122"/>
        <v>0</v>
      </c>
      <c r="AE875" s="6">
        <f t="shared" si="126"/>
        <v>10</v>
      </c>
      <c r="AF875" s="6" t="str">
        <f t="shared" si="123"/>
        <v>in Betrieb</v>
      </c>
    </row>
    <row r="876" spans="1:32" x14ac:dyDescent="0.25">
      <c r="A876" s="50" t="s">
        <v>4599</v>
      </c>
      <c r="B876" s="50" t="s">
        <v>4600</v>
      </c>
      <c r="C876" s="50" t="s">
        <v>4601</v>
      </c>
      <c r="D876" s="77">
        <v>14913</v>
      </c>
      <c r="E876" s="50" t="s">
        <v>6361</v>
      </c>
      <c r="F876" s="50"/>
      <c r="G876" s="56" t="s">
        <v>66</v>
      </c>
      <c r="H876" s="50"/>
      <c r="I876" s="35">
        <v>41316</v>
      </c>
      <c r="J876" s="41">
        <v>41316</v>
      </c>
      <c r="K876" s="50" t="s">
        <v>1</v>
      </c>
      <c r="L876" s="50" t="s">
        <v>3864</v>
      </c>
      <c r="M876" s="50"/>
      <c r="N876" s="50"/>
      <c r="O876" s="50" t="s">
        <v>3864</v>
      </c>
      <c r="P876" s="51" t="s">
        <v>55</v>
      </c>
      <c r="Q876" s="50"/>
      <c r="R876" s="55">
        <v>18.399999999999999</v>
      </c>
      <c r="S876" s="50" t="s">
        <v>131</v>
      </c>
      <c r="T876" s="54" t="s">
        <v>370</v>
      </c>
      <c r="U876" s="50" t="s">
        <v>70</v>
      </c>
      <c r="V876" s="153" t="s">
        <v>1</v>
      </c>
      <c r="W876" s="170">
        <f t="shared" ca="1" si="127"/>
        <v>2013</v>
      </c>
      <c r="X876" s="170" t="e">
        <f>INDEX(Kraftwerksliste!$C$21:$Z$559,MATCH(A876,Kraftwerksliste!$D$21:$D$559,0),17)</f>
        <v>#N/A</v>
      </c>
      <c r="Z876" s="153" t="str" cm="1">
        <f t="array" aca="1" ref="Z876" ca="1">CELL("format",I876)</f>
        <v>D1</v>
      </c>
      <c r="AA876" s="6">
        <v>875</v>
      </c>
      <c r="AB876" s="173">
        <f t="shared" ca="1" si="128"/>
        <v>2013</v>
      </c>
      <c r="AC876" s="6">
        <f t="shared" si="121"/>
        <v>0</v>
      </c>
      <c r="AD876" s="6">
        <f t="shared" si="122"/>
        <v>0</v>
      </c>
      <c r="AE876" s="6">
        <f t="shared" si="126"/>
        <v>10</v>
      </c>
      <c r="AF876" s="6" t="str">
        <f t="shared" si="123"/>
        <v>in Betrieb</v>
      </c>
    </row>
    <row r="877" spans="1:32" x14ac:dyDescent="0.25">
      <c r="A877" s="139" t="s">
        <v>4990</v>
      </c>
      <c r="B877" s="139" t="s">
        <v>4991</v>
      </c>
      <c r="C877" s="139" t="s">
        <v>4992</v>
      </c>
      <c r="D877" s="139">
        <v>14913</v>
      </c>
      <c r="E877" s="139" t="s">
        <v>6594</v>
      </c>
      <c r="F877" s="139" t="s">
        <v>6595</v>
      </c>
      <c r="G877" s="139" t="s">
        <v>66</v>
      </c>
      <c r="H877" s="139"/>
      <c r="I877" s="34">
        <v>2012</v>
      </c>
      <c r="J877" s="34">
        <v>2012</v>
      </c>
      <c r="K877" s="139" t="s">
        <v>1</v>
      </c>
      <c r="L877" s="139" t="s">
        <v>3864</v>
      </c>
      <c r="M877" s="139"/>
      <c r="N877" s="139"/>
      <c r="O877" s="139" t="s">
        <v>3864</v>
      </c>
      <c r="P877" s="139" t="s">
        <v>55</v>
      </c>
      <c r="Q877" s="139"/>
      <c r="R877" s="140">
        <v>18.399999999999999</v>
      </c>
      <c r="S877" s="140"/>
      <c r="T877" s="151" t="s">
        <v>1228</v>
      </c>
      <c r="U877" s="140" t="s">
        <v>70</v>
      </c>
      <c r="V877" s="164" t="s">
        <v>1</v>
      </c>
      <c r="W877" s="170" t="str">
        <f t="shared" ca="1" si="127"/>
        <v>2012</v>
      </c>
      <c r="X877" s="170" t="e">
        <f>INDEX(Kraftwerksliste!$C$21:$Z$559,MATCH(A877,Kraftwerksliste!$D$21:$D$559,0),17)</f>
        <v>#N/A</v>
      </c>
      <c r="Z877" s="153" t="str" cm="1">
        <f t="array" aca="1" ref="Z877" ca="1">CELL("format",I877)</f>
        <v>F0</v>
      </c>
      <c r="AA877" s="6">
        <v>876</v>
      </c>
      <c r="AB877" s="173" t="str">
        <f t="shared" ca="1" si="128"/>
        <v>2012</v>
      </c>
      <c r="AC877" s="6">
        <f t="shared" si="121"/>
        <v>0</v>
      </c>
      <c r="AD877" s="6">
        <f t="shared" si="122"/>
        <v>0</v>
      </c>
      <c r="AE877" s="6">
        <f t="shared" si="126"/>
        <v>10</v>
      </c>
      <c r="AF877" s="6" t="str">
        <f t="shared" si="123"/>
        <v>in Betrieb</v>
      </c>
    </row>
    <row r="878" spans="1:32" x14ac:dyDescent="0.25">
      <c r="A878" s="139" t="s">
        <v>5481</v>
      </c>
      <c r="B878" s="139" t="s">
        <v>5482</v>
      </c>
      <c r="C878" s="139"/>
      <c r="D878" s="139">
        <v>16866</v>
      </c>
      <c r="E878" s="139" t="s">
        <v>6874</v>
      </c>
      <c r="F878" s="139"/>
      <c r="G878" s="139" t="s">
        <v>66</v>
      </c>
      <c r="H878" s="139"/>
      <c r="I878" s="32">
        <v>2004</v>
      </c>
      <c r="J878" s="32">
        <v>2004</v>
      </c>
      <c r="K878" s="139" t="s">
        <v>1</v>
      </c>
      <c r="L878" s="139" t="s">
        <v>3864</v>
      </c>
      <c r="M878" s="139"/>
      <c r="N878" s="139"/>
      <c r="O878" s="139" t="s">
        <v>3864</v>
      </c>
      <c r="P878" s="139" t="s">
        <v>55</v>
      </c>
      <c r="Q878" s="139"/>
      <c r="R878" s="140">
        <v>20</v>
      </c>
      <c r="S878" s="140"/>
      <c r="T878" s="151" t="s">
        <v>3212</v>
      </c>
      <c r="U878" s="140" t="s">
        <v>70</v>
      </c>
      <c r="V878" s="164" t="s">
        <v>1</v>
      </c>
      <c r="W878" s="170" t="str">
        <f t="shared" ca="1" si="127"/>
        <v>2004</v>
      </c>
      <c r="X878" s="170" t="e">
        <f>INDEX(Kraftwerksliste!$C$21:$Z$559,MATCH(A878,Kraftwerksliste!$D$21:$D$559,0),17)</f>
        <v>#N/A</v>
      </c>
      <c r="Z878" s="153" t="str" cm="1">
        <f t="array" aca="1" ref="Z878" ca="1">CELL("format",I878)</f>
        <v>G</v>
      </c>
      <c r="AA878" s="6">
        <v>877</v>
      </c>
      <c r="AB878" s="173" t="str">
        <f t="shared" ca="1" si="128"/>
        <v>2004</v>
      </c>
      <c r="AC878" s="6">
        <f t="shared" si="121"/>
        <v>0</v>
      </c>
      <c r="AD878" s="6">
        <f t="shared" si="122"/>
        <v>0</v>
      </c>
      <c r="AE878" s="6">
        <f t="shared" si="126"/>
        <v>10</v>
      </c>
      <c r="AF878" s="6" t="str">
        <f t="shared" si="123"/>
        <v>in Betrieb</v>
      </c>
    </row>
    <row r="879" spans="1:32" x14ac:dyDescent="0.25">
      <c r="A879" s="139" t="s">
        <v>5483</v>
      </c>
      <c r="B879" s="139" t="s">
        <v>5484</v>
      </c>
      <c r="C879" s="139"/>
      <c r="D879" s="139">
        <v>38364</v>
      </c>
      <c r="E879" s="139" t="s">
        <v>6875</v>
      </c>
      <c r="F879" s="139"/>
      <c r="G879" s="139" t="s">
        <v>59</v>
      </c>
      <c r="H879" s="139"/>
      <c r="I879" s="32">
        <v>2005</v>
      </c>
      <c r="J879" s="32">
        <v>2005</v>
      </c>
      <c r="K879" s="139" t="s">
        <v>1</v>
      </c>
      <c r="L879" s="139" t="s">
        <v>3864</v>
      </c>
      <c r="M879" s="139"/>
      <c r="N879" s="139"/>
      <c r="O879" s="139" t="s">
        <v>3864</v>
      </c>
      <c r="P879" s="139" t="s">
        <v>55</v>
      </c>
      <c r="Q879" s="139"/>
      <c r="R879" s="140">
        <v>10</v>
      </c>
      <c r="S879" s="140"/>
      <c r="T879" s="151" t="s">
        <v>149</v>
      </c>
      <c r="U879" s="140" t="s">
        <v>161</v>
      </c>
      <c r="V879" s="164" t="s">
        <v>1</v>
      </c>
      <c r="W879" s="170" t="str">
        <f t="shared" ca="1" si="127"/>
        <v>2005</v>
      </c>
      <c r="X879" s="170" t="e">
        <f>INDEX(Kraftwerksliste!$C$21:$Z$559,MATCH(A879,Kraftwerksliste!$D$21:$D$559,0),17)</f>
        <v>#N/A</v>
      </c>
      <c r="Z879" s="153" t="str" cm="1">
        <f t="array" aca="1" ref="Z879" ca="1">CELL("format",I879)</f>
        <v>G</v>
      </c>
      <c r="AA879" s="6">
        <v>878</v>
      </c>
      <c r="AB879" s="173" t="str">
        <f t="shared" ca="1" si="128"/>
        <v>2005</v>
      </c>
      <c r="AC879" s="6">
        <f t="shared" si="121"/>
        <v>0</v>
      </c>
      <c r="AD879" s="6">
        <f t="shared" si="122"/>
        <v>0</v>
      </c>
      <c r="AE879" s="6">
        <f t="shared" si="126"/>
        <v>10</v>
      </c>
      <c r="AF879" s="6" t="str">
        <f t="shared" si="123"/>
        <v>in Betrieb</v>
      </c>
    </row>
    <row r="880" spans="1:32" x14ac:dyDescent="0.25">
      <c r="A880" s="139" t="s">
        <v>5488</v>
      </c>
      <c r="B880" s="139"/>
      <c r="C880" s="139"/>
      <c r="D880" s="139">
        <v>38170</v>
      </c>
      <c r="E880" s="139" t="s">
        <v>6877</v>
      </c>
      <c r="F880" s="139"/>
      <c r="G880" s="139" t="s">
        <v>59</v>
      </c>
      <c r="H880" s="139"/>
      <c r="I880" s="32">
        <v>2001</v>
      </c>
      <c r="J880" s="32">
        <v>2001</v>
      </c>
      <c r="K880" s="139" t="s">
        <v>1</v>
      </c>
      <c r="L880" s="139" t="s">
        <v>3864</v>
      </c>
      <c r="M880" s="139"/>
      <c r="N880" s="139"/>
      <c r="O880" s="139" t="s">
        <v>3864</v>
      </c>
      <c r="P880" s="139" t="s">
        <v>55</v>
      </c>
      <c r="Q880" s="139"/>
      <c r="R880" s="140">
        <v>11</v>
      </c>
      <c r="S880" s="140"/>
      <c r="T880" s="151" t="s">
        <v>149</v>
      </c>
      <c r="U880" s="140" t="s">
        <v>161</v>
      </c>
      <c r="V880" s="164" t="s">
        <v>1</v>
      </c>
      <c r="W880" s="170" t="str">
        <f t="shared" ca="1" si="127"/>
        <v>2001</v>
      </c>
      <c r="X880" s="170" t="e">
        <f>INDEX(Kraftwerksliste!$C$21:$Z$559,MATCH(A880,Kraftwerksliste!$D$21:$D$559,0),17)</f>
        <v>#N/A</v>
      </c>
      <c r="Z880" s="153" t="str" cm="1">
        <f t="array" aca="1" ref="Z880" ca="1">CELL("format",I880)</f>
        <v>G</v>
      </c>
      <c r="AA880" s="6">
        <v>879</v>
      </c>
      <c r="AB880" s="173" t="str">
        <f t="shared" ca="1" si="128"/>
        <v>2001</v>
      </c>
      <c r="AC880" s="6">
        <f t="shared" si="121"/>
        <v>0</v>
      </c>
      <c r="AD880" s="6">
        <f t="shared" si="122"/>
        <v>0</v>
      </c>
      <c r="AE880" s="6">
        <f t="shared" si="126"/>
        <v>10</v>
      </c>
      <c r="AF880" s="6" t="str">
        <f t="shared" si="123"/>
        <v>in Betrieb</v>
      </c>
    </row>
    <row r="881" spans="1:32" x14ac:dyDescent="0.25">
      <c r="A881" s="139" t="s">
        <v>5494</v>
      </c>
      <c r="B881" s="139" t="s">
        <v>5495</v>
      </c>
      <c r="C881" s="139"/>
      <c r="D881" s="139">
        <v>24855</v>
      </c>
      <c r="E881" s="139" t="s">
        <v>6882</v>
      </c>
      <c r="F881" s="139"/>
      <c r="G881" s="139" t="s">
        <v>78</v>
      </c>
      <c r="H881" s="139"/>
      <c r="I881" s="32">
        <v>2001</v>
      </c>
      <c r="J881" s="32">
        <v>2001</v>
      </c>
      <c r="K881" s="139" t="s">
        <v>1</v>
      </c>
      <c r="L881" s="139" t="s">
        <v>3864</v>
      </c>
      <c r="M881" s="139"/>
      <c r="N881" s="139"/>
      <c r="O881" s="139" t="s">
        <v>3864</v>
      </c>
      <c r="P881" s="139" t="s">
        <v>55</v>
      </c>
      <c r="Q881" s="139"/>
      <c r="R881" s="140">
        <v>18</v>
      </c>
      <c r="S881" s="140"/>
      <c r="T881" s="151" t="s">
        <v>149</v>
      </c>
      <c r="U881" s="140" t="s">
        <v>79</v>
      </c>
      <c r="V881" s="164" t="s">
        <v>1</v>
      </c>
      <c r="W881" s="170" t="str">
        <f t="shared" ca="1" si="127"/>
        <v>2001</v>
      </c>
      <c r="X881" s="170" t="e">
        <f>INDEX(Kraftwerksliste!$C$21:$Z$559,MATCH(A881,Kraftwerksliste!$D$21:$D$559,0),17)</f>
        <v>#N/A</v>
      </c>
      <c r="Z881" s="153" t="str" cm="1">
        <f t="array" aca="1" ref="Z881" ca="1">CELL("format",I881)</f>
        <v>G</v>
      </c>
      <c r="AA881" s="6">
        <v>880</v>
      </c>
      <c r="AB881" s="173" t="str">
        <f t="shared" ca="1" si="128"/>
        <v>2001</v>
      </c>
      <c r="AC881" s="6">
        <f t="shared" si="121"/>
        <v>0</v>
      </c>
      <c r="AD881" s="6">
        <f t="shared" si="122"/>
        <v>0</v>
      </c>
      <c r="AE881" s="6">
        <f t="shared" si="126"/>
        <v>10</v>
      </c>
      <c r="AF881" s="6" t="str">
        <f t="shared" si="123"/>
        <v>in Betrieb</v>
      </c>
    </row>
    <row r="882" spans="1:32" x14ac:dyDescent="0.25">
      <c r="A882" s="139" t="s">
        <v>5498</v>
      </c>
      <c r="B882" s="139" t="s">
        <v>5499</v>
      </c>
      <c r="C882" s="139"/>
      <c r="D882" s="139">
        <v>28790</v>
      </c>
      <c r="E882" s="139" t="s">
        <v>6885</v>
      </c>
      <c r="F882" s="139"/>
      <c r="G882" s="139" t="s">
        <v>59</v>
      </c>
      <c r="H882" s="139"/>
      <c r="I882" s="32">
        <v>2002</v>
      </c>
      <c r="J882" s="32">
        <v>2002</v>
      </c>
      <c r="K882" s="139" t="s">
        <v>1</v>
      </c>
      <c r="L882" s="139" t="s">
        <v>3864</v>
      </c>
      <c r="M882" s="139"/>
      <c r="N882" s="139"/>
      <c r="O882" s="139" t="s">
        <v>3864</v>
      </c>
      <c r="P882" s="139" t="s">
        <v>55</v>
      </c>
      <c r="Q882" s="139"/>
      <c r="R882" s="140">
        <v>10.8</v>
      </c>
      <c r="S882" s="140"/>
      <c r="T882" s="151" t="s">
        <v>1280</v>
      </c>
      <c r="U882" s="140" t="s">
        <v>60</v>
      </c>
      <c r="V882" s="164" t="s">
        <v>1</v>
      </c>
      <c r="W882" s="170" t="str">
        <f t="shared" ca="1" si="127"/>
        <v>2002</v>
      </c>
      <c r="X882" s="170" t="e">
        <f>INDEX(Kraftwerksliste!$C$21:$Z$559,MATCH(A882,Kraftwerksliste!$D$21:$D$559,0),17)</f>
        <v>#N/A</v>
      </c>
      <c r="Z882" s="153" t="str" cm="1">
        <f t="array" aca="1" ref="Z882" ca="1">CELL("format",I882)</f>
        <v>G</v>
      </c>
      <c r="AA882" s="6">
        <v>881</v>
      </c>
      <c r="AB882" s="173" t="str">
        <f t="shared" ca="1" si="128"/>
        <v>2002</v>
      </c>
      <c r="AC882" s="6">
        <f t="shared" si="121"/>
        <v>0</v>
      </c>
      <c r="AD882" s="6">
        <f t="shared" si="122"/>
        <v>0</v>
      </c>
      <c r="AE882" s="6">
        <f t="shared" si="126"/>
        <v>10</v>
      </c>
      <c r="AF882" s="6" t="str">
        <f t="shared" si="123"/>
        <v>in Betrieb</v>
      </c>
    </row>
    <row r="883" spans="1:32" x14ac:dyDescent="0.25">
      <c r="A883" s="139" t="s">
        <v>2776</v>
      </c>
      <c r="B883" s="139" t="s">
        <v>2777</v>
      </c>
      <c r="C883" s="139" t="s">
        <v>2778</v>
      </c>
      <c r="D883" s="139">
        <v>1987</v>
      </c>
      <c r="E883" s="139" t="s">
        <v>2779</v>
      </c>
      <c r="F883" s="139" t="s">
        <v>2780</v>
      </c>
      <c r="G883" s="139" t="s">
        <v>66</v>
      </c>
      <c r="H883" s="139"/>
      <c r="I883" s="30">
        <v>34608</v>
      </c>
      <c r="J883" s="30">
        <v>34608</v>
      </c>
      <c r="K883" s="139" t="s">
        <v>1</v>
      </c>
      <c r="L883" s="139" t="s">
        <v>110</v>
      </c>
      <c r="M883" s="139" t="s">
        <v>20</v>
      </c>
      <c r="N883" s="139" t="s">
        <v>218</v>
      </c>
      <c r="O883" s="139" t="s">
        <v>20</v>
      </c>
      <c r="P883" s="139" t="s">
        <v>58</v>
      </c>
      <c r="Q883" s="139" t="s">
        <v>55</v>
      </c>
      <c r="R883" s="140">
        <v>122</v>
      </c>
      <c r="S883" s="140"/>
      <c r="T883" s="151" t="s">
        <v>370</v>
      </c>
      <c r="U883" s="140" t="s">
        <v>100</v>
      </c>
      <c r="V883" s="164" t="s">
        <v>1</v>
      </c>
      <c r="W883" s="170">
        <f t="shared" ca="1" si="127"/>
        <v>1994</v>
      </c>
      <c r="X883" s="170" t="str">
        <f>INDEX(Kraftwerksliste!$C$21:$Z$559,MATCH(A883,Kraftwerksliste!$D$21:$D$559,0),17)</f>
        <v>Combined cycle</v>
      </c>
      <c r="Z883" s="153" t="str" cm="1">
        <f t="array" aca="1" ref="Z883" ca="1">CELL("format",I883)</f>
        <v>D1</v>
      </c>
      <c r="AA883" s="6">
        <v>882</v>
      </c>
      <c r="AB883" s="173">
        <f t="shared" ca="1" si="128"/>
        <v>1994</v>
      </c>
      <c r="AC883" s="6">
        <f t="shared" si="121"/>
        <v>0</v>
      </c>
      <c r="AD883" s="6">
        <f t="shared" si="122"/>
        <v>0</v>
      </c>
      <c r="AE883" s="6">
        <f t="shared" si="126"/>
        <v>10</v>
      </c>
      <c r="AF883" s="6" t="str">
        <f t="shared" si="123"/>
        <v>in Betrieb</v>
      </c>
    </row>
    <row r="884" spans="1:32" x14ac:dyDescent="0.25">
      <c r="A884" s="139" t="s">
        <v>2462</v>
      </c>
      <c r="B884" s="139" t="s">
        <v>2463</v>
      </c>
      <c r="C884" s="139" t="s">
        <v>2464</v>
      </c>
      <c r="D884" s="139">
        <v>16303</v>
      </c>
      <c r="E884" s="139" t="s">
        <v>2465</v>
      </c>
      <c r="F884" s="139"/>
      <c r="G884" s="139" t="s">
        <v>66</v>
      </c>
      <c r="H884" s="139" t="s">
        <v>2466</v>
      </c>
      <c r="I884" s="30">
        <v>26325</v>
      </c>
      <c r="J884" s="30">
        <v>26325</v>
      </c>
      <c r="K884" s="139" t="s">
        <v>1</v>
      </c>
      <c r="L884" s="139" t="s">
        <v>27</v>
      </c>
      <c r="M884" s="139" t="s">
        <v>2467</v>
      </c>
      <c r="N884" s="139" t="s">
        <v>1778</v>
      </c>
      <c r="O884" s="139" t="s">
        <v>27</v>
      </c>
      <c r="P884" s="139" t="s">
        <v>58</v>
      </c>
      <c r="Q884" s="139" t="s">
        <v>55</v>
      </c>
      <c r="R884" s="140">
        <v>28</v>
      </c>
      <c r="S884" s="140" t="s">
        <v>2468</v>
      </c>
      <c r="T884" s="151" t="s">
        <v>370</v>
      </c>
      <c r="U884" s="140" t="s">
        <v>77</v>
      </c>
      <c r="V884" s="164" t="s">
        <v>1</v>
      </c>
      <c r="W884" s="170">
        <f t="shared" ca="1" si="127"/>
        <v>1972</v>
      </c>
      <c r="X884" s="170" t="str">
        <f>INDEX(Kraftwerksliste!$C$21:$Z$559,MATCH(A884,Kraftwerksliste!$D$21:$D$559,0),17)</f>
        <v>Steam turbine</v>
      </c>
      <c r="Z884" s="153" t="str" cm="1">
        <f t="array" aca="1" ref="Z884" ca="1">CELL("format",I884)</f>
        <v>D1</v>
      </c>
      <c r="AA884" s="6">
        <v>883</v>
      </c>
      <c r="AB884" s="173">
        <f t="shared" ca="1" si="128"/>
        <v>1972</v>
      </c>
      <c r="AC884" s="6">
        <f t="shared" si="121"/>
        <v>0</v>
      </c>
      <c r="AD884" s="6">
        <f t="shared" si="122"/>
        <v>0</v>
      </c>
      <c r="AE884" s="6">
        <f t="shared" si="126"/>
        <v>10</v>
      </c>
      <c r="AF884" s="6" t="str">
        <f t="shared" si="123"/>
        <v>in Betrieb</v>
      </c>
    </row>
    <row r="885" spans="1:32" x14ac:dyDescent="0.25">
      <c r="A885" s="139" t="s">
        <v>2469</v>
      </c>
      <c r="B885" s="139" t="s">
        <v>2463</v>
      </c>
      <c r="C885" s="139" t="s">
        <v>2464</v>
      </c>
      <c r="D885" s="139">
        <v>16303</v>
      </c>
      <c r="E885" s="139" t="s">
        <v>2465</v>
      </c>
      <c r="F885" s="139"/>
      <c r="G885" s="139" t="s">
        <v>66</v>
      </c>
      <c r="H885" s="139" t="s">
        <v>2470</v>
      </c>
      <c r="I885" s="30">
        <v>34344</v>
      </c>
      <c r="J885" s="30">
        <v>34344</v>
      </c>
      <c r="K885" s="139" t="s">
        <v>1</v>
      </c>
      <c r="L885" s="139" t="s">
        <v>27</v>
      </c>
      <c r="M885" s="139" t="s">
        <v>2471</v>
      </c>
      <c r="N885" s="139" t="s">
        <v>2472</v>
      </c>
      <c r="O885" s="139" t="s">
        <v>27</v>
      </c>
      <c r="P885" s="139" t="s">
        <v>58</v>
      </c>
      <c r="Q885" s="139" t="s">
        <v>58</v>
      </c>
      <c r="R885" s="140">
        <v>34.5</v>
      </c>
      <c r="S885" s="140" t="s">
        <v>2473</v>
      </c>
      <c r="T885" s="151" t="s">
        <v>370</v>
      </c>
      <c r="U885" s="140" t="s">
        <v>77</v>
      </c>
      <c r="V885" s="164" t="s">
        <v>1</v>
      </c>
      <c r="W885" s="170">
        <f t="shared" ca="1" si="127"/>
        <v>1994</v>
      </c>
      <c r="X885" s="170" t="str">
        <f>INDEX(Kraftwerksliste!$C$21:$Z$559,MATCH(A885,Kraftwerksliste!$D$21:$D$559,0),17)</f>
        <v>Steam turbine</v>
      </c>
      <c r="Z885" s="153" t="str" cm="1">
        <f t="array" aca="1" ref="Z885" ca="1">CELL("format",I885)</f>
        <v>D1</v>
      </c>
      <c r="AA885" s="6">
        <v>884</v>
      </c>
      <c r="AB885" s="173">
        <f t="shared" ca="1" si="128"/>
        <v>1994</v>
      </c>
      <c r="AC885" s="6">
        <f t="shared" si="121"/>
        <v>0</v>
      </c>
      <c r="AD885" s="6">
        <f t="shared" si="122"/>
        <v>0</v>
      </c>
      <c r="AE885" s="6">
        <f t="shared" si="126"/>
        <v>10</v>
      </c>
      <c r="AF885" s="6" t="str">
        <f t="shared" si="123"/>
        <v>in Betrieb</v>
      </c>
    </row>
    <row r="886" spans="1:32" x14ac:dyDescent="0.25">
      <c r="A886" s="139" t="s">
        <v>2474</v>
      </c>
      <c r="B886" s="139" t="s">
        <v>2463</v>
      </c>
      <c r="C886" s="139" t="s">
        <v>2464</v>
      </c>
      <c r="D886" s="139">
        <v>16303</v>
      </c>
      <c r="E886" s="139" t="s">
        <v>2465</v>
      </c>
      <c r="F886" s="139"/>
      <c r="G886" s="139" t="s">
        <v>66</v>
      </c>
      <c r="H886" s="139" t="s">
        <v>2475</v>
      </c>
      <c r="I886" s="30">
        <v>35950</v>
      </c>
      <c r="J886" s="30">
        <v>35950</v>
      </c>
      <c r="K886" s="139" t="s">
        <v>1</v>
      </c>
      <c r="L886" s="139" t="s">
        <v>27</v>
      </c>
      <c r="M886" s="139" t="s">
        <v>2467</v>
      </c>
      <c r="N886" s="139" t="s">
        <v>1778</v>
      </c>
      <c r="O886" s="139" t="s">
        <v>27</v>
      </c>
      <c r="P886" s="139" t="s">
        <v>58</v>
      </c>
      <c r="Q886" s="139" t="s">
        <v>55</v>
      </c>
      <c r="R886" s="140">
        <v>106</v>
      </c>
      <c r="S886" s="140" t="s">
        <v>2468</v>
      </c>
      <c r="T886" s="151" t="s">
        <v>370</v>
      </c>
      <c r="U886" s="140" t="s">
        <v>77</v>
      </c>
      <c r="V886" s="164" t="s">
        <v>1</v>
      </c>
      <c r="W886" s="170">
        <f t="shared" ca="1" si="127"/>
        <v>1998</v>
      </c>
      <c r="X886" s="170" t="str">
        <f>INDEX(Kraftwerksliste!$C$21:$Z$559,MATCH(A886,Kraftwerksliste!$D$21:$D$559,0),17)</f>
        <v>Steam turbine</v>
      </c>
      <c r="Z886" s="153" t="str" cm="1">
        <f t="array" aca="1" ref="Z886" ca="1">CELL("format",I886)</f>
        <v>D1</v>
      </c>
      <c r="AA886" s="6">
        <v>885</v>
      </c>
      <c r="AB886" s="173">
        <f t="shared" ca="1" si="128"/>
        <v>1998</v>
      </c>
      <c r="AC886" s="6">
        <f t="shared" si="121"/>
        <v>0</v>
      </c>
      <c r="AD886" s="6">
        <f t="shared" si="122"/>
        <v>0</v>
      </c>
      <c r="AE886" s="6">
        <f t="shared" si="126"/>
        <v>10</v>
      </c>
      <c r="AF886" s="6" t="str">
        <f t="shared" si="123"/>
        <v>in Betrieb</v>
      </c>
    </row>
    <row r="887" spans="1:32" x14ac:dyDescent="0.25">
      <c r="A887" s="139" t="s">
        <v>2476</v>
      </c>
      <c r="B887" s="139" t="s">
        <v>2463</v>
      </c>
      <c r="C887" s="139" t="s">
        <v>2464</v>
      </c>
      <c r="D887" s="139">
        <v>16303</v>
      </c>
      <c r="E887" s="139" t="s">
        <v>2465</v>
      </c>
      <c r="F887" s="139"/>
      <c r="G887" s="139" t="s">
        <v>66</v>
      </c>
      <c r="H887" s="139" t="s">
        <v>2477</v>
      </c>
      <c r="I887" s="30">
        <v>35999</v>
      </c>
      <c r="J887" s="30">
        <v>35999</v>
      </c>
      <c r="K887" s="139" t="s">
        <v>1</v>
      </c>
      <c r="L887" s="139" t="s">
        <v>27</v>
      </c>
      <c r="M887" s="139" t="s">
        <v>2467</v>
      </c>
      <c r="N887" s="139" t="s">
        <v>2478</v>
      </c>
      <c r="O887" s="139" t="s">
        <v>27</v>
      </c>
      <c r="P887" s="139" t="s">
        <v>58</v>
      </c>
      <c r="Q887" s="139" t="s">
        <v>55</v>
      </c>
      <c r="R887" s="140">
        <v>106</v>
      </c>
      <c r="S887" s="140" t="s">
        <v>2468</v>
      </c>
      <c r="T887" s="151" t="s">
        <v>370</v>
      </c>
      <c r="U887" s="140" t="s">
        <v>77</v>
      </c>
      <c r="V887" s="164" t="s">
        <v>1</v>
      </c>
      <c r="W887" s="170">
        <f t="shared" ca="1" si="127"/>
        <v>1998</v>
      </c>
      <c r="X887" s="170" t="str">
        <f>INDEX(Kraftwerksliste!$C$21:$Z$559,MATCH(A887,Kraftwerksliste!$D$21:$D$559,0),17)</f>
        <v>Steam turbine</v>
      </c>
      <c r="Z887" s="153" t="str" cm="1">
        <f t="array" aca="1" ref="Z887" ca="1">CELL("format",I887)</f>
        <v>D1</v>
      </c>
      <c r="AA887" s="6">
        <v>886</v>
      </c>
      <c r="AB887" s="173">
        <f t="shared" ca="1" si="128"/>
        <v>1998</v>
      </c>
      <c r="AC887" s="6">
        <f t="shared" si="121"/>
        <v>0</v>
      </c>
      <c r="AD887" s="6">
        <f t="shared" si="122"/>
        <v>0</v>
      </c>
      <c r="AE887" s="6">
        <f t="shared" si="126"/>
        <v>10</v>
      </c>
      <c r="AF887" s="6" t="str">
        <f t="shared" si="123"/>
        <v>in Betrieb</v>
      </c>
    </row>
    <row r="888" spans="1:32" x14ac:dyDescent="0.25">
      <c r="A888" s="139" t="s">
        <v>2479</v>
      </c>
      <c r="B888" s="139" t="s">
        <v>2463</v>
      </c>
      <c r="C888" s="139" t="s">
        <v>2464</v>
      </c>
      <c r="D888" s="139">
        <v>16303</v>
      </c>
      <c r="E888" s="139" t="s">
        <v>2465</v>
      </c>
      <c r="F888" s="139"/>
      <c r="G888" s="139" t="s">
        <v>66</v>
      </c>
      <c r="H888" s="139" t="s">
        <v>2480</v>
      </c>
      <c r="I888" s="30">
        <v>40790</v>
      </c>
      <c r="J888" s="30">
        <v>40790</v>
      </c>
      <c r="K888" s="139" t="s">
        <v>1</v>
      </c>
      <c r="L888" s="139" t="s">
        <v>27</v>
      </c>
      <c r="M888" s="139"/>
      <c r="N888" s="139"/>
      <c r="O888" s="139" t="s">
        <v>27</v>
      </c>
      <c r="P888" s="139" t="s">
        <v>58</v>
      </c>
      <c r="Q888" s="139" t="s">
        <v>58</v>
      </c>
      <c r="R888" s="140">
        <v>59</v>
      </c>
      <c r="S888" s="140" t="s">
        <v>2473</v>
      </c>
      <c r="T888" s="151" t="s">
        <v>370</v>
      </c>
      <c r="U888" s="140" t="s">
        <v>77</v>
      </c>
      <c r="V888" s="164" t="s">
        <v>1</v>
      </c>
      <c r="W888" s="170">
        <f t="shared" ca="1" si="127"/>
        <v>2011</v>
      </c>
      <c r="X888" s="170" t="str">
        <f>INDEX(Kraftwerksliste!$C$21:$Z$559,MATCH(A888,Kraftwerksliste!$D$21:$D$559,0),17)</f>
        <v>Steam turbine</v>
      </c>
      <c r="Z888" s="153" t="str" cm="1">
        <f t="array" aca="1" ref="Z888" ca="1">CELL("format",I888)</f>
        <v>D1</v>
      </c>
      <c r="AA888" s="6">
        <v>887</v>
      </c>
      <c r="AB888" s="173">
        <f t="shared" ca="1" si="128"/>
        <v>2011</v>
      </c>
      <c r="AC888" s="6">
        <f t="shared" si="121"/>
        <v>0</v>
      </c>
      <c r="AD888" s="6">
        <f t="shared" si="122"/>
        <v>0</v>
      </c>
      <c r="AE888" s="6">
        <f t="shared" si="126"/>
        <v>10</v>
      </c>
      <c r="AF888" s="6" t="str">
        <f t="shared" si="123"/>
        <v>in Betrieb</v>
      </c>
    </row>
    <row r="889" spans="1:32" x14ac:dyDescent="0.25">
      <c r="A889" s="139" t="s">
        <v>2793</v>
      </c>
      <c r="B889" s="139" t="s">
        <v>2794</v>
      </c>
      <c r="C889" s="139" t="s">
        <v>2795</v>
      </c>
      <c r="D889" s="139">
        <v>97424</v>
      </c>
      <c r="E889" s="139" t="s">
        <v>2796</v>
      </c>
      <c r="F889" s="139" t="s">
        <v>2797</v>
      </c>
      <c r="G889" s="139" t="s">
        <v>127</v>
      </c>
      <c r="H889" s="139" t="s">
        <v>321</v>
      </c>
      <c r="I889" s="30">
        <v>33025</v>
      </c>
      <c r="J889" s="30">
        <v>33025</v>
      </c>
      <c r="K889" s="139" t="s">
        <v>1</v>
      </c>
      <c r="L889" s="139" t="s">
        <v>110</v>
      </c>
      <c r="M889" s="139" t="s">
        <v>16</v>
      </c>
      <c r="N889" s="139" t="s">
        <v>2798</v>
      </c>
      <c r="O889" s="139" t="s">
        <v>16</v>
      </c>
      <c r="P889" s="139" t="s">
        <v>130</v>
      </c>
      <c r="Q889" s="139" t="s">
        <v>55</v>
      </c>
      <c r="R889" s="140">
        <v>24.4</v>
      </c>
      <c r="S889" s="140" t="s">
        <v>2799</v>
      </c>
      <c r="T889" s="151" t="s">
        <v>149</v>
      </c>
      <c r="U889" s="140" t="s">
        <v>2800</v>
      </c>
      <c r="V889" s="164" t="s">
        <v>1</v>
      </c>
      <c r="W889" s="170">
        <f t="shared" ca="1" si="127"/>
        <v>1990</v>
      </c>
      <c r="X889" s="170" t="str">
        <f>INDEX(Kraftwerksliste!$C$21:$Z$559,MATCH(A889,Kraftwerksliste!$D$21:$D$559,0),17)</f>
        <v>Steam turbine</v>
      </c>
      <c r="Z889" s="153" t="str" cm="1">
        <f t="array" aca="1" ref="Z889" ca="1">CELL("format",I889)</f>
        <v>D1</v>
      </c>
      <c r="AA889" s="6">
        <v>888</v>
      </c>
      <c r="AB889" s="173">
        <f t="shared" ca="1" si="128"/>
        <v>1990</v>
      </c>
      <c r="AC889" s="6">
        <f t="shared" si="121"/>
        <v>0</v>
      </c>
      <c r="AD889" s="6">
        <f t="shared" si="122"/>
        <v>0</v>
      </c>
      <c r="AE889" s="6">
        <f t="shared" si="126"/>
        <v>10</v>
      </c>
      <c r="AF889" s="6" t="str">
        <f t="shared" si="123"/>
        <v>in Betrieb</v>
      </c>
    </row>
    <row r="890" spans="1:32" x14ac:dyDescent="0.25">
      <c r="A890" s="139" t="s">
        <v>2801</v>
      </c>
      <c r="B890" s="139" t="s">
        <v>2802</v>
      </c>
      <c r="C890" s="139" t="s">
        <v>2803</v>
      </c>
      <c r="D890" s="139">
        <v>19061</v>
      </c>
      <c r="E890" s="139" t="s">
        <v>2804</v>
      </c>
      <c r="F890" s="139"/>
      <c r="G890" s="139" t="s">
        <v>144</v>
      </c>
      <c r="H890" s="139"/>
      <c r="I890" s="30">
        <v>34669</v>
      </c>
      <c r="J890" s="30">
        <v>34669</v>
      </c>
      <c r="K890" s="139" t="s">
        <v>1</v>
      </c>
      <c r="L890" s="139" t="s">
        <v>110</v>
      </c>
      <c r="M890" s="139" t="s">
        <v>20</v>
      </c>
      <c r="N890" s="139" t="s">
        <v>249</v>
      </c>
      <c r="O890" s="139" t="s">
        <v>20</v>
      </c>
      <c r="P890" s="139" t="s">
        <v>58</v>
      </c>
      <c r="Q890" s="139" t="s">
        <v>55</v>
      </c>
      <c r="R890" s="140">
        <v>44.9</v>
      </c>
      <c r="S890" s="140" t="s">
        <v>2805</v>
      </c>
      <c r="T890" s="151" t="s">
        <v>370</v>
      </c>
      <c r="U890" s="140" t="s">
        <v>2806</v>
      </c>
      <c r="V890" s="164" t="s">
        <v>1</v>
      </c>
      <c r="W890" s="170">
        <f t="shared" ca="1" si="127"/>
        <v>1994</v>
      </c>
      <c r="X890" s="170" t="str">
        <f>INDEX(Kraftwerksliste!$C$21:$Z$559,MATCH(A890,Kraftwerksliste!$D$21:$D$559,0),17)</f>
        <v>Steam turbine</v>
      </c>
      <c r="Z890" s="153" t="str" cm="1">
        <f t="array" aca="1" ref="Z890" ca="1">CELL("format",I890)</f>
        <v>D1</v>
      </c>
      <c r="AA890" s="6">
        <v>889</v>
      </c>
      <c r="AB890" s="173">
        <f t="shared" ca="1" si="128"/>
        <v>1994</v>
      </c>
      <c r="AC890" s="6">
        <f t="shared" si="121"/>
        <v>0</v>
      </c>
      <c r="AD890" s="6">
        <f t="shared" si="122"/>
        <v>0</v>
      </c>
      <c r="AE890" s="6">
        <f t="shared" si="126"/>
        <v>10</v>
      </c>
      <c r="AF890" s="6" t="str">
        <f t="shared" si="123"/>
        <v>in Betrieb</v>
      </c>
    </row>
    <row r="891" spans="1:32" x14ac:dyDescent="0.25">
      <c r="A891" s="139" t="s">
        <v>2807</v>
      </c>
      <c r="B891" s="139" t="s">
        <v>2802</v>
      </c>
      <c r="C891" s="139" t="s">
        <v>2808</v>
      </c>
      <c r="D891" s="139">
        <v>19057</v>
      </c>
      <c r="E891" s="139" t="s">
        <v>2804</v>
      </c>
      <c r="F891" s="139"/>
      <c r="G891" s="139" t="s">
        <v>144</v>
      </c>
      <c r="H891" s="139"/>
      <c r="I891" s="30">
        <v>34669</v>
      </c>
      <c r="J891" s="30">
        <v>34669</v>
      </c>
      <c r="K891" s="139" t="s">
        <v>1</v>
      </c>
      <c r="L891" s="139" t="s">
        <v>110</v>
      </c>
      <c r="M891" s="139" t="s">
        <v>20</v>
      </c>
      <c r="N891" s="139" t="s">
        <v>249</v>
      </c>
      <c r="O891" s="139" t="s">
        <v>20</v>
      </c>
      <c r="P891" s="139" t="s">
        <v>58</v>
      </c>
      <c r="Q891" s="139" t="s">
        <v>55</v>
      </c>
      <c r="R891" s="140">
        <v>23</v>
      </c>
      <c r="S891" s="140" t="s">
        <v>2809</v>
      </c>
      <c r="T891" s="151" t="s">
        <v>149</v>
      </c>
      <c r="U891" s="140" t="s">
        <v>2806</v>
      </c>
      <c r="V891" s="164" t="s">
        <v>1</v>
      </c>
      <c r="W891" s="170">
        <f t="shared" ca="1" si="127"/>
        <v>1994</v>
      </c>
      <c r="X891" s="170" t="str">
        <f>INDEX(Kraftwerksliste!$C$21:$Z$559,MATCH(A891,Kraftwerksliste!$D$21:$D$559,0),17)</f>
        <v>Steam turbine</v>
      </c>
      <c r="Z891" s="153" t="str" cm="1">
        <f t="array" aca="1" ref="Z891" ca="1">CELL("format",I891)</f>
        <v>D1</v>
      </c>
      <c r="AA891" s="6">
        <v>890</v>
      </c>
      <c r="AB891" s="173">
        <f t="shared" ca="1" si="128"/>
        <v>1994</v>
      </c>
      <c r="AC891" s="6">
        <f t="shared" si="121"/>
        <v>0</v>
      </c>
      <c r="AD891" s="6">
        <f t="shared" si="122"/>
        <v>0</v>
      </c>
      <c r="AE891" s="6">
        <f t="shared" si="126"/>
        <v>10</v>
      </c>
      <c r="AF891" s="6" t="str">
        <f t="shared" si="123"/>
        <v>in Betrieb</v>
      </c>
    </row>
    <row r="892" spans="1:32" x14ac:dyDescent="0.25">
      <c r="A892" s="139" t="s">
        <v>5523</v>
      </c>
      <c r="B892" s="139"/>
      <c r="C892" s="139"/>
      <c r="D892" s="139">
        <v>31319</v>
      </c>
      <c r="E892" s="139" t="s">
        <v>6901</v>
      </c>
      <c r="F892" s="139"/>
      <c r="G892" s="139" t="s">
        <v>59</v>
      </c>
      <c r="H892" s="139"/>
      <c r="I892" s="32">
        <v>2009</v>
      </c>
      <c r="J892" s="32">
        <v>2009</v>
      </c>
      <c r="K892" s="139" t="s">
        <v>1</v>
      </c>
      <c r="L892" s="139" t="s">
        <v>3864</v>
      </c>
      <c r="M892" s="139"/>
      <c r="N892" s="139"/>
      <c r="O892" s="139" t="s">
        <v>3864</v>
      </c>
      <c r="P892" s="139" t="s">
        <v>55</v>
      </c>
      <c r="Q892" s="139"/>
      <c r="R892" s="140">
        <v>12</v>
      </c>
      <c r="S892" s="140"/>
      <c r="T892" s="151" t="s">
        <v>149</v>
      </c>
      <c r="U892" s="140" t="s">
        <v>161</v>
      </c>
      <c r="V892" s="164" t="s">
        <v>1</v>
      </c>
      <c r="W892" s="170" t="str">
        <f t="shared" ca="1" si="127"/>
        <v>2009</v>
      </c>
      <c r="X892" s="170" t="e">
        <f>INDEX(Kraftwerksliste!$C$21:$Z$559,MATCH(A892,Kraftwerksliste!$D$21:$D$559,0),17)</f>
        <v>#N/A</v>
      </c>
      <c r="Z892" s="153" t="str" cm="1">
        <f t="array" aca="1" ref="Z892" ca="1">CELL("format",I892)</f>
        <v>G</v>
      </c>
      <c r="AA892" s="6">
        <v>891</v>
      </c>
      <c r="AB892" s="173" t="str">
        <f t="shared" ca="1" si="128"/>
        <v>2009</v>
      </c>
      <c r="AC892" s="6">
        <f t="shared" si="121"/>
        <v>0</v>
      </c>
      <c r="AD892" s="6">
        <f t="shared" si="122"/>
        <v>0</v>
      </c>
      <c r="AE892" s="6">
        <f t="shared" si="126"/>
        <v>10</v>
      </c>
      <c r="AF892" s="6" t="str">
        <f t="shared" si="123"/>
        <v>in Betrieb</v>
      </c>
    </row>
    <row r="893" spans="1:32" x14ac:dyDescent="0.25">
      <c r="A893" s="139" t="s">
        <v>5524</v>
      </c>
      <c r="B893" s="139" t="s">
        <v>5525</v>
      </c>
      <c r="C893" s="139"/>
      <c r="D893" s="139">
        <v>31319</v>
      </c>
      <c r="E893" s="139" t="s">
        <v>6901</v>
      </c>
      <c r="F893" s="139"/>
      <c r="G893" s="139" t="s">
        <v>59</v>
      </c>
      <c r="H893" s="139"/>
      <c r="I893" s="32">
        <v>2005</v>
      </c>
      <c r="J893" s="32">
        <v>2005</v>
      </c>
      <c r="K893" s="139" t="s">
        <v>1</v>
      </c>
      <c r="L893" s="139" t="s">
        <v>3864</v>
      </c>
      <c r="M893" s="139"/>
      <c r="N893" s="139"/>
      <c r="O893" s="139" t="s">
        <v>3864</v>
      </c>
      <c r="P893" s="139" t="s">
        <v>55</v>
      </c>
      <c r="Q893" s="139"/>
      <c r="R893" s="140">
        <v>10</v>
      </c>
      <c r="S893" s="140"/>
      <c r="T893" s="151" t="s">
        <v>149</v>
      </c>
      <c r="U893" s="140" t="s">
        <v>161</v>
      </c>
      <c r="V893" s="164" t="s">
        <v>1</v>
      </c>
      <c r="W893" s="170" t="str">
        <f t="shared" ca="1" si="127"/>
        <v>2005</v>
      </c>
      <c r="X893" s="170" t="e">
        <f>INDEX(Kraftwerksliste!$C$21:$Z$559,MATCH(A893,Kraftwerksliste!$D$21:$D$559,0),17)</f>
        <v>#N/A</v>
      </c>
      <c r="Z893" s="153" t="str" cm="1">
        <f t="array" aca="1" ref="Z893" ca="1">CELL("format",I893)</f>
        <v>G</v>
      </c>
      <c r="AA893" s="6">
        <v>892</v>
      </c>
      <c r="AB893" s="173" t="str">
        <f t="shared" ca="1" si="128"/>
        <v>2005</v>
      </c>
      <c r="AC893" s="6">
        <f t="shared" si="121"/>
        <v>0</v>
      </c>
      <c r="AD893" s="6">
        <f t="shared" si="122"/>
        <v>0</v>
      </c>
      <c r="AE893" s="6">
        <f t="shared" si="126"/>
        <v>10</v>
      </c>
      <c r="AF893" s="6" t="str">
        <f t="shared" si="123"/>
        <v>in Betrieb</v>
      </c>
    </row>
    <row r="894" spans="1:32" x14ac:dyDescent="0.25">
      <c r="A894" s="139" t="s">
        <v>5526</v>
      </c>
      <c r="B894" s="139" t="s">
        <v>4529</v>
      </c>
      <c r="C894" s="139" t="s">
        <v>5527</v>
      </c>
      <c r="D894" s="139">
        <v>48324</v>
      </c>
      <c r="E894" s="139" t="s">
        <v>6902</v>
      </c>
      <c r="F894" s="139"/>
      <c r="G894" s="139" t="s">
        <v>54</v>
      </c>
      <c r="H894" s="139"/>
      <c r="I894" s="30">
        <v>38939</v>
      </c>
      <c r="J894" s="30">
        <v>38939</v>
      </c>
      <c r="K894" s="139" t="s">
        <v>1</v>
      </c>
      <c r="L894" s="139" t="s">
        <v>3864</v>
      </c>
      <c r="M894" s="139"/>
      <c r="N894" s="139"/>
      <c r="O894" s="139" t="s">
        <v>3864</v>
      </c>
      <c r="P894" s="139" t="s">
        <v>55</v>
      </c>
      <c r="Q894" s="139" t="s">
        <v>58</v>
      </c>
      <c r="R894" s="140">
        <v>14.5</v>
      </c>
      <c r="S894" s="140" t="s">
        <v>7418</v>
      </c>
      <c r="T894" s="151"/>
      <c r="U894" s="140" t="s">
        <v>61</v>
      </c>
      <c r="V894" s="164" t="s">
        <v>1</v>
      </c>
      <c r="W894" s="170">
        <f t="shared" ca="1" si="127"/>
        <v>2006</v>
      </c>
      <c r="X894" s="170" t="e">
        <f>INDEX(Kraftwerksliste!$C$21:$Z$559,MATCH(A894,Kraftwerksliste!$D$21:$D$559,0),17)</f>
        <v>#N/A</v>
      </c>
      <c r="Z894" s="153" t="str" cm="1">
        <f t="array" aca="1" ref="Z894" ca="1">CELL("format",I894)</f>
        <v>D1</v>
      </c>
      <c r="AA894" s="6">
        <v>893</v>
      </c>
      <c r="AB894" s="173">
        <f t="shared" ca="1" si="128"/>
        <v>2006</v>
      </c>
      <c r="AC894" s="6">
        <f t="shared" si="121"/>
        <v>0</v>
      </c>
      <c r="AD894" s="6">
        <f t="shared" si="122"/>
        <v>0</v>
      </c>
      <c r="AE894" s="6">
        <f t="shared" si="126"/>
        <v>10</v>
      </c>
      <c r="AF894" s="6" t="str">
        <f t="shared" si="123"/>
        <v>in Betrieb</v>
      </c>
    </row>
    <row r="895" spans="1:32" x14ac:dyDescent="0.25">
      <c r="A895" s="139" t="s">
        <v>5528</v>
      </c>
      <c r="B895" s="139" t="s">
        <v>5529</v>
      </c>
      <c r="C895" s="139" t="s">
        <v>5530</v>
      </c>
      <c r="D895" s="139">
        <v>48324</v>
      </c>
      <c r="E895" s="139" t="s">
        <v>6902</v>
      </c>
      <c r="F895" s="139"/>
      <c r="G895" s="139" t="s">
        <v>54</v>
      </c>
      <c r="H895" s="139"/>
      <c r="I895" s="30">
        <v>39437</v>
      </c>
      <c r="J895" s="30">
        <v>39437</v>
      </c>
      <c r="K895" s="139" t="s">
        <v>1</v>
      </c>
      <c r="L895" s="139" t="s">
        <v>3864</v>
      </c>
      <c r="M895" s="139"/>
      <c r="N895" s="139"/>
      <c r="O895" s="139" t="s">
        <v>3864</v>
      </c>
      <c r="P895" s="139" t="s">
        <v>55</v>
      </c>
      <c r="Q895" s="139" t="s">
        <v>130</v>
      </c>
      <c r="R895" s="140">
        <v>14.3</v>
      </c>
      <c r="S895" s="140"/>
      <c r="T895" s="151" t="s">
        <v>149</v>
      </c>
      <c r="U895" s="140" t="s">
        <v>61</v>
      </c>
      <c r="V895" s="164" t="s">
        <v>1</v>
      </c>
      <c r="W895" s="170">
        <f t="shared" ca="1" si="127"/>
        <v>2007</v>
      </c>
      <c r="X895" s="170" t="e">
        <f>INDEX(Kraftwerksliste!$C$21:$Z$559,MATCH(A895,Kraftwerksliste!$D$21:$D$559,0),17)</f>
        <v>#N/A</v>
      </c>
      <c r="Z895" s="153" t="str" cm="1">
        <f t="array" aca="1" ref="Z895" ca="1">CELL("format",I895)</f>
        <v>D1</v>
      </c>
      <c r="AA895" s="6">
        <v>894</v>
      </c>
      <c r="AB895" s="173">
        <f t="shared" ca="1" si="128"/>
        <v>2007</v>
      </c>
      <c r="AC895" s="6">
        <f t="shared" si="121"/>
        <v>0</v>
      </c>
      <c r="AD895" s="6">
        <f t="shared" si="122"/>
        <v>0</v>
      </c>
      <c r="AE895" s="6">
        <f t="shared" si="126"/>
        <v>10</v>
      </c>
      <c r="AF895" s="6" t="str">
        <f t="shared" si="123"/>
        <v>in Betrieb</v>
      </c>
    </row>
    <row r="896" spans="1:32" x14ac:dyDescent="0.25">
      <c r="A896" s="139" t="s">
        <v>5531</v>
      </c>
      <c r="B896" s="139" t="s">
        <v>5532</v>
      </c>
      <c r="C896" s="139"/>
      <c r="D896" s="139" t="s">
        <v>6903</v>
      </c>
      <c r="E896" s="139" t="s">
        <v>6904</v>
      </c>
      <c r="F896" s="139"/>
      <c r="G896" s="139" t="s">
        <v>66</v>
      </c>
      <c r="H896" s="139"/>
      <c r="I896" s="32">
        <v>2010</v>
      </c>
      <c r="J896" s="32">
        <v>2010</v>
      </c>
      <c r="K896" s="139" t="s">
        <v>1</v>
      </c>
      <c r="L896" s="139" t="s">
        <v>29</v>
      </c>
      <c r="M896" s="139"/>
      <c r="N896" s="139"/>
      <c r="O896" s="139" t="s">
        <v>29</v>
      </c>
      <c r="P896" s="139" t="s">
        <v>55</v>
      </c>
      <c r="Q896" s="139"/>
      <c r="R896" s="140">
        <v>13.23</v>
      </c>
      <c r="S896" s="140"/>
      <c r="T896" s="151" t="s">
        <v>149</v>
      </c>
      <c r="U896" s="140" t="s">
        <v>100</v>
      </c>
      <c r="V896" s="164" t="s">
        <v>1</v>
      </c>
      <c r="W896" s="170" t="str">
        <f t="shared" ca="1" si="127"/>
        <v>2010</v>
      </c>
      <c r="X896" s="170" t="e">
        <f>INDEX(Kraftwerksliste!$C$21:$Z$559,MATCH(A896,Kraftwerksliste!$D$21:$D$559,0),17)</f>
        <v>#N/A</v>
      </c>
      <c r="Z896" s="153" t="str" cm="1">
        <f t="array" aca="1" ref="Z896" ca="1">CELL("format",I896)</f>
        <v>G</v>
      </c>
      <c r="AA896" s="6">
        <v>895</v>
      </c>
      <c r="AB896" s="173" t="str">
        <f t="shared" ca="1" si="128"/>
        <v>2010</v>
      </c>
      <c r="AC896" s="6">
        <f t="shared" si="121"/>
        <v>0</v>
      </c>
      <c r="AD896" s="6">
        <f t="shared" si="122"/>
        <v>0</v>
      </c>
      <c r="AE896" s="6">
        <f t="shared" si="126"/>
        <v>10</v>
      </c>
      <c r="AF896" s="6" t="str">
        <f t="shared" si="123"/>
        <v>in Betrieb</v>
      </c>
    </row>
    <row r="897" spans="1:32" x14ac:dyDescent="0.25">
      <c r="A897" s="139" t="s">
        <v>5533</v>
      </c>
      <c r="B897" s="139" t="s">
        <v>4186</v>
      </c>
      <c r="C897" s="139" t="s">
        <v>5534</v>
      </c>
      <c r="D897" s="139">
        <v>1968</v>
      </c>
      <c r="E897" s="139" t="s">
        <v>6904</v>
      </c>
      <c r="F897" s="139" t="s">
        <v>6905</v>
      </c>
      <c r="G897" s="139" t="s">
        <v>66</v>
      </c>
      <c r="H897" s="139" t="s">
        <v>6906</v>
      </c>
      <c r="I897" s="32">
        <v>2011</v>
      </c>
      <c r="J897" s="32">
        <v>2011</v>
      </c>
      <c r="K897" s="139" t="s">
        <v>1</v>
      </c>
      <c r="L897" s="139" t="s">
        <v>29</v>
      </c>
      <c r="M897" s="139"/>
      <c r="N897" s="139"/>
      <c r="O897" s="139" t="s">
        <v>29</v>
      </c>
      <c r="P897" s="139" t="s">
        <v>55</v>
      </c>
      <c r="Q897" s="139" t="s">
        <v>58</v>
      </c>
      <c r="R897" s="140">
        <v>17.899999999999999</v>
      </c>
      <c r="S897" s="140" t="s">
        <v>7419</v>
      </c>
      <c r="T897" s="151" t="s">
        <v>370</v>
      </c>
      <c r="U897" s="140" t="s">
        <v>100</v>
      </c>
      <c r="V897" s="164" t="s">
        <v>1</v>
      </c>
      <c r="W897" s="170" t="str">
        <f t="shared" ca="1" si="127"/>
        <v>2011</v>
      </c>
      <c r="X897" s="170" t="e">
        <f>INDEX(Kraftwerksliste!$C$21:$Z$559,MATCH(A897,Kraftwerksliste!$D$21:$D$559,0),17)</f>
        <v>#N/A</v>
      </c>
      <c r="Z897" s="153" t="str" cm="1">
        <f t="array" aca="1" ref="Z897" ca="1">CELL("format",I897)</f>
        <v>G</v>
      </c>
      <c r="AA897" s="6">
        <v>896</v>
      </c>
      <c r="AB897" s="173" t="str">
        <f t="shared" ca="1" si="128"/>
        <v>2011</v>
      </c>
      <c r="AC897" s="6">
        <f t="shared" si="121"/>
        <v>0</v>
      </c>
      <c r="AD897" s="6">
        <f t="shared" si="122"/>
        <v>0</v>
      </c>
      <c r="AE897" s="6">
        <f t="shared" si="126"/>
        <v>10</v>
      </c>
      <c r="AF897" s="6" t="str">
        <f t="shared" si="123"/>
        <v>in Betrieb</v>
      </c>
    </row>
    <row r="898" spans="1:32" x14ac:dyDescent="0.25">
      <c r="A898" s="139" t="s">
        <v>5535</v>
      </c>
      <c r="B898" s="139" t="s">
        <v>4186</v>
      </c>
      <c r="C898" s="139" t="s">
        <v>5534</v>
      </c>
      <c r="D898" s="139">
        <v>1968</v>
      </c>
      <c r="E898" s="139" t="s">
        <v>6904</v>
      </c>
      <c r="F898" s="139" t="s">
        <v>6905</v>
      </c>
      <c r="G898" s="139" t="s">
        <v>66</v>
      </c>
      <c r="H898" s="139" t="s">
        <v>6907</v>
      </c>
      <c r="I898" s="32">
        <v>2011</v>
      </c>
      <c r="J898" s="32">
        <v>2011</v>
      </c>
      <c r="K898" s="139" t="s">
        <v>1</v>
      </c>
      <c r="L898" s="139" t="s">
        <v>29</v>
      </c>
      <c r="M898" s="139"/>
      <c r="N898" s="139"/>
      <c r="O898" s="139" t="s">
        <v>29</v>
      </c>
      <c r="P898" s="139" t="s">
        <v>55</v>
      </c>
      <c r="Q898" s="139" t="s">
        <v>58</v>
      </c>
      <c r="R898" s="140">
        <v>17.36</v>
      </c>
      <c r="S898" s="140" t="s">
        <v>7419</v>
      </c>
      <c r="T898" s="151" t="s">
        <v>370</v>
      </c>
      <c r="U898" s="140" t="s">
        <v>100</v>
      </c>
      <c r="V898" s="164" t="s">
        <v>1</v>
      </c>
      <c r="W898" s="170" t="str">
        <f t="shared" ca="1" si="127"/>
        <v>2011</v>
      </c>
      <c r="X898" s="170" t="e">
        <f>INDEX(Kraftwerksliste!$C$21:$Z$559,MATCH(A898,Kraftwerksliste!$D$21:$D$559,0),17)</f>
        <v>#N/A</v>
      </c>
      <c r="Z898" s="153" t="str" cm="1">
        <f t="array" aca="1" ref="Z898" ca="1">CELL("format",I898)</f>
        <v>G</v>
      </c>
      <c r="AA898" s="6">
        <v>897</v>
      </c>
      <c r="AB898" s="173" t="str">
        <f t="shared" ca="1" si="128"/>
        <v>2011</v>
      </c>
      <c r="AC898" s="6">
        <f t="shared" ref="AC898:AC961" si="129">IF(RIGHT(K898,9)="(mit StA)",1,0)</f>
        <v>0</v>
      </c>
      <c r="AD898" s="6">
        <f t="shared" ref="AD898:AD961" si="130">IF(RIGHT(K898,10)="(ohne StA)",1,0)</f>
        <v>0</v>
      </c>
      <c r="AE898" s="6">
        <f t="shared" si="126"/>
        <v>10</v>
      </c>
      <c r="AF898" s="6" t="str">
        <f t="shared" ref="AF898:AF961" si="131">IF(AC898=1,LEFT(K898,AE898-9),IF(AD898=1,LEFT(K898,AE898-10),K898))</f>
        <v>in Betrieb</v>
      </c>
    </row>
    <row r="899" spans="1:32" x14ac:dyDescent="0.25">
      <c r="A899" s="139" t="s">
        <v>5536</v>
      </c>
      <c r="B899" s="139" t="s">
        <v>4186</v>
      </c>
      <c r="C899" s="139" t="s">
        <v>5534</v>
      </c>
      <c r="D899" s="139">
        <v>1968</v>
      </c>
      <c r="E899" s="139" t="s">
        <v>6904</v>
      </c>
      <c r="F899" s="139" t="s">
        <v>6905</v>
      </c>
      <c r="G899" s="139" t="s">
        <v>66</v>
      </c>
      <c r="H899" s="139" t="s">
        <v>6908</v>
      </c>
      <c r="I899" s="32">
        <v>2011</v>
      </c>
      <c r="J899" s="32">
        <v>2011</v>
      </c>
      <c r="K899" s="139" t="s">
        <v>1</v>
      </c>
      <c r="L899" s="139" t="s">
        <v>29</v>
      </c>
      <c r="M899" s="139"/>
      <c r="N899" s="139"/>
      <c r="O899" s="139" t="s">
        <v>29</v>
      </c>
      <c r="P899" s="139" t="s">
        <v>55</v>
      </c>
      <c r="Q899" s="139" t="s">
        <v>58</v>
      </c>
      <c r="R899" s="140">
        <v>23</v>
      </c>
      <c r="S899" s="140" t="s">
        <v>7419</v>
      </c>
      <c r="T899" s="151" t="s">
        <v>370</v>
      </c>
      <c r="U899" s="140" t="s">
        <v>100</v>
      </c>
      <c r="V899" s="164" t="s">
        <v>1</v>
      </c>
      <c r="W899" s="170" t="str">
        <f t="shared" ca="1" si="127"/>
        <v>2011</v>
      </c>
      <c r="X899" s="170" t="e">
        <f>INDEX(Kraftwerksliste!$C$21:$Z$559,MATCH(A899,Kraftwerksliste!$D$21:$D$559,0),17)</f>
        <v>#N/A</v>
      </c>
      <c r="Z899" s="153" t="str" cm="1">
        <f t="array" aca="1" ref="Z899" ca="1">CELL("format",I899)</f>
        <v>G</v>
      </c>
      <c r="AA899" s="6">
        <v>898</v>
      </c>
      <c r="AB899" s="173" t="str">
        <f t="shared" ca="1" si="128"/>
        <v>2011</v>
      </c>
      <c r="AC899" s="6">
        <f t="shared" si="129"/>
        <v>0</v>
      </c>
      <c r="AD899" s="6">
        <f t="shared" si="130"/>
        <v>0</v>
      </c>
      <c r="AE899" s="6">
        <f t="shared" si="126"/>
        <v>10</v>
      </c>
      <c r="AF899" s="6" t="str">
        <f t="shared" si="131"/>
        <v>in Betrieb</v>
      </c>
    </row>
    <row r="900" spans="1:32" x14ac:dyDescent="0.25">
      <c r="A900" s="139" t="s">
        <v>5540</v>
      </c>
      <c r="B900" s="139" t="s">
        <v>5541</v>
      </c>
      <c r="C900" s="139"/>
      <c r="D900" s="139">
        <v>39356</v>
      </c>
      <c r="E900" s="139" t="s">
        <v>6910</v>
      </c>
      <c r="F900" s="139"/>
      <c r="G900" s="139" t="s">
        <v>99</v>
      </c>
      <c r="H900" s="139"/>
      <c r="I900" s="32">
        <v>2007</v>
      </c>
      <c r="J900" s="32">
        <v>2007</v>
      </c>
      <c r="K900" s="139" t="s">
        <v>1</v>
      </c>
      <c r="L900" s="139" t="s">
        <v>3864</v>
      </c>
      <c r="M900" s="139"/>
      <c r="N900" s="139"/>
      <c r="O900" s="139" t="s">
        <v>3864</v>
      </c>
      <c r="P900" s="139" t="s">
        <v>55</v>
      </c>
      <c r="Q900" s="139"/>
      <c r="R900" s="140">
        <v>22</v>
      </c>
      <c r="S900" s="140"/>
      <c r="T900" s="151" t="s">
        <v>149</v>
      </c>
      <c r="U900" s="140" t="s">
        <v>161</v>
      </c>
      <c r="V900" s="164" t="s">
        <v>1</v>
      </c>
      <c r="W900" s="170" t="str">
        <f t="shared" ca="1" si="127"/>
        <v>2007</v>
      </c>
      <c r="X900" s="170" t="e">
        <f>INDEX(Kraftwerksliste!$C$21:$Z$559,MATCH(A900,Kraftwerksliste!$D$21:$D$559,0),17)</f>
        <v>#N/A</v>
      </c>
      <c r="Z900" s="153" t="str" cm="1">
        <f t="array" aca="1" ref="Z900" ca="1">CELL("format",I900)</f>
        <v>G</v>
      </c>
      <c r="AA900" s="6">
        <v>899</v>
      </c>
      <c r="AB900" s="173" t="str">
        <f t="shared" ca="1" si="128"/>
        <v>2007</v>
      </c>
      <c r="AC900" s="6">
        <f t="shared" si="129"/>
        <v>0</v>
      </c>
      <c r="AD900" s="6">
        <f t="shared" si="130"/>
        <v>0</v>
      </c>
      <c r="AE900" s="6">
        <f t="shared" si="126"/>
        <v>10</v>
      </c>
      <c r="AF900" s="6" t="str">
        <f t="shared" si="131"/>
        <v>in Betrieb</v>
      </c>
    </row>
    <row r="901" spans="1:32" x14ac:dyDescent="0.25">
      <c r="A901" s="139" t="s">
        <v>5545</v>
      </c>
      <c r="B901" s="139"/>
      <c r="C901" s="139"/>
      <c r="D901" s="139">
        <v>24969</v>
      </c>
      <c r="E901" s="139" t="s">
        <v>6914</v>
      </c>
      <c r="F901" s="139"/>
      <c r="G901" s="139" t="s">
        <v>78</v>
      </c>
      <c r="H901" s="139"/>
      <c r="I901" s="32">
        <v>1995</v>
      </c>
      <c r="J901" s="32">
        <v>1995</v>
      </c>
      <c r="K901" s="139" t="s">
        <v>1</v>
      </c>
      <c r="L901" s="139" t="s">
        <v>3864</v>
      </c>
      <c r="M901" s="139"/>
      <c r="N901" s="139"/>
      <c r="O901" s="139" t="s">
        <v>3864</v>
      </c>
      <c r="P901" s="139" t="s">
        <v>55</v>
      </c>
      <c r="Q901" s="139"/>
      <c r="R901" s="140">
        <v>14.57</v>
      </c>
      <c r="S901" s="140"/>
      <c r="T901" s="151" t="s">
        <v>149</v>
      </c>
      <c r="U901" s="140" t="s">
        <v>79</v>
      </c>
      <c r="V901" s="164" t="s">
        <v>1</v>
      </c>
      <c r="W901" s="170" t="str">
        <f t="shared" ca="1" si="127"/>
        <v>1995</v>
      </c>
      <c r="X901" s="170" t="e">
        <f>INDEX(Kraftwerksliste!$C$21:$Z$559,MATCH(A901,Kraftwerksliste!$D$21:$D$559,0),17)</f>
        <v>#N/A</v>
      </c>
      <c r="Z901" s="153" t="str" cm="1">
        <f t="array" aca="1" ref="Z901" ca="1">CELL("format",I901)</f>
        <v>G</v>
      </c>
      <c r="AA901" s="6">
        <v>900</v>
      </c>
      <c r="AB901" s="173" t="str">
        <f t="shared" ca="1" si="128"/>
        <v>1995</v>
      </c>
      <c r="AC901" s="6">
        <f t="shared" si="129"/>
        <v>0</v>
      </c>
      <c r="AD901" s="6">
        <f t="shared" si="130"/>
        <v>0</v>
      </c>
      <c r="AE901" s="6">
        <f t="shared" si="126"/>
        <v>10</v>
      </c>
      <c r="AF901" s="6" t="str">
        <f t="shared" si="131"/>
        <v>in Betrieb</v>
      </c>
    </row>
    <row r="902" spans="1:32" x14ac:dyDescent="0.25">
      <c r="A902" s="139" t="s">
        <v>5546</v>
      </c>
      <c r="B902" s="139" t="s">
        <v>5547</v>
      </c>
      <c r="C902" s="139"/>
      <c r="D902" s="139">
        <v>16949</v>
      </c>
      <c r="E902" s="139" t="s">
        <v>6915</v>
      </c>
      <c r="F902" s="139"/>
      <c r="G902" s="139" t="s">
        <v>66</v>
      </c>
      <c r="H902" s="139"/>
      <c r="I902" s="32">
        <v>2005</v>
      </c>
      <c r="J902" s="32">
        <v>2005</v>
      </c>
      <c r="K902" s="139" t="s">
        <v>1</v>
      </c>
      <c r="L902" s="139" t="s">
        <v>3864</v>
      </c>
      <c r="M902" s="139"/>
      <c r="N902" s="139"/>
      <c r="O902" s="139" t="s">
        <v>3864</v>
      </c>
      <c r="P902" s="139" t="s">
        <v>55</v>
      </c>
      <c r="Q902" s="139"/>
      <c r="R902" s="140">
        <v>22.5</v>
      </c>
      <c r="S902" s="140"/>
      <c r="T902" s="151" t="s">
        <v>3212</v>
      </c>
      <c r="U902" s="140" t="s">
        <v>70</v>
      </c>
      <c r="V902" s="164" t="s">
        <v>1</v>
      </c>
      <c r="W902" s="170" t="str">
        <f t="shared" ca="1" si="127"/>
        <v>2005</v>
      </c>
      <c r="X902" s="170" t="e">
        <f>INDEX(Kraftwerksliste!$C$21:$Z$559,MATCH(A902,Kraftwerksliste!$D$21:$D$559,0),17)</f>
        <v>#N/A</v>
      </c>
      <c r="Z902" s="153" t="str" cm="1">
        <f t="array" aca="1" ref="Z902" ca="1">CELL("format",I902)</f>
        <v>G</v>
      </c>
      <c r="AA902" s="6">
        <v>901</v>
      </c>
      <c r="AB902" s="173" t="str">
        <f t="shared" ca="1" si="128"/>
        <v>2005</v>
      </c>
      <c r="AC902" s="6">
        <f t="shared" si="129"/>
        <v>0</v>
      </c>
      <c r="AD902" s="6">
        <f t="shared" si="130"/>
        <v>0</v>
      </c>
      <c r="AE902" s="6">
        <f t="shared" si="126"/>
        <v>10</v>
      </c>
      <c r="AF902" s="6" t="str">
        <f t="shared" si="131"/>
        <v>in Betrieb</v>
      </c>
    </row>
    <row r="903" spans="1:32" x14ac:dyDescent="0.25">
      <c r="A903" s="139" t="s">
        <v>2821</v>
      </c>
      <c r="B903" s="139" t="s">
        <v>1838</v>
      </c>
      <c r="C903" s="139" t="s">
        <v>2822</v>
      </c>
      <c r="D903" s="139" t="s">
        <v>2823</v>
      </c>
      <c r="E903" s="139" t="s">
        <v>2824</v>
      </c>
      <c r="F903" s="139"/>
      <c r="G903" s="139" t="s">
        <v>1842</v>
      </c>
      <c r="H903" s="139" t="s">
        <v>2824</v>
      </c>
      <c r="I903" s="30">
        <v>29682</v>
      </c>
      <c r="J903" s="30">
        <v>29682</v>
      </c>
      <c r="K903" s="139" t="s">
        <v>1</v>
      </c>
      <c r="L903" s="139" t="s">
        <v>190</v>
      </c>
      <c r="M903" s="139"/>
      <c r="N903" s="139"/>
      <c r="O903" s="139" t="s">
        <v>190</v>
      </c>
      <c r="P903" s="139" t="s">
        <v>58</v>
      </c>
      <c r="Q903" s="139" t="s">
        <v>58</v>
      </c>
      <c r="R903" s="140">
        <v>500</v>
      </c>
      <c r="S903" s="140" t="s">
        <v>1844</v>
      </c>
      <c r="T903" s="151" t="s">
        <v>1228</v>
      </c>
      <c r="U903" s="140" t="s">
        <v>1845</v>
      </c>
      <c r="V903" s="164" t="s">
        <v>1</v>
      </c>
      <c r="W903" s="170">
        <f t="shared" ca="1" si="127"/>
        <v>1981</v>
      </c>
      <c r="X903" s="170" t="e">
        <f>INDEX(Kraftwerksliste!$C$21:$Z$559,MATCH(A903,Kraftwerksliste!$D$21:$D$559,0),17)</f>
        <v>#N/A</v>
      </c>
      <c r="Z903" s="153" t="str" cm="1">
        <f t="array" aca="1" ref="Z903" ca="1">CELL("format",I903)</f>
        <v>D1</v>
      </c>
      <c r="AA903" s="6">
        <v>902</v>
      </c>
      <c r="AB903" s="173">
        <f t="shared" ca="1" si="128"/>
        <v>1981</v>
      </c>
      <c r="AC903" s="6">
        <f t="shared" si="129"/>
        <v>0</v>
      </c>
      <c r="AD903" s="6">
        <f t="shared" si="130"/>
        <v>0</v>
      </c>
      <c r="AE903" s="6">
        <f t="shared" si="126"/>
        <v>10</v>
      </c>
      <c r="AF903" s="6" t="str">
        <f t="shared" si="131"/>
        <v>in Betrieb</v>
      </c>
    </row>
    <row r="904" spans="1:32" x14ac:dyDescent="0.25">
      <c r="A904" s="139" t="s">
        <v>5548</v>
      </c>
      <c r="B904" s="139" t="s">
        <v>5549</v>
      </c>
      <c r="C904" s="139" t="s">
        <v>5550</v>
      </c>
      <c r="D904" s="139">
        <v>52152</v>
      </c>
      <c r="E904" s="139" t="s">
        <v>6916</v>
      </c>
      <c r="F904" s="139"/>
      <c r="G904" s="139" t="s">
        <v>54</v>
      </c>
      <c r="H904" s="139"/>
      <c r="I904" s="30">
        <v>38183</v>
      </c>
      <c r="J904" s="30">
        <v>38183</v>
      </c>
      <c r="K904" s="139" t="s">
        <v>1</v>
      </c>
      <c r="L904" s="139" t="s">
        <v>3864</v>
      </c>
      <c r="M904" s="139"/>
      <c r="N904" s="139"/>
      <c r="O904" s="139" t="s">
        <v>3864</v>
      </c>
      <c r="P904" s="139" t="s">
        <v>55</v>
      </c>
      <c r="Q904" s="139" t="s">
        <v>130</v>
      </c>
      <c r="R904" s="140">
        <v>14</v>
      </c>
      <c r="S904" s="140" t="s">
        <v>7421</v>
      </c>
      <c r="T904" s="151" t="s">
        <v>149</v>
      </c>
      <c r="U904" s="140" t="s">
        <v>953</v>
      </c>
      <c r="V904" s="164" t="s">
        <v>1</v>
      </c>
      <c r="W904" s="170">
        <f t="shared" ca="1" si="127"/>
        <v>2004</v>
      </c>
      <c r="X904" s="170" t="e">
        <f>INDEX(Kraftwerksliste!$C$21:$Z$559,MATCH(A904,Kraftwerksliste!$D$21:$D$559,0),17)</f>
        <v>#N/A</v>
      </c>
      <c r="Z904" s="153" t="str" cm="1">
        <f t="array" aca="1" ref="Z904" ca="1">CELL("format",I904)</f>
        <v>D1</v>
      </c>
      <c r="AA904" s="6">
        <v>903</v>
      </c>
      <c r="AB904" s="173">
        <f t="shared" ca="1" si="128"/>
        <v>2004</v>
      </c>
      <c r="AC904" s="6">
        <f t="shared" si="129"/>
        <v>0</v>
      </c>
      <c r="AD904" s="6">
        <f t="shared" si="130"/>
        <v>0</v>
      </c>
      <c r="AE904" s="6">
        <f t="shared" si="126"/>
        <v>10</v>
      </c>
      <c r="AF904" s="6" t="str">
        <f t="shared" si="131"/>
        <v>in Betrieb</v>
      </c>
    </row>
    <row r="905" spans="1:32" x14ac:dyDescent="0.25">
      <c r="A905" s="139" t="s">
        <v>5556</v>
      </c>
      <c r="B905" s="139" t="s">
        <v>3990</v>
      </c>
      <c r="C905" s="139"/>
      <c r="D905" s="139">
        <v>72226</v>
      </c>
      <c r="E905" s="139" t="s">
        <v>6917</v>
      </c>
      <c r="F905" s="139"/>
      <c r="G905" s="139" t="s">
        <v>57</v>
      </c>
      <c r="H905" s="139"/>
      <c r="I905" s="32">
        <v>2006</v>
      </c>
      <c r="J905" s="32">
        <v>2006</v>
      </c>
      <c r="K905" s="139" t="s">
        <v>1</v>
      </c>
      <c r="L905" s="139" t="s">
        <v>3864</v>
      </c>
      <c r="M905" s="139"/>
      <c r="N905" s="139"/>
      <c r="O905" s="139" t="s">
        <v>3864</v>
      </c>
      <c r="P905" s="139" t="s">
        <v>55</v>
      </c>
      <c r="Q905" s="139"/>
      <c r="R905" s="140">
        <v>28</v>
      </c>
      <c r="S905" s="140"/>
      <c r="T905" s="151" t="s">
        <v>149</v>
      </c>
      <c r="U905" s="140" t="s">
        <v>107</v>
      </c>
      <c r="V905" s="164" t="s">
        <v>1</v>
      </c>
      <c r="W905" s="170" t="str">
        <f t="shared" ca="1" si="127"/>
        <v>2006</v>
      </c>
      <c r="X905" s="170" t="e">
        <f>INDEX(Kraftwerksliste!$C$21:$Z$559,MATCH(A905,Kraftwerksliste!$D$21:$D$559,0),17)</f>
        <v>#N/A</v>
      </c>
      <c r="Z905" s="153" t="str" cm="1">
        <f t="array" aca="1" ref="Z905" ca="1">CELL("format",I905)</f>
        <v>G</v>
      </c>
      <c r="AA905" s="6">
        <v>904</v>
      </c>
      <c r="AB905" s="173" t="str">
        <f t="shared" ca="1" si="128"/>
        <v>2006</v>
      </c>
      <c r="AC905" s="6">
        <f t="shared" si="129"/>
        <v>0</v>
      </c>
      <c r="AD905" s="6">
        <f t="shared" si="130"/>
        <v>0</v>
      </c>
      <c r="AE905" s="6">
        <f t="shared" si="126"/>
        <v>10</v>
      </c>
      <c r="AF905" s="6" t="str">
        <f t="shared" si="131"/>
        <v>in Betrieb</v>
      </c>
    </row>
    <row r="906" spans="1:32" x14ac:dyDescent="0.25">
      <c r="A906" s="139" t="s">
        <v>5559</v>
      </c>
      <c r="B906" s="139" t="s">
        <v>5560</v>
      </c>
      <c r="C906" s="139"/>
      <c r="D906" s="139">
        <v>49751</v>
      </c>
      <c r="E906" s="139" t="s">
        <v>6920</v>
      </c>
      <c r="F906" s="139"/>
      <c r="G906" s="139" t="s">
        <v>59</v>
      </c>
      <c r="H906" s="139"/>
      <c r="I906" s="32">
        <v>2008</v>
      </c>
      <c r="J906" s="32">
        <v>2008</v>
      </c>
      <c r="K906" s="139" t="s">
        <v>1</v>
      </c>
      <c r="L906" s="139" t="s">
        <v>3864</v>
      </c>
      <c r="M906" s="139"/>
      <c r="N906" s="139"/>
      <c r="O906" s="139" t="s">
        <v>3864</v>
      </c>
      <c r="P906" s="139" t="s">
        <v>55</v>
      </c>
      <c r="Q906" s="139"/>
      <c r="R906" s="140">
        <v>22.9</v>
      </c>
      <c r="S906" s="140"/>
      <c r="T906" s="151" t="s">
        <v>1280</v>
      </c>
      <c r="U906" s="140" t="s">
        <v>60</v>
      </c>
      <c r="V906" s="164" t="s">
        <v>1</v>
      </c>
      <c r="W906" s="170" t="str">
        <f t="shared" ca="1" si="127"/>
        <v>2008</v>
      </c>
      <c r="X906" s="170" t="e">
        <f>INDEX(Kraftwerksliste!$C$21:$Z$559,MATCH(A906,Kraftwerksliste!$D$21:$D$559,0),17)</f>
        <v>#N/A</v>
      </c>
      <c r="Z906" s="153" t="str" cm="1">
        <f t="array" aca="1" ref="Z906" ca="1">CELL("format",I906)</f>
        <v>G</v>
      </c>
      <c r="AA906" s="6">
        <v>905</v>
      </c>
      <c r="AB906" s="173" t="str">
        <f t="shared" ca="1" si="128"/>
        <v>2008</v>
      </c>
      <c r="AC906" s="6">
        <f t="shared" si="129"/>
        <v>0</v>
      </c>
      <c r="AD906" s="6">
        <f t="shared" si="130"/>
        <v>0</v>
      </c>
      <c r="AE906" s="6">
        <f t="shared" si="126"/>
        <v>10</v>
      </c>
      <c r="AF906" s="6" t="str">
        <f t="shared" si="131"/>
        <v>in Betrieb</v>
      </c>
    </row>
    <row r="907" spans="1:32" x14ac:dyDescent="0.25">
      <c r="A907" s="139" t="s">
        <v>5561</v>
      </c>
      <c r="B907" s="139" t="s">
        <v>5562</v>
      </c>
      <c r="C907" s="139"/>
      <c r="D907" s="139">
        <v>55487</v>
      </c>
      <c r="E907" s="139" t="s">
        <v>6921</v>
      </c>
      <c r="F907" s="139"/>
      <c r="G907" s="139" t="s">
        <v>98</v>
      </c>
      <c r="H907" s="139"/>
      <c r="I907" s="32">
        <v>2001</v>
      </c>
      <c r="J907" s="32">
        <v>2001</v>
      </c>
      <c r="K907" s="139" t="s">
        <v>1</v>
      </c>
      <c r="L907" s="139" t="s">
        <v>3864</v>
      </c>
      <c r="M907" s="139"/>
      <c r="N907" s="139"/>
      <c r="O907" s="139" t="s">
        <v>3864</v>
      </c>
      <c r="P907" s="139" t="s">
        <v>55</v>
      </c>
      <c r="Q907" s="139"/>
      <c r="R907" s="140">
        <v>11.5</v>
      </c>
      <c r="S907" s="140"/>
      <c r="T907" s="151" t="s">
        <v>1280</v>
      </c>
      <c r="U907" s="140" t="s">
        <v>61</v>
      </c>
      <c r="V907" s="164" t="s">
        <v>1</v>
      </c>
      <c r="W907" s="170" t="str">
        <f t="shared" ca="1" si="127"/>
        <v>2001</v>
      </c>
      <c r="X907" s="170" t="e">
        <f>INDEX(Kraftwerksliste!$C$21:$Z$559,MATCH(A907,Kraftwerksliste!$D$21:$D$559,0),17)</f>
        <v>#N/A</v>
      </c>
      <c r="Z907" s="153" t="str" cm="1">
        <f t="array" aca="1" ref="Z907" ca="1">CELL("format",I907)</f>
        <v>G</v>
      </c>
      <c r="AA907" s="6">
        <v>906</v>
      </c>
      <c r="AB907" s="173" t="str">
        <f t="shared" ca="1" si="128"/>
        <v>2001</v>
      </c>
      <c r="AC907" s="6">
        <f t="shared" si="129"/>
        <v>0</v>
      </c>
      <c r="AD907" s="6">
        <f t="shared" si="130"/>
        <v>0</v>
      </c>
      <c r="AE907" s="6">
        <f t="shared" si="126"/>
        <v>10</v>
      </c>
      <c r="AF907" s="6" t="str">
        <f t="shared" si="131"/>
        <v>in Betrieb</v>
      </c>
    </row>
    <row r="908" spans="1:32" x14ac:dyDescent="0.25">
      <c r="A908" s="139" t="s">
        <v>5569</v>
      </c>
      <c r="B908" s="139"/>
      <c r="C908" s="139"/>
      <c r="D908" s="139">
        <v>4769</v>
      </c>
      <c r="E908" s="139" t="s">
        <v>6926</v>
      </c>
      <c r="F908" s="139"/>
      <c r="G908" s="139" t="s">
        <v>170</v>
      </c>
      <c r="H908" s="139"/>
      <c r="I908" s="32">
        <v>1999</v>
      </c>
      <c r="J908" s="32">
        <v>1999</v>
      </c>
      <c r="K908" s="139" t="s">
        <v>1</v>
      </c>
      <c r="L908" s="139" t="s">
        <v>3864</v>
      </c>
      <c r="M908" s="139"/>
      <c r="N908" s="139"/>
      <c r="O908" s="139" t="s">
        <v>3864</v>
      </c>
      <c r="P908" s="139" t="s">
        <v>55</v>
      </c>
      <c r="Q908" s="139"/>
      <c r="R908" s="140">
        <v>18</v>
      </c>
      <c r="S908" s="140"/>
      <c r="T908" s="151" t="s">
        <v>370</v>
      </c>
      <c r="U908" s="140" t="s">
        <v>100</v>
      </c>
      <c r="V908" s="164" t="s">
        <v>1</v>
      </c>
      <c r="W908" s="170" t="str">
        <f t="shared" ca="1" si="127"/>
        <v>1999</v>
      </c>
      <c r="X908" s="170" t="e">
        <f>INDEX(Kraftwerksliste!$C$21:$Z$559,MATCH(A908,Kraftwerksliste!$D$21:$D$559,0),17)</f>
        <v>#N/A</v>
      </c>
      <c r="Z908" s="153" t="str" cm="1">
        <f t="array" aca="1" ref="Z908" ca="1">CELL("format",I908)</f>
        <v>G</v>
      </c>
      <c r="AA908" s="6">
        <v>907</v>
      </c>
      <c r="AB908" s="173" t="str">
        <f t="shared" ca="1" si="128"/>
        <v>1999</v>
      </c>
      <c r="AC908" s="6">
        <f t="shared" si="129"/>
        <v>0</v>
      </c>
      <c r="AD908" s="6">
        <f t="shared" si="130"/>
        <v>0</v>
      </c>
      <c r="AE908" s="6">
        <f t="shared" si="126"/>
        <v>10</v>
      </c>
      <c r="AF908" s="6" t="str">
        <f t="shared" si="131"/>
        <v>in Betrieb</v>
      </c>
    </row>
    <row r="909" spans="1:32" x14ac:dyDescent="0.25">
      <c r="A909" s="139" t="s">
        <v>2830</v>
      </c>
      <c r="B909" s="139" t="s">
        <v>1139</v>
      </c>
      <c r="C909" s="139" t="s">
        <v>2831</v>
      </c>
      <c r="D909" s="139">
        <v>83564</v>
      </c>
      <c r="E909" s="139" t="s">
        <v>2832</v>
      </c>
      <c r="F909" s="139" t="s">
        <v>2833</v>
      </c>
      <c r="G909" s="139" t="s">
        <v>127</v>
      </c>
      <c r="H909" s="139"/>
      <c r="I909" s="30">
        <v>14062</v>
      </c>
      <c r="J909" s="30">
        <v>14062</v>
      </c>
      <c r="K909" s="139" t="s">
        <v>1</v>
      </c>
      <c r="L909" s="139" t="s">
        <v>25</v>
      </c>
      <c r="M909" s="139"/>
      <c r="N909" s="139"/>
      <c r="O909" s="139" t="s">
        <v>25</v>
      </c>
      <c r="P909" s="139" t="s">
        <v>58</v>
      </c>
      <c r="Q909" s="139" t="s">
        <v>58</v>
      </c>
      <c r="R909" s="140">
        <v>25</v>
      </c>
      <c r="S909" s="140" t="s">
        <v>2834</v>
      </c>
      <c r="T909" s="151" t="s">
        <v>370</v>
      </c>
      <c r="U909" s="140" t="s">
        <v>168</v>
      </c>
      <c r="V909" s="164" t="s">
        <v>1</v>
      </c>
      <c r="W909" s="170">
        <f t="shared" ca="1" si="127"/>
        <v>1938</v>
      </c>
      <c r="X909" s="170" t="e">
        <f>INDEX(Kraftwerksliste!$C$21:$Z$559,MATCH(A909,Kraftwerksliste!$D$21:$D$559,0),17)</f>
        <v>#N/A</v>
      </c>
      <c r="Z909" s="153" t="str" cm="1">
        <f t="array" aca="1" ref="Z909" ca="1">CELL("format",I909)</f>
        <v>D1</v>
      </c>
      <c r="AA909" s="6">
        <v>908</v>
      </c>
      <c r="AB909" s="173">
        <f t="shared" ca="1" si="128"/>
        <v>1938</v>
      </c>
      <c r="AC909" s="6">
        <f t="shared" si="129"/>
        <v>0</v>
      </c>
      <c r="AD909" s="6">
        <f t="shared" si="130"/>
        <v>0</v>
      </c>
      <c r="AE909" s="6">
        <f t="shared" si="126"/>
        <v>10</v>
      </c>
      <c r="AF909" s="6" t="str">
        <f t="shared" si="131"/>
        <v>in Betrieb</v>
      </c>
    </row>
    <row r="910" spans="1:32" x14ac:dyDescent="0.25">
      <c r="A910" s="139" t="s">
        <v>3457</v>
      </c>
      <c r="B910" s="139" t="s">
        <v>3458</v>
      </c>
      <c r="C910" s="139" t="s">
        <v>3459</v>
      </c>
      <c r="D910" s="139">
        <v>2979</v>
      </c>
      <c r="E910" s="139" t="s">
        <v>3460</v>
      </c>
      <c r="F910" s="139" t="s">
        <v>3461</v>
      </c>
      <c r="G910" s="139" t="s">
        <v>170</v>
      </c>
      <c r="H910" s="139" t="s">
        <v>432</v>
      </c>
      <c r="I910" s="30"/>
      <c r="J910" s="30"/>
      <c r="K910" s="139" t="s">
        <v>3417</v>
      </c>
      <c r="L910" s="139" t="s">
        <v>20</v>
      </c>
      <c r="M910" s="139"/>
      <c r="N910" s="139"/>
      <c r="O910" s="139" t="s">
        <v>20</v>
      </c>
      <c r="P910" s="139" t="s">
        <v>58</v>
      </c>
      <c r="Q910" s="139" t="s">
        <v>58</v>
      </c>
      <c r="R910" s="140">
        <v>50</v>
      </c>
      <c r="S910" s="140" t="s">
        <v>3462</v>
      </c>
      <c r="T910" s="151" t="s">
        <v>370</v>
      </c>
      <c r="U910" s="140" t="s">
        <v>100</v>
      </c>
      <c r="V910" s="164" t="s">
        <v>7480</v>
      </c>
      <c r="W910" s="170">
        <f t="shared" ref="W910:W930" si="132">IF(ISBLANK(I910),2010,IF(Z910="D1",YEAR(I910),RIGHT(I910,4)))</f>
        <v>2010</v>
      </c>
      <c r="X910" s="170" t="e">
        <f>INDEX(Kraftwerksliste!$C$21:$Z$559,MATCH(A910,Kraftwerksliste!$D$21:$D$559,0),17)</f>
        <v>#N/A</v>
      </c>
      <c r="Z910" s="153" t="str" cm="1">
        <f t="array" aca="1" ref="Z910" ca="1">CELL("format",I910)</f>
        <v>D1</v>
      </c>
      <c r="AA910" s="6">
        <v>909</v>
      </c>
      <c r="AB910" s="173">
        <f t="shared" ref="AB910:AB930" si="133">W910</f>
        <v>2010</v>
      </c>
      <c r="AC910" s="6">
        <f t="shared" si="129"/>
        <v>0</v>
      </c>
      <c r="AD910" s="6">
        <f t="shared" si="130"/>
        <v>1</v>
      </c>
      <c r="AE910" s="6">
        <f t="shared" si="126"/>
        <v>37</v>
      </c>
      <c r="AF910" s="6" t="str">
        <f t="shared" si="131"/>
        <v xml:space="preserve">Endgültig Stillgelegt 2012 </v>
      </c>
    </row>
    <row r="911" spans="1:32" x14ac:dyDescent="0.25">
      <c r="A911" s="139" t="s">
        <v>2840</v>
      </c>
      <c r="B911" s="139" t="s">
        <v>63</v>
      </c>
      <c r="C911" s="139" t="s">
        <v>2841</v>
      </c>
      <c r="D911" s="139">
        <v>3130</v>
      </c>
      <c r="E911" s="139" t="s">
        <v>2838</v>
      </c>
      <c r="F911" s="139" t="s">
        <v>2842</v>
      </c>
      <c r="G911" s="139" t="s">
        <v>66</v>
      </c>
      <c r="H911" s="139" t="s">
        <v>300</v>
      </c>
      <c r="I911" s="30">
        <v>35779</v>
      </c>
      <c r="J911" s="30">
        <v>35779</v>
      </c>
      <c r="K911" s="139" t="s">
        <v>1</v>
      </c>
      <c r="L911" s="139" t="s">
        <v>18</v>
      </c>
      <c r="M911" s="139"/>
      <c r="N911" s="139"/>
      <c r="O911" s="139" t="s">
        <v>18</v>
      </c>
      <c r="P911" s="139" t="s">
        <v>58</v>
      </c>
      <c r="Q911" s="139" t="s">
        <v>55</v>
      </c>
      <c r="R911" s="140">
        <v>750</v>
      </c>
      <c r="S911" s="140" t="s">
        <v>2843</v>
      </c>
      <c r="T911" s="151" t="s">
        <v>1228</v>
      </c>
      <c r="U911" s="140" t="s">
        <v>70</v>
      </c>
      <c r="V911" s="164" t="s">
        <v>1</v>
      </c>
      <c r="W911" s="170">
        <f ca="1">IF(ISBLANK(I911),2010,IF(Z911="D1",YEAR(I911),RIGHT(I911,4)))</f>
        <v>1997</v>
      </c>
      <c r="X911" s="170" t="str">
        <f>INDEX(Kraftwerksliste!$C$21:$Z$559,MATCH(A911,Kraftwerksliste!$D$21:$D$559,0),17)</f>
        <v>Steam turbine</v>
      </c>
      <c r="Z911" s="153" t="str" cm="1">
        <f t="array" aca="1" ref="Z911" ca="1">CELL("format",I911)</f>
        <v>D1</v>
      </c>
      <c r="AA911" s="6">
        <v>910</v>
      </c>
      <c r="AB911" s="173">
        <f ca="1">W911</f>
        <v>1997</v>
      </c>
      <c r="AC911" s="6">
        <f t="shared" si="129"/>
        <v>0</v>
      </c>
      <c r="AD911" s="6">
        <f t="shared" si="130"/>
        <v>0</v>
      </c>
      <c r="AE911" s="6">
        <f t="shared" si="126"/>
        <v>10</v>
      </c>
      <c r="AF911" s="6" t="str">
        <f t="shared" si="131"/>
        <v>in Betrieb</v>
      </c>
    </row>
    <row r="912" spans="1:32" x14ac:dyDescent="0.25">
      <c r="A912" s="139" t="s">
        <v>2844</v>
      </c>
      <c r="B912" s="139" t="s">
        <v>63</v>
      </c>
      <c r="C912" s="139" t="s">
        <v>2841</v>
      </c>
      <c r="D912" s="139">
        <v>3130</v>
      </c>
      <c r="E912" s="139" t="s">
        <v>2838</v>
      </c>
      <c r="F912" s="139" t="s">
        <v>2842</v>
      </c>
      <c r="G912" s="139" t="s">
        <v>66</v>
      </c>
      <c r="H912" s="139" t="s">
        <v>297</v>
      </c>
      <c r="I912" s="30">
        <v>35940</v>
      </c>
      <c r="J912" s="30">
        <v>35940</v>
      </c>
      <c r="K912" s="139" t="s">
        <v>1</v>
      </c>
      <c r="L912" s="139" t="s">
        <v>18</v>
      </c>
      <c r="M912" s="139"/>
      <c r="N912" s="139"/>
      <c r="O912" s="139" t="s">
        <v>18</v>
      </c>
      <c r="P912" s="139" t="s">
        <v>58</v>
      </c>
      <c r="Q912" s="139" t="s">
        <v>55</v>
      </c>
      <c r="R912" s="140">
        <v>750</v>
      </c>
      <c r="S912" s="140" t="s">
        <v>2843</v>
      </c>
      <c r="T912" s="151" t="s">
        <v>1228</v>
      </c>
      <c r="U912" s="140" t="s">
        <v>70</v>
      </c>
      <c r="V912" s="164" t="s">
        <v>1</v>
      </c>
      <c r="W912" s="170">
        <f ca="1">IF(ISBLANK(I912),2010,IF(Z912="D1",YEAR(I912),RIGHT(I912,4)))</f>
        <v>1998</v>
      </c>
      <c r="X912" s="170" t="str">
        <f>INDEX(Kraftwerksliste!$C$21:$Z$559,MATCH(A912,Kraftwerksliste!$D$21:$D$559,0),17)</f>
        <v>Steam turbine</v>
      </c>
      <c r="Z912" s="153" t="str" cm="1">
        <f t="array" aca="1" ref="Z912" ca="1">CELL("format",I912)</f>
        <v>D1</v>
      </c>
      <c r="AA912" s="6">
        <v>911</v>
      </c>
      <c r="AB912" s="173">
        <f ca="1">W912</f>
        <v>1998</v>
      </c>
      <c r="AC912" s="6">
        <f t="shared" si="129"/>
        <v>0</v>
      </c>
      <c r="AD912" s="6">
        <f t="shared" si="130"/>
        <v>0</v>
      </c>
      <c r="AE912" s="6">
        <f t="shared" ref="AE912:AE975" si="134">LEN(K912)</f>
        <v>10</v>
      </c>
      <c r="AF912" s="6" t="str">
        <f t="shared" si="131"/>
        <v>in Betrieb</v>
      </c>
    </row>
    <row r="913" spans="1:32" x14ac:dyDescent="0.25">
      <c r="A913" s="139" t="s">
        <v>5572</v>
      </c>
      <c r="B913" s="139" t="s">
        <v>5573</v>
      </c>
      <c r="C913" s="139"/>
      <c r="D913" s="139">
        <v>31832</v>
      </c>
      <c r="E913" s="139" t="s">
        <v>6930</v>
      </c>
      <c r="F913" s="139"/>
      <c r="G913" s="139" t="s">
        <v>59</v>
      </c>
      <c r="H913" s="139"/>
      <c r="I913" s="32">
        <v>2009</v>
      </c>
      <c r="J913" s="32">
        <v>2009</v>
      </c>
      <c r="K913" s="139" t="s">
        <v>1</v>
      </c>
      <c r="L913" s="139" t="s">
        <v>3864</v>
      </c>
      <c r="M913" s="139"/>
      <c r="N913" s="139"/>
      <c r="O913" s="139" t="s">
        <v>3864</v>
      </c>
      <c r="P913" s="139" t="s">
        <v>55</v>
      </c>
      <c r="Q913" s="139"/>
      <c r="R913" s="140">
        <v>10</v>
      </c>
      <c r="S913" s="140"/>
      <c r="T913" s="151" t="s">
        <v>149</v>
      </c>
      <c r="U913" s="140" t="s">
        <v>161</v>
      </c>
      <c r="V913" s="164" t="s">
        <v>1</v>
      </c>
      <c r="W913" s="170" t="str">
        <f ca="1">IF(ISBLANK(I913),2010,IF(Z913="D1",YEAR(I913),RIGHT(I913,4)))</f>
        <v>2009</v>
      </c>
      <c r="X913" s="170" t="e">
        <f>INDEX(Kraftwerksliste!$C$21:$Z$559,MATCH(A913,Kraftwerksliste!$D$21:$D$559,0),17)</f>
        <v>#N/A</v>
      </c>
      <c r="Z913" s="153" t="str" cm="1">
        <f t="array" aca="1" ref="Z913" ca="1">CELL("format",I913)</f>
        <v>G</v>
      </c>
      <c r="AA913" s="6">
        <v>912</v>
      </c>
      <c r="AB913" s="173" t="str">
        <f ca="1">W913</f>
        <v>2009</v>
      </c>
      <c r="AC913" s="6">
        <f t="shared" si="129"/>
        <v>0</v>
      </c>
      <c r="AD913" s="6">
        <f t="shared" si="130"/>
        <v>0</v>
      </c>
      <c r="AE913" s="6">
        <f t="shared" si="134"/>
        <v>10</v>
      </c>
      <c r="AF913" s="6" t="str">
        <f t="shared" si="131"/>
        <v>in Betrieb</v>
      </c>
    </row>
    <row r="914" spans="1:32" x14ac:dyDescent="0.25">
      <c r="A914" s="139" t="s">
        <v>3684</v>
      </c>
      <c r="B914" s="139" t="s">
        <v>222</v>
      </c>
      <c r="C914" s="139" t="s">
        <v>3685</v>
      </c>
      <c r="D914" s="139" t="s">
        <v>3686</v>
      </c>
      <c r="E914" s="139" t="s">
        <v>3687</v>
      </c>
      <c r="F914" s="139" t="s">
        <v>3688</v>
      </c>
      <c r="G914" s="139" t="s">
        <v>1842</v>
      </c>
      <c r="H914" s="139" t="s">
        <v>3685</v>
      </c>
      <c r="I914" s="30">
        <v>22566</v>
      </c>
      <c r="J914" s="30">
        <v>22566</v>
      </c>
      <c r="K914" s="139" t="s">
        <v>3823</v>
      </c>
      <c r="L914" s="139" t="s">
        <v>25</v>
      </c>
      <c r="M914" s="139"/>
      <c r="N914" s="139"/>
      <c r="O914" s="139" t="s">
        <v>25</v>
      </c>
      <c r="P914" s="139" t="s">
        <v>58</v>
      </c>
      <c r="Q914" s="139" t="s">
        <v>58</v>
      </c>
      <c r="R914" s="140">
        <v>96</v>
      </c>
      <c r="S914" s="140" t="s">
        <v>226</v>
      </c>
      <c r="T914" s="151" t="s">
        <v>1228</v>
      </c>
      <c r="U914" s="140" t="s">
        <v>2461</v>
      </c>
      <c r="V914" s="164" t="s">
        <v>3823</v>
      </c>
      <c r="W914" s="170">
        <f ca="1">IF(ISBLANK(I914),2010,IF(Z914="D1",YEAR(I914),RIGHT(I914,4)))</f>
        <v>1961</v>
      </c>
      <c r="X914" s="170" t="e">
        <f>INDEX(Kraftwerksliste!$C$21:$Z$559,MATCH(A914,Kraftwerksliste!$D$21:$D$559,0),17)</f>
        <v>#N/A</v>
      </c>
      <c r="Z914" s="153" t="str" cm="1">
        <f t="array" aca="1" ref="Z914" ca="1">CELL("format",I914)</f>
        <v>D1</v>
      </c>
      <c r="AA914" s="6">
        <v>913</v>
      </c>
      <c r="AB914" s="173">
        <f ca="1">W914</f>
        <v>1961</v>
      </c>
      <c r="AC914" s="6">
        <f t="shared" si="129"/>
        <v>0</v>
      </c>
      <c r="AD914" s="6">
        <f t="shared" si="130"/>
        <v>0</v>
      </c>
      <c r="AE914" s="6">
        <f t="shared" si="134"/>
        <v>19</v>
      </c>
      <c r="AF914" s="6" t="str">
        <f t="shared" si="131"/>
        <v>Wegfall IWA nach DE</v>
      </c>
    </row>
    <row r="915" spans="1:32" x14ac:dyDescent="0.25">
      <c r="A915" s="139" t="s">
        <v>3504</v>
      </c>
      <c r="B915" s="139" t="s">
        <v>2853</v>
      </c>
      <c r="C915" s="139" t="s">
        <v>2854</v>
      </c>
      <c r="D915" s="139">
        <v>21683</v>
      </c>
      <c r="E915" s="139" t="s">
        <v>2855</v>
      </c>
      <c r="F915" s="139" t="s">
        <v>2856</v>
      </c>
      <c r="G915" s="139" t="s">
        <v>59</v>
      </c>
      <c r="H915" s="139" t="s">
        <v>3505</v>
      </c>
      <c r="I915" s="30"/>
      <c r="J915" s="30"/>
      <c r="K915" s="139" t="s">
        <v>3491</v>
      </c>
      <c r="L915" s="139" t="s">
        <v>110</v>
      </c>
      <c r="M915" s="139" t="s">
        <v>3506</v>
      </c>
      <c r="N915" s="139" t="s">
        <v>3506</v>
      </c>
      <c r="O915" s="139" t="s">
        <v>20</v>
      </c>
      <c r="P915" s="139" t="s">
        <v>58</v>
      </c>
      <c r="Q915" s="139" t="s">
        <v>55</v>
      </c>
      <c r="R915" s="140">
        <v>190</v>
      </c>
      <c r="S915" s="140" t="s">
        <v>3507</v>
      </c>
      <c r="T915" s="151" t="s">
        <v>1228</v>
      </c>
      <c r="U915" s="140" t="s">
        <v>580</v>
      </c>
      <c r="V915" s="164" t="s">
        <v>7482</v>
      </c>
      <c r="W915" s="170">
        <f t="shared" si="132"/>
        <v>2010</v>
      </c>
      <c r="X915" s="170" t="e">
        <f>INDEX(Kraftwerksliste!$C$21:$Z$559,MATCH(A915,Kraftwerksliste!$D$21:$D$559,0),17)</f>
        <v>#N/A</v>
      </c>
      <c r="Z915" s="153" t="str" cm="1">
        <f t="array" aca="1" ref="Z915" ca="1">CELL("format",I915)</f>
        <v>D1</v>
      </c>
      <c r="AA915" s="6">
        <v>914</v>
      </c>
      <c r="AB915" s="173">
        <f t="shared" si="133"/>
        <v>2010</v>
      </c>
      <c r="AC915" s="6">
        <f t="shared" si="129"/>
        <v>1</v>
      </c>
      <c r="AD915" s="6">
        <f t="shared" si="130"/>
        <v>0</v>
      </c>
      <c r="AE915" s="6">
        <f t="shared" si="134"/>
        <v>36</v>
      </c>
      <c r="AF915" s="6" t="str">
        <f t="shared" si="131"/>
        <v xml:space="preserve">Endgültig Stillgelegt 2014 </v>
      </c>
    </row>
    <row r="916" spans="1:32" x14ac:dyDescent="0.25">
      <c r="A916" s="139" t="s">
        <v>2852</v>
      </c>
      <c r="B916" s="139" t="s">
        <v>2853</v>
      </c>
      <c r="C916" s="139" t="s">
        <v>2854</v>
      </c>
      <c r="D916" s="139">
        <v>21683</v>
      </c>
      <c r="E916" s="139" t="s">
        <v>2855</v>
      </c>
      <c r="F916" s="139" t="s">
        <v>2856</v>
      </c>
      <c r="G916" s="139" t="s">
        <v>59</v>
      </c>
      <c r="H916" s="139" t="s">
        <v>2857</v>
      </c>
      <c r="I916" s="30">
        <v>42005</v>
      </c>
      <c r="J916" s="30">
        <v>42005</v>
      </c>
      <c r="K916" s="139" t="s">
        <v>1</v>
      </c>
      <c r="L916" s="139" t="s">
        <v>20</v>
      </c>
      <c r="M916" s="139" t="s">
        <v>20</v>
      </c>
      <c r="N916" s="139" t="s">
        <v>2858</v>
      </c>
      <c r="O916" s="139" t="s">
        <v>20</v>
      </c>
      <c r="P916" s="139" t="s">
        <v>58</v>
      </c>
      <c r="Q916" s="139" t="s">
        <v>55</v>
      </c>
      <c r="R916" s="140">
        <v>157</v>
      </c>
      <c r="S916" s="140" t="s">
        <v>2859</v>
      </c>
      <c r="T916" s="151" t="s">
        <v>1280</v>
      </c>
      <c r="U916" s="140" t="s">
        <v>161</v>
      </c>
      <c r="V916" s="164" t="s">
        <v>1</v>
      </c>
      <c r="W916" s="170">
        <f ca="1">IF(ISBLANK(I916),2010,IF(Z916="D1",YEAR(I916),RIGHT(I916,4)))</f>
        <v>2015</v>
      </c>
      <c r="X916" s="170" t="str">
        <f>INDEX(Kraftwerksliste!$C$21:$Z$559,MATCH(A916,Kraftwerksliste!$D$21:$D$559,0),17)</f>
        <v>Combined cycle</v>
      </c>
      <c r="Z916" s="153" t="str" cm="1">
        <f t="array" aca="1" ref="Z916" ca="1">CELL("format",I916)</f>
        <v>D1</v>
      </c>
      <c r="AA916" s="6">
        <v>915</v>
      </c>
      <c r="AB916" s="173">
        <f ca="1">W916</f>
        <v>2015</v>
      </c>
      <c r="AC916" s="6">
        <f t="shared" si="129"/>
        <v>0</v>
      </c>
      <c r="AD916" s="6">
        <f t="shared" si="130"/>
        <v>0</v>
      </c>
      <c r="AE916" s="6">
        <f t="shared" si="134"/>
        <v>10</v>
      </c>
      <c r="AF916" s="6" t="str">
        <f t="shared" si="131"/>
        <v>in Betrieb</v>
      </c>
    </row>
    <row r="917" spans="1:32" x14ac:dyDescent="0.25">
      <c r="A917" s="139" t="s">
        <v>5574</v>
      </c>
      <c r="B917" s="139" t="s">
        <v>5575</v>
      </c>
      <c r="C917" s="139"/>
      <c r="D917" s="139">
        <v>26935</v>
      </c>
      <c r="E917" s="139" t="s">
        <v>6931</v>
      </c>
      <c r="F917" s="139"/>
      <c r="G917" s="139" t="s">
        <v>59</v>
      </c>
      <c r="H917" s="139"/>
      <c r="I917" s="32">
        <v>2000</v>
      </c>
      <c r="J917" s="32">
        <v>2000</v>
      </c>
      <c r="K917" s="139" t="s">
        <v>1</v>
      </c>
      <c r="L917" s="139" t="s">
        <v>3864</v>
      </c>
      <c r="M917" s="139"/>
      <c r="N917" s="139"/>
      <c r="O917" s="139" t="s">
        <v>3864</v>
      </c>
      <c r="P917" s="139" t="s">
        <v>55</v>
      </c>
      <c r="Q917" s="139"/>
      <c r="R917" s="140">
        <v>11.3</v>
      </c>
      <c r="S917" s="140"/>
      <c r="T917" s="151" t="s">
        <v>149</v>
      </c>
      <c r="U917" s="140" t="s">
        <v>60</v>
      </c>
      <c r="V917" s="164" t="s">
        <v>1</v>
      </c>
      <c r="W917" s="170" t="str">
        <f ca="1">IF(ISBLANK(I917),2010,IF(Z917="D1",YEAR(I917),RIGHT(I917,4)))</f>
        <v>2000</v>
      </c>
      <c r="X917" s="170" t="e">
        <f>INDEX(Kraftwerksliste!$C$21:$Z$559,MATCH(A917,Kraftwerksliste!$D$21:$D$559,0),17)</f>
        <v>#N/A</v>
      </c>
      <c r="Z917" s="153" t="str" cm="1">
        <f t="array" aca="1" ref="Z917" ca="1">CELL("format",I917)</f>
        <v>G</v>
      </c>
      <c r="AA917" s="6">
        <v>916</v>
      </c>
      <c r="AB917" s="173" t="str">
        <f ca="1">W917</f>
        <v>2000</v>
      </c>
      <c r="AC917" s="6">
        <f t="shared" si="129"/>
        <v>0</v>
      </c>
      <c r="AD917" s="6">
        <f t="shared" si="130"/>
        <v>0</v>
      </c>
      <c r="AE917" s="6">
        <f t="shared" si="134"/>
        <v>10</v>
      </c>
      <c r="AF917" s="6" t="str">
        <f t="shared" si="131"/>
        <v>in Betrieb</v>
      </c>
    </row>
    <row r="918" spans="1:32" x14ac:dyDescent="0.25">
      <c r="A918" s="139" t="s">
        <v>2867</v>
      </c>
      <c r="B918" s="139" t="s">
        <v>1139</v>
      </c>
      <c r="C918" s="139" t="s">
        <v>2868</v>
      </c>
      <c r="D918" s="139">
        <v>84533</v>
      </c>
      <c r="E918" s="139" t="s">
        <v>2868</v>
      </c>
      <c r="F918" s="139" t="s">
        <v>2869</v>
      </c>
      <c r="G918" s="139" t="s">
        <v>127</v>
      </c>
      <c r="H918" s="139"/>
      <c r="I918" s="30">
        <v>20271</v>
      </c>
      <c r="J918" s="30">
        <v>20271</v>
      </c>
      <c r="K918" s="139" t="s">
        <v>1</v>
      </c>
      <c r="L918" s="139" t="s">
        <v>25</v>
      </c>
      <c r="M918" s="139"/>
      <c r="N918" s="139"/>
      <c r="O918" s="139" t="s">
        <v>25</v>
      </c>
      <c r="P918" s="139" t="s">
        <v>58</v>
      </c>
      <c r="Q918" s="139" t="s">
        <v>58</v>
      </c>
      <c r="R918" s="140">
        <v>23.2</v>
      </c>
      <c r="S918" s="140" t="s">
        <v>2870</v>
      </c>
      <c r="T918" s="151" t="s">
        <v>370</v>
      </c>
      <c r="U918" s="140" t="s">
        <v>168</v>
      </c>
      <c r="V918" s="164" t="s">
        <v>1</v>
      </c>
      <c r="W918" s="170">
        <f ca="1">IF(ISBLANK(I918),2010,IF(Z918="D1",YEAR(I918),RIGHT(I918,4)))</f>
        <v>1955</v>
      </c>
      <c r="X918" s="170" t="e">
        <f>INDEX(Kraftwerksliste!$C$21:$Z$559,MATCH(A918,Kraftwerksliste!$D$21:$D$559,0),17)</f>
        <v>#N/A</v>
      </c>
      <c r="Z918" s="153" t="str" cm="1">
        <f t="array" aca="1" ref="Z918" ca="1">CELL("format",I918)</f>
        <v>D1</v>
      </c>
      <c r="AA918" s="6">
        <v>917</v>
      </c>
      <c r="AB918" s="173">
        <f ca="1">W918</f>
        <v>1955</v>
      </c>
      <c r="AC918" s="6">
        <f t="shared" si="129"/>
        <v>0</v>
      </c>
      <c r="AD918" s="6">
        <f t="shared" si="130"/>
        <v>0</v>
      </c>
      <c r="AE918" s="6">
        <f t="shared" si="134"/>
        <v>10</v>
      </c>
      <c r="AF918" s="6" t="str">
        <f t="shared" si="131"/>
        <v>in Betrieb</v>
      </c>
    </row>
    <row r="919" spans="1:32" x14ac:dyDescent="0.25">
      <c r="A919" s="139" t="s">
        <v>2880</v>
      </c>
      <c r="B919" s="139" t="s">
        <v>2881</v>
      </c>
      <c r="C919" s="139" t="s">
        <v>2882</v>
      </c>
      <c r="D919" s="139">
        <v>39418</v>
      </c>
      <c r="E919" s="139" t="s">
        <v>2878</v>
      </c>
      <c r="F919" s="139" t="s">
        <v>2883</v>
      </c>
      <c r="G919" s="139" t="s">
        <v>99</v>
      </c>
      <c r="H919" s="139"/>
      <c r="I919" s="30">
        <v>42278</v>
      </c>
      <c r="J919" s="30">
        <v>42278</v>
      </c>
      <c r="K919" s="139" t="s">
        <v>1</v>
      </c>
      <c r="L919" s="139" t="s">
        <v>20</v>
      </c>
      <c r="M919" s="139"/>
      <c r="N919" s="139"/>
      <c r="O919" s="139" t="s">
        <v>20</v>
      </c>
      <c r="P919" s="139" t="s">
        <v>58</v>
      </c>
      <c r="Q919" s="139" t="s">
        <v>55</v>
      </c>
      <c r="R919" s="140">
        <v>100</v>
      </c>
      <c r="S919" s="140" t="s">
        <v>2884</v>
      </c>
      <c r="T919" s="151" t="s">
        <v>370</v>
      </c>
      <c r="U919" s="140" t="s">
        <v>252</v>
      </c>
      <c r="V919" s="164" t="s">
        <v>1</v>
      </c>
      <c r="W919" s="170">
        <f ca="1">IF(ISBLANK(I919),2010,IF(Z919="D1",YEAR(I919),RIGHT(I919,4)))</f>
        <v>2015</v>
      </c>
      <c r="X919" s="170" t="str">
        <f>INDEX(Kraftwerksliste!$C$21:$Z$559,MATCH(A919,Kraftwerksliste!$D$21:$D$559,0),17)</f>
        <v>Combined cycle</v>
      </c>
      <c r="Z919" s="153" t="str" cm="1">
        <f t="array" aca="1" ref="Z919" ca="1">CELL("format",I919)</f>
        <v>D1</v>
      </c>
      <c r="AA919" s="6">
        <v>918</v>
      </c>
      <c r="AB919" s="173">
        <f ca="1">W919</f>
        <v>2015</v>
      </c>
      <c r="AC919" s="6">
        <f t="shared" si="129"/>
        <v>0</v>
      </c>
      <c r="AD919" s="6">
        <f t="shared" si="130"/>
        <v>0</v>
      </c>
      <c r="AE919" s="6">
        <f t="shared" si="134"/>
        <v>10</v>
      </c>
      <c r="AF919" s="6" t="str">
        <f t="shared" si="131"/>
        <v>in Betrieb</v>
      </c>
    </row>
    <row r="920" spans="1:32" x14ac:dyDescent="0.25">
      <c r="A920" s="139" t="s">
        <v>3546</v>
      </c>
      <c r="B920" s="139" t="s">
        <v>2881</v>
      </c>
      <c r="C920" s="139" t="s">
        <v>2882</v>
      </c>
      <c r="D920" s="139">
        <v>39418</v>
      </c>
      <c r="E920" s="139" t="s">
        <v>2878</v>
      </c>
      <c r="F920" s="139" t="s">
        <v>2883</v>
      </c>
      <c r="G920" s="139" t="s">
        <v>99</v>
      </c>
      <c r="H920" s="139"/>
      <c r="I920" s="50"/>
      <c r="J920" s="50"/>
      <c r="K920" s="139" t="s">
        <v>3547</v>
      </c>
      <c r="L920" s="139" t="s">
        <v>20</v>
      </c>
      <c r="M920" s="139"/>
      <c r="N920" s="139"/>
      <c r="O920" s="139" t="s">
        <v>20</v>
      </c>
      <c r="P920" s="139" t="s">
        <v>58</v>
      </c>
      <c r="Q920" s="139" t="s">
        <v>55</v>
      </c>
      <c r="R920" s="140">
        <v>9</v>
      </c>
      <c r="S920" s="140" t="s">
        <v>2884</v>
      </c>
      <c r="T920" s="151" t="s">
        <v>370</v>
      </c>
      <c r="U920" s="140" t="s">
        <v>252</v>
      </c>
      <c r="V920" s="164" t="s">
        <v>7483</v>
      </c>
      <c r="W920" s="170">
        <f t="shared" si="132"/>
        <v>2010</v>
      </c>
      <c r="X920" s="170" t="e">
        <f>INDEX(Kraftwerksliste!$C$21:$Z$559,MATCH(A920,Kraftwerksliste!$D$21:$D$559,0),17)</f>
        <v>#N/A</v>
      </c>
      <c r="Z920" s="153" t="str" cm="1">
        <f t="array" aca="1" ref="Z920" ca="1">CELL("format",I920)</f>
        <v>G</v>
      </c>
      <c r="AA920" s="6">
        <v>919</v>
      </c>
      <c r="AB920" s="173">
        <f t="shared" si="133"/>
        <v>2010</v>
      </c>
      <c r="AC920" s="6">
        <f t="shared" si="129"/>
        <v>0</v>
      </c>
      <c r="AD920" s="6">
        <f t="shared" si="130"/>
        <v>1</v>
      </c>
      <c r="AE920" s="6">
        <f t="shared" si="134"/>
        <v>37</v>
      </c>
      <c r="AF920" s="6" t="str">
        <f t="shared" si="131"/>
        <v xml:space="preserve">Endgültig Stillgelegt 2015 </v>
      </c>
    </row>
    <row r="921" spans="1:32" x14ac:dyDescent="0.25">
      <c r="A921" s="139" t="s">
        <v>5578</v>
      </c>
      <c r="B921" s="139"/>
      <c r="C921" s="139"/>
      <c r="D921" s="139">
        <v>39418</v>
      </c>
      <c r="E921" s="139" t="s">
        <v>2878</v>
      </c>
      <c r="F921" s="139"/>
      <c r="G921" s="139" t="s">
        <v>99</v>
      </c>
      <c r="H921" s="139"/>
      <c r="I921" s="32">
        <v>2000</v>
      </c>
      <c r="J921" s="32">
        <v>2000</v>
      </c>
      <c r="K921" s="139" t="s">
        <v>1</v>
      </c>
      <c r="L921" s="139" t="s">
        <v>3864</v>
      </c>
      <c r="M921" s="139"/>
      <c r="N921" s="139"/>
      <c r="O921" s="139" t="s">
        <v>3864</v>
      </c>
      <c r="P921" s="139" t="s">
        <v>55</v>
      </c>
      <c r="Q921" s="139"/>
      <c r="R921" s="140">
        <v>17</v>
      </c>
      <c r="S921" s="140"/>
      <c r="T921" s="151" t="s">
        <v>149</v>
      </c>
      <c r="U921" s="140" t="s">
        <v>161</v>
      </c>
      <c r="V921" s="164" t="s">
        <v>1</v>
      </c>
      <c r="W921" s="170" t="str">
        <f t="shared" ref="W921:W929" ca="1" si="135">IF(ISBLANK(I921),2010,IF(Z921="D1",YEAR(I921),RIGHT(I921,4)))</f>
        <v>2000</v>
      </c>
      <c r="X921" s="170" t="e">
        <f>INDEX(Kraftwerksliste!$C$21:$Z$559,MATCH(A921,Kraftwerksliste!$D$21:$D$559,0),17)</f>
        <v>#N/A</v>
      </c>
      <c r="Z921" s="153" t="str" cm="1">
        <f t="array" aca="1" ref="Z921" ca="1">CELL("format",I921)</f>
        <v>G</v>
      </c>
      <c r="AA921" s="6">
        <v>920</v>
      </c>
      <c r="AB921" s="173" t="str">
        <f t="shared" ref="AB921:AB929" ca="1" si="136">W921</f>
        <v>2000</v>
      </c>
      <c r="AC921" s="6">
        <f t="shared" si="129"/>
        <v>0</v>
      </c>
      <c r="AD921" s="6">
        <f t="shared" si="130"/>
        <v>0</v>
      </c>
      <c r="AE921" s="6">
        <f t="shared" si="134"/>
        <v>10</v>
      </c>
      <c r="AF921" s="6" t="str">
        <f t="shared" si="131"/>
        <v>in Betrieb</v>
      </c>
    </row>
    <row r="922" spans="1:32" x14ac:dyDescent="0.25">
      <c r="A922" s="139" t="s">
        <v>5587</v>
      </c>
      <c r="B922" s="139"/>
      <c r="C922" s="139"/>
      <c r="D922" s="139">
        <v>39576</v>
      </c>
      <c r="E922" s="139" t="s">
        <v>2894</v>
      </c>
      <c r="F922" s="139"/>
      <c r="G922" s="139" t="s">
        <v>99</v>
      </c>
      <c r="H922" s="139"/>
      <c r="I922" s="32">
        <v>2002</v>
      </c>
      <c r="J922" s="32">
        <v>2002</v>
      </c>
      <c r="K922" s="139" t="s">
        <v>1</v>
      </c>
      <c r="L922" s="139" t="s">
        <v>3864</v>
      </c>
      <c r="M922" s="139"/>
      <c r="N922" s="139"/>
      <c r="O922" s="139" t="s">
        <v>3864</v>
      </c>
      <c r="P922" s="139" t="s">
        <v>55</v>
      </c>
      <c r="Q922" s="139"/>
      <c r="R922" s="140">
        <v>13.86</v>
      </c>
      <c r="S922" s="140"/>
      <c r="T922" s="151" t="s">
        <v>149</v>
      </c>
      <c r="U922" s="140" t="s">
        <v>161</v>
      </c>
      <c r="V922" s="164" t="s">
        <v>1</v>
      </c>
      <c r="W922" s="170" t="str">
        <f t="shared" ca="1" si="135"/>
        <v>2002</v>
      </c>
      <c r="X922" s="170" t="e">
        <f>INDEX(Kraftwerksliste!$C$21:$Z$559,MATCH(A922,Kraftwerksliste!$D$21:$D$559,0),17)</f>
        <v>#N/A</v>
      </c>
      <c r="Z922" s="153" t="str" cm="1">
        <f t="array" aca="1" ref="Z922" ca="1">CELL("format",I922)</f>
        <v>G</v>
      </c>
      <c r="AA922" s="6">
        <v>921</v>
      </c>
      <c r="AB922" s="173" t="str">
        <f t="shared" ca="1" si="136"/>
        <v>2002</v>
      </c>
      <c r="AC922" s="6">
        <f t="shared" si="129"/>
        <v>0</v>
      </c>
      <c r="AD922" s="6">
        <f t="shared" si="130"/>
        <v>0</v>
      </c>
      <c r="AE922" s="6">
        <f t="shared" si="134"/>
        <v>10</v>
      </c>
      <c r="AF922" s="6" t="str">
        <f t="shared" si="131"/>
        <v>in Betrieb</v>
      </c>
    </row>
    <row r="923" spans="1:32" x14ac:dyDescent="0.25">
      <c r="A923" s="139" t="s">
        <v>2898</v>
      </c>
      <c r="B923" s="139" t="s">
        <v>2899</v>
      </c>
      <c r="C923" s="139" t="s">
        <v>2900</v>
      </c>
      <c r="D923" s="139">
        <v>63811</v>
      </c>
      <c r="E923" s="139" t="s">
        <v>2901</v>
      </c>
      <c r="F923" s="139" t="s">
        <v>2902</v>
      </c>
      <c r="G923" s="139" t="s">
        <v>127</v>
      </c>
      <c r="H923" s="139" t="s">
        <v>2903</v>
      </c>
      <c r="I923" s="30">
        <v>37756</v>
      </c>
      <c r="J923" s="30">
        <v>37756</v>
      </c>
      <c r="K923" s="139" t="s">
        <v>1</v>
      </c>
      <c r="L923" s="139" t="s">
        <v>17</v>
      </c>
      <c r="M923" s="139" t="s">
        <v>2904</v>
      </c>
      <c r="N923" s="139" t="s">
        <v>2905</v>
      </c>
      <c r="O923" s="139" t="s">
        <v>17</v>
      </c>
      <c r="P923" s="139" t="s">
        <v>55</v>
      </c>
      <c r="Q923" s="139" t="s">
        <v>55</v>
      </c>
      <c r="R923" s="140">
        <v>13.993399999999999</v>
      </c>
      <c r="S923" s="140" t="s">
        <v>2906</v>
      </c>
      <c r="T923" s="151" t="s">
        <v>370</v>
      </c>
      <c r="U923" s="140" t="s">
        <v>61</v>
      </c>
      <c r="V923" s="164" t="s">
        <v>1</v>
      </c>
      <c r="W923" s="170">
        <f t="shared" ca="1" si="135"/>
        <v>2003</v>
      </c>
      <c r="X923" s="170" t="e">
        <f>INDEX(Kraftwerksliste!$C$21:$Z$559,MATCH(A923,Kraftwerksliste!$D$21:$D$559,0),17)</f>
        <v>#N/A</v>
      </c>
      <c r="Z923" s="153" t="str" cm="1">
        <f t="array" aca="1" ref="Z923" ca="1">CELL("format",I923)</f>
        <v>D1</v>
      </c>
      <c r="AA923" s="6">
        <v>922</v>
      </c>
      <c r="AB923" s="173">
        <f t="shared" ca="1" si="136"/>
        <v>2003</v>
      </c>
      <c r="AC923" s="6">
        <f t="shared" si="129"/>
        <v>0</v>
      </c>
      <c r="AD923" s="6">
        <f t="shared" si="130"/>
        <v>0</v>
      </c>
      <c r="AE923" s="6">
        <f t="shared" si="134"/>
        <v>10</v>
      </c>
      <c r="AF923" s="6" t="str">
        <f t="shared" si="131"/>
        <v>in Betrieb</v>
      </c>
    </row>
    <row r="924" spans="1:32" x14ac:dyDescent="0.25">
      <c r="A924" s="139" t="s">
        <v>2907</v>
      </c>
      <c r="B924" s="139" t="s">
        <v>2899</v>
      </c>
      <c r="C924" s="139" t="s">
        <v>2900</v>
      </c>
      <c r="D924" s="139">
        <v>63811</v>
      </c>
      <c r="E924" s="139" t="s">
        <v>2901</v>
      </c>
      <c r="F924" s="139" t="s">
        <v>2902</v>
      </c>
      <c r="G924" s="139" t="s">
        <v>127</v>
      </c>
      <c r="H924" s="139" t="s">
        <v>3764</v>
      </c>
      <c r="I924" s="30">
        <v>25569</v>
      </c>
      <c r="J924" s="30">
        <v>25569</v>
      </c>
      <c r="K924" s="139" t="s">
        <v>1</v>
      </c>
      <c r="L924" s="139" t="s">
        <v>110</v>
      </c>
      <c r="M924" s="139" t="s">
        <v>32</v>
      </c>
      <c r="N924" s="139" t="s">
        <v>2908</v>
      </c>
      <c r="O924" s="139" t="s">
        <v>32</v>
      </c>
      <c r="P924" s="139" t="s">
        <v>58</v>
      </c>
      <c r="Q924" s="139" t="s">
        <v>55</v>
      </c>
      <c r="R924" s="140">
        <v>24.79</v>
      </c>
      <c r="S924" s="140" t="s">
        <v>2906</v>
      </c>
      <c r="T924" s="151" t="s">
        <v>370</v>
      </c>
      <c r="U924" s="140" t="s">
        <v>61</v>
      </c>
      <c r="V924" s="164" t="s">
        <v>1</v>
      </c>
      <c r="W924" s="170">
        <f t="shared" ca="1" si="135"/>
        <v>1970</v>
      </c>
      <c r="X924" s="170" t="str">
        <f>INDEX(Kraftwerksliste!$C$21:$Z$559,MATCH(A924,Kraftwerksliste!$D$21:$D$559,0),17)</f>
        <v>Steam turbine</v>
      </c>
      <c r="Z924" s="153" t="str" cm="1">
        <f t="array" aca="1" ref="Z924" ca="1">CELL("format",I924)</f>
        <v>D1</v>
      </c>
      <c r="AA924" s="6">
        <v>923</v>
      </c>
      <c r="AB924" s="173">
        <f t="shared" ca="1" si="136"/>
        <v>1970</v>
      </c>
      <c r="AC924" s="6">
        <f t="shared" si="129"/>
        <v>0</v>
      </c>
      <c r="AD924" s="6">
        <f t="shared" si="130"/>
        <v>0</v>
      </c>
      <c r="AE924" s="6">
        <f t="shared" si="134"/>
        <v>10</v>
      </c>
      <c r="AF924" s="6" t="str">
        <f t="shared" si="131"/>
        <v>in Betrieb</v>
      </c>
    </row>
    <row r="925" spans="1:32" x14ac:dyDescent="0.25">
      <c r="A925" s="139" t="s">
        <v>5597</v>
      </c>
      <c r="B925" s="139" t="s">
        <v>4118</v>
      </c>
      <c r="C925" s="139"/>
      <c r="D925" s="139">
        <v>25548</v>
      </c>
      <c r="E925" s="139" t="s">
        <v>6950</v>
      </c>
      <c r="F925" s="139"/>
      <c r="G925" s="139" t="s">
        <v>78</v>
      </c>
      <c r="H925" s="139"/>
      <c r="I925" s="32">
        <v>2001</v>
      </c>
      <c r="J925" s="32">
        <v>2001</v>
      </c>
      <c r="K925" s="139" t="s">
        <v>1</v>
      </c>
      <c r="L925" s="139" t="s">
        <v>3864</v>
      </c>
      <c r="M925" s="139"/>
      <c r="N925" s="139"/>
      <c r="O925" s="139" t="s">
        <v>3864</v>
      </c>
      <c r="P925" s="139" t="s">
        <v>55</v>
      </c>
      <c r="Q925" s="139"/>
      <c r="R925" s="140">
        <v>14.3</v>
      </c>
      <c r="S925" s="140"/>
      <c r="T925" s="151" t="s">
        <v>149</v>
      </c>
      <c r="U925" s="140" t="s">
        <v>79</v>
      </c>
      <c r="V925" s="164" t="s">
        <v>1</v>
      </c>
      <c r="W925" s="170" t="str">
        <f t="shared" ca="1" si="135"/>
        <v>2001</v>
      </c>
      <c r="X925" s="170" t="e">
        <f>INDEX(Kraftwerksliste!$C$21:$Z$559,MATCH(A925,Kraftwerksliste!$D$21:$D$559,0),17)</f>
        <v>#N/A</v>
      </c>
      <c r="Z925" s="153" t="str" cm="1">
        <f t="array" aca="1" ref="Z925" ca="1">CELL("format",I925)</f>
        <v>G</v>
      </c>
      <c r="AA925" s="6">
        <v>924</v>
      </c>
      <c r="AB925" s="173" t="str">
        <f t="shared" ca="1" si="136"/>
        <v>2001</v>
      </c>
      <c r="AC925" s="6">
        <f t="shared" si="129"/>
        <v>0</v>
      </c>
      <c r="AD925" s="6">
        <f t="shared" si="130"/>
        <v>0</v>
      </c>
      <c r="AE925" s="6">
        <f t="shared" si="134"/>
        <v>10</v>
      </c>
      <c r="AF925" s="6" t="str">
        <f t="shared" si="131"/>
        <v>in Betrieb</v>
      </c>
    </row>
    <row r="926" spans="1:32" x14ac:dyDescent="0.25">
      <c r="A926" s="139" t="s">
        <v>5603</v>
      </c>
      <c r="B926" s="139" t="s">
        <v>5604</v>
      </c>
      <c r="C926" s="139" t="s">
        <v>5605</v>
      </c>
      <c r="D926" s="139">
        <v>94342</v>
      </c>
      <c r="E926" s="139" t="s">
        <v>6953</v>
      </c>
      <c r="F926" s="139"/>
      <c r="G926" s="139" t="s">
        <v>127</v>
      </c>
      <c r="H926" s="139"/>
      <c r="I926" s="32">
        <v>2009</v>
      </c>
      <c r="J926" s="32">
        <v>2009</v>
      </c>
      <c r="K926" s="139" t="s">
        <v>1</v>
      </c>
      <c r="L926" s="139" t="s">
        <v>29</v>
      </c>
      <c r="M926" s="139"/>
      <c r="N926" s="139"/>
      <c r="O926" s="139" t="s">
        <v>29</v>
      </c>
      <c r="P926" s="139" t="s">
        <v>55</v>
      </c>
      <c r="Q926" s="139"/>
      <c r="R926" s="140">
        <v>54.34</v>
      </c>
      <c r="S926" s="140" t="s">
        <v>7427</v>
      </c>
      <c r="T926" s="151" t="s">
        <v>370</v>
      </c>
      <c r="U926" s="140" t="s">
        <v>168</v>
      </c>
      <c r="V926" s="164" t="s">
        <v>1</v>
      </c>
      <c r="W926" s="170" t="str">
        <f t="shared" ca="1" si="135"/>
        <v>2009</v>
      </c>
      <c r="X926" s="170" t="e">
        <f>INDEX(Kraftwerksliste!$C$21:$Z$559,MATCH(A926,Kraftwerksliste!$D$21:$D$559,0),17)</f>
        <v>#N/A</v>
      </c>
      <c r="Z926" s="153" t="str" cm="1">
        <f t="array" aca="1" ref="Z926" ca="1">CELL("format",I926)</f>
        <v>G</v>
      </c>
      <c r="AA926" s="6">
        <v>925</v>
      </c>
      <c r="AB926" s="173" t="str">
        <f t="shared" ca="1" si="136"/>
        <v>2009</v>
      </c>
      <c r="AC926" s="6">
        <f t="shared" si="129"/>
        <v>0</v>
      </c>
      <c r="AD926" s="6">
        <f t="shared" si="130"/>
        <v>0</v>
      </c>
      <c r="AE926" s="6">
        <f t="shared" si="134"/>
        <v>10</v>
      </c>
      <c r="AF926" s="6" t="str">
        <f t="shared" si="131"/>
        <v>in Betrieb</v>
      </c>
    </row>
    <row r="927" spans="1:32" x14ac:dyDescent="0.25">
      <c r="A927" s="139" t="s">
        <v>2913</v>
      </c>
      <c r="B927" s="139" t="s">
        <v>2454</v>
      </c>
      <c r="C927" s="139" t="s">
        <v>2914</v>
      </c>
      <c r="D927" s="139">
        <v>94315</v>
      </c>
      <c r="E927" s="139" t="s">
        <v>2914</v>
      </c>
      <c r="F927" s="139" t="s">
        <v>2915</v>
      </c>
      <c r="G927" s="139" t="s">
        <v>127</v>
      </c>
      <c r="H927" s="139" t="s">
        <v>2914</v>
      </c>
      <c r="I927" s="30">
        <v>34699</v>
      </c>
      <c r="J927" s="30">
        <v>34699</v>
      </c>
      <c r="K927" s="139" t="s">
        <v>1</v>
      </c>
      <c r="L927" s="139" t="s">
        <v>25</v>
      </c>
      <c r="M927" s="139"/>
      <c r="N927" s="139"/>
      <c r="O927" s="139" t="s">
        <v>25</v>
      </c>
      <c r="P927" s="139" t="s">
        <v>58</v>
      </c>
      <c r="Q927" s="139" t="s">
        <v>58</v>
      </c>
      <c r="R927" s="140">
        <v>21.5</v>
      </c>
      <c r="S927" s="140" t="s">
        <v>226</v>
      </c>
      <c r="T927" s="151" t="s">
        <v>149</v>
      </c>
      <c r="U927" s="140" t="s">
        <v>168</v>
      </c>
      <c r="V927" s="164" t="s">
        <v>1</v>
      </c>
      <c r="W927" s="170">
        <f t="shared" ca="1" si="135"/>
        <v>1994</v>
      </c>
      <c r="X927" s="170" t="e">
        <f>INDEX(Kraftwerksliste!$C$21:$Z$559,MATCH(A927,Kraftwerksliste!$D$21:$D$559,0),17)</f>
        <v>#N/A</v>
      </c>
      <c r="Z927" s="153" t="str" cm="1">
        <f t="array" aca="1" ref="Z927" ca="1">CELL("format",I927)</f>
        <v>D1</v>
      </c>
      <c r="AA927" s="6">
        <v>926</v>
      </c>
      <c r="AB927" s="173">
        <f t="shared" ca="1" si="136"/>
        <v>1994</v>
      </c>
      <c r="AC927" s="6">
        <f t="shared" si="129"/>
        <v>0</v>
      </c>
      <c r="AD927" s="6">
        <f t="shared" si="130"/>
        <v>0</v>
      </c>
      <c r="AE927" s="6">
        <f t="shared" si="134"/>
        <v>10</v>
      </c>
      <c r="AF927" s="6" t="str">
        <f t="shared" si="131"/>
        <v>in Betrieb</v>
      </c>
    </row>
    <row r="928" spans="1:32" x14ac:dyDescent="0.25">
      <c r="A928" s="139" t="s">
        <v>5606</v>
      </c>
      <c r="B928" s="139"/>
      <c r="C928" s="139"/>
      <c r="D928" s="139">
        <v>73577</v>
      </c>
      <c r="E928" s="139" t="s">
        <v>6954</v>
      </c>
      <c r="F928" s="139"/>
      <c r="G928" s="139" t="s">
        <v>57</v>
      </c>
      <c r="H928" s="139"/>
      <c r="I928" s="32">
        <v>2004</v>
      </c>
      <c r="J928" s="32">
        <v>2004</v>
      </c>
      <c r="K928" s="139" t="s">
        <v>1</v>
      </c>
      <c r="L928" s="139" t="s">
        <v>3864</v>
      </c>
      <c r="M928" s="139"/>
      <c r="N928" s="139"/>
      <c r="O928" s="139" t="s">
        <v>3864</v>
      </c>
      <c r="P928" s="139" t="s">
        <v>55</v>
      </c>
      <c r="Q928" s="139"/>
      <c r="R928" s="140">
        <v>10</v>
      </c>
      <c r="S928" s="140"/>
      <c r="T928" s="151" t="s">
        <v>1280</v>
      </c>
      <c r="U928" s="140" t="s">
        <v>7157</v>
      </c>
      <c r="V928" s="164" t="s">
        <v>1</v>
      </c>
      <c r="W928" s="170" t="str">
        <f t="shared" ca="1" si="135"/>
        <v>2004</v>
      </c>
      <c r="X928" s="170" t="e">
        <f>INDEX(Kraftwerksliste!$C$21:$Z$559,MATCH(A928,Kraftwerksliste!$D$21:$D$559,0),17)</f>
        <v>#N/A</v>
      </c>
      <c r="Z928" s="153" t="str" cm="1">
        <f t="array" aca="1" ref="Z928" ca="1">CELL("format",I928)</f>
        <v>G</v>
      </c>
      <c r="AA928" s="6">
        <v>927</v>
      </c>
      <c r="AB928" s="173" t="str">
        <f t="shared" ca="1" si="136"/>
        <v>2004</v>
      </c>
      <c r="AC928" s="6">
        <f t="shared" si="129"/>
        <v>0</v>
      </c>
      <c r="AD928" s="6">
        <f t="shared" si="130"/>
        <v>0</v>
      </c>
      <c r="AE928" s="6">
        <f t="shared" si="134"/>
        <v>10</v>
      </c>
      <c r="AF928" s="6" t="str">
        <f t="shared" si="131"/>
        <v>in Betrieb</v>
      </c>
    </row>
    <row r="929" spans="1:33" x14ac:dyDescent="0.25">
      <c r="A929" s="139" t="s">
        <v>5607</v>
      </c>
      <c r="B929" s="139" t="s">
        <v>5608</v>
      </c>
      <c r="C929" s="139"/>
      <c r="D929" s="139">
        <v>28816</v>
      </c>
      <c r="E929" s="139" t="s">
        <v>6955</v>
      </c>
      <c r="F929" s="139"/>
      <c r="G929" s="139" t="s">
        <v>59</v>
      </c>
      <c r="H929" s="139"/>
      <c r="I929" s="32">
        <v>2002</v>
      </c>
      <c r="J929" s="32">
        <v>2002</v>
      </c>
      <c r="K929" s="139" t="s">
        <v>1</v>
      </c>
      <c r="L929" s="139" t="s">
        <v>3864</v>
      </c>
      <c r="M929" s="139"/>
      <c r="N929" s="139"/>
      <c r="O929" s="139" t="s">
        <v>3864</v>
      </c>
      <c r="P929" s="139" t="s">
        <v>55</v>
      </c>
      <c r="Q929" s="139"/>
      <c r="R929" s="140">
        <v>10.1</v>
      </c>
      <c r="S929" s="140"/>
      <c r="T929" s="151" t="s">
        <v>1280</v>
      </c>
      <c r="U929" s="140" t="s">
        <v>60</v>
      </c>
      <c r="V929" s="164" t="s">
        <v>1</v>
      </c>
      <c r="W929" s="170" t="str">
        <f t="shared" ca="1" si="135"/>
        <v>2002</v>
      </c>
      <c r="X929" s="170" t="e">
        <f>INDEX(Kraftwerksliste!$C$21:$Z$559,MATCH(A929,Kraftwerksliste!$D$21:$D$559,0),17)</f>
        <v>#N/A</v>
      </c>
      <c r="Z929" s="153" t="str" cm="1">
        <f t="array" aca="1" ref="Z929" ca="1">CELL("format",I929)</f>
        <v>G</v>
      </c>
      <c r="AA929" s="6">
        <v>928</v>
      </c>
      <c r="AB929" s="173" t="str">
        <f t="shared" ca="1" si="136"/>
        <v>2002</v>
      </c>
      <c r="AC929" s="6">
        <f t="shared" si="129"/>
        <v>0</v>
      </c>
      <c r="AD929" s="6">
        <f t="shared" si="130"/>
        <v>0</v>
      </c>
      <c r="AE929" s="6">
        <f t="shared" si="134"/>
        <v>10</v>
      </c>
      <c r="AF929" s="6" t="str">
        <f t="shared" si="131"/>
        <v>in Betrieb</v>
      </c>
    </row>
    <row r="930" spans="1:33" x14ac:dyDescent="0.25">
      <c r="A930" s="139" t="s">
        <v>3516</v>
      </c>
      <c r="B930" s="139" t="s">
        <v>102</v>
      </c>
      <c r="C930" s="139" t="s">
        <v>2941</v>
      </c>
      <c r="D930" s="139">
        <v>70376</v>
      </c>
      <c r="E930" s="139" t="s">
        <v>2918</v>
      </c>
      <c r="F930" s="139" t="s">
        <v>2942</v>
      </c>
      <c r="G930" s="139" t="s">
        <v>57</v>
      </c>
      <c r="H930" s="139" t="s">
        <v>3517</v>
      </c>
      <c r="I930" s="30"/>
      <c r="J930" s="30"/>
      <c r="K930" s="139" t="s">
        <v>3514</v>
      </c>
      <c r="L930" s="139" t="s">
        <v>20</v>
      </c>
      <c r="M930" s="139"/>
      <c r="N930" s="139"/>
      <c r="O930" s="139" t="s">
        <v>20</v>
      </c>
      <c r="P930" s="139" t="s">
        <v>58</v>
      </c>
      <c r="Q930" s="139" t="s">
        <v>58</v>
      </c>
      <c r="R930" s="140">
        <v>55</v>
      </c>
      <c r="S930" s="140" t="s">
        <v>2944</v>
      </c>
      <c r="T930" s="151" t="s">
        <v>370</v>
      </c>
      <c r="U930" s="140" t="s">
        <v>107</v>
      </c>
      <c r="V930" s="164" t="s">
        <v>7482</v>
      </c>
      <c r="W930" s="170">
        <f t="shared" si="132"/>
        <v>2010</v>
      </c>
      <c r="X930" s="170" t="e">
        <f>INDEX(Kraftwerksliste!$C$21:$Z$559,MATCH(A930,Kraftwerksliste!$D$21:$D$559,0),17)</f>
        <v>#N/A</v>
      </c>
      <c r="Z930" s="153" t="str" cm="1">
        <f t="array" aca="1" ref="Z930" ca="1">CELL("format",I930)</f>
        <v>D1</v>
      </c>
      <c r="AA930" s="6">
        <v>929</v>
      </c>
      <c r="AB930" s="173">
        <f t="shared" si="133"/>
        <v>2010</v>
      </c>
      <c r="AC930" s="6">
        <f t="shared" si="129"/>
        <v>0</v>
      </c>
      <c r="AD930" s="6">
        <f t="shared" si="130"/>
        <v>1</v>
      </c>
      <c r="AE930" s="6">
        <f t="shared" si="134"/>
        <v>37</v>
      </c>
      <c r="AF930" s="6" t="str">
        <f t="shared" si="131"/>
        <v xml:space="preserve">Endgültig Stillgelegt 2014 </v>
      </c>
    </row>
    <row r="931" spans="1:33" x14ac:dyDescent="0.25">
      <c r="A931" s="139" t="s">
        <v>2940</v>
      </c>
      <c r="B931" s="139" t="s">
        <v>102</v>
      </c>
      <c r="C931" s="139" t="s">
        <v>2941</v>
      </c>
      <c r="D931" s="139">
        <v>70376</v>
      </c>
      <c r="E931" s="139" t="s">
        <v>2918</v>
      </c>
      <c r="F931" s="139" t="s">
        <v>2942</v>
      </c>
      <c r="G931" s="139" t="s">
        <v>57</v>
      </c>
      <c r="H931" s="139" t="s">
        <v>2943</v>
      </c>
      <c r="I931" s="30">
        <v>39814</v>
      </c>
      <c r="J931" s="30">
        <v>39814</v>
      </c>
      <c r="K931" s="139" t="s">
        <v>3622</v>
      </c>
      <c r="L931" s="139" t="s">
        <v>110</v>
      </c>
      <c r="M931" s="139" t="s">
        <v>32</v>
      </c>
      <c r="N931" s="139" t="s">
        <v>673</v>
      </c>
      <c r="O931" s="139" t="s">
        <v>32</v>
      </c>
      <c r="P931" s="139" t="s">
        <v>58</v>
      </c>
      <c r="Q931" s="139" t="s">
        <v>55</v>
      </c>
      <c r="R931" s="140">
        <v>22.6</v>
      </c>
      <c r="S931" s="140" t="s">
        <v>2944</v>
      </c>
      <c r="T931" s="151" t="s">
        <v>370</v>
      </c>
      <c r="U931" s="140" t="s">
        <v>107</v>
      </c>
      <c r="V931" s="164" t="s">
        <v>7486</v>
      </c>
      <c r="W931" s="170">
        <f t="shared" ref="W931:W994" ca="1" si="137">IF(ISBLANK(I931),2010,IF(Z931="D1",YEAR(I931),RIGHT(I931,4)))</f>
        <v>2009</v>
      </c>
      <c r="X931" s="170" t="str">
        <f>INDEX(Kraftwerksliste!$C$21:$Z$559,MATCH(A931,Kraftwerksliste!$D$21:$D$559,0),17)</f>
        <v>Steam turbine</v>
      </c>
      <c r="Z931" s="153" t="str" cm="1">
        <f t="array" aca="1" ref="Z931" ca="1">CELL("format",I931)</f>
        <v>D1</v>
      </c>
      <c r="AA931" s="6">
        <v>930</v>
      </c>
      <c r="AB931" s="173">
        <f t="shared" ref="AB931:AB994" ca="1" si="138">W931</f>
        <v>2009</v>
      </c>
      <c r="AC931" s="6">
        <f t="shared" si="129"/>
        <v>1</v>
      </c>
      <c r="AD931" s="6">
        <f t="shared" si="130"/>
        <v>0</v>
      </c>
      <c r="AE931" s="6">
        <f t="shared" si="134"/>
        <v>36</v>
      </c>
      <c r="AF931" s="6" t="str">
        <f t="shared" si="131"/>
        <v xml:space="preserve">Endgültig Stillgelegt 2018 </v>
      </c>
    </row>
    <row r="932" spans="1:33" x14ac:dyDescent="0.25">
      <c r="A932" s="139" t="s">
        <v>2945</v>
      </c>
      <c r="B932" s="139" t="s">
        <v>102</v>
      </c>
      <c r="C932" s="139" t="s">
        <v>2917</v>
      </c>
      <c r="D932" s="139">
        <v>70376</v>
      </c>
      <c r="E932" s="139" t="s">
        <v>2918</v>
      </c>
      <c r="F932" s="139" t="s">
        <v>2919</v>
      </c>
      <c r="G932" s="139" t="s">
        <v>57</v>
      </c>
      <c r="H932" s="139" t="s">
        <v>2946</v>
      </c>
      <c r="I932" s="30">
        <v>29952</v>
      </c>
      <c r="J932" s="30">
        <v>29952</v>
      </c>
      <c r="K932" s="139" t="s">
        <v>1</v>
      </c>
      <c r="L932" s="139" t="s">
        <v>110</v>
      </c>
      <c r="M932" s="139" t="s">
        <v>32</v>
      </c>
      <c r="N932" s="139" t="s">
        <v>16</v>
      </c>
      <c r="O932" s="139" t="s">
        <v>32</v>
      </c>
      <c r="P932" s="139" t="s">
        <v>58</v>
      </c>
      <c r="Q932" s="139" t="s">
        <v>55</v>
      </c>
      <c r="R932" s="140">
        <v>45</v>
      </c>
      <c r="S932" s="140" t="s">
        <v>2237</v>
      </c>
      <c r="T932" s="151" t="s">
        <v>370</v>
      </c>
      <c r="U932" s="140" t="s">
        <v>107</v>
      </c>
      <c r="V932" s="164" t="s">
        <v>1</v>
      </c>
      <c r="W932" s="170">
        <f t="shared" ca="1" si="137"/>
        <v>1982</v>
      </c>
      <c r="X932" s="170" t="str">
        <f>INDEX(Kraftwerksliste!$C$21:$Z$559,MATCH(A932,Kraftwerksliste!$D$21:$D$559,0),17)</f>
        <v>Steam turbine</v>
      </c>
      <c r="Z932" s="153" t="str" cm="1">
        <f t="array" aca="1" ref="Z932" ca="1">CELL("format",I932)</f>
        <v>D1</v>
      </c>
      <c r="AA932" s="6">
        <v>931</v>
      </c>
      <c r="AB932" s="173">
        <f t="shared" ca="1" si="138"/>
        <v>1982</v>
      </c>
      <c r="AC932" s="6">
        <f t="shared" si="129"/>
        <v>0</v>
      </c>
      <c r="AD932" s="6">
        <f t="shared" si="130"/>
        <v>0</v>
      </c>
      <c r="AE932" s="6">
        <f t="shared" si="134"/>
        <v>10</v>
      </c>
      <c r="AF932" s="6" t="str">
        <f t="shared" si="131"/>
        <v>in Betrieb</v>
      </c>
    </row>
    <row r="933" spans="1:33" x14ac:dyDescent="0.25">
      <c r="A933" s="139" t="s">
        <v>2947</v>
      </c>
      <c r="B933" s="139" t="s">
        <v>102</v>
      </c>
      <c r="C933" s="139" t="s">
        <v>2917</v>
      </c>
      <c r="D933" s="139">
        <v>70376</v>
      </c>
      <c r="E933" s="139" t="s">
        <v>2918</v>
      </c>
      <c r="F933" s="139" t="s">
        <v>2919</v>
      </c>
      <c r="G933" s="139" t="s">
        <v>57</v>
      </c>
      <c r="H933" s="139" t="s">
        <v>2948</v>
      </c>
      <c r="I933" s="30">
        <v>30682</v>
      </c>
      <c r="J933" s="30">
        <v>30682</v>
      </c>
      <c r="K933" s="139" t="s">
        <v>1</v>
      </c>
      <c r="L933" s="139" t="s">
        <v>110</v>
      </c>
      <c r="M933" s="139" t="s">
        <v>32</v>
      </c>
      <c r="N933" s="139" t="s">
        <v>16</v>
      </c>
      <c r="O933" s="139" t="s">
        <v>32</v>
      </c>
      <c r="P933" s="139" t="s">
        <v>58</v>
      </c>
      <c r="Q933" s="139" t="s">
        <v>55</v>
      </c>
      <c r="R933" s="140">
        <v>45</v>
      </c>
      <c r="S933" s="140" t="s">
        <v>2237</v>
      </c>
      <c r="T933" s="151" t="s">
        <v>370</v>
      </c>
      <c r="U933" s="140" t="s">
        <v>107</v>
      </c>
      <c r="V933" s="164" t="s">
        <v>1</v>
      </c>
      <c r="W933" s="170">
        <f t="shared" ca="1" si="137"/>
        <v>1984</v>
      </c>
      <c r="X933" s="170" t="str">
        <f>INDEX(Kraftwerksliste!$C$21:$Z$559,MATCH(A933,Kraftwerksliste!$D$21:$D$559,0),17)</f>
        <v>Steam turbine</v>
      </c>
      <c r="Z933" s="153" t="str" cm="1">
        <f t="array" aca="1" ref="Z933" ca="1">CELL("format",I933)</f>
        <v>D1</v>
      </c>
      <c r="AA933" s="6">
        <v>932</v>
      </c>
      <c r="AB933" s="173">
        <f t="shared" ca="1" si="138"/>
        <v>1984</v>
      </c>
      <c r="AC933" s="6">
        <f t="shared" si="129"/>
        <v>0</v>
      </c>
      <c r="AD933" s="6">
        <f t="shared" si="130"/>
        <v>0</v>
      </c>
      <c r="AE933" s="6">
        <f t="shared" si="134"/>
        <v>10</v>
      </c>
      <c r="AF933" s="6" t="str">
        <f t="shared" si="131"/>
        <v>in Betrieb</v>
      </c>
    </row>
    <row r="934" spans="1:33" x14ac:dyDescent="0.25">
      <c r="A934" s="139" t="s">
        <v>2934</v>
      </c>
      <c r="B934" s="139" t="s">
        <v>102</v>
      </c>
      <c r="C934" s="139" t="s">
        <v>2917</v>
      </c>
      <c r="D934" s="139">
        <v>70376</v>
      </c>
      <c r="E934" s="139" t="s">
        <v>2918</v>
      </c>
      <c r="F934" s="139" t="s">
        <v>2919</v>
      </c>
      <c r="G934" s="139" t="s">
        <v>57</v>
      </c>
      <c r="H934" s="139" t="s">
        <v>2935</v>
      </c>
      <c r="I934" s="30">
        <v>27030</v>
      </c>
      <c r="J934" s="30">
        <v>27030</v>
      </c>
      <c r="K934" s="139" t="s">
        <v>1</v>
      </c>
      <c r="L934" s="139" t="s">
        <v>27</v>
      </c>
      <c r="M934" s="139"/>
      <c r="N934" s="139"/>
      <c r="O934" s="139" t="s">
        <v>27</v>
      </c>
      <c r="P934" s="139" t="s">
        <v>58</v>
      </c>
      <c r="Q934" s="139" t="s">
        <v>58</v>
      </c>
      <c r="R934" s="140">
        <v>23.3</v>
      </c>
      <c r="S934" s="140" t="s">
        <v>2237</v>
      </c>
      <c r="T934" s="151" t="s">
        <v>370</v>
      </c>
      <c r="U934" s="140" t="s">
        <v>107</v>
      </c>
      <c r="V934" s="164" t="s">
        <v>1</v>
      </c>
      <c r="W934" s="170">
        <f t="shared" ca="1" si="137"/>
        <v>1974</v>
      </c>
      <c r="X934" s="170" t="str">
        <f>INDEX(Kraftwerksliste!$C$21:$Z$559,MATCH(A934,Kraftwerksliste!$D$21:$D$559,0),17)</f>
        <v>Gas turbine</v>
      </c>
      <c r="Z934" s="153" t="str" cm="1">
        <f t="array" aca="1" ref="Z934" ca="1">CELL("format",I934)</f>
        <v>D1</v>
      </c>
      <c r="AA934" s="6">
        <v>933</v>
      </c>
      <c r="AB934" s="173">
        <f t="shared" ca="1" si="138"/>
        <v>1974</v>
      </c>
      <c r="AC934" s="6">
        <f t="shared" si="129"/>
        <v>0</v>
      </c>
      <c r="AD934" s="6">
        <f t="shared" si="130"/>
        <v>0</v>
      </c>
      <c r="AE934" s="6">
        <f t="shared" si="134"/>
        <v>10</v>
      </c>
      <c r="AF934" s="6" t="str">
        <f t="shared" si="131"/>
        <v>in Betrieb</v>
      </c>
      <c r="AG934" s="177">
        <f ca="1">W934-2017</f>
        <v>-43</v>
      </c>
    </row>
    <row r="935" spans="1:33" x14ac:dyDescent="0.25">
      <c r="A935" s="139" t="s">
        <v>2936</v>
      </c>
      <c r="B935" s="139" t="s">
        <v>102</v>
      </c>
      <c r="C935" s="139" t="s">
        <v>2917</v>
      </c>
      <c r="D935" s="139">
        <v>70376</v>
      </c>
      <c r="E935" s="139" t="s">
        <v>2918</v>
      </c>
      <c r="F935" s="139" t="s">
        <v>2919</v>
      </c>
      <c r="G935" s="139" t="s">
        <v>57</v>
      </c>
      <c r="H935" s="139" t="s">
        <v>2937</v>
      </c>
      <c r="I935" s="30">
        <v>27030</v>
      </c>
      <c r="J935" s="30">
        <v>27030</v>
      </c>
      <c r="K935" s="139" t="s">
        <v>1</v>
      </c>
      <c r="L935" s="139" t="s">
        <v>27</v>
      </c>
      <c r="M935" s="139"/>
      <c r="N935" s="139"/>
      <c r="O935" s="139" t="s">
        <v>27</v>
      </c>
      <c r="P935" s="139" t="s">
        <v>58</v>
      </c>
      <c r="Q935" s="139" t="s">
        <v>58</v>
      </c>
      <c r="R935" s="140">
        <v>23.3</v>
      </c>
      <c r="S935" s="140" t="s">
        <v>2237</v>
      </c>
      <c r="T935" s="151" t="s">
        <v>370</v>
      </c>
      <c r="U935" s="140" t="s">
        <v>107</v>
      </c>
      <c r="V935" s="164" t="s">
        <v>1</v>
      </c>
      <c r="W935" s="170">
        <f t="shared" ca="1" si="137"/>
        <v>1974</v>
      </c>
      <c r="X935" s="170" t="str">
        <f>INDEX(Kraftwerksliste!$C$21:$Z$559,MATCH(A935,Kraftwerksliste!$D$21:$D$559,0),17)</f>
        <v>Gas turbine</v>
      </c>
      <c r="Z935" s="153" t="str" cm="1">
        <f t="array" aca="1" ref="Z935" ca="1">CELL("format",I935)</f>
        <v>D1</v>
      </c>
      <c r="AA935" s="6">
        <v>934</v>
      </c>
      <c r="AB935" s="173">
        <f t="shared" ca="1" si="138"/>
        <v>1974</v>
      </c>
      <c r="AC935" s="6">
        <f t="shared" si="129"/>
        <v>0</v>
      </c>
      <c r="AD935" s="6">
        <f t="shared" si="130"/>
        <v>0</v>
      </c>
      <c r="AE935" s="6">
        <f t="shared" si="134"/>
        <v>10</v>
      </c>
      <c r="AF935" s="6" t="str">
        <f t="shared" si="131"/>
        <v>in Betrieb</v>
      </c>
    </row>
    <row r="936" spans="1:33" x14ac:dyDescent="0.25">
      <c r="A936" s="139" t="s">
        <v>2916</v>
      </c>
      <c r="B936" s="139" t="s">
        <v>102</v>
      </c>
      <c r="C936" s="139" t="s">
        <v>2917</v>
      </c>
      <c r="D936" s="139">
        <v>70376</v>
      </c>
      <c r="E936" s="139" t="s">
        <v>2918</v>
      </c>
      <c r="F936" s="139" t="s">
        <v>2919</v>
      </c>
      <c r="G936" s="139" t="s">
        <v>57</v>
      </c>
      <c r="H936" s="139" t="s">
        <v>2920</v>
      </c>
      <c r="I936" s="30">
        <v>39814</v>
      </c>
      <c r="J936" s="30">
        <v>39814</v>
      </c>
      <c r="K936" s="139" t="s">
        <v>1</v>
      </c>
      <c r="L936" s="139" t="s">
        <v>110</v>
      </c>
      <c r="M936" s="139" t="s">
        <v>2921</v>
      </c>
      <c r="N936" s="139" t="s">
        <v>2922</v>
      </c>
      <c r="O936" s="139" t="s">
        <v>16</v>
      </c>
      <c r="P936" s="139" t="s">
        <v>58</v>
      </c>
      <c r="Q936" s="139" t="s">
        <v>55</v>
      </c>
      <c r="R936" s="140">
        <v>19.5</v>
      </c>
      <c r="S936" s="140"/>
      <c r="T936" s="151" t="s">
        <v>149</v>
      </c>
      <c r="U936" s="140" t="s">
        <v>107</v>
      </c>
      <c r="V936" s="164" t="s">
        <v>1</v>
      </c>
      <c r="W936" s="170">
        <f t="shared" ca="1" si="137"/>
        <v>2009</v>
      </c>
      <c r="X936" s="170" t="str">
        <f>INDEX(Kraftwerksliste!$C$21:$Z$559,MATCH(A936,Kraftwerksliste!$D$21:$D$559,0),17)</f>
        <v>Steam turbine</v>
      </c>
      <c r="Z936" s="153" t="str" cm="1">
        <f t="array" aca="1" ref="Z936" ca="1">CELL("format",I936)</f>
        <v>D1</v>
      </c>
      <c r="AA936" s="6">
        <v>935</v>
      </c>
      <c r="AB936" s="173">
        <f t="shared" ca="1" si="138"/>
        <v>2009</v>
      </c>
      <c r="AC936" s="6">
        <f t="shared" si="129"/>
        <v>0</v>
      </c>
      <c r="AD936" s="6">
        <f t="shared" si="130"/>
        <v>0</v>
      </c>
      <c r="AE936" s="6">
        <f t="shared" si="134"/>
        <v>10</v>
      </c>
      <c r="AF936" s="6" t="str">
        <f t="shared" si="131"/>
        <v>in Betrieb</v>
      </c>
    </row>
    <row r="937" spans="1:33" x14ac:dyDescent="0.25">
      <c r="A937" s="139" t="s">
        <v>2938</v>
      </c>
      <c r="B937" s="139" t="s">
        <v>102</v>
      </c>
      <c r="C937" s="139" t="s">
        <v>2917</v>
      </c>
      <c r="D937" s="139">
        <v>70376</v>
      </c>
      <c r="E937" s="139" t="s">
        <v>2918</v>
      </c>
      <c r="F937" s="139" t="s">
        <v>2919</v>
      </c>
      <c r="G937" s="139" t="s">
        <v>57</v>
      </c>
      <c r="H937" s="139" t="s">
        <v>2939</v>
      </c>
      <c r="I937" s="30">
        <v>27030</v>
      </c>
      <c r="J937" s="30">
        <v>27030</v>
      </c>
      <c r="K937" s="139" t="s">
        <v>1</v>
      </c>
      <c r="L937" s="139" t="s">
        <v>27</v>
      </c>
      <c r="M937" s="139"/>
      <c r="N937" s="139"/>
      <c r="O937" s="139" t="s">
        <v>27</v>
      </c>
      <c r="P937" s="139" t="s">
        <v>58</v>
      </c>
      <c r="Q937" s="139" t="s">
        <v>58</v>
      </c>
      <c r="R937" s="140">
        <v>23.3</v>
      </c>
      <c r="S937" s="140" t="s">
        <v>2237</v>
      </c>
      <c r="T937" s="151" t="s">
        <v>370</v>
      </c>
      <c r="U937" s="140" t="s">
        <v>107</v>
      </c>
      <c r="V937" s="164" t="s">
        <v>1</v>
      </c>
      <c r="W937" s="170">
        <f t="shared" ca="1" si="137"/>
        <v>1974</v>
      </c>
      <c r="X937" s="170" t="str">
        <f>INDEX(Kraftwerksliste!$C$21:$Z$559,MATCH(A937,Kraftwerksliste!$D$21:$D$559,0),17)</f>
        <v>Gas turbine</v>
      </c>
      <c r="Z937" s="153" t="str" cm="1">
        <f t="array" aca="1" ref="Z937" ca="1">CELL("format",I937)</f>
        <v>D1</v>
      </c>
      <c r="AA937" s="6">
        <v>936</v>
      </c>
      <c r="AB937" s="173">
        <f t="shared" ca="1" si="138"/>
        <v>1974</v>
      </c>
      <c r="AC937" s="6">
        <f t="shared" si="129"/>
        <v>0</v>
      </c>
      <c r="AD937" s="6">
        <f t="shared" si="130"/>
        <v>0</v>
      </c>
      <c r="AE937" s="6">
        <f t="shared" si="134"/>
        <v>10</v>
      </c>
      <c r="AF937" s="6" t="str">
        <f t="shared" si="131"/>
        <v>in Betrieb</v>
      </c>
    </row>
    <row r="938" spans="1:33" x14ac:dyDescent="0.25">
      <c r="A938" s="139" t="s">
        <v>5616</v>
      </c>
      <c r="B938" s="139"/>
      <c r="C938" s="139"/>
      <c r="D938" s="139">
        <v>39171</v>
      </c>
      <c r="E938" s="139" t="s">
        <v>6968</v>
      </c>
      <c r="F938" s="139"/>
      <c r="G938" s="139" t="s">
        <v>99</v>
      </c>
      <c r="H938" s="139"/>
      <c r="I938" s="32">
        <v>2005</v>
      </c>
      <c r="J938" s="32">
        <v>2005</v>
      </c>
      <c r="K938" s="139" t="s">
        <v>1</v>
      </c>
      <c r="L938" s="139" t="s">
        <v>3864</v>
      </c>
      <c r="M938" s="139"/>
      <c r="N938" s="139"/>
      <c r="O938" s="139" t="s">
        <v>3864</v>
      </c>
      <c r="P938" s="139" t="s">
        <v>55</v>
      </c>
      <c r="Q938" s="139"/>
      <c r="R938" s="140">
        <v>21.8</v>
      </c>
      <c r="S938" s="140"/>
      <c r="T938" s="151" t="s">
        <v>149</v>
      </c>
      <c r="U938" s="140" t="s">
        <v>161</v>
      </c>
      <c r="V938" s="164" t="s">
        <v>1</v>
      </c>
      <c r="W938" s="170" t="str">
        <f t="shared" ca="1" si="137"/>
        <v>2005</v>
      </c>
      <c r="X938" s="170" t="e">
        <f>INDEX(Kraftwerksliste!$C$21:$Z$559,MATCH(A938,Kraftwerksliste!$D$21:$D$559,0),17)</f>
        <v>#N/A</v>
      </c>
      <c r="Z938" s="153" t="str" cm="1">
        <f t="array" aca="1" ref="Z938" ca="1">CELL("format",I938)</f>
        <v>G</v>
      </c>
      <c r="AA938" s="6">
        <v>937</v>
      </c>
      <c r="AB938" s="173" t="str">
        <f t="shared" ca="1" si="138"/>
        <v>2005</v>
      </c>
      <c r="AC938" s="6">
        <f t="shared" si="129"/>
        <v>0</v>
      </c>
      <c r="AD938" s="6">
        <f t="shared" si="130"/>
        <v>0</v>
      </c>
      <c r="AE938" s="6">
        <f t="shared" si="134"/>
        <v>10</v>
      </c>
      <c r="AF938" s="6" t="str">
        <f t="shared" si="131"/>
        <v>in Betrieb</v>
      </c>
    </row>
    <row r="939" spans="1:33" x14ac:dyDescent="0.25">
      <c r="A939" s="139" t="s">
        <v>5617</v>
      </c>
      <c r="B939" s="139"/>
      <c r="C939" s="139"/>
      <c r="D939" s="139">
        <v>39171</v>
      </c>
      <c r="E939" s="139" t="s">
        <v>6968</v>
      </c>
      <c r="F939" s="139"/>
      <c r="G939" s="139" t="s">
        <v>99</v>
      </c>
      <c r="H939" s="139"/>
      <c r="I939" s="32">
        <v>2009</v>
      </c>
      <c r="J939" s="32">
        <v>2009</v>
      </c>
      <c r="K939" s="139" t="s">
        <v>1</v>
      </c>
      <c r="L939" s="139" t="s">
        <v>3864</v>
      </c>
      <c r="M939" s="139"/>
      <c r="N939" s="139"/>
      <c r="O939" s="139" t="s">
        <v>3864</v>
      </c>
      <c r="P939" s="139" t="s">
        <v>55</v>
      </c>
      <c r="Q939" s="139"/>
      <c r="R939" s="140">
        <v>10</v>
      </c>
      <c r="S939" s="140"/>
      <c r="T939" s="151" t="s">
        <v>149</v>
      </c>
      <c r="U939" s="140" t="s">
        <v>161</v>
      </c>
      <c r="V939" s="164" t="s">
        <v>1</v>
      </c>
      <c r="W939" s="170" t="str">
        <f t="shared" ca="1" si="137"/>
        <v>2009</v>
      </c>
      <c r="X939" s="170" t="e">
        <f>INDEX(Kraftwerksliste!$C$21:$Z$559,MATCH(A939,Kraftwerksliste!$D$21:$D$559,0),17)</f>
        <v>#N/A</v>
      </c>
      <c r="Z939" s="153" t="str" cm="1">
        <f t="array" aca="1" ref="Z939" ca="1">CELL("format",I939)</f>
        <v>G</v>
      </c>
      <c r="AA939" s="6">
        <v>938</v>
      </c>
      <c r="AB939" s="173" t="str">
        <f t="shared" ca="1" si="138"/>
        <v>2009</v>
      </c>
      <c r="AC939" s="6">
        <f t="shared" si="129"/>
        <v>0</v>
      </c>
      <c r="AD939" s="6">
        <f t="shared" si="130"/>
        <v>0</v>
      </c>
      <c r="AE939" s="6">
        <f t="shared" si="134"/>
        <v>10</v>
      </c>
      <c r="AF939" s="6" t="str">
        <f t="shared" si="131"/>
        <v>in Betrieb</v>
      </c>
    </row>
    <row r="940" spans="1:33" x14ac:dyDescent="0.25">
      <c r="A940" s="139" t="s">
        <v>5620</v>
      </c>
      <c r="B940" s="139" t="s">
        <v>5621</v>
      </c>
      <c r="C940" s="139"/>
      <c r="D940" s="139">
        <v>28857</v>
      </c>
      <c r="E940" s="139" t="s">
        <v>6971</v>
      </c>
      <c r="F940" s="139"/>
      <c r="G940" s="139" t="s">
        <v>59</v>
      </c>
      <c r="H940" s="139"/>
      <c r="I940" s="32">
        <v>2005</v>
      </c>
      <c r="J940" s="32">
        <v>2005</v>
      </c>
      <c r="K940" s="139" t="s">
        <v>1</v>
      </c>
      <c r="L940" s="139" t="s">
        <v>3864</v>
      </c>
      <c r="M940" s="139"/>
      <c r="N940" s="139"/>
      <c r="O940" s="139" t="s">
        <v>3864</v>
      </c>
      <c r="P940" s="139" t="s">
        <v>55</v>
      </c>
      <c r="Q940" s="139"/>
      <c r="R940" s="140">
        <v>11.5</v>
      </c>
      <c r="S940" s="140"/>
      <c r="T940" s="151" t="s">
        <v>149</v>
      </c>
      <c r="U940" s="140" t="s">
        <v>161</v>
      </c>
      <c r="V940" s="164" t="s">
        <v>1</v>
      </c>
      <c r="W940" s="170" t="str">
        <f t="shared" ca="1" si="137"/>
        <v>2005</v>
      </c>
      <c r="X940" s="170" t="e">
        <f>INDEX(Kraftwerksliste!$C$21:$Z$559,MATCH(A940,Kraftwerksliste!$D$21:$D$559,0),17)</f>
        <v>#N/A</v>
      </c>
      <c r="Z940" s="153" t="str" cm="1">
        <f t="array" aca="1" ref="Z940" ca="1">CELL("format",I940)</f>
        <v>G</v>
      </c>
      <c r="AA940" s="6">
        <v>939</v>
      </c>
      <c r="AB940" s="173" t="str">
        <f t="shared" ca="1" si="138"/>
        <v>2005</v>
      </c>
      <c r="AC940" s="6">
        <f t="shared" si="129"/>
        <v>0</v>
      </c>
      <c r="AD940" s="6">
        <f t="shared" si="130"/>
        <v>0</v>
      </c>
      <c r="AE940" s="6">
        <f t="shared" si="134"/>
        <v>10</v>
      </c>
      <c r="AF940" s="6" t="str">
        <f t="shared" si="131"/>
        <v>in Betrieb</v>
      </c>
    </row>
    <row r="941" spans="1:33" x14ac:dyDescent="0.25">
      <c r="A941" s="139" t="s">
        <v>5623</v>
      </c>
      <c r="B941" s="139" t="s">
        <v>4643</v>
      </c>
      <c r="C941" s="139"/>
      <c r="D941" s="139">
        <v>6667</v>
      </c>
      <c r="E941" s="139" t="s">
        <v>6973</v>
      </c>
      <c r="F941" s="139"/>
      <c r="G941" s="139" t="s">
        <v>99</v>
      </c>
      <c r="H941" s="139"/>
      <c r="I941" s="32">
        <v>2006</v>
      </c>
      <c r="J941" s="32">
        <v>2006</v>
      </c>
      <c r="K941" s="139" t="s">
        <v>1</v>
      </c>
      <c r="L941" s="139" t="s">
        <v>3864</v>
      </c>
      <c r="M941" s="139"/>
      <c r="N941" s="139"/>
      <c r="O941" s="139" t="s">
        <v>3864</v>
      </c>
      <c r="P941" s="139" t="s">
        <v>55</v>
      </c>
      <c r="Q941" s="139"/>
      <c r="R941" s="140">
        <v>25.3</v>
      </c>
      <c r="S941" s="140"/>
      <c r="T941" s="151" t="s">
        <v>370</v>
      </c>
      <c r="U941" s="140" t="s">
        <v>100</v>
      </c>
      <c r="V941" s="164" t="s">
        <v>1</v>
      </c>
      <c r="W941" s="170" t="str">
        <f t="shared" ca="1" si="137"/>
        <v>2006</v>
      </c>
      <c r="X941" s="170" t="e">
        <f>INDEX(Kraftwerksliste!$C$21:$Z$559,MATCH(A941,Kraftwerksliste!$D$21:$D$559,0),17)</f>
        <v>#N/A</v>
      </c>
      <c r="Z941" s="153" t="str" cm="1">
        <f t="array" aca="1" ref="Z941" ca="1">CELL("format",I941)</f>
        <v>G</v>
      </c>
      <c r="AA941" s="6">
        <v>940</v>
      </c>
      <c r="AB941" s="173" t="str">
        <f t="shared" ca="1" si="138"/>
        <v>2006</v>
      </c>
      <c r="AC941" s="6">
        <f t="shared" si="129"/>
        <v>0</v>
      </c>
      <c r="AD941" s="6">
        <f t="shared" si="130"/>
        <v>0</v>
      </c>
      <c r="AE941" s="6">
        <f t="shared" si="134"/>
        <v>10</v>
      </c>
      <c r="AF941" s="6" t="str">
        <f t="shared" si="131"/>
        <v>in Betrieb</v>
      </c>
    </row>
    <row r="942" spans="1:33" x14ac:dyDescent="0.25">
      <c r="A942" s="139" t="s">
        <v>5626</v>
      </c>
      <c r="B942" s="139"/>
      <c r="C942" s="139"/>
      <c r="D942" s="139">
        <v>7922</v>
      </c>
      <c r="E942" s="139" t="s">
        <v>6977</v>
      </c>
      <c r="F942" s="139"/>
      <c r="G942" s="139" t="s">
        <v>169</v>
      </c>
      <c r="H942" s="139"/>
      <c r="I942" s="32">
        <v>2002</v>
      </c>
      <c r="J942" s="32">
        <v>2002</v>
      </c>
      <c r="K942" s="139" t="s">
        <v>1</v>
      </c>
      <c r="L942" s="139" t="s">
        <v>3864</v>
      </c>
      <c r="M942" s="139"/>
      <c r="N942" s="139"/>
      <c r="O942" s="139" t="s">
        <v>3864</v>
      </c>
      <c r="P942" s="139" t="s">
        <v>55</v>
      </c>
      <c r="Q942" s="139"/>
      <c r="R942" s="140">
        <v>3.8</v>
      </c>
      <c r="S942" s="140"/>
      <c r="T942" s="151" t="s">
        <v>149</v>
      </c>
      <c r="U942" s="140" t="s">
        <v>231</v>
      </c>
      <c r="V942" s="164" t="s">
        <v>1</v>
      </c>
      <c r="W942" s="170" t="str">
        <f t="shared" ca="1" si="137"/>
        <v>2002</v>
      </c>
      <c r="X942" s="170" t="e">
        <f>INDEX(Kraftwerksliste!$C$21:$Z$559,MATCH(A942,Kraftwerksliste!$D$21:$D$559,0),17)</f>
        <v>#N/A</v>
      </c>
      <c r="Z942" s="153" t="str" cm="1">
        <f t="array" aca="1" ref="Z942" ca="1">CELL("format",I942)</f>
        <v>G</v>
      </c>
      <c r="AA942" s="6">
        <v>941</v>
      </c>
      <c r="AB942" s="173" t="str">
        <f t="shared" ca="1" si="138"/>
        <v>2002</v>
      </c>
      <c r="AC942" s="6">
        <f t="shared" si="129"/>
        <v>0</v>
      </c>
      <c r="AD942" s="6">
        <f t="shared" si="130"/>
        <v>0</v>
      </c>
      <c r="AE942" s="6">
        <f t="shared" si="134"/>
        <v>10</v>
      </c>
      <c r="AF942" s="6" t="str">
        <f t="shared" si="131"/>
        <v>in Betrieb</v>
      </c>
    </row>
    <row r="943" spans="1:33" x14ac:dyDescent="0.25">
      <c r="A943" s="139" t="s">
        <v>5627</v>
      </c>
      <c r="B943" s="139" t="s">
        <v>5628</v>
      </c>
      <c r="C943" s="139"/>
      <c r="D943" s="139">
        <v>7922</v>
      </c>
      <c r="E943" s="139" t="s">
        <v>6977</v>
      </c>
      <c r="F943" s="139"/>
      <c r="G943" s="139" t="s">
        <v>169</v>
      </c>
      <c r="H943" s="139"/>
      <c r="I943" s="32">
        <v>2002</v>
      </c>
      <c r="J943" s="32">
        <v>2002</v>
      </c>
      <c r="K943" s="139" t="s">
        <v>1</v>
      </c>
      <c r="L943" s="139" t="s">
        <v>3864</v>
      </c>
      <c r="M943" s="139"/>
      <c r="N943" s="139"/>
      <c r="O943" s="139" t="s">
        <v>3864</v>
      </c>
      <c r="P943" s="139" t="s">
        <v>55</v>
      </c>
      <c r="Q943" s="139"/>
      <c r="R943" s="140">
        <v>9</v>
      </c>
      <c r="S943" s="140"/>
      <c r="T943" s="151" t="s">
        <v>149</v>
      </c>
      <c r="U943" s="140" t="s">
        <v>231</v>
      </c>
      <c r="V943" s="164" t="s">
        <v>1</v>
      </c>
      <c r="W943" s="170" t="str">
        <f t="shared" ca="1" si="137"/>
        <v>2002</v>
      </c>
      <c r="X943" s="170" t="e">
        <f>INDEX(Kraftwerksliste!$C$21:$Z$559,MATCH(A943,Kraftwerksliste!$D$21:$D$559,0),17)</f>
        <v>#N/A</v>
      </c>
      <c r="Z943" s="153" t="str" cm="1">
        <f t="array" aca="1" ref="Z943" ca="1">CELL("format",I943)</f>
        <v>G</v>
      </c>
      <c r="AA943" s="6">
        <v>942</v>
      </c>
      <c r="AB943" s="173" t="str">
        <f t="shared" ca="1" si="138"/>
        <v>2002</v>
      </c>
      <c r="AC943" s="6">
        <f t="shared" si="129"/>
        <v>0</v>
      </c>
      <c r="AD943" s="6">
        <f t="shared" si="130"/>
        <v>0</v>
      </c>
      <c r="AE943" s="6">
        <f t="shared" si="134"/>
        <v>10</v>
      </c>
      <c r="AF943" s="6" t="str">
        <f t="shared" si="131"/>
        <v>in Betrieb</v>
      </c>
    </row>
    <row r="944" spans="1:33" x14ac:dyDescent="0.25">
      <c r="A944" s="139" t="s">
        <v>2980</v>
      </c>
      <c r="B944" s="139" t="s">
        <v>575</v>
      </c>
      <c r="C944" s="139" t="s">
        <v>2972</v>
      </c>
      <c r="D944" s="139">
        <v>92555</v>
      </c>
      <c r="E944" s="139" t="s">
        <v>2973</v>
      </c>
      <c r="F944" s="139" t="s">
        <v>2974</v>
      </c>
      <c r="G944" s="139" t="s">
        <v>127</v>
      </c>
      <c r="H944" s="139" t="s">
        <v>2981</v>
      </c>
      <c r="I944" s="30">
        <v>21186</v>
      </c>
      <c r="J944" s="30">
        <v>21186</v>
      </c>
      <c r="K944" s="139" t="s">
        <v>1</v>
      </c>
      <c r="L944" s="139" t="s">
        <v>28</v>
      </c>
      <c r="M944" s="139"/>
      <c r="N944" s="139"/>
      <c r="O944" s="139" t="s">
        <v>28</v>
      </c>
      <c r="P944" s="139" t="s">
        <v>58</v>
      </c>
      <c r="Q944" s="139" t="s">
        <v>58</v>
      </c>
      <c r="R944" s="140">
        <v>28</v>
      </c>
      <c r="S944" s="140" t="s">
        <v>2982</v>
      </c>
      <c r="T944" s="151" t="s">
        <v>370</v>
      </c>
      <c r="U944" s="140" t="s">
        <v>168</v>
      </c>
      <c r="V944" s="164" t="s">
        <v>1</v>
      </c>
      <c r="W944" s="170">
        <f t="shared" ca="1" si="137"/>
        <v>1958</v>
      </c>
      <c r="X944" s="170" t="e">
        <f>INDEX(Kraftwerksliste!$C$21:$Z$559,MATCH(A944,Kraftwerksliste!$D$21:$D$559,0),17)</f>
        <v>#N/A</v>
      </c>
      <c r="Z944" s="153" t="str" cm="1">
        <f t="array" aca="1" ref="Z944" ca="1">CELL("format",I944)</f>
        <v>D1</v>
      </c>
      <c r="AA944" s="6">
        <v>943</v>
      </c>
      <c r="AB944" s="173">
        <f t="shared" ca="1" si="138"/>
        <v>1958</v>
      </c>
      <c r="AC944" s="6">
        <f t="shared" si="129"/>
        <v>0</v>
      </c>
      <c r="AD944" s="6">
        <f t="shared" si="130"/>
        <v>0</v>
      </c>
      <c r="AE944" s="6">
        <f t="shared" si="134"/>
        <v>10</v>
      </c>
      <c r="AF944" s="6" t="str">
        <f t="shared" si="131"/>
        <v>in Betrieb</v>
      </c>
    </row>
    <row r="945" spans="1:32" x14ac:dyDescent="0.25">
      <c r="A945" s="139" t="s">
        <v>2971</v>
      </c>
      <c r="B945" s="139" t="s">
        <v>575</v>
      </c>
      <c r="C945" s="139" t="s">
        <v>2972</v>
      </c>
      <c r="D945" s="139">
        <v>92555</v>
      </c>
      <c r="E945" s="139" t="s">
        <v>2973</v>
      </c>
      <c r="F945" s="139" t="s">
        <v>2974</v>
      </c>
      <c r="G945" s="139" t="s">
        <v>127</v>
      </c>
      <c r="H945" s="139" t="s">
        <v>2975</v>
      </c>
      <c r="I945" s="30">
        <v>20090</v>
      </c>
      <c r="J945" s="30">
        <v>20090</v>
      </c>
      <c r="K945" s="139" t="s">
        <v>1</v>
      </c>
      <c r="L945" s="139" t="s">
        <v>25</v>
      </c>
      <c r="M945" s="139"/>
      <c r="N945" s="139"/>
      <c r="O945" s="139" t="s">
        <v>25</v>
      </c>
      <c r="P945" s="139" t="s">
        <v>55</v>
      </c>
      <c r="Q945" s="139" t="s">
        <v>58</v>
      </c>
      <c r="R945" s="140">
        <v>3.3</v>
      </c>
      <c r="S945" s="140" t="s">
        <v>2976</v>
      </c>
      <c r="T945" s="151" t="s">
        <v>149</v>
      </c>
      <c r="U945" s="140" t="s">
        <v>168</v>
      </c>
      <c r="V945" s="164" t="s">
        <v>1</v>
      </c>
      <c r="W945" s="170">
        <f t="shared" ca="1" si="137"/>
        <v>1955</v>
      </c>
      <c r="X945" s="170" t="e">
        <f>INDEX(Kraftwerksliste!$C$21:$Z$559,MATCH(A945,Kraftwerksliste!$D$21:$D$559,0),17)</f>
        <v>#N/A</v>
      </c>
      <c r="Z945" s="153" t="str" cm="1">
        <f t="array" aca="1" ref="Z945" ca="1">CELL("format",I945)</f>
        <v>D1</v>
      </c>
      <c r="AA945" s="6">
        <v>944</v>
      </c>
      <c r="AB945" s="173">
        <f t="shared" ca="1" si="138"/>
        <v>1955</v>
      </c>
      <c r="AC945" s="6">
        <f t="shared" si="129"/>
        <v>0</v>
      </c>
      <c r="AD945" s="6">
        <f t="shared" si="130"/>
        <v>0</v>
      </c>
      <c r="AE945" s="6">
        <f t="shared" si="134"/>
        <v>10</v>
      </c>
      <c r="AF945" s="6" t="str">
        <f t="shared" si="131"/>
        <v>in Betrieb</v>
      </c>
    </row>
    <row r="946" spans="1:32" x14ac:dyDescent="0.25">
      <c r="A946" s="139" t="s">
        <v>2977</v>
      </c>
      <c r="B946" s="139" t="s">
        <v>575</v>
      </c>
      <c r="C946" s="139" t="s">
        <v>2972</v>
      </c>
      <c r="D946" s="139">
        <v>92555</v>
      </c>
      <c r="E946" s="139" t="s">
        <v>2973</v>
      </c>
      <c r="F946" s="139" t="s">
        <v>2974</v>
      </c>
      <c r="G946" s="139" t="s">
        <v>127</v>
      </c>
      <c r="H946" s="139" t="s">
        <v>2978</v>
      </c>
      <c r="I946" s="30">
        <v>18994</v>
      </c>
      <c r="J946" s="30">
        <v>18994</v>
      </c>
      <c r="K946" s="139" t="s">
        <v>1</v>
      </c>
      <c r="L946" s="139" t="s">
        <v>25</v>
      </c>
      <c r="M946" s="139"/>
      <c r="N946" s="139"/>
      <c r="O946" s="139" t="s">
        <v>25</v>
      </c>
      <c r="P946" s="139" t="s">
        <v>55</v>
      </c>
      <c r="Q946" s="139" t="s">
        <v>58</v>
      </c>
      <c r="R946" s="140">
        <v>1.8</v>
      </c>
      <c r="S946" s="140" t="s">
        <v>2979</v>
      </c>
      <c r="T946" s="151" t="s">
        <v>149</v>
      </c>
      <c r="U946" s="140" t="s">
        <v>168</v>
      </c>
      <c r="V946" s="164" t="s">
        <v>1</v>
      </c>
      <c r="W946" s="170">
        <f t="shared" ca="1" si="137"/>
        <v>1952</v>
      </c>
      <c r="X946" s="170" t="e">
        <f>INDEX(Kraftwerksliste!$C$21:$Z$559,MATCH(A946,Kraftwerksliste!$D$21:$D$559,0),17)</f>
        <v>#N/A</v>
      </c>
      <c r="Z946" s="153" t="str" cm="1">
        <f t="array" aca="1" ref="Z946" ca="1">CELL("format",I946)</f>
        <v>D1</v>
      </c>
      <c r="AA946" s="6">
        <v>945</v>
      </c>
      <c r="AB946" s="173">
        <f t="shared" ca="1" si="138"/>
        <v>1952</v>
      </c>
      <c r="AC946" s="6">
        <f t="shared" si="129"/>
        <v>0</v>
      </c>
      <c r="AD946" s="6">
        <f t="shared" si="130"/>
        <v>0</v>
      </c>
      <c r="AE946" s="6">
        <f t="shared" si="134"/>
        <v>10</v>
      </c>
      <c r="AF946" s="6" t="str">
        <f t="shared" si="131"/>
        <v>in Betrieb</v>
      </c>
    </row>
    <row r="947" spans="1:32" x14ac:dyDescent="0.25">
      <c r="A947" s="139" t="s">
        <v>5649</v>
      </c>
      <c r="B947" s="139" t="s">
        <v>5650</v>
      </c>
      <c r="C947" s="139"/>
      <c r="D947" s="139">
        <v>6179</v>
      </c>
      <c r="E947" s="139" t="s">
        <v>6991</v>
      </c>
      <c r="F947" s="139"/>
      <c r="G947" s="139" t="s">
        <v>99</v>
      </c>
      <c r="H947" s="139"/>
      <c r="I947" s="32">
        <v>2004</v>
      </c>
      <c r="J947" s="32">
        <v>2004</v>
      </c>
      <c r="K947" s="139" t="s">
        <v>1</v>
      </c>
      <c r="L947" s="139" t="s">
        <v>3864</v>
      </c>
      <c r="M947" s="139"/>
      <c r="N947" s="139"/>
      <c r="O947" s="139" t="s">
        <v>3864</v>
      </c>
      <c r="P947" s="139" t="s">
        <v>55</v>
      </c>
      <c r="Q947" s="139"/>
      <c r="R947" s="140">
        <v>25.5</v>
      </c>
      <c r="S947" s="140"/>
      <c r="T947" s="151" t="s">
        <v>370</v>
      </c>
      <c r="U947" s="140" t="s">
        <v>100</v>
      </c>
      <c r="V947" s="164" t="s">
        <v>1</v>
      </c>
      <c r="W947" s="170" t="str">
        <f t="shared" ca="1" si="137"/>
        <v>2004</v>
      </c>
      <c r="X947" s="170" t="e">
        <f>INDEX(Kraftwerksliste!$C$21:$Z$559,MATCH(A947,Kraftwerksliste!$D$21:$D$559,0),17)</f>
        <v>#N/A</v>
      </c>
      <c r="Z947" s="153" t="str" cm="1">
        <f t="array" aca="1" ref="Z947" ca="1">CELL("format",I947)</f>
        <v>G</v>
      </c>
      <c r="AA947" s="6">
        <v>946</v>
      </c>
      <c r="AB947" s="173" t="str">
        <f t="shared" ca="1" si="138"/>
        <v>2004</v>
      </c>
      <c r="AC947" s="6">
        <f t="shared" si="129"/>
        <v>0</v>
      </c>
      <c r="AD947" s="6">
        <f t="shared" si="130"/>
        <v>0</v>
      </c>
      <c r="AE947" s="6">
        <f t="shared" si="134"/>
        <v>10</v>
      </c>
      <c r="AF947" s="6" t="str">
        <f t="shared" si="131"/>
        <v>in Betrieb</v>
      </c>
    </row>
    <row r="948" spans="1:32" x14ac:dyDescent="0.25">
      <c r="A948" s="139" t="s">
        <v>5653</v>
      </c>
      <c r="B948" s="139" t="s">
        <v>5654</v>
      </c>
      <c r="C948" s="139"/>
      <c r="D948" s="139">
        <v>27321</v>
      </c>
      <c r="E948" s="139" t="s">
        <v>6994</v>
      </c>
      <c r="F948" s="139"/>
      <c r="G948" s="139" t="s">
        <v>59</v>
      </c>
      <c r="H948" s="139"/>
      <c r="I948" s="32">
        <v>2003</v>
      </c>
      <c r="J948" s="32">
        <v>2003</v>
      </c>
      <c r="K948" s="139" t="s">
        <v>1</v>
      </c>
      <c r="L948" s="139" t="s">
        <v>3864</v>
      </c>
      <c r="M948" s="139"/>
      <c r="N948" s="139"/>
      <c r="O948" s="139" t="s">
        <v>3864</v>
      </c>
      <c r="P948" s="139" t="s">
        <v>55</v>
      </c>
      <c r="Q948" s="139"/>
      <c r="R948" s="140">
        <v>35.299999999999997</v>
      </c>
      <c r="S948" s="140"/>
      <c r="T948" s="151" t="s">
        <v>1280</v>
      </c>
      <c r="U948" s="140" t="s">
        <v>60</v>
      </c>
      <c r="V948" s="164" t="s">
        <v>1</v>
      </c>
      <c r="W948" s="170" t="str">
        <f t="shared" ca="1" si="137"/>
        <v>2003</v>
      </c>
      <c r="X948" s="170" t="e">
        <f>INDEX(Kraftwerksliste!$C$21:$Z$559,MATCH(A948,Kraftwerksliste!$D$21:$D$559,0),17)</f>
        <v>#N/A</v>
      </c>
      <c r="Z948" s="153" t="str" cm="1">
        <f t="array" aca="1" ref="Z948" ca="1">CELL("format",I948)</f>
        <v>G</v>
      </c>
      <c r="AA948" s="6">
        <v>947</v>
      </c>
      <c r="AB948" s="173" t="str">
        <f t="shared" ca="1" si="138"/>
        <v>2003</v>
      </c>
      <c r="AC948" s="6">
        <f t="shared" si="129"/>
        <v>0</v>
      </c>
      <c r="AD948" s="6">
        <f t="shared" si="130"/>
        <v>0</v>
      </c>
      <c r="AE948" s="6">
        <f t="shared" si="134"/>
        <v>10</v>
      </c>
      <c r="AF948" s="6" t="str">
        <f t="shared" si="131"/>
        <v>in Betrieb</v>
      </c>
    </row>
    <row r="949" spans="1:32" x14ac:dyDescent="0.25">
      <c r="A949" s="139" t="s">
        <v>5664</v>
      </c>
      <c r="B949" s="139"/>
      <c r="C949" s="139"/>
      <c r="D949" s="139">
        <v>9661</v>
      </c>
      <c r="E949" s="139" t="s">
        <v>7001</v>
      </c>
      <c r="F949" s="139"/>
      <c r="G949" s="139" t="s">
        <v>170</v>
      </c>
      <c r="H949" s="139"/>
      <c r="I949" s="32">
        <v>2001</v>
      </c>
      <c r="J949" s="32">
        <v>2001</v>
      </c>
      <c r="K949" s="139" t="s">
        <v>1</v>
      </c>
      <c r="L949" s="139" t="s">
        <v>3864</v>
      </c>
      <c r="M949" s="139"/>
      <c r="N949" s="139"/>
      <c r="O949" s="139" t="s">
        <v>3864</v>
      </c>
      <c r="P949" s="139" t="s">
        <v>55</v>
      </c>
      <c r="Q949" s="139"/>
      <c r="R949" s="140">
        <v>13.981999999999999</v>
      </c>
      <c r="S949" s="140"/>
      <c r="T949" s="151" t="s">
        <v>370</v>
      </c>
      <c r="U949" s="140" t="s">
        <v>100</v>
      </c>
      <c r="V949" s="164" t="s">
        <v>1</v>
      </c>
      <c r="W949" s="170" t="str">
        <f t="shared" ca="1" si="137"/>
        <v>2001</v>
      </c>
      <c r="X949" s="170" t="e">
        <f>INDEX(Kraftwerksliste!$C$21:$Z$559,MATCH(A949,Kraftwerksliste!$D$21:$D$559,0),17)</f>
        <v>#N/A</v>
      </c>
      <c r="Z949" s="153" t="str" cm="1">
        <f t="array" aca="1" ref="Z949" ca="1">CELL("format",I949)</f>
        <v>G</v>
      </c>
      <c r="AA949" s="6">
        <v>948</v>
      </c>
      <c r="AB949" s="173" t="str">
        <f t="shared" ca="1" si="138"/>
        <v>2001</v>
      </c>
      <c r="AC949" s="6">
        <f t="shared" si="129"/>
        <v>0</v>
      </c>
      <c r="AD949" s="6">
        <f t="shared" si="130"/>
        <v>0</v>
      </c>
      <c r="AE949" s="6">
        <f t="shared" si="134"/>
        <v>10</v>
      </c>
      <c r="AF949" s="6" t="str">
        <f t="shared" si="131"/>
        <v>in Betrieb</v>
      </c>
    </row>
    <row r="950" spans="1:32" x14ac:dyDescent="0.25">
      <c r="A950" s="139" t="s">
        <v>2967</v>
      </c>
      <c r="B950" s="139" t="s">
        <v>1139</v>
      </c>
      <c r="C950" s="139" t="s">
        <v>2968</v>
      </c>
      <c r="D950" s="139">
        <v>84513</v>
      </c>
      <c r="E950" s="139" t="s">
        <v>2968</v>
      </c>
      <c r="F950" s="139" t="s">
        <v>2969</v>
      </c>
      <c r="G950" s="139" t="s">
        <v>127</v>
      </c>
      <c r="H950" s="139"/>
      <c r="I950" s="30">
        <v>8949</v>
      </c>
      <c r="J950" s="30">
        <v>8949</v>
      </c>
      <c r="K950" s="139" t="s">
        <v>1</v>
      </c>
      <c r="L950" s="139" t="s">
        <v>25</v>
      </c>
      <c r="M950" s="139"/>
      <c r="N950" s="139"/>
      <c r="O950" s="139" t="s">
        <v>25</v>
      </c>
      <c r="P950" s="139" t="s">
        <v>58</v>
      </c>
      <c r="Q950" s="139" t="s">
        <v>58</v>
      </c>
      <c r="R950" s="140">
        <v>85.3</v>
      </c>
      <c r="S950" s="140" t="s">
        <v>2970</v>
      </c>
      <c r="T950" s="151" t="s">
        <v>370</v>
      </c>
      <c r="U950" s="140" t="s">
        <v>168</v>
      </c>
      <c r="V950" s="164" t="s">
        <v>1</v>
      </c>
      <c r="W950" s="170">
        <f t="shared" ca="1" si="137"/>
        <v>1924</v>
      </c>
      <c r="X950" s="170" t="e">
        <f>INDEX(Kraftwerksliste!$C$21:$Z$559,MATCH(A950,Kraftwerksliste!$D$21:$D$559,0),17)</f>
        <v>#N/A</v>
      </c>
      <c r="Z950" s="153" t="str" cm="1">
        <f t="array" aca="1" ref="Z950" ca="1">CELL("format",I950)</f>
        <v>D1</v>
      </c>
      <c r="AA950" s="6">
        <v>949</v>
      </c>
      <c r="AB950" s="173">
        <f t="shared" ca="1" si="138"/>
        <v>1924</v>
      </c>
      <c r="AC950" s="6">
        <f t="shared" si="129"/>
        <v>0</v>
      </c>
      <c r="AD950" s="6">
        <f t="shared" si="130"/>
        <v>0</v>
      </c>
      <c r="AE950" s="6">
        <f t="shared" si="134"/>
        <v>10</v>
      </c>
      <c r="AF950" s="6" t="str">
        <f t="shared" si="131"/>
        <v>in Betrieb</v>
      </c>
    </row>
    <row r="951" spans="1:32" x14ac:dyDescent="0.25">
      <c r="A951" s="139" t="s">
        <v>5670</v>
      </c>
      <c r="B951" s="139"/>
      <c r="C951" s="139"/>
      <c r="D951" s="139">
        <v>99958</v>
      </c>
      <c r="E951" s="139" t="s">
        <v>7004</v>
      </c>
      <c r="F951" s="139"/>
      <c r="G951" s="139" t="s">
        <v>169</v>
      </c>
      <c r="H951" s="139"/>
      <c r="I951" s="32">
        <v>1999</v>
      </c>
      <c r="J951" s="32">
        <v>1999</v>
      </c>
      <c r="K951" s="139" t="s">
        <v>1</v>
      </c>
      <c r="L951" s="139" t="s">
        <v>3864</v>
      </c>
      <c r="M951" s="139"/>
      <c r="N951" s="139"/>
      <c r="O951" s="139" t="s">
        <v>3864</v>
      </c>
      <c r="P951" s="139" t="s">
        <v>55</v>
      </c>
      <c r="Q951" s="139"/>
      <c r="R951" s="140">
        <v>62</v>
      </c>
      <c r="S951" s="140"/>
      <c r="T951" s="151" t="s">
        <v>370</v>
      </c>
      <c r="U951" s="140" t="s">
        <v>231</v>
      </c>
      <c r="V951" s="164" t="s">
        <v>1</v>
      </c>
      <c r="W951" s="170" t="str">
        <f t="shared" ca="1" si="137"/>
        <v>1999</v>
      </c>
      <c r="X951" s="170" t="e">
        <f>INDEX(Kraftwerksliste!$C$21:$Z$559,MATCH(A951,Kraftwerksliste!$D$21:$D$559,0),17)</f>
        <v>#N/A</v>
      </c>
      <c r="Z951" s="153" t="str" cm="1">
        <f t="array" aca="1" ref="Z951" ca="1">CELL("format",I951)</f>
        <v>G</v>
      </c>
      <c r="AA951" s="6">
        <v>950</v>
      </c>
      <c r="AB951" s="173" t="str">
        <f t="shared" ca="1" si="138"/>
        <v>1999</v>
      </c>
      <c r="AC951" s="6">
        <f t="shared" si="129"/>
        <v>0</v>
      </c>
      <c r="AD951" s="6">
        <f t="shared" si="130"/>
        <v>0</v>
      </c>
      <c r="AE951" s="6">
        <f t="shared" si="134"/>
        <v>10</v>
      </c>
      <c r="AF951" s="6" t="str">
        <f t="shared" si="131"/>
        <v>in Betrieb</v>
      </c>
    </row>
    <row r="952" spans="1:32" x14ac:dyDescent="0.25">
      <c r="A952" s="139" t="s">
        <v>5669</v>
      </c>
      <c r="B952" s="139" t="s">
        <v>3953</v>
      </c>
      <c r="C952" s="139"/>
      <c r="D952" s="139">
        <v>99958</v>
      </c>
      <c r="E952" s="139" t="s">
        <v>7004</v>
      </c>
      <c r="F952" s="139"/>
      <c r="G952" s="139" t="s">
        <v>169</v>
      </c>
      <c r="H952" s="139"/>
      <c r="I952" s="32">
        <v>2006</v>
      </c>
      <c r="J952" s="32">
        <v>2006</v>
      </c>
      <c r="K952" s="139" t="s">
        <v>1</v>
      </c>
      <c r="L952" s="139" t="s">
        <v>3864</v>
      </c>
      <c r="M952" s="139"/>
      <c r="N952" s="139"/>
      <c r="O952" s="139" t="s">
        <v>3864</v>
      </c>
      <c r="P952" s="139" t="s">
        <v>55</v>
      </c>
      <c r="Q952" s="139"/>
      <c r="R952" s="140">
        <v>63.45</v>
      </c>
      <c r="S952" s="140" t="s">
        <v>7432</v>
      </c>
      <c r="T952" s="151" t="s">
        <v>370</v>
      </c>
      <c r="U952" s="140" t="s">
        <v>231</v>
      </c>
      <c r="V952" s="164" t="s">
        <v>1</v>
      </c>
      <c r="W952" s="170" t="str">
        <f t="shared" ca="1" si="137"/>
        <v>2006</v>
      </c>
      <c r="X952" s="170" t="e">
        <f>INDEX(Kraftwerksliste!$C$21:$Z$559,MATCH(A952,Kraftwerksliste!$D$21:$D$559,0),17)</f>
        <v>#N/A</v>
      </c>
      <c r="Z952" s="153" t="str" cm="1">
        <f t="array" aca="1" ref="Z952" ca="1">CELL("format",I952)</f>
        <v>G</v>
      </c>
      <c r="AA952" s="6">
        <v>951</v>
      </c>
      <c r="AB952" s="173" t="str">
        <f t="shared" ca="1" si="138"/>
        <v>2006</v>
      </c>
      <c r="AC952" s="6">
        <f t="shared" si="129"/>
        <v>0</v>
      </c>
      <c r="AD952" s="6">
        <f t="shared" si="130"/>
        <v>0</v>
      </c>
      <c r="AE952" s="6">
        <f t="shared" si="134"/>
        <v>10</v>
      </c>
      <c r="AF952" s="6" t="str">
        <f t="shared" si="131"/>
        <v>in Betrieb</v>
      </c>
    </row>
    <row r="953" spans="1:32" x14ac:dyDescent="0.25">
      <c r="A953" s="139" t="s">
        <v>2983</v>
      </c>
      <c r="B953" s="139" t="s">
        <v>575</v>
      </c>
      <c r="C953" s="139" t="s">
        <v>2972</v>
      </c>
      <c r="D953" s="139">
        <v>92555</v>
      </c>
      <c r="E953" s="139" t="s">
        <v>2973</v>
      </c>
      <c r="F953" s="139" t="s">
        <v>2974</v>
      </c>
      <c r="G953" s="139" t="s">
        <v>127</v>
      </c>
      <c r="H953" s="139" t="s">
        <v>2984</v>
      </c>
      <c r="I953" s="30">
        <v>20090</v>
      </c>
      <c r="J953" s="30">
        <v>20090</v>
      </c>
      <c r="K953" s="139" t="s">
        <v>1</v>
      </c>
      <c r="L953" s="139" t="s">
        <v>28</v>
      </c>
      <c r="M953" s="139"/>
      <c r="N953" s="139"/>
      <c r="O953" s="139" t="s">
        <v>28</v>
      </c>
      <c r="P953" s="139" t="s">
        <v>58</v>
      </c>
      <c r="Q953" s="139" t="s">
        <v>58</v>
      </c>
      <c r="R953" s="140">
        <v>99</v>
      </c>
      <c r="S953" s="140" t="s">
        <v>2985</v>
      </c>
      <c r="T953" s="151" t="s">
        <v>370</v>
      </c>
      <c r="U953" s="140" t="s">
        <v>168</v>
      </c>
      <c r="V953" s="164" t="s">
        <v>1</v>
      </c>
      <c r="W953" s="170">
        <f t="shared" ca="1" si="137"/>
        <v>1955</v>
      </c>
      <c r="X953" s="170" t="e">
        <f>INDEX(Kraftwerksliste!$C$21:$Z$559,MATCH(A953,Kraftwerksliste!$D$21:$D$559,0),17)</f>
        <v>#N/A</v>
      </c>
      <c r="Z953" s="153" t="str" cm="1">
        <f t="array" aca="1" ref="Z953" ca="1">CELL("format",I953)</f>
        <v>D1</v>
      </c>
      <c r="AA953" s="6">
        <v>952</v>
      </c>
      <c r="AB953" s="173">
        <f t="shared" ca="1" si="138"/>
        <v>1955</v>
      </c>
      <c r="AC953" s="6">
        <f t="shared" si="129"/>
        <v>0</v>
      </c>
      <c r="AD953" s="6">
        <f t="shared" si="130"/>
        <v>0</v>
      </c>
      <c r="AE953" s="6">
        <f t="shared" si="134"/>
        <v>10</v>
      </c>
      <c r="AF953" s="6" t="str">
        <f t="shared" si="131"/>
        <v>in Betrieb</v>
      </c>
    </row>
    <row r="954" spans="1:32" x14ac:dyDescent="0.25">
      <c r="A954" s="139" t="s">
        <v>2988</v>
      </c>
      <c r="B954" s="139" t="s">
        <v>102</v>
      </c>
      <c r="C954" s="139" t="s">
        <v>2989</v>
      </c>
      <c r="D954" s="139" t="s">
        <v>2990</v>
      </c>
      <c r="E954" s="139" t="s">
        <v>2991</v>
      </c>
      <c r="F954" s="139" t="s">
        <v>2992</v>
      </c>
      <c r="G954" s="139" t="s">
        <v>1842</v>
      </c>
      <c r="H954" s="139" t="s">
        <v>2452</v>
      </c>
      <c r="I954" s="30">
        <v>21125</v>
      </c>
      <c r="J954" s="30">
        <v>21125</v>
      </c>
      <c r="K954" s="139" t="s">
        <v>1</v>
      </c>
      <c r="L954" s="139" t="s">
        <v>28</v>
      </c>
      <c r="M954" s="139"/>
      <c r="N954" s="139"/>
      <c r="O954" s="139" t="s">
        <v>28</v>
      </c>
      <c r="P954" s="139" t="s">
        <v>58</v>
      </c>
      <c r="Q954" s="139" t="s">
        <v>130</v>
      </c>
      <c r="R954" s="140">
        <v>238</v>
      </c>
      <c r="S954" s="140" t="s">
        <v>2444</v>
      </c>
      <c r="T954" s="151" t="s">
        <v>1228</v>
      </c>
      <c r="U954" s="140" t="s">
        <v>117</v>
      </c>
      <c r="V954" s="164" t="s">
        <v>1</v>
      </c>
      <c r="W954" s="170">
        <f t="shared" ca="1" si="137"/>
        <v>1957</v>
      </c>
      <c r="X954" s="170" t="e">
        <f>INDEX(Kraftwerksliste!$C$21:$Z$559,MATCH(A954,Kraftwerksliste!$D$21:$D$559,0),17)</f>
        <v>#N/A</v>
      </c>
      <c r="Z954" s="153" t="str" cm="1">
        <f t="array" aca="1" ref="Z954" ca="1">CELL("format",I954)</f>
        <v>D1</v>
      </c>
      <c r="AA954" s="6">
        <v>953</v>
      </c>
      <c r="AB954" s="173">
        <f t="shared" ca="1" si="138"/>
        <v>1957</v>
      </c>
      <c r="AC954" s="6">
        <f t="shared" si="129"/>
        <v>0</v>
      </c>
      <c r="AD954" s="6">
        <f t="shared" si="130"/>
        <v>0</v>
      </c>
      <c r="AE954" s="6">
        <f t="shared" si="134"/>
        <v>10</v>
      </c>
      <c r="AF954" s="6" t="str">
        <f t="shared" si="131"/>
        <v>in Betrieb</v>
      </c>
    </row>
    <row r="955" spans="1:32" x14ac:dyDescent="0.25">
      <c r="A955" s="139" t="s">
        <v>2993</v>
      </c>
      <c r="B955" s="139" t="s">
        <v>2994</v>
      </c>
      <c r="C955" s="139" t="s">
        <v>2995</v>
      </c>
      <c r="D955" s="139">
        <v>72072</v>
      </c>
      <c r="E955" s="139" t="s">
        <v>2996</v>
      </c>
      <c r="F955" s="139"/>
      <c r="G955" s="139" t="s">
        <v>57</v>
      </c>
      <c r="H955" s="139" t="s">
        <v>2997</v>
      </c>
      <c r="I955" s="30">
        <v>36634</v>
      </c>
      <c r="J955" s="30">
        <v>36634</v>
      </c>
      <c r="K955" s="139" t="s">
        <v>1</v>
      </c>
      <c r="L955" s="139" t="s">
        <v>20</v>
      </c>
      <c r="M955" s="139"/>
      <c r="N955" s="139"/>
      <c r="O955" s="139" t="s">
        <v>20</v>
      </c>
      <c r="P955" s="139" t="s">
        <v>58</v>
      </c>
      <c r="Q955" s="139" t="s">
        <v>55</v>
      </c>
      <c r="R955" s="140">
        <v>13.4</v>
      </c>
      <c r="S955" s="140" t="s">
        <v>2998</v>
      </c>
      <c r="T955" s="151" t="s">
        <v>149</v>
      </c>
      <c r="U955" s="140" t="s">
        <v>2994</v>
      </c>
      <c r="V955" s="164" t="s">
        <v>1</v>
      </c>
      <c r="W955" s="170">
        <f t="shared" ca="1" si="137"/>
        <v>2000</v>
      </c>
      <c r="X955" s="170" t="str">
        <f>INDEX(Kraftwerksliste!$C$21:$Z$559,MATCH(A955,Kraftwerksliste!$D$21:$D$559,0),17)</f>
        <v>Steam turbine</v>
      </c>
      <c r="Z955" s="153" t="str" cm="1">
        <f t="array" aca="1" ref="Z955" ca="1">CELL("format",I955)</f>
        <v>D1</v>
      </c>
      <c r="AA955" s="6">
        <v>954</v>
      </c>
      <c r="AB955" s="173">
        <f t="shared" ca="1" si="138"/>
        <v>2000</v>
      </c>
      <c r="AC955" s="6">
        <f t="shared" si="129"/>
        <v>0</v>
      </c>
      <c r="AD955" s="6">
        <f t="shared" si="130"/>
        <v>0</v>
      </c>
      <c r="AE955" s="6">
        <f t="shared" si="134"/>
        <v>10</v>
      </c>
      <c r="AF955" s="6" t="str">
        <f t="shared" si="131"/>
        <v>in Betrieb</v>
      </c>
    </row>
    <row r="956" spans="1:32" x14ac:dyDescent="0.25">
      <c r="A956" s="139" t="s">
        <v>5684</v>
      </c>
      <c r="B956" s="139" t="s">
        <v>5685</v>
      </c>
      <c r="C956" s="139"/>
      <c r="D956" s="139">
        <v>3185</v>
      </c>
      <c r="E956" s="139" t="s">
        <v>7014</v>
      </c>
      <c r="F956" s="139"/>
      <c r="G956" s="139" t="s">
        <v>66</v>
      </c>
      <c r="H956" s="139"/>
      <c r="I956" s="32">
        <v>2009</v>
      </c>
      <c r="J956" s="32">
        <v>2009</v>
      </c>
      <c r="K956" s="139" t="s">
        <v>1</v>
      </c>
      <c r="L956" s="139" t="s">
        <v>29</v>
      </c>
      <c r="M956" s="139"/>
      <c r="N956" s="139"/>
      <c r="O956" s="139" t="s">
        <v>29</v>
      </c>
      <c r="P956" s="139" t="s">
        <v>55</v>
      </c>
      <c r="Q956" s="139" t="s">
        <v>58</v>
      </c>
      <c r="R956" s="140">
        <v>34.799999999999997</v>
      </c>
      <c r="S956" s="140"/>
      <c r="T956" s="151" t="s">
        <v>370</v>
      </c>
      <c r="U956" s="140" t="s">
        <v>100</v>
      </c>
      <c r="V956" s="164" t="s">
        <v>1</v>
      </c>
      <c r="W956" s="170" t="str">
        <f t="shared" ca="1" si="137"/>
        <v>2009</v>
      </c>
      <c r="X956" s="170" t="e">
        <f>INDEX(Kraftwerksliste!$C$21:$Z$559,MATCH(A956,Kraftwerksliste!$D$21:$D$559,0),17)</f>
        <v>#N/A</v>
      </c>
      <c r="Z956" s="153" t="str" cm="1">
        <f t="array" aca="1" ref="Z956" ca="1">CELL("format",I956)</f>
        <v>G</v>
      </c>
      <c r="AA956" s="6">
        <v>955</v>
      </c>
      <c r="AB956" s="173" t="str">
        <f t="shared" ca="1" si="138"/>
        <v>2009</v>
      </c>
      <c r="AC956" s="6">
        <f t="shared" si="129"/>
        <v>0</v>
      </c>
      <c r="AD956" s="6">
        <f t="shared" si="130"/>
        <v>0</v>
      </c>
      <c r="AE956" s="6">
        <f t="shared" si="134"/>
        <v>10</v>
      </c>
      <c r="AF956" s="6" t="str">
        <f t="shared" si="131"/>
        <v>in Betrieb</v>
      </c>
    </row>
    <row r="957" spans="1:32" x14ac:dyDescent="0.25">
      <c r="A957" s="139" t="s">
        <v>5686</v>
      </c>
      <c r="B957" s="139" t="s">
        <v>3873</v>
      </c>
      <c r="C957" s="139" t="s">
        <v>5687</v>
      </c>
      <c r="D957" s="139">
        <v>3185</v>
      </c>
      <c r="E957" s="139" t="s">
        <v>7014</v>
      </c>
      <c r="F957" s="139"/>
      <c r="G957" s="139" t="s">
        <v>66</v>
      </c>
      <c r="H957" s="139"/>
      <c r="I957" s="32">
        <v>2009</v>
      </c>
      <c r="J957" s="32">
        <v>2009</v>
      </c>
      <c r="K957" s="139" t="s">
        <v>1</v>
      </c>
      <c r="L957" s="139" t="s">
        <v>29</v>
      </c>
      <c r="M957" s="139"/>
      <c r="N957" s="139"/>
      <c r="O957" s="139" t="s">
        <v>29</v>
      </c>
      <c r="P957" s="139" t="s">
        <v>55</v>
      </c>
      <c r="Q957" s="139"/>
      <c r="R957" s="140">
        <v>18</v>
      </c>
      <c r="S957" s="140"/>
      <c r="T957" s="151" t="s">
        <v>370</v>
      </c>
      <c r="U957" s="140" t="s">
        <v>100</v>
      </c>
      <c r="V957" s="164" t="s">
        <v>1</v>
      </c>
      <c r="W957" s="170" t="str">
        <f t="shared" ca="1" si="137"/>
        <v>2009</v>
      </c>
      <c r="X957" s="170" t="e">
        <f>INDEX(Kraftwerksliste!$C$21:$Z$559,MATCH(A957,Kraftwerksliste!$D$21:$D$559,0),17)</f>
        <v>#N/A</v>
      </c>
      <c r="Z957" s="153" t="str" cm="1">
        <f t="array" aca="1" ref="Z957" ca="1">CELL("format",I957)</f>
        <v>G</v>
      </c>
      <c r="AA957" s="6">
        <v>956</v>
      </c>
      <c r="AB957" s="173" t="str">
        <f t="shared" ca="1" si="138"/>
        <v>2009</v>
      </c>
      <c r="AC957" s="6">
        <f t="shared" si="129"/>
        <v>0</v>
      </c>
      <c r="AD957" s="6">
        <f t="shared" si="130"/>
        <v>0</v>
      </c>
      <c r="AE957" s="6">
        <f t="shared" si="134"/>
        <v>10</v>
      </c>
      <c r="AF957" s="6" t="str">
        <f t="shared" si="131"/>
        <v>in Betrieb</v>
      </c>
    </row>
    <row r="958" spans="1:32" x14ac:dyDescent="0.25">
      <c r="A958" s="139" t="s">
        <v>5690</v>
      </c>
      <c r="B958" s="139" t="s">
        <v>5691</v>
      </c>
      <c r="C958" s="139" t="s">
        <v>5692</v>
      </c>
      <c r="D958" s="139">
        <v>17129</v>
      </c>
      <c r="E958" s="139" t="s">
        <v>7015</v>
      </c>
      <c r="F958" s="139"/>
      <c r="G958" s="139" t="s">
        <v>144</v>
      </c>
      <c r="H958" s="139"/>
      <c r="I958" s="30">
        <v>39814</v>
      </c>
      <c r="J958" s="30">
        <v>39814</v>
      </c>
      <c r="K958" s="139" t="s">
        <v>1</v>
      </c>
      <c r="L958" s="139" t="s">
        <v>29</v>
      </c>
      <c r="M958" s="139"/>
      <c r="N958" s="139"/>
      <c r="O958" s="139" t="s">
        <v>29</v>
      </c>
      <c r="P958" s="139" t="s">
        <v>55</v>
      </c>
      <c r="Q958" s="139" t="s">
        <v>58</v>
      </c>
      <c r="R958" s="140">
        <v>6.78</v>
      </c>
      <c r="S958" s="140"/>
      <c r="T958" s="151" t="s">
        <v>370</v>
      </c>
      <c r="U958" s="140" t="s">
        <v>77</v>
      </c>
      <c r="V958" s="164" t="s">
        <v>1</v>
      </c>
      <c r="W958" s="170">
        <f t="shared" ca="1" si="137"/>
        <v>2009</v>
      </c>
      <c r="X958" s="170" t="e">
        <f>INDEX(Kraftwerksliste!$C$21:$Z$559,MATCH(A958,Kraftwerksliste!$D$21:$D$559,0),17)</f>
        <v>#N/A</v>
      </c>
      <c r="Z958" s="153" t="str" cm="1">
        <f t="array" aca="1" ref="Z958" ca="1">CELL("format",I958)</f>
        <v>D1</v>
      </c>
      <c r="AA958" s="6">
        <v>957</v>
      </c>
      <c r="AB958" s="173">
        <f t="shared" ca="1" si="138"/>
        <v>2009</v>
      </c>
      <c r="AC958" s="6">
        <f t="shared" si="129"/>
        <v>0</v>
      </c>
      <c r="AD958" s="6">
        <f t="shared" si="130"/>
        <v>0</v>
      </c>
      <c r="AE958" s="6">
        <f t="shared" si="134"/>
        <v>10</v>
      </c>
      <c r="AF958" s="6" t="str">
        <f t="shared" si="131"/>
        <v>in Betrieb</v>
      </c>
    </row>
    <row r="959" spans="1:32" x14ac:dyDescent="0.25">
      <c r="A959" s="139" t="s">
        <v>5688</v>
      </c>
      <c r="B959" s="139" t="s">
        <v>5689</v>
      </c>
      <c r="C959" s="139" t="s">
        <v>5689</v>
      </c>
      <c r="D959" s="139">
        <v>17129</v>
      </c>
      <c r="E959" s="139" t="s">
        <v>7015</v>
      </c>
      <c r="F959" s="139"/>
      <c r="G959" s="139" t="s">
        <v>144</v>
      </c>
      <c r="H959" s="139"/>
      <c r="I959" s="32">
        <v>2011</v>
      </c>
      <c r="J959" s="32">
        <v>2011</v>
      </c>
      <c r="K959" s="139" t="s">
        <v>1</v>
      </c>
      <c r="L959" s="139" t="s">
        <v>29</v>
      </c>
      <c r="M959" s="139"/>
      <c r="N959" s="139"/>
      <c r="O959" s="139" t="s">
        <v>29</v>
      </c>
      <c r="P959" s="139" t="s">
        <v>55</v>
      </c>
      <c r="Q959" s="139" t="s">
        <v>58</v>
      </c>
      <c r="R959" s="140">
        <v>19.3</v>
      </c>
      <c r="S959" s="140"/>
      <c r="T959" s="151" t="s">
        <v>370</v>
      </c>
      <c r="U959" s="140" t="s">
        <v>77</v>
      </c>
      <c r="V959" s="164" t="s">
        <v>1</v>
      </c>
      <c r="W959" s="170" t="str">
        <f t="shared" ca="1" si="137"/>
        <v>2011</v>
      </c>
      <c r="X959" s="170" t="e">
        <f>INDEX(Kraftwerksliste!$C$21:$Z$559,MATCH(A959,Kraftwerksliste!$D$21:$D$559,0),17)</f>
        <v>#N/A</v>
      </c>
      <c r="Z959" s="153" t="str" cm="1">
        <f t="array" aca="1" ref="Z959" ca="1">CELL("format",I959)</f>
        <v>G</v>
      </c>
      <c r="AA959" s="6">
        <v>958</v>
      </c>
      <c r="AB959" s="173" t="str">
        <f t="shared" ca="1" si="138"/>
        <v>2011</v>
      </c>
      <c r="AC959" s="6">
        <f t="shared" si="129"/>
        <v>0</v>
      </c>
      <c r="AD959" s="6">
        <f t="shared" si="130"/>
        <v>0</v>
      </c>
      <c r="AE959" s="6">
        <f t="shared" si="134"/>
        <v>10</v>
      </c>
      <c r="AF959" s="6" t="str">
        <f t="shared" si="131"/>
        <v>in Betrieb</v>
      </c>
    </row>
    <row r="960" spans="1:32" x14ac:dyDescent="0.25">
      <c r="A960" s="139" t="s">
        <v>5693</v>
      </c>
      <c r="B960" s="139" t="s">
        <v>5694</v>
      </c>
      <c r="C960" s="139" t="s">
        <v>5695</v>
      </c>
      <c r="D960" s="139">
        <v>17129</v>
      </c>
      <c r="E960" s="139" t="s">
        <v>7015</v>
      </c>
      <c r="F960" s="139"/>
      <c r="G960" s="139" t="s">
        <v>144</v>
      </c>
      <c r="H960" s="139"/>
      <c r="I960" s="30">
        <v>40483</v>
      </c>
      <c r="J960" s="30">
        <v>40483</v>
      </c>
      <c r="K960" s="139" t="s">
        <v>1</v>
      </c>
      <c r="L960" s="139" t="s">
        <v>29</v>
      </c>
      <c r="M960" s="139"/>
      <c r="N960" s="139"/>
      <c r="O960" s="139" t="s">
        <v>29</v>
      </c>
      <c r="P960" s="139" t="s">
        <v>55</v>
      </c>
      <c r="Q960" s="139" t="s">
        <v>58</v>
      </c>
      <c r="R960" s="140">
        <v>25.5</v>
      </c>
      <c r="S960" s="140"/>
      <c r="T960" s="151" t="s">
        <v>370</v>
      </c>
      <c r="U960" s="140" t="s">
        <v>77</v>
      </c>
      <c r="V960" s="164" t="s">
        <v>1</v>
      </c>
      <c r="W960" s="170">
        <f t="shared" ca="1" si="137"/>
        <v>2010</v>
      </c>
      <c r="X960" s="170" t="e">
        <f>INDEX(Kraftwerksliste!$C$21:$Z$559,MATCH(A960,Kraftwerksliste!$D$21:$D$559,0),17)</f>
        <v>#N/A</v>
      </c>
      <c r="Z960" s="153" t="str" cm="1">
        <f t="array" aca="1" ref="Z960" ca="1">CELL("format",I960)</f>
        <v>D1</v>
      </c>
      <c r="AA960" s="6">
        <v>959</v>
      </c>
      <c r="AB960" s="173">
        <f t="shared" ca="1" si="138"/>
        <v>2010</v>
      </c>
      <c r="AC960" s="6">
        <f t="shared" si="129"/>
        <v>0</v>
      </c>
      <c r="AD960" s="6">
        <f t="shared" si="130"/>
        <v>0</v>
      </c>
      <c r="AE960" s="6">
        <f t="shared" si="134"/>
        <v>10</v>
      </c>
      <c r="AF960" s="6" t="str">
        <f t="shared" si="131"/>
        <v>in Betrieb</v>
      </c>
    </row>
    <row r="961" spans="1:32" x14ac:dyDescent="0.25">
      <c r="A961" s="139" t="s">
        <v>5696</v>
      </c>
      <c r="B961" s="139" t="s">
        <v>5697</v>
      </c>
      <c r="C961" s="139" t="s">
        <v>5698</v>
      </c>
      <c r="D961" s="139">
        <v>49767</v>
      </c>
      <c r="E961" s="139" t="s">
        <v>7016</v>
      </c>
      <c r="F961" s="139"/>
      <c r="G961" s="139" t="s">
        <v>59</v>
      </c>
      <c r="H961" s="139"/>
      <c r="I961" s="30">
        <v>38083</v>
      </c>
      <c r="J961" s="30">
        <v>38083</v>
      </c>
      <c r="K961" s="139" t="s">
        <v>1</v>
      </c>
      <c r="L961" s="139" t="s">
        <v>3864</v>
      </c>
      <c r="M961" s="139"/>
      <c r="N961" s="139"/>
      <c r="O961" s="139" t="s">
        <v>3864</v>
      </c>
      <c r="P961" s="139" t="s">
        <v>55</v>
      </c>
      <c r="Q961" s="139" t="s">
        <v>130</v>
      </c>
      <c r="R961" s="140">
        <v>14.4</v>
      </c>
      <c r="S961" s="140" t="s">
        <v>7436</v>
      </c>
      <c r="T961" s="151" t="s">
        <v>370</v>
      </c>
      <c r="U961" s="140" t="s">
        <v>61</v>
      </c>
      <c r="V961" s="164" t="s">
        <v>1</v>
      </c>
      <c r="W961" s="170">
        <f t="shared" ca="1" si="137"/>
        <v>2004</v>
      </c>
      <c r="X961" s="170" t="e">
        <f>INDEX(Kraftwerksliste!$C$21:$Z$559,MATCH(A961,Kraftwerksliste!$D$21:$D$559,0),17)</f>
        <v>#N/A</v>
      </c>
      <c r="Z961" s="153" t="str" cm="1">
        <f t="array" aca="1" ref="Z961" ca="1">CELL("format",I961)</f>
        <v>D1</v>
      </c>
      <c r="AA961" s="6">
        <v>960</v>
      </c>
      <c r="AB961" s="173">
        <f t="shared" ca="1" si="138"/>
        <v>2004</v>
      </c>
      <c r="AC961" s="6">
        <f t="shared" si="129"/>
        <v>0</v>
      </c>
      <c r="AD961" s="6">
        <f t="shared" si="130"/>
        <v>0</v>
      </c>
      <c r="AE961" s="6">
        <f t="shared" si="134"/>
        <v>10</v>
      </c>
      <c r="AF961" s="6" t="str">
        <f t="shared" si="131"/>
        <v>in Betrieb</v>
      </c>
    </row>
    <row r="962" spans="1:32" x14ac:dyDescent="0.25">
      <c r="A962" s="139" t="s">
        <v>5703</v>
      </c>
      <c r="B962" s="139" t="s">
        <v>5704</v>
      </c>
      <c r="C962" s="139"/>
      <c r="D962" s="139">
        <v>29525</v>
      </c>
      <c r="E962" s="139" t="s">
        <v>3001</v>
      </c>
      <c r="F962" s="139"/>
      <c r="G962" s="139" t="s">
        <v>59</v>
      </c>
      <c r="H962" s="139"/>
      <c r="I962" s="32">
        <v>2006</v>
      </c>
      <c r="J962" s="32">
        <v>2006</v>
      </c>
      <c r="K962" s="139" t="s">
        <v>1</v>
      </c>
      <c r="L962" s="139" t="s">
        <v>3864</v>
      </c>
      <c r="M962" s="139"/>
      <c r="N962" s="139"/>
      <c r="O962" s="139" t="s">
        <v>3864</v>
      </c>
      <c r="P962" s="139" t="s">
        <v>55</v>
      </c>
      <c r="Q962" s="139"/>
      <c r="R962" s="140">
        <v>16.5</v>
      </c>
      <c r="S962" s="140"/>
      <c r="T962" s="151" t="s">
        <v>149</v>
      </c>
      <c r="U962" s="140" t="s">
        <v>7291</v>
      </c>
      <c r="V962" s="164" t="s">
        <v>1</v>
      </c>
      <c r="W962" s="170" t="str">
        <f t="shared" ca="1" si="137"/>
        <v>2006</v>
      </c>
      <c r="X962" s="170" t="e">
        <f>INDEX(Kraftwerksliste!$C$21:$Z$559,MATCH(A962,Kraftwerksliste!$D$21:$D$559,0),17)</f>
        <v>#N/A</v>
      </c>
      <c r="Z962" s="153" t="str" cm="1">
        <f t="array" aca="1" ref="Z962" ca="1">CELL("format",I962)</f>
        <v>G</v>
      </c>
      <c r="AA962" s="6">
        <v>961</v>
      </c>
      <c r="AB962" s="173" t="str">
        <f t="shared" ca="1" si="138"/>
        <v>2006</v>
      </c>
      <c r="AC962" s="6">
        <f t="shared" ref="AC962:AC1025" si="139">IF(RIGHT(K962,9)="(mit StA)",1,0)</f>
        <v>0</v>
      </c>
      <c r="AD962" s="6">
        <f t="shared" ref="AD962:AD1025" si="140">IF(RIGHT(K962,10)="(ohne StA)",1,0)</f>
        <v>0</v>
      </c>
      <c r="AE962" s="6">
        <f t="shared" si="134"/>
        <v>10</v>
      </c>
      <c r="AF962" s="6" t="str">
        <f t="shared" ref="AF962:AF1025" si="141">IF(AC962=1,LEFT(K962,AE962-9),IF(AD962=1,LEFT(K962,AE962-10),K962))</f>
        <v>in Betrieb</v>
      </c>
    </row>
    <row r="963" spans="1:32" x14ac:dyDescent="0.25">
      <c r="A963" s="139" t="s">
        <v>5705</v>
      </c>
      <c r="B963" s="139"/>
      <c r="C963" s="139"/>
      <c r="D963" s="139">
        <v>31311</v>
      </c>
      <c r="E963" s="139" t="s">
        <v>7022</v>
      </c>
      <c r="F963" s="139"/>
      <c r="G963" s="139" t="s">
        <v>59</v>
      </c>
      <c r="H963" s="139"/>
      <c r="I963" s="32">
        <v>2001</v>
      </c>
      <c r="J963" s="32">
        <v>2001</v>
      </c>
      <c r="K963" s="139" t="s">
        <v>1</v>
      </c>
      <c r="L963" s="139" t="s">
        <v>3864</v>
      </c>
      <c r="M963" s="139"/>
      <c r="N963" s="139"/>
      <c r="O963" s="139" t="s">
        <v>3864</v>
      </c>
      <c r="P963" s="139" t="s">
        <v>55</v>
      </c>
      <c r="Q963" s="139"/>
      <c r="R963" s="140">
        <v>18.100000000000001</v>
      </c>
      <c r="S963" s="140"/>
      <c r="T963" s="151" t="s">
        <v>149</v>
      </c>
      <c r="U963" s="140" t="s">
        <v>161</v>
      </c>
      <c r="V963" s="164" t="s">
        <v>1</v>
      </c>
      <c r="W963" s="170" t="str">
        <f t="shared" ca="1" si="137"/>
        <v>2001</v>
      </c>
      <c r="X963" s="170" t="e">
        <f>INDEX(Kraftwerksliste!$C$21:$Z$559,MATCH(A963,Kraftwerksliste!$D$21:$D$559,0),17)</f>
        <v>#N/A</v>
      </c>
      <c r="Z963" s="153" t="str" cm="1">
        <f t="array" aca="1" ref="Z963" ca="1">CELL("format",I963)</f>
        <v>G</v>
      </c>
      <c r="AA963" s="6">
        <v>962</v>
      </c>
      <c r="AB963" s="173" t="str">
        <f t="shared" ca="1" si="138"/>
        <v>2001</v>
      </c>
      <c r="AC963" s="6">
        <f t="shared" si="139"/>
        <v>0</v>
      </c>
      <c r="AD963" s="6">
        <f t="shared" si="140"/>
        <v>0</v>
      </c>
      <c r="AE963" s="6">
        <f t="shared" si="134"/>
        <v>10</v>
      </c>
      <c r="AF963" s="6" t="str">
        <f t="shared" si="141"/>
        <v>in Betrieb</v>
      </c>
    </row>
    <row r="964" spans="1:32" x14ac:dyDescent="0.25">
      <c r="A964" s="139" t="s">
        <v>5708</v>
      </c>
      <c r="B964" s="139" t="s">
        <v>5709</v>
      </c>
      <c r="C964" s="139"/>
      <c r="D964" s="139">
        <v>35327</v>
      </c>
      <c r="E964" s="139" t="s">
        <v>7025</v>
      </c>
      <c r="F964" s="139"/>
      <c r="G964" s="139" t="s">
        <v>220</v>
      </c>
      <c r="H964" s="139"/>
      <c r="I964" s="32">
        <v>1996</v>
      </c>
      <c r="J964" s="32">
        <v>1996</v>
      </c>
      <c r="K964" s="139" t="s">
        <v>1</v>
      </c>
      <c r="L964" s="139" t="s">
        <v>3864</v>
      </c>
      <c r="M964" s="139"/>
      <c r="N964" s="139"/>
      <c r="O964" s="139" t="s">
        <v>3864</v>
      </c>
      <c r="P964" s="139" t="s">
        <v>55</v>
      </c>
      <c r="Q964" s="139"/>
      <c r="R964" s="140">
        <v>10.3</v>
      </c>
      <c r="S964" s="140"/>
      <c r="T964" s="151" t="s">
        <v>1280</v>
      </c>
      <c r="U964" s="140" t="s">
        <v>7337</v>
      </c>
      <c r="V964" s="164" t="s">
        <v>1</v>
      </c>
      <c r="W964" s="170" t="str">
        <f t="shared" ca="1" si="137"/>
        <v>1996</v>
      </c>
      <c r="X964" s="170" t="e">
        <f>INDEX(Kraftwerksliste!$C$21:$Z$559,MATCH(A964,Kraftwerksliste!$D$21:$D$559,0),17)</f>
        <v>#N/A</v>
      </c>
      <c r="Z964" s="153" t="str" cm="1">
        <f t="array" aca="1" ref="Z964" ca="1">CELL("format",I964)</f>
        <v>G</v>
      </c>
      <c r="AA964" s="6">
        <v>963</v>
      </c>
      <c r="AB964" s="173" t="str">
        <f t="shared" ca="1" si="138"/>
        <v>1996</v>
      </c>
      <c r="AC964" s="6">
        <f t="shared" si="139"/>
        <v>0</v>
      </c>
      <c r="AD964" s="6">
        <f t="shared" si="140"/>
        <v>0</v>
      </c>
      <c r="AE964" s="6">
        <f t="shared" si="134"/>
        <v>10</v>
      </c>
      <c r="AF964" s="6" t="str">
        <f t="shared" si="141"/>
        <v>in Betrieb</v>
      </c>
    </row>
    <row r="965" spans="1:32" x14ac:dyDescent="0.25">
      <c r="A965" s="139" t="s">
        <v>5710</v>
      </c>
      <c r="B965" s="139" t="s">
        <v>5711</v>
      </c>
      <c r="C965" s="139"/>
      <c r="D965" s="139">
        <v>35327</v>
      </c>
      <c r="E965" s="139" t="s">
        <v>7026</v>
      </c>
      <c r="F965" s="139"/>
      <c r="G965" s="139" t="s">
        <v>220</v>
      </c>
      <c r="H965" s="139"/>
      <c r="I965" s="32">
        <v>2000</v>
      </c>
      <c r="J965" s="32">
        <v>2000</v>
      </c>
      <c r="K965" s="139" t="s">
        <v>1</v>
      </c>
      <c r="L965" s="139" t="s">
        <v>3864</v>
      </c>
      <c r="M965" s="139"/>
      <c r="N965" s="139"/>
      <c r="O965" s="139" t="s">
        <v>3864</v>
      </c>
      <c r="P965" s="139" t="s">
        <v>55</v>
      </c>
      <c r="Q965" s="139"/>
      <c r="R965" s="140">
        <v>10</v>
      </c>
      <c r="S965" s="140"/>
      <c r="T965" s="151" t="s">
        <v>149</v>
      </c>
      <c r="U965" s="140" t="s">
        <v>7337</v>
      </c>
      <c r="V965" s="164" t="s">
        <v>1</v>
      </c>
      <c r="W965" s="170" t="str">
        <f t="shared" ca="1" si="137"/>
        <v>2000</v>
      </c>
      <c r="X965" s="170" t="e">
        <f>INDEX(Kraftwerksliste!$C$21:$Z$559,MATCH(A965,Kraftwerksliste!$D$21:$D$559,0),17)</f>
        <v>#N/A</v>
      </c>
      <c r="Z965" s="153" t="str" cm="1">
        <f t="array" aca="1" ref="Z965" ca="1">CELL("format",I965)</f>
        <v>G</v>
      </c>
      <c r="AA965" s="6">
        <v>964</v>
      </c>
      <c r="AB965" s="173" t="str">
        <f t="shared" ca="1" si="138"/>
        <v>2000</v>
      </c>
      <c r="AC965" s="6">
        <f t="shared" si="139"/>
        <v>0</v>
      </c>
      <c r="AD965" s="6">
        <f t="shared" si="140"/>
        <v>0</v>
      </c>
      <c r="AE965" s="6">
        <f t="shared" si="134"/>
        <v>10</v>
      </c>
      <c r="AF965" s="6" t="str">
        <f t="shared" si="141"/>
        <v>in Betrieb</v>
      </c>
    </row>
    <row r="966" spans="1:32" x14ac:dyDescent="0.25">
      <c r="A966" s="139" t="s">
        <v>3021</v>
      </c>
      <c r="B966" s="139" t="s">
        <v>2206</v>
      </c>
      <c r="C966" s="139" t="s">
        <v>3022</v>
      </c>
      <c r="D966" s="139">
        <v>85774</v>
      </c>
      <c r="E966" s="139" t="s">
        <v>3023</v>
      </c>
      <c r="F966" s="139"/>
      <c r="G966" s="139" t="s">
        <v>127</v>
      </c>
      <c r="H966" s="139">
        <v>1</v>
      </c>
      <c r="I966" s="30">
        <v>33496</v>
      </c>
      <c r="J966" s="30">
        <v>33496</v>
      </c>
      <c r="K966" s="139" t="s">
        <v>1</v>
      </c>
      <c r="L966" s="139" t="s">
        <v>110</v>
      </c>
      <c r="M966" s="139" t="s">
        <v>16</v>
      </c>
      <c r="N966" s="139" t="s">
        <v>3024</v>
      </c>
      <c r="O966" s="139" t="s">
        <v>16</v>
      </c>
      <c r="P966" s="139" t="s">
        <v>58</v>
      </c>
      <c r="Q966" s="139" t="s">
        <v>55</v>
      </c>
      <c r="R966" s="140">
        <v>18</v>
      </c>
      <c r="S966" s="140" t="s">
        <v>3025</v>
      </c>
      <c r="T966" s="151" t="s">
        <v>370</v>
      </c>
      <c r="U966" s="140" t="s">
        <v>2210</v>
      </c>
      <c r="V966" s="164" t="s">
        <v>1</v>
      </c>
      <c r="W966" s="170">
        <f t="shared" ca="1" si="137"/>
        <v>1991</v>
      </c>
      <c r="X966" s="170" t="str">
        <f>INDEX(Kraftwerksliste!$C$21:$Z$559,MATCH(A966,Kraftwerksliste!$D$21:$D$559,0),17)</f>
        <v>Steam turbine</v>
      </c>
      <c r="Z966" s="153" t="str" cm="1">
        <f t="array" aca="1" ref="Z966" ca="1">CELL("format",I966)</f>
        <v>D1</v>
      </c>
      <c r="AA966" s="6">
        <v>965</v>
      </c>
      <c r="AB966" s="173">
        <f t="shared" ca="1" si="138"/>
        <v>1991</v>
      </c>
      <c r="AC966" s="6">
        <f t="shared" si="139"/>
        <v>0</v>
      </c>
      <c r="AD966" s="6">
        <f t="shared" si="140"/>
        <v>0</v>
      </c>
      <c r="AE966" s="6">
        <f t="shared" si="134"/>
        <v>10</v>
      </c>
      <c r="AF966" s="6" t="str">
        <f t="shared" si="141"/>
        <v>in Betrieb</v>
      </c>
    </row>
    <row r="967" spans="1:32" x14ac:dyDescent="0.25">
      <c r="A967" s="139" t="s">
        <v>3028</v>
      </c>
      <c r="B967" s="139" t="s">
        <v>2206</v>
      </c>
      <c r="C967" s="139" t="s">
        <v>3029</v>
      </c>
      <c r="D967" s="139">
        <v>85774</v>
      </c>
      <c r="E967" s="139" t="s">
        <v>3023</v>
      </c>
      <c r="F967" s="139"/>
      <c r="G967" s="139" t="s">
        <v>127</v>
      </c>
      <c r="H967" s="139">
        <v>2</v>
      </c>
      <c r="I967" s="30">
        <v>33587</v>
      </c>
      <c r="J967" s="30">
        <v>33587</v>
      </c>
      <c r="K967" s="139" t="s">
        <v>1</v>
      </c>
      <c r="L967" s="139" t="s">
        <v>110</v>
      </c>
      <c r="M967" s="139" t="s">
        <v>32</v>
      </c>
      <c r="N967" s="139" t="s">
        <v>1675</v>
      </c>
      <c r="O967" s="139" t="s">
        <v>32</v>
      </c>
      <c r="P967" s="139" t="s">
        <v>58</v>
      </c>
      <c r="Q967" s="139" t="s">
        <v>55</v>
      </c>
      <c r="R967" s="140">
        <v>332.7</v>
      </c>
      <c r="S967" s="140" t="s">
        <v>3025</v>
      </c>
      <c r="T967" s="151" t="s">
        <v>370</v>
      </c>
      <c r="U967" s="140" t="s">
        <v>2210</v>
      </c>
      <c r="V967" s="164" t="s">
        <v>1</v>
      </c>
      <c r="W967" s="170">
        <f t="shared" ca="1" si="137"/>
        <v>1991</v>
      </c>
      <c r="X967" s="170" t="str">
        <f>INDEX(Kraftwerksliste!$C$21:$Z$559,MATCH(A967,Kraftwerksliste!$D$21:$D$559,0),17)</f>
        <v>Steam turbine</v>
      </c>
      <c r="Z967" s="153" t="str" cm="1">
        <f t="array" aca="1" ref="Z967" ca="1">CELL("format",I967)</f>
        <v>D1</v>
      </c>
      <c r="AA967" s="6">
        <v>966</v>
      </c>
      <c r="AB967" s="173">
        <f t="shared" ca="1" si="138"/>
        <v>1991</v>
      </c>
      <c r="AC967" s="6">
        <f t="shared" si="139"/>
        <v>0</v>
      </c>
      <c r="AD967" s="6">
        <f t="shared" si="140"/>
        <v>0</v>
      </c>
      <c r="AE967" s="6">
        <f t="shared" si="134"/>
        <v>10</v>
      </c>
      <c r="AF967" s="6" t="str">
        <f t="shared" si="141"/>
        <v>in Betrieb</v>
      </c>
    </row>
    <row r="968" spans="1:32" x14ac:dyDescent="0.25">
      <c r="A968" s="139" t="s">
        <v>3026</v>
      </c>
      <c r="B968" s="139" t="s">
        <v>2206</v>
      </c>
      <c r="C968" s="139" t="s">
        <v>3027</v>
      </c>
      <c r="D968" s="139">
        <v>85774</v>
      </c>
      <c r="E968" s="139" t="s">
        <v>3023</v>
      </c>
      <c r="F968" s="139"/>
      <c r="G968" s="139" t="s">
        <v>127</v>
      </c>
      <c r="H968" s="139">
        <v>3</v>
      </c>
      <c r="I968" s="30">
        <v>30819</v>
      </c>
      <c r="J968" s="30">
        <v>30819</v>
      </c>
      <c r="K968" s="139" t="s">
        <v>1</v>
      </c>
      <c r="L968" s="139" t="s">
        <v>110</v>
      </c>
      <c r="M968" s="139" t="s">
        <v>16</v>
      </c>
      <c r="N968" s="139" t="s">
        <v>3024</v>
      </c>
      <c r="O968" s="139" t="s">
        <v>16</v>
      </c>
      <c r="P968" s="139" t="s">
        <v>58</v>
      </c>
      <c r="Q968" s="139" t="s">
        <v>55</v>
      </c>
      <c r="R968" s="140">
        <v>22</v>
      </c>
      <c r="S968" s="140" t="s">
        <v>3025</v>
      </c>
      <c r="T968" s="151" t="s">
        <v>370</v>
      </c>
      <c r="U968" s="140" t="s">
        <v>2210</v>
      </c>
      <c r="V968" s="164" t="s">
        <v>1</v>
      </c>
      <c r="W968" s="170">
        <f t="shared" ca="1" si="137"/>
        <v>1984</v>
      </c>
      <c r="X968" s="170" t="str">
        <f>INDEX(Kraftwerksliste!$C$21:$Z$559,MATCH(A968,Kraftwerksliste!$D$21:$D$559,0),17)</f>
        <v>Steam turbine</v>
      </c>
      <c r="Z968" s="153" t="str" cm="1">
        <f t="array" aca="1" ref="Z968" ca="1">CELL("format",I968)</f>
        <v>D1</v>
      </c>
      <c r="AA968" s="6">
        <v>967</v>
      </c>
      <c r="AB968" s="173">
        <f t="shared" ca="1" si="138"/>
        <v>1984</v>
      </c>
      <c r="AC968" s="6">
        <f t="shared" si="139"/>
        <v>0</v>
      </c>
      <c r="AD968" s="6">
        <f t="shared" si="140"/>
        <v>0</v>
      </c>
      <c r="AE968" s="6">
        <f t="shared" si="134"/>
        <v>10</v>
      </c>
      <c r="AF968" s="6" t="str">
        <f t="shared" si="141"/>
        <v>in Betrieb</v>
      </c>
    </row>
    <row r="969" spans="1:32" x14ac:dyDescent="0.25">
      <c r="A969" s="139" t="s">
        <v>5235</v>
      </c>
      <c r="B969" s="139" t="s">
        <v>145</v>
      </c>
      <c r="C969" s="139" t="s">
        <v>5236</v>
      </c>
      <c r="D969" s="139">
        <v>39171</v>
      </c>
      <c r="E969" s="139" t="s">
        <v>6730</v>
      </c>
      <c r="F969" s="139" t="s">
        <v>6731</v>
      </c>
      <c r="G969" s="139" t="s">
        <v>99</v>
      </c>
      <c r="H969" s="139" t="s">
        <v>5236</v>
      </c>
      <c r="I969" s="32">
        <v>2005</v>
      </c>
      <c r="J969" s="32">
        <v>2005</v>
      </c>
      <c r="K969" s="139" t="s">
        <v>1</v>
      </c>
      <c r="L969" s="139" t="s">
        <v>3864</v>
      </c>
      <c r="M969" s="139"/>
      <c r="N969" s="139"/>
      <c r="O969" s="139" t="s">
        <v>3864</v>
      </c>
      <c r="P969" s="139" t="s">
        <v>55</v>
      </c>
      <c r="Q969" s="139"/>
      <c r="R969" s="140">
        <v>75</v>
      </c>
      <c r="S969" s="140" t="s">
        <v>5236</v>
      </c>
      <c r="T969" s="151" t="s">
        <v>370</v>
      </c>
      <c r="U969" s="140" t="s">
        <v>161</v>
      </c>
      <c r="V969" s="164" t="s">
        <v>1</v>
      </c>
      <c r="W969" s="170" t="str">
        <f t="shared" ca="1" si="137"/>
        <v>2005</v>
      </c>
      <c r="X969" s="170" t="e">
        <f>INDEX(Kraftwerksliste!$C$21:$Z$559,MATCH(A969,Kraftwerksliste!$D$21:$D$559,0),17)</f>
        <v>#N/A</v>
      </c>
      <c r="Z969" s="153" t="str" cm="1">
        <f t="array" aca="1" ref="Z969" ca="1">CELL("format",I969)</f>
        <v>G</v>
      </c>
      <c r="AA969" s="6">
        <v>968</v>
      </c>
      <c r="AB969" s="173" t="str">
        <f t="shared" ca="1" si="138"/>
        <v>2005</v>
      </c>
      <c r="AC969" s="6">
        <f t="shared" si="139"/>
        <v>0</v>
      </c>
      <c r="AD969" s="6">
        <f t="shared" si="140"/>
        <v>0</v>
      </c>
      <c r="AE969" s="6">
        <f t="shared" si="134"/>
        <v>10</v>
      </c>
      <c r="AF969" s="6" t="str">
        <f t="shared" si="141"/>
        <v>in Betrieb</v>
      </c>
    </row>
    <row r="970" spans="1:32" x14ac:dyDescent="0.25">
      <c r="A970" s="139" t="s">
        <v>3035</v>
      </c>
      <c r="B970" s="139" t="s">
        <v>1531</v>
      </c>
      <c r="C970" s="139" t="s">
        <v>3036</v>
      </c>
      <c r="D970" s="139">
        <v>83620</v>
      </c>
      <c r="E970" s="139" t="s">
        <v>3037</v>
      </c>
      <c r="F970" s="139"/>
      <c r="G970" s="139" t="s">
        <v>127</v>
      </c>
      <c r="H970" s="139">
        <v>1</v>
      </c>
      <c r="I970" s="30">
        <v>30595</v>
      </c>
      <c r="J970" s="30">
        <v>30595</v>
      </c>
      <c r="K970" s="139" t="s">
        <v>1</v>
      </c>
      <c r="L970" s="139" t="s">
        <v>28</v>
      </c>
      <c r="M970" s="139"/>
      <c r="N970" s="139"/>
      <c r="O970" s="139" t="s">
        <v>28</v>
      </c>
      <c r="P970" s="139" t="s">
        <v>58</v>
      </c>
      <c r="Q970" s="139" t="s">
        <v>58</v>
      </c>
      <c r="R970" s="140">
        <v>48</v>
      </c>
      <c r="S970" s="140" t="s">
        <v>2966</v>
      </c>
      <c r="T970" s="151" t="s">
        <v>370</v>
      </c>
      <c r="U970" s="140" t="s">
        <v>2210</v>
      </c>
      <c r="V970" s="164" t="s">
        <v>1</v>
      </c>
      <c r="W970" s="170">
        <f t="shared" ca="1" si="137"/>
        <v>1983</v>
      </c>
      <c r="X970" s="170" t="e">
        <f>INDEX(Kraftwerksliste!$C$21:$Z$559,MATCH(A970,Kraftwerksliste!$D$21:$D$559,0),17)</f>
        <v>#N/A</v>
      </c>
      <c r="Z970" s="153" t="str" cm="1">
        <f t="array" aca="1" ref="Z970" ca="1">CELL("format",I970)</f>
        <v>D1</v>
      </c>
      <c r="AA970" s="6">
        <v>969</v>
      </c>
      <c r="AB970" s="173">
        <f t="shared" ca="1" si="138"/>
        <v>1983</v>
      </c>
      <c r="AC970" s="6">
        <f t="shared" si="139"/>
        <v>0</v>
      </c>
      <c r="AD970" s="6">
        <f t="shared" si="140"/>
        <v>0</v>
      </c>
      <c r="AE970" s="6">
        <f t="shared" si="134"/>
        <v>10</v>
      </c>
      <c r="AF970" s="6" t="str">
        <f t="shared" si="141"/>
        <v>in Betrieb</v>
      </c>
    </row>
    <row r="971" spans="1:32" x14ac:dyDescent="0.25">
      <c r="A971" s="139" t="s">
        <v>3038</v>
      </c>
      <c r="B971" s="139" t="s">
        <v>1531</v>
      </c>
      <c r="C971" s="139" t="s">
        <v>3039</v>
      </c>
      <c r="D971" s="139">
        <v>83620</v>
      </c>
      <c r="E971" s="139" t="s">
        <v>3037</v>
      </c>
      <c r="F971" s="139"/>
      <c r="G971" s="139" t="s">
        <v>127</v>
      </c>
      <c r="H971" s="139">
        <v>2</v>
      </c>
      <c r="I971" s="30">
        <v>22251</v>
      </c>
      <c r="J971" s="30">
        <v>22251</v>
      </c>
      <c r="K971" s="139" t="s">
        <v>1</v>
      </c>
      <c r="L971" s="139" t="s">
        <v>28</v>
      </c>
      <c r="M971" s="139"/>
      <c r="N971" s="139"/>
      <c r="O971" s="139" t="s">
        <v>28</v>
      </c>
      <c r="P971" s="139" t="s">
        <v>58</v>
      </c>
      <c r="Q971" s="139" t="s">
        <v>58</v>
      </c>
      <c r="R971" s="140">
        <v>44</v>
      </c>
      <c r="S971" s="140" t="s">
        <v>2966</v>
      </c>
      <c r="T971" s="151" t="s">
        <v>370</v>
      </c>
      <c r="U971" s="140" t="s">
        <v>2210</v>
      </c>
      <c r="V971" s="164" t="s">
        <v>1</v>
      </c>
      <c r="W971" s="170">
        <f t="shared" ca="1" si="137"/>
        <v>1960</v>
      </c>
      <c r="X971" s="170" t="e">
        <f>INDEX(Kraftwerksliste!$C$21:$Z$559,MATCH(A971,Kraftwerksliste!$D$21:$D$559,0),17)</f>
        <v>#N/A</v>
      </c>
      <c r="Z971" s="153" t="str" cm="1">
        <f t="array" aca="1" ref="Z971" ca="1">CELL("format",I971)</f>
        <v>D1</v>
      </c>
      <c r="AA971" s="6">
        <v>970</v>
      </c>
      <c r="AB971" s="173">
        <f t="shared" ca="1" si="138"/>
        <v>1960</v>
      </c>
      <c r="AC971" s="6">
        <f t="shared" si="139"/>
        <v>0</v>
      </c>
      <c r="AD971" s="6">
        <f t="shared" si="140"/>
        <v>0</v>
      </c>
      <c r="AE971" s="6">
        <f t="shared" si="134"/>
        <v>10</v>
      </c>
      <c r="AF971" s="6" t="str">
        <f t="shared" si="141"/>
        <v>in Betrieb</v>
      </c>
    </row>
    <row r="972" spans="1:32" x14ac:dyDescent="0.25">
      <c r="A972" s="139" t="s">
        <v>3040</v>
      </c>
      <c r="B972" s="139" t="s">
        <v>102</v>
      </c>
      <c r="C972" s="139" t="s">
        <v>3041</v>
      </c>
      <c r="D972" s="139" t="s">
        <v>3042</v>
      </c>
      <c r="E972" s="139" t="s">
        <v>3043</v>
      </c>
      <c r="F972" s="139"/>
      <c r="G972" s="139" t="s">
        <v>1842</v>
      </c>
      <c r="H972" s="139" t="s">
        <v>3044</v>
      </c>
      <c r="I972" s="30">
        <v>15919</v>
      </c>
      <c r="J972" s="30">
        <v>15919</v>
      </c>
      <c r="K972" s="139" t="s">
        <v>1</v>
      </c>
      <c r="L972" s="139" t="s">
        <v>28</v>
      </c>
      <c r="M972" s="139"/>
      <c r="N972" s="139"/>
      <c r="O972" s="139" t="s">
        <v>28</v>
      </c>
      <c r="P972" s="139" t="s">
        <v>58</v>
      </c>
      <c r="Q972" s="139" t="s">
        <v>130</v>
      </c>
      <c r="R972" s="140">
        <v>198</v>
      </c>
      <c r="S972" s="140" t="s">
        <v>2444</v>
      </c>
      <c r="T972" s="151" t="s">
        <v>1228</v>
      </c>
      <c r="U972" s="140" t="s">
        <v>117</v>
      </c>
      <c r="V972" s="164" t="s">
        <v>1</v>
      </c>
      <c r="W972" s="170">
        <f t="shared" ca="1" si="137"/>
        <v>1943</v>
      </c>
      <c r="X972" s="170" t="e">
        <f>INDEX(Kraftwerksliste!$C$21:$Z$559,MATCH(A972,Kraftwerksliste!$D$21:$D$559,0),17)</f>
        <v>#N/A</v>
      </c>
      <c r="Z972" s="153" t="str" cm="1">
        <f t="array" aca="1" ref="Z972" ca="1">CELL("format",I972)</f>
        <v>D1</v>
      </c>
      <c r="AA972" s="6">
        <v>971</v>
      </c>
      <c r="AB972" s="173">
        <f t="shared" ca="1" si="138"/>
        <v>1943</v>
      </c>
      <c r="AC972" s="6">
        <f t="shared" si="139"/>
        <v>0</v>
      </c>
      <c r="AD972" s="6">
        <f t="shared" si="140"/>
        <v>0</v>
      </c>
      <c r="AE972" s="6">
        <f t="shared" si="134"/>
        <v>10</v>
      </c>
      <c r="AF972" s="6" t="str">
        <f t="shared" si="141"/>
        <v>in Betrieb</v>
      </c>
    </row>
    <row r="973" spans="1:32" x14ac:dyDescent="0.25">
      <c r="A973" s="139" t="s">
        <v>3045</v>
      </c>
      <c r="B973" s="139" t="s">
        <v>102</v>
      </c>
      <c r="C973" s="139" t="s">
        <v>3046</v>
      </c>
      <c r="D973" s="139" t="s">
        <v>3042</v>
      </c>
      <c r="E973" s="139" t="s">
        <v>3043</v>
      </c>
      <c r="F973" s="139"/>
      <c r="G973" s="139" t="s">
        <v>1842</v>
      </c>
      <c r="H973" s="139" t="s">
        <v>3047</v>
      </c>
      <c r="I973" s="30">
        <v>40603</v>
      </c>
      <c r="J973" s="30">
        <v>40603</v>
      </c>
      <c r="K973" s="139" t="s">
        <v>1</v>
      </c>
      <c r="L973" s="139" t="s">
        <v>28</v>
      </c>
      <c r="M973" s="139"/>
      <c r="N973" s="139"/>
      <c r="O973" s="139" t="s">
        <v>28</v>
      </c>
      <c r="P973" s="139" t="s">
        <v>58</v>
      </c>
      <c r="Q973" s="139" t="s">
        <v>130</v>
      </c>
      <c r="R973" s="140">
        <v>295</v>
      </c>
      <c r="S973" s="140" t="s">
        <v>2444</v>
      </c>
      <c r="T973" s="151" t="s">
        <v>1228</v>
      </c>
      <c r="U973" s="140" t="s">
        <v>117</v>
      </c>
      <c r="V973" s="164" t="s">
        <v>1</v>
      </c>
      <c r="W973" s="170">
        <f t="shared" ca="1" si="137"/>
        <v>2011</v>
      </c>
      <c r="X973" s="170" t="e">
        <f>INDEX(Kraftwerksliste!$C$21:$Z$559,MATCH(A973,Kraftwerksliste!$D$21:$D$559,0),17)</f>
        <v>#N/A</v>
      </c>
      <c r="Z973" s="153" t="str" cm="1">
        <f t="array" aca="1" ref="Z973" ca="1">CELL("format",I973)</f>
        <v>D1</v>
      </c>
      <c r="AA973" s="6">
        <v>972</v>
      </c>
      <c r="AB973" s="173">
        <f t="shared" ca="1" si="138"/>
        <v>2011</v>
      </c>
      <c r="AC973" s="6">
        <f t="shared" si="139"/>
        <v>0</v>
      </c>
      <c r="AD973" s="6">
        <f t="shared" si="140"/>
        <v>0</v>
      </c>
      <c r="AE973" s="6">
        <f t="shared" si="134"/>
        <v>10</v>
      </c>
      <c r="AF973" s="6" t="str">
        <f t="shared" si="141"/>
        <v>in Betrieb</v>
      </c>
    </row>
    <row r="974" spans="1:32" x14ac:dyDescent="0.25">
      <c r="A974" s="139" t="s">
        <v>5717</v>
      </c>
      <c r="B974" s="139" t="s">
        <v>3990</v>
      </c>
      <c r="C974" s="139"/>
      <c r="D974" s="139">
        <v>97209</v>
      </c>
      <c r="E974" s="139" t="s">
        <v>7031</v>
      </c>
      <c r="F974" s="139"/>
      <c r="G974" s="139" t="s">
        <v>127</v>
      </c>
      <c r="H974" s="139"/>
      <c r="I974" s="32">
        <v>2006</v>
      </c>
      <c r="J974" s="32">
        <v>2006</v>
      </c>
      <c r="K974" s="139" t="s">
        <v>1</v>
      </c>
      <c r="L974" s="139" t="s">
        <v>3864</v>
      </c>
      <c r="M974" s="139"/>
      <c r="N974" s="139"/>
      <c r="O974" s="139" t="s">
        <v>3864</v>
      </c>
      <c r="P974" s="139" t="s">
        <v>55</v>
      </c>
      <c r="Q974" s="139"/>
      <c r="R974" s="140">
        <v>10</v>
      </c>
      <c r="S974" s="140"/>
      <c r="T974" s="151" t="s">
        <v>149</v>
      </c>
      <c r="U974" s="140" t="s">
        <v>168</v>
      </c>
      <c r="V974" s="164" t="s">
        <v>1</v>
      </c>
      <c r="W974" s="170" t="str">
        <f t="shared" ca="1" si="137"/>
        <v>2006</v>
      </c>
      <c r="X974" s="170" t="e">
        <f>INDEX(Kraftwerksliste!$C$21:$Z$559,MATCH(A974,Kraftwerksliste!$D$21:$D$559,0),17)</f>
        <v>#N/A</v>
      </c>
      <c r="Z974" s="153" t="str" cm="1">
        <f t="array" aca="1" ref="Z974" ca="1">CELL("format",I974)</f>
        <v>G</v>
      </c>
      <c r="AA974" s="6">
        <v>973</v>
      </c>
      <c r="AB974" s="173" t="str">
        <f t="shared" ca="1" si="138"/>
        <v>2006</v>
      </c>
      <c r="AC974" s="6">
        <f t="shared" si="139"/>
        <v>0</v>
      </c>
      <c r="AD974" s="6">
        <f t="shared" si="140"/>
        <v>0</v>
      </c>
      <c r="AE974" s="6">
        <f t="shared" si="134"/>
        <v>10</v>
      </c>
      <c r="AF974" s="6" t="str">
        <f t="shared" si="141"/>
        <v>in Betrieb</v>
      </c>
    </row>
    <row r="975" spans="1:32" x14ac:dyDescent="0.25">
      <c r="A975" s="139" t="s">
        <v>5721</v>
      </c>
      <c r="B975" s="139" t="s">
        <v>5722</v>
      </c>
      <c r="C975" s="139"/>
      <c r="D975" s="139">
        <v>3226</v>
      </c>
      <c r="E975" s="139" t="s">
        <v>7034</v>
      </c>
      <c r="F975" s="139"/>
      <c r="G975" s="139" t="s">
        <v>66</v>
      </c>
      <c r="H975" s="139"/>
      <c r="I975" s="32">
        <v>2006</v>
      </c>
      <c r="J975" s="32">
        <v>2006</v>
      </c>
      <c r="K975" s="139" t="s">
        <v>1</v>
      </c>
      <c r="L975" s="139" t="s">
        <v>3864</v>
      </c>
      <c r="M975" s="139"/>
      <c r="N975" s="139"/>
      <c r="O975" s="139" t="s">
        <v>3864</v>
      </c>
      <c r="P975" s="139" t="s">
        <v>55</v>
      </c>
      <c r="Q975" s="139"/>
      <c r="R975" s="140">
        <v>12</v>
      </c>
      <c r="S975" s="140"/>
      <c r="T975" s="151" t="s">
        <v>149</v>
      </c>
      <c r="U975" s="140" t="s">
        <v>100</v>
      </c>
      <c r="V975" s="164" t="s">
        <v>1</v>
      </c>
      <c r="W975" s="170" t="str">
        <f t="shared" ca="1" si="137"/>
        <v>2006</v>
      </c>
      <c r="X975" s="170" t="e">
        <f>INDEX(Kraftwerksliste!$C$21:$Z$559,MATCH(A975,Kraftwerksliste!$D$21:$D$559,0),17)</f>
        <v>#N/A</v>
      </c>
      <c r="Z975" s="153" t="str" cm="1">
        <f t="array" aca="1" ref="Z975" ca="1">CELL("format",I975)</f>
        <v>G</v>
      </c>
      <c r="AA975" s="6">
        <v>974</v>
      </c>
      <c r="AB975" s="173" t="str">
        <f t="shared" ca="1" si="138"/>
        <v>2006</v>
      </c>
      <c r="AC975" s="6">
        <f t="shared" si="139"/>
        <v>0</v>
      </c>
      <c r="AD975" s="6">
        <f t="shared" si="140"/>
        <v>0</v>
      </c>
      <c r="AE975" s="6">
        <f t="shared" si="134"/>
        <v>10</v>
      </c>
      <c r="AF975" s="6" t="str">
        <f t="shared" si="141"/>
        <v>in Betrieb</v>
      </c>
    </row>
    <row r="976" spans="1:32" x14ac:dyDescent="0.25">
      <c r="A976" s="139" t="s">
        <v>3070</v>
      </c>
      <c r="B976" s="139" t="s">
        <v>3062</v>
      </c>
      <c r="C976" s="139" t="s">
        <v>3063</v>
      </c>
      <c r="D976" s="139" t="s">
        <v>3064</v>
      </c>
      <c r="E976" s="139" t="s">
        <v>3065</v>
      </c>
      <c r="F976" s="139" t="s">
        <v>3066</v>
      </c>
      <c r="G976" s="139" t="s">
        <v>3067</v>
      </c>
      <c r="H976" s="139" t="s">
        <v>3071</v>
      </c>
      <c r="I976" s="30">
        <v>22929</v>
      </c>
      <c r="J976" s="30">
        <v>22929</v>
      </c>
      <c r="K976" s="139" t="s">
        <v>1</v>
      </c>
      <c r="L976" s="139" t="s">
        <v>28</v>
      </c>
      <c r="M976" s="139"/>
      <c r="N976" s="139"/>
      <c r="O976" s="139" t="s">
        <v>28</v>
      </c>
      <c r="P976" s="139" t="s">
        <v>58</v>
      </c>
      <c r="Q976" s="139" t="s">
        <v>58</v>
      </c>
      <c r="R976" s="140">
        <v>100</v>
      </c>
      <c r="S976" s="140" t="s">
        <v>3069</v>
      </c>
      <c r="T976" s="151" t="s">
        <v>1228</v>
      </c>
      <c r="U976" s="140" t="s">
        <v>86</v>
      </c>
      <c r="V976" s="164" t="s">
        <v>1</v>
      </c>
      <c r="W976" s="170">
        <f t="shared" ca="1" si="137"/>
        <v>1962</v>
      </c>
      <c r="X976" s="170" t="e">
        <f>INDEX(Kraftwerksliste!$C$21:$Z$559,MATCH(A976,Kraftwerksliste!$D$21:$D$559,0),17)</f>
        <v>#N/A</v>
      </c>
      <c r="Z976" s="153" t="str" cm="1">
        <f t="array" aca="1" ref="Z976" ca="1">CELL("format",I976)</f>
        <v>D1</v>
      </c>
      <c r="AA976" s="6">
        <v>975</v>
      </c>
      <c r="AB976" s="173">
        <f t="shared" ca="1" si="138"/>
        <v>1962</v>
      </c>
      <c r="AC976" s="6">
        <f t="shared" si="139"/>
        <v>0</v>
      </c>
      <c r="AD976" s="6">
        <f t="shared" si="140"/>
        <v>0</v>
      </c>
      <c r="AE976" s="6">
        <f t="shared" ref="AE976:AE1039" si="142">LEN(K976)</f>
        <v>10</v>
      </c>
      <c r="AF976" s="6" t="str">
        <f t="shared" si="141"/>
        <v>in Betrieb</v>
      </c>
    </row>
    <row r="977" spans="1:32" x14ac:dyDescent="0.25">
      <c r="A977" s="139" t="s">
        <v>3072</v>
      </c>
      <c r="B977" s="139" t="s">
        <v>3062</v>
      </c>
      <c r="C977" s="139" t="s">
        <v>3063</v>
      </c>
      <c r="D977" s="139" t="s">
        <v>3064</v>
      </c>
      <c r="E977" s="139" t="s">
        <v>3065</v>
      </c>
      <c r="F977" s="139" t="s">
        <v>3066</v>
      </c>
      <c r="G977" s="139" t="s">
        <v>3067</v>
      </c>
      <c r="H977" s="139" t="s">
        <v>3073</v>
      </c>
      <c r="I977" s="30">
        <v>22950</v>
      </c>
      <c r="J977" s="30">
        <v>22950</v>
      </c>
      <c r="K977" s="139" t="s">
        <v>1</v>
      </c>
      <c r="L977" s="139" t="s">
        <v>28</v>
      </c>
      <c r="M977" s="139"/>
      <c r="N977" s="139"/>
      <c r="O977" s="139" t="s">
        <v>28</v>
      </c>
      <c r="P977" s="139" t="s">
        <v>58</v>
      </c>
      <c r="Q977" s="139" t="s">
        <v>58</v>
      </c>
      <c r="R977" s="140">
        <v>100</v>
      </c>
      <c r="S977" s="140" t="s">
        <v>3069</v>
      </c>
      <c r="T977" s="151" t="s">
        <v>1228</v>
      </c>
      <c r="U977" s="140" t="s">
        <v>86</v>
      </c>
      <c r="V977" s="164" t="s">
        <v>1</v>
      </c>
      <c r="W977" s="170">
        <f t="shared" ca="1" si="137"/>
        <v>1962</v>
      </c>
      <c r="X977" s="170" t="e">
        <f>INDEX(Kraftwerksliste!$C$21:$Z$559,MATCH(A977,Kraftwerksliste!$D$21:$D$559,0),17)</f>
        <v>#N/A</v>
      </c>
      <c r="Z977" s="153" t="str" cm="1">
        <f t="array" aca="1" ref="Z977" ca="1">CELL("format",I977)</f>
        <v>D1</v>
      </c>
      <c r="AA977" s="6">
        <v>976</v>
      </c>
      <c r="AB977" s="173">
        <f t="shared" ca="1" si="138"/>
        <v>1962</v>
      </c>
      <c r="AC977" s="6">
        <f t="shared" si="139"/>
        <v>0</v>
      </c>
      <c r="AD977" s="6">
        <f t="shared" si="140"/>
        <v>0</v>
      </c>
      <c r="AE977" s="6">
        <f t="shared" si="142"/>
        <v>10</v>
      </c>
      <c r="AF977" s="6" t="str">
        <f t="shared" si="141"/>
        <v>in Betrieb</v>
      </c>
    </row>
    <row r="978" spans="1:32" x14ac:dyDescent="0.25">
      <c r="A978" s="139" t="s">
        <v>3074</v>
      </c>
      <c r="B978" s="139" t="s">
        <v>3062</v>
      </c>
      <c r="C978" s="139" t="s">
        <v>3063</v>
      </c>
      <c r="D978" s="139" t="s">
        <v>3064</v>
      </c>
      <c r="E978" s="139" t="s">
        <v>3065</v>
      </c>
      <c r="F978" s="139" t="s">
        <v>3066</v>
      </c>
      <c r="G978" s="139" t="s">
        <v>3067</v>
      </c>
      <c r="H978" s="139" t="s">
        <v>3075</v>
      </c>
      <c r="I978" s="30">
        <v>23035</v>
      </c>
      <c r="J978" s="30">
        <v>23035</v>
      </c>
      <c r="K978" s="139" t="s">
        <v>1</v>
      </c>
      <c r="L978" s="139" t="s">
        <v>28</v>
      </c>
      <c r="M978" s="139"/>
      <c r="N978" s="139"/>
      <c r="O978" s="139" t="s">
        <v>28</v>
      </c>
      <c r="P978" s="139" t="s">
        <v>58</v>
      </c>
      <c r="Q978" s="139" t="s">
        <v>58</v>
      </c>
      <c r="R978" s="140">
        <v>100</v>
      </c>
      <c r="S978" s="140" t="s">
        <v>3069</v>
      </c>
      <c r="T978" s="151" t="s">
        <v>1228</v>
      </c>
      <c r="U978" s="140" t="s">
        <v>86</v>
      </c>
      <c r="V978" s="164" t="s">
        <v>1</v>
      </c>
      <c r="W978" s="170">
        <f t="shared" ca="1" si="137"/>
        <v>1963</v>
      </c>
      <c r="X978" s="170" t="e">
        <f>INDEX(Kraftwerksliste!$C$21:$Z$559,MATCH(A978,Kraftwerksliste!$D$21:$D$559,0),17)</f>
        <v>#N/A</v>
      </c>
      <c r="Z978" s="153" t="str" cm="1">
        <f t="array" aca="1" ref="Z978" ca="1">CELL("format",I978)</f>
        <v>D1</v>
      </c>
      <c r="AA978" s="6">
        <v>977</v>
      </c>
      <c r="AB978" s="173">
        <f t="shared" ca="1" si="138"/>
        <v>1963</v>
      </c>
      <c r="AC978" s="6">
        <f t="shared" si="139"/>
        <v>0</v>
      </c>
      <c r="AD978" s="6">
        <f t="shared" si="140"/>
        <v>0</v>
      </c>
      <c r="AE978" s="6">
        <f t="shared" si="142"/>
        <v>10</v>
      </c>
      <c r="AF978" s="6" t="str">
        <f t="shared" si="141"/>
        <v>in Betrieb</v>
      </c>
    </row>
    <row r="979" spans="1:32" x14ac:dyDescent="0.25">
      <c r="A979" s="139" t="s">
        <v>3076</v>
      </c>
      <c r="B979" s="139" t="s">
        <v>3062</v>
      </c>
      <c r="C979" s="139" t="s">
        <v>3063</v>
      </c>
      <c r="D979" s="139" t="s">
        <v>3064</v>
      </c>
      <c r="E979" s="139" t="s">
        <v>3065</v>
      </c>
      <c r="F979" s="139" t="s">
        <v>3066</v>
      </c>
      <c r="G979" s="139" t="s">
        <v>3067</v>
      </c>
      <c r="H979" s="139" t="s">
        <v>3077</v>
      </c>
      <c r="I979" s="30">
        <v>23106</v>
      </c>
      <c r="J979" s="30">
        <v>23106</v>
      </c>
      <c r="K979" s="139" t="s">
        <v>1</v>
      </c>
      <c r="L979" s="139" t="s">
        <v>28</v>
      </c>
      <c r="M979" s="139"/>
      <c r="N979" s="139"/>
      <c r="O979" s="139" t="s">
        <v>28</v>
      </c>
      <c r="P979" s="139" t="s">
        <v>58</v>
      </c>
      <c r="Q979" s="139" t="s">
        <v>58</v>
      </c>
      <c r="R979" s="140">
        <v>100</v>
      </c>
      <c r="S979" s="140" t="s">
        <v>3069</v>
      </c>
      <c r="T979" s="151" t="s">
        <v>1228</v>
      </c>
      <c r="U979" s="140" t="s">
        <v>86</v>
      </c>
      <c r="V979" s="164" t="s">
        <v>1</v>
      </c>
      <c r="W979" s="170">
        <f t="shared" ca="1" si="137"/>
        <v>1963</v>
      </c>
      <c r="X979" s="170" t="e">
        <f>INDEX(Kraftwerksliste!$C$21:$Z$559,MATCH(A979,Kraftwerksliste!$D$21:$D$559,0),17)</f>
        <v>#N/A</v>
      </c>
      <c r="Z979" s="153" t="str" cm="1">
        <f t="array" aca="1" ref="Z979" ca="1">CELL("format",I979)</f>
        <v>D1</v>
      </c>
      <c r="AA979" s="6">
        <v>978</v>
      </c>
      <c r="AB979" s="173">
        <f t="shared" ca="1" si="138"/>
        <v>1963</v>
      </c>
      <c r="AC979" s="6">
        <f t="shared" si="139"/>
        <v>0</v>
      </c>
      <c r="AD979" s="6">
        <f t="shared" si="140"/>
        <v>0</v>
      </c>
      <c r="AE979" s="6">
        <f t="shared" si="142"/>
        <v>10</v>
      </c>
      <c r="AF979" s="6" t="str">
        <f t="shared" si="141"/>
        <v>in Betrieb</v>
      </c>
    </row>
    <row r="980" spans="1:32" x14ac:dyDescent="0.25">
      <c r="A980" s="139" t="s">
        <v>3078</v>
      </c>
      <c r="B980" s="139" t="s">
        <v>3062</v>
      </c>
      <c r="C980" s="139" t="s">
        <v>3063</v>
      </c>
      <c r="D980" s="139" t="s">
        <v>3064</v>
      </c>
      <c r="E980" s="139" t="s">
        <v>3065</v>
      </c>
      <c r="F980" s="139" t="s">
        <v>3066</v>
      </c>
      <c r="G980" s="139" t="s">
        <v>3067</v>
      </c>
      <c r="H980" s="139" t="s">
        <v>3079</v>
      </c>
      <c r="I980" s="30">
        <v>23333</v>
      </c>
      <c r="J980" s="30">
        <v>23333</v>
      </c>
      <c r="K980" s="139" t="s">
        <v>1</v>
      </c>
      <c r="L980" s="139" t="s">
        <v>28</v>
      </c>
      <c r="M980" s="139"/>
      <c r="N980" s="139"/>
      <c r="O980" s="139" t="s">
        <v>28</v>
      </c>
      <c r="P980" s="139" t="s">
        <v>58</v>
      </c>
      <c r="Q980" s="139" t="s">
        <v>58</v>
      </c>
      <c r="R980" s="140">
        <v>100</v>
      </c>
      <c r="S980" s="140" t="s">
        <v>3080</v>
      </c>
      <c r="T980" s="151" t="s">
        <v>1228</v>
      </c>
      <c r="U980" s="140" t="s">
        <v>86</v>
      </c>
      <c r="V980" s="164" t="s">
        <v>1</v>
      </c>
      <c r="W980" s="170">
        <f t="shared" ca="1" si="137"/>
        <v>1963</v>
      </c>
      <c r="X980" s="170" t="e">
        <f>INDEX(Kraftwerksliste!$C$21:$Z$559,MATCH(A980,Kraftwerksliste!$D$21:$D$559,0),17)</f>
        <v>#N/A</v>
      </c>
      <c r="Z980" s="153" t="str" cm="1">
        <f t="array" aca="1" ref="Z980" ca="1">CELL("format",I980)</f>
        <v>D1</v>
      </c>
      <c r="AA980" s="6">
        <v>979</v>
      </c>
      <c r="AB980" s="173">
        <f t="shared" ca="1" si="138"/>
        <v>1963</v>
      </c>
      <c r="AC980" s="6">
        <f t="shared" si="139"/>
        <v>0</v>
      </c>
      <c r="AD980" s="6">
        <f t="shared" si="140"/>
        <v>0</v>
      </c>
      <c r="AE980" s="6">
        <f t="shared" si="142"/>
        <v>10</v>
      </c>
      <c r="AF980" s="6" t="str">
        <f t="shared" si="141"/>
        <v>in Betrieb</v>
      </c>
    </row>
    <row r="981" spans="1:32" x14ac:dyDescent="0.25">
      <c r="A981" s="139" t="s">
        <v>3081</v>
      </c>
      <c r="B981" s="139" t="s">
        <v>3062</v>
      </c>
      <c r="C981" s="139" t="s">
        <v>3063</v>
      </c>
      <c r="D981" s="139" t="s">
        <v>3064</v>
      </c>
      <c r="E981" s="139" t="s">
        <v>3065</v>
      </c>
      <c r="F981" s="139" t="s">
        <v>3066</v>
      </c>
      <c r="G981" s="139" t="s">
        <v>3067</v>
      </c>
      <c r="H981" s="139" t="s">
        <v>3082</v>
      </c>
      <c r="I981" s="30">
        <v>23426</v>
      </c>
      <c r="J981" s="30">
        <v>23426</v>
      </c>
      <c r="K981" s="139" t="s">
        <v>1</v>
      </c>
      <c r="L981" s="139" t="s">
        <v>28</v>
      </c>
      <c r="M981" s="139"/>
      <c r="N981" s="139"/>
      <c r="O981" s="139" t="s">
        <v>28</v>
      </c>
      <c r="P981" s="139" t="s">
        <v>58</v>
      </c>
      <c r="Q981" s="139" t="s">
        <v>58</v>
      </c>
      <c r="R981" s="140">
        <v>100</v>
      </c>
      <c r="S981" s="140" t="s">
        <v>3080</v>
      </c>
      <c r="T981" s="151" t="s">
        <v>1228</v>
      </c>
      <c r="U981" s="140" t="s">
        <v>86</v>
      </c>
      <c r="V981" s="164" t="s">
        <v>1</v>
      </c>
      <c r="W981" s="170">
        <f t="shared" ca="1" si="137"/>
        <v>1964</v>
      </c>
      <c r="X981" s="170" t="e">
        <f>INDEX(Kraftwerksliste!$C$21:$Z$559,MATCH(A981,Kraftwerksliste!$D$21:$D$559,0),17)</f>
        <v>#N/A</v>
      </c>
      <c r="Z981" s="153" t="str" cm="1">
        <f t="array" aca="1" ref="Z981" ca="1">CELL("format",I981)</f>
        <v>D1</v>
      </c>
      <c r="AA981" s="6">
        <v>980</v>
      </c>
      <c r="AB981" s="173">
        <f t="shared" ca="1" si="138"/>
        <v>1964</v>
      </c>
      <c r="AC981" s="6">
        <f t="shared" si="139"/>
        <v>0</v>
      </c>
      <c r="AD981" s="6">
        <f t="shared" si="140"/>
        <v>0</v>
      </c>
      <c r="AE981" s="6">
        <f t="shared" si="142"/>
        <v>10</v>
      </c>
      <c r="AF981" s="6" t="str">
        <f t="shared" si="141"/>
        <v>in Betrieb</v>
      </c>
    </row>
    <row r="982" spans="1:32" x14ac:dyDescent="0.25">
      <c r="A982" s="139" t="s">
        <v>3083</v>
      </c>
      <c r="B982" s="139" t="s">
        <v>3062</v>
      </c>
      <c r="C982" s="139" t="s">
        <v>3063</v>
      </c>
      <c r="D982" s="139" t="s">
        <v>3064</v>
      </c>
      <c r="E982" s="139" t="s">
        <v>3065</v>
      </c>
      <c r="F982" s="139" t="s">
        <v>3066</v>
      </c>
      <c r="G982" s="139" t="s">
        <v>3067</v>
      </c>
      <c r="H982" s="139" t="s">
        <v>3084</v>
      </c>
      <c r="I982" s="30">
        <v>23545</v>
      </c>
      <c r="J982" s="30">
        <v>23545</v>
      </c>
      <c r="K982" s="139" t="s">
        <v>1</v>
      </c>
      <c r="L982" s="139" t="s">
        <v>28</v>
      </c>
      <c r="M982" s="139"/>
      <c r="N982" s="139"/>
      <c r="O982" s="139" t="s">
        <v>28</v>
      </c>
      <c r="P982" s="139" t="s">
        <v>58</v>
      </c>
      <c r="Q982" s="139" t="s">
        <v>58</v>
      </c>
      <c r="R982" s="140">
        <v>100</v>
      </c>
      <c r="S982" s="140" t="s">
        <v>3080</v>
      </c>
      <c r="T982" s="151" t="s">
        <v>1228</v>
      </c>
      <c r="U982" s="140" t="s">
        <v>86</v>
      </c>
      <c r="V982" s="164" t="s">
        <v>1</v>
      </c>
      <c r="W982" s="170">
        <f t="shared" ca="1" si="137"/>
        <v>1964</v>
      </c>
      <c r="X982" s="170" t="e">
        <f>INDEX(Kraftwerksliste!$C$21:$Z$559,MATCH(A982,Kraftwerksliste!$D$21:$D$559,0),17)</f>
        <v>#N/A</v>
      </c>
      <c r="Z982" s="153" t="str" cm="1">
        <f t="array" aca="1" ref="Z982" ca="1">CELL("format",I982)</f>
        <v>D1</v>
      </c>
      <c r="AA982" s="6">
        <v>981</v>
      </c>
      <c r="AB982" s="173">
        <f t="shared" ca="1" si="138"/>
        <v>1964</v>
      </c>
      <c r="AC982" s="6">
        <f t="shared" si="139"/>
        <v>0</v>
      </c>
      <c r="AD982" s="6">
        <f t="shared" si="140"/>
        <v>0</v>
      </c>
      <c r="AE982" s="6">
        <f t="shared" si="142"/>
        <v>10</v>
      </c>
      <c r="AF982" s="6" t="str">
        <f t="shared" si="141"/>
        <v>in Betrieb</v>
      </c>
    </row>
    <row r="983" spans="1:32" x14ac:dyDescent="0.25">
      <c r="A983" s="139" t="s">
        <v>3085</v>
      </c>
      <c r="B983" s="139" t="s">
        <v>3062</v>
      </c>
      <c r="C983" s="139" t="s">
        <v>3063</v>
      </c>
      <c r="D983" s="139" t="s">
        <v>3064</v>
      </c>
      <c r="E983" s="139" t="s">
        <v>3065</v>
      </c>
      <c r="F983" s="139" t="s">
        <v>3066</v>
      </c>
      <c r="G983" s="139" t="s">
        <v>3067</v>
      </c>
      <c r="H983" s="139" t="s">
        <v>3086</v>
      </c>
      <c r="I983" s="30">
        <v>23343</v>
      </c>
      <c r="J983" s="30">
        <v>23343</v>
      </c>
      <c r="K983" s="139" t="s">
        <v>1</v>
      </c>
      <c r="L983" s="139" t="s">
        <v>28</v>
      </c>
      <c r="M983" s="139"/>
      <c r="N983" s="139"/>
      <c r="O983" s="139" t="s">
        <v>28</v>
      </c>
      <c r="P983" s="139" t="s">
        <v>58</v>
      </c>
      <c r="Q983" s="139" t="s">
        <v>58</v>
      </c>
      <c r="R983" s="140">
        <v>100</v>
      </c>
      <c r="S983" s="140" t="s">
        <v>3080</v>
      </c>
      <c r="T983" s="151" t="s">
        <v>1228</v>
      </c>
      <c r="U983" s="140" t="s">
        <v>86</v>
      </c>
      <c r="V983" s="164" t="s">
        <v>1</v>
      </c>
      <c r="W983" s="170">
        <f t="shared" ca="1" si="137"/>
        <v>1963</v>
      </c>
      <c r="X983" s="170" t="e">
        <f>INDEX(Kraftwerksliste!$C$21:$Z$559,MATCH(A983,Kraftwerksliste!$D$21:$D$559,0),17)</f>
        <v>#N/A</v>
      </c>
      <c r="Z983" s="153" t="str" cm="1">
        <f t="array" aca="1" ref="Z983" ca="1">CELL("format",I983)</f>
        <v>D1</v>
      </c>
      <c r="AA983" s="6">
        <v>982</v>
      </c>
      <c r="AB983" s="173">
        <f t="shared" ca="1" si="138"/>
        <v>1963</v>
      </c>
      <c r="AC983" s="6">
        <f t="shared" si="139"/>
        <v>0</v>
      </c>
      <c r="AD983" s="6">
        <f t="shared" si="140"/>
        <v>0</v>
      </c>
      <c r="AE983" s="6">
        <f t="shared" si="142"/>
        <v>10</v>
      </c>
      <c r="AF983" s="6" t="str">
        <f t="shared" si="141"/>
        <v>in Betrieb</v>
      </c>
    </row>
    <row r="984" spans="1:32" x14ac:dyDescent="0.25">
      <c r="A984" s="139" t="s">
        <v>3087</v>
      </c>
      <c r="B984" s="139" t="s">
        <v>3062</v>
      </c>
      <c r="C984" s="139" t="s">
        <v>3063</v>
      </c>
      <c r="D984" s="139" t="s">
        <v>3064</v>
      </c>
      <c r="E984" s="139" t="s">
        <v>3065</v>
      </c>
      <c r="F984" s="139" t="s">
        <v>3066</v>
      </c>
      <c r="G984" s="139" t="s">
        <v>3067</v>
      </c>
      <c r="H984" s="139" t="s">
        <v>3088</v>
      </c>
      <c r="I984" s="30">
        <v>23456</v>
      </c>
      <c r="J984" s="30">
        <v>23456</v>
      </c>
      <c r="K984" s="139" t="s">
        <v>1</v>
      </c>
      <c r="L984" s="139" t="s">
        <v>28</v>
      </c>
      <c r="M984" s="139"/>
      <c r="N984" s="139"/>
      <c r="O984" s="139" t="s">
        <v>28</v>
      </c>
      <c r="P984" s="139" t="s">
        <v>58</v>
      </c>
      <c r="Q984" s="139" t="s">
        <v>58</v>
      </c>
      <c r="R984" s="140">
        <v>100</v>
      </c>
      <c r="S984" s="140" t="s">
        <v>3069</v>
      </c>
      <c r="T984" s="151" t="s">
        <v>1228</v>
      </c>
      <c r="U984" s="140" t="s">
        <v>86</v>
      </c>
      <c r="V984" s="164" t="s">
        <v>1</v>
      </c>
      <c r="W984" s="170">
        <f t="shared" ca="1" si="137"/>
        <v>1964</v>
      </c>
      <c r="X984" s="170" t="e">
        <f>INDEX(Kraftwerksliste!$C$21:$Z$559,MATCH(A984,Kraftwerksliste!$D$21:$D$559,0),17)</f>
        <v>#N/A</v>
      </c>
      <c r="Z984" s="153" t="str" cm="1">
        <f t="array" aca="1" ref="Z984" ca="1">CELL("format",I984)</f>
        <v>D1</v>
      </c>
      <c r="AA984" s="6">
        <v>983</v>
      </c>
      <c r="AB984" s="173">
        <f t="shared" ca="1" si="138"/>
        <v>1964</v>
      </c>
      <c r="AC984" s="6">
        <f t="shared" si="139"/>
        <v>0</v>
      </c>
      <c r="AD984" s="6">
        <f t="shared" si="140"/>
        <v>0</v>
      </c>
      <c r="AE984" s="6">
        <f t="shared" si="142"/>
        <v>10</v>
      </c>
      <c r="AF984" s="6" t="str">
        <f t="shared" si="141"/>
        <v>in Betrieb</v>
      </c>
    </row>
    <row r="985" spans="1:32" x14ac:dyDescent="0.25">
      <c r="A985" s="139" t="s">
        <v>3089</v>
      </c>
      <c r="B985" s="139" t="s">
        <v>3062</v>
      </c>
      <c r="C985" s="139" t="s">
        <v>3063</v>
      </c>
      <c r="D985" s="139" t="s">
        <v>3064</v>
      </c>
      <c r="E985" s="139" t="s">
        <v>3065</v>
      </c>
      <c r="F985" s="139" t="s">
        <v>3066</v>
      </c>
      <c r="G985" s="139" t="s">
        <v>3067</v>
      </c>
      <c r="H985" s="139" t="s">
        <v>3090</v>
      </c>
      <c r="I985" s="30">
        <v>27463</v>
      </c>
      <c r="J985" s="30">
        <v>27463</v>
      </c>
      <c r="K985" s="139" t="s">
        <v>1</v>
      </c>
      <c r="L985" s="139" t="s">
        <v>28</v>
      </c>
      <c r="M985" s="139"/>
      <c r="N985" s="139"/>
      <c r="O985" s="139" t="s">
        <v>28</v>
      </c>
      <c r="P985" s="139" t="s">
        <v>58</v>
      </c>
      <c r="Q985" s="139" t="s">
        <v>58</v>
      </c>
      <c r="R985" s="140">
        <v>196</v>
      </c>
      <c r="S985" s="140" t="s">
        <v>3069</v>
      </c>
      <c r="T985" s="151" t="s">
        <v>1228</v>
      </c>
      <c r="U985" s="140" t="s">
        <v>86</v>
      </c>
      <c r="V985" s="164" t="s">
        <v>1</v>
      </c>
      <c r="W985" s="170">
        <f t="shared" ca="1" si="137"/>
        <v>1975</v>
      </c>
      <c r="X985" s="170" t="e">
        <f>INDEX(Kraftwerksliste!$C$21:$Z$559,MATCH(A985,Kraftwerksliste!$D$21:$D$559,0),17)</f>
        <v>#N/A</v>
      </c>
      <c r="Z985" s="153" t="str" cm="1">
        <f t="array" aca="1" ref="Z985" ca="1">CELL("format",I985)</f>
        <v>D1</v>
      </c>
      <c r="AA985" s="6">
        <v>984</v>
      </c>
      <c r="AB985" s="173">
        <f t="shared" ca="1" si="138"/>
        <v>1975</v>
      </c>
      <c r="AC985" s="6">
        <f t="shared" si="139"/>
        <v>0</v>
      </c>
      <c r="AD985" s="6">
        <f t="shared" si="140"/>
        <v>0</v>
      </c>
      <c r="AE985" s="6">
        <f t="shared" si="142"/>
        <v>10</v>
      </c>
      <c r="AF985" s="6" t="str">
        <f t="shared" si="141"/>
        <v>in Betrieb</v>
      </c>
    </row>
    <row r="986" spans="1:32" x14ac:dyDescent="0.25">
      <c r="A986" s="139" t="s">
        <v>5727</v>
      </c>
      <c r="B986" s="139" t="s">
        <v>5728</v>
      </c>
      <c r="C986" s="139"/>
      <c r="D986" s="139">
        <v>92249</v>
      </c>
      <c r="E986" s="139" t="s">
        <v>7039</v>
      </c>
      <c r="F986" s="139"/>
      <c r="G986" s="139" t="s">
        <v>127</v>
      </c>
      <c r="H986" s="139"/>
      <c r="I986" s="32">
        <v>2010</v>
      </c>
      <c r="J986" s="32">
        <v>2010</v>
      </c>
      <c r="K986" s="139" t="s">
        <v>1</v>
      </c>
      <c r="L986" s="139" t="s">
        <v>29</v>
      </c>
      <c r="M986" s="139"/>
      <c r="N986" s="139"/>
      <c r="O986" s="139" t="s">
        <v>29</v>
      </c>
      <c r="P986" s="139" t="s">
        <v>55</v>
      </c>
      <c r="Q986" s="139"/>
      <c r="R986" s="140">
        <v>10.016999999999999</v>
      </c>
      <c r="S986" s="140"/>
      <c r="T986" s="151" t="s">
        <v>1280</v>
      </c>
      <c r="U986" s="140" t="s">
        <v>168</v>
      </c>
      <c r="V986" s="164" t="s">
        <v>1</v>
      </c>
      <c r="W986" s="170" t="str">
        <f t="shared" ca="1" si="137"/>
        <v>2010</v>
      </c>
      <c r="X986" s="170" t="e">
        <f>INDEX(Kraftwerksliste!$C$21:$Z$559,MATCH(A986,Kraftwerksliste!$D$21:$D$559,0),17)</f>
        <v>#N/A</v>
      </c>
      <c r="Z986" s="153" t="str" cm="1">
        <f t="array" aca="1" ref="Z986" ca="1">CELL("format",I986)</f>
        <v>G</v>
      </c>
      <c r="AA986" s="6">
        <v>985</v>
      </c>
      <c r="AB986" s="173" t="str">
        <f t="shared" ca="1" si="138"/>
        <v>2010</v>
      </c>
      <c r="AC986" s="6">
        <f t="shared" si="139"/>
        <v>0</v>
      </c>
      <c r="AD986" s="6">
        <f t="shared" si="140"/>
        <v>0</v>
      </c>
      <c r="AE986" s="6">
        <f t="shared" si="142"/>
        <v>10</v>
      </c>
      <c r="AF986" s="6" t="str">
        <f t="shared" si="141"/>
        <v>in Betrieb</v>
      </c>
    </row>
    <row r="987" spans="1:32" x14ac:dyDescent="0.25">
      <c r="A987" s="139" t="s">
        <v>3603</v>
      </c>
      <c r="B987" s="139" t="s">
        <v>773</v>
      </c>
      <c r="C987" s="139" t="s">
        <v>3604</v>
      </c>
      <c r="D987" s="139">
        <v>46563</v>
      </c>
      <c r="E987" s="139" t="s">
        <v>3599</v>
      </c>
      <c r="F987" s="139" t="s">
        <v>3605</v>
      </c>
      <c r="G987" s="139" t="s">
        <v>54</v>
      </c>
      <c r="H987" s="139" t="s">
        <v>3606</v>
      </c>
      <c r="I987" s="32">
        <v>1971</v>
      </c>
      <c r="J987" s="32">
        <v>1971</v>
      </c>
      <c r="K987" s="139" t="s">
        <v>3586</v>
      </c>
      <c r="L987" s="139" t="s">
        <v>32</v>
      </c>
      <c r="M987" s="139"/>
      <c r="N987" s="139"/>
      <c r="O987" s="139" t="s">
        <v>32</v>
      </c>
      <c r="P987" s="139" t="s">
        <v>58</v>
      </c>
      <c r="Q987" s="139" t="s">
        <v>58</v>
      </c>
      <c r="R987" s="140">
        <v>318</v>
      </c>
      <c r="S987" s="140" t="s">
        <v>3607</v>
      </c>
      <c r="T987" s="151" t="s">
        <v>1228</v>
      </c>
      <c r="U987" s="140" t="s">
        <v>86</v>
      </c>
      <c r="V987" s="164" t="s">
        <v>7485</v>
      </c>
      <c r="W987" s="170" t="str">
        <f t="shared" ca="1" si="137"/>
        <v>1971</v>
      </c>
      <c r="X987" s="170" t="e">
        <f>INDEX(Kraftwerksliste!$C$21:$Z$559,MATCH(A987,Kraftwerksliste!$D$21:$D$559,0),17)</f>
        <v>#N/A</v>
      </c>
      <c r="Z987" s="153" t="str" cm="1">
        <f t="array" aca="1" ref="Z987" ca="1">CELL("format",I987)</f>
        <v>G</v>
      </c>
      <c r="AA987" s="6">
        <v>986</v>
      </c>
      <c r="AB987" s="173" t="str">
        <f t="shared" ca="1" si="138"/>
        <v>1971</v>
      </c>
      <c r="AC987" s="6">
        <f t="shared" si="139"/>
        <v>1</v>
      </c>
      <c r="AD987" s="6">
        <f t="shared" si="140"/>
        <v>0</v>
      </c>
      <c r="AE987" s="6">
        <f t="shared" si="142"/>
        <v>36</v>
      </c>
      <c r="AF987" s="6" t="str">
        <f t="shared" si="141"/>
        <v xml:space="preserve">Endgültig Stillgelegt 2017 </v>
      </c>
    </row>
    <row r="988" spans="1:32" x14ac:dyDescent="0.25">
      <c r="A988" s="139" t="s">
        <v>3608</v>
      </c>
      <c r="B988" s="139" t="s">
        <v>773</v>
      </c>
      <c r="C988" s="139" t="s">
        <v>3604</v>
      </c>
      <c r="D988" s="139">
        <v>46562</v>
      </c>
      <c r="E988" s="139" t="s">
        <v>3599</v>
      </c>
      <c r="F988" s="139" t="s">
        <v>3605</v>
      </c>
      <c r="G988" s="139" t="s">
        <v>54</v>
      </c>
      <c r="H988" s="139" t="s">
        <v>3609</v>
      </c>
      <c r="I988" s="32">
        <v>1971</v>
      </c>
      <c r="J988" s="32">
        <v>1971</v>
      </c>
      <c r="K988" s="139" t="s">
        <v>3586</v>
      </c>
      <c r="L988" s="139" t="s">
        <v>32</v>
      </c>
      <c r="M988" s="139"/>
      <c r="N988" s="139"/>
      <c r="O988" s="139" t="s">
        <v>32</v>
      </c>
      <c r="P988" s="139" t="s">
        <v>58</v>
      </c>
      <c r="Q988" s="139" t="s">
        <v>58</v>
      </c>
      <c r="R988" s="140">
        <v>322</v>
      </c>
      <c r="S988" s="140" t="s">
        <v>3607</v>
      </c>
      <c r="T988" s="151" t="s">
        <v>1228</v>
      </c>
      <c r="U988" s="140" t="s">
        <v>86</v>
      </c>
      <c r="V988" s="164" t="s">
        <v>7485</v>
      </c>
      <c r="W988" s="170" t="str">
        <f t="shared" ca="1" si="137"/>
        <v>1971</v>
      </c>
      <c r="X988" s="170" t="e">
        <f>INDEX(Kraftwerksliste!$C$21:$Z$559,MATCH(A988,Kraftwerksliste!$D$21:$D$559,0),17)</f>
        <v>#N/A</v>
      </c>
      <c r="Z988" s="153" t="str" cm="1">
        <f t="array" aca="1" ref="Z988" ca="1">CELL("format",I988)</f>
        <v>G</v>
      </c>
      <c r="AA988" s="6">
        <v>987</v>
      </c>
      <c r="AB988" s="173" t="str">
        <f t="shared" ca="1" si="138"/>
        <v>1971</v>
      </c>
      <c r="AC988" s="6">
        <f t="shared" si="139"/>
        <v>1</v>
      </c>
      <c r="AD988" s="6">
        <f t="shared" si="140"/>
        <v>0</v>
      </c>
      <c r="AE988" s="6">
        <f t="shared" si="142"/>
        <v>36</v>
      </c>
      <c r="AF988" s="6" t="str">
        <f t="shared" si="141"/>
        <v xml:space="preserve">Endgültig Stillgelegt 2017 </v>
      </c>
    </row>
    <row r="989" spans="1:32" x14ac:dyDescent="0.25">
      <c r="A989" s="139" t="s">
        <v>3597</v>
      </c>
      <c r="B989" s="139" t="s">
        <v>335</v>
      </c>
      <c r="C989" s="139" t="s">
        <v>3598</v>
      </c>
      <c r="D989" s="139">
        <v>46562</v>
      </c>
      <c r="E989" s="139" t="s">
        <v>3599</v>
      </c>
      <c r="F989" s="139" t="s">
        <v>3600</v>
      </c>
      <c r="G989" s="139" t="s">
        <v>54</v>
      </c>
      <c r="H989" s="139" t="s">
        <v>667</v>
      </c>
      <c r="I989" s="32">
        <v>1982</v>
      </c>
      <c r="J989" s="32">
        <v>1982</v>
      </c>
      <c r="K989" s="139" t="s">
        <v>3586</v>
      </c>
      <c r="L989" s="139" t="s">
        <v>32</v>
      </c>
      <c r="M989" s="139"/>
      <c r="N989" s="139"/>
      <c r="O989" s="139" t="s">
        <v>32</v>
      </c>
      <c r="P989" s="139" t="s">
        <v>58</v>
      </c>
      <c r="Q989" s="139" t="s">
        <v>58</v>
      </c>
      <c r="R989" s="140">
        <v>695</v>
      </c>
      <c r="S989" s="140" t="s">
        <v>3601</v>
      </c>
      <c r="T989" s="151" t="s">
        <v>1228</v>
      </c>
      <c r="U989" s="140" t="s">
        <v>86</v>
      </c>
      <c r="V989" s="164" t="s">
        <v>7485</v>
      </c>
      <c r="W989" s="170" t="str">
        <f t="shared" ca="1" si="137"/>
        <v>1982</v>
      </c>
      <c r="X989" s="170" t="e">
        <f>INDEX(Kraftwerksliste!$C$21:$Z$559,MATCH(A989,Kraftwerksliste!$D$21:$D$559,0),17)</f>
        <v>#N/A</v>
      </c>
      <c r="Z989" s="153" t="str" cm="1">
        <f t="array" aca="1" ref="Z989" ca="1">CELL("format",I989)</f>
        <v>G</v>
      </c>
      <c r="AA989" s="6">
        <v>988</v>
      </c>
      <c r="AB989" s="173" t="str">
        <f t="shared" ca="1" si="138"/>
        <v>1982</v>
      </c>
      <c r="AC989" s="6">
        <f t="shared" si="139"/>
        <v>1</v>
      </c>
      <c r="AD989" s="6">
        <f t="shared" si="140"/>
        <v>0</v>
      </c>
      <c r="AE989" s="6">
        <f t="shared" si="142"/>
        <v>36</v>
      </c>
      <c r="AF989" s="6" t="str">
        <f t="shared" si="141"/>
        <v xml:space="preserve">Endgültig Stillgelegt 2017 </v>
      </c>
    </row>
    <row r="990" spans="1:32" x14ac:dyDescent="0.25">
      <c r="A990" s="139" t="s">
        <v>3602</v>
      </c>
      <c r="B990" s="139" t="s">
        <v>335</v>
      </c>
      <c r="C990" s="139" t="s">
        <v>3598</v>
      </c>
      <c r="D990" s="139">
        <v>46563</v>
      </c>
      <c r="E990" s="139" t="s">
        <v>3599</v>
      </c>
      <c r="F990" s="139" t="s">
        <v>3600</v>
      </c>
      <c r="G990" s="139" t="s">
        <v>54</v>
      </c>
      <c r="H990" s="139" t="s">
        <v>657</v>
      </c>
      <c r="I990" s="32">
        <v>1985</v>
      </c>
      <c r="J990" s="32">
        <v>1985</v>
      </c>
      <c r="K990" s="139" t="s">
        <v>3586</v>
      </c>
      <c r="L990" s="139" t="s">
        <v>32</v>
      </c>
      <c r="M990" s="139"/>
      <c r="N990" s="139"/>
      <c r="O990" s="139" t="s">
        <v>32</v>
      </c>
      <c r="P990" s="139" t="s">
        <v>58</v>
      </c>
      <c r="Q990" s="139" t="s">
        <v>58</v>
      </c>
      <c r="R990" s="140">
        <v>695</v>
      </c>
      <c r="S990" s="140" t="s">
        <v>3601</v>
      </c>
      <c r="T990" s="151" t="s">
        <v>1228</v>
      </c>
      <c r="U990" s="140" t="s">
        <v>86</v>
      </c>
      <c r="V990" s="164" t="s">
        <v>7485</v>
      </c>
      <c r="W990" s="170" t="str">
        <f t="shared" ca="1" si="137"/>
        <v>1985</v>
      </c>
      <c r="X990" s="170" t="e">
        <f>INDEX(Kraftwerksliste!$C$21:$Z$559,MATCH(A990,Kraftwerksliste!$D$21:$D$559,0),17)</f>
        <v>#N/A</v>
      </c>
      <c r="Z990" s="153" t="str" cm="1">
        <f t="array" aca="1" ref="Z990" ca="1">CELL("format",I990)</f>
        <v>G</v>
      </c>
      <c r="AA990" s="6">
        <v>989</v>
      </c>
      <c r="AB990" s="173" t="str">
        <f t="shared" ca="1" si="138"/>
        <v>1985</v>
      </c>
      <c r="AC990" s="6">
        <f t="shared" si="139"/>
        <v>1</v>
      </c>
      <c r="AD990" s="6">
        <f t="shared" si="140"/>
        <v>0</v>
      </c>
      <c r="AE990" s="6">
        <f t="shared" si="142"/>
        <v>36</v>
      </c>
      <c r="AF990" s="6" t="str">
        <f t="shared" si="141"/>
        <v xml:space="preserve">Endgültig Stillgelegt 2017 </v>
      </c>
    </row>
    <row r="991" spans="1:32" x14ac:dyDescent="0.25">
      <c r="A991" s="139" t="s">
        <v>3098</v>
      </c>
      <c r="B991" s="139" t="s">
        <v>508</v>
      </c>
      <c r="C991" s="139" t="s">
        <v>3094</v>
      </c>
      <c r="D991" s="139">
        <v>85088</v>
      </c>
      <c r="E991" s="139" t="s">
        <v>3093</v>
      </c>
      <c r="F991" s="139"/>
      <c r="G991" s="139" t="s">
        <v>127</v>
      </c>
      <c r="H991" s="139">
        <v>3</v>
      </c>
      <c r="I991" s="30">
        <v>27030</v>
      </c>
      <c r="J991" s="30">
        <v>27030</v>
      </c>
      <c r="K991" s="139" t="s">
        <v>120</v>
      </c>
      <c r="L991" s="139" t="s">
        <v>27</v>
      </c>
      <c r="M991" s="139" t="s">
        <v>249</v>
      </c>
      <c r="N991" s="139"/>
      <c r="O991" s="139" t="s">
        <v>27</v>
      </c>
      <c r="P991" s="139" t="s">
        <v>58</v>
      </c>
      <c r="Q991" s="139" t="s">
        <v>58</v>
      </c>
      <c r="R991" s="140">
        <v>415</v>
      </c>
      <c r="S991" s="140" t="s">
        <v>3094</v>
      </c>
      <c r="T991" s="151" t="s">
        <v>1228</v>
      </c>
      <c r="U991" s="140" t="s">
        <v>580</v>
      </c>
      <c r="V991" s="164" t="s">
        <v>120</v>
      </c>
      <c r="W991" s="170">
        <f t="shared" ca="1" si="137"/>
        <v>1974</v>
      </c>
      <c r="X991" s="170" t="e">
        <f>INDEX(Kraftwerksliste!$C$21:$Z$559,MATCH(A991,Kraftwerksliste!$D$21:$D$559,0),17)</f>
        <v>#N/A</v>
      </c>
      <c r="Z991" s="153" t="str" cm="1">
        <f t="array" aca="1" ref="Z991" ca="1">CELL("format",I991)</f>
        <v>D1</v>
      </c>
      <c r="AA991" s="6">
        <v>990</v>
      </c>
      <c r="AB991" s="173">
        <f t="shared" ca="1" si="138"/>
        <v>1974</v>
      </c>
      <c r="AC991" s="6">
        <f t="shared" si="139"/>
        <v>0</v>
      </c>
      <c r="AD991" s="6">
        <f t="shared" si="140"/>
        <v>0</v>
      </c>
      <c r="AE991" s="6">
        <f t="shared" si="142"/>
        <v>35</v>
      </c>
      <c r="AF991" s="6" t="str">
        <f t="shared" si="141"/>
        <v>Gesetzlich an Stilllegung gehindert</v>
      </c>
    </row>
    <row r="992" spans="1:32" x14ac:dyDescent="0.25">
      <c r="A992" s="139" t="s">
        <v>3091</v>
      </c>
      <c r="B992" s="139" t="s">
        <v>3754</v>
      </c>
      <c r="C992" s="139" t="s">
        <v>3092</v>
      </c>
      <c r="D992" s="139">
        <v>85088</v>
      </c>
      <c r="E992" s="139" t="s">
        <v>3093</v>
      </c>
      <c r="F992" s="139"/>
      <c r="G992" s="139" t="s">
        <v>127</v>
      </c>
      <c r="H992" s="139">
        <v>5</v>
      </c>
      <c r="I992" s="30">
        <v>40179</v>
      </c>
      <c r="J992" s="30">
        <v>40179</v>
      </c>
      <c r="K992" s="139" t="s">
        <v>120</v>
      </c>
      <c r="L992" s="139" t="s">
        <v>20</v>
      </c>
      <c r="M992" s="139"/>
      <c r="N992" s="139"/>
      <c r="O992" s="139" t="s">
        <v>20</v>
      </c>
      <c r="P992" s="139" t="s">
        <v>58</v>
      </c>
      <c r="Q992" s="139" t="s">
        <v>58</v>
      </c>
      <c r="R992" s="140">
        <v>846</v>
      </c>
      <c r="S992" s="140" t="s">
        <v>3094</v>
      </c>
      <c r="T992" s="151" t="s">
        <v>1228</v>
      </c>
      <c r="U992" s="140" t="s">
        <v>580</v>
      </c>
      <c r="V992" s="164" t="s">
        <v>120</v>
      </c>
      <c r="W992" s="170">
        <f t="shared" ca="1" si="137"/>
        <v>2010</v>
      </c>
      <c r="X992" s="170" t="e">
        <f>INDEX(Kraftwerksliste!$C$21:$Z$559,MATCH(A992,Kraftwerksliste!$D$21:$D$559,0),17)</f>
        <v>#N/A</v>
      </c>
      <c r="Z992" s="153" t="str" cm="1">
        <f t="array" aca="1" ref="Z992" ca="1">CELL("format",I992)</f>
        <v>D1</v>
      </c>
      <c r="AA992" s="6">
        <v>991</v>
      </c>
      <c r="AB992" s="173">
        <f t="shared" ca="1" si="138"/>
        <v>2010</v>
      </c>
      <c r="AC992" s="6">
        <f t="shared" si="139"/>
        <v>0</v>
      </c>
      <c r="AD992" s="6">
        <f t="shared" si="140"/>
        <v>0</v>
      </c>
      <c r="AE992" s="6">
        <f t="shared" si="142"/>
        <v>35</v>
      </c>
      <c r="AF992" s="6" t="str">
        <f t="shared" si="141"/>
        <v>Gesetzlich an Stilllegung gehindert</v>
      </c>
    </row>
    <row r="993" spans="1:32" x14ac:dyDescent="0.25">
      <c r="A993" s="139" t="s">
        <v>3095</v>
      </c>
      <c r="B993" s="139" t="s">
        <v>508</v>
      </c>
      <c r="C993" s="139" t="s">
        <v>3096</v>
      </c>
      <c r="D993" s="139">
        <v>85088</v>
      </c>
      <c r="E993" s="139" t="s">
        <v>3093</v>
      </c>
      <c r="F993" s="139"/>
      <c r="G993" s="139" t="s">
        <v>127</v>
      </c>
      <c r="H993" s="139">
        <v>4</v>
      </c>
      <c r="I993" s="30">
        <v>40544</v>
      </c>
      <c r="J993" s="30">
        <v>40544</v>
      </c>
      <c r="K993" s="139" t="s">
        <v>120</v>
      </c>
      <c r="L993" s="139" t="s">
        <v>20</v>
      </c>
      <c r="M993" s="139"/>
      <c r="N993" s="139"/>
      <c r="O993" s="139" t="s">
        <v>20</v>
      </c>
      <c r="P993" s="139" t="s">
        <v>58</v>
      </c>
      <c r="Q993" s="139" t="s">
        <v>58</v>
      </c>
      <c r="R993" s="140">
        <v>561</v>
      </c>
      <c r="S993" s="140" t="s">
        <v>3094</v>
      </c>
      <c r="T993" s="151" t="s">
        <v>1228</v>
      </c>
      <c r="U993" s="140" t="s">
        <v>580</v>
      </c>
      <c r="V993" s="164" t="s">
        <v>120</v>
      </c>
      <c r="W993" s="170">
        <f t="shared" ca="1" si="137"/>
        <v>2011</v>
      </c>
      <c r="X993" s="170" t="e">
        <f>INDEX(Kraftwerksliste!$C$21:$Z$559,MATCH(A993,Kraftwerksliste!$D$21:$D$559,0),17)</f>
        <v>#N/A</v>
      </c>
      <c r="Z993" s="153" t="str" cm="1">
        <f t="array" aca="1" ref="Z993" ca="1">CELL("format",I993)</f>
        <v>D1</v>
      </c>
      <c r="AA993" s="6">
        <v>992</v>
      </c>
      <c r="AB993" s="173">
        <f t="shared" ca="1" si="138"/>
        <v>2011</v>
      </c>
      <c r="AC993" s="6">
        <f t="shared" si="139"/>
        <v>0</v>
      </c>
      <c r="AD993" s="6">
        <f t="shared" si="140"/>
        <v>0</v>
      </c>
      <c r="AE993" s="6">
        <f t="shared" si="142"/>
        <v>35</v>
      </c>
      <c r="AF993" s="6" t="str">
        <f t="shared" si="141"/>
        <v>Gesetzlich an Stilllegung gehindert</v>
      </c>
    </row>
    <row r="994" spans="1:32" x14ac:dyDescent="0.25">
      <c r="A994" s="139" t="s">
        <v>3097</v>
      </c>
      <c r="B994" s="139" t="s">
        <v>320</v>
      </c>
      <c r="C994" s="139" t="s">
        <v>3093</v>
      </c>
      <c r="D994" s="139">
        <v>85088</v>
      </c>
      <c r="E994" s="139" t="s">
        <v>3093</v>
      </c>
      <c r="F994" s="139"/>
      <c r="G994" s="139" t="s">
        <v>127</v>
      </c>
      <c r="H994" s="139" t="s">
        <v>321</v>
      </c>
      <c r="I994" s="30">
        <v>33909</v>
      </c>
      <c r="J994" s="30">
        <v>33909</v>
      </c>
      <c r="K994" s="139" t="s">
        <v>1</v>
      </c>
      <c r="L994" s="139" t="s">
        <v>25</v>
      </c>
      <c r="M994" s="139"/>
      <c r="N994" s="139"/>
      <c r="O994" s="139" t="s">
        <v>25</v>
      </c>
      <c r="P994" s="139" t="s">
        <v>58</v>
      </c>
      <c r="Q994" s="139" t="s">
        <v>58</v>
      </c>
      <c r="R994" s="140">
        <v>23.3</v>
      </c>
      <c r="S994" s="140" t="s">
        <v>322</v>
      </c>
      <c r="T994" s="151" t="s">
        <v>323</v>
      </c>
      <c r="U994" s="140" t="s">
        <v>324</v>
      </c>
      <c r="V994" s="164" t="s">
        <v>1</v>
      </c>
      <c r="W994" s="170">
        <f t="shared" ca="1" si="137"/>
        <v>1992</v>
      </c>
      <c r="X994" s="170" t="e">
        <f>INDEX(Kraftwerksliste!$C$21:$Z$559,MATCH(A994,Kraftwerksliste!$D$21:$D$559,0),17)</f>
        <v>#N/A</v>
      </c>
      <c r="Z994" s="153" t="str" cm="1">
        <f t="array" aca="1" ref="Z994" ca="1">CELL("format",I994)</f>
        <v>D1</v>
      </c>
      <c r="AA994" s="6">
        <v>993</v>
      </c>
      <c r="AB994" s="173">
        <f t="shared" ca="1" si="138"/>
        <v>1992</v>
      </c>
      <c r="AC994" s="6">
        <f t="shared" si="139"/>
        <v>0</v>
      </c>
      <c r="AD994" s="6">
        <f t="shared" si="140"/>
        <v>0</v>
      </c>
      <c r="AE994" s="6">
        <f t="shared" si="142"/>
        <v>10</v>
      </c>
      <c r="AF994" s="6" t="str">
        <f t="shared" si="141"/>
        <v>in Betrieb</v>
      </c>
    </row>
    <row r="995" spans="1:32" x14ac:dyDescent="0.25">
      <c r="A995" s="139" t="s">
        <v>3105</v>
      </c>
      <c r="B995" s="139" t="s">
        <v>2031</v>
      </c>
      <c r="C995" s="139" t="s">
        <v>3106</v>
      </c>
      <c r="D995" s="139">
        <v>66333</v>
      </c>
      <c r="E995" s="139" t="s">
        <v>3107</v>
      </c>
      <c r="F995" s="139"/>
      <c r="G995" s="139" t="s">
        <v>404</v>
      </c>
      <c r="H995" s="139" t="s">
        <v>3108</v>
      </c>
      <c r="I995" s="32">
        <v>2003</v>
      </c>
      <c r="J995" s="32">
        <v>2003</v>
      </c>
      <c r="K995" s="139" t="s">
        <v>1</v>
      </c>
      <c r="L995" s="139" t="s">
        <v>22</v>
      </c>
      <c r="M995" s="139"/>
      <c r="N995" s="139"/>
      <c r="O995" s="139" t="s">
        <v>22</v>
      </c>
      <c r="P995" s="139" t="s">
        <v>55</v>
      </c>
      <c r="Q995" s="139" t="s">
        <v>55</v>
      </c>
      <c r="R995" s="140">
        <v>42</v>
      </c>
      <c r="S995" s="140"/>
      <c r="T995" s="151" t="s">
        <v>149</v>
      </c>
      <c r="U995" s="140" t="s">
        <v>3109</v>
      </c>
      <c r="V995" s="164" t="s">
        <v>1</v>
      </c>
      <c r="W995" s="170" t="str">
        <f t="shared" ref="W995:W1058" ca="1" si="143">IF(ISBLANK(I995),2010,IF(Z995="D1",YEAR(I995),RIGHT(I995,4)))</f>
        <v>2003</v>
      </c>
      <c r="X995" s="170" t="e">
        <f>INDEX(Kraftwerksliste!$C$21:$Z$559,MATCH(A995,Kraftwerksliste!$D$21:$D$559,0),17)</f>
        <v>#N/A</v>
      </c>
      <c r="Z995" s="153" t="str" cm="1">
        <f t="array" aca="1" ref="Z995" ca="1">CELL("format",I995)</f>
        <v>G</v>
      </c>
      <c r="AA995" s="6">
        <v>994</v>
      </c>
      <c r="AB995" s="173" t="str">
        <f t="shared" ref="AB995:AB1058" ca="1" si="144">W995</f>
        <v>2003</v>
      </c>
      <c r="AC995" s="6">
        <f t="shared" si="139"/>
        <v>0</v>
      </c>
      <c r="AD995" s="6">
        <f t="shared" si="140"/>
        <v>0</v>
      </c>
      <c r="AE995" s="6">
        <f t="shared" si="142"/>
        <v>10</v>
      </c>
      <c r="AF995" s="6" t="str">
        <f t="shared" si="141"/>
        <v>in Betrieb</v>
      </c>
    </row>
    <row r="996" spans="1:32" x14ac:dyDescent="0.25">
      <c r="A996" s="139" t="s">
        <v>3110</v>
      </c>
      <c r="B996" s="139" t="s">
        <v>773</v>
      </c>
      <c r="C996" s="139" t="s">
        <v>3111</v>
      </c>
      <c r="D996" s="139">
        <v>66333</v>
      </c>
      <c r="E996" s="139" t="s">
        <v>3107</v>
      </c>
      <c r="F996" s="139" t="s">
        <v>3112</v>
      </c>
      <c r="G996" s="139" t="s">
        <v>404</v>
      </c>
      <c r="H996" s="139" t="s">
        <v>3113</v>
      </c>
      <c r="I996" s="30">
        <v>30178</v>
      </c>
      <c r="J996" s="30">
        <v>30178</v>
      </c>
      <c r="K996" s="139" t="s">
        <v>2</v>
      </c>
      <c r="L996" s="139" t="s">
        <v>32</v>
      </c>
      <c r="M996" s="139"/>
      <c r="N996" s="139"/>
      <c r="O996" s="139" t="s">
        <v>32</v>
      </c>
      <c r="P996" s="139" t="s">
        <v>58</v>
      </c>
      <c r="Q996" s="139" t="s">
        <v>158</v>
      </c>
      <c r="R996" s="140">
        <v>179</v>
      </c>
      <c r="S996" s="140" t="s">
        <v>3104</v>
      </c>
      <c r="T996" s="151" t="s">
        <v>370</v>
      </c>
      <c r="U996" s="140" t="s">
        <v>3808</v>
      </c>
      <c r="V996" s="164" t="s">
        <v>2</v>
      </c>
      <c r="W996" s="170">
        <f t="shared" ca="1" si="143"/>
        <v>1982</v>
      </c>
      <c r="X996" s="170" t="str">
        <f>INDEX(Kraftwerksliste!$C$21:$Z$559,MATCH(A996,Kraftwerksliste!$D$21:$D$559,0),17)</f>
        <v>Steam turbine</v>
      </c>
      <c r="Z996" s="153" t="str" cm="1">
        <f t="array" aca="1" ref="Z996" ca="1">CELL("format",I996)</f>
        <v>D1</v>
      </c>
      <c r="AA996" s="6">
        <v>995</v>
      </c>
      <c r="AB996" s="173">
        <f t="shared" ca="1" si="144"/>
        <v>1982</v>
      </c>
      <c r="AC996" s="6">
        <f t="shared" si="139"/>
        <v>0</v>
      </c>
      <c r="AD996" s="6">
        <f t="shared" si="140"/>
        <v>0</v>
      </c>
      <c r="AE996" s="6">
        <f t="shared" si="142"/>
        <v>23</v>
      </c>
      <c r="AF996" s="6" t="str">
        <f t="shared" si="141"/>
        <v>Saisonale Konservierung</v>
      </c>
    </row>
    <row r="997" spans="1:32" x14ac:dyDescent="0.25">
      <c r="A997" s="139" t="s">
        <v>3115</v>
      </c>
      <c r="B997" s="139" t="s">
        <v>773</v>
      </c>
      <c r="C997" s="139" t="s">
        <v>215</v>
      </c>
      <c r="D997" s="139">
        <v>66333</v>
      </c>
      <c r="E997" s="139" t="s">
        <v>3107</v>
      </c>
      <c r="F997" s="139" t="s">
        <v>3112</v>
      </c>
      <c r="G997" s="139" t="s">
        <v>404</v>
      </c>
      <c r="H997" s="139" t="s">
        <v>3116</v>
      </c>
      <c r="I997" s="30">
        <v>32842</v>
      </c>
      <c r="J997" s="30">
        <v>32842</v>
      </c>
      <c r="K997" s="139" t="s">
        <v>1</v>
      </c>
      <c r="L997" s="139" t="s">
        <v>32</v>
      </c>
      <c r="M997" s="139"/>
      <c r="N997" s="139"/>
      <c r="O997" s="139" t="s">
        <v>32</v>
      </c>
      <c r="P997" s="139" t="s">
        <v>58</v>
      </c>
      <c r="Q997" s="139" t="s">
        <v>158</v>
      </c>
      <c r="R997" s="140">
        <v>211</v>
      </c>
      <c r="S997" s="140" t="s">
        <v>3104</v>
      </c>
      <c r="T997" s="151" t="s">
        <v>370</v>
      </c>
      <c r="U997" s="140" t="s">
        <v>3808</v>
      </c>
      <c r="V997" s="164" t="s">
        <v>1</v>
      </c>
      <c r="W997" s="170">
        <f t="shared" ca="1" si="143"/>
        <v>1989</v>
      </c>
      <c r="X997" s="170" t="str">
        <f>INDEX(Kraftwerksliste!$C$21:$Z$559,MATCH(A997,Kraftwerksliste!$D$21:$D$559,0),17)</f>
        <v>Steam turbine</v>
      </c>
      <c r="Z997" s="153" t="str" cm="1">
        <f t="array" aca="1" ref="Z997" ca="1">CELL("format",I997)</f>
        <v>D1</v>
      </c>
      <c r="AA997" s="6">
        <v>996</v>
      </c>
      <c r="AB997" s="173">
        <f t="shared" ca="1" si="144"/>
        <v>1989</v>
      </c>
      <c r="AC997" s="6">
        <f t="shared" si="139"/>
        <v>0</v>
      </c>
      <c r="AD997" s="6">
        <f t="shared" si="140"/>
        <v>0</v>
      </c>
      <c r="AE997" s="6">
        <f t="shared" si="142"/>
        <v>10</v>
      </c>
      <c r="AF997" s="6" t="str">
        <f t="shared" si="141"/>
        <v>in Betrieb</v>
      </c>
    </row>
    <row r="998" spans="1:32" x14ac:dyDescent="0.25">
      <c r="A998" s="139" t="s">
        <v>5729</v>
      </c>
      <c r="B998" s="139" t="s">
        <v>5730</v>
      </c>
      <c r="C998" s="139"/>
      <c r="D998" s="139">
        <v>25821</v>
      </c>
      <c r="E998" s="139" t="s">
        <v>7040</v>
      </c>
      <c r="F998" s="139"/>
      <c r="G998" s="139" t="s">
        <v>78</v>
      </c>
      <c r="H998" s="139"/>
      <c r="I998" s="32">
        <v>1997</v>
      </c>
      <c r="J998" s="32">
        <v>1997</v>
      </c>
      <c r="K998" s="139" t="s">
        <v>1</v>
      </c>
      <c r="L998" s="139" t="s">
        <v>3864</v>
      </c>
      <c r="M998" s="139"/>
      <c r="N998" s="139"/>
      <c r="O998" s="139" t="s">
        <v>3864</v>
      </c>
      <c r="P998" s="139" t="s">
        <v>55</v>
      </c>
      <c r="Q998" s="139"/>
      <c r="R998" s="140">
        <v>15.5</v>
      </c>
      <c r="S998" s="140"/>
      <c r="T998" s="151" t="s">
        <v>149</v>
      </c>
      <c r="U998" s="140" t="s">
        <v>79</v>
      </c>
      <c r="V998" s="164" t="s">
        <v>1</v>
      </c>
      <c r="W998" s="170" t="str">
        <f t="shared" ca="1" si="143"/>
        <v>1997</v>
      </c>
      <c r="X998" s="170" t="e">
        <f>INDEX(Kraftwerksliste!$C$21:$Z$559,MATCH(A998,Kraftwerksliste!$D$21:$D$559,0),17)</f>
        <v>#N/A</v>
      </c>
      <c r="Z998" s="153" t="str" cm="1">
        <f t="array" aca="1" ref="Z998" ca="1">CELL("format",I998)</f>
        <v>G</v>
      </c>
      <c r="AA998" s="6">
        <v>997</v>
      </c>
      <c r="AB998" s="173" t="str">
        <f t="shared" ca="1" si="144"/>
        <v>1997</v>
      </c>
      <c r="AC998" s="6">
        <f t="shared" si="139"/>
        <v>0</v>
      </c>
      <c r="AD998" s="6">
        <f t="shared" si="140"/>
        <v>0</v>
      </c>
      <c r="AE998" s="6">
        <f t="shared" si="142"/>
        <v>10</v>
      </c>
      <c r="AF998" s="6" t="str">
        <f t="shared" si="141"/>
        <v>in Betrieb</v>
      </c>
    </row>
    <row r="999" spans="1:32" x14ac:dyDescent="0.25">
      <c r="A999" s="139" t="s">
        <v>5736</v>
      </c>
      <c r="B999" s="139" t="s">
        <v>5737</v>
      </c>
      <c r="C999" s="139"/>
      <c r="D999" s="139">
        <v>49599</v>
      </c>
      <c r="E999" s="139" t="s">
        <v>7044</v>
      </c>
      <c r="F999" s="139"/>
      <c r="G999" s="139" t="s">
        <v>59</v>
      </c>
      <c r="H999" s="139"/>
      <c r="I999" s="32">
        <v>2006</v>
      </c>
      <c r="J999" s="32">
        <v>2006</v>
      </c>
      <c r="K999" s="139" t="s">
        <v>1</v>
      </c>
      <c r="L999" s="139" t="s">
        <v>3864</v>
      </c>
      <c r="M999" s="139"/>
      <c r="N999" s="139"/>
      <c r="O999" s="139" t="s">
        <v>3864</v>
      </c>
      <c r="P999" s="139" t="s">
        <v>55</v>
      </c>
      <c r="Q999" s="139"/>
      <c r="R999" s="140">
        <v>10.5</v>
      </c>
      <c r="S999" s="140"/>
      <c r="T999" s="151" t="s">
        <v>149</v>
      </c>
      <c r="U999" s="140" t="s">
        <v>61</v>
      </c>
      <c r="V999" s="164" t="s">
        <v>1</v>
      </c>
      <c r="W999" s="170" t="str">
        <f t="shared" ca="1" si="143"/>
        <v>2006</v>
      </c>
      <c r="X999" s="170" t="e">
        <f>INDEX(Kraftwerksliste!$C$21:$Z$559,MATCH(A999,Kraftwerksliste!$D$21:$D$559,0),17)</f>
        <v>#N/A</v>
      </c>
      <c r="Z999" s="153" t="str" cm="1">
        <f t="array" aca="1" ref="Z999" ca="1">CELL("format",I999)</f>
        <v>G</v>
      </c>
      <c r="AA999" s="6">
        <v>998</v>
      </c>
      <c r="AB999" s="173" t="str">
        <f t="shared" ca="1" si="144"/>
        <v>2006</v>
      </c>
      <c r="AC999" s="6">
        <f t="shared" si="139"/>
        <v>0</v>
      </c>
      <c r="AD999" s="6">
        <f t="shared" si="140"/>
        <v>0</v>
      </c>
      <c r="AE999" s="6">
        <f t="shared" si="142"/>
        <v>10</v>
      </c>
      <c r="AF999" s="6" t="str">
        <f t="shared" si="141"/>
        <v>in Betrieb</v>
      </c>
    </row>
    <row r="1000" spans="1:32" x14ac:dyDescent="0.25">
      <c r="A1000" s="139" t="s">
        <v>3117</v>
      </c>
      <c r="B1000" s="139" t="s">
        <v>2959</v>
      </c>
      <c r="C1000" s="139" t="s">
        <v>3118</v>
      </c>
      <c r="D1000" s="139">
        <v>6679</v>
      </c>
      <c r="E1000" s="139" t="s">
        <v>3118</v>
      </c>
      <c r="F1000" s="139"/>
      <c r="G1000" s="139" t="s">
        <v>99</v>
      </c>
      <c r="H1000" s="139"/>
      <c r="I1000" s="30">
        <v>34571</v>
      </c>
      <c r="J1000" s="30">
        <v>34571</v>
      </c>
      <c r="K1000" s="139" t="s">
        <v>1</v>
      </c>
      <c r="L1000" s="139" t="s">
        <v>18</v>
      </c>
      <c r="M1000" s="139"/>
      <c r="N1000" s="139"/>
      <c r="O1000" s="139" t="s">
        <v>18</v>
      </c>
      <c r="P1000" s="139" t="s">
        <v>58</v>
      </c>
      <c r="Q1000" s="139" t="s">
        <v>55</v>
      </c>
      <c r="R1000" s="140">
        <v>31</v>
      </c>
      <c r="S1000" s="140" t="s">
        <v>2962</v>
      </c>
      <c r="T1000" s="151" t="s">
        <v>370</v>
      </c>
      <c r="U1000" s="140" t="s">
        <v>100</v>
      </c>
      <c r="V1000" s="164" t="s">
        <v>1</v>
      </c>
      <c r="W1000" s="170">
        <f t="shared" ca="1" si="143"/>
        <v>1994</v>
      </c>
      <c r="X1000" s="170" t="str">
        <f>INDEX(Kraftwerksliste!$C$21:$Z$559,MATCH(A1000,Kraftwerksliste!$D$21:$D$559,0),17)</f>
        <v>Steam turbine</v>
      </c>
      <c r="Z1000" s="153" t="str" cm="1">
        <f t="array" aca="1" ref="Z1000" ca="1">CELL("format",I1000)</f>
        <v>D1</v>
      </c>
      <c r="AA1000" s="6">
        <v>999</v>
      </c>
      <c r="AB1000" s="173">
        <f t="shared" ca="1" si="144"/>
        <v>1994</v>
      </c>
      <c r="AC1000" s="6">
        <f t="shared" si="139"/>
        <v>0</v>
      </c>
      <c r="AD1000" s="6">
        <f t="shared" si="140"/>
        <v>0</v>
      </c>
      <c r="AE1000" s="6">
        <f t="shared" si="142"/>
        <v>10</v>
      </c>
      <c r="AF1000" s="6" t="str">
        <f t="shared" si="141"/>
        <v>in Betrieb</v>
      </c>
    </row>
    <row r="1001" spans="1:32" x14ac:dyDescent="0.25">
      <c r="A1001" s="139" t="s">
        <v>3123</v>
      </c>
      <c r="B1001" s="139" t="s">
        <v>239</v>
      </c>
      <c r="C1001" s="139" t="s">
        <v>3124</v>
      </c>
      <c r="D1001" s="139">
        <v>79761</v>
      </c>
      <c r="E1001" s="139" t="s">
        <v>3125</v>
      </c>
      <c r="F1001" s="139" t="s">
        <v>3126</v>
      </c>
      <c r="G1001" s="139" t="s">
        <v>57</v>
      </c>
      <c r="H1001" s="139" t="s">
        <v>3127</v>
      </c>
      <c r="I1001" s="30">
        <v>18731</v>
      </c>
      <c r="J1001" s="30">
        <v>18731</v>
      </c>
      <c r="K1001" s="139" t="s">
        <v>1</v>
      </c>
      <c r="L1001" s="139" t="s">
        <v>28</v>
      </c>
      <c r="M1001" s="139"/>
      <c r="N1001" s="139"/>
      <c r="O1001" s="139" t="s">
        <v>28</v>
      </c>
      <c r="P1001" s="139" t="s">
        <v>58</v>
      </c>
      <c r="Q1001" s="139" t="s">
        <v>58</v>
      </c>
      <c r="R1001" s="140">
        <v>150</v>
      </c>
      <c r="S1001" s="140" t="s">
        <v>3128</v>
      </c>
      <c r="T1001" s="151" t="s">
        <v>370</v>
      </c>
      <c r="U1001" s="140" t="s">
        <v>3857</v>
      </c>
      <c r="V1001" s="164" t="s">
        <v>1</v>
      </c>
      <c r="W1001" s="170">
        <f t="shared" ca="1" si="143"/>
        <v>1951</v>
      </c>
      <c r="X1001" s="170" t="e">
        <f>INDEX(Kraftwerksliste!$C$21:$Z$559,MATCH(A1001,Kraftwerksliste!$D$21:$D$559,0),17)</f>
        <v>#N/A</v>
      </c>
      <c r="Z1001" s="153" t="str" cm="1">
        <f t="array" aca="1" ref="Z1001" ca="1">CELL("format",I1001)</f>
        <v>D1</v>
      </c>
      <c r="AA1001" s="6">
        <v>1000</v>
      </c>
      <c r="AB1001" s="173">
        <f t="shared" ca="1" si="144"/>
        <v>1951</v>
      </c>
      <c r="AC1001" s="6">
        <f t="shared" si="139"/>
        <v>0</v>
      </c>
      <c r="AD1001" s="6">
        <f t="shared" si="140"/>
        <v>0</v>
      </c>
      <c r="AE1001" s="6">
        <f t="shared" si="142"/>
        <v>10</v>
      </c>
      <c r="AF1001" s="6" t="str">
        <f t="shared" si="141"/>
        <v>in Betrieb</v>
      </c>
    </row>
    <row r="1002" spans="1:32" x14ac:dyDescent="0.25">
      <c r="A1002" s="139" t="s">
        <v>3129</v>
      </c>
      <c r="B1002" s="139" t="s">
        <v>102</v>
      </c>
      <c r="C1002" s="139" t="s">
        <v>3130</v>
      </c>
      <c r="D1002" s="139">
        <v>74399</v>
      </c>
      <c r="E1002" s="139" t="s">
        <v>3131</v>
      </c>
      <c r="F1002" s="139" t="s">
        <v>3132</v>
      </c>
      <c r="G1002" s="139" t="s">
        <v>57</v>
      </c>
      <c r="H1002" s="139" t="s">
        <v>3133</v>
      </c>
      <c r="I1002" s="30">
        <v>29587</v>
      </c>
      <c r="J1002" s="30">
        <v>29587</v>
      </c>
      <c r="K1002" s="139" t="s">
        <v>1</v>
      </c>
      <c r="L1002" s="139" t="s">
        <v>27</v>
      </c>
      <c r="M1002" s="139"/>
      <c r="N1002" s="139"/>
      <c r="O1002" s="139" t="s">
        <v>27</v>
      </c>
      <c r="P1002" s="139" t="s">
        <v>58</v>
      </c>
      <c r="Q1002" s="139" t="s">
        <v>58</v>
      </c>
      <c r="R1002" s="140">
        <v>136</v>
      </c>
      <c r="S1002" s="140" t="s">
        <v>3131</v>
      </c>
      <c r="T1002" s="151" t="s">
        <v>370</v>
      </c>
      <c r="U1002" s="140" t="s">
        <v>107</v>
      </c>
      <c r="V1002" s="164" t="s">
        <v>1</v>
      </c>
      <c r="W1002" s="170">
        <f t="shared" ca="1" si="143"/>
        <v>1981</v>
      </c>
      <c r="X1002" s="170" t="str">
        <f>INDEX(Kraftwerksliste!$C$21:$Z$559,MATCH(A1002,Kraftwerksliste!$D$21:$D$559,0),17)</f>
        <v>Gas turbine</v>
      </c>
      <c r="Z1002" s="153" t="str" cm="1">
        <f t="array" aca="1" ref="Z1002" ca="1">CELL("format",I1002)</f>
        <v>D1</v>
      </c>
      <c r="AA1002" s="6">
        <v>1001</v>
      </c>
      <c r="AB1002" s="173">
        <f t="shared" ca="1" si="144"/>
        <v>1981</v>
      </c>
      <c r="AC1002" s="6">
        <f t="shared" si="139"/>
        <v>0</v>
      </c>
      <c r="AD1002" s="6">
        <f t="shared" si="140"/>
        <v>0</v>
      </c>
      <c r="AE1002" s="6">
        <f t="shared" si="142"/>
        <v>10</v>
      </c>
      <c r="AF1002" s="6" t="str">
        <f t="shared" si="141"/>
        <v>in Betrieb</v>
      </c>
    </row>
    <row r="1003" spans="1:32" x14ac:dyDescent="0.25">
      <c r="A1003" s="139" t="s">
        <v>3134</v>
      </c>
      <c r="B1003" s="139" t="s">
        <v>102</v>
      </c>
      <c r="C1003" s="139" t="s">
        <v>3130</v>
      </c>
      <c r="D1003" s="139">
        <v>74399</v>
      </c>
      <c r="E1003" s="139" t="s">
        <v>3131</v>
      </c>
      <c r="F1003" s="139" t="s">
        <v>3132</v>
      </c>
      <c r="G1003" s="139" t="s">
        <v>57</v>
      </c>
      <c r="H1003" s="139" t="s">
        <v>3135</v>
      </c>
      <c r="I1003" s="30">
        <v>23377</v>
      </c>
      <c r="J1003" s="30">
        <v>23377</v>
      </c>
      <c r="K1003" s="139" t="s">
        <v>1257</v>
      </c>
      <c r="L1003" s="139" t="s">
        <v>32</v>
      </c>
      <c r="M1003" s="139"/>
      <c r="N1003" s="139"/>
      <c r="O1003" s="139" t="s">
        <v>32</v>
      </c>
      <c r="P1003" s="139" t="s">
        <v>58</v>
      </c>
      <c r="Q1003" s="139" t="s">
        <v>58</v>
      </c>
      <c r="R1003" s="140">
        <v>96</v>
      </c>
      <c r="S1003" s="140" t="s">
        <v>3131</v>
      </c>
      <c r="T1003" s="151" t="s">
        <v>370</v>
      </c>
      <c r="U1003" s="140" t="s">
        <v>107</v>
      </c>
      <c r="V1003" s="164" t="s">
        <v>1257</v>
      </c>
      <c r="W1003" s="170">
        <f t="shared" ca="1" si="143"/>
        <v>1964</v>
      </c>
      <c r="X1003" s="170" t="e">
        <f>INDEX(Kraftwerksliste!$C$21:$Z$559,MATCH(A1003,Kraftwerksliste!$D$21:$D$559,0),17)</f>
        <v>#N/A</v>
      </c>
      <c r="Z1003" s="153" t="str" cm="1">
        <f t="array" aca="1" ref="Z1003" ca="1">CELL("format",I1003)</f>
        <v>D1</v>
      </c>
      <c r="AA1003" s="6">
        <v>1002</v>
      </c>
      <c r="AB1003" s="173">
        <f t="shared" ca="1" si="144"/>
        <v>1964</v>
      </c>
      <c r="AC1003" s="6">
        <f t="shared" si="139"/>
        <v>0</v>
      </c>
      <c r="AD1003" s="6">
        <f t="shared" si="140"/>
        <v>0</v>
      </c>
      <c r="AE1003" s="6">
        <f t="shared" si="142"/>
        <v>35</v>
      </c>
      <c r="AF1003" s="6" t="str">
        <f t="shared" si="141"/>
        <v>gesetzlich an Stilllegung gehindert</v>
      </c>
    </row>
    <row r="1004" spans="1:32" x14ac:dyDescent="0.25">
      <c r="A1004" s="139" t="s">
        <v>3136</v>
      </c>
      <c r="B1004" s="139" t="s">
        <v>102</v>
      </c>
      <c r="C1004" s="139" t="s">
        <v>3130</v>
      </c>
      <c r="D1004" s="139">
        <v>74399</v>
      </c>
      <c r="E1004" s="139" t="s">
        <v>3131</v>
      </c>
      <c r="F1004" s="139" t="s">
        <v>3132</v>
      </c>
      <c r="G1004" s="139" t="s">
        <v>57</v>
      </c>
      <c r="H1004" s="139" t="s">
        <v>3137</v>
      </c>
      <c r="I1004" s="30">
        <v>24473</v>
      </c>
      <c r="J1004" s="30">
        <v>24473</v>
      </c>
      <c r="K1004" s="139" t="s">
        <v>1257</v>
      </c>
      <c r="L1004" s="139" t="s">
        <v>32</v>
      </c>
      <c r="M1004" s="139"/>
      <c r="N1004" s="139"/>
      <c r="O1004" s="139" t="s">
        <v>32</v>
      </c>
      <c r="P1004" s="139" t="s">
        <v>58</v>
      </c>
      <c r="Q1004" s="139" t="s">
        <v>58</v>
      </c>
      <c r="R1004" s="140">
        <v>148</v>
      </c>
      <c r="S1004" s="140" t="s">
        <v>3131</v>
      </c>
      <c r="T1004" s="151" t="s">
        <v>370</v>
      </c>
      <c r="U1004" s="140" t="s">
        <v>107</v>
      </c>
      <c r="V1004" s="164" t="s">
        <v>1257</v>
      </c>
      <c r="W1004" s="170">
        <f t="shared" ca="1" si="143"/>
        <v>1967</v>
      </c>
      <c r="X1004" s="170" t="e">
        <f>INDEX(Kraftwerksliste!$C$21:$Z$559,MATCH(A1004,Kraftwerksliste!$D$21:$D$559,0),17)</f>
        <v>#N/A</v>
      </c>
      <c r="Z1004" s="153" t="str" cm="1">
        <f t="array" aca="1" ref="Z1004" ca="1">CELL("format",I1004)</f>
        <v>D1</v>
      </c>
      <c r="AA1004" s="6">
        <v>1003</v>
      </c>
      <c r="AB1004" s="173">
        <f t="shared" ca="1" si="144"/>
        <v>1967</v>
      </c>
      <c r="AC1004" s="6">
        <f t="shared" si="139"/>
        <v>0</v>
      </c>
      <c r="AD1004" s="6">
        <f t="shared" si="140"/>
        <v>0</v>
      </c>
      <c r="AE1004" s="6">
        <f t="shared" si="142"/>
        <v>35</v>
      </c>
      <c r="AF1004" s="6" t="str">
        <f t="shared" si="141"/>
        <v>gesetzlich an Stilllegung gehindert</v>
      </c>
    </row>
    <row r="1005" spans="1:32" x14ac:dyDescent="0.25">
      <c r="A1005" s="139" t="s">
        <v>3142</v>
      </c>
      <c r="B1005" s="139" t="s">
        <v>3143</v>
      </c>
      <c r="C1005" s="139" t="s">
        <v>3144</v>
      </c>
      <c r="D1005" s="139">
        <v>87448</v>
      </c>
      <c r="E1005" s="139" t="s">
        <v>3145</v>
      </c>
      <c r="F1005" s="139">
        <v>13</v>
      </c>
      <c r="G1005" s="139" t="s">
        <v>127</v>
      </c>
      <c r="H1005" s="139" t="s">
        <v>3144</v>
      </c>
      <c r="I1005" s="30">
        <v>32341</v>
      </c>
      <c r="J1005" s="30">
        <v>32341</v>
      </c>
      <c r="K1005" s="139" t="s">
        <v>1</v>
      </c>
      <c r="L1005" s="139" t="s">
        <v>27</v>
      </c>
      <c r="M1005" s="139" t="s">
        <v>3146</v>
      </c>
      <c r="N1005" s="139"/>
      <c r="O1005" s="139" t="s">
        <v>27</v>
      </c>
      <c r="P1005" s="139" t="s">
        <v>58</v>
      </c>
      <c r="Q1005" s="139" t="s">
        <v>58</v>
      </c>
      <c r="R1005" s="140">
        <v>24</v>
      </c>
      <c r="S1005" s="140" t="s">
        <v>3147</v>
      </c>
      <c r="T1005" s="151" t="s">
        <v>370</v>
      </c>
      <c r="U1005" s="140" t="s">
        <v>3148</v>
      </c>
      <c r="V1005" s="164" t="s">
        <v>1</v>
      </c>
      <c r="W1005" s="170">
        <f t="shared" ca="1" si="143"/>
        <v>1988</v>
      </c>
      <c r="X1005" s="170" t="str">
        <f>INDEX(Kraftwerksliste!$C$21:$Z$559,MATCH(A1005,Kraftwerksliste!$D$21:$D$559,0),17)</f>
        <v>Gas turbine</v>
      </c>
      <c r="Z1005" s="153" t="str" cm="1">
        <f t="array" aca="1" ref="Z1005" ca="1">CELL("format",I1005)</f>
        <v>D1</v>
      </c>
      <c r="AA1005" s="6">
        <v>1004</v>
      </c>
      <c r="AB1005" s="173">
        <f t="shared" ca="1" si="144"/>
        <v>1988</v>
      </c>
      <c r="AC1005" s="6">
        <f t="shared" si="139"/>
        <v>0</v>
      </c>
      <c r="AD1005" s="6">
        <f t="shared" si="140"/>
        <v>0</v>
      </c>
      <c r="AE1005" s="6">
        <f t="shared" si="142"/>
        <v>10</v>
      </c>
      <c r="AF1005" s="6" t="str">
        <f t="shared" si="141"/>
        <v>in Betrieb</v>
      </c>
    </row>
    <row r="1006" spans="1:32" x14ac:dyDescent="0.25">
      <c r="A1006" s="139" t="s">
        <v>3149</v>
      </c>
      <c r="B1006" s="139" t="s">
        <v>3143</v>
      </c>
      <c r="C1006" s="139" t="s">
        <v>3150</v>
      </c>
      <c r="D1006" s="139">
        <v>87448</v>
      </c>
      <c r="E1006" s="139" t="s">
        <v>3145</v>
      </c>
      <c r="F1006" s="139">
        <v>13</v>
      </c>
      <c r="G1006" s="139" t="s">
        <v>127</v>
      </c>
      <c r="H1006" s="139" t="s">
        <v>3150</v>
      </c>
      <c r="I1006" s="30">
        <v>28734</v>
      </c>
      <c r="J1006" s="30">
        <v>28734</v>
      </c>
      <c r="K1006" s="139" t="s">
        <v>1</v>
      </c>
      <c r="L1006" s="139" t="s">
        <v>27</v>
      </c>
      <c r="M1006" s="139"/>
      <c r="N1006" s="139"/>
      <c r="O1006" s="139" t="s">
        <v>27</v>
      </c>
      <c r="P1006" s="139" t="s">
        <v>58</v>
      </c>
      <c r="Q1006" s="139" t="s">
        <v>58</v>
      </c>
      <c r="R1006" s="140">
        <v>10.5</v>
      </c>
      <c r="S1006" s="140" t="s">
        <v>3147</v>
      </c>
      <c r="T1006" s="151" t="s">
        <v>149</v>
      </c>
      <c r="U1006" s="140" t="s">
        <v>3148</v>
      </c>
      <c r="V1006" s="164" t="s">
        <v>1</v>
      </c>
      <c r="W1006" s="170">
        <f t="shared" ca="1" si="143"/>
        <v>1978</v>
      </c>
      <c r="X1006" s="170" t="str">
        <f>INDEX(Kraftwerksliste!$C$21:$Z$559,MATCH(A1006,Kraftwerksliste!$D$21:$D$559,0),17)</f>
        <v>Steam turbine</v>
      </c>
      <c r="Z1006" s="153" t="str" cm="1">
        <f t="array" aca="1" ref="Z1006" ca="1">CELL("format",I1006)</f>
        <v>D1</v>
      </c>
      <c r="AA1006" s="6">
        <v>1005</v>
      </c>
      <c r="AB1006" s="173">
        <f t="shared" ca="1" si="144"/>
        <v>1978</v>
      </c>
      <c r="AC1006" s="6">
        <f t="shared" si="139"/>
        <v>0</v>
      </c>
      <c r="AD1006" s="6">
        <f t="shared" si="140"/>
        <v>0</v>
      </c>
      <c r="AE1006" s="6">
        <f t="shared" si="142"/>
        <v>10</v>
      </c>
      <c r="AF1006" s="6" t="str">
        <f t="shared" si="141"/>
        <v>in Betrieb</v>
      </c>
    </row>
    <row r="1007" spans="1:32" x14ac:dyDescent="0.25">
      <c r="A1007" s="139" t="s">
        <v>3151</v>
      </c>
      <c r="B1007" s="139" t="s">
        <v>1531</v>
      </c>
      <c r="C1007" s="139" t="s">
        <v>3152</v>
      </c>
      <c r="D1007" s="139">
        <v>85368</v>
      </c>
      <c r="E1007" s="139" t="s">
        <v>3153</v>
      </c>
      <c r="F1007" s="139"/>
      <c r="G1007" s="139" t="s">
        <v>127</v>
      </c>
      <c r="H1007" s="139">
        <v>1</v>
      </c>
      <c r="I1007" s="30">
        <v>11294</v>
      </c>
      <c r="J1007" s="30">
        <v>11294</v>
      </c>
      <c r="K1007" s="139" t="s">
        <v>1</v>
      </c>
      <c r="L1007" s="139" t="s">
        <v>25</v>
      </c>
      <c r="M1007" s="139"/>
      <c r="N1007" s="139"/>
      <c r="O1007" s="139" t="s">
        <v>25</v>
      </c>
      <c r="P1007" s="139" t="s">
        <v>58</v>
      </c>
      <c r="Q1007" s="139" t="s">
        <v>58</v>
      </c>
      <c r="R1007" s="140">
        <v>25</v>
      </c>
      <c r="S1007" s="140" t="s">
        <v>2966</v>
      </c>
      <c r="T1007" s="151" t="s">
        <v>370</v>
      </c>
      <c r="U1007" s="140" t="s">
        <v>2210</v>
      </c>
      <c r="V1007" s="164" t="s">
        <v>1</v>
      </c>
      <c r="W1007" s="170">
        <f t="shared" ca="1" si="143"/>
        <v>1930</v>
      </c>
      <c r="X1007" s="170" t="e">
        <f>INDEX(Kraftwerksliste!$C$21:$Z$559,MATCH(A1007,Kraftwerksliste!$D$21:$D$559,0),17)</f>
        <v>#N/A</v>
      </c>
      <c r="Z1007" s="153" t="str" cm="1">
        <f t="array" aca="1" ref="Z1007" ca="1">CELL("format",I1007)</f>
        <v>D1</v>
      </c>
      <c r="AA1007" s="6">
        <v>1006</v>
      </c>
      <c r="AB1007" s="173">
        <f t="shared" ca="1" si="144"/>
        <v>1930</v>
      </c>
      <c r="AC1007" s="6">
        <f t="shared" si="139"/>
        <v>0</v>
      </c>
      <c r="AD1007" s="6">
        <f t="shared" si="140"/>
        <v>0</v>
      </c>
      <c r="AE1007" s="6">
        <f t="shared" si="142"/>
        <v>10</v>
      </c>
      <c r="AF1007" s="6" t="str">
        <f t="shared" si="141"/>
        <v>in Betrieb</v>
      </c>
    </row>
    <row r="1008" spans="1:32" x14ac:dyDescent="0.25">
      <c r="A1008" s="139" t="s">
        <v>5769</v>
      </c>
      <c r="B1008" s="139" t="s">
        <v>5770</v>
      </c>
      <c r="C1008" s="139"/>
      <c r="D1008" s="139">
        <v>26434</v>
      </c>
      <c r="E1008" s="139" t="s">
        <v>7072</v>
      </c>
      <c r="F1008" s="139"/>
      <c r="G1008" s="139" t="s">
        <v>59</v>
      </c>
      <c r="H1008" s="139"/>
      <c r="I1008" s="32">
        <v>1996</v>
      </c>
      <c r="J1008" s="32">
        <v>1996</v>
      </c>
      <c r="K1008" s="139" t="s">
        <v>1</v>
      </c>
      <c r="L1008" s="139" t="s">
        <v>3864</v>
      </c>
      <c r="M1008" s="139"/>
      <c r="N1008" s="139"/>
      <c r="O1008" s="139" t="s">
        <v>3864</v>
      </c>
      <c r="P1008" s="139" t="s">
        <v>55</v>
      </c>
      <c r="Q1008" s="139"/>
      <c r="R1008" s="140">
        <v>20.399999999999999</v>
      </c>
      <c r="S1008" s="140"/>
      <c r="T1008" s="151" t="s">
        <v>149</v>
      </c>
      <c r="U1008" s="140" t="s">
        <v>60</v>
      </c>
      <c r="V1008" s="164" t="s">
        <v>1</v>
      </c>
      <c r="W1008" s="170" t="str">
        <f t="shared" ca="1" si="143"/>
        <v>1996</v>
      </c>
      <c r="X1008" s="170" t="e">
        <f>INDEX(Kraftwerksliste!$C$21:$Z$559,MATCH(A1008,Kraftwerksliste!$D$21:$D$559,0),17)</f>
        <v>#N/A</v>
      </c>
      <c r="Z1008" s="153" t="str" cm="1">
        <f t="array" aca="1" ref="Z1008" ca="1">CELL("format",I1008)</f>
        <v>G</v>
      </c>
      <c r="AA1008" s="6">
        <v>1007</v>
      </c>
      <c r="AB1008" s="173" t="str">
        <f t="shared" ca="1" si="144"/>
        <v>1996</v>
      </c>
      <c r="AC1008" s="6">
        <f t="shared" si="139"/>
        <v>0</v>
      </c>
      <c r="AD1008" s="6">
        <f t="shared" si="140"/>
        <v>0</v>
      </c>
      <c r="AE1008" s="6">
        <f t="shared" si="142"/>
        <v>10</v>
      </c>
      <c r="AF1008" s="6" t="str">
        <f t="shared" si="141"/>
        <v>in Betrieb</v>
      </c>
    </row>
    <row r="1009" spans="1:32" x14ac:dyDescent="0.25">
      <c r="A1009" s="139" t="s">
        <v>5771</v>
      </c>
      <c r="B1009" s="139" t="s">
        <v>5772</v>
      </c>
      <c r="C1009" s="139"/>
      <c r="D1009" s="139">
        <v>6318</v>
      </c>
      <c r="E1009" s="139" t="s">
        <v>7073</v>
      </c>
      <c r="F1009" s="139"/>
      <c r="G1009" s="139" t="s">
        <v>99</v>
      </c>
      <c r="H1009" s="139"/>
      <c r="I1009" s="32">
        <v>2002</v>
      </c>
      <c r="J1009" s="32">
        <v>2002</v>
      </c>
      <c r="K1009" s="139" t="s">
        <v>1</v>
      </c>
      <c r="L1009" s="139" t="s">
        <v>3864</v>
      </c>
      <c r="M1009" s="139"/>
      <c r="N1009" s="139"/>
      <c r="O1009" s="139" t="s">
        <v>3864</v>
      </c>
      <c r="P1009" s="139" t="s">
        <v>55</v>
      </c>
      <c r="Q1009" s="139"/>
      <c r="R1009" s="140">
        <v>12</v>
      </c>
      <c r="S1009" s="140"/>
      <c r="T1009" s="151" t="s">
        <v>149</v>
      </c>
      <c r="U1009" s="140" t="s">
        <v>100</v>
      </c>
      <c r="V1009" s="164" t="s">
        <v>1</v>
      </c>
      <c r="W1009" s="170" t="str">
        <f t="shared" ca="1" si="143"/>
        <v>2002</v>
      </c>
      <c r="X1009" s="170" t="e">
        <f>INDEX(Kraftwerksliste!$C$21:$Z$559,MATCH(A1009,Kraftwerksliste!$D$21:$D$559,0),17)</f>
        <v>#N/A</v>
      </c>
      <c r="Z1009" s="153" t="str" cm="1">
        <f t="array" aca="1" ref="Z1009" ca="1">CELL("format",I1009)</f>
        <v>G</v>
      </c>
      <c r="AA1009" s="6">
        <v>1008</v>
      </c>
      <c r="AB1009" s="173" t="str">
        <f t="shared" ca="1" si="144"/>
        <v>2002</v>
      </c>
      <c r="AC1009" s="6">
        <f t="shared" si="139"/>
        <v>0</v>
      </c>
      <c r="AD1009" s="6">
        <f t="shared" si="140"/>
        <v>0</v>
      </c>
      <c r="AE1009" s="6">
        <f t="shared" si="142"/>
        <v>10</v>
      </c>
      <c r="AF1009" s="6" t="str">
        <f t="shared" si="141"/>
        <v>in Betrieb</v>
      </c>
    </row>
    <row r="1010" spans="1:32" x14ac:dyDescent="0.25">
      <c r="A1010" s="54" t="s">
        <v>3875</v>
      </c>
      <c r="B1010" s="95" t="s">
        <v>3876</v>
      </c>
      <c r="C1010" s="50" t="s">
        <v>3877</v>
      </c>
      <c r="D1010" s="75">
        <v>73433</v>
      </c>
      <c r="E1010" s="62" t="s">
        <v>56</v>
      </c>
      <c r="F1010" s="50"/>
      <c r="G1010" s="56" t="s">
        <v>57</v>
      </c>
      <c r="H1010" s="50"/>
      <c r="I1010" s="30">
        <v>39081</v>
      </c>
      <c r="J1010" s="30">
        <v>39081</v>
      </c>
      <c r="K1010" s="50" t="s">
        <v>1</v>
      </c>
      <c r="L1010" s="50" t="s">
        <v>3864</v>
      </c>
      <c r="M1010" s="50"/>
      <c r="N1010" s="50"/>
      <c r="O1010" s="92" t="s">
        <v>3864</v>
      </c>
      <c r="P1010" s="50" t="s">
        <v>55</v>
      </c>
      <c r="Q1010" s="50" t="s">
        <v>58</v>
      </c>
      <c r="R1010" s="76">
        <v>14</v>
      </c>
      <c r="S1010" s="50" t="s">
        <v>7156</v>
      </c>
      <c r="T1010" s="54" t="s">
        <v>149</v>
      </c>
      <c r="U1010" s="62" t="s">
        <v>7157</v>
      </c>
      <c r="V1010" s="154" t="s">
        <v>1</v>
      </c>
      <c r="W1010" s="170">
        <f t="shared" ca="1" si="143"/>
        <v>2006</v>
      </c>
      <c r="X1010" s="170" t="e">
        <f>INDEX(Kraftwerksliste!$C$21:$Z$559,MATCH(A1010,Kraftwerksliste!$D$21:$D$559,0),17)</f>
        <v>#N/A</v>
      </c>
      <c r="Z1010" s="153" t="str" cm="1">
        <f t="array" aca="1" ref="Z1010" ca="1">CELL("format",I1010)</f>
        <v>D1</v>
      </c>
      <c r="AA1010" s="6">
        <v>1009</v>
      </c>
      <c r="AB1010" s="173">
        <f t="shared" ca="1" si="144"/>
        <v>2006</v>
      </c>
      <c r="AC1010" s="6">
        <f t="shared" si="139"/>
        <v>0</v>
      </c>
      <c r="AD1010" s="6">
        <f t="shared" si="140"/>
        <v>0</v>
      </c>
      <c r="AE1010" s="6">
        <f t="shared" si="142"/>
        <v>10</v>
      </c>
      <c r="AF1010" s="6" t="str">
        <f t="shared" si="141"/>
        <v>in Betrieb</v>
      </c>
    </row>
    <row r="1011" spans="1:32" x14ac:dyDescent="0.25">
      <c r="A1011" s="139" t="s">
        <v>3154</v>
      </c>
      <c r="B1011" s="139" t="s">
        <v>1139</v>
      </c>
      <c r="C1011" s="139" t="s">
        <v>3155</v>
      </c>
      <c r="D1011" s="139">
        <v>83512</v>
      </c>
      <c r="E1011" s="139" t="s">
        <v>3155</v>
      </c>
      <c r="F1011" s="139" t="s">
        <v>3156</v>
      </c>
      <c r="G1011" s="139" t="s">
        <v>127</v>
      </c>
      <c r="H1011" s="139"/>
      <c r="I1011" s="30">
        <v>14062</v>
      </c>
      <c r="J1011" s="30">
        <v>14062</v>
      </c>
      <c r="K1011" s="139" t="s">
        <v>1</v>
      </c>
      <c r="L1011" s="139" t="s">
        <v>25</v>
      </c>
      <c r="M1011" s="139"/>
      <c r="N1011" s="139"/>
      <c r="O1011" s="139" t="s">
        <v>25</v>
      </c>
      <c r="P1011" s="139" t="s">
        <v>58</v>
      </c>
      <c r="Q1011" s="139" t="s">
        <v>58</v>
      </c>
      <c r="R1011" s="140">
        <v>24.1</v>
      </c>
      <c r="S1011" s="140" t="s">
        <v>3157</v>
      </c>
      <c r="T1011" s="151" t="s">
        <v>370</v>
      </c>
      <c r="U1011" s="140" t="s">
        <v>168</v>
      </c>
      <c r="V1011" s="164" t="s">
        <v>1</v>
      </c>
      <c r="W1011" s="170">
        <f t="shared" ca="1" si="143"/>
        <v>1938</v>
      </c>
      <c r="X1011" s="170" t="e">
        <f>INDEX(Kraftwerksliste!$C$21:$Z$559,MATCH(A1011,Kraftwerksliste!$D$21:$D$559,0),17)</f>
        <v>#N/A</v>
      </c>
      <c r="Z1011" s="153" t="str" cm="1">
        <f t="array" aca="1" ref="Z1011" ca="1">CELL("format",I1011)</f>
        <v>D1</v>
      </c>
      <c r="AA1011" s="6">
        <v>1010</v>
      </c>
      <c r="AB1011" s="173">
        <f t="shared" ca="1" si="144"/>
        <v>1938</v>
      </c>
      <c r="AC1011" s="6">
        <f t="shared" si="139"/>
        <v>0</v>
      </c>
      <c r="AD1011" s="6">
        <f t="shared" si="140"/>
        <v>0</v>
      </c>
      <c r="AE1011" s="6">
        <f t="shared" si="142"/>
        <v>10</v>
      </c>
      <c r="AF1011" s="6" t="str">
        <f t="shared" si="141"/>
        <v>in Betrieb</v>
      </c>
    </row>
    <row r="1012" spans="1:32" x14ac:dyDescent="0.25">
      <c r="A1012" s="139" t="s">
        <v>5773</v>
      </c>
      <c r="B1012" s="139" t="s">
        <v>5774</v>
      </c>
      <c r="C1012" s="139" t="s">
        <v>5775</v>
      </c>
      <c r="D1012" s="139">
        <v>38871</v>
      </c>
      <c r="E1012" s="139" t="s">
        <v>7074</v>
      </c>
      <c r="F1012" s="139"/>
      <c r="G1012" s="139" t="s">
        <v>99</v>
      </c>
      <c r="H1012" s="139"/>
      <c r="I1012" s="32">
        <v>2004</v>
      </c>
      <c r="J1012" s="32">
        <v>2004</v>
      </c>
      <c r="K1012" s="139" t="s">
        <v>1</v>
      </c>
      <c r="L1012" s="139" t="s">
        <v>3864</v>
      </c>
      <c r="M1012" s="139"/>
      <c r="N1012" s="139"/>
      <c r="O1012" s="139" t="s">
        <v>3864</v>
      </c>
      <c r="P1012" s="139" t="s">
        <v>55</v>
      </c>
      <c r="Q1012" s="139"/>
      <c r="R1012" s="140">
        <v>66.599999999999994</v>
      </c>
      <c r="S1012" s="140" t="s">
        <v>7447</v>
      </c>
      <c r="T1012" s="151" t="s">
        <v>370</v>
      </c>
      <c r="U1012" s="140" t="s">
        <v>252</v>
      </c>
      <c r="V1012" s="164" t="s">
        <v>1</v>
      </c>
      <c r="W1012" s="170" t="str">
        <f t="shared" ca="1" si="143"/>
        <v>2004</v>
      </c>
      <c r="X1012" s="170" t="e">
        <f>INDEX(Kraftwerksliste!$C$21:$Z$559,MATCH(A1012,Kraftwerksliste!$D$21:$D$559,0),17)</f>
        <v>#N/A</v>
      </c>
      <c r="Z1012" s="153" t="str" cm="1">
        <f t="array" aca="1" ref="Z1012" ca="1">CELL("format",I1012)</f>
        <v>G</v>
      </c>
      <c r="AA1012" s="6">
        <v>1011</v>
      </c>
      <c r="AB1012" s="173" t="str">
        <f t="shared" ca="1" si="144"/>
        <v>2004</v>
      </c>
      <c r="AC1012" s="6">
        <f t="shared" si="139"/>
        <v>0</v>
      </c>
      <c r="AD1012" s="6">
        <f t="shared" si="140"/>
        <v>0</v>
      </c>
      <c r="AE1012" s="6">
        <f t="shared" si="142"/>
        <v>10</v>
      </c>
      <c r="AF1012" s="6" t="str">
        <f t="shared" si="141"/>
        <v>in Betrieb</v>
      </c>
    </row>
    <row r="1013" spans="1:32" x14ac:dyDescent="0.25">
      <c r="A1013" s="139" t="s">
        <v>3158</v>
      </c>
      <c r="B1013" s="139" t="s">
        <v>1321</v>
      </c>
      <c r="C1013" s="139" t="s">
        <v>3159</v>
      </c>
      <c r="D1013" s="139">
        <v>22880</v>
      </c>
      <c r="E1013" s="139" t="s">
        <v>3159</v>
      </c>
      <c r="F1013" s="139"/>
      <c r="G1013" s="139" t="s">
        <v>78</v>
      </c>
      <c r="H1013" s="139" t="s">
        <v>67</v>
      </c>
      <c r="I1013" s="32">
        <v>1972</v>
      </c>
      <c r="J1013" s="32">
        <v>1972</v>
      </c>
      <c r="K1013" s="139" t="s">
        <v>1</v>
      </c>
      <c r="L1013" s="139" t="s">
        <v>27</v>
      </c>
      <c r="M1013" s="139"/>
      <c r="N1013" s="139"/>
      <c r="O1013" s="139" t="s">
        <v>27</v>
      </c>
      <c r="P1013" s="139" t="s">
        <v>58</v>
      </c>
      <c r="Q1013" s="139" t="s">
        <v>58</v>
      </c>
      <c r="R1013" s="140">
        <v>50.5</v>
      </c>
      <c r="S1013" s="140" t="s">
        <v>3159</v>
      </c>
      <c r="T1013" s="151" t="s">
        <v>370</v>
      </c>
      <c r="U1013" s="140" t="s">
        <v>1149</v>
      </c>
      <c r="V1013" s="164" t="s">
        <v>1</v>
      </c>
      <c r="W1013" s="170" t="str">
        <f t="shared" ca="1" si="143"/>
        <v>1972</v>
      </c>
      <c r="X1013" s="170" t="str">
        <f>INDEX(Kraftwerksliste!$C$21:$Z$559,MATCH(A1013,Kraftwerksliste!$D$21:$D$559,0),17)</f>
        <v>Gas turbine</v>
      </c>
      <c r="Z1013" s="153" t="str" cm="1">
        <f t="array" aca="1" ref="Z1013" ca="1">CELL("format",I1013)</f>
        <v>G</v>
      </c>
      <c r="AA1013" s="6">
        <v>1012</v>
      </c>
      <c r="AB1013" s="173" t="str">
        <f t="shared" ca="1" si="144"/>
        <v>1972</v>
      </c>
      <c r="AC1013" s="6">
        <f t="shared" si="139"/>
        <v>0</v>
      </c>
      <c r="AD1013" s="6">
        <f t="shared" si="140"/>
        <v>0</v>
      </c>
      <c r="AE1013" s="6">
        <f t="shared" si="142"/>
        <v>10</v>
      </c>
      <c r="AF1013" s="6" t="str">
        <f t="shared" si="141"/>
        <v>in Betrieb</v>
      </c>
    </row>
    <row r="1014" spans="1:32" x14ac:dyDescent="0.25">
      <c r="A1014" s="139" t="s">
        <v>3160</v>
      </c>
      <c r="B1014" s="139" t="s">
        <v>1321</v>
      </c>
      <c r="C1014" s="139" t="s">
        <v>3159</v>
      </c>
      <c r="D1014" s="139">
        <v>22880</v>
      </c>
      <c r="E1014" s="139" t="s">
        <v>3159</v>
      </c>
      <c r="F1014" s="139"/>
      <c r="G1014" s="139" t="s">
        <v>78</v>
      </c>
      <c r="H1014" s="139" t="s">
        <v>72</v>
      </c>
      <c r="I1014" s="32">
        <v>1972</v>
      </c>
      <c r="J1014" s="32">
        <v>1972</v>
      </c>
      <c r="K1014" s="139" t="s">
        <v>1</v>
      </c>
      <c r="L1014" s="139" t="s">
        <v>27</v>
      </c>
      <c r="M1014" s="139"/>
      <c r="N1014" s="139"/>
      <c r="O1014" s="139" t="s">
        <v>27</v>
      </c>
      <c r="P1014" s="139" t="s">
        <v>58</v>
      </c>
      <c r="Q1014" s="139" t="s">
        <v>58</v>
      </c>
      <c r="R1014" s="140">
        <v>50.5</v>
      </c>
      <c r="S1014" s="140" t="s">
        <v>3159</v>
      </c>
      <c r="T1014" s="151" t="s">
        <v>370</v>
      </c>
      <c r="U1014" s="140" t="s">
        <v>1149</v>
      </c>
      <c r="V1014" s="164" t="s">
        <v>1</v>
      </c>
      <c r="W1014" s="170" t="str">
        <f t="shared" ca="1" si="143"/>
        <v>1972</v>
      </c>
      <c r="X1014" s="170" t="str">
        <f>INDEX(Kraftwerksliste!$C$21:$Z$559,MATCH(A1014,Kraftwerksliste!$D$21:$D$559,0),17)</f>
        <v>Gas turbine</v>
      </c>
      <c r="Z1014" s="153" t="str" cm="1">
        <f t="array" aca="1" ref="Z1014" ca="1">CELL("format",I1014)</f>
        <v>G</v>
      </c>
      <c r="AA1014" s="6">
        <v>1013</v>
      </c>
      <c r="AB1014" s="173" t="str">
        <f t="shared" ca="1" si="144"/>
        <v>1972</v>
      </c>
      <c r="AC1014" s="6">
        <f t="shared" si="139"/>
        <v>0</v>
      </c>
      <c r="AD1014" s="6">
        <f t="shared" si="140"/>
        <v>0</v>
      </c>
      <c r="AE1014" s="6">
        <f t="shared" si="142"/>
        <v>10</v>
      </c>
      <c r="AF1014" s="6" t="str">
        <f t="shared" si="141"/>
        <v>in Betrieb</v>
      </c>
    </row>
    <row r="1015" spans="1:32" x14ac:dyDescent="0.25">
      <c r="A1015" s="139" t="s">
        <v>5778</v>
      </c>
      <c r="B1015" s="139" t="s">
        <v>5779</v>
      </c>
      <c r="C1015" s="139"/>
      <c r="D1015" s="139">
        <v>26826</v>
      </c>
      <c r="E1015" s="139" t="s">
        <v>7077</v>
      </c>
      <c r="F1015" s="139"/>
      <c r="G1015" s="139" t="s">
        <v>59</v>
      </c>
      <c r="H1015" s="139"/>
      <c r="I1015" s="32">
        <v>1998</v>
      </c>
      <c r="J1015" s="32">
        <v>1998</v>
      </c>
      <c r="K1015" s="139" t="s">
        <v>1</v>
      </c>
      <c r="L1015" s="139" t="s">
        <v>3864</v>
      </c>
      <c r="M1015" s="139"/>
      <c r="N1015" s="139"/>
      <c r="O1015" s="139" t="s">
        <v>3864</v>
      </c>
      <c r="P1015" s="139" t="s">
        <v>55</v>
      </c>
      <c r="Q1015" s="139"/>
      <c r="R1015" s="140">
        <v>21.45</v>
      </c>
      <c r="S1015" s="140"/>
      <c r="T1015" s="151" t="s">
        <v>1280</v>
      </c>
      <c r="U1015" s="140" t="s">
        <v>60</v>
      </c>
      <c r="V1015" s="164" t="s">
        <v>1</v>
      </c>
      <c r="W1015" s="170" t="str">
        <f t="shared" ca="1" si="143"/>
        <v>1998</v>
      </c>
      <c r="X1015" s="170" t="e">
        <f>INDEX(Kraftwerksliste!$C$21:$Z$559,MATCH(A1015,Kraftwerksliste!$D$21:$D$559,0),17)</f>
        <v>#N/A</v>
      </c>
      <c r="Z1015" s="153" t="str" cm="1">
        <f t="array" aca="1" ref="Z1015" ca="1">CELL("format",I1015)</f>
        <v>G</v>
      </c>
      <c r="AA1015" s="6">
        <v>1014</v>
      </c>
      <c r="AB1015" s="173" t="str">
        <f t="shared" ca="1" si="144"/>
        <v>1998</v>
      </c>
      <c r="AC1015" s="6">
        <f t="shared" si="139"/>
        <v>0</v>
      </c>
      <c r="AD1015" s="6">
        <f t="shared" si="140"/>
        <v>0</v>
      </c>
      <c r="AE1015" s="6">
        <f t="shared" si="142"/>
        <v>10</v>
      </c>
      <c r="AF1015" s="6" t="str">
        <f t="shared" si="141"/>
        <v>in Betrieb</v>
      </c>
    </row>
    <row r="1016" spans="1:32" x14ac:dyDescent="0.25">
      <c r="A1016" s="139" t="s">
        <v>5780</v>
      </c>
      <c r="B1016" s="139" t="s">
        <v>5781</v>
      </c>
      <c r="C1016" s="139"/>
      <c r="D1016" s="139">
        <v>26826</v>
      </c>
      <c r="E1016" s="139" t="s">
        <v>7077</v>
      </c>
      <c r="F1016" s="139"/>
      <c r="G1016" s="139" t="s">
        <v>59</v>
      </c>
      <c r="H1016" s="139"/>
      <c r="I1016" s="32">
        <v>1998</v>
      </c>
      <c r="J1016" s="32">
        <v>1998</v>
      </c>
      <c r="K1016" s="139" t="s">
        <v>1</v>
      </c>
      <c r="L1016" s="139" t="s">
        <v>3864</v>
      </c>
      <c r="M1016" s="139"/>
      <c r="N1016" s="139"/>
      <c r="O1016" s="139" t="s">
        <v>3864</v>
      </c>
      <c r="P1016" s="139" t="s">
        <v>55</v>
      </c>
      <c r="Q1016" s="139"/>
      <c r="R1016" s="140">
        <v>19.5</v>
      </c>
      <c r="S1016" s="140"/>
      <c r="T1016" s="151" t="s">
        <v>1280</v>
      </c>
      <c r="U1016" s="140" t="s">
        <v>60</v>
      </c>
      <c r="V1016" s="164" t="s">
        <v>1</v>
      </c>
      <c r="W1016" s="170" t="str">
        <f t="shared" ca="1" si="143"/>
        <v>1998</v>
      </c>
      <c r="X1016" s="170" t="e">
        <f>INDEX(Kraftwerksliste!$C$21:$Z$559,MATCH(A1016,Kraftwerksliste!$D$21:$D$559,0),17)</f>
        <v>#N/A</v>
      </c>
      <c r="Z1016" s="153" t="str" cm="1">
        <f t="array" aca="1" ref="Z1016" ca="1">CELL("format",I1016)</f>
        <v>G</v>
      </c>
      <c r="AA1016" s="6">
        <v>1015</v>
      </c>
      <c r="AB1016" s="173" t="str">
        <f t="shared" ca="1" si="144"/>
        <v>1998</v>
      </c>
      <c r="AC1016" s="6">
        <f t="shared" si="139"/>
        <v>0</v>
      </c>
      <c r="AD1016" s="6">
        <f t="shared" si="140"/>
        <v>0</v>
      </c>
      <c r="AE1016" s="6">
        <f t="shared" si="142"/>
        <v>10</v>
      </c>
      <c r="AF1016" s="6" t="str">
        <f t="shared" si="141"/>
        <v>in Betrieb</v>
      </c>
    </row>
    <row r="1017" spans="1:32" x14ac:dyDescent="0.25">
      <c r="A1017" s="139" t="s">
        <v>3167</v>
      </c>
      <c r="B1017" s="139" t="s">
        <v>239</v>
      </c>
      <c r="C1017" s="139" t="s">
        <v>3168</v>
      </c>
      <c r="D1017" s="139">
        <v>79664</v>
      </c>
      <c r="E1017" s="139" t="s">
        <v>3168</v>
      </c>
      <c r="F1017" s="139" t="s">
        <v>3169</v>
      </c>
      <c r="G1017" s="139" t="s">
        <v>57</v>
      </c>
      <c r="H1017" s="139" t="s">
        <v>3168</v>
      </c>
      <c r="I1017" s="30">
        <v>27523</v>
      </c>
      <c r="J1017" s="30">
        <v>27523</v>
      </c>
      <c r="K1017" s="139" t="s">
        <v>1</v>
      </c>
      <c r="L1017" s="139" t="s">
        <v>28</v>
      </c>
      <c r="M1017" s="139"/>
      <c r="N1017" s="139"/>
      <c r="O1017" s="139" t="s">
        <v>28</v>
      </c>
      <c r="P1017" s="139" t="s">
        <v>58</v>
      </c>
      <c r="Q1017" s="139" t="s">
        <v>58</v>
      </c>
      <c r="R1017" s="140">
        <v>910</v>
      </c>
      <c r="S1017" s="140" t="s">
        <v>241</v>
      </c>
      <c r="T1017" s="151" t="s">
        <v>1228</v>
      </c>
      <c r="U1017" s="140" t="s">
        <v>242</v>
      </c>
      <c r="V1017" s="164" t="s">
        <v>1</v>
      </c>
      <c r="W1017" s="170">
        <f t="shared" ca="1" si="143"/>
        <v>1975</v>
      </c>
      <c r="X1017" s="170" t="e">
        <f>INDEX(Kraftwerksliste!$C$21:$Z$559,MATCH(A1017,Kraftwerksliste!$D$21:$D$559,0),17)</f>
        <v>#N/A</v>
      </c>
      <c r="Z1017" s="153" t="str" cm="1">
        <f t="array" aca="1" ref="Z1017" ca="1">CELL("format",I1017)</f>
        <v>D1</v>
      </c>
      <c r="AA1017" s="6">
        <v>1016</v>
      </c>
      <c r="AB1017" s="173">
        <f t="shared" ca="1" si="144"/>
        <v>1975</v>
      </c>
      <c r="AC1017" s="6">
        <f t="shared" si="139"/>
        <v>0</v>
      </c>
      <c r="AD1017" s="6">
        <f t="shared" si="140"/>
        <v>0</v>
      </c>
      <c r="AE1017" s="6">
        <f t="shared" si="142"/>
        <v>10</v>
      </c>
      <c r="AF1017" s="6" t="str">
        <f t="shared" si="141"/>
        <v>in Betrieb</v>
      </c>
    </row>
    <row r="1018" spans="1:32" x14ac:dyDescent="0.25">
      <c r="A1018" s="139" t="s">
        <v>3176</v>
      </c>
      <c r="B1018" s="139" t="s">
        <v>280</v>
      </c>
      <c r="C1018" s="139" t="s">
        <v>3177</v>
      </c>
      <c r="D1018" s="139">
        <v>52249</v>
      </c>
      <c r="E1018" s="139" t="s">
        <v>998</v>
      </c>
      <c r="F1018" s="139"/>
      <c r="G1018" s="139" t="s">
        <v>54</v>
      </c>
      <c r="H1018" s="139" t="s">
        <v>1624</v>
      </c>
      <c r="I1018" s="43">
        <v>35360</v>
      </c>
      <c r="J1018" s="43">
        <v>35360</v>
      </c>
      <c r="K1018" s="139" t="s">
        <v>1</v>
      </c>
      <c r="L1018" s="139" t="s">
        <v>16</v>
      </c>
      <c r="M1018" s="139"/>
      <c r="N1018" s="139"/>
      <c r="O1018" s="139" t="s">
        <v>16</v>
      </c>
      <c r="P1018" s="139" t="s">
        <v>58</v>
      </c>
      <c r="Q1018" s="139" t="s">
        <v>58</v>
      </c>
      <c r="R1018" s="140">
        <v>27</v>
      </c>
      <c r="S1018" s="140" t="s">
        <v>1001</v>
      </c>
      <c r="T1018" s="151" t="s">
        <v>370</v>
      </c>
      <c r="U1018" s="140" t="s">
        <v>61</v>
      </c>
      <c r="V1018" s="164" t="s">
        <v>1</v>
      </c>
      <c r="W1018" s="170">
        <f t="shared" ca="1" si="143"/>
        <v>1996</v>
      </c>
      <c r="X1018" s="170" t="str">
        <f>INDEX(Kraftwerksliste!$C$21:$Z$559,MATCH(A1018,Kraftwerksliste!$D$21:$D$559,0),17)</f>
        <v>Steam turbine</v>
      </c>
      <c r="Z1018" s="153" t="str" cm="1">
        <f t="array" aca="1" ref="Z1018" ca="1">CELL("format",I1018)</f>
        <v>D1</v>
      </c>
      <c r="AA1018" s="6">
        <v>1017</v>
      </c>
      <c r="AB1018" s="173">
        <f t="shared" ca="1" si="144"/>
        <v>1996</v>
      </c>
      <c r="AC1018" s="6">
        <f t="shared" si="139"/>
        <v>0</v>
      </c>
      <c r="AD1018" s="6">
        <f t="shared" si="140"/>
        <v>0</v>
      </c>
      <c r="AE1018" s="6">
        <f t="shared" si="142"/>
        <v>10</v>
      </c>
      <c r="AF1018" s="6" t="str">
        <f t="shared" si="141"/>
        <v>in Betrieb</v>
      </c>
    </row>
    <row r="1019" spans="1:32" x14ac:dyDescent="0.25">
      <c r="A1019" s="139" t="s">
        <v>3425</v>
      </c>
      <c r="B1019" s="139" t="s">
        <v>280</v>
      </c>
      <c r="C1019" s="139" t="s">
        <v>998</v>
      </c>
      <c r="D1019" s="139">
        <v>52249</v>
      </c>
      <c r="E1019" s="139" t="s">
        <v>999</v>
      </c>
      <c r="F1019" s="139"/>
      <c r="G1019" s="139" t="s">
        <v>54</v>
      </c>
      <c r="H1019" s="139" t="s">
        <v>302</v>
      </c>
      <c r="I1019" s="31">
        <v>1955</v>
      </c>
      <c r="J1019" s="31">
        <v>1955</v>
      </c>
      <c r="K1019" s="139" t="s">
        <v>3417</v>
      </c>
      <c r="L1019" s="139" t="s">
        <v>18</v>
      </c>
      <c r="M1019" s="139"/>
      <c r="N1019" s="139"/>
      <c r="O1019" s="139" t="s">
        <v>18</v>
      </c>
      <c r="P1019" s="139" t="s">
        <v>58</v>
      </c>
      <c r="Q1019" s="139" t="s">
        <v>55</v>
      </c>
      <c r="R1019" s="140">
        <v>123</v>
      </c>
      <c r="S1019" s="140" t="s">
        <v>1008</v>
      </c>
      <c r="T1019" s="151" t="s">
        <v>1228</v>
      </c>
      <c r="U1019" s="140" t="s">
        <v>86</v>
      </c>
      <c r="V1019" s="164" t="s">
        <v>7480</v>
      </c>
      <c r="W1019" s="170" t="str">
        <f t="shared" ca="1" si="143"/>
        <v>1955</v>
      </c>
      <c r="X1019" s="170" t="e">
        <f>INDEX(Kraftwerksliste!$C$21:$Z$559,MATCH(A1019,Kraftwerksliste!$D$21:$D$559,0),17)</f>
        <v>#N/A</v>
      </c>
      <c r="Z1019" s="153" t="str" cm="1">
        <f t="array" aca="1" ref="Z1019" ca="1">CELL("format",I1019)</f>
        <v>F0</v>
      </c>
      <c r="AA1019" s="6">
        <v>1018</v>
      </c>
      <c r="AB1019" s="173" t="str">
        <f t="shared" ca="1" si="144"/>
        <v>1955</v>
      </c>
      <c r="AC1019" s="6">
        <f t="shared" si="139"/>
        <v>0</v>
      </c>
      <c r="AD1019" s="6">
        <f t="shared" si="140"/>
        <v>1</v>
      </c>
      <c r="AE1019" s="6">
        <f t="shared" si="142"/>
        <v>37</v>
      </c>
      <c r="AF1019" s="6" t="str">
        <f t="shared" si="141"/>
        <v xml:space="preserve">Endgültig Stillgelegt 2012 </v>
      </c>
    </row>
    <row r="1020" spans="1:32" x14ac:dyDescent="0.25">
      <c r="A1020" s="139" t="s">
        <v>3426</v>
      </c>
      <c r="B1020" s="139" t="s">
        <v>280</v>
      </c>
      <c r="C1020" s="139" t="s">
        <v>998</v>
      </c>
      <c r="D1020" s="139">
        <v>52249</v>
      </c>
      <c r="E1020" s="139" t="s">
        <v>999</v>
      </c>
      <c r="F1020" s="139"/>
      <c r="G1020" s="139" t="s">
        <v>54</v>
      </c>
      <c r="H1020" s="139" t="s">
        <v>283</v>
      </c>
      <c r="I1020" s="31">
        <v>1959</v>
      </c>
      <c r="J1020" s="31">
        <v>1959</v>
      </c>
      <c r="K1020" s="139" t="s">
        <v>3417</v>
      </c>
      <c r="L1020" s="139" t="s">
        <v>18</v>
      </c>
      <c r="M1020" s="139"/>
      <c r="N1020" s="139"/>
      <c r="O1020" s="139" t="s">
        <v>18</v>
      </c>
      <c r="P1020" s="139" t="s">
        <v>58</v>
      </c>
      <c r="Q1020" s="139" t="s">
        <v>58</v>
      </c>
      <c r="R1020" s="140">
        <v>135</v>
      </c>
      <c r="S1020" s="140" t="s">
        <v>1008</v>
      </c>
      <c r="T1020" s="151" t="s">
        <v>1228</v>
      </c>
      <c r="U1020" s="140" t="s">
        <v>86</v>
      </c>
      <c r="V1020" s="164" t="s">
        <v>7480</v>
      </c>
      <c r="W1020" s="170" t="str">
        <f t="shared" ca="1" si="143"/>
        <v>1959</v>
      </c>
      <c r="X1020" s="170" t="e">
        <f>INDEX(Kraftwerksliste!$C$21:$Z$559,MATCH(A1020,Kraftwerksliste!$D$21:$D$559,0),17)</f>
        <v>#N/A</v>
      </c>
      <c r="Z1020" s="153" t="str" cm="1">
        <f t="array" aca="1" ref="Z1020" ca="1">CELL("format",I1020)</f>
        <v>F0</v>
      </c>
      <c r="AA1020" s="6">
        <v>1019</v>
      </c>
      <c r="AB1020" s="173" t="str">
        <f t="shared" ca="1" si="144"/>
        <v>1959</v>
      </c>
      <c r="AC1020" s="6">
        <f t="shared" si="139"/>
        <v>0</v>
      </c>
      <c r="AD1020" s="6">
        <f t="shared" si="140"/>
        <v>1</v>
      </c>
      <c r="AE1020" s="6">
        <f t="shared" si="142"/>
        <v>37</v>
      </c>
      <c r="AF1020" s="6" t="str">
        <f t="shared" si="141"/>
        <v xml:space="preserve">Endgültig Stillgelegt 2012 </v>
      </c>
    </row>
    <row r="1021" spans="1:32" x14ac:dyDescent="0.25">
      <c r="A1021" s="54" t="s">
        <v>1010</v>
      </c>
      <c r="B1021" s="50" t="s">
        <v>280</v>
      </c>
      <c r="C1021" s="50" t="s">
        <v>998</v>
      </c>
      <c r="D1021" s="77">
        <v>52249</v>
      </c>
      <c r="E1021" s="50" t="s">
        <v>999</v>
      </c>
      <c r="F1021" s="50"/>
      <c r="G1021" s="56" t="s">
        <v>54</v>
      </c>
      <c r="H1021" s="50" t="s">
        <v>1011</v>
      </c>
      <c r="I1021" s="30">
        <v>38933</v>
      </c>
      <c r="J1021" s="38">
        <v>38933</v>
      </c>
      <c r="K1021" s="50" t="s">
        <v>1</v>
      </c>
      <c r="L1021" s="50" t="s">
        <v>20</v>
      </c>
      <c r="M1021" s="50"/>
      <c r="N1021" s="50"/>
      <c r="O1021" s="50" t="s">
        <v>20</v>
      </c>
      <c r="P1021" s="50" t="s">
        <v>58</v>
      </c>
      <c r="Q1021" s="50" t="s">
        <v>58</v>
      </c>
      <c r="R1021" s="55">
        <v>200</v>
      </c>
      <c r="S1021" s="50" t="s">
        <v>1001</v>
      </c>
      <c r="T1021" s="54" t="s">
        <v>370</v>
      </c>
      <c r="U1021" s="50" t="s">
        <v>61</v>
      </c>
      <c r="V1021" s="153" t="s">
        <v>1</v>
      </c>
      <c r="W1021" s="170">
        <f t="shared" ca="1" si="143"/>
        <v>2006</v>
      </c>
      <c r="X1021" s="170" t="str">
        <f>INDEX(Kraftwerksliste!$C$21:$Z$559,MATCH(A1021,Kraftwerksliste!$D$21:$D$559,0),17)</f>
        <v>Gas turbine</v>
      </c>
      <c r="Z1021" s="153" t="str" cm="1">
        <f t="array" aca="1" ref="Z1021" ca="1">CELL("format",I1021)</f>
        <v>D1</v>
      </c>
      <c r="AA1021" s="6">
        <v>1020</v>
      </c>
      <c r="AB1021" s="173">
        <f t="shared" ca="1" si="144"/>
        <v>2006</v>
      </c>
      <c r="AC1021" s="6">
        <f t="shared" si="139"/>
        <v>0</v>
      </c>
      <c r="AD1021" s="6">
        <f t="shared" si="140"/>
        <v>0</v>
      </c>
      <c r="AE1021" s="6">
        <f t="shared" si="142"/>
        <v>10</v>
      </c>
      <c r="AF1021" s="6" t="str">
        <f t="shared" si="141"/>
        <v>in Betrieb</v>
      </c>
    </row>
    <row r="1022" spans="1:32" x14ac:dyDescent="0.25">
      <c r="A1022" s="54" t="s">
        <v>1012</v>
      </c>
      <c r="B1022" s="50" t="s">
        <v>280</v>
      </c>
      <c r="C1022" s="50" t="s">
        <v>998</v>
      </c>
      <c r="D1022" s="77">
        <v>52249</v>
      </c>
      <c r="E1022" s="50" t="s">
        <v>999</v>
      </c>
      <c r="F1022" s="50"/>
      <c r="G1022" s="56" t="s">
        <v>54</v>
      </c>
      <c r="H1022" s="50" t="s">
        <v>1013</v>
      </c>
      <c r="I1022" s="30">
        <v>39070</v>
      </c>
      <c r="J1022" s="38">
        <v>39070</v>
      </c>
      <c r="K1022" s="50" t="s">
        <v>1</v>
      </c>
      <c r="L1022" s="50" t="s">
        <v>20</v>
      </c>
      <c r="M1022" s="50"/>
      <c r="N1022" s="50"/>
      <c r="O1022" s="50" t="s">
        <v>20</v>
      </c>
      <c r="P1022" s="50" t="s">
        <v>58</v>
      </c>
      <c r="Q1022" s="50" t="s">
        <v>58</v>
      </c>
      <c r="R1022" s="55">
        <v>200</v>
      </c>
      <c r="S1022" s="50" t="s">
        <v>1001</v>
      </c>
      <c r="T1022" s="54" t="s">
        <v>370</v>
      </c>
      <c r="U1022" s="50" t="s">
        <v>61</v>
      </c>
      <c r="V1022" s="153" t="s">
        <v>1</v>
      </c>
      <c r="W1022" s="170">
        <f t="shared" ca="1" si="143"/>
        <v>2006</v>
      </c>
      <c r="X1022" s="170" t="str">
        <f>INDEX(Kraftwerksliste!$C$21:$Z$559,MATCH(A1022,Kraftwerksliste!$D$21:$D$559,0),17)</f>
        <v>Gas turbine</v>
      </c>
      <c r="Z1022" s="153" t="str" cm="1">
        <f t="array" aca="1" ref="Z1022" ca="1">CELL("format",I1022)</f>
        <v>D1</v>
      </c>
      <c r="AA1022" s="6">
        <v>1021</v>
      </c>
      <c r="AB1022" s="173">
        <f t="shared" ca="1" si="144"/>
        <v>2006</v>
      </c>
      <c r="AC1022" s="6">
        <f t="shared" si="139"/>
        <v>0</v>
      </c>
      <c r="AD1022" s="6">
        <f t="shared" si="140"/>
        <v>0</v>
      </c>
      <c r="AE1022" s="6">
        <f t="shared" si="142"/>
        <v>10</v>
      </c>
      <c r="AF1022" s="6" t="str">
        <f t="shared" si="141"/>
        <v>in Betrieb</v>
      </c>
    </row>
    <row r="1023" spans="1:32" x14ac:dyDescent="0.25">
      <c r="A1023" s="54" t="s">
        <v>997</v>
      </c>
      <c r="B1023" s="50" t="s">
        <v>280</v>
      </c>
      <c r="C1023" s="50" t="s">
        <v>998</v>
      </c>
      <c r="D1023" s="77">
        <v>52249</v>
      </c>
      <c r="E1023" s="50" t="s">
        <v>999</v>
      </c>
      <c r="F1023" s="50"/>
      <c r="G1023" s="56" t="s">
        <v>54</v>
      </c>
      <c r="H1023" s="50" t="s">
        <v>304</v>
      </c>
      <c r="I1023" s="30">
        <v>24078</v>
      </c>
      <c r="J1023" s="38">
        <v>24078</v>
      </c>
      <c r="K1023" s="50" t="s">
        <v>1</v>
      </c>
      <c r="L1023" s="50" t="s">
        <v>110</v>
      </c>
      <c r="M1023" s="50" t="s">
        <v>18</v>
      </c>
      <c r="N1023" s="50" t="s">
        <v>1000</v>
      </c>
      <c r="O1023" s="50" t="s">
        <v>18</v>
      </c>
      <c r="P1023" s="50" t="s">
        <v>58</v>
      </c>
      <c r="Q1023" s="50" t="s">
        <v>58</v>
      </c>
      <c r="R1023" s="55">
        <v>321</v>
      </c>
      <c r="S1023" s="50" t="s">
        <v>1001</v>
      </c>
      <c r="T1023" s="54" t="s">
        <v>370</v>
      </c>
      <c r="U1023" s="50" t="s">
        <v>61</v>
      </c>
      <c r="V1023" s="153" t="s">
        <v>1</v>
      </c>
      <c r="W1023" s="170">
        <f t="shared" ca="1" si="143"/>
        <v>1965</v>
      </c>
      <c r="X1023" s="170" t="str">
        <f>INDEX(Kraftwerksliste!$C$21:$Z$559,MATCH(A1023,Kraftwerksliste!$D$21:$D$559,0),17)</f>
        <v>Steam turbine</v>
      </c>
      <c r="Z1023" s="153" t="str" cm="1">
        <f t="array" aca="1" ref="Z1023" ca="1">CELL("format",I1023)</f>
        <v>D1</v>
      </c>
      <c r="AA1023" s="6">
        <v>1022</v>
      </c>
      <c r="AB1023" s="173">
        <f t="shared" ca="1" si="144"/>
        <v>1965</v>
      </c>
      <c r="AC1023" s="6">
        <f t="shared" si="139"/>
        <v>0</v>
      </c>
      <c r="AD1023" s="6">
        <f t="shared" si="140"/>
        <v>0</v>
      </c>
      <c r="AE1023" s="6">
        <f t="shared" si="142"/>
        <v>10</v>
      </c>
      <c r="AF1023" s="6" t="str">
        <f t="shared" si="141"/>
        <v>in Betrieb</v>
      </c>
    </row>
    <row r="1024" spans="1:32" x14ac:dyDescent="0.25">
      <c r="A1024" s="54" t="s">
        <v>1002</v>
      </c>
      <c r="B1024" s="50" t="s">
        <v>280</v>
      </c>
      <c r="C1024" s="50" t="s">
        <v>998</v>
      </c>
      <c r="D1024" s="77">
        <v>52249</v>
      </c>
      <c r="E1024" s="50" t="s">
        <v>999</v>
      </c>
      <c r="F1024" s="50"/>
      <c r="G1024" s="56" t="s">
        <v>54</v>
      </c>
      <c r="H1024" s="50" t="s">
        <v>286</v>
      </c>
      <c r="I1024" s="30">
        <v>24719</v>
      </c>
      <c r="J1024" s="38">
        <v>24719</v>
      </c>
      <c r="K1024" s="50" t="s">
        <v>1</v>
      </c>
      <c r="L1024" s="50" t="s">
        <v>110</v>
      </c>
      <c r="M1024" s="50" t="s">
        <v>18</v>
      </c>
      <c r="N1024" s="50" t="s">
        <v>1000</v>
      </c>
      <c r="O1024" s="50" t="s">
        <v>18</v>
      </c>
      <c r="P1024" s="50" t="s">
        <v>58</v>
      </c>
      <c r="Q1024" s="50" t="s">
        <v>58</v>
      </c>
      <c r="R1024" s="55">
        <v>321</v>
      </c>
      <c r="S1024" s="50" t="s">
        <v>1003</v>
      </c>
      <c r="T1024" s="54" t="s">
        <v>370</v>
      </c>
      <c r="U1024" s="50" t="s">
        <v>61</v>
      </c>
      <c r="V1024" s="153" t="s">
        <v>1</v>
      </c>
      <c r="W1024" s="170">
        <f t="shared" ca="1" si="143"/>
        <v>1967</v>
      </c>
      <c r="X1024" s="170" t="str">
        <f>INDEX(Kraftwerksliste!$C$21:$Z$559,MATCH(A1024,Kraftwerksliste!$D$21:$D$559,0),17)</f>
        <v>Steam turbine</v>
      </c>
      <c r="Z1024" s="153" t="str" cm="1">
        <f t="array" aca="1" ref="Z1024" ca="1">CELL("format",I1024)</f>
        <v>D1</v>
      </c>
      <c r="AA1024" s="6">
        <v>1023</v>
      </c>
      <c r="AB1024" s="173">
        <f t="shared" ca="1" si="144"/>
        <v>1967</v>
      </c>
      <c r="AC1024" s="6">
        <f t="shared" si="139"/>
        <v>0</v>
      </c>
      <c r="AD1024" s="6">
        <f t="shared" si="140"/>
        <v>0</v>
      </c>
      <c r="AE1024" s="6">
        <f t="shared" si="142"/>
        <v>10</v>
      </c>
      <c r="AF1024" s="6" t="str">
        <f t="shared" si="141"/>
        <v>in Betrieb</v>
      </c>
    </row>
    <row r="1025" spans="1:32" x14ac:dyDescent="0.25">
      <c r="A1025" s="54" t="s">
        <v>1006</v>
      </c>
      <c r="B1025" s="50" t="s">
        <v>280</v>
      </c>
      <c r="C1025" s="50" t="s">
        <v>998</v>
      </c>
      <c r="D1025" s="77">
        <v>52249</v>
      </c>
      <c r="E1025" s="50" t="s">
        <v>999</v>
      </c>
      <c r="F1025" s="50"/>
      <c r="G1025" s="56" t="s">
        <v>54</v>
      </c>
      <c r="H1025" s="50" t="s">
        <v>293</v>
      </c>
      <c r="I1025" s="30">
        <v>27074</v>
      </c>
      <c r="J1025" s="38">
        <v>27074</v>
      </c>
      <c r="K1025" s="50" t="s">
        <v>1</v>
      </c>
      <c r="L1025" s="50" t="s">
        <v>110</v>
      </c>
      <c r="M1025" s="50" t="s">
        <v>18</v>
      </c>
      <c r="N1025" s="50" t="s">
        <v>1007</v>
      </c>
      <c r="O1025" s="50" t="s">
        <v>18</v>
      </c>
      <c r="P1025" s="50" t="s">
        <v>58</v>
      </c>
      <c r="Q1025" s="50" t="s">
        <v>55</v>
      </c>
      <c r="R1025" s="55">
        <v>663</v>
      </c>
      <c r="S1025" s="50" t="s">
        <v>1008</v>
      </c>
      <c r="T1025" s="54" t="s">
        <v>1228</v>
      </c>
      <c r="U1025" s="50" t="s">
        <v>86</v>
      </c>
      <c r="V1025" s="153" t="s">
        <v>1</v>
      </c>
      <c r="W1025" s="170">
        <f t="shared" ca="1" si="143"/>
        <v>1974</v>
      </c>
      <c r="X1025" s="170" t="str">
        <f>INDEX(Kraftwerksliste!$C$21:$Z$559,MATCH(A1025,Kraftwerksliste!$D$21:$D$559,0),17)</f>
        <v>Steam turbine</v>
      </c>
      <c r="Z1025" s="153" t="str" cm="1">
        <f t="array" aca="1" ref="Z1025" ca="1">CELL("format",I1025)</f>
        <v>D1</v>
      </c>
      <c r="AA1025" s="6">
        <v>1024</v>
      </c>
      <c r="AB1025" s="173">
        <f t="shared" ca="1" si="144"/>
        <v>1974</v>
      </c>
      <c r="AC1025" s="6">
        <f t="shared" si="139"/>
        <v>0</v>
      </c>
      <c r="AD1025" s="6">
        <f t="shared" si="140"/>
        <v>0</v>
      </c>
      <c r="AE1025" s="6">
        <f t="shared" si="142"/>
        <v>10</v>
      </c>
      <c r="AF1025" s="6" t="str">
        <f t="shared" si="141"/>
        <v>in Betrieb</v>
      </c>
    </row>
    <row r="1026" spans="1:32" x14ac:dyDescent="0.25">
      <c r="A1026" s="54" t="s">
        <v>1009</v>
      </c>
      <c r="B1026" s="50" t="s">
        <v>280</v>
      </c>
      <c r="C1026" s="50" t="s">
        <v>998</v>
      </c>
      <c r="D1026" s="77">
        <v>52249</v>
      </c>
      <c r="E1026" s="50" t="s">
        <v>999</v>
      </c>
      <c r="F1026" s="50"/>
      <c r="G1026" s="56" t="s">
        <v>54</v>
      </c>
      <c r="H1026" s="50" t="s">
        <v>290</v>
      </c>
      <c r="I1026" s="30">
        <v>27412</v>
      </c>
      <c r="J1026" s="38">
        <v>27412</v>
      </c>
      <c r="K1026" s="50" t="s">
        <v>1</v>
      </c>
      <c r="L1026" s="50" t="s">
        <v>110</v>
      </c>
      <c r="M1026" s="51" t="s">
        <v>18</v>
      </c>
      <c r="N1026" s="51" t="s">
        <v>1007</v>
      </c>
      <c r="O1026" s="51" t="s">
        <v>18</v>
      </c>
      <c r="P1026" s="50" t="s">
        <v>58</v>
      </c>
      <c r="Q1026" s="50" t="s">
        <v>55</v>
      </c>
      <c r="R1026" s="55">
        <v>656</v>
      </c>
      <c r="S1026" s="50" t="s">
        <v>1008</v>
      </c>
      <c r="T1026" s="54" t="s">
        <v>1228</v>
      </c>
      <c r="U1026" s="50" t="s">
        <v>86</v>
      </c>
      <c r="V1026" s="153" t="s">
        <v>1</v>
      </c>
      <c r="W1026" s="170">
        <f t="shared" ca="1" si="143"/>
        <v>1975</v>
      </c>
      <c r="X1026" s="170" t="str">
        <f>INDEX(Kraftwerksliste!$C$21:$Z$559,MATCH(A1026,Kraftwerksliste!$D$21:$D$559,0),17)</f>
        <v>Steam turbine</v>
      </c>
      <c r="Z1026" s="153" t="str" cm="1">
        <f t="array" aca="1" ref="Z1026" ca="1">CELL("format",I1026)</f>
        <v>D1</v>
      </c>
      <c r="AA1026" s="6">
        <v>1025</v>
      </c>
      <c r="AB1026" s="173">
        <f t="shared" ca="1" si="144"/>
        <v>1975</v>
      </c>
      <c r="AC1026" s="6">
        <f t="shared" ref="AC1026:AC1089" si="145">IF(RIGHT(K1026,9)="(mit StA)",1,0)</f>
        <v>0</v>
      </c>
      <c r="AD1026" s="6">
        <f t="shared" ref="AD1026:AD1089" si="146">IF(RIGHT(K1026,10)="(ohne StA)",1,0)</f>
        <v>0</v>
      </c>
      <c r="AE1026" s="6">
        <f t="shared" si="142"/>
        <v>10</v>
      </c>
      <c r="AF1026" s="6" t="str">
        <f t="shared" ref="AF1026:AF1089" si="147">IF(AC1026=1,LEFT(K1026,AE1026-9),IF(AD1026=1,LEFT(K1026,AE1026-10),K1026))</f>
        <v>in Betrieb</v>
      </c>
    </row>
    <row r="1027" spans="1:32" x14ac:dyDescent="0.25">
      <c r="A1027" s="139" t="s">
        <v>5789</v>
      </c>
      <c r="B1027" s="139" t="s">
        <v>5790</v>
      </c>
      <c r="C1027" s="139"/>
      <c r="D1027" s="139">
        <v>39167</v>
      </c>
      <c r="E1027" s="139" t="s">
        <v>7087</v>
      </c>
      <c r="F1027" s="139"/>
      <c r="G1027" s="139" t="s">
        <v>99</v>
      </c>
      <c r="H1027" s="139"/>
      <c r="I1027" s="32">
        <v>2002</v>
      </c>
      <c r="J1027" s="32">
        <v>2002</v>
      </c>
      <c r="K1027" s="139" t="s">
        <v>1</v>
      </c>
      <c r="L1027" s="139" t="s">
        <v>3864</v>
      </c>
      <c r="M1027" s="139"/>
      <c r="N1027" s="139"/>
      <c r="O1027" s="139" t="s">
        <v>3864</v>
      </c>
      <c r="P1027" s="139" t="s">
        <v>55</v>
      </c>
      <c r="Q1027" s="139"/>
      <c r="R1027" s="140">
        <v>15</v>
      </c>
      <c r="S1027" s="140"/>
      <c r="T1027" s="151" t="s">
        <v>149</v>
      </c>
      <c r="U1027" s="140" t="s">
        <v>161</v>
      </c>
      <c r="V1027" s="164" t="s">
        <v>1</v>
      </c>
      <c r="W1027" s="170" t="str">
        <f t="shared" ca="1" si="143"/>
        <v>2002</v>
      </c>
      <c r="X1027" s="170" t="e">
        <f>INDEX(Kraftwerksliste!$C$21:$Z$559,MATCH(A1027,Kraftwerksliste!$D$21:$D$559,0),17)</f>
        <v>#N/A</v>
      </c>
      <c r="Z1027" s="153" t="str" cm="1">
        <f t="array" aca="1" ref="Z1027" ca="1">CELL("format",I1027)</f>
        <v>G</v>
      </c>
      <c r="AA1027" s="6">
        <v>1026</v>
      </c>
      <c r="AB1027" s="173" t="str">
        <f t="shared" ca="1" si="144"/>
        <v>2002</v>
      </c>
      <c r="AC1027" s="6">
        <f t="shared" si="145"/>
        <v>0</v>
      </c>
      <c r="AD1027" s="6">
        <f t="shared" si="146"/>
        <v>0</v>
      </c>
      <c r="AE1027" s="6">
        <f t="shared" si="142"/>
        <v>10</v>
      </c>
      <c r="AF1027" s="6" t="str">
        <f t="shared" si="147"/>
        <v>in Betrieb</v>
      </c>
    </row>
    <row r="1028" spans="1:32" x14ac:dyDescent="0.25">
      <c r="A1028" s="139" t="s">
        <v>5791</v>
      </c>
      <c r="B1028" s="139" t="s">
        <v>5792</v>
      </c>
      <c r="C1028" s="139"/>
      <c r="D1028" s="139">
        <v>39167</v>
      </c>
      <c r="E1028" s="139" t="s">
        <v>7087</v>
      </c>
      <c r="F1028" s="139"/>
      <c r="G1028" s="139" t="s">
        <v>99</v>
      </c>
      <c r="H1028" s="139"/>
      <c r="I1028" s="32">
        <v>2006</v>
      </c>
      <c r="J1028" s="32">
        <v>2006</v>
      </c>
      <c r="K1028" s="139" t="s">
        <v>1</v>
      </c>
      <c r="L1028" s="139" t="s">
        <v>3864</v>
      </c>
      <c r="M1028" s="139"/>
      <c r="N1028" s="139"/>
      <c r="O1028" s="139" t="s">
        <v>3864</v>
      </c>
      <c r="P1028" s="139" t="s">
        <v>55</v>
      </c>
      <c r="Q1028" s="139"/>
      <c r="R1028" s="140">
        <v>10</v>
      </c>
      <c r="S1028" s="140"/>
      <c r="T1028" s="151" t="s">
        <v>149</v>
      </c>
      <c r="U1028" s="140" t="s">
        <v>161</v>
      </c>
      <c r="V1028" s="164" t="s">
        <v>1</v>
      </c>
      <c r="W1028" s="170" t="str">
        <f t="shared" ca="1" si="143"/>
        <v>2006</v>
      </c>
      <c r="X1028" s="170" t="e">
        <f>INDEX(Kraftwerksliste!$C$21:$Z$559,MATCH(A1028,Kraftwerksliste!$D$21:$D$559,0),17)</f>
        <v>#N/A</v>
      </c>
      <c r="Z1028" s="153" t="str" cm="1">
        <f t="array" aca="1" ref="Z1028" ca="1">CELL("format",I1028)</f>
        <v>G</v>
      </c>
      <c r="AA1028" s="6">
        <v>1027</v>
      </c>
      <c r="AB1028" s="173" t="str">
        <f t="shared" ca="1" si="144"/>
        <v>2006</v>
      </c>
      <c r="AC1028" s="6">
        <f t="shared" si="145"/>
        <v>0</v>
      </c>
      <c r="AD1028" s="6">
        <f t="shared" si="146"/>
        <v>0</v>
      </c>
      <c r="AE1028" s="6">
        <f t="shared" si="142"/>
        <v>10</v>
      </c>
      <c r="AF1028" s="6" t="str">
        <f t="shared" si="147"/>
        <v>in Betrieb</v>
      </c>
    </row>
    <row r="1029" spans="1:32" x14ac:dyDescent="0.25">
      <c r="A1029" s="139" t="s">
        <v>3178</v>
      </c>
      <c r="B1029" s="139" t="s">
        <v>1144</v>
      </c>
      <c r="C1029" s="139" t="s">
        <v>3179</v>
      </c>
      <c r="D1029" s="139">
        <v>38889</v>
      </c>
      <c r="E1029" s="139" t="s">
        <v>3179</v>
      </c>
      <c r="F1029" s="139" t="s">
        <v>3180</v>
      </c>
      <c r="G1029" s="139" t="s">
        <v>99</v>
      </c>
      <c r="H1029" s="139" t="s">
        <v>1147</v>
      </c>
      <c r="I1029" s="30">
        <v>24777</v>
      </c>
      <c r="J1029" s="30">
        <v>24777</v>
      </c>
      <c r="K1029" s="139" t="s">
        <v>1</v>
      </c>
      <c r="L1029" s="139" t="s">
        <v>28</v>
      </c>
      <c r="M1029" s="139"/>
      <c r="N1029" s="139"/>
      <c r="O1029" s="139" t="s">
        <v>28</v>
      </c>
      <c r="P1029" s="139" t="s">
        <v>58</v>
      </c>
      <c r="Q1029" s="139" t="s">
        <v>58</v>
      </c>
      <c r="R1029" s="140">
        <v>79.7</v>
      </c>
      <c r="S1029" s="140" t="s">
        <v>3181</v>
      </c>
      <c r="T1029" s="151" t="s">
        <v>370</v>
      </c>
      <c r="U1029" s="140" t="s">
        <v>252</v>
      </c>
      <c r="V1029" s="164" t="s">
        <v>1</v>
      </c>
      <c r="W1029" s="170">
        <f t="shared" ca="1" si="143"/>
        <v>1967</v>
      </c>
      <c r="X1029" s="170" t="e">
        <f>INDEX(Kraftwerksliste!$C$21:$Z$559,MATCH(A1029,Kraftwerksliste!$D$21:$D$559,0),17)</f>
        <v>#N/A</v>
      </c>
      <c r="Z1029" s="153" t="str" cm="1">
        <f t="array" aca="1" ref="Z1029" ca="1">CELL("format",I1029)</f>
        <v>D1</v>
      </c>
      <c r="AA1029" s="6">
        <v>1028</v>
      </c>
      <c r="AB1029" s="173">
        <f t="shared" ca="1" si="144"/>
        <v>1967</v>
      </c>
      <c r="AC1029" s="6">
        <f t="shared" si="145"/>
        <v>0</v>
      </c>
      <c r="AD1029" s="6">
        <f t="shared" si="146"/>
        <v>0</v>
      </c>
      <c r="AE1029" s="6">
        <f t="shared" si="142"/>
        <v>10</v>
      </c>
      <c r="AF1029" s="6" t="str">
        <f t="shared" si="147"/>
        <v>in Betrieb</v>
      </c>
    </row>
    <row r="1030" spans="1:32" x14ac:dyDescent="0.25">
      <c r="A1030" s="139" t="s">
        <v>3182</v>
      </c>
      <c r="B1030" s="139" t="s">
        <v>1144</v>
      </c>
      <c r="C1030" s="139" t="s">
        <v>3179</v>
      </c>
      <c r="D1030" s="139">
        <v>38889</v>
      </c>
      <c r="E1030" s="139" t="s">
        <v>3179</v>
      </c>
      <c r="F1030" s="139" t="s">
        <v>3180</v>
      </c>
      <c r="G1030" s="139" t="s">
        <v>99</v>
      </c>
      <c r="H1030" s="139" t="s">
        <v>1151</v>
      </c>
      <c r="I1030" s="30">
        <v>24898</v>
      </c>
      <c r="J1030" s="30">
        <v>24898</v>
      </c>
      <c r="K1030" s="139" t="s">
        <v>1</v>
      </c>
      <c r="L1030" s="139" t="s">
        <v>28</v>
      </c>
      <c r="M1030" s="139"/>
      <c r="N1030" s="139"/>
      <c r="O1030" s="139" t="s">
        <v>28</v>
      </c>
      <c r="P1030" s="139" t="s">
        <v>58</v>
      </c>
      <c r="Q1030" s="139" t="s">
        <v>58</v>
      </c>
      <c r="R1030" s="140"/>
      <c r="S1030" s="140" t="s">
        <v>3181</v>
      </c>
      <c r="T1030" s="151" t="s">
        <v>370</v>
      </c>
      <c r="U1030" s="140" t="s">
        <v>252</v>
      </c>
      <c r="V1030" s="164" t="s">
        <v>1</v>
      </c>
      <c r="W1030" s="170">
        <f t="shared" ca="1" si="143"/>
        <v>1968</v>
      </c>
      <c r="X1030" s="170" t="e">
        <f>INDEX(Kraftwerksliste!$C$21:$Z$559,MATCH(A1030,Kraftwerksliste!$D$21:$D$559,0),17)</f>
        <v>#N/A</v>
      </c>
      <c r="Z1030" s="153" t="str" cm="1">
        <f t="array" aca="1" ref="Z1030" ca="1">CELL("format",I1030)</f>
        <v>D1</v>
      </c>
      <c r="AA1030" s="6">
        <v>1029</v>
      </c>
      <c r="AB1030" s="173">
        <f t="shared" ca="1" si="144"/>
        <v>1968</v>
      </c>
      <c r="AC1030" s="6">
        <f t="shared" si="145"/>
        <v>0</v>
      </c>
      <c r="AD1030" s="6">
        <f t="shared" si="146"/>
        <v>0</v>
      </c>
      <c r="AE1030" s="6">
        <f t="shared" si="142"/>
        <v>10</v>
      </c>
      <c r="AF1030" s="6" t="str">
        <f t="shared" si="147"/>
        <v>in Betrieb</v>
      </c>
    </row>
    <row r="1031" spans="1:32" x14ac:dyDescent="0.25">
      <c r="A1031" s="139" t="s">
        <v>5798</v>
      </c>
      <c r="B1031" s="139" t="s">
        <v>3990</v>
      </c>
      <c r="C1031" s="139"/>
      <c r="D1031" s="139">
        <v>97956</v>
      </c>
      <c r="E1031" s="139" t="s">
        <v>7091</v>
      </c>
      <c r="F1031" s="139"/>
      <c r="G1031" s="139" t="s">
        <v>57</v>
      </c>
      <c r="H1031" s="139"/>
      <c r="I1031" s="32">
        <v>2007</v>
      </c>
      <c r="J1031" s="32">
        <v>2007</v>
      </c>
      <c r="K1031" s="139" t="s">
        <v>1</v>
      </c>
      <c r="L1031" s="139" t="s">
        <v>3864</v>
      </c>
      <c r="M1031" s="139"/>
      <c r="N1031" s="139"/>
      <c r="O1031" s="139" t="s">
        <v>3864</v>
      </c>
      <c r="P1031" s="139" t="s">
        <v>55</v>
      </c>
      <c r="Q1031" s="139"/>
      <c r="R1031" s="140">
        <v>18</v>
      </c>
      <c r="S1031" s="140"/>
      <c r="T1031" s="151" t="s">
        <v>149</v>
      </c>
      <c r="U1031" s="140" t="s">
        <v>107</v>
      </c>
      <c r="V1031" s="164" t="s">
        <v>1</v>
      </c>
      <c r="W1031" s="170" t="str">
        <f t="shared" ca="1" si="143"/>
        <v>2007</v>
      </c>
      <c r="X1031" s="170" t="e">
        <f>INDEX(Kraftwerksliste!$C$21:$Z$559,MATCH(A1031,Kraftwerksliste!$D$21:$D$559,0),17)</f>
        <v>#N/A</v>
      </c>
      <c r="Z1031" s="153" t="str" cm="1">
        <f t="array" aca="1" ref="Z1031" ca="1">CELL("format",I1031)</f>
        <v>G</v>
      </c>
      <c r="AA1031" s="6">
        <v>1030</v>
      </c>
      <c r="AB1031" s="173" t="str">
        <f t="shared" ca="1" si="144"/>
        <v>2007</v>
      </c>
      <c r="AC1031" s="6">
        <f t="shared" si="145"/>
        <v>0</v>
      </c>
      <c r="AD1031" s="6">
        <f t="shared" si="146"/>
        <v>0</v>
      </c>
      <c r="AE1031" s="6">
        <f t="shared" si="142"/>
        <v>10</v>
      </c>
      <c r="AF1031" s="6" t="str">
        <f t="shared" si="147"/>
        <v>in Betrieb</v>
      </c>
    </row>
    <row r="1032" spans="1:32" x14ac:dyDescent="0.25">
      <c r="A1032" s="139" t="s">
        <v>5799</v>
      </c>
      <c r="B1032" s="139" t="s">
        <v>5800</v>
      </c>
      <c r="C1032" s="139"/>
      <c r="D1032" s="139">
        <v>14913</v>
      </c>
      <c r="E1032" s="139" t="s">
        <v>7092</v>
      </c>
      <c r="F1032" s="139"/>
      <c r="G1032" s="139" t="s">
        <v>66</v>
      </c>
      <c r="H1032" s="139"/>
      <c r="I1032" s="32">
        <v>2006</v>
      </c>
      <c r="J1032" s="32">
        <v>2006</v>
      </c>
      <c r="K1032" s="139" t="s">
        <v>1</v>
      </c>
      <c r="L1032" s="139" t="s">
        <v>3864</v>
      </c>
      <c r="M1032" s="139"/>
      <c r="N1032" s="139"/>
      <c r="O1032" s="139" t="s">
        <v>3864</v>
      </c>
      <c r="P1032" s="139" t="s">
        <v>55</v>
      </c>
      <c r="Q1032" s="139"/>
      <c r="R1032" s="140">
        <v>16</v>
      </c>
      <c r="S1032" s="140"/>
      <c r="T1032" s="151" t="s">
        <v>1228</v>
      </c>
      <c r="U1032" s="140" t="s">
        <v>70</v>
      </c>
      <c r="V1032" s="164" t="s">
        <v>1</v>
      </c>
      <c r="W1032" s="170" t="str">
        <f t="shared" ca="1" si="143"/>
        <v>2006</v>
      </c>
      <c r="X1032" s="170" t="e">
        <f>INDEX(Kraftwerksliste!$C$21:$Z$559,MATCH(A1032,Kraftwerksliste!$D$21:$D$559,0),17)</f>
        <v>#N/A</v>
      </c>
      <c r="Z1032" s="153" t="str" cm="1">
        <f t="array" aca="1" ref="Z1032" ca="1">CELL("format",I1032)</f>
        <v>G</v>
      </c>
      <c r="AA1032" s="6">
        <v>1031</v>
      </c>
      <c r="AB1032" s="173" t="str">
        <f t="shared" ca="1" si="144"/>
        <v>2006</v>
      </c>
      <c r="AC1032" s="6">
        <f t="shared" si="145"/>
        <v>0</v>
      </c>
      <c r="AD1032" s="6">
        <f t="shared" si="146"/>
        <v>0</v>
      </c>
      <c r="AE1032" s="6">
        <f t="shared" si="142"/>
        <v>10</v>
      </c>
      <c r="AF1032" s="6" t="str">
        <f t="shared" si="147"/>
        <v>in Betrieb</v>
      </c>
    </row>
    <row r="1033" spans="1:32" x14ac:dyDescent="0.25">
      <c r="A1033" s="139" t="s">
        <v>3501</v>
      </c>
      <c r="B1033" s="139" t="s">
        <v>1034</v>
      </c>
      <c r="C1033" s="139" t="s">
        <v>3184</v>
      </c>
      <c r="D1033" s="139">
        <v>58791</v>
      </c>
      <c r="E1033" s="139" t="s">
        <v>3185</v>
      </c>
      <c r="F1033" s="139"/>
      <c r="G1033" s="139" t="s">
        <v>54</v>
      </c>
      <c r="H1033" s="139" t="s">
        <v>3502</v>
      </c>
      <c r="I1033" s="31">
        <v>1971</v>
      </c>
      <c r="J1033" s="31">
        <v>1971</v>
      </c>
      <c r="K1033" s="139" t="s">
        <v>3491</v>
      </c>
      <c r="L1033" s="139" t="s">
        <v>32</v>
      </c>
      <c r="M1033" s="139"/>
      <c r="N1033" s="139"/>
      <c r="O1033" s="139" t="s">
        <v>32</v>
      </c>
      <c r="P1033" s="139" t="s">
        <v>58</v>
      </c>
      <c r="Q1033" s="139"/>
      <c r="R1033" s="140">
        <v>186</v>
      </c>
      <c r="S1033" s="140" t="s">
        <v>3503</v>
      </c>
      <c r="T1033" s="151" t="s">
        <v>370</v>
      </c>
      <c r="U1033" s="140" t="s">
        <v>1039</v>
      </c>
      <c r="V1033" s="164" t="s">
        <v>7482</v>
      </c>
      <c r="W1033" s="170" t="str">
        <f t="shared" ca="1" si="143"/>
        <v>1971</v>
      </c>
      <c r="X1033" s="170" t="e">
        <f>INDEX(Kraftwerksliste!$C$21:$Z$559,MATCH(A1033,Kraftwerksliste!$D$21:$D$559,0),17)</f>
        <v>#N/A</v>
      </c>
      <c r="Z1033" s="153" t="str" cm="1">
        <f t="array" aca="1" ref="Z1033" ca="1">CELL("format",I1033)</f>
        <v>F0</v>
      </c>
      <c r="AA1033" s="6">
        <v>1032</v>
      </c>
      <c r="AB1033" s="173" t="str">
        <f t="shared" ca="1" si="144"/>
        <v>1971</v>
      </c>
      <c r="AC1033" s="6">
        <f t="shared" si="145"/>
        <v>1</v>
      </c>
      <c r="AD1033" s="6">
        <f t="shared" si="146"/>
        <v>0</v>
      </c>
      <c r="AE1033" s="6">
        <f t="shared" si="142"/>
        <v>36</v>
      </c>
      <c r="AF1033" s="6" t="str">
        <f t="shared" si="147"/>
        <v xml:space="preserve">Endgültig Stillgelegt 2014 </v>
      </c>
    </row>
    <row r="1034" spans="1:32" x14ac:dyDescent="0.25">
      <c r="A1034" s="139" t="s">
        <v>3183</v>
      </c>
      <c r="B1034" s="139" t="s">
        <v>1034</v>
      </c>
      <c r="C1034" s="139" t="s">
        <v>3184</v>
      </c>
      <c r="D1034" s="139">
        <v>58791</v>
      </c>
      <c r="E1034" s="139" t="s">
        <v>3185</v>
      </c>
      <c r="F1034" s="139"/>
      <c r="G1034" s="139" t="s">
        <v>54</v>
      </c>
      <c r="H1034" s="139" t="s">
        <v>3186</v>
      </c>
      <c r="I1034" s="30">
        <v>27395</v>
      </c>
      <c r="J1034" s="30">
        <v>27395</v>
      </c>
      <c r="K1034" s="139" t="s">
        <v>68</v>
      </c>
      <c r="L1034" s="139" t="s">
        <v>27</v>
      </c>
      <c r="M1034" s="139" t="s">
        <v>3146</v>
      </c>
      <c r="N1034" s="139"/>
      <c r="O1034" s="139" t="s">
        <v>27</v>
      </c>
      <c r="P1034" s="139" t="s">
        <v>58</v>
      </c>
      <c r="Q1034" s="139" t="s">
        <v>58</v>
      </c>
      <c r="R1034" s="140">
        <v>206</v>
      </c>
      <c r="S1034" s="140" t="s">
        <v>3187</v>
      </c>
      <c r="T1034" s="151" t="s">
        <v>1228</v>
      </c>
      <c r="U1034" s="140" t="s">
        <v>1039</v>
      </c>
      <c r="V1034" s="164" t="s">
        <v>7478</v>
      </c>
      <c r="W1034" s="170">
        <f t="shared" ca="1" si="143"/>
        <v>1975</v>
      </c>
      <c r="X1034" s="170" t="e">
        <f>INDEX(Kraftwerksliste!$C$21:$Z$559,MATCH(A1034,Kraftwerksliste!$D$21:$D$559,0),17)</f>
        <v>#N/A</v>
      </c>
      <c r="Z1034" s="153" t="str" cm="1">
        <f t="array" aca="1" ref="Z1034" ca="1">CELL("format",I1034)</f>
        <v>D1</v>
      </c>
      <c r="AA1034" s="6">
        <v>1033</v>
      </c>
      <c r="AB1034" s="173">
        <f t="shared" ca="1" si="144"/>
        <v>1975</v>
      </c>
      <c r="AC1034" s="6">
        <f t="shared" si="145"/>
        <v>1</v>
      </c>
      <c r="AD1034" s="6">
        <f t="shared" si="146"/>
        <v>0</v>
      </c>
      <c r="AE1034" s="6">
        <f t="shared" si="142"/>
        <v>31</v>
      </c>
      <c r="AF1034" s="6" t="str">
        <f t="shared" si="147"/>
        <v xml:space="preserve">Vorläufig Stillgelegt </v>
      </c>
    </row>
    <row r="1035" spans="1:32" x14ac:dyDescent="0.25">
      <c r="A1035" s="139" t="s">
        <v>3632</v>
      </c>
      <c r="B1035" s="139" t="s">
        <v>1034</v>
      </c>
      <c r="C1035" s="139" t="s">
        <v>3184</v>
      </c>
      <c r="D1035" s="139">
        <v>58791</v>
      </c>
      <c r="E1035" s="139" t="s">
        <v>3185</v>
      </c>
      <c r="F1035" s="139"/>
      <c r="G1035" s="139" t="s">
        <v>54</v>
      </c>
      <c r="H1035" s="139" t="s">
        <v>3633</v>
      </c>
      <c r="I1035" s="30">
        <v>29952</v>
      </c>
      <c r="J1035" s="38">
        <v>29952</v>
      </c>
      <c r="K1035" s="139" t="s">
        <v>3622</v>
      </c>
      <c r="L1035" s="139" t="s">
        <v>110</v>
      </c>
      <c r="M1035" s="139" t="s">
        <v>32</v>
      </c>
      <c r="N1035" s="139" t="s">
        <v>3634</v>
      </c>
      <c r="O1035" s="139" t="s">
        <v>32</v>
      </c>
      <c r="P1035" s="139" t="s">
        <v>58</v>
      </c>
      <c r="Q1035" s="139" t="s">
        <v>58</v>
      </c>
      <c r="R1035" s="140">
        <v>310</v>
      </c>
      <c r="S1035" s="140" t="s">
        <v>3635</v>
      </c>
      <c r="T1035" s="151" t="s">
        <v>1228</v>
      </c>
      <c r="U1035" s="140" t="s">
        <v>1039</v>
      </c>
      <c r="V1035" s="164" t="s">
        <v>7486</v>
      </c>
      <c r="W1035" s="170">
        <f t="shared" ca="1" si="143"/>
        <v>1982</v>
      </c>
      <c r="X1035" s="170" t="e">
        <f>INDEX(Kraftwerksliste!$C$21:$Z$559,MATCH(A1035,Kraftwerksliste!$D$21:$D$559,0),17)</f>
        <v>#N/A</v>
      </c>
      <c r="Z1035" s="153" t="str" cm="1">
        <f t="array" aca="1" ref="Z1035" ca="1">CELL("format",I1035)</f>
        <v>D1</v>
      </c>
      <c r="AA1035" s="6">
        <v>1034</v>
      </c>
      <c r="AB1035" s="173">
        <f t="shared" ca="1" si="144"/>
        <v>1982</v>
      </c>
      <c r="AC1035" s="6">
        <f t="shared" si="145"/>
        <v>1</v>
      </c>
      <c r="AD1035" s="6">
        <f t="shared" si="146"/>
        <v>0</v>
      </c>
      <c r="AE1035" s="6">
        <f t="shared" si="142"/>
        <v>36</v>
      </c>
      <c r="AF1035" s="6" t="str">
        <f t="shared" si="147"/>
        <v xml:space="preserve">Endgültig Stillgelegt 2018 </v>
      </c>
    </row>
    <row r="1036" spans="1:32" x14ac:dyDescent="0.25">
      <c r="A1036" s="139" t="s">
        <v>5801</v>
      </c>
      <c r="B1036" s="139" t="s">
        <v>5802</v>
      </c>
      <c r="C1036" s="139"/>
      <c r="D1036" s="139">
        <v>14913</v>
      </c>
      <c r="E1036" s="139" t="s">
        <v>7093</v>
      </c>
      <c r="F1036" s="139"/>
      <c r="G1036" s="139" t="s">
        <v>66</v>
      </c>
      <c r="H1036" s="139"/>
      <c r="I1036" s="32">
        <v>2009</v>
      </c>
      <c r="J1036" s="32">
        <v>2009</v>
      </c>
      <c r="K1036" s="139" t="s">
        <v>1</v>
      </c>
      <c r="L1036" s="139" t="s">
        <v>3864</v>
      </c>
      <c r="M1036" s="139"/>
      <c r="N1036" s="139"/>
      <c r="O1036" s="139" t="s">
        <v>3864</v>
      </c>
      <c r="P1036" s="139" t="s">
        <v>55</v>
      </c>
      <c r="Q1036" s="139"/>
      <c r="R1036" s="140">
        <v>10.6</v>
      </c>
      <c r="S1036" s="140"/>
      <c r="T1036" s="151" t="s">
        <v>1228</v>
      </c>
      <c r="U1036" s="140" t="s">
        <v>70</v>
      </c>
      <c r="V1036" s="164" t="s">
        <v>1</v>
      </c>
      <c r="W1036" s="170" t="str">
        <f t="shared" ca="1" si="143"/>
        <v>2009</v>
      </c>
      <c r="X1036" s="170" t="e">
        <f>INDEX(Kraftwerksliste!$C$21:$Z$559,MATCH(A1036,Kraftwerksliste!$D$21:$D$559,0),17)</f>
        <v>#N/A</v>
      </c>
      <c r="Z1036" s="153" t="str" cm="1">
        <f t="array" aca="1" ref="Z1036" ca="1">CELL("format",I1036)</f>
        <v>G</v>
      </c>
      <c r="AA1036" s="6">
        <v>1035</v>
      </c>
      <c r="AB1036" s="173" t="str">
        <f t="shared" ca="1" si="144"/>
        <v>2009</v>
      </c>
      <c r="AC1036" s="6">
        <f t="shared" si="145"/>
        <v>0</v>
      </c>
      <c r="AD1036" s="6">
        <f t="shared" si="146"/>
        <v>0</v>
      </c>
      <c r="AE1036" s="6">
        <f t="shared" si="142"/>
        <v>10</v>
      </c>
      <c r="AF1036" s="6" t="str">
        <f t="shared" si="147"/>
        <v>in Betrieb</v>
      </c>
    </row>
    <row r="1037" spans="1:32" x14ac:dyDescent="0.25">
      <c r="A1037" s="139" t="s">
        <v>3191</v>
      </c>
      <c r="B1037" s="139" t="s">
        <v>335</v>
      </c>
      <c r="C1037" s="139" t="s">
        <v>336</v>
      </c>
      <c r="D1037" s="139">
        <v>59368</v>
      </c>
      <c r="E1037" s="139" t="s">
        <v>3189</v>
      </c>
      <c r="F1037" s="139"/>
      <c r="G1037" s="139" t="s">
        <v>54</v>
      </c>
      <c r="H1037" s="139" t="s">
        <v>3192</v>
      </c>
      <c r="I1037" s="30">
        <v>26665</v>
      </c>
      <c r="J1037" s="30">
        <v>26665</v>
      </c>
      <c r="K1037" s="139" t="s">
        <v>1</v>
      </c>
      <c r="L1037" s="139" t="s">
        <v>20</v>
      </c>
      <c r="M1037" s="139"/>
      <c r="N1037" s="139"/>
      <c r="O1037" s="139" t="s">
        <v>20</v>
      </c>
      <c r="P1037" s="139" t="s">
        <v>58</v>
      </c>
      <c r="Q1037" s="139" t="s">
        <v>58</v>
      </c>
      <c r="R1037" s="140">
        <v>55</v>
      </c>
      <c r="S1037" s="140" t="s">
        <v>336</v>
      </c>
      <c r="T1037" s="151" t="s">
        <v>370</v>
      </c>
      <c r="U1037" s="140" t="s">
        <v>61</v>
      </c>
      <c r="V1037" s="164" t="s">
        <v>1</v>
      </c>
      <c r="W1037" s="170">
        <f t="shared" ca="1" si="143"/>
        <v>1973</v>
      </c>
      <c r="X1037" s="170" t="str">
        <f>INDEX(Kraftwerksliste!$C$21:$Z$559,MATCH(A1037,Kraftwerksliste!$D$21:$D$559,0),17)</f>
        <v>Combined cycle</v>
      </c>
      <c r="Z1037" s="153" t="str" cm="1">
        <f t="array" aca="1" ref="Z1037" ca="1">CELL("format",I1037)</f>
        <v>D1</v>
      </c>
      <c r="AA1037" s="6">
        <v>1036</v>
      </c>
      <c r="AB1037" s="173">
        <f t="shared" ca="1" si="144"/>
        <v>1973</v>
      </c>
      <c r="AC1037" s="6">
        <f t="shared" si="145"/>
        <v>0</v>
      </c>
      <c r="AD1037" s="6">
        <f t="shared" si="146"/>
        <v>0</v>
      </c>
      <c r="AE1037" s="6">
        <f t="shared" si="142"/>
        <v>10</v>
      </c>
      <c r="AF1037" s="6" t="str">
        <f t="shared" si="147"/>
        <v>in Betrieb</v>
      </c>
    </row>
    <row r="1038" spans="1:32" x14ac:dyDescent="0.25">
      <c r="A1038" s="139" t="s">
        <v>3193</v>
      </c>
      <c r="B1038" s="139" t="s">
        <v>335</v>
      </c>
      <c r="C1038" s="139" t="s">
        <v>336</v>
      </c>
      <c r="D1038" s="139">
        <v>59368</v>
      </c>
      <c r="E1038" s="139" t="s">
        <v>3189</v>
      </c>
      <c r="F1038" s="139"/>
      <c r="G1038" s="139" t="s">
        <v>54</v>
      </c>
      <c r="H1038" s="139" t="s">
        <v>3194</v>
      </c>
      <c r="I1038" s="30">
        <v>26665</v>
      </c>
      <c r="J1038" s="30">
        <v>26665</v>
      </c>
      <c r="K1038" s="139" t="s">
        <v>1</v>
      </c>
      <c r="L1038" s="139" t="s">
        <v>20</v>
      </c>
      <c r="M1038" s="139"/>
      <c r="N1038" s="139"/>
      <c r="O1038" s="139" t="s">
        <v>20</v>
      </c>
      <c r="P1038" s="139" t="s">
        <v>58</v>
      </c>
      <c r="Q1038" s="139" t="s">
        <v>58</v>
      </c>
      <c r="R1038" s="140">
        <v>55</v>
      </c>
      <c r="S1038" s="140" t="s">
        <v>336</v>
      </c>
      <c r="T1038" s="151" t="s">
        <v>370</v>
      </c>
      <c r="U1038" s="140" t="s">
        <v>61</v>
      </c>
      <c r="V1038" s="164" t="s">
        <v>1</v>
      </c>
      <c r="W1038" s="170">
        <f t="shared" ca="1" si="143"/>
        <v>1973</v>
      </c>
      <c r="X1038" s="170" t="str">
        <f>INDEX(Kraftwerksliste!$C$21:$Z$559,MATCH(A1038,Kraftwerksliste!$D$21:$D$559,0),17)</f>
        <v>Combined cycle</v>
      </c>
      <c r="Z1038" s="153" t="str" cm="1">
        <f t="array" aca="1" ref="Z1038" ca="1">CELL("format",I1038)</f>
        <v>D1</v>
      </c>
      <c r="AA1038" s="6">
        <v>1037</v>
      </c>
      <c r="AB1038" s="173">
        <f t="shared" ca="1" si="144"/>
        <v>1973</v>
      </c>
      <c r="AC1038" s="6">
        <f t="shared" si="145"/>
        <v>0</v>
      </c>
      <c r="AD1038" s="6">
        <f t="shared" si="146"/>
        <v>0</v>
      </c>
      <c r="AE1038" s="6">
        <f t="shared" si="142"/>
        <v>10</v>
      </c>
      <c r="AF1038" s="6" t="str">
        <f t="shared" si="147"/>
        <v>in Betrieb</v>
      </c>
    </row>
    <row r="1039" spans="1:32" x14ac:dyDescent="0.25">
      <c r="A1039" s="139" t="s">
        <v>3657</v>
      </c>
      <c r="B1039" s="139" t="s">
        <v>335</v>
      </c>
      <c r="C1039" s="139" t="s">
        <v>336</v>
      </c>
      <c r="D1039" s="139">
        <v>59368</v>
      </c>
      <c r="E1039" s="139" t="s">
        <v>3189</v>
      </c>
      <c r="F1039" s="139"/>
      <c r="G1039" s="139" t="s">
        <v>54</v>
      </c>
      <c r="H1039" s="139" t="s">
        <v>3658</v>
      </c>
      <c r="I1039" s="30">
        <v>26665</v>
      </c>
      <c r="J1039" s="30">
        <v>26665</v>
      </c>
      <c r="K1039" s="139" t="s">
        <v>3622</v>
      </c>
      <c r="L1039" s="139" t="s">
        <v>20</v>
      </c>
      <c r="M1039" s="139"/>
      <c r="N1039" s="139"/>
      <c r="O1039" s="139" t="s">
        <v>20</v>
      </c>
      <c r="P1039" s="139" t="s">
        <v>58</v>
      </c>
      <c r="Q1039" s="139" t="s">
        <v>58</v>
      </c>
      <c r="R1039" s="140">
        <v>55</v>
      </c>
      <c r="S1039" s="140" t="s">
        <v>336</v>
      </c>
      <c r="T1039" s="151" t="s">
        <v>370</v>
      </c>
      <c r="U1039" s="140" t="s">
        <v>61</v>
      </c>
      <c r="V1039" s="164" t="s">
        <v>7486</v>
      </c>
      <c r="W1039" s="170">
        <f t="shared" ca="1" si="143"/>
        <v>1973</v>
      </c>
      <c r="X1039" s="170" t="e">
        <f>INDEX(Kraftwerksliste!$C$21:$Z$559,MATCH(A1039,Kraftwerksliste!$D$21:$D$559,0),17)</f>
        <v>#N/A</v>
      </c>
      <c r="Z1039" s="153" t="str" cm="1">
        <f t="array" aca="1" ref="Z1039" ca="1">CELL("format",I1039)</f>
        <v>D1</v>
      </c>
      <c r="AA1039" s="6">
        <v>1038</v>
      </c>
      <c r="AB1039" s="173">
        <f t="shared" ca="1" si="144"/>
        <v>1973</v>
      </c>
      <c r="AC1039" s="6">
        <f t="shared" si="145"/>
        <v>1</v>
      </c>
      <c r="AD1039" s="6">
        <f t="shared" si="146"/>
        <v>0</v>
      </c>
      <c r="AE1039" s="6">
        <f t="shared" si="142"/>
        <v>36</v>
      </c>
      <c r="AF1039" s="6" t="str">
        <f t="shared" si="147"/>
        <v xml:space="preserve">Endgültig Stillgelegt 2018 </v>
      </c>
    </row>
    <row r="1040" spans="1:32" x14ac:dyDescent="0.25">
      <c r="A1040" s="139" t="s">
        <v>3188</v>
      </c>
      <c r="B1040" s="139" t="s">
        <v>335</v>
      </c>
      <c r="C1040" s="139" t="s">
        <v>336</v>
      </c>
      <c r="D1040" s="139">
        <v>59368</v>
      </c>
      <c r="E1040" s="139" t="s">
        <v>3189</v>
      </c>
      <c r="F1040" s="139"/>
      <c r="G1040" s="139" t="s">
        <v>54</v>
      </c>
      <c r="H1040" s="139" t="s">
        <v>3190</v>
      </c>
      <c r="I1040" s="30">
        <v>26665</v>
      </c>
      <c r="J1040" s="30">
        <v>26665</v>
      </c>
      <c r="K1040" s="139" t="s">
        <v>1</v>
      </c>
      <c r="L1040" s="139" t="s">
        <v>20</v>
      </c>
      <c r="M1040" s="139"/>
      <c r="N1040" s="139"/>
      <c r="O1040" s="139" t="s">
        <v>20</v>
      </c>
      <c r="P1040" s="139" t="s">
        <v>58</v>
      </c>
      <c r="Q1040" s="139" t="s">
        <v>58</v>
      </c>
      <c r="R1040" s="140">
        <v>55</v>
      </c>
      <c r="S1040" s="140" t="s">
        <v>336</v>
      </c>
      <c r="T1040" s="151" t="s">
        <v>370</v>
      </c>
      <c r="U1040" s="140" t="s">
        <v>61</v>
      </c>
      <c r="V1040" s="164" t="s">
        <v>1</v>
      </c>
      <c r="W1040" s="170">
        <f t="shared" ca="1" si="143"/>
        <v>1973</v>
      </c>
      <c r="X1040" s="170" t="str">
        <f>INDEX(Kraftwerksliste!$C$21:$Z$559,MATCH(A1040,Kraftwerksliste!$D$21:$D$559,0),17)</f>
        <v>Gas turbine</v>
      </c>
      <c r="Z1040" s="153" t="str" cm="1">
        <f t="array" aca="1" ref="Z1040" ca="1">CELL("format",I1040)</f>
        <v>D1</v>
      </c>
      <c r="AA1040" s="6">
        <v>1039</v>
      </c>
      <c r="AB1040" s="173">
        <f t="shared" ca="1" si="144"/>
        <v>1973</v>
      </c>
      <c r="AC1040" s="6">
        <f t="shared" si="145"/>
        <v>0</v>
      </c>
      <c r="AD1040" s="6">
        <f t="shared" si="146"/>
        <v>0</v>
      </c>
      <c r="AE1040" s="6">
        <f t="shared" ref="AE1040:AE1103" si="148">LEN(K1040)</f>
        <v>10</v>
      </c>
      <c r="AF1040" s="6" t="str">
        <f t="shared" si="147"/>
        <v>in Betrieb</v>
      </c>
    </row>
    <row r="1041" spans="1:32" x14ac:dyDescent="0.25">
      <c r="A1041" s="139" t="s">
        <v>3195</v>
      </c>
      <c r="B1041" s="139" t="s">
        <v>335</v>
      </c>
      <c r="C1041" s="139" t="s">
        <v>336</v>
      </c>
      <c r="D1041" s="139">
        <v>59368</v>
      </c>
      <c r="E1041" s="139" t="s">
        <v>3189</v>
      </c>
      <c r="F1041" s="139"/>
      <c r="G1041" s="139" t="s">
        <v>54</v>
      </c>
      <c r="H1041" s="139" t="s">
        <v>3196</v>
      </c>
      <c r="I1041" s="30">
        <v>26665</v>
      </c>
      <c r="J1041" s="30">
        <v>26665</v>
      </c>
      <c r="K1041" s="139" t="s">
        <v>68</v>
      </c>
      <c r="L1041" s="139" t="s">
        <v>20</v>
      </c>
      <c r="M1041" s="139"/>
      <c r="N1041" s="139"/>
      <c r="O1041" s="139" t="s">
        <v>20</v>
      </c>
      <c r="P1041" s="139" t="s">
        <v>58</v>
      </c>
      <c r="Q1041" s="139" t="s">
        <v>58</v>
      </c>
      <c r="R1041" s="140">
        <v>355</v>
      </c>
      <c r="S1041" s="140" t="s">
        <v>336</v>
      </c>
      <c r="T1041" s="151" t="s">
        <v>1228</v>
      </c>
      <c r="U1041" s="140" t="s">
        <v>86</v>
      </c>
      <c r="V1041" s="164" t="s">
        <v>7478</v>
      </c>
      <c r="W1041" s="170">
        <f t="shared" ca="1" si="143"/>
        <v>1973</v>
      </c>
      <c r="X1041" s="170" t="e">
        <f>INDEX(Kraftwerksliste!$C$21:$Z$559,MATCH(A1041,Kraftwerksliste!$D$21:$D$559,0),17)</f>
        <v>#N/A</v>
      </c>
      <c r="Z1041" s="153" t="str" cm="1">
        <f t="array" aca="1" ref="Z1041" ca="1">CELL("format",I1041)</f>
        <v>D1</v>
      </c>
      <c r="AA1041" s="6">
        <v>1040</v>
      </c>
      <c r="AB1041" s="173">
        <f t="shared" ca="1" si="144"/>
        <v>1973</v>
      </c>
      <c r="AC1041" s="6">
        <f t="shared" si="145"/>
        <v>1</v>
      </c>
      <c r="AD1041" s="6">
        <f t="shared" si="146"/>
        <v>0</v>
      </c>
      <c r="AE1041" s="6">
        <f t="shared" si="148"/>
        <v>31</v>
      </c>
      <c r="AF1041" s="6" t="str">
        <f t="shared" si="147"/>
        <v xml:space="preserve">Vorläufig Stillgelegt </v>
      </c>
    </row>
    <row r="1042" spans="1:32" x14ac:dyDescent="0.25">
      <c r="A1042" s="139" t="s">
        <v>3197</v>
      </c>
      <c r="B1042" s="139" t="s">
        <v>335</v>
      </c>
      <c r="C1042" s="139" t="s">
        <v>336</v>
      </c>
      <c r="D1042" s="139">
        <v>59368</v>
      </c>
      <c r="E1042" s="139" t="s">
        <v>3189</v>
      </c>
      <c r="F1042" s="139"/>
      <c r="G1042" s="139" t="s">
        <v>54</v>
      </c>
      <c r="H1042" s="139" t="s">
        <v>3198</v>
      </c>
      <c r="I1042" s="30">
        <v>26665</v>
      </c>
      <c r="J1042" s="30">
        <v>26665</v>
      </c>
      <c r="K1042" s="139" t="s">
        <v>1</v>
      </c>
      <c r="L1042" s="139" t="s">
        <v>20</v>
      </c>
      <c r="M1042" s="139"/>
      <c r="N1042" s="139"/>
      <c r="O1042" s="139" t="s">
        <v>20</v>
      </c>
      <c r="P1042" s="139" t="s">
        <v>58</v>
      </c>
      <c r="Q1042" s="139" t="s">
        <v>58</v>
      </c>
      <c r="R1042" s="140">
        <v>355</v>
      </c>
      <c r="S1042" s="140" t="s">
        <v>336</v>
      </c>
      <c r="T1042" s="151" t="s">
        <v>1228</v>
      </c>
      <c r="U1042" s="140" t="s">
        <v>86</v>
      </c>
      <c r="V1042" s="164" t="s">
        <v>1</v>
      </c>
      <c r="W1042" s="170">
        <f t="shared" ca="1" si="143"/>
        <v>1973</v>
      </c>
      <c r="X1042" s="170" t="e">
        <f>INDEX(Kraftwerksliste!$C$21:$Z$559,MATCH(A1042,Kraftwerksliste!$D$21:$D$559,0),17)</f>
        <v>#N/A</v>
      </c>
      <c r="Z1042" s="153" t="str" cm="1">
        <f t="array" aca="1" ref="Z1042" ca="1">CELL("format",I1042)</f>
        <v>D1</v>
      </c>
      <c r="AA1042" s="6">
        <v>1041</v>
      </c>
      <c r="AB1042" s="173">
        <f t="shared" ca="1" si="144"/>
        <v>1973</v>
      </c>
      <c r="AC1042" s="6">
        <f t="shared" si="145"/>
        <v>0</v>
      </c>
      <c r="AD1042" s="6">
        <f t="shared" si="146"/>
        <v>0</v>
      </c>
      <c r="AE1042" s="6">
        <f t="shared" si="148"/>
        <v>10</v>
      </c>
      <c r="AF1042" s="6" t="str">
        <f t="shared" si="147"/>
        <v>in Betrieb</v>
      </c>
    </row>
    <row r="1043" spans="1:32" x14ac:dyDescent="0.25">
      <c r="A1043" s="139" t="s">
        <v>3199</v>
      </c>
      <c r="B1043" s="139" t="s">
        <v>335</v>
      </c>
      <c r="C1043" s="139" t="s">
        <v>336</v>
      </c>
      <c r="D1043" s="139">
        <v>59368</v>
      </c>
      <c r="E1043" s="139" t="s">
        <v>3189</v>
      </c>
      <c r="F1043" s="139"/>
      <c r="G1043" s="139" t="s">
        <v>54</v>
      </c>
      <c r="H1043" s="139" t="s">
        <v>3200</v>
      </c>
      <c r="I1043" s="30">
        <v>26665</v>
      </c>
      <c r="J1043" s="30">
        <v>26665</v>
      </c>
      <c r="K1043" s="139" t="s">
        <v>1</v>
      </c>
      <c r="L1043" s="139" t="s">
        <v>20</v>
      </c>
      <c r="M1043" s="139"/>
      <c r="N1043" s="139"/>
      <c r="O1043" s="139" t="s">
        <v>20</v>
      </c>
      <c r="P1043" s="139" t="s">
        <v>58</v>
      </c>
      <c r="Q1043" s="139" t="s">
        <v>58</v>
      </c>
      <c r="R1043" s="140">
        <v>355</v>
      </c>
      <c r="S1043" s="140" t="s">
        <v>336</v>
      </c>
      <c r="T1043" s="151" t="s">
        <v>1228</v>
      </c>
      <c r="U1043" s="140" t="s">
        <v>86</v>
      </c>
      <c r="V1043" s="164" t="s">
        <v>1</v>
      </c>
      <c r="W1043" s="170">
        <f t="shared" ca="1" si="143"/>
        <v>1973</v>
      </c>
      <c r="X1043" s="170" t="str">
        <f>INDEX(Kraftwerksliste!$C$21:$Z$559,MATCH(A1043,Kraftwerksliste!$D$21:$D$559,0),17)</f>
        <v>Combined cycle</v>
      </c>
      <c r="Z1043" s="153" t="str" cm="1">
        <f t="array" aca="1" ref="Z1043" ca="1">CELL("format",I1043)</f>
        <v>D1</v>
      </c>
      <c r="AA1043" s="6">
        <v>1042</v>
      </c>
      <c r="AB1043" s="173">
        <f t="shared" ca="1" si="144"/>
        <v>1973</v>
      </c>
      <c r="AC1043" s="6">
        <f t="shared" si="145"/>
        <v>0</v>
      </c>
      <c r="AD1043" s="6">
        <f t="shared" si="146"/>
        <v>0</v>
      </c>
      <c r="AE1043" s="6">
        <f t="shared" si="148"/>
        <v>10</v>
      </c>
      <c r="AF1043" s="6" t="str">
        <f t="shared" si="147"/>
        <v>in Betrieb</v>
      </c>
    </row>
    <row r="1044" spans="1:32" x14ac:dyDescent="0.25">
      <c r="A1044" s="139" t="s">
        <v>3204</v>
      </c>
      <c r="B1044" s="139" t="s">
        <v>335</v>
      </c>
      <c r="C1044" s="139" t="s">
        <v>336</v>
      </c>
      <c r="D1044" s="139">
        <v>59368</v>
      </c>
      <c r="E1044" s="139" t="s">
        <v>3189</v>
      </c>
      <c r="F1044" s="139"/>
      <c r="G1044" s="139" t="s">
        <v>54</v>
      </c>
      <c r="H1044" s="139" t="s">
        <v>3205</v>
      </c>
      <c r="I1044" s="30">
        <v>30834</v>
      </c>
      <c r="J1044" s="30">
        <v>30834</v>
      </c>
      <c r="K1044" s="139" t="s">
        <v>3676</v>
      </c>
      <c r="L1044" s="139" t="s">
        <v>32</v>
      </c>
      <c r="M1044" s="139"/>
      <c r="N1044" s="139"/>
      <c r="O1044" s="139" t="s">
        <v>32</v>
      </c>
      <c r="P1044" s="139" t="s">
        <v>58</v>
      </c>
      <c r="Q1044" s="139" t="s">
        <v>58</v>
      </c>
      <c r="R1044" s="140">
        <v>614</v>
      </c>
      <c r="S1044" s="140" t="s">
        <v>3206</v>
      </c>
      <c r="T1044" s="151" t="s">
        <v>1004</v>
      </c>
      <c r="U1044" s="140" t="s">
        <v>1005</v>
      </c>
      <c r="V1044" s="164" t="s">
        <v>7487</v>
      </c>
      <c r="W1044" s="170">
        <f t="shared" ca="1" si="143"/>
        <v>1984</v>
      </c>
      <c r="X1044" s="170" t="str">
        <f>INDEX(Kraftwerksliste!$C$21:$Z$559,MATCH(A1044,Kraftwerksliste!$D$21:$D$559,0),17)</f>
        <v>Steam turbine</v>
      </c>
      <c r="Z1044" s="153" t="str" cm="1">
        <f t="array" aca="1" ref="Z1044" ca="1">CELL("format",I1044)</f>
        <v>D1</v>
      </c>
      <c r="AA1044" s="6">
        <v>1043</v>
      </c>
      <c r="AB1044" s="173">
        <f t="shared" ca="1" si="144"/>
        <v>1984</v>
      </c>
      <c r="AC1044" s="6">
        <f t="shared" si="145"/>
        <v>1</v>
      </c>
      <c r="AD1044" s="6">
        <f t="shared" si="146"/>
        <v>0</v>
      </c>
      <c r="AE1044" s="6">
        <f t="shared" si="148"/>
        <v>36</v>
      </c>
      <c r="AF1044" s="6" t="str">
        <f t="shared" si="147"/>
        <v xml:space="preserve">Endgültig Stillgelegt 2019 </v>
      </c>
    </row>
    <row r="1045" spans="1:32" x14ac:dyDescent="0.25">
      <c r="A1045" s="139" t="s">
        <v>3201</v>
      </c>
      <c r="B1045" s="139" t="s">
        <v>335</v>
      </c>
      <c r="C1045" s="139" t="s">
        <v>336</v>
      </c>
      <c r="D1045" s="139">
        <v>59368</v>
      </c>
      <c r="E1045" s="139" t="s">
        <v>3189</v>
      </c>
      <c r="F1045" s="139"/>
      <c r="G1045" s="139" t="s">
        <v>54</v>
      </c>
      <c r="H1045" s="139" t="s">
        <v>3202</v>
      </c>
      <c r="I1045" s="30">
        <v>30834</v>
      </c>
      <c r="J1045" s="30">
        <v>30834</v>
      </c>
      <c r="K1045" s="139" t="s">
        <v>1</v>
      </c>
      <c r="L1045" s="139" t="s">
        <v>20</v>
      </c>
      <c r="M1045" s="139"/>
      <c r="N1045" s="139"/>
      <c r="O1045" s="139" t="s">
        <v>20</v>
      </c>
      <c r="P1045" s="139" t="s">
        <v>58</v>
      </c>
      <c r="Q1045" s="139" t="s">
        <v>58</v>
      </c>
      <c r="R1045" s="140">
        <v>112</v>
      </c>
      <c r="S1045" s="140" t="s">
        <v>3203</v>
      </c>
      <c r="T1045" s="151" t="s">
        <v>370</v>
      </c>
      <c r="U1045" s="140" t="s">
        <v>953</v>
      </c>
      <c r="V1045" s="164" t="s">
        <v>1</v>
      </c>
      <c r="W1045" s="170">
        <f t="shared" ca="1" si="143"/>
        <v>1984</v>
      </c>
      <c r="X1045" s="170" t="str">
        <f>INDEX(Kraftwerksliste!$C$21:$Z$559,MATCH(A1045,Kraftwerksliste!$D$21:$D$559,0),17)</f>
        <v>Gas turbine</v>
      </c>
      <c r="Z1045" s="153" t="str" cm="1">
        <f t="array" aca="1" ref="Z1045" ca="1">CELL("format",I1045)</f>
        <v>D1</v>
      </c>
      <c r="AA1045" s="6">
        <v>1044</v>
      </c>
      <c r="AB1045" s="173">
        <f t="shared" ca="1" si="144"/>
        <v>1984</v>
      </c>
      <c r="AC1045" s="6">
        <f t="shared" si="145"/>
        <v>0</v>
      </c>
      <c r="AD1045" s="6">
        <f t="shared" si="146"/>
        <v>0</v>
      </c>
      <c r="AE1045" s="6">
        <f t="shared" si="148"/>
        <v>10</v>
      </c>
      <c r="AF1045" s="6" t="str">
        <f t="shared" si="147"/>
        <v>in Betrieb</v>
      </c>
    </row>
    <row r="1046" spans="1:32" x14ac:dyDescent="0.25">
      <c r="A1046" s="139" t="s">
        <v>5805</v>
      </c>
      <c r="B1046" s="139" t="s">
        <v>3876</v>
      </c>
      <c r="C1046" s="139" t="s">
        <v>5806</v>
      </c>
      <c r="D1046" s="139">
        <v>97877</v>
      </c>
      <c r="E1046" s="139" t="s">
        <v>7095</v>
      </c>
      <c r="F1046" s="139"/>
      <c r="G1046" s="139" t="s">
        <v>57</v>
      </c>
      <c r="H1046" s="139"/>
      <c r="I1046" s="30">
        <v>37421</v>
      </c>
      <c r="J1046" s="30">
        <v>37421</v>
      </c>
      <c r="K1046" s="139" t="s">
        <v>1</v>
      </c>
      <c r="L1046" s="139" t="s">
        <v>3864</v>
      </c>
      <c r="M1046" s="139"/>
      <c r="N1046" s="139"/>
      <c r="O1046" s="139" t="s">
        <v>3864</v>
      </c>
      <c r="P1046" s="139" t="s">
        <v>55</v>
      </c>
      <c r="Q1046" s="139" t="s">
        <v>58</v>
      </c>
      <c r="R1046" s="140">
        <v>10.5</v>
      </c>
      <c r="S1046" s="140" t="s">
        <v>7449</v>
      </c>
      <c r="T1046" s="151" t="s">
        <v>149</v>
      </c>
      <c r="U1046" s="140" t="s">
        <v>7450</v>
      </c>
      <c r="V1046" s="164" t="s">
        <v>1</v>
      </c>
      <c r="W1046" s="170">
        <f t="shared" ca="1" si="143"/>
        <v>2002</v>
      </c>
      <c r="X1046" s="170" t="e">
        <f>INDEX(Kraftwerksliste!$C$21:$Z$559,MATCH(A1046,Kraftwerksliste!$D$21:$D$559,0),17)</f>
        <v>#N/A</v>
      </c>
      <c r="Z1046" s="153" t="str" cm="1">
        <f t="array" aca="1" ref="Z1046" ca="1">CELL("format",I1046)</f>
        <v>D1</v>
      </c>
      <c r="AA1046" s="6">
        <v>1045</v>
      </c>
      <c r="AB1046" s="173">
        <f t="shared" ca="1" si="144"/>
        <v>2002</v>
      </c>
      <c r="AC1046" s="6">
        <f t="shared" si="145"/>
        <v>0</v>
      </c>
      <c r="AD1046" s="6">
        <f t="shared" si="146"/>
        <v>0</v>
      </c>
      <c r="AE1046" s="6">
        <f t="shared" si="148"/>
        <v>10</v>
      </c>
      <c r="AF1046" s="6" t="str">
        <f t="shared" si="147"/>
        <v>in Betrieb</v>
      </c>
    </row>
    <row r="1047" spans="1:32" x14ac:dyDescent="0.25">
      <c r="A1047" s="139" t="s">
        <v>5810</v>
      </c>
      <c r="B1047" s="139"/>
      <c r="C1047" s="139"/>
      <c r="D1047" s="139">
        <v>39448</v>
      </c>
      <c r="E1047" s="139" t="s">
        <v>7100</v>
      </c>
      <c r="F1047" s="139"/>
      <c r="G1047" s="139" t="s">
        <v>99</v>
      </c>
      <c r="H1047" s="139"/>
      <c r="I1047" s="32">
        <v>2002</v>
      </c>
      <c r="J1047" s="32">
        <v>2002</v>
      </c>
      <c r="K1047" s="139" t="s">
        <v>1</v>
      </c>
      <c r="L1047" s="139" t="s">
        <v>3864</v>
      </c>
      <c r="M1047" s="139"/>
      <c r="N1047" s="139"/>
      <c r="O1047" s="139" t="s">
        <v>3864</v>
      </c>
      <c r="P1047" s="139" t="s">
        <v>55</v>
      </c>
      <c r="Q1047" s="139"/>
      <c r="R1047" s="140">
        <v>42</v>
      </c>
      <c r="S1047" s="140"/>
      <c r="T1047" s="151" t="s">
        <v>149</v>
      </c>
      <c r="U1047" s="140" t="s">
        <v>161</v>
      </c>
      <c r="V1047" s="164" t="s">
        <v>1</v>
      </c>
      <c r="W1047" s="170" t="str">
        <f t="shared" ca="1" si="143"/>
        <v>2002</v>
      </c>
      <c r="X1047" s="170" t="e">
        <f>INDEX(Kraftwerksliste!$C$21:$Z$559,MATCH(A1047,Kraftwerksliste!$D$21:$D$559,0),17)</f>
        <v>#N/A</v>
      </c>
      <c r="Z1047" s="153" t="str" cm="1">
        <f t="array" aca="1" ref="Z1047" ca="1">CELL("format",I1047)</f>
        <v>G</v>
      </c>
      <c r="AA1047" s="6">
        <v>1046</v>
      </c>
      <c r="AB1047" s="173" t="str">
        <f t="shared" ca="1" si="144"/>
        <v>2002</v>
      </c>
      <c r="AC1047" s="6">
        <f t="shared" si="145"/>
        <v>0</v>
      </c>
      <c r="AD1047" s="6">
        <f t="shared" si="146"/>
        <v>0</v>
      </c>
      <c r="AE1047" s="6">
        <f t="shared" si="148"/>
        <v>10</v>
      </c>
      <c r="AF1047" s="6" t="str">
        <f t="shared" si="147"/>
        <v>in Betrieb</v>
      </c>
    </row>
    <row r="1048" spans="1:32" x14ac:dyDescent="0.25">
      <c r="A1048" s="139" t="s">
        <v>5811</v>
      </c>
      <c r="B1048" s="139"/>
      <c r="C1048" s="139"/>
      <c r="D1048" s="139">
        <v>39448</v>
      </c>
      <c r="E1048" s="139" t="s">
        <v>7100</v>
      </c>
      <c r="F1048" s="139"/>
      <c r="G1048" s="139" t="s">
        <v>99</v>
      </c>
      <c r="H1048" s="139"/>
      <c r="I1048" s="32">
        <v>2001</v>
      </c>
      <c r="J1048" s="32">
        <v>2001</v>
      </c>
      <c r="K1048" s="139" t="s">
        <v>1</v>
      </c>
      <c r="L1048" s="139" t="s">
        <v>3864</v>
      </c>
      <c r="M1048" s="139"/>
      <c r="N1048" s="139"/>
      <c r="O1048" s="139" t="s">
        <v>3864</v>
      </c>
      <c r="P1048" s="139" t="s">
        <v>55</v>
      </c>
      <c r="Q1048" s="139"/>
      <c r="R1048" s="140">
        <v>16.2</v>
      </c>
      <c r="S1048" s="140"/>
      <c r="T1048" s="151" t="s">
        <v>149</v>
      </c>
      <c r="U1048" s="140" t="s">
        <v>161</v>
      </c>
      <c r="V1048" s="164" t="s">
        <v>1</v>
      </c>
      <c r="W1048" s="170" t="str">
        <f t="shared" ca="1" si="143"/>
        <v>2001</v>
      </c>
      <c r="X1048" s="170" t="e">
        <f>INDEX(Kraftwerksliste!$C$21:$Z$559,MATCH(A1048,Kraftwerksliste!$D$21:$D$559,0),17)</f>
        <v>#N/A</v>
      </c>
      <c r="Z1048" s="153" t="str" cm="1">
        <f t="array" aca="1" ref="Z1048" ca="1">CELL("format",I1048)</f>
        <v>G</v>
      </c>
      <c r="AA1048" s="6">
        <v>1047</v>
      </c>
      <c r="AB1048" s="173" t="str">
        <f t="shared" ca="1" si="144"/>
        <v>2001</v>
      </c>
      <c r="AC1048" s="6">
        <f t="shared" si="145"/>
        <v>0</v>
      </c>
      <c r="AD1048" s="6">
        <f t="shared" si="146"/>
        <v>0</v>
      </c>
      <c r="AE1048" s="6">
        <f t="shared" si="148"/>
        <v>10</v>
      </c>
      <c r="AF1048" s="6" t="str">
        <f t="shared" si="147"/>
        <v>in Betrieb</v>
      </c>
    </row>
    <row r="1049" spans="1:32" x14ac:dyDescent="0.25">
      <c r="A1049" s="139" t="s">
        <v>5812</v>
      </c>
      <c r="B1049" s="139" t="s">
        <v>5813</v>
      </c>
      <c r="C1049" s="139"/>
      <c r="D1049" s="139">
        <v>26556</v>
      </c>
      <c r="E1049" s="139" t="s">
        <v>7101</v>
      </c>
      <c r="F1049" s="139"/>
      <c r="G1049" s="139" t="s">
        <v>59</v>
      </c>
      <c r="H1049" s="139"/>
      <c r="I1049" s="32">
        <v>1997</v>
      </c>
      <c r="J1049" s="32">
        <v>1997</v>
      </c>
      <c r="K1049" s="139" t="s">
        <v>1</v>
      </c>
      <c r="L1049" s="139" t="s">
        <v>3864</v>
      </c>
      <c r="M1049" s="139"/>
      <c r="N1049" s="139"/>
      <c r="O1049" s="139" t="s">
        <v>3864</v>
      </c>
      <c r="P1049" s="139" t="s">
        <v>55</v>
      </c>
      <c r="Q1049" s="139"/>
      <c r="R1049" s="140">
        <v>49.5</v>
      </c>
      <c r="S1049" s="140"/>
      <c r="T1049" s="151" t="s">
        <v>1280</v>
      </c>
      <c r="U1049" s="140" t="s">
        <v>60</v>
      </c>
      <c r="V1049" s="164" t="s">
        <v>1</v>
      </c>
      <c r="W1049" s="170" t="str">
        <f t="shared" ca="1" si="143"/>
        <v>1997</v>
      </c>
      <c r="X1049" s="170" t="e">
        <f>INDEX(Kraftwerksliste!$C$21:$Z$559,MATCH(A1049,Kraftwerksliste!$D$21:$D$559,0),17)</f>
        <v>#N/A</v>
      </c>
      <c r="Z1049" s="153" t="str" cm="1">
        <f t="array" aca="1" ref="Z1049" ca="1">CELL("format",I1049)</f>
        <v>G</v>
      </c>
      <c r="AA1049" s="6">
        <v>1048</v>
      </c>
      <c r="AB1049" s="173" t="str">
        <f t="shared" ca="1" si="144"/>
        <v>1997</v>
      </c>
      <c r="AC1049" s="6">
        <f t="shared" si="145"/>
        <v>0</v>
      </c>
      <c r="AD1049" s="6">
        <f t="shared" si="146"/>
        <v>0</v>
      </c>
      <c r="AE1049" s="6">
        <f t="shared" si="148"/>
        <v>10</v>
      </c>
      <c r="AF1049" s="6" t="str">
        <f t="shared" si="147"/>
        <v>in Betrieb</v>
      </c>
    </row>
    <row r="1050" spans="1:32" x14ac:dyDescent="0.25">
      <c r="A1050" s="139" t="s">
        <v>5816</v>
      </c>
      <c r="B1050" s="139" t="s">
        <v>5817</v>
      </c>
      <c r="C1050" s="139"/>
      <c r="D1050" s="139">
        <v>29386</v>
      </c>
      <c r="E1050" s="139" t="s">
        <v>7103</v>
      </c>
      <c r="F1050" s="139"/>
      <c r="G1050" s="139" t="s">
        <v>59</v>
      </c>
      <c r="H1050" s="139"/>
      <c r="I1050" s="32">
        <v>2007</v>
      </c>
      <c r="J1050" s="32">
        <v>2007</v>
      </c>
      <c r="K1050" s="139" t="s">
        <v>1</v>
      </c>
      <c r="L1050" s="139" t="s">
        <v>3864</v>
      </c>
      <c r="M1050" s="139"/>
      <c r="N1050" s="139"/>
      <c r="O1050" s="139" t="s">
        <v>3864</v>
      </c>
      <c r="P1050" s="139" t="s">
        <v>55</v>
      </c>
      <c r="Q1050" s="139"/>
      <c r="R1050" s="140">
        <v>20</v>
      </c>
      <c r="S1050" s="140"/>
      <c r="T1050" s="151" t="s">
        <v>370</v>
      </c>
      <c r="U1050" s="140" t="s">
        <v>7321</v>
      </c>
      <c r="V1050" s="164" t="s">
        <v>1</v>
      </c>
      <c r="W1050" s="170" t="str">
        <f t="shared" ca="1" si="143"/>
        <v>2007</v>
      </c>
      <c r="X1050" s="170" t="e">
        <f>INDEX(Kraftwerksliste!$C$21:$Z$559,MATCH(A1050,Kraftwerksliste!$D$21:$D$559,0),17)</f>
        <v>#N/A</v>
      </c>
      <c r="Z1050" s="153" t="str" cm="1">
        <f t="array" aca="1" ref="Z1050" ca="1">CELL("format",I1050)</f>
        <v>G</v>
      </c>
      <c r="AA1050" s="6">
        <v>1049</v>
      </c>
      <c r="AB1050" s="173" t="str">
        <f t="shared" ca="1" si="144"/>
        <v>2007</v>
      </c>
      <c r="AC1050" s="6">
        <f t="shared" si="145"/>
        <v>0</v>
      </c>
      <c r="AD1050" s="6">
        <f t="shared" si="146"/>
        <v>0</v>
      </c>
      <c r="AE1050" s="6">
        <f t="shared" si="148"/>
        <v>10</v>
      </c>
      <c r="AF1050" s="6" t="str">
        <f t="shared" si="147"/>
        <v>in Betrieb</v>
      </c>
    </row>
    <row r="1051" spans="1:32" x14ac:dyDescent="0.25">
      <c r="A1051" s="139" t="s">
        <v>5831</v>
      </c>
      <c r="B1051" s="139" t="s">
        <v>5832</v>
      </c>
      <c r="C1051" s="139"/>
      <c r="D1051" s="139">
        <v>24647</v>
      </c>
      <c r="E1051" s="139" t="s">
        <v>7113</v>
      </c>
      <c r="F1051" s="139"/>
      <c r="G1051" s="139" t="s">
        <v>78</v>
      </c>
      <c r="H1051" s="139"/>
      <c r="I1051" s="32">
        <v>2010</v>
      </c>
      <c r="J1051" s="32">
        <v>2010</v>
      </c>
      <c r="K1051" s="139" t="s">
        <v>1</v>
      </c>
      <c r="L1051" s="139" t="s">
        <v>3864</v>
      </c>
      <c r="M1051" s="139"/>
      <c r="N1051" s="139"/>
      <c r="O1051" s="139" t="s">
        <v>3864</v>
      </c>
      <c r="P1051" s="139" t="s">
        <v>55</v>
      </c>
      <c r="Q1051" s="139"/>
      <c r="R1051" s="140">
        <v>17.5</v>
      </c>
      <c r="S1051" s="140"/>
      <c r="T1051" s="151" t="s">
        <v>149</v>
      </c>
      <c r="U1051" s="140" t="s">
        <v>79</v>
      </c>
      <c r="V1051" s="164" t="s">
        <v>1</v>
      </c>
      <c r="W1051" s="170" t="str">
        <f t="shared" ca="1" si="143"/>
        <v>2010</v>
      </c>
      <c r="X1051" s="170" t="e">
        <f>INDEX(Kraftwerksliste!$C$21:$Z$559,MATCH(A1051,Kraftwerksliste!$D$21:$D$559,0),17)</f>
        <v>#N/A</v>
      </c>
      <c r="Z1051" s="153" t="str" cm="1">
        <f t="array" aca="1" ref="Z1051" ca="1">CELL("format",I1051)</f>
        <v>G</v>
      </c>
      <c r="AA1051" s="6">
        <v>1050</v>
      </c>
      <c r="AB1051" s="173" t="str">
        <f t="shared" ca="1" si="144"/>
        <v>2010</v>
      </c>
      <c r="AC1051" s="6">
        <f t="shared" si="145"/>
        <v>0</v>
      </c>
      <c r="AD1051" s="6">
        <f t="shared" si="146"/>
        <v>0</v>
      </c>
      <c r="AE1051" s="6">
        <f t="shared" si="148"/>
        <v>10</v>
      </c>
      <c r="AF1051" s="6" t="str">
        <f t="shared" si="147"/>
        <v>in Betrieb</v>
      </c>
    </row>
    <row r="1052" spans="1:32" x14ac:dyDescent="0.25">
      <c r="A1052" s="139" t="s">
        <v>5833</v>
      </c>
      <c r="B1052" s="139" t="s">
        <v>5834</v>
      </c>
      <c r="C1052" s="139"/>
      <c r="D1052" s="139">
        <v>24649</v>
      </c>
      <c r="E1052" s="139" t="s">
        <v>7113</v>
      </c>
      <c r="F1052" s="139"/>
      <c r="G1052" s="139" t="s">
        <v>78</v>
      </c>
      <c r="H1052" s="139"/>
      <c r="I1052" s="32">
        <v>2001</v>
      </c>
      <c r="J1052" s="32">
        <v>2001</v>
      </c>
      <c r="K1052" s="139" t="s">
        <v>1</v>
      </c>
      <c r="L1052" s="139" t="s">
        <v>3864</v>
      </c>
      <c r="M1052" s="139"/>
      <c r="N1052" s="139"/>
      <c r="O1052" s="139" t="s">
        <v>3864</v>
      </c>
      <c r="P1052" s="139" t="s">
        <v>55</v>
      </c>
      <c r="Q1052" s="139"/>
      <c r="R1052" s="140">
        <v>12.3</v>
      </c>
      <c r="S1052" s="140"/>
      <c r="T1052" s="151" t="s">
        <v>149</v>
      </c>
      <c r="U1052" s="140" t="s">
        <v>79</v>
      </c>
      <c r="V1052" s="164" t="s">
        <v>1</v>
      </c>
      <c r="W1052" s="170" t="str">
        <f t="shared" ca="1" si="143"/>
        <v>2001</v>
      </c>
      <c r="X1052" s="170" t="e">
        <f>INDEX(Kraftwerksliste!$C$21:$Z$559,MATCH(A1052,Kraftwerksliste!$D$21:$D$559,0),17)</f>
        <v>#N/A</v>
      </c>
      <c r="Z1052" s="153" t="str" cm="1">
        <f t="array" aca="1" ref="Z1052" ca="1">CELL("format",I1052)</f>
        <v>G</v>
      </c>
      <c r="AA1052" s="6">
        <v>1051</v>
      </c>
      <c r="AB1052" s="173" t="str">
        <f t="shared" ca="1" si="144"/>
        <v>2001</v>
      </c>
      <c r="AC1052" s="6">
        <f t="shared" si="145"/>
        <v>0</v>
      </c>
      <c r="AD1052" s="6">
        <f t="shared" si="146"/>
        <v>0</v>
      </c>
      <c r="AE1052" s="6">
        <f t="shared" si="148"/>
        <v>10</v>
      </c>
      <c r="AF1052" s="6" t="str">
        <f t="shared" si="147"/>
        <v>in Betrieb</v>
      </c>
    </row>
    <row r="1053" spans="1:32" x14ac:dyDescent="0.25">
      <c r="A1053" s="139" t="s">
        <v>3223</v>
      </c>
      <c r="B1053" s="139" t="s">
        <v>3224</v>
      </c>
      <c r="C1053" s="139" t="s">
        <v>3225</v>
      </c>
      <c r="D1053" s="139">
        <v>65203</v>
      </c>
      <c r="E1053" s="139" t="s">
        <v>3219</v>
      </c>
      <c r="F1053" s="139"/>
      <c r="G1053" s="139" t="s">
        <v>220</v>
      </c>
      <c r="H1053" s="139" t="s">
        <v>786</v>
      </c>
      <c r="I1053" s="126">
        <v>37708</v>
      </c>
      <c r="J1053" s="126">
        <v>37708</v>
      </c>
      <c r="K1053" s="139" t="s">
        <v>1</v>
      </c>
      <c r="L1053" s="139" t="s">
        <v>17</v>
      </c>
      <c r="M1053" s="139" t="s">
        <v>1344</v>
      </c>
      <c r="N1053" s="139" t="s">
        <v>20</v>
      </c>
      <c r="O1053" s="139" t="s">
        <v>17</v>
      </c>
      <c r="P1053" s="139" t="s">
        <v>55</v>
      </c>
      <c r="Q1053" s="139" t="s">
        <v>55</v>
      </c>
      <c r="R1053" s="140">
        <v>6.7</v>
      </c>
      <c r="S1053" s="140" t="s">
        <v>3226</v>
      </c>
      <c r="T1053" s="151" t="s">
        <v>149</v>
      </c>
      <c r="U1053" s="140" t="s">
        <v>3224</v>
      </c>
      <c r="V1053" s="164" t="s">
        <v>1</v>
      </c>
      <c r="W1053" s="170">
        <f t="shared" ca="1" si="143"/>
        <v>2003</v>
      </c>
      <c r="X1053" s="170" t="e">
        <f>INDEX(Kraftwerksliste!$C$21:$Z$559,MATCH(A1053,Kraftwerksliste!$D$21:$D$559,0),17)</f>
        <v>#N/A</v>
      </c>
      <c r="Z1053" s="153" t="str" cm="1">
        <f t="array" aca="1" ref="Z1053" ca="1">CELL("format",I1053)</f>
        <v>D1</v>
      </c>
      <c r="AA1053" s="6">
        <v>1052</v>
      </c>
      <c r="AB1053" s="173">
        <f t="shared" ca="1" si="144"/>
        <v>2003</v>
      </c>
      <c r="AC1053" s="6">
        <f t="shared" si="145"/>
        <v>0</v>
      </c>
      <c r="AD1053" s="6">
        <f t="shared" si="146"/>
        <v>0</v>
      </c>
      <c r="AE1053" s="6">
        <f t="shared" si="148"/>
        <v>10</v>
      </c>
      <c r="AF1053" s="6" t="str">
        <f t="shared" si="147"/>
        <v>in Betrieb</v>
      </c>
    </row>
    <row r="1054" spans="1:32" x14ac:dyDescent="0.25">
      <c r="A1054" s="139" t="s">
        <v>3227</v>
      </c>
      <c r="B1054" s="139" t="s">
        <v>3224</v>
      </c>
      <c r="C1054" s="139" t="s">
        <v>3225</v>
      </c>
      <c r="D1054" s="139">
        <v>65203</v>
      </c>
      <c r="E1054" s="139" t="s">
        <v>3219</v>
      </c>
      <c r="F1054" s="139"/>
      <c r="G1054" s="139" t="s">
        <v>220</v>
      </c>
      <c r="H1054" s="139" t="s">
        <v>1085</v>
      </c>
      <c r="I1054" s="126">
        <v>38894</v>
      </c>
      <c r="J1054" s="126">
        <v>38894</v>
      </c>
      <c r="K1054" s="139" t="s">
        <v>1</v>
      </c>
      <c r="L1054" s="139" t="s">
        <v>20</v>
      </c>
      <c r="M1054" s="139" t="s">
        <v>20</v>
      </c>
      <c r="N1054" s="139" t="s">
        <v>24</v>
      </c>
      <c r="O1054" s="139" t="s">
        <v>20</v>
      </c>
      <c r="P1054" s="139" t="s">
        <v>58</v>
      </c>
      <c r="Q1054" s="139" t="s">
        <v>55</v>
      </c>
      <c r="R1054" s="140">
        <v>25.015000000000001</v>
      </c>
      <c r="S1054" s="140" t="s">
        <v>3226</v>
      </c>
      <c r="T1054" s="151" t="s">
        <v>149</v>
      </c>
      <c r="U1054" s="140" t="s">
        <v>3224</v>
      </c>
      <c r="V1054" s="164" t="s">
        <v>1</v>
      </c>
      <c r="W1054" s="170">
        <f t="shared" ca="1" si="143"/>
        <v>2006</v>
      </c>
      <c r="X1054" s="170" t="str">
        <f>INDEX(Kraftwerksliste!$C$21:$Z$559,MATCH(A1054,Kraftwerksliste!$D$21:$D$559,0),17)</f>
        <v>Steam turbine</v>
      </c>
      <c r="Z1054" s="153" t="str" cm="1">
        <f t="array" aca="1" ref="Z1054" ca="1">CELL("format",I1054)</f>
        <v>D1</v>
      </c>
      <c r="AA1054" s="6">
        <v>1053</v>
      </c>
      <c r="AB1054" s="173">
        <f t="shared" ca="1" si="144"/>
        <v>2006</v>
      </c>
      <c r="AC1054" s="6">
        <f t="shared" si="145"/>
        <v>0</v>
      </c>
      <c r="AD1054" s="6">
        <f t="shared" si="146"/>
        <v>0</v>
      </c>
      <c r="AE1054" s="6">
        <f t="shared" si="148"/>
        <v>10</v>
      </c>
      <c r="AF1054" s="6" t="str">
        <f t="shared" si="147"/>
        <v>in Betrieb</v>
      </c>
    </row>
    <row r="1055" spans="1:32" x14ac:dyDescent="0.25">
      <c r="A1055" s="139" t="s">
        <v>5837</v>
      </c>
      <c r="B1055" s="139" t="s">
        <v>5838</v>
      </c>
      <c r="C1055" s="139"/>
      <c r="D1055" s="139">
        <v>26639</v>
      </c>
      <c r="E1055" s="139" t="s">
        <v>7115</v>
      </c>
      <c r="F1055" s="139"/>
      <c r="G1055" s="139" t="s">
        <v>59</v>
      </c>
      <c r="H1055" s="139"/>
      <c r="I1055" s="32">
        <v>2000</v>
      </c>
      <c r="J1055" s="32">
        <v>2000</v>
      </c>
      <c r="K1055" s="139" t="s">
        <v>1</v>
      </c>
      <c r="L1055" s="139" t="s">
        <v>3864</v>
      </c>
      <c r="M1055" s="139"/>
      <c r="N1055" s="139"/>
      <c r="O1055" s="139" t="s">
        <v>3864</v>
      </c>
      <c r="P1055" s="139" t="s">
        <v>55</v>
      </c>
      <c r="Q1055" s="139"/>
      <c r="R1055" s="140">
        <v>19.8</v>
      </c>
      <c r="S1055" s="140"/>
      <c r="T1055" s="151" t="s">
        <v>1280</v>
      </c>
      <c r="U1055" s="140" t="s">
        <v>60</v>
      </c>
      <c r="V1055" s="164" t="s">
        <v>1</v>
      </c>
      <c r="W1055" s="170" t="str">
        <f t="shared" ca="1" si="143"/>
        <v>2000</v>
      </c>
      <c r="X1055" s="170" t="e">
        <f>INDEX(Kraftwerksliste!$C$21:$Z$559,MATCH(A1055,Kraftwerksliste!$D$21:$D$559,0),17)</f>
        <v>#N/A</v>
      </c>
      <c r="Z1055" s="153" t="str" cm="1">
        <f t="array" aca="1" ref="Z1055" ca="1">CELL("format",I1055)</f>
        <v>G</v>
      </c>
      <c r="AA1055" s="6">
        <v>1054</v>
      </c>
      <c r="AB1055" s="173" t="str">
        <f t="shared" ca="1" si="144"/>
        <v>2000</v>
      </c>
      <c r="AC1055" s="6">
        <f t="shared" si="145"/>
        <v>0</v>
      </c>
      <c r="AD1055" s="6">
        <f t="shared" si="146"/>
        <v>0</v>
      </c>
      <c r="AE1055" s="6">
        <f t="shared" si="148"/>
        <v>10</v>
      </c>
      <c r="AF1055" s="6" t="str">
        <f t="shared" si="147"/>
        <v>in Betrieb</v>
      </c>
    </row>
    <row r="1056" spans="1:32" x14ac:dyDescent="0.25">
      <c r="A1056" s="139" t="s">
        <v>5839</v>
      </c>
      <c r="B1056" s="139"/>
      <c r="C1056" s="139"/>
      <c r="D1056" s="139">
        <v>26639</v>
      </c>
      <c r="E1056" s="139" t="s">
        <v>7115</v>
      </c>
      <c r="F1056" s="139"/>
      <c r="G1056" s="139" t="s">
        <v>59</v>
      </c>
      <c r="H1056" s="139"/>
      <c r="I1056" s="32">
        <v>2003</v>
      </c>
      <c r="J1056" s="32">
        <v>2003</v>
      </c>
      <c r="K1056" s="139" t="s">
        <v>1</v>
      </c>
      <c r="L1056" s="139" t="s">
        <v>3864</v>
      </c>
      <c r="M1056" s="139"/>
      <c r="N1056" s="139"/>
      <c r="O1056" s="139" t="s">
        <v>3864</v>
      </c>
      <c r="P1056" s="139" t="s">
        <v>55</v>
      </c>
      <c r="Q1056" s="139"/>
      <c r="R1056" s="140">
        <v>18.600000000000001</v>
      </c>
      <c r="S1056" s="140"/>
      <c r="T1056" s="151" t="s">
        <v>1280</v>
      </c>
      <c r="U1056" s="140" t="s">
        <v>60</v>
      </c>
      <c r="V1056" s="164" t="s">
        <v>1</v>
      </c>
      <c r="W1056" s="170" t="str">
        <f t="shared" ca="1" si="143"/>
        <v>2003</v>
      </c>
      <c r="X1056" s="170" t="e">
        <f>INDEX(Kraftwerksliste!$C$21:$Z$559,MATCH(A1056,Kraftwerksliste!$D$21:$D$559,0),17)</f>
        <v>#N/A</v>
      </c>
      <c r="Z1056" s="153" t="str" cm="1">
        <f t="array" aca="1" ref="Z1056" ca="1">CELL("format",I1056)</f>
        <v>G</v>
      </c>
      <c r="AA1056" s="6">
        <v>1055</v>
      </c>
      <c r="AB1056" s="173" t="str">
        <f t="shared" ca="1" si="144"/>
        <v>2003</v>
      </c>
      <c r="AC1056" s="6">
        <f t="shared" si="145"/>
        <v>0</v>
      </c>
      <c r="AD1056" s="6">
        <f t="shared" si="146"/>
        <v>0</v>
      </c>
      <c r="AE1056" s="6">
        <f t="shared" si="148"/>
        <v>10</v>
      </c>
      <c r="AF1056" s="6" t="str">
        <f t="shared" si="147"/>
        <v>in Betrieb</v>
      </c>
    </row>
    <row r="1057" spans="1:32" x14ac:dyDescent="0.25">
      <c r="A1057" s="139" t="s">
        <v>5842</v>
      </c>
      <c r="B1057" s="139" t="s">
        <v>5843</v>
      </c>
      <c r="C1057" s="139"/>
      <c r="D1057" s="139">
        <v>27793</v>
      </c>
      <c r="E1057" s="139" t="s">
        <v>7118</v>
      </c>
      <c r="F1057" s="139"/>
      <c r="G1057" s="139" t="s">
        <v>59</v>
      </c>
      <c r="H1057" s="139"/>
      <c r="I1057" s="32">
        <v>2000</v>
      </c>
      <c r="J1057" s="32">
        <v>2000</v>
      </c>
      <c r="K1057" s="139" t="s">
        <v>1</v>
      </c>
      <c r="L1057" s="139" t="s">
        <v>3864</v>
      </c>
      <c r="M1057" s="139"/>
      <c r="N1057" s="139"/>
      <c r="O1057" s="139" t="s">
        <v>3864</v>
      </c>
      <c r="P1057" s="139" t="s">
        <v>55</v>
      </c>
      <c r="Q1057" s="139"/>
      <c r="R1057" s="140">
        <v>10.4</v>
      </c>
      <c r="S1057" s="140"/>
      <c r="T1057" s="151" t="s">
        <v>149</v>
      </c>
      <c r="U1057" s="140" t="s">
        <v>60</v>
      </c>
      <c r="V1057" s="164" t="s">
        <v>1</v>
      </c>
      <c r="W1057" s="170" t="str">
        <f t="shared" ca="1" si="143"/>
        <v>2000</v>
      </c>
      <c r="X1057" s="170" t="e">
        <f>INDEX(Kraftwerksliste!$C$21:$Z$559,MATCH(A1057,Kraftwerksliste!$D$21:$D$559,0),17)</f>
        <v>#N/A</v>
      </c>
      <c r="Z1057" s="153" t="str" cm="1">
        <f t="array" aca="1" ref="Z1057" ca="1">CELL("format",I1057)</f>
        <v>G</v>
      </c>
      <c r="AA1057" s="6">
        <v>1056</v>
      </c>
      <c r="AB1057" s="173" t="str">
        <f t="shared" ca="1" si="144"/>
        <v>2000</v>
      </c>
      <c r="AC1057" s="6">
        <f t="shared" si="145"/>
        <v>0</v>
      </c>
      <c r="AD1057" s="6">
        <f t="shared" si="146"/>
        <v>0</v>
      </c>
      <c r="AE1057" s="6">
        <f t="shared" si="148"/>
        <v>10</v>
      </c>
      <c r="AF1057" s="6" t="str">
        <f t="shared" si="147"/>
        <v>in Betrieb</v>
      </c>
    </row>
    <row r="1058" spans="1:32" x14ac:dyDescent="0.25">
      <c r="A1058" s="139" t="s">
        <v>3228</v>
      </c>
      <c r="B1058" s="139" t="s">
        <v>508</v>
      </c>
      <c r="C1058" s="139" t="s">
        <v>3229</v>
      </c>
      <c r="D1058" s="139">
        <v>26386</v>
      </c>
      <c r="E1058" s="139" t="s">
        <v>3229</v>
      </c>
      <c r="F1058" s="139"/>
      <c r="G1058" s="139" t="s">
        <v>59</v>
      </c>
      <c r="H1058" s="139" t="s">
        <v>212</v>
      </c>
      <c r="I1058" s="30">
        <v>26665</v>
      </c>
      <c r="J1058" s="30">
        <v>26665</v>
      </c>
      <c r="K1058" s="139" t="s">
        <v>1</v>
      </c>
      <c r="L1058" s="139" t="s">
        <v>27</v>
      </c>
      <c r="M1058" s="139"/>
      <c r="N1058" s="139"/>
      <c r="O1058" s="139" t="s">
        <v>27</v>
      </c>
      <c r="P1058" s="139" t="s">
        <v>58</v>
      </c>
      <c r="Q1058" s="139" t="s">
        <v>58</v>
      </c>
      <c r="R1058" s="140">
        <v>56</v>
      </c>
      <c r="S1058" s="140" t="s">
        <v>3230</v>
      </c>
      <c r="T1058" s="151" t="s">
        <v>370</v>
      </c>
      <c r="U1058" s="140" t="s">
        <v>161</v>
      </c>
      <c r="V1058" s="164" t="s">
        <v>1</v>
      </c>
      <c r="W1058" s="170">
        <f t="shared" ca="1" si="143"/>
        <v>1973</v>
      </c>
      <c r="X1058" s="170" t="str">
        <f>INDEX(Kraftwerksliste!$C$21:$Z$559,MATCH(A1058,Kraftwerksliste!$D$21:$D$559,0),17)</f>
        <v>Gas turbine</v>
      </c>
      <c r="Z1058" s="153" t="str" cm="1">
        <f t="array" aca="1" ref="Z1058" ca="1">CELL("format",I1058)</f>
        <v>D1</v>
      </c>
      <c r="AA1058" s="6">
        <v>1057</v>
      </c>
      <c r="AB1058" s="173">
        <f t="shared" ca="1" si="144"/>
        <v>1973</v>
      </c>
      <c r="AC1058" s="6">
        <f t="shared" si="145"/>
        <v>0</v>
      </c>
      <c r="AD1058" s="6">
        <f t="shared" si="146"/>
        <v>0</v>
      </c>
      <c r="AE1058" s="6">
        <f t="shared" si="148"/>
        <v>10</v>
      </c>
      <c r="AF1058" s="6" t="str">
        <f t="shared" si="147"/>
        <v>in Betrieb</v>
      </c>
    </row>
    <row r="1059" spans="1:32" x14ac:dyDescent="0.25">
      <c r="A1059" s="139" t="s">
        <v>3231</v>
      </c>
      <c r="B1059" s="139" t="s">
        <v>508</v>
      </c>
      <c r="C1059" s="139" t="s">
        <v>3229</v>
      </c>
      <c r="D1059" s="139">
        <v>26386</v>
      </c>
      <c r="E1059" s="139" t="s">
        <v>3229</v>
      </c>
      <c r="F1059" s="139"/>
      <c r="G1059" s="139" t="s">
        <v>59</v>
      </c>
      <c r="H1059" s="139">
        <v>1</v>
      </c>
      <c r="I1059" s="30">
        <v>27760</v>
      </c>
      <c r="J1059" s="30">
        <v>27760</v>
      </c>
      <c r="K1059" s="139" t="s">
        <v>1</v>
      </c>
      <c r="L1059" s="139" t="s">
        <v>32</v>
      </c>
      <c r="M1059" s="139"/>
      <c r="N1059" s="139"/>
      <c r="O1059" s="139" t="s">
        <v>32</v>
      </c>
      <c r="P1059" s="139" t="s">
        <v>58</v>
      </c>
      <c r="Q1059" s="139" t="s">
        <v>58</v>
      </c>
      <c r="R1059" s="140">
        <v>757</v>
      </c>
      <c r="S1059" s="140" t="s">
        <v>3232</v>
      </c>
      <c r="T1059" s="151" t="s">
        <v>1228</v>
      </c>
      <c r="U1059" s="140" t="s">
        <v>580</v>
      </c>
      <c r="V1059" s="164" t="s">
        <v>1</v>
      </c>
      <c r="W1059" s="170">
        <f t="shared" ref="W1059:W1122" ca="1" si="149">IF(ISBLANK(I1059),2010,IF(Z1059="D1",YEAR(I1059),RIGHT(I1059,4)))</f>
        <v>1976</v>
      </c>
      <c r="X1059" s="170" t="str">
        <f>INDEX(Kraftwerksliste!$C$21:$Z$559,MATCH(A1059,Kraftwerksliste!$D$21:$D$559,0),17)</f>
        <v>Steam turbine</v>
      </c>
      <c r="Z1059" s="153" t="str" cm="1">
        <f t="array" aca="1" ref="Z1059" ca="1">CELL("format",I1059)</f>
        <v>D1</v>
      </c>
      <c r="AA1059" s="6">
        <v>1058</v>
      </c>
      <c r="AB1059" s="173">
        <f t="shared" ref="AB1059:AB1122" ca="1" si="150">W1059</f>
        <v>1976</v>
      </c>
      <c r="AC1059" s="6">
        <f t="shared" si="145"/>
        <v>0</v>
      </c>
      <c r="AD1059" s="6">
        <f t="shared" si="146"/>
        <v>0</v>
      </c>
      <c r="AE1059" s="6">
        <f t="shared" si="148"/>
        <v>10</v>
      </c>
      <c r="AF1059" s="6" t="str">
        <f t="shared" si="147"/>
        <v>in Betrieb</v>
      </c>
    </row>
    <row r="1060" spans="1:32" x14ac:dyDescent="0.25">
      <c r="A1060" s="139" t="s">
        <v>5846</v>
      </c>
      <c r="B1060" s="139" t="s">
        <v>5847</v>
      </c>
      <c r="C1060" s="139"/>
      <c r="D1060" s="139">
        <v>24616</v>
      </c>
      <c r="E1060" s="139" t="s">
        <v>7120</v>
      </c>
      <c r="F1060" s="139"/>
      <c r="G1060" s="139" t="s">
        <v>78</v>
      </c>
      <c r="H1060" s="139"/>
      <c r="I1060" s="32">
        <v>1999</v>
      </c>
      <c r="J1060" s="32">
        <v>1999</v>
      </c>
      <c r="K1060" s="139" t="s">
        <v>1</v>
      </c>
      <c r="L1060" s="139" t="s">
        <v>3864</v>
      </c>
      <c r="M1060" s="139"/>
      <c r="N1060" s="139"/>
      <c r="O1060" s="139" t="s">
        <v>3864</v>
      </c>
      <c r="P1060" s="139" t="s">
        <v>55</v>
      </c>
      <c r="Q1060" s="139"/>
      <c r="R1060" s="140">
        <v>13.2</v>
      </c>
      <c r="S1060" s="140"/>
      <c r="T1060" s="151" t="s">
        <v>149</v>
      </c>
      <c r="U1060" s="140" t="s">
        <v>79</v>
      </c>
      <c r="V1060" s="164" t="s">
        <v>1</v>
      </c>
      <c r="W1060" s="170" t="str">
        <f t="shared" ca="1" si="149"/>
        <v>1999</v>
      </c>
      <c r="X1060" s="170" t="e">
        <f>INDEX(Kraftwerksliste!$C$21:$Z$559,MATCH(A1060,Kraftwerksliste!$D$21:$D$559,0),17)</f>
        <v>#N/A</v>
      </c>
      <c r="Z1060" s="153" t="str" cm="1">
        <f t="array" aca="1" ref="Z1060" ca="1">CELL("format",I1060)</f>
        <v>G</v>
      </c>
      <c r="AA1060" s="6">
        <v>1059</v>
      </c>
      <c r="AB1060" s="173" t="str">
        <f t="shared" ca="1" si="150"/>
        <v>1999</v>
      </c>
      <c r="AC1060" s="6">
        <f t="shared" si="145"/>
        <v>0</v>
      </c>
      <c r="AD1060" s="6">
        <f t="shared" si="146"/>
        <v>0</v>
      </c>
      <c r="AE1060" s="6">
        <f t="shared" si="148"/>
        <v>10</v>
      </c>
      <c r="AF1060" s="6" t="str">
        <f t="shared" si="147"/>
        <v>in Betrieb</v>
      </c>
    </row>
    <row r="1061" spans="1:32" x14ac:dyDescent="0.25">
      <c r="A1061" s="139" t="s">
        <v>5848</v>
      </c>
      <c r="B1061" s="139" t="s">
        <v>5849</v>
      </c>
      <c r="C1061" s="139"/>
      <c r="D1061" s="139">
        <v>16928</v>
      </c>
      <c r="E1061" s="139" t="s">
        <v>372</v>
      </c>
      <c r="F1061" s="139"/>
      <c r="G1061" s="139" t="s">
        <v>66</v>
      </c>
      <c r="H1061" s="139"/>
      <c r="I1061" s="32">
        <v>2003</v>
      </c>
      <c r="J1061" s="32">
        <v>2003</v>
      </c>
      <c r="K1061" s="139" t="s">
        <v>1</v>
      </c>
      <c r="L1061" s="139" t="s">
        <v>3864</v>
      </c>
      <c r="M1061" s="139"/>
      <c r="N1061" s="139"/>
      <c r="O1061" s="139" t="s">
        <v>3864</v>
      </c>
      <c r="P1061" s="139" t="s">
        <v>55</v>
      </c>
      <c r="Q1061" s="139"/>
      <c r="R1061" s="140">
        <v>13.5</v>
      </c>
      <c r="S1061" s="140"/>
      <c r="T1061" s="151" t="s">
        <v>3212</v>
      </c>
      <c r="U1061" s="140" t="s">
        <v>70</v>
      </c>
      <c r="V1061" s="164" t="s">
        <v>1</v>
      </c>
      <c r="W1061" s="170" t="str">
        <f t="shared" ca="1" si="149"/>
        <v>2003</v>
      </c>
      <c r="X1061" s="170" t="e">
        <f>INDEX(Kraftwerksliste!$C$21:$Z$559,MATCH(A1061,Kraftwerksliste!$D$21:$D$559,0),17)</f>
        <v>#N/A</v>
      </c>
      <c r="Z1061" s="153" t="str" cm="1">
        <f t="array" aca="1" ref="Z1061" ca="1">CELL("format",I1061)</f>
        <v>G</v>
      </c>
      <c r="AA1061" s="6">
        <v>1060</v>
      </c>
      <c r="AB1061" s="173" t="str">
        <f t="shared" ca="1" si="150"/>
        <v>2003</v>
      </c>
      <c r="AC1061" s="6">
        <f t="shared" si="145"/>
        <v>0</v>
      </c>
      <c r="AD1061" s="6">
        <f t="shared" si="146"/>
        <v>0</v>
      </c>
      <c r="AE1061" s="6">
        <f t="shared" si="148"/>
        <v>10</v>
      </c>
      <c r="AF1061" s="6" t="str">
        <f t="shared" si="147"/>
        <v>in Betrieb</v>
      </c>
    </row>
    <row r="1062" spans="1:32" x14ac:dyDescent="0.25">
      <c r="A1062" s="139" t="s">
        <v>5850</v>
      </c>
      <c r="B1062" s="139" t="s">
        <v>5851</v>
      </c>
      <c r="C1062" s="139"/>
      <c r="D1062" s="139">
        <v>27412</v>
      </c>
      <c r="E1062" s="139" t="s">
        <v>7121</v>
      </c>
      <c r="F1062" s="139"/>
      <c r="G1062" s="139" t="s">
        <v>59</v>
      </c>
      <c r="H1062" s="139"/>
      <c r="I1062" s="32">
        <v>2009</v>
      </c>
      <c r="J1062" s="32">
        <v>2009</v>
      </c>
      <c r="K1062" s="139" t="s">
        <v>1</v>
      </c>
      <c r="L1062" s="139" t="s">
        <v>3864</v>
      </c>
      <c r="M1062" s="139"/>
      <c r="N1062" s="139"/>
      <c r="O1062" s="139" t="s">
        <v>3864</v>
      </c>
      <c r="P1062" s="139" t="s">
        <v>55</v>
      </c>
      <c r="Q1062" s="139"/>
      <c r="R1062" s="140">
        <v>18</v>
      </c>
      <c r="S1062" s="140"/>
      <c r="T1062" s="151" t="s">
        <v>1280</v>
      </c>
      <c r="U1062" s="140" t="s">
        <v>60</v>
      </c>
      <c r="V1062" s="164" t="s">
        <v>1</v>
      </c>
      <c r="W1062" s="170" t="str">
        <f t="shared" ca="1" si="149"/>
        <v>2009</v>
      </c>
      <c r="X1062" s="170" t="e">
        <f>INDEX(Kraftwerksliste!$C$21:$Z$559,MATCH(A1062,Kraftwerksliste!$D$21:$D$559,0),17)</f>
        <v>#N/A</v>
      </c>
      <c r="Z1062" s="153" t="str" cm="1">
        <f t="array" aca="1" ref="Z1062" ca="1">CELL("format",I1062)</f>
        <v>G</v>
      </c>
      <c r="AA1062" s="6">
        <v>1061</v>
      </c>
      <c r="AB1062" s="173" t="str">
        <f t="shared" ca="1" si="150"/>
        <v>2009</v>
      </c>
      <c r="AC1062" s="6">
        <f t="shared" si="145"/>
        <v>0</v>
      </c>
      <c r="AD1062" s="6">
        <f t="shared" si="146"/>
        <v>0</v>
      </c>
      <c r="AE1062" s="6">
        <f t="shared" si="148"/>
        <v>10</v>
      </c>
      <c r="AF1062" s="6" t="str">
        <f t="shared" si="147"/>
        <v>in Betrieb</v>
      </c>
    </row>
    <row r="1063" spans="1:32" x14ac:dyDescent="0.25">
      <c r="A1063" s="139" t="s">
        <v>5852</v>
      </c>
      <c r="B1063" s="139" t="s">
        <v>5853</v>
      </c>
      <c r="C1063" s="139"/>
      <c r="D1063" s="139">
        <v>27243</v>
      </c>
      <c r="E1063" s="139" t="s">
        <v>7122</v>
      </c>
      <c r="F1063" s="139"/>
      <c r="G1063" s="139" t="s">
        <v>59</v>
      </c>
      <c r="H1063" s="139"/>
      <c r="I1063" s="32">
        <v>2006</v>
      </c>
      <c r="J1063" s="32">
        <v>2006</v>
      </c>
      <c r="K1063" s="139" t="s">
        <v>1</v>
      </c>
      <c r="L1063" s="139" t="s">
        <v>3864</v>
      </c>
      <c r="M1063" s="139"/>
      <c r="N1063" s="139"/>
      <c r="O1063" s="139" t="s">
        <v>3864</v>
      </c>
      <c r="P1063" s="139" t="s">
        <v>55</v>
      </c>
      <c r="Q1063" s="139"/>
      <c r="R1063" s="140">
        <v>13.8</v>
      </c>
      <c r="S1063" s="140"/>
      <c r="T1063" s="151" t="s">
        <v>370</v>
      </c>
      <c r="U1063" s="140" t="s">
        <v>161</v>
      </c>
      <c r="V1063" s="164" t="s">
        <v>1</v>
      </c>
      <c r="W1063" s="170" t="str">
        <f t="shared" ca="1" si="149"/>
        <v>2006</v>
      </c>
      <c r="X1063" s="170" t="e">
        <f>INDEX(Kraftwerksliste!$C$21:$Z$559,MATCH(A1063,Kraftwerksliste!$D$21:$D$559,0),17)</f>
        <v>#N/A</v>
      </c>
      <c r="Z1063" s="153" t="str" cm="1">
        <f t="array" aca="1" ref="Z1063" ca="1">CELL("format",I1063)</f>
        <v>G</v>
      </c>
      <c r="AA1063" s="6">
        <v>1062</v>
      </c>
      <c r="AB1063" s="173" t="str">
        <f t="shared" ca="1" si="150"/>
        <v>2006</v>
      </c>
      <c r="AC1063" s="6">
        <f t="shared" si="145"/>
        <v>0</v>
      </c>
      <c r="AD1063" s="6">
        <f t="shared" si="146"/>
        <v>0</v>
      </c>
      <c r="AE1063" s="6">
        <f t="shared" si="148"/>
        <v>10</v>
      </c>
      <c r="AF1063" s="6" t="str">
        <f t="shared" si="147"/>
        <v>in Betrieb</v>
      </c>
    </row>
    <row r="1064" spans="1:32" x14ac:dyDescent="0.25">
      <c r="A1064" s="139" t="s">
        <v>3236</v>
      </c>
      <c r="B1064" s="139" t="s">
        <v>81</v>
      </c>
      <c r="C1064" s="139" t="s">
        <v>3237</v>
      </c>
      <c r="D1064" s="139">
        <v>54487</v>
      </c>
      <c r="E1064" s="139" t="s">
        <v>3237</v>
      </c>
      <c r="F1064" s="139"/>
      <c r="G1064" s="139" t="s">
        <v>98</v>
      </c>
      <c r="H1064" s="139"/>
      <c r="I1064" s="30">
        <v>23743</v>
      </c>
      <c r="J1064" s="30">
        <v>23743</v>
      </c>
      <c r="K1064" s="139" t="s">
        <v>1</v>
      </c>
      <c r="L1064" s="139" t="s">
        <v>25</v>
      </c>
      <c r="M1064" s="139"/>
      <c r="N1064" s="139"/>
      <c r="O1064" s="139" t="s">
        <v>25</v>
      </c>
      <c r="P1064" s="139" t="s">
        <v>58</v>
      </c>
      <c r="Q1064" s="139" t="s">
        <v>58</v>
      </c>
      <c r="R1064" s="140">
        <v>20</v>
      </c>
      <c r="S1064" s="140"/>
      <c r="T1064" s="151" t="s">
        <v>149</v>
      </c>
      <c r="U1064" s="140" t="s">
        <v>61</v>
      </c>
      <c r="V1064" s="164" t="s">
        <v>1</v>
      </c>
      <c r="W1064" s="170">
        <f t="shared" ca="1" si="149"/>
        <v>1965</v>
      </c>
      <c r="X1064" s="170" t="e">
        <f>INDEX(Kraftwerksliste!$C$21:$Z$559,MATCH(A1064,Kraftwerksliste!$D$21:$D$559,0),17)</f>
        <v>#N/A</v>
      </c>
      <c r="Z1064" s="153" t="str" cm="1">
        <f t="array" aca="1" ref="Z1064" ca="1">CELL("format",I1064)</f>
        <v>D1</v>
      </c>
      <c r="AA1064" s="6">
        <v>1063</v>
      </c>
      <c r="AB1064" s="173">
        <f t="shared" ca="1" si="150"/>
        <v>1965</v>
      </c>
      <c r="AC1064" s="6">
        <f t="shared" si="145"/>
        <v>0</v>
      </c>
      <c r="AD1064" s="6">
        <f t="shared" si="146"/>
        <v>0</v>
      </c>
      <c r="AE1064" s="6">
        <f t="shared" si="148"/>
        <v>10</v>
      </c>
      <c r="AF1064" s="6" t="str">
        <f t="shared" si="147"/>
        <v>in Betrieb</v>
      </c>
    </row>
    <row r="1065" spans="1:32" x14ac:dyDescent="0.25">
      <c r="A1065" s="139" t="s">
        <v>5859</v>
      </c>
      <c r="B1065" s="139"/>
      <c r="C1065" s="139"/>
      <c r="D1065" s="139">
        <v>26409</v>
      </c>
      <c r="E1065" s="139" t="s">
        <v>7127</v>
      </c>
      <c r="F1065" s="139"/>
      <c r="G1065" s="139" t="s">
        <v>59</v>
      </c>
      <c r="H1065" s="139"/>
      <c r="I1065" s="32">
        <v>2005</v>
      </c>
      <c r="J1065" s="32">
        <v>2005</v>
      </c>
      <c r="K1065" s="139" t="s">
        <v>1</v>
      </c>
      <c r="L1065" s="139" t="s">
        <v>3864</v>
      </c>
      <c r="M1065" s="139"/>
      <c r="N1065" s="139"/>
      <c r="O1065" s="139" t="s">
        <v>3864</v>
      </c>
      <c r="P1065" s="139" t="s">
        <v>55</v>
      </c>
      <c r="Q1065" s="139"/>
      <c r="R1065" s="140">
        <v>14</v>
      </c>
      <c r="S1065" s="140"/>
      <c r="T1065" s="151" t="s">
        <v>1280</v>
      </c>
      <c r="U1065" s="140" t="s">
        <v>60</v>
      </c>
      <c r="V1065" s="164" t="s">
        <v>1</v>
      </c>
      <c r="W1065" s="170" t="str">
        <f t="shared" ca="1" si="149"/>
        <v>2005</v>
      </c>
      <c r="X1065" s="170" t="e">
        <f>INDEX(Kraftwerksliste!$C$21:$Z$559,MATCH(A1065,Kraftwerksliste!$D$21:$D$559,0),17)</f>
        <v>#N/A</v>
      </c>
      <c r="Z1065" s="153" t="str" cm="1">
        <f t="array" aca="1" ref="Z1065" ca="1">CELL("format",I1065)</f>
        <v>G</v>
      </c>
      <c r="AA1065" s="6">
        <v>1064</v>
      </c>
      <c r="AB1065" s="173" t="str">
        <f t="shared" ca="1" si="150"/>
        <v>2005</v>
      </c>
      <c r="AC1065" s="6">
        <f t="shared" si="145"/>
        <v>0</v>
      </c>
      <c r="AD1065" s="6">
        <f t="shared" si="146"/>
        <v>0</v>
      </c>
      <c r="AE1065" s="6">
        <f t="shared" si="148"/>
        <v>10</v>
      </c>
      <c r="AF1065" s="6" t="str">
        <f t="shared" si="147"/>
        <v>in Betrieb</v>
      </c>
    </row>
    <row r="1066" spans="1:32" x14ac:dyDescent="0.25">
      <c r="A1066" s="139" t="s">
        <v>5860</v>
      </c>
      <c r="B1066" s="139"/>
      <c r="C1066" s="139"/>
      <c r="D1066" s="139">
        <v>26409</v>
      </c>
      <c r="E1066" s="139" t="s">
        <v>7127</v>
      </c>
      <c r="F1066" s="139"/>
      <c r="G1066" s="139" t="s">
        <v>59</v>
      </c>
      <c r="H1066" s="139"/>
      <c r="I1066" s="32">
        <v>1999</v>
      </c>
      <c r="J1066" s="32">
        <v>1999</v>
      </c>
      <c r="K1066" s="139" t="s">
        <v>1</v>
      </c>
      <c r="L1066" s="139" t="s">
        <v>3864</v>
      </c>
      <c r="M1066" s="139"/>
      <c r="N1066" s="139"/>
      <c r="O1066" s="139" t="s">
        <v>3864</v>
      </c>
      <c r="P1066" s="139" t="s">
        <v>55</v>
      </c>
      <c r="Q1066" s="139"/>
      <c r="R1066" s="140">
        <v>12.5</v>
      </c>
      <c r="S1066" s="140"/>
      <c r="T1066" s="151" t="s">
        <v>1280</v>
      </c>
      <c r="U1066" s="140" t="s">
        <v>60</v>
      </c>
      <c r="V1066" s="164" t="s">
        <v>1</v>
      </c>
      <c r="W1066" s="170" t="str">
        <f t="shared" ca="1" si="149"/>
        <v>1999</v>
      </c>
      <c r="X1066" s="170" t="e">
        <f>INDEX(Kraftwerksliste!$C$21:$Z$559,MATCH(A1066,Kraftwerksliste!$D$21:$D$559,0),17)</f>
        <v>#N/A</v>
      </c>
      <c r="Z1066" s="153" t="str" cm="1">
        <f t="array" aca="1" ref="Z1066" ca="1">CELL("format",I1066)</f>
        <v>G</v>
      </c>
      <c r="AA1066" s="6">
        <v>1065</v>
      </c>
      <c r="AB1066" s="173" t="str">
        <f t="shared" ca="1" si="150"/>
        <v>1999</v>
      </c>
      <c r="AC1066" s="6">
        <f t="shared" si="145"/>
        <v>0</v>
      </c>
      <c r="AD1066" s="6">
        <f t="shared" si="146"/>
        <v>0</v>
      </c>
      <c r="AE1066" s="6">
        <f t="shared" si="148"/>
        <v>10</v>
      </c>
      <c r="AF1066" s="6" t="str">
        <f t="shared" si="147"/>
        <v>in Betrieb</v>
      </c>
    </row>
    <row r="1067" spans="1:32" x14ac:dyDescent="0.25">
      <c r="A1067" s="139" t="s">
        <v>5861</v>
      </c>
      <c r="B1067" s="139"/>
      <c r="C1067" s="139"/>
      <c r="D1067" s="139">
        <v>26409</v>
      </c>
      <c r="E1067" s="139" t="s">
        <v>7127</v>
      </c>
      <c r="F1067" s="139"/>
      <c r="G1067" s="139" t="s">
        <v>59</v>
      </c>
      <c r="H1067" s="139"/>
      <c r="I1067" s="32">
        <v>2005</v>
      </c>
      <c r="J1067" s="32">
        <v>2005</v>
      </c>
      <c r="K1067" s="139" t="s">
        <v>1</v>
      </c>
      <c r="L1067" s="139" t="s">
        <v>3864</v>
      </c>
      <c r="M1067" s="139"/>
      <c r="N1067" s="139"/>
      <c r="O1067" s="139" t="s">
        <v>3864</v>
      </c>
      <c r="P1067" s="139" t="s">
        <v>55</v>
      </c>
      <c r="Q1067" s="139"/>
      <c r="R1067" s="140">
        <v>12</v>
      </c>
      <c r="S1067" s="140"/>
      <c r="T1067" s="151" t="s">
        <v>1280</v>
      </c>
      <c r="U1067" s="140" t="s">
        <v>60</v>
      </c>
      <c r="V1067" s="164" t="s">
        <v>1</v>
      </c>
      <c r="W1067" s="170" t="str">
        <f t="shared" ca="1" si="149"/>
        <v>2005</v>
      </c>
      <c r="X1067" s="170" t="e">
        <f>INDEX(Kraftwerksliste!$C$21:$Z$559,MATCH(A1067,Kraftwerksliste!$D$21:$D$559,0),17)</f>
        <v>#N/A</v>
      </c>
      <c r="Z1067" s="153" t="str" cm="1">
        <f t="array" aca="1" ref="Z1067" ca="1">CELL("format",I1067)</f>
        <v>G</v>
      </c>
      <c r="AA1067" s="6">
        <v>1066</v>
      </c>
      <c r="AB1067" s="173" t="str">
        <f t="shared" ca="1" si="150"/>
        <v>2005</v>
      </c>
      <c r="AC1067" s="6">
        <f t="shared" si="145"/>
        <v>0</v>
      </c>
      <c r="AD1067" s="6">
        <f t="shared" si="146"/>
        <v>0</v>
      </c>
      <c r="AE1067" s="6">
        <f t="shared" si="148"/>
        <v>10</v>
      </c>
      <c r="AF1067" s="6" t="str">
        <f t="shared" si="147"/>
        <v>in Betrieb</v>
      </c>
    </row>
    <row r="1068" spans="1:32" x14ac:dyDescent="0.25">
      <c r="A1068" s="139" t="s">
        <v>5862</v>
      </c>
      <c r="B1068" s="139"/>
      <c r="C1068" s="139"/>
      <c r="D1068" s="139">
        <v>26409</v>
      </c>
      <c r="E1068" s="139" t="s">
        <v>7127</v>
      </c>
      <c r="F1068" s="139"/>
      <c r="G1068" s="139" t="s">
        <v>59</v>
      </c>
      <c r="H1068" s="139"/>
      <c r="I1068" s="32">
        <v>2005</v>
      </c>
      <c r="J1068" s="32">
        <v>2005</v>
      </c>
      <c r="K1068" s="139" t="s">
        <v>1</v>
      </c>
      <c r="L1068" s="139" t="s">
        <v>3864</v>
      </c>
      <c r="M1068" s="139"/>
      <c r="N1068" s="139"/>
      <c r="O1068" s="139" t="s">
        <v>3864</v>
      </c>
      <c r="P1068" s="139" t="s">
        <v>55</v>
      </c>
      <c r="Q1068" s="139"/>
      <c r="R1068" s="140">
        <v>10</v>
      </c>
      <c r="S1068" s="140"/>
      <c r="T1068" s="151" t="s">
        <v>149</v>
      </c>
      <c r="U1068" s="140" t="s">
        <v>60</v>
      </c>
      <c r="V1068" s="164" t="s">
        <v>1</v>
      </c>
      <c r="W1068" s="170" t="str">
        <f t="shared" ca="1" si="149"/>
        <v>2005</v>
      </c>
      <c r="X1068" s="170" t="e">
        <f>INDEX(Kraftwerksliste!$C$21:$Z$559,MATCH(A1068,Kraftwerksliste!$D$21:$D$559,0),17)</f>
        <v>#N/A</v>
      </c>
      <c r="Z1068" s="153" t="str" cm="1">
        <f t="array" aca="1" ref="Z1068" ca="1">CELL("format",I1068)</f>
        <v>G</v>
      </c>
      <c r="AA1068" s="6">
        <v>1067</v>
      </c>
      <c r="AB1068" s="173" t="str">
        <f t="shared" ca="1" si="150"/>
        <v>2005</v>
      </c>
      <c r="AC1068" s="6">
        <f t="shared" si="145"/>
        <v>0</v>
      </c>
      <c r="AD1068" s="6">
        <f t="shared" si="146"/>
        <v>0</v>
      </c>
      <c r="AE1068" s="6">
        <f t="shared" si="148"/>
        <v>10</v>
      </c>
      <c r="AF1068" s="6" t="str">
        <f t="shared" si="147"/>
        <v>in Betrieb</v>
      </c>
    </row>
    <row r="1069" spans="1:32" x14ac:dyDescent="0.25">
      <c r="A1069" s="139" t="s">
        <v>3251</v>
      </c>
      <c r="B1069" s="139" t="s">
        <v>239</v>
      </c>
      <c r="C1069" s="139" t="s">
        <v>3252</v>
      </c>
      <c r="D1069" s="139">
        <v>79777</v>
      </c>
      <c r="E1069" s="139" t="s">
        <v>3252</v>
      </c>
      <c r="F1069" s="139" t="s">
        <v>3253</v>
      </c>
      <c r="G1069" s="139" t="s">
        <v>57</v>
      </c>
      <c r="H1069" s="139" t="s">
        <v>3252</v>
      </c>
      <c r="I1069" s="30">
        <v>16009</v>
      </c>
      <c r="J1069" s="30">
        <v>16009</v>
      </c>
      <c r="K1069" s="139" t="s">
        <v>1</v>
      </c>
      <c r="L1069" s="139" t="s">
        <v>28</v>
      </c>
      <c r="M1069" s="139"/>
      <c r="N1069" s="139"/>
      <c r="O1069" s="139" t="s">
        <v>28</v>
      </c>
      <c r="P1069" s="139" t="s">
        <v>58</v>
      </c>
      <c r="Q1069" s="139" t="s">
        <v>58</v>
      </c>
      <c r="R1069" s="140">
        <v>220</v>
      </c>
      <c r="S1069" s="140" t="s">
        <v>1391</v>
      </c>
      <c r="T1069" s="151" t="s">
        <v>370</v>
      </c>
      <c r="U1069" s="140" t="s">
        <v>3857</v>
      </c>
      <c r="V1069" s="164" t="s">
        <v>1</v>
      </c>
      <c r="W1069" s="170">
        <f t="shared" ca="1" si="149"/>
        <v>1943</v>
      </c>
      <c r="X1069" s="170" t="e">
        <f>INDEX(Kraftwerksliste!$C$21:$Z$559,MATCH(A1069,Kraftwerksliste!$D$21:$D$559,0),17)</f>
        <v>#N/A</v>
      </c>
      <c r="Z1069" s="153" t="str" cm="1">
        <f t="array" aca="1" ref="Z1069" ca="1">CELL("format",I1069)</f>
        <v>D1</v>
      </c>
      <c r="AA1069" s="6">
        <v>1068</v>
      </c>
      <c r="AB1069" s="173">
        <f t="shared" ca="1" si="150"/>
        <v>1943</v>
      </c>
      <c r="AC1069" s="6">
        <f t="shared" si="145"/>
        <v>0</v>
      </c>
      <c r="AD1069" s="6">
        <f t="shared" si="146"/>
        <v>0</v>
      </c>
      <c r="AE1069" s="6">
        <f t="shared" si="148"/>
        <v>10</v>
      </c>
      <c r="AF1069" s="6" t="str">
        <f t="shared" si="147"/>
        <v>in Betrieb</v>
      </c>
    </row>
    <row r="1070" spans="1:32" x14ac:dyDescent="0.25">
      <c r="A1070" s="139" t="s">
        <v>5888</v>
      </c>
      <c r="B1070" s="139"/>
      <c r="C1070" s="139"/>
      <c r="D1070" s="139">
        <v>17326</v>
      </c>
      <c r="E1070" s="139" t="s">
        <v>7132</v>
      </c>
      <c r="F1070" s="139"/>
      <c r="G1070" s="139" t="s">
        <v>66</v>
      </c>
      <c r="H1070" s="139"/>
      <c r="I1070" s="32">
        <v>2007</v>
      </c>
      <c r="J1070" s="32">
        <v>2007</v>
      </c>
      <c r="K1070" s="139" t="s">
        <v>1</v>
      </c>
      <c r="L1070" s="139" t="s">
        <v>3864</v>
      </c>
      <c r="M1070" s="139"/>
      <c r="N1070" s="139"/>
      <c r="O1070" s="139" t="s">
        <v>3864</v>
      </c>
      <c r="P1070" s="139" t="s">
        <v>55</v>
      </c>
      <c r="Q1070" s="139"/>
      <c r="R1070" s="140">
        <v>10</v>
      </c>
      <c r="S1070" s="140"/>
      <c r="T1070" s="151" t="s">
        <v>1228</v>
      </c>
      <c r="U1070" s="140" t="s">
        <v>70</v>
      </c>
      <c r="V1070" s="164" t="s">
        <v>1</v>
      </c>
      <c r="W1070" s="170" t="str">
        <f t="shared" ca="1" si="149"/>
        <v>2007</v>
      </c>
      <c r="X1070" s="170" t="e">
        <f>INDEX(Kraftwerksliste!$C$21:$Z$559,MATCH(A1070,Kraftwerksliste!$D$21:$D$559,0),17)</f>
        <v>#N/A</v>
      </c>
      <c r="Z1070" s="153" t="str" cm="1">
        <f t="array" aca="1" ref="Z1070" ca="1">CELL("format",I1070)</f>
        <v>G</v>
      </c>
      <c r="AA1070" s="6">
        <v>1069</v>
      </c>
      <c r="AB1070" s="173" t="str">
        <f t="shared" ca="1" si="150"/>
        <v>2007</v>
      </c>
      <c r="AC1070" s="6">
        <f t="shared" si="145"/>
        <v>0</v>
      </c>
      <c r="AD1070" s="6">
        <f t="shared" si="146"/>
        <v>0</v>
      </c>
      <c r="AE1070" s="6">
        <f t="shared" si="148"/>
        <v>10</v>
      </c>
      <c r="AF1070" s="6" t="str">
        <f t="shared" si="147"/>
        <v>in Betrieb</v>
      </c>
    </row>
    <row r="1071" spans="1:32" x14ac:dyDescent="0.25">
      <c r="A1071" s="139" t="s">
        <v>5891</v>
      </c>
      <c r="B1071" s="139" t="s">
        <v>5892</v>
      </c>
      <c r="C1071" s="139"/>
      <c r="D1071" s="139">
        <v>25797</v>
      </c>
      <c r="E1071" s="139" t="s">
        <v>7133</v>
      </c>
      <c r="F1071" s="139"/>
      <c r="G1071" s="139" t="s">
        <v>78</v>
      </c>
      <c r="H1071" s="139"/>
      <c r="I1071" s="30">
        <v>36174</v>
      </c>
      <c r="J1071" s="30">
        <v>36174</v>
      </c>
      <c r="K1071" s="139" t="s">
        <v>1</v>
      </c>
      <c r="L1071" s="139" t="s">
        <v>3864</v>
      </c>
      <c r="M1071" s="139"/>
      <c r="N1071" s="139"/>
      <c r="O1071" s="139" t="s">
        <v>3864</v>
      </c>
      <c r="P1071" s="139" t="s">
        <v>55</v>
      </c>
      <c r="Q1071" s="139"/>
      <c r="R1071" s="140">
        <v>8.9</v>
      </c>
      <c r="S1071" s="140"/>
      <c r="T1071" s="151" t="s">
        <v>149</v>
      </c>
      <c r="U1071" s="140" t="s">
        <v>79</v>
      </c>
      <c r="V1071" s="164" t="s">
        <v>1</v>
      </c>
      <c r="W1071" s="170">
        <f t="shared" ca="1" si="149"/>
        <v>1999</v>
      </c>
      <c r="X1071" s="170" t="e">
        <f>INDEX(Kraftwerksliste!$C$21:$Z$559,MATCH(A1071,Kraftwerksliste!$D$21:$D$559,0),17)</f>
        <v>#N/A</v>
      </c>
      <c r="Z1071" s="153" t="str" cm="1">
        <f t="array" aca="1" ref="Z1071" ca="1">CELL("format",I1071)</f>
        <v>D1</v>
      </c>
      <c r="AA1071" s="6">
        <v>1070</v>
      </c>
      <c r="AB1071" s="173">
        <f t="shared" ca="1" si="150"/>
        <v>1999</v>
      </c>
      <c r="AC1071" s="6">
        <f t="shared" si="145"/>
        <v>0</v>
      </c>
      <c r="AD1071" s="6">
        <f t="shared" si="146"/>
        <v>0</v>
      </c>
      <c r="AE1071" s="6">
        <f t="shared" si="148"/>
        <v>10</v>
      </c>
      <c r="AF1071" s="6" t="str">
        <f t="shared" si="147"/>
        <v>in Betrieb</v>
      </c>
    </row>
    <row r="1072" spans="1:32" x14ac:dyDescent="0.25">
      <c r="A1072" s="139" t="s">
        <v>3259</v>
      </c>
      <c r="B1072" s="139" t="s">
        <v>441</v>
      </c>
      <c r="C1072" s="139" t="s">
        <v>3260</v>
      </c>
      <c r="D1072" s="139">
        <v>6766</v>
      </c>
      <c r="E1072" s="139" t="s">
        <v>3261</v>
      </c>
      <c r="F1072" s="139"/>
      <c r="G1072" s="139" t="s">
        <v>99</v>
      </c>
      <c r="H1072" s="139"/>
      <c r="I1072" s="30">
        <v>35514</v>
      </c>
      <c r="J1072" s="30">
        <v>35514</v>
      </c>
      <c r="K1072" s="139" t="s">
        <v>1</v>
      </c>
      <c r="L1072" s="139" t="s">
        <v>20</v>
      </c>
      <c r="M1072" s="139"/>
      <c r="N1072" s="139"/>
      <c r="O1072" s="139" t="s">
        <v>20</v>
      </c>
      <c r="P1072" s="139" t="s">
        <v>58</v>
      </c>
      <c r="Q1072" s="139" t="s">
        <v>58</v>
      </c>
      <c r="R1072" s="140">
        <v>40</v>
      </c>
      <c r="S1072" s="140" t="s">
        <v>3262</v>
      </c>
      <c r="T1072" s="151" t="s">
        <v>370</v>
      </c>
      <c r="U1072" s="140" t="s">
        <v>100</v>
      </c>
      <c r="V1072" s="164" t="s">
        <v>1</v>
      </c>
      <c r="W1072" s="170">
        <f t="shared" ca="1" si="149"/>
        <v>1997</v>
      </c>
      <c r="X1072" s="170" t="str">
        <f>INDEX(Kraftwerksliste!$C$21:$Z$559,MATCH(A1072,Kraftwerksliste!$D$21:$D$559,0),17)</f>
        <v>Steam turbine</v>
      </c>
      <c r="Z1072" s="153" t="str" cm="1">
        <f t="array" aca="1" ref="Z1072" ca="1">CELL("format",I1072)</f>
        <v>D1</v>
      </c>
      <c r="AA1072" s="6">
        <v>1071</v>
      </c>
      <c r="AB1072" s="173">
        <f t="shared" ca="1" si="150"/>
        <v>1997</v>
      </c>
      <c r="AC1072" s="6">
        <f t="shared" si="145"/>
        <v>0</v>
      </c>
      <c r="AD1072" s="6">
        <f t="shared" si="146"/>
        <v>0</v>
      </c>
      <c r="AE1072" s="6">
        <f t="shared" si="148"/>
        <v>10</v>
      </c>
      <c r="AF1072" s="6" t="str">
        <f t="shared" si="147"/>
        <v>in Betrieb</v>
      </c>
    </row>
    <row r="1073" spans="1:32" x14ac:dyDescent="0.25">
      <c r="A1073" s="139" t="s">
        <v>3267</v>
      </c>
      <c r="B1073" s="139" t="s">
        <v>270</v>
      </c>
      <c r="C1073" s="139" t="s">
        <v>3268</v>
      </c>
      <c r="D1073" s="139">
        <v>38436</v>
      </c>
      <c r="E1073" s="139" t="s">
        <v>3265</v>
      </c>
      <c r="F1073" s="139"/>
      <c r="G1073" s="139" t="s">
        <v>59</v>
      </c>
      <c r="H1073" s="139" t="s">
        <v>3269</v>
      </c>
      <c r="I1073" s="30">
        <v>36647</v>
      </c>
      <c r="J1073" s="30">
        <v>36647</v>
      </c>
      <c r="K1073" s="139" t="s">
        <v>1</v>
      </c>
      <c r="L1073" s="139" t="s">
        <v>110</v>
      </c>
      <c r="M1073" s="139" t="s">
        <v>32</v>
      </c>
      <c r="N1073" s="139" t="s">
        <v>352</v>
      </c>
      <c r="O1073" s="139" t="s">
        <v>32</v>
      </c>
      <c r="P1073" s="139" t="s">
        <v>58</v>
      </c>
      <c r="Q1073" s="139" t="s">
        <v>55</v>
      </c>
      <c r="R1073" s="140">
        <v>61.5</v>
      </c>
      <c r="S1073" s="140" t="s">
        <v>3270</v>
      </c>
      <c r="T1073" s="151">
        <v>50</v>
      </c>
      <c r="U1073" s="140" t="s">
        <v>939</v>
      </c>
      <c r="V1073" s="164" t="s">
        <v>1</v>
      </c>
      <c r="W1073" s="170">
        <f t="shared" ca="1" si="149"/>
        <v>2000</v>
      </c>
      <c r="X1073" s="170" t="str">
        <f>INDEX(Kraftwerksliste!$C$21:$Z$559,MATCH(A1073,Kraftwerksliste!$D$21:$D$559,0),17)</f>
        <v>Steam turbine</v>
      </c>
      <c r="Z1073" s="153" t="str" cm="1">
        <f t="array" aca="1" ref="Z1073" ca="1">CELL("format",I1073)</f>
        <v>D1</v>
      </c>
      <c r="AA1073" s="6">
        <v>1072</v>
      </c>
      <c r="AB1073" s="173">
        <f t="shared" ca="1" si="150"/>
        <v>2000</v>
      </c>
      <c r="AC1073" s="6">
        <f t="shared" si="145"/>
        <v>0</v>
      </c>
      <c r="AD1073" s="6">
        <f t="shared" si="146"/>
        <v>0</v>
      </c>
      <c r="AE1073" s="6">
        <f t="shared" si="148"/>
        <v>10</v>
      </c>
      <c r="AF1073" s="6" t="str">
        <f t="shared" si="147"/>
        <v>in Betrieb</v>
      </c>
    </row>
    <row r="1074" spans="1:32" x14ac:dyDescent="0.25">
      <c r="A1074" s="139" t="s">
        <v>3271</v>
      </c>
      <c r="B1074" s="139" t="s">
        <v>270</v>
      </c>
      <c r="C1074" s="139" t="s">
        <v>3268</v>
      </c>
      <c r="D1074" s="139">
        <v>38436</v>
      </c>
      <c r="E1074" s="139" t="s">
        <v>3265</v>
      </c>
      <c r="F1074" s="139"/>
      <c r="G1074" s="139" t="s">
        <v>59</v>
      </c>
      <c r="H1074" s="139" t="s">
        <v>3272</v>
      </c>
      <c r="I1074" s="30">
        <v>36647</v>
      </c>
      <c r="J1074" s="30">
        <v>36647</v>
      </c>
      <c r="K1074" s="139" t="s">
        <v>1</v>
      </c>
      <c r="L1074" s="139" t="s">
        <v>110</v>
      </c>
      <c r="M1074" s="139" t="s">
        <v>32</v>
      </c>
      <c r="N1074" s="139" t="s">
        <v>352</v>
      </c>
      <c r="O1074" s="139" t="s">
        <v>32</v>
      </c>
      <c r="P1074" s="139" t="s">
        <v>58</v>
      </c>
      <c r="Q1074" s="139" t="s">
        <v>55</v>
      </c>
      <c r="R1074" s="140">
        <v>61.5</v>
      </c>
      <c r="S1074" s="140" t="s">
        <v>3273</v>
      </c>
      <c r="T1074" s="151">
        <v>50</v>
      </c>
      <c r="U1074" s="140" t="s">
        <v>939</v>
      </c>
      <c r="V1074" s="164" t="s">
        <v>1</v>
      </c>
      <c r="W1074" s="170">
        <f t="shared" ca="1" si="149"/>
        <v>2000</v>
      </c>
      <c r="X1074" s="170" t="str">
        <f>INDEX(Kraftwerksliste!$C$21:$Z$559,MATCH(A1074,Kraftwerksliste!$D$21:$D$559,0),17)</f>
        <v>Steam turbine</v>
      </c>
      <c r="Z1074" s="153" t="str" cm="1">
        <f t="array" aca="1" ref="Z1074" ca="1">CELL("format",I1074)</f>
        <v>D1</v>
      </c>
      <c r="AA1074" s="6">
        <v>1073</v>
      </c>
      <c r="AB1074" s="173">
        <f t="shared" ca="1" si="150"/>
        <v>2000</v>
      </c>
      <c r="AC1074" s="6">
        <f t="shared" si="145"/>
        <v>0</v>
      </c>
      <c r="AD1074" s="6">
        <f t="shared" si="146"/>
        <v>0</v>
      </c>
      <c r="AE1074" s="6">
        <f t="shared" si="148"/>
        <v>10</v>
      </c>
      <c r="AF1074" s="6" t="str">
        <f t="shared" si="147"/>
        <v>in Betrieb</v>
      </c>
    </row>
    <row r="1075" spans="1:32" x14ac:dyDescent="0.25">
      <c r="A1075" s="139" t="s">
        <v>3274</v>
      </c>
      <c r="B1075" s="139" t="s">
        <v>270</v>
      </c>
      <c r="C1075" s="139" t="s">
        <v>1088</v>
      </c>
      <c r="D1075" s="139">
        <v>38436</v>
      </c>
      <c r="E1075" s="139" t="s">
        <v>3265</v>
      </c>
      <c r="F1075" s="139"/>
      <c r="G1075" s="139" t="s">
        <v>59</v>
      </c>
      <c r="H1075" s="139" t="s">
        <v>1085</v>
      </c>
      <c r="I1075" s="30">
        <v>31352</v>
      </c>
      <c r="J1075" s="30">
        <v>31352</v>
      </c>
      <c r="K1075" s="139" t="s">
        <v>1</v>
      </c>
      <c r="L1075" s="139" t="s">
        <v>32</v>
      </c>
      <c r="M1075" s="139"/>
      <c r="N1075" s="139"/>
      <c r="O1075" s="139" t="s">
        <v>32</v>
      </c>
      <c r="P1075" s="139" t="s">
        <v>58</v>
      </c>
      <c r="Q1075" s="139" t="s">
        <v>55</v>
      </c>
      <c r="R1075" s="140">
        <v>138.5</v>
      </c>
      <c r="S1075" s="140" t="s">
        <v>3275</v>
      </c>
      <c r="T1075" s="151" t="s">
        <v>370</v>
      </c>
      <c r="U1075" s="140" t="s">
        <v>939</v>
      </c>
      <c r="V1075" s="164" t="s">
        <v>1</v>
      </c>
      <c r="W1075" s="170">
        <f t="shared" ca="1" si="149"/>
        <v>1985</v>
      </c>
      <c r="X1075" s="170" t="str">
        <f>INDEX(Kraftwerksliste!$C$21:$Z$559,MATCH(A1075,Kraftwerksliste!$D$21:$D$559,0),17)</f>
        <v>Steam turbine</v>
      </c>
      <c r="Z1075" s="153" t="str" cm="1">
        <f t="array" aca="1" ref="Z1075" ca="1">CELL("format",I1075)</f>
        <v>D1</v>
      </c>
      <c r="AA1075" s="6">
        <v>1074</v>
      </c>
      <c r="AB1075" s="173">
        <f t="shared" ca="1" si="150"/>
        <v>1985</v>
      </c>
      <c r="AC1075" s="6">
        <f t="shared" si="145"/>
        <v>0</v>
      </c>
      <c r="AD1075" s="6">
        <f t="shared" si="146"/>
        <v>0</v>
      </c>
      <c r="AE1075" s="6">
        <f t="shared" si="148"/>
        <v>10</v>
      </c>
      <c r="AF1075" s="6" t="str">
        <f t="shared" si="147"/>
        <v>in Betrieb</v>
      </c>
    </row>
    <row r="1076" spans="1:32" x14ac:dyDescent="0.25">
      <c r="A1076" s="139" t="s">
        <v>3276</v>
      </c>
      <c r="B1076" s="139" t="s">
        <v>270</v>
      </c>
      <c r="C1076" s="139" t="s">
        <v>1088</v>
      </c>
      <c r="D1076" s="139">
        <v>38436</v>
      </c>
      <c r="E1076" s="139" t="s">
        <v>3265</v>
      </c>
      <c r="F1076" s="139"/>
      <c r="G1076" s="139" t="s">
        <v>59</v>
      </c>
      <c r="H1076" s="139" t="s">
        <v>786</v>
      </c>
      <c r="I1076" s="30">
        <v>31352</v>
      </c>
      <c r="J1076" s="30">
        <v>31352</v>
      </c>
      <c r="K1076" s="139" t="s">
        <v>1</v>
      </c>
      <c r="L1076" s="139" t="s">
        <v>32</v>
      </c>
      <c r="M1076" s="139"/>
      <c r="N1076" s="139"/>
      <c r="O1076" s="139" t="s">
        <v>32</v>
      </c>
      <c r="P1076" s="139" t="s">
        <v>58</v>
      </c>
      <c r="Q1076" s="139" t="s">
        <v>55</v>
      </c>
      <c r="R1076" s="140">
        <v>138.5</v>
      </c>
      <c r="S1076" s="140" t="s">
        <v>3275</v>
      </c>
      <c r="T1076" s="151" t="s">
        <v>370</v>
      </c>
      <c r="U1076" s="140" t="s">
        <v>939</v>
      </c>
      <c r="V1076" s="164" t="s">
        <v>1</v>
      </c>
      <c r="W1076" s="170">
        <f t="shared" ca="1" si="149"/>
        <v>1985</v>
      </c>
      <c r="X1076" s="170" t="str">
        <f>INDEX(Kraftwerksliste!$C$21:$Z$559,MATCH(A1076,Kraftwerksliste!$D$21:$D$559,0),17)</f>
        <v>Steam turbine</v>
      </c>
      <c r="Z1076" s="153" t="str" cm="1">
        <f t="array" aca="1" ref="Z1076" ca="1">CELL("format",I1076)</f>
        <v>D1</v>
      </c>
      <c r="AA1076" s="6">
        <v>1075</v>
      </c>
      <c r="AB1076" s="173">
        <f t="shared" ca="1" si="150"/>
        <v>1985</v>
      </c>
      <c r="AC1076" s="6">
        <f t="shared" si="145"/>
        <v>0</v>
      </c>
      <c r="AD1076" s="6">
        <f t="shared" si="146"/>
        <v>0</v>
      </c>
      <c r="AE1076" s="6">
        <f t="shared" si="148"/>
        <v>10</v>
      </c>
      <c r="AF1076" s="6" t="str">
        <f t="shared" si="147"/>
        <v>in Betrieb</v>
      </c>
    </row>
    <row r="1077" spans="1:32" x14ac:dyDescent="0.25">
      <c r="A1077" s="139" t="s">
        <v>5895</v>
      </c>
      <c r="B1077" s="139" t="s">
        <v>5896</v>
      </c>
      <c r="C1077" s="139" t="s">
        <v>5897</v>
      </c>
      <c r="D1077" s="139">
        <v>55286</v>
      </c>
      <c r="E1077" s="139" t="s">
        <v>7136</v>
      </c>
      <c r="F1077" s="139"/>
      <c r="G1077" s="139" t="s">
        <v>98</v>
      </c>
      <c r="H1077" s="139"/>
      <c r="I1077" s="32">
        <v>2011</v>
      </c>
      <c r="J1077" s="32">
        <v>2011</v>
      </c>
      <c r="K1077" s="139" t="s">
        <v>1</v>
      </c>
      <c r="L1077" s="139" t="s">
        <v>3864</v>
      </c>
      <c r="M1077" s="139"/>
      <c r="N1077" s="139"/>
      <c r="O1077" s="139" t="s">
        <v>3864</v>
      </c>
      <c r="P1077" s="139" t="s">
        <v>55</v>
      </c>
      <c r="Q1077" s="139" t="s">
        <v>58</v>
      </c>
      <c r="R1077" s="140">
        <v>11.5</v>
      </c>
      <c r="S1077" s="140" t="s">
        <v>7455</v>
      </c>
      <c r="T1077" s="151" t="s">
        <v>370</v>
      </c>
      <c r="U1077" s="140" t="s">
        <v>1054</v>
      </c>
      <c r="V1077" s="164" t="s">
        <v>1</v>
      </c>
      <c r="W1077" s="170" t="str">
        <f t="shared" ca="1" si="149"/>
        <v>2011</v>
      </c>
      <c r="X1077" s="170" t="e">
        <f>INDEX(Kraftwerksliste!$C$21:$Z$559,MATCH(A1077,Kraftwerksliste!$D$21:$D$559,0),17)</f>
        <v>#N/A</v>
      </c>
      <c r="Z1077" s="153" t="str" cm="1">
        <f t="array" aca="1" ref="Z1077" ca="1">CELL("format",I1077)</f>
        <v>G</v>
      </c>
      <c r="AA1077" s="6">
        <v>1076</v>
      </c>
      <c r="AB1077" s="173" t="str">
        <f t="shared" ca="1" si="150"/>
        <v>2011</v>
      </c>
      <c r="AC1077" s="6">
        <f t="shared" si="145"/>
        <v>0</v>
      </c>
      <c r="AD1077" s="6">
        <f t="shared" si="146"/>
        <v>0</v>
      </c>
      <c r="AE1077" s="6">
        <f t="shared" si="148"/>
        <v>10</v>
      </c>
      <c r="AF1077" s="6" t="str">
        <f t="shared" si="147"/>
        <v>in Betrieb</v>
      </c>
    </row>
    <row r="1078" spans="1:32" x14ac:dyDescent="0.25">
      <c r="A1078" s="139" t="s">
        <v>5898</v>
      </c>
      <c r="B1078" s="139" t="s">
        <v>5896</v>
      </c>
      <c r="C1078" s="139" t="s">
        <v>5896</v>
      </c>
      <c r="D1078" s="139">
        <v>55286</v>
      </c>
      <c r="E1078" s="139" t="s">
        <v>7136</v>
      </c>
      <c r="F1078" s="139"/>
      <c r="G1078" s="139" t="s">
        <v>98</v>
      </c>
      <c r="H1078" s="139"/>
      <c r="I1078" s="32">
        <v>2009</v>
      </c>
      <c r="J1078" s="32">
        <v>2009</v>
      </c>
      <c r="K1078" s="139" t="s">
        <v>1</v>
      </c>
      <c r="L1078" s="139" t="s">
        <v>3864</v>
      </c>
      <c r="M1078" s="139"/>
      <c r="N1078" s="139"/>
      <c r="O1078" s="139" t="s">
        <v>3864</v>
      </c>
      <c r="P1078" s="139" t="s">
        <v>55</v>
      </c>
      <c r="Q1078" s="139" t="s">
        <v>58</v>
      </c>
      <c r="R1078" s="140">
        <v>15.7</v>
      </c>
      <c r="S1078" s="140" t="s">
        <v>7456</v>
      </c>
      <c r="T1078" s="151" t="s">
        <v>149</v>
      </c>
      <c r="U1078" s="140" t="s">
        <v>1054</v>
      </c>
      <c r="V1078" s="164" t="s">
        <v>1</v>
      </c>
      <c r="W1078" s="170" t="str">
        <f t="shared" ca="1" si="149"/>
        <v>2009</v>
      </c>
      <c r="X1078" s="170" t="e">
        <f>INDEX(Kraftwerksliste!$C$21:$Z$559,MATCH(A1078,Kraftwerksliste!$D$21:$D$559,0),17)</f>
        <v>#N/A</v>
      </c>
      <c r="Z1078" s="153" t="str" cm="1">
        <f t="array" aca="1" ref="Z1078" ca="1">CELL("format",I1078)</f>
        <v>G</v>
      </c>
      <c r="AA1078" s="6">
        <v>1077</v>
      </c>
      <c r="AB1078" s="173" t="str">
        <f t="shared" ca="1" si="150"/>
        <v>2009</v>
      </c>
      <c r="AC1078" s="6">
        <f t="shared" si="145"/>
        <v>0</v>
      </c>
      <c r="AD1078" s="6">
        <f t="shared" si="146"/>
        <v>0</v>
      </c>
      <c r="AE1078" s="6">
        <f t="shared" si="148"/>
        <v>10</v>
      </c>
      <c r="AF1078" s="6" t="str">
        <f t="shared" si="147"/>
        <v>in Betrieb</v>
      </c>
    </row>
    <row r="1079" spans="1:32" x14ac:dyDescent="0.25">
      <c r="A1079" s="139" t="s">
        <v>3289</v>
      </c>
      <c r="B1079" s="139" t="s">
        <v>926</v>
      </c>
      <c r="C1079" s="139" t="s">
        <v>3290</v>
      </c>
      <c r="D1079" s="139">
        <v>76744</v>
      </c>
      <c r="E1079" s="139" t="s">
        <v>3291</v>
      </c>
      <c r="F1079" s="139" t="s">
        <v>3292</v>
      </c>
      <c r="G1079" s="139" t="s">
        <v>98</v>
      </c>
      <c r="H1079" s="139"/>
      <c r="I1079" s="30">
        <v>39416</v>
      </c>
      <c r="J1079" s="30">
        <v>39416</v>
      </c>
      <c r="K1079" s="139" t="s">
        <v>1</v>
      </c>
      <c r="L1079" s="139" t="s">
        <v>110</v>
      </c>
      <c r="M1079" s="139" t="s">
        <v>20</v>
      </c>
      <c r="N1079" s="139" t="s">
        <v>3293</v>
      </c>
      <c r="O1079" s="139" t="s">
        <v>20</v>
      </c>
      <c r="P1079" s="139" t="s">
        <v>58</v>
      </c>
      <c r="Q1079" s="139" t="s">
        <v>55</v>
      </c>
      <c r="R1079" s="140">
        <v>59</v>
      </c>
      <c r="S1079" s="140" t="s">
        <v>3294</v>
      </c>
      <c r="T1079" s="151" t="s">
        <v>370</v>
      </c>
      <c r="U1079" s="140" t="s">
        <v>150</v>
      </c>
      <c r="V1079" s="164" t="s">
        <v>1</v>
      </c>
      <c r="W1079" s="170">
        <f t="shared" ca="1" si="149"/>
        <v>2007</v>
      </c>
      <c r="X1079" s="170" t="str">
        <f>INDEX(Kraftwerksliste!$C$21:$Z$559,MATCH(A1079,Kraftwerksliste!$D$21:$D$559,0),17)</f>
        <v>Steam turbine</v>
      </c>
      <c r="Z1079" s="153" t="str" cm="1">
        <f t="array" aca="1" ref="Z1079" ca="1">CELL("format",I1079)</f>
        <v>D1</v>
      </c>
      <c r="AA1079" s="6">
        <v>1078</v>
      </c>
      <c r="AB1079" s="173">
        <f t="shared" ca="1" si="150"/>
        <v>2007</v>
      </c>
      <c r="AC1079" s="6">
        <f t="shared" si="145"/>
        <v>0</v>
      </c>
      <c r="AD1079" s="6">
        <f t="shared" si="146"/>
        <v>0</v>
      </c>
      <c r="AE1079" s="6">
        <f t="shared" si="148"/>
        <v>10</v>
      </c>
      <c r="AF1079" s="6" t="str">
        <f t="shared" si="147"/>
        <v>in Betrieb</v>
      </c>
    </row>
    <row r="1080" spans="1:32" x14ac:dyDescent="0.25">
      <c r="A1080" s="139" t="s">
        <v>5899</v>
      </c>
      <c r="B1080" s="139" t="s">
        <v>5900</v>
      </c>
      <c r="C1080" s="139"/>
      <c r="D1080" s="139">
        <v>27638</v>
      </c>
      <c r="E1080" s="139" t="s">
        <v>7137</v>
      </c>
      <c r="F1080" s="139"/>
      <c r="G1080" s="139" t="s">
        <v>59</v>
      </c>
      <c r="H1080" s="139"/>
      <c r="I1080" s="32">
        <v>1994</v>
      </c>
      <c r="J1080" s="32">
        <v>1994</v>
      </c>
      <c r="K1080" s="139" t="s">
        <v>1</v>
      </c>
      <c r="L1080" s="139" t="s">
        <v>3864</v>
      </c>
      <c r="M1080" s="139"/>
      <c r="N1080" s="139"/>
      <c r="O1080" s="139" t="s">
        <v>3864</v>
      </c>
      <c r="P1080" s="139" t="s">
        <v>55</v>
      </c>
      <c r="Q1080" s="139"/>
      <c r="R1080" s="140">
        <v>22</v>
      </c>
      <c r="S1080" s="140"/>
      <c r="T1080" s="151" t="s">
        <v>1280</v>
      </c>
      <c r="U1080" s="140" t="s">
        <v>60</v>
      </c>
      <c r="V1080" s="164" t="s">
        <v>1</v>
      </c>
      <c r="W1080" s="170" t="str">
        <f t="shared" ca="1" si="149"/>
        <v>1994</v>
      </c>
      <c r="X1080" s="170" t="e">
        <f>INDEX(Kraftwerksliste!$C$21:$Z$559,MATCH(A1080,Kraftwerksliste!$D$21:$D$559,0),17)</f>
        <v>#N/A</v>
      </c>
      <c r="Z1080" s="153" t="str" cm="1">
        <f t="array" aca="1" ref="Z1080" ca="1">CELL("format",I1080)</f>
        <v>G</v>
      </c>
      <c r="AA1080" s="6">
        <v>1079</v>
      </c>
      <c r="AB1080" s="173" t="str">
        <f t="shared" ca="1" si="150"/>
        <v>1994</v>
      </c>
      <c r="AC1080" s="6">
        <f t="shared" si="145"/>
        <v>0</v>
      </c>
      <c r="AD1080" s="6">
        <f t="shared" si="146"/>
        <v>0</v>
      </c>
      <c r="AE1080" s="6">
        <f t="shared" si="148"/>
        <v>10</v>
      </c>
      <c r="AF1080" s="6" t="str">
        <f t="shared" si="147"/>
        <v>in Betrieb</v>
      </c>
    </row>
    <row r="1081" spans="1:32" x14ac:dyDescent="0.25">
      <c r="A1081" s="139" t="s">
        <v>5903</v>
      </c>
      <c r="B1081" s="139" t="s">
        <v>4186</v>
      </c>
      <c r="C1081" s="139" t="s">
        <v>5904</v>
      </c>
      <c r="D1081" s="139">
        <v>1609</v>
      </c>
      <c r="E1081" s="139" t="s">
        <v>7141</v>
      </c>
      <c r="F1081" s="139"/>
      <c r="G1081" s="139" t="s">
        <v>170</v>
      </c>
      <c r="H1081" s="139"/>
      <c r="I1081" s="32">
        <v>2010</v>
      </c>
      <c r="J1081" s="32">
        <v>2010</v>
      </c>
      <c r="K1081" s="139" t="s">
        <v>1</v>
      </c>
      <c r="L1081" s="139" t="s">
        <v>29</v>
      </c>
      <c r="M1081" s="139"/>
      <c r="N1081" s="139"/>
      <c r="O1081" s="139" t="s">
        <v>29</v>
      </c>
      <c r="P1081" s="139" t="s">
        <v>55</v>
      </c>
      <c r="Q1081" s="139" t="s">
        <v>58</v>
      </c>
      <c r="R1081" s="140">
        <v>11.2</v>
      </c>
      <c r="S1081" s="140" t="s">
        <v>7457</v>
      </c>
      <c r="T1081" s="151" t="s">
        <v>149</v>
      </c>
      <c r="U1081" s="140" t="s">
        <v>394</v>
      </c>
      <c r="V1081" s="164" t="s">
        <v>1</v>
      </c>
      <c r="W1081" s="170" t="str">
        <f t="shared" ca="1" si="149"/>
        <v>2010</v>
      </c>
      <c r="X1081" s="170" t="e">
        <f>INDEX(Kraftwerksliste!$C$21:$Z$559,MATCH(A1081,Kraftwerksliste!$D$21:$D$559,0),17)</f>
        <v>#N/A</v>
      </c>
      <c r="Z1081" s="153" t="str" cm="1">
        <f t="array" aca="1" ref="Z1081" ca="1">CELL("format",I1081)</f>
        <v>G</v>
      </c>
      <c r="AA1081" s="6">
        <v>1080</v>
      </c>
      <c r="AB1081" s="173" t="str">
        <f t="shared" ca="1" si="150"/>
        <v>2010</v>
      </c>
      <c r="AC1081" s="6">
        <f t="shared" si="145"/>
        <v>0</v>
      </c>
      <c r="AD1081" s="6">
        <f t="shared" si="146"/>
        <v>0</v>
      </c>
      <c r="AE1081" s="6">
        <f t="shared" si="148"/>
        <v>10</v>
      </c>
      <c r="AF1081" s="6" t="str">
        <f t="shared" si="147"/>
        <v>in Betrieb</v>
      </c>
    </row>
    <row r="1082" spans="1:32" x14ac:dyDescent="0.25">
      <c r="A1082" s="139" t="s">
        <v>5905</v>
      </c>
      <c r="B1082" s="139" t="s">
        <v>5906</v>
      </c>
      <c r="C1082" s="139"/>
      <c r="D1082" s="139">
        <v>1609</v>
      </c>
      <c r="E1082" s="139" t="s">
        <v>7141</v>
      </c>
      <c r="F1082" s="139"/>
      <c r="G1082" s="139" t="s">
        <v>170</v>
      </c>
      <c r="H1082" s="139"/>
      <c r="I1082" s="32">
        <v>2001</v>
      </c>
      <c r="J1082" s="32">
        <v>2001</v>
      </c>
      <c r="K1082" s="139" t="s">
        <v>1</v>
      </c>
      <c r="L1082" s="139" t="s">
        <v>3864</v>
      </c>
      <c r="M1082" s="139"/>
      <c r="N1082" s="139"/>
      <c r="O1082" s="139" t="s">
        <v>3864</v>
      </c>
      <c r="P1082" s="139" t="s">
        <v>55</v>
      </c>
      <c r="Q1082" s="139"/>
      <c r="R1082" s="140">
        <v>10.199999999999999</v>
      </c>
      <c r="S1082" s="140"/>
      <c r="T1082" s="151" t="s">
        <v>1280</v>
      </c>
      <c r="U1082" s="140" t="s">
        <v>394</v>
      </c>
      <c r="V1082" s="164" t="s">
        <v>1</v>
      </c>
      <c r="W1082" s="170" t="str">
        <f t="shared" ca="1" si="149"/>
        <v>2001</v>
      </c>
      <c r="X1082" s="170" t="e">
        <f>INDEX(Kraftwerksliste!$C$21:$Z$559,MATCH(A1082,Kraftwerksliste!$D$21:$D$559,0),17)</f>
        <v>#N/A</v>
      </c>
      <c r="Z1082" s="153" t="str" cm="1">
        <f t="array" aca="1" ref="Z1082" ca="1">CELL("format",I1082)</f>
        <v>G</v>
      </c>
      <c r="AA1082" s="6">
        <v>1081</v>
      </c>
      <c r="AB1082" s="173" t="str">
        <f t="shared" ca="1" si="150"/>
        <v>2001</v>
      </c>
      <c r="AC1082" s="6">
        <f t="shared" si="145"/>
        <v>0</v>
      </c>
      <c r="AD1082" s="6">
        <f t="shared" si="146"/>
        <v>0</v>
      </c>
      <c r="AE1082" s="6">
        <f t="shared" si="148"/>
        <v>10</v>
      </c>
      <c r="AF1082" s="6" t="str">
        <f t="shared" si="147"/>
        <v>in Betrieb</v>
      </c>
    </row>
    <row r="1083" spans="1:32" x14ac:dyDescent="0.25">
      <c r="A1083" s="139" t="s">
        <v>3303</v>
      </c>
      <c r="B1083" s="139" t="s">
        <v>3304</v>
      </c>
      <c r="C1083" s="139" t="s">
        <v>3305</v>
      </c>
      <c r="D1083" s="139">
        <v>42275</v>
      </c>
      <c r="E1083" s="139" t="s">
        <v>3299</v>
      </c>
      <c r="F1083" s="139"/>
      <c r="G1083" s="139" t="s">
        <v>54</v>
      </c>
      <c r="H1083" s="139" t="s">
        <v>1085</v>
      </c>
      <c r="I1083" s="30">
        <v>38716</v>
      </c>
      <c r="J1083" s="30">
        <v>38716</v>
      </c>
      <c r="K1083" s="139" t="s">
        <v>132</v>
      </c>
      <c r="L1083" s="139" t="s">
        <v>20</v>
      </c>
      <c r="M1083" s="139"/>
      <c r="N1083" s="139"/>
      <c r="O1083" s="139" t="s">
        <v>20</v>
      </c>
      <c r="P1083" s="139" t="s">
        <v>58</v>
      </c>
      <c r="Q1083" s="139" t="s">
        <v>55</v>
      </c>
      <c r="R1083" s="140">
        <v>88.019000000000005</v>
      </c>
      <c r="S1083" s="140"/>
      <c r="T1083" s="151" t="s">
        <v>1280</v>
      </c>
      <c r="U1083" s="140" t="s">
        <v>3302</v>
      </c>
      <c r="V1083" s="164" t="s">
        <v>132</v>
      </c>
      <c r="W1083" s="170">
        <f t="shared" ca="1" si="149"/>
        <v>2005</v>
      </c>
      <c r="X1083" s="170" t="e">
        <f>INDEX(Kraftwerksliste!$C$21:$Z$559,MATCH(A1083,Kraftwerksliste!$D$21:$D$559,0),17)</f>
        <v>#N/A</v>
      </c>
      <c r="Z1083" s="153" t="str" cm="1">
        <f t="array" aca="1" ref="Z1083" ca="1">CELL("format",I1083)</f>
        <v>D1</v>
      </c>
      <c r="AA1083" s="6">
        <v>1082</v>
      </c>
      <c r="AB1083" s="173">
        <f t="shared" ca="1" si="150"/>
        <v>2005</v>
      </c>
      <c r="AC1083" s="6">
        <f t="shared" si="145"/>
        <v>0</v>
      </c>
      <c r="AD1083" s="6">
        <f t="shared" si="146"/>
        <v>0</v>
      </c>
      <c r="AE1083" s="6">
        <f t="shared" si="148"/>
        <v>10</v>
      </c>
      <c r="AF1083" s="6" t="str">
        <f t="shared" si="147"/>
        <v>In Betrieb</v>
      </c>
    </row>
    <row r="1084" spans="1:32" x14ac:dyDescent="0.25">
      <c r="A1084" s="139" t="s">
        <v>3306</v>
      </c>
      <c r="B1084" s="139" t="s">
        <v>3304</v>
      </c>
      <c r="C1084" s="139" t="s">
        <v>3307</v>
      </c>
      <c r="D1084" s="139">
        <v>42275</v>
      </c>
      <c r="E1084" s="139" t="s">
        <v>3299</v>
      </c>
      <c r="F1084" s="139"/>
      <c r="G1084" s="139" t="s">
        <v>54</v>
      </c>
      <c r="H1084" s="139" t="s">
        <v>786</v>
      </c>
      <c r="I1084" s="30">
        <v>39638</v>
      </c>
      <c r="J1084" s="30">
        <v>39638</v>
      </c>
      <c r="K1084" s="139" t="s">
        <v>1</v>
      </c>
      <c r="L1084" s="139" t="s">
        <v>27</v>
      </c>
      <c r="M1084" s="139"/>
      <c r="N1084" s="139"/>
      <c r="O1084" s="139" t="s">
        <v>27</v>
      </c>
      <c r="P1084" s="139" t="s">
        <v>58</v>
      </c>
      <c r="Q1084" s="139" t="s">
        <v>58</v>
      </c>
      <c r="R1084" s="140">
        <v>60</v>
      </c>
      <c r="S1084" s="140"/>
      <c r="T1084" s="151" t="s">
        <v>1280</v>
      </c>
      <c r="U1084" s="140" t="s">
        <v>3302</v>
      </c>
      <c r="V1084" s="164" t="s">
        <v>1</v>
      </c>
      <c r="W1084" s="170">
        <f t="shared" ca="1" si="149"/>
        <v>2008</v>
      </c>
      <c r="X1084" s="170" t="str">
        <f>INDEX(Kraftwerksliste!$C$21:$Z$559,MATCH(A1084,Kraftwerksliste!$D$21:$D$559,0),17)</f>
        <v>Combined cycle</v>
      </c>
      <c r="Z1084" s="153" t="str" cm="1">
        <f t="array" aca="1" ref="Z1084" ca="1">CELL("format",I1084)</f>
        <v>D1</v>
      </c>
      <c r="AA1084" s="6">
        <v>1083</v>
      </c>
      <c r="AB1084" s="173">
        <f t="shared" ca="1" si="150"/>
        <v>2008</v>
      </c>
      <c r="AC1084" s="6">
        <f t="shared" si="145"/>
        <v>0</v>
      </c>
      <c r="AD1084" s="6">
        <f t="shared" si="146"/>
        <v>0</v>
      </c>
      <c r="AE1084" s="6">
        <f t="shared" si="148"/>
        <v>10</v>
      </c>
      <c r="AF1084" s="6" t="str">
        <f t="shared" si="147"/>
        <v>in Betrieb</v>
      </c>
    </row>
    <row r="1085" spans="1:32" x14ac:dyDescent="0.25">
      <c r="A1085" s="139" t="s">
        <v>3659</v>
      </c>
      <c r="B1085" s="139" t="s">
        <v>3304</v>
      </c>
      <c r="C1085" s="139" t="s">
        <v>3660</v>
      </c>
      <c r="D1085" s="139">
        <v>42117</v>
      </c>
      <c r="E1085" s="139" t="s">
        <v>3299</v>
      </c>
      <c r="F1085" s="139"/>
      <c r="G1085" s="139" t="s">
        <v>54</v>
      </c>
      <c r="H1085" s="139" t="s">
        <v>790</v>
      </c>
      <c r="I1085" s="30">
        <v>33604</v>
      </c>
      <c r="J1085" s="30">
        <v>33604</v>
      </c>
      <c r="K1085" s="139" t="s">
        <v>3676</v>
      </c>
      <c r="L1085" s="139" t="s">
        <v>32</v>
      </c>
      <c r="M1085" s="139"/>
      <c r="N1085" s="139"/>
      <c r="O1085" s="139" t="s">
        <v>32</v>
      </c>
      <c r="P1085" s="139" t="s">
        <v>58</v>
      </c>
      <c r="Q1085" s="139" t="s">
        <v>55</v>
      </c>
      <c r="R1085" s="140">
        <v>85</v>
      </c>
      <c r="S1085" s="140"/>
      <c r="T1085" s="151" t="s">
        <v>370</v>
      </c>
      <c r="U1085" s="140" t="s">
        <v>3302</v>
      </c>
      <c r="V1085" s="164" t="s">
        <v>7487</v>
      </c>
      <c r="W1085" s="170">
        <f t="shared" ca="1" si="149"/>
        <v>1992</v>
      </c>
      <c r="X1085" s="170" t="e">
        <f>INDEX(Kraftwerksliste!$C$21:$Z$559,MATCH(A1085,Kraftwerksliste!$D$21:$D$559,0),17)</f>
        <v>#N/A</v>
      </c>
      <c r="Z1085" s="153" t="str" cm="1">
        <f t="array" aca="1" ref="Z1085" ca="1">CELL("format",I1085)</f>
        <v>D1</v>
      </c>
      <c r="AA1085" s="6">
        <v>1084</v>
      </c>
      <c r="AB1085" s="173">
        <f t="shared" ca="1" si="150"/>
        <v>1992</v>
      </c>
      <c r="AC1085" s="6">
        <f t="shared" si="145"/>
        <v>1</v>
      </c>
      <c r="AD1085" s="6">
        <f t="shared" si="146"/>
        <v>0</v>
      </c>
      <c r="AE1085" s="6">
        <f t="shared" si="148"/>
        <v>36</v>
      </c>
      <c r="AF1085" s="6" t="str">
        <f t="shared" si="147"/>
        <v xml:space="preserve">Endgültig Stillgelegt 2019 </v>
      </c>
    </row>
    <row r="1086" spans="1:32" x14ac:dyDescent="0.25">
      <c r="A1086" s="139" t="s">
        <v>3315</v>
      </c>
      <c r="B1086" s="139" t="s">
        <v>3316</v>
      </c>
      <c r="C1086" s="139" t="s">
        <v>3317</v>
      </c>
      <c r="D1086" s="139">
        <v>97080</v>
      </c>
      <c r="E1086" s="139" t="s">
        <v>3311</v>
      </c>
      <c r="F1086" s="139" t="s">
        <v>3318</v>
      </c>
      <c r="G1086" s="139" t="s">
        <v>127</v>
      </c>
      <c r="H1086" s="139" t="s">
        <v>3319</v>
      </c>
      <c r="I1086" s="30">
        <v>25934</v>
      </c>
      <c r="J1086" s="30">
        <v>25934</v>
      </c>
      <c r="K1086" s="139" t="s">
        <v>1</v>
      </c>
      <c r="L1086" s="139" t="s">
        <v>20</v>
      </c>
      <c r="M1086" s="139"/>
      <c r="N1086" s="139"/>
      <c r="O1086" s="139" t="s">
        <v>20</v>
      </c>
      <c r="P1086" s="139" t="s">
        <v>58</v>
      </c>
      <c r="Q1086" s="139" t="s">
        <v>55</v>
      </c>
      <c r="R1086" s="140">
        <v>23</v>
      </c>
      <c r="S1086" s="140" t="s">
        <v>3320</v>
      </c>
      <c r="T1086" s="151" t="s">
        <v>149</v>
      </c>
      <c r="U1086" s="140" t="s">
        <v>1168</v>
      </c>
      <c r="V1086" s="164" t="s">
        <v>1</v>
      </c>
      <c r="W1086" s="170">
        <f t="shared" ca="1" si="149"/>
        <v>1971</v>
      </c>
      <c r="X1086" s="170" t="str">
        <f>INDEX(Kraftwerksliste!$C$21:$Z$559,MATCH(A1086,Kraftwerksliste!$D$21:$D$559,0),17)</f>
        <v>Combined cycle</v>
      </c>
      <c r="Z1086" s="153" t="str" cm="1">
        <f t="array" aca="1" ref="Z1086" ca="1">CELL("format",I1086)</f>
        <v>D1</v>
      </c>
      <c r="AA1086" s="6">
        <v>1085</v>
      </c>
      <c r="AB1086" s="173">
        <f t="shared" ca="1" si="150"/>
        <v>1971</v>
      </c>
      <c r="AC1086" s="6">
        <f t="shared" si="145"/>
        <v>0</v>
      </c>
      <c r="AD1086" s="6">
        <f t="shared" si="146"/>
        <v>0</v>
      </c>
      <c r="AE1086" s="6">
        <f t="shared" si="148"/>
        <v>10</v>
      </c>
      <c r="AF1086" s="6" t="str">
        <f t="shared" si="147"/>
        <v>in Betrieb</v>
      </c>
    </row>
    <row r="1087" spans="1:32" x14ac:dyDescent="0.25">
      <c r="A1087" s="139" t="s">
        <v>3321</v>
      </c>
      <c r="B1087" s="139" t="s">
        <v>3316</v>
      </c>
      <c r="C1087" s="139" t="s">
        <v>3317</v>
      </c>
      <c r="D1087" s="139">
        <v>97080</v>
      </c>
      <c r="E1087" s="139" t="s">
        <v>3311</v>
      </c>
      <c r="F1087" s="139" t="s">
        <v>3318</v>
      </c>
      <c r="G1087" s="139" t="s">
        <v>127</v>
      </c>
      <c r="H1087" s="139" t="s">
        <v>3322</v>
      </c>
      <c r="I1087" s="30">
        <v>33970</v>
      </c>
      <c r="J1087" s="30">
        <v>33970</v>
      </c>
      <c r="K1087" s="139" t="s">
        <v>1</v>
      </c>
      <c r="L1087" s="139" t="s">
        <v>20</v>
      </c>
      <c r="M1087" s="139"/>
      <c r="N1087" s="139"/>
      <c r="O1087" s="139" t="s">
        <v>20</v>
      </c>
      <c r="P1087" s="139" t="s">
        <v>58</v>
      </c>
      <c r="Q1087" s="139" t="s">
        <v>55</v>
      </c>
      <c r="R1087" s="140">
        <v>25</v>
      </c>
      <c r="S1087" s="140" t="s">
        <v>3323</v>
      </c>
      <c r="T1087" s="151" t="s">
        <v>149</v>
      </c>
      <c r="U1087" s="140" t="s">
        <v>1168</v>
      </c>
      <c r="V1087" s="164" t="s">
        <v>1</v>
      </c>
      <c r="W1087" s="170">
        <f t="shared" ca="1" si="149"/>
        <v>1993</v>
      </c>
      <c r="X1087" s="170" t="str">
        <f>INDEX(Kraftwerksliste!$C$21:$Z$559,MATCH(A1087,Kraftwerksliste!$D$21:$D$559,0),17)</f>
        <v>Combined cycle</v>
      </c>
      <c r="Z1087" s="153" t="str" cm="1">
        <f t="array" aca="1" ref="Z1087" ca="1">CELL("format",I1087)</f>
        <v>D1</v>
      </c>
      <c r="AA1087" s="6">
        <v>1086</v>
      </c>
      <c r="AB1087" s="173">
        <f t="shared" ca="1" si="150"/>
        <v>1993</v>
      </c>
      <c r="AC1087" s="6">
        <f t="shared" si="145"/>
        <v>0</v>
      </c>
      <c r="AD1087" s="6">
        <f t="shared" si="146"/>
        <v>0</v>
      </c>
      <c r="AE1087" s="6">
        <f t="shared" si="148"/>
        <v>10</v>
      </c>
      <c r="AF1087" s="6" t="str">
        <f t="shared" si="147"/>
        <v>in Betrieb</v>
      </c>
    </row>
    <row r="1088" spans="1:32" x14ac:dyDescent="0.25">
      <c r="A1088" s="139" t="s">
        <v>3324</v>
      </c>
      <c r="B1088" s="139" t="s">
        <v>3316</v>
      </c>
      <c r="C1088" s="139" t="s">
        <v>3317</v>
      </c>
      <c r="D1088" s="139">
        <v>97080</v>
      </c>
      <c r="E1088" s="139" t="s">
        <v>3311</v>
      </c>
      <c r="F1088" s="139" t="s">
        <v>3318</v>
      </c>
      <c r="G1088" s="139" t="s">
        <v>127</v>
      </c>
      <c r="H1088" s="139" t="s">
        <v>3325</v>
      </c>
      <c r="I1088" s="30">
        <v>39814</v>
      </c>
      <c r="J1088" s="30">
        <v>39814</v>
      </c>
      <c r="K1088" s="139" t="s">
        <v>1</v>
      </c>
      <c r="L1088" s="139" t="s">
        <v>20</v>
      </c>
      <c r="M1088" s="139"/>
      <c r="N1088" s="139"/>
      <c r="O1088" s="139" t="s">
        <v>20</v>
      </c>
      <c r="P1088" s="139" t="s">
        <v>58</v>
      </c>
      <c r="Q1088" s="139" t="s">
        <v>55</v>
      </c>
      <c r="R1088" s="140">
        <v>29.5</v>
      </c>
      <c r="S1088" s="140" t="s">
        <v>3326</v>
      </c>
      <c r="T1088" s="151" t="s">
        <v>370</v>
      </c>
      <c r="U1088" s="140" t="s">
        <v>1168</v>
      </c>
      <c r="V1088" s="164" t="s">
        <v>1</v>
      </c>
      <c r="W1088" s="170">
        <f t="shared" ca="1" si="149"/>
        <v>2009</v>
      </c>
      <c r="X1088" s="170" t="str">
        <f>INDEX(Kraftwerksliste!$C$21:$Z$559,MATCH(A1088,Kraftwerksliste!$D$21:$D$559,0),17)</f>
        <v>Combined cycle</v>
      </c>
      <c r="Z1088" s="153" t="str" cm="1">
        <f t="array" aca="1" ref="Z1088" ca="1">CELL("format",I1088)</f>
        <v>D1</v>
      </c>
      <c r="AA1088" s="6">
        <v>1087</v>
      </c>
      <c r="AB1088" s="173">
        <f t="shared" ca="1" si="150"/>
        <v>2009</v>
      </c>
      <c r="AC1088" s="6">
        <f t="shared" si="145"/>
        <v>0</v>
      </c>
      <c r="AD1088" s="6">
        <f t="shared" si="146"/>
        <v>0</v>
      </c>
      <c r="AE1088" s="6">
        <f t="shared" si="148"/>
        <v>10</v>
      </c>
      <c r="AF1088" s="6" t="str">
        <f t="shared" si="147"/>
        <v>in Betrieb</v>
      </c>
    </row>
    <row r="1089" spans="1:32" x14ac:dyDescent="0.25">
      <c r="A1089" s="139" t="s">
        <v>3327</v>
      </c>
      <c r="B1089" s="139" t="s">
        <v>3316</v>
      </c>
      <c r="C1089" s="139" t="s">
        <v>3317</v>
      </c>
      <c r="D1089" s="139">
        <v>97080</v>
      </c>
      <c r="E1089" s="139" t="s">
        <v>3311</v>
      </c>
      <c r="F1089" s="139" t="s">
        <v>3318</v>
      </c>
      <c r="G1089" s="139" t="s">
        <v>127</v>
      </c>
      <c r="H1089" s="139" t="s">
        <v>3328</v>
      </c>
      <c r="I1089" s="30">
        <v>38353</v>
      </c>
      <c r="J1089" s="30">
        <v>38353</v>
      </c>
      <c r="K1089" s="139" t="s">
        <v>1</v>
      </c>
      <c r="L1089" s="139" t="s">
        <v>20</v>
      </c>
      <c r="M1089" s="139"/>
      <c r="N1089" s="139"/>
      <c r="O1089" s="139" t="s">
        <v>20</v>
      </c>
      <c r="P1089" s="139" t="s">
        <v>58</v>
      </c>
      <c r="Q1089" s="139" t="s">
        <v>55</v>
      </c>
      <c r="R1089" s="140">
        <v>44.5</v>
      </c>
      <c r="S1089" s="140" t="s">
        <v>3329</v>
      </c>
      <c r="T1089" s="151" t="s">
        <v>370</v>
      </c>
      <c r="U1089" s="140" t="s">
        <v>1168</v>
      </c>
      <c r="V1089" s="164" t="s">
        <v>1</v>
      </c>
      <c r="W1089" s="170">
        <f t="shared" ca="1" si="149"/>
        <v>2005</v>
      </c>
      <c r="X1089" s="170" t="str">
        <f>INDEX(Kraftwerksliste!$C$21:$Z$559,MATCH(A1089,Kraftwerksliste!$D$21:$D$559,0),17)</f>
        <v>Combined cycle</v>
      </c>
      <c r="Z1089" s="153" t="str" cm="1">
        <f t="array" aca="1" ref="Z1089" ca="1">CELL("format",I1089)</f>
        <v>D1</v>
      </c>
      <c r="AA1089" s="6">
        <v>1088</v>
      </c>
      <c r="AB1089" s="173">
        <f t="shared" ca="1" si="150"/>
        <v>2005</v>
      </c>
      <c r="AC1089" s="6">
        <f t="shared" si="145"/>
        <v>0</v>
      </c>
      <c r="AD1089" s="6">
        <f t="shared" si="146"/>
        <v>0</v>
      </c>
      <c r="AE1089" s="6">
        <f t="shared" si="148"/>
        <v>10</v>
      </c>
      <c r="AF1089" s="6" t="str">
        <f t="shared" si="147"/>
        <v>in Betrieb</v>
      </c>
    </row>
    <row r="1090" spans="1:32" x14ac:dyDescent="0.25">
      <c r="A1090" s="139" t="s">
        <v>3351</v>
      </c>
      <c r="B1090" s="139" t="s">
        <v>1468</v>
      </c>
      <c r="C1090" s="139" t="s">
        <v>3352</v>
      </c>
      <c r="D1090" s="139">
        <v>39326</v>
      </c>
      <c r="E1090" s="139" t="s">
        <v>3352</v>
      </c>
      <c r="F1090" s="139"/>
      <c r="G1090" s="139" t="s">
        <v>99</v>
      </c>
      <c r="H1090" s="139" t="s">
        <v>3352</v>
      </c>
      <c r="I1090" s="30">
        <v>35065</v>
      </c>
      <c r="J1090" s="30">
        <v>35065</v>
      </c>
      <c r="K1090" s="139" t="s">
        <v>1</v>
      </c>
      <c r="L1090" s="139" t="s">
        <v>20</v>
      </c>
      <c r="M1090" s="139"/>
      <c r="N1090" s="139"/>
      <c r="O1090" s="139" t="s">
        <v>20</v>
      </c>
      <c r="P1090" s="139" t="s">
        <v>58</v>
      </c>
      <c r="Q1090" s="139" t="s">
        <v>55</v>
      </c>
      <c r="R1090" s="140">
        <v>27</v>
      </c>
      <c r="S1090" s="140" t="s">
        <v>3353</v>
      </c>
      <c r="T1090" s="151" t="s">
        <v>370</v>
      </c>
      <c r="U1090" s="140" t="s">
        <v>1473</v>
      </c>
      <c r="V1090" s="164" t="s">
        <v>1</v>
      </c>
      <c r="W1090" s="170">
        <f t="shared" ca="1" si="149"/>
        <v>1996</v>
      </c>
      <c r="X1090" s="170" t="str">
        <f>INDEX(Kraftwerksliste!$C$21:$Z$559,MATCH(A1090,Kraftwerksliste!$D$21:$D$559,0),17)</f>
        <v>Steam turbine</v>
      </c>
      <c r="Z1090" s="153" t="str" cm="1">
        <f t="array" aca="1" ref="Z1090" ca="1">CELL("format",I1090)</f>
        <v>D1</v>
      </c>
      <c r="AA1090" s="6">
        <v>1089</v>
      </c>
      <c r="AB1090" s="173">
        <f t="shared" ca="1" si="150"/>
        <v>1996</v>
      </c>
      <c r="AC1090" s="6">
        <f t="shared" ref="AC1090:AC1153" si="151">IF(RIGHT(K1090,9)="(mit StA)",1,0)</f>
        <v>0</v>
      </c>
      <c r="AD1090" s="6">
        <f t="shared" ref="AD1090:AD1153" si="152">IF(RIGHT(K1090,10)="(ohne StA)",1,0)</f>
        <v>0</v>
      </c>
      <c r="AE1090" s="6">
        <f t="shared" si="148"/>
        <v>10</v>
      </c>
      <c r="AF1090" s="6" t="str">
        <f t="shared" ref="AF1090:AF1153" si="153">IF(AC1090=1,LEFT(K1090,AE1090-9),IF(AD1090=1,LEFT(K1090,AE1090-10),K1090))</f>
        <v>in Betrieb</v>
      </c>
    </row>
    <row r="1091" spans="1:32" x14ac:dyDescent="0.25">
      <c r="A1091" s="139" t="s">
        <v>5920</v>
      </c>
      <c r="B1091" s="139" t="s">
        <v>3995</v>
      </c>
      <c r="C1091" s="139" t="s">
        <v>5921</v>
      </c>
      <c r="D1091" s="139">
        <v>19374</v>
      </c>
      <c r="E1091" s="139" t="s">
        <v>7148</v>
      </c>
      <c r="F1091" s="139"/>
      <c r="G1091" s="139" t="s">
        <v>144</v>
      </c>
      <c r="H1091" s="139" t="s">
        <v>5921</v>
      </c>
      <c r="I1091" s="32">
        <v>1998</v>
      </c>
      <c r="J1091" s="32">
        <v>1998</v>
      </c>
      <c r="K1091" s="139" t="s">
        <v>1</v>
      </c>
      <c r="L1091" s="139" t="s">
        <v>3864</v>
      </c>
      <c r="M1091" s="139"/>
      <c r="N1091" s="139"/>
      <c r="O1091" s="139" t="s">
        <v>3864</v>
      </c>
      <c r="P1091" s="139" t="s">
        <v>55</v>
      </c>
      <c r="Q1091" s="139" t="s">
        <v>58</v>
      </c>
      <c r="R1091" s="140">
        <v>13.8</v>
      </c>
      <c r="S1091" s="140" t="s">
        <v>7463</v>
      </c>
      <c r="T1091" s="151" t="s">
        <v>370</v>
      </c>
      <c r="U1091" s="140" t="s">
        <v>268</v>
      </c>
      <c r="V1091" s="164" t="s">
        <v>1</v>
      </c>
      <c r="W1091" s="170" t="str">
        <f t="shared" ca="1" si="149"/>
        <v>1998</v>
      </c>
      <c r="X1091" s="170" t="e">
        <f>INDEX(Kraftwerksliste!$C$21:$Z$559,MATCH(A1091,Kraftwerksliste!$D$21:$D$559,0),17)</f>
        <v>#N/A</v>
      </c>
      <c r="Z1091" s="153" t="str" cm="1">
        <f t="array" aca="1" ref="Z1091" ca="1">CELL("format",I1091)</f>
        <v>G</v>
      </c>
      <c r="AA1091" s="6">
        <v>1090</v>
      </c>
      <c r="AB1091" s="173" t="str">
        <f t="shared" ca="1" si="150"/>
        <v>1998</v>
      </c>
      <c r="AC1091" s="6">
        <f t="shared" si="151"/>
        <v>0</v>
      </c>
      <c r="AD1091" s="6">
        <f t="shared" si="152"/>
        <v>0</v>
      </c>
      <c r="AE1091" s="6">
        <f t="shared" si="148"/>
        <v>10</v>
      </c>
      <c r="AF1091" s="6" t="str">
        <f t="shared" si="153"/>
        <v>in Betrieb</v>
      </c>
    </row>
    <row r="1092" spans="1:32" x14ac:dyDescent="0.25">
      <c r="A1092" s="139" t="s">
        <v>3354</v>
      </c>
      <c r="B1092" s="139" t="s">
        <v>575</v>
      </c>
      <c r="C1092" s="139" t="s">
        <v>3355</v>
      </c>
      <c r="D1092" s="139">
        <v>85406</v>
      </c>
      <c r="E1092" s="139" t="s">
        <v>3355</v>
      </c>
      <c r="F1092" s="139" t="s">
        <v>3356</v>
      </c>
      <c r="G1092" s="139" t="s">
        <v>127</v>
      </c>
      <c r="H1092" s="139" t="s">
        <v>3357</v>
      </c>
      <c r="I1092" s="30">
        <v>37622</v>
      </c>
      <c r="J1092" s="30">
        <v>37622</v>
      </c>
      <c r="K1092" s="139" t="s">
        <v>1</v>
      </c>
      <c r="L1092" s="139" t="s">
        <v>17</v>
      </c>
      <c r="M1092" s="139" t="s">
        <v>1344</v>
      </c>
      <c r="N1092" s="139" t="s">
        <v>249</v>
      </c>
      <c r="O1092" s="139" t="s">
        <v>17</v>
      </c>
      <c r="P1092" s="139" t="s">
        <v>55</v>
      </c>
      <c r="Q1092" s="139" t="s">
        <v>55</v>
      </c>
      <c r="R1092" s="140">
        <v>18.3</v>
      </c>
      <c r="S1092" s="140" t="s">
        <v>3358</v>
      </c>
      <c r="T1092" s="151" t="s">
        <v>370</v>
      </c>
      <c r="U1092" s="140" t="s">
        <v>168</v>
      </c>
      <c r="V1092" s="164" t="s">
        <v>1</v>
      </c>
      <c r="W1092" s="170">
        <f t="shared" ca="1" si="149"/>
        <v>2003</v>
      </c>
      <c r="X1092" s="170" t="e">
        <f>INDEX(Kraftwerksliste!$C$21:$Z$559,MATCH(A1092,Kraftwerksliste!$D$21:$D$559,0),17)</f>
        <v>#N/A</v>
      </c>
      <c r="Z1092" s="153" t="str" cm="1">
        <f t="array" aca="1" ref="Z1092" ca="1">CELL("format",I1092)</f>
        <v>D1</v>
      </c>
      <c r="AA1092" s="6">
        <v>1091</v>
      </c>
      <c r="AB1092" s="173">
        <f t="shared" ca="1" si="150"/>
        <v>2003</v>
      </c>
      <c r="AC1092" s="6">
        <f t="shared" si="151"/>
        <v>0</v>
      </c>
      <c r="AD1092" s="6">
        <f t="shared" si="152"/>
        <v>0</v>
      </c>
      <c r="AE1092" s="6">
        <f t="shared" si="148"/>
        <v>10</v>
      </c>
      <c r="AF1092" s="6" t="str">
        <f t="shared" si="153"/>
        <v>in Betrieb</v>
      </c>
    </row>
    <row r="1093" spans="1:32" x14ac:dyDescent="0.25">
      <c r="A1093" s="139" t="s">
        <v>3359</v>
      </c>
      <c r="B1093" s="139" t="s">
        <v>575</v>
      </c>
      <c r="C1093" s="139" t="s">
        <v>3355</v>
      </c>
      <c r="D1093" s="139">
        <v>85406</v>
      </c>
      <c r="E1093" s="139" t="s">
        <v>3355</v>
      </c>
      <c r="F1093" s="139" t="s">
        <v>3356</v>
      </c>
      <c r="G1093" s="139" t="s">
        <v>127</v>
      </c>
      <c r="H1093" s="139" t="s">
        <v>3360</v>
      </c>
      <c r="I1093" s="30">
        <v>27760</v>
      </c>
      <c r="J1093" s="30">
        <v>27760</v>
      </c>
      <c r="K1093" s="139" t="s">
        <v>1</v>
      </c>
      <c r="L1093" s="139" t="s">
        <v>27</v>
      </c>
      <c r="M1093" s="139"/>
      <c r="N1093" s="139"/>
      <c r="O1093" s="139" t="s">
        <v>27</v>
      </c>
      <c r="P1093" s="139" t="s">
        <v>58</v>
      </c>
      <c r="Q1093" s="139" t="s">
        <v>58</v>
      </c>
      <c r="R1093" s="140">
        <v>50</v>
      </c>
      <c r="S1093" s="140" t="s">
        <v>3361</v>
      </c>
      <c r="T1093" s="151" t="s">
        <v>370</v>
      </c>
      <c r="U1093" s="140" t="s">
        <v>168</v>
      </c>
      <c r="V1093" s="164" t="s">
        <v>1</v>
      </c>
      <c r="W1093" s="170">
        <f t="shared" ca="1" si="149"/>
        <v>1976</v>
      </c>
      <c r="X1093" s="170" t="str">
        <f>INDEX(Kraftwerksliste!$C$21:$Z$559,MATCH(A1093,Kraftwerksliste!$D$21:$D$559,0),17)</f>
        <v>Gas turbine</v>
      </c>
      <c r="Z1093" s="153" t="str" cm="1">
        <f t="array" aca="1" ref="Z1093" ca="1">CELL("format",I1093)</f>
        <v>D1</v>
      </c>
      <c r="AA1093" s="6">
        <v>1092</v>
      </c>
      <c r="AB1093" s="173">
        <f t="shared" ca="1" si="150"/>
        <v>1976</v>
      </c>
      <c r="AC1093" s="6">
        <f t="shared" si="151"/>
        <v>0</v>
      </c>
      <c r="AD1093" s="6">
        <f t="shared" si="152"/>
        <v>0</v>
      </c>
      <c r="AE1093" s="6">
        <f t="shared" si="148"/>
        <v>10</v>
      </c>
      <c r="AF1093" s="6" t="str">
        <f t="shared" si="153"/>
        <v>in Betrieb</v>
      </c>
    </row>
    <row r="1094" spans="1:32" x14ac:dyDescent="0.25">
      <c r="A1094" s="139" t="s">
        <v>3362</v>
      </c>
      <c r="B1094" s="139" t="s">
        <v>575</v>
      </c>
      <c r="C1094" s="139" t="s">
        <v>3355</v>
      </c>
      <c r="D1094" s="139">
        <v>85406</v>
      </c>
      <c r="E1094" s="139" t="s">
        <v>3355</v>
      </c>
      <c r="F1094" s="139" t="s">
        <v>3356</v>
      </c>
      <c r="G1094" s="139" t="s">
        <v>127</v>
      </c>
      <c r="H1094" s="139" t="s">
        <v>3363</v>
      </c>
      <c r="I1094" s="30">
        <v>31048</v>
      </c>
      <c r="J1094" s="30">
        <v>31048</v>
      </c>
      <c r="K1094" s="139" t="s">
        <v>1</v>
      </c>
      <c r="L1094" s="139" t="s">
        <v>110</v>
      </c>
      <c r="M1094" s="139" t="s">
        <v>32</v>
      </c>
      <c r="N1094" s="139" t="s">
        <v>578</v>
      </c>
      <c r="O1094" s="139" t="s">
        <v>32</v>
      </c>
      <c r="P1094" s="139" t="s">
        <v>58</v>
      </c>
      <c r="Q1094" s="139" t="s">
        <v>55</v>
      </c>
      <c r="R1094" s="140">
        <v>472</v>
      </c>
      <c r="S1094" s="140" t="s">
        <v>3364</v>
      </c>
      <c r="T1094" s="151" t="s">
        <v>1228</v>
      </c>
      <c r="U1094" s="140" t="s">
        <v>580</v>
      </c>
      <c r="V1094" s="164" t="s">
        <v>1</v>
      </c>
      <c r="W1094" s="170">
        <f t="shared" ca="1" si="149"/>
        <v>1985</v>
      </c>
      <c r="X1094" s="170" t="str">
        <f>INDEX(Kraftwerksliste!$C$21:$Z$559,MATCH(A1094,Kraftwerksliste!$D$21:$D$559,0),17)</f>
        <v>Steam turbine</v>
      </c>
      <c r="Z1094" s="153" t="str" cm="1">
        <f t="array" aca="1" ref="Z1094" ca="1">CELL("format",I1094)</f>
        <v>D1</v>
      </c>
      <c r="AA1094" s="6">
        <v>1093</v>
      </c>
      <c r="AB1094" s="173">
        <f t="shared" ca="1" si="150"/>
        <v>1985</v>
      </c>
      <c r="AC1094" s="6">
        <f t="shared" si="151"/>
        <v>0</v>
      </c>
      <c r="AD1094" s="6">
        <f t="shared" si="152"/>
        <v>0</v>
      </c>
      <c r="AE1094" s="6">
        <f t="shared" si="148"/>
        <v>10</v>
      </c>
      <c r="AF1094" s="6" t="str">
        <f t="shared" si="153"/>
        <v>in Betrieb</v>
      </c>
    </row>
    <row r="1095" spans="1:32" x14ac:dyDescent="0.25">
      <c r="A1095" s="139" t="s">
        <v>3374</v>
      </c>
      <c r="B1095" s="139" t="s">
        <v>3366</v>
      </c>
      <c r="C1095" s="139" t="s">
        <v>95</v>
      </c>
      <c r="D1095" s="139">
        <v>53910</v>
      </c>
      <c r="E1095" s="139" t="s">
        <v>3368</v>
      </c>
      <c r="F1095" s="139" t="s">
        <v>3369</v>
      </c>
      <c r="G1095" s="139" t="s">
        <v>54</v>
      </c>
      <c r="H1095" s="139" t="s">
        <v>3375</v>
      </c>
      <c r="I1095" s="30">
        <v>35156</v>
      </c>
      <c r="J1095" s="30">
        <v>35156</v>
      </c>
      <c r="K1095" s="139" t="s">
        <v>1</v>
      </c>
      <c r="L1095" s="139" t="s">
        <v>20</v>
      </c>
      <c r="M1095" s="139"/>
      <c r="N1095" s="139"/>
      <c r="O1095" s="139" t="s">
        <v>20</v>
      </c>
      <c r="P1095" s="139" t="s">
        <v>58</v>
      </c>
      <c r="Q1095" s="139" t="s">
        <v>55</v>
      </c>
      <c r="R1095" s="140">
        <v>15.1</v>
      </c>
      <c r="S1095" s="140" t="s">
        <v>3373</v>
      </c>
      <c r="T1095" s="151" t="s">
        <v>149</v>
      </c>
      <c r="U1095" s="140" t="s">
        <v>61</v>
      </c>
      <c r="V1095" s="164" t="s">
        <v>1</v>
      </c>
      <c r="W1095" s="170">
        <f t="shared" ca="1" si="149"/>
        <v>1996</v>
      </c>
      <c r="X1095" s="170" t="str">
        <f>INDEX(Kraftwerksliste!$C$21:$Z$559,MATCH(A1095,Kraftwerksliste!$D$21:$D$559,0),17)</f>
        <v>Steam turbine</v>
      </c>
      <c r="Z1095" s="153" t="str" cm="1">
        <f t="array" aca="1" ref="Z1095" ca="1">CELL("format",I1095)</f>
        <v>D1</v>
      </c>
      <c r="AA1095" s="6">
        <v>1094</v>
      </c>
      <c r="AB1095" s="173">
        <f t="shared" ca="1" si="150"/>
        <v>1996</v>
      </c>
      <c r="AC1095" s="6">
        <f t="shared" si="151"/>
        <v>0</v>
      </c>
      <c r="AD1095" s="6">
        <f t="shared" si="152"/>
        <v>0</v>
      </c>
      <c r="AE1095" s="6">
        <f t="shared" si="148"/>
        <v>10</v>
      </c>
      <c r="AF1095" s="6" t="str">
        <f t="shared" si="153"/>
        <v>in Betrieb</v>
      </c>
    </row>
    <row r="1096" spans="1:32" x14ac:dyDescent="0.25">
      <c r="A1096" s="139" t="s">
        <v>3365</v>
      </c>
      <c r="B1096" s="139" t="s">
        <v>3366</v>
      </c>
      <c r="C1096" s="139" t="s">
        <v>3367</v>
      </c>
      <c r="D1096" s="139">
        <v>53909</v>
      </c>
      <c r="E1096" s="139" t="s">
        <v>3368</v>
      </c>
      <c r="F1096" s="139" t="s">
        <v>3369</v>
      </c>
      <c r="G1096" s="139" t="s">
        <v>54</v>
      </c>
      <c r="H1096" s="139" t="s">
        <v>3370</v>
      </c>
      <c r="I1096" s="30">
        <v>40473</v>
      </c>
      <c r="J1096" s="30">
        <v>40473</v>
      </c>
      <c r="K1096" s="139" t="s">
        <v>1</v>
      </c>
      <c r="L1096" s="139" t="s">
        <v>20</v>
      </c>
      <c r="M1096" s="139" t="s">
        <v>3371</v>
      </c>
      <c r="N1096" s="139" t="s">
        <v>3372</v>
      </c>
      <c r="O1096" s="139" t="s">
        <v>18</v>
      </c>
      <c r="P1096" s="139" t="s">
        <v>58</v>
      </c>
      <c r="Q1096" s="139" t="s">
        <v>55</v>
      </c>
      <c r="R1096" s="140">
        <v>19.5</v>
      </c>
      <c r="S1096" s="140" t="s">
        <v>3373</v>
      </c>
      <c r="T1096" s="151" t="s">
        <v>149</v>
      </c>
      <c r="U1096" s="140" t="s">
        <v>61</v>
      </c>
      <c r="V1096" s="164" t="s">
        <v>1</v>
      </c>
      <c r="W1096" s="170">
        <f t="shared" ca="1" si="149"/>
        <v>2010</v>
      </c>
      <c r="X1096" s="170" t="str">
        <f>INDEX(Kraftwerksliste!$C$21:$Z$559,MATCH(A1096,Kraftwerksliste!$D$21:$D$559,0),17)</f>
        <v>Steam turbine</v>
      </c>
      <c r="Z1096" s="153" t="str" cm="1">
        <f t="array" aca="1" ref="Z1096" ca="1">CELL("format",I1096)</f>
        <v>D1</v>
      </c>
      <c r="AA1096" s="6">
        <v>1095</v>
      </c>
      <c r="AB1096" s="173">
        <f t="shared" ca="1" si="150"/>
        <v>2010</v>
      </c>
      <c r="AC1096" s="6">
        <f t="shared" si="151"/>
        <v>0</v>
      </c>
      <c r="AD1096" s="6">
        <f t="shared" si="152"/>
        <v>0</v>
      </c>
      <c r="AE1096" s="6">
        <f t="shared" si="148"/>
        <v>10</v>
      </c>
      <c r="AF1096" s="6" t="str">
        <f t="shared" si="153"/>
        <v>in Betrieb</v>
      </c>
    </row>
    <row r="1097" spans="1:32" x14ac:dyDescent="0.25">
      <c r="A1097" s="54" t="s">
        <v>581</v>
      </c>
      <c r="B1097" s="50" t="s">
        <v>582</v>
      </c>
      <c r="C1097" s="50" t="s">
        <v>583</v>
      </c>
      <c r="D1097" s="75">
        <v>28207</v>
      </c>
      <c r="E1097" s="62" t="s">
        <v>584</v>
      </c>
      <c r="F1097" s="50"/>
      <c r="G1097" s="56" t="s">
        <v>533</v>
      </c>
      <c r="H1097" s="50" t="s">
        <v>585</v>
      </c>
      <c r="I1097" s="30">
        <v>40877</v>
      </c>
      <c r="J1097" s="30">
        <v>40877</v>
      </c>
      <c r="K1097" s="50" t="s">
        <v>1</v>
      </c>
      <c r="L1097" s="50" t="s">
        <v>25</v>
      </c>
      <c r="M1097" s="50"/>
      <c r="N1097" s="50"/>
      <c r="O1097" s="92" t="s">
        <v>25</v>
      </c>
      <c r="P1097" s="50" t="s">
        <v>55</v>
      </c>
      <c r="Q1097" s="50" t="s">
        <v>58</v>
      </c>
      <c r="R1097" s="76">
        <v>9.9</v>
      </c>
      <c r="S1097" s="50"/>
      <c r="T1097" s="54" t="s">
        <v>149</v>
      </c>
      <c r="U1097" s="62" t="s">
        <v>537</v>
      </c>
      <c r="V1097" s="154" t="s">
        <v>1</v>
      </c>
      <c r="W1097" s="170">
        <f t="shared" ca="1" si="149"/>
        <v>2011</v>
      </c>
      <c r="X1097" s="170" t="e">
        <f>INDEX(Kraftwerksliste!$C$21:$Z$559,MATCH(A1097,Kraftwerksliste!$D$21:$D$559,0),17)</f>
        <v>#N/A</v>
      </c>
      <c r="Z1097" s="153" t="str" cm="1">
        <f t="array" aca="1" ref="Z1097" ca="1">CELL("format",I1097)</f>
        <v>D1</v>
      </c>
      <c r="AA1097" s="6">
        <v>1096</v>
      </c>
      <c r="AB1097" s="173">
        <f t="shared" ca="1" si="150"/>
        <v>2011</v>
      </c>
      <c r="AC1097" s="6">
        <f t="shared" si="151"/>
        <v>0</v>
      </c>
      <c r="AD1097" s="6">
        <f t="shared" si="152"/>
        <v>0</v>
      </c>
      <c r="AE1097" s="6">
        <f t="shared" si="148"/>
        <v>10</v>
      </c>
      <c r="AF1097" s="6" t="str">
        <f t="shared" si="153"/>
        <v>in Betrieb</v>
      </c>
    </row>
    <row r="1098" spans="1:32" x14ac:dyDescent="0.25">
      <c r="A1098" s="50" t="s">
        <v>3880</v>
      </c>
      <c r="B1098" s="50" t="s">
        <v>3881</v>
      </c>
      <c r="C1098" s="50" t="s">
        <v>3882</v>
      </c>
      <c r="D1098" s="77">
        <v>59227</v>
      </c>
      <c r="E1098" s="50" t="s">
        <v>5962</v>
      </c>
      <c r="F1098" s="50" t="s">
        <v>5963</v>
      </c>
      <c r="G1098" s="56" t="s">
        <v>54</v>
      </c>
      <c r="H1098" s="50" t="s">
        <v>5964</v>
      </c>
      <c r="I1098" s="30">
        <v>40883</v>
      </c>
      <c r="J1098" s="30">
        <v>40883</v>
      </c>
      <c r="K1098" s="50" t="s">
        <v>1</v>
      </c>
      <c r="L1098" s="50" t="s">
        <v>3864</v>
      </c>
      <c r="M1098" s="50"/>
      <c r="N1098" s="50"/>
      <c r="O1098" s="50" t="s">
        <v>3864</v>
      </c>
      <c r="P1098" s="50" t="s">
        <v>55</v>
      </c>
      <c r="Q1098" s="50"/>
      <c r="R1098" s="55">
        <v>25.3</v>
      </c>
      <c r="S1098" s="50" t="s">
        <v>7158</v>
      </c>
      <c r="T1098" s="50" t="s">
        <v>370</v>
      </c>
      <c r="U1098" s="50" t="s">
        <v>61</v>
      </c>
      <c r="V1098" s="153" t="s">
        <v>1</v>
      </c>
      <c r="W1098" s="170">
        <f t="shared" ca="1" si="149"/>
        <v>2011</v>
      </c>
      <c r="X1098" s="170" t="e">
        <f>INDEX(Kraftwerksliste!$C$21:$Z$559,MATCH(A1098,Kraftwerksliste!$D$21:$D$559,0),17)</f>
        <v>#N/A</v>
      </c>
      <c r="Z1098" s="153" t="str" cm="1">
        <f t="array" aca="1" ref="Z1098" ca="1">CELL("format",I1098)</f>
        <v>D1</v>
      </c>
      <c r="AA1098" s="6">
        <v>1097</v>
      </c>
      <c r="AB1098" s="173">
        <f t="shared" ca="1" si="150"/>
        <v>2011</v>
      </c>
      <c r="AC1098" s="6">
        <f t="shared" si="151"/>
        <v>0</v>
      </c>
      <c r="AD1098" s="6">
        <f t="shared" si="152"/>
        <v>0</v>
      </c>
      <c r="AE1098" s="6">
        <f t="shared" si="148"/>
        <v>10</v>
      </c>
      <c r="AF1098" s="6" t="str">
        <f t="shared" si="153"/>
        <v>in Betrieb</v>
      </c>
    </row>
    <row r="1099" spans="1:32" x14ac:dyDescent="0.25">
      <c r="A1099" s="54" t="s">
        <v>3911</v>
      </c>
      <c r="B1099" s="50" t="s">
        <v>3912</v>
      </c>
      <c r="C1099" s="50" t="s">
        <v>3913</v>
      </c>
      <c r="D1099" s="75">
        <v>56288</v>
      </c>
      <c r="E1099" s="62" t="s">
        <v>5981</v>
      </c>
      <c r="F1099" s="54"/>
      <c r="G1099" s="56" t="s">
        <v>98</v>
      </c>
      <c r="H1099" s="50"/>
      <c r="I1099" s="30">
        <v>39759</v>
      </c>
      <c r="J1099" s="30">
        <v>39759</v>
      </c>
      <c r="K1099" s="50" t="s">
        <v>1</v>
      </c>
      <c r="L1099" s="50" t="s">
        <v>3864</v>
      </c>
      <c r="M1099" s="50"/>
      <c r="N1099" s="54"/>
      <c r="O1099" s="92" t="s">
        <v>3864</v>
      </c>
      <c r="P1099" s="50" t="s">
        <v>55</v>
      </c>
      <c r="Q1099" s="50"/>
      <c r="R1099" s="76">
        <v>14</v>
      </c>
      <c r="S1099" s="50"/>
      <c r="T1099" s="54" t="s">
        <v>149</v>
      </c>
      <c r="U1099" s="62" t="s">
        <v>61</v>
      </c>
      <c r="V1099" s="154" t="s">
        <v>1</v>
      </c>
      <c r="W1099" s="170">
        <f t="shared" ca="1" si="149"/>
        <v>2008</v>
      </c>
      <c r="X1099" s="170" t="e">
        <f>INDEX(Kraftwerksliste!$C$21:$Z$559,MATCH(A1099,Kraftwerksliste!$D$21:$D$559,0),17)</f>
        <v>#N/A</v>
      </c>
      <c r="Z1099" s="153" t="str" cm="1">
        <f t="array" aca="1" ref="Z1099" ca="1">CELL("format",I1099)</f>
        <v>D1</v>
      </c>
      <c r="AA1099" s="6">
        <v>1098</v>
      </c>
      <c r="AB1099" s="173">
        <f t="shared" ca="1" si="150"/>
        <v>2008</v>
      </c>
      <c r="AC1099" s="6">
        <f t="shared" si="151"/>
        <v>0</v>
      </c>
      <c r="AD1099" s="6">
        <f t="shared" si="152"/>
        <v>0</v>
      </c>
      <c r="AE1099" s="6">
        <f t="shared" si="148"/>
        <v>10</v>
      </c>
      <c r="AF1099" s="6" t="str">
        <f t="shared" si="153"/>
        <v>in Betrieb</v>
      </c>
    </row>
    <row r="1100" spans="1:32" x14ac:dyDescent="0.25">
      <c r="A1100" s="50" t="s">
        <v>3922</v>
      </c>
      <c r="B1100" s="33" t="s">
        <v>145</v>
      </c>
      <c r="C1100" s="33" t="s">
        <v>3923</v>
      </c>
      <c r="D1100" s="33">
        <v>17389</v>
      </c>
      <c r="E1100" s="33" t="s">
        <v>142</v>
      </c>
      <c r="F1100" s="33" t="s">
        <v>5988</v>
      </c>
      <c r="G1100" s="56" t="s">
        <v>144</v>
      </c>
      <c r="H1100" s="33" t="s">
        <v>3923</v>
      </c>
      <c r="I1100" s="31">
        <v>1999</v>
      </c>
      <c r="J1100" s="31">
        <v>1999</v>
      </c>
      <c r="K1100" s="50" t="s">
        <v>1</v>
      </c>
      <c r="L1100" s="33" t="s">
        <v>3864</v>
      </c>
      <c r="M1100" s="33"/>
      <c r="N1100" s="33"/>
      <c r="O1100" s="92" t="s">
        <v>3864</v>
      </c>
      <c r="P1100" s="33" t="s">
        <v>55</v>
      </c>
      <c r="Q1100" s="33"/>
      <c r="R1100" s="52">
        <v>11.6</v>
      </c>
      <c r="S1100" s="33" t="s">
        <v>3923</v>
      </c>
      <c r="T1100" s="54" t="s">
        <v>149</v>
      </c>
      <c r="U1100" s="33" t="s">
        <v>77</v>
      </c>
      <c r="V1100" s="159" t="s">
        <v>1</v>
      </c>
      <c r="W1100" s="170" t="str">
        <f t="shared" ca="1" si="149"/>
        <v>1999</v>
      </c>
      <c r="X1100" s="170" t="e">
        <f>INDEX(Kraftwerksliste!$C$21:$Z$559,MATCH(A1100,Kraftwerksliste!$D$21:$D$559,0),17)</f>
        <v>#N/A</v>
      </c>
      <c r="Z1100" s="153" t="str" cm="1">
        <f t="array" aca="1" ref="Z1100" ca="1">CELL("format",I1100)</f>
        <v>F0</v>
      </c>
      <c r="AA1100" s="6">
        <v>1099</v>
      </c>
      <c r="AB1100" s="173" t="str">
        <f t="shared" ca="1" si="150"/>
        <v>1999</v>
      </c>
      <c r="AC1100" s="6">
        <f t="shared" si="151"/>
        <v>0</v>
      </c>
      <c r="AD1100" s="6">
        <f t="shared" si="152"/>
        <v>0</v>
      </c>
      <c r="AE1100" s="6">
        <f t="shared" si="148"/>
        <v>10</v>
      </c>
      <c r="AF1100" s="6" t="str">
        <f t="shared" si="153"/>
        <v>in Betrieb</v>
      </c>
    </row>
    <row r="1101" spans="1:32" ht="75" x14ac:dyDescent="0.25">
      <c r="A1101" s="54" t="s">
        <v>185</v>
      </c>
      <c r="B1101" s="51" t="s">
        <v>186</v>
      </c>
      <c r="C1101" s="51" t="s">
        <v>187</v>
      </c>
      <c r="D1101" s="75">
        <v>57439</v>
      </c>
      <c r="E1101" s="62" t="s">
        <v>188</v>
      </c>
      <c r="F1101" s="51" t="s">
        <v>189</v>
      </c>
      <c r="G1101" s="36" t="s">
        <v>54</v>
      </c>
      <c r="H1101" s="50"/>
      <c r="I1101" s="31">
        <v>1965</v>
      </c>
      <c r="J1101" s="31">
        <v>1965</v>
      </c>
      <c r="K1101" s="50" t="s">
        <v>1</v>
      </c>
      <c r="L1101" s="50" t="s">
        <v>190</v>
      </c>
      <c r="M1101" s="51"/>
      <c r="N1101" s="50"/>
      <c r="O1101" s="92" t="s">
        <v>190</v>
      </c>
      <c r="P1101" s="36" t="s">
        <v>58</v>
      </c>
      <c r="Q1101" s="50" t="s">
        <v>58</v>
      </c>
      <c r="R1101" s="76">
        <v>15</v>
      </c>
      <c r="S1101" s="58" t="s">
        <v>191</v>
      </c>
      <c r="T1101" s="54" t="s">
        <v>149</v>
      </c>
      <c r="U1101" s="62" t="s">
        <v>192</v>
      </c>
      <c r="V1101" s="154" t="s">
        <v>1</v>
      </c>
      <c r="W1101" s="170" t="str">
        <f t="shared" ca="1" si="149"/>
        <v>1965</v>
      </c>
      <c r="X1101" s="170" t="e">
        <f>INDEX(Kraftwerksliste!$C$21:$Z$559,MATCH(A1101,Kraftwerksliste!$D$21:$D$559,0),17)</f>
        <v>#N/A</v>
      </c>
      <c r="Z1101" s="153" t="str" cm="1">
        <f t="array" aca="1" ref="Z1101" ca="1">CELL("format",I1101)</f>
        <v>F0</v>
      </c>
      <c r="AA1101" s="6">
        <v>1100</v>
      </c>
      <c r="AB1101" s="173" t="str">
        <f t="shared" ca="1" si="150"/>
        <v>1965</v>
      </c>
      <c r="AC1101" s="6">
        <f t="shared" si="151"/>
        <v>0</v>
      </c>
      <c r="AD1101" s="6">
        <f t="shared" si="152"/>
        <v>0</v>
      </c>
      <c r="AE1101" s="6">
        <f t="shared" si="148"/>
        <v>10</v>
      </c>
      <c r="AF1101" s="6" t="str">
        <f t="shared" si="153"/>
        <v>in Betrieb</v>
      </c>
    </row>
    <row r="1102" spans="1:32" x14ac:dyDescent="0.25">
      <c r="A1102" s="54" t="s">
        <v>201</v>
      </c>
      <c r="B1102" s="50" t="s">
        <v>202</v>
      </c>
      <c r="C1102" s="50" t="s">
        <v>203</v>
      </c>
      <c r="D1102" s="77">
        <v>86153</v>
      </c>
      <c r="E1102" s="60" t="s">
        <v>196</v>
      </c>
      <c r="F1102" s="50" t="s">
        <v>204</v>
      </c>
      <c r="G1102" s="56" t="s">
        <v>127</v>
      </c>
      <c r="H1102" s="50" t="s">
        <v>205</v>
      </c>
      <c r="I1102" s="126">
        <v>24535</v>
      </c>
      <c r="J1102" s="126">
        <v>24535</v>
      </c>
      <c r="K1102" s="50" t="s">
        <v>68</v>
      </c>
      <c r="L1102" s="50" t="s">
        <v>20</v>
      </c>
      <c r="M1102" s="50"/>
      <c r="N1102" s="50"/>
      <c r="O1102" s="92" t="s">
        <v>20</v>
      </c>
      <c r="P1102" s="50" t="s">
        <v>58</v>
      </c>
      <c r="Q1102" s="50" t="s">
        <v>55</v>
      </c>
      <c r="R1102" s="55">
        <v>29</v>
      </c>
      <c r="S1102" s="50"/>
      <c r="T1102" s="50">
        <v>10</v>
      </c>
      <c r="U1102" s="50" t="s">
        <v>206</v>
      </c>
      <c r="V1102" s="153" t="s">
        <v>7478</v>
      </c>
      <c r="W1102" s="170">
        <f t="shared" ca="1" si="149"/>
        <v>1967</v>
      </c>
      <c r="X1102" s="170" t="e">
        <f>INDEX(Kraftwerksliste!$C$21:$Z$559,MATCH(A1102,Kraftwerksliste!$D$21:$D$559,0),17)</f>
        <v>#N/A</v>
      </c>
      <c r="Z1102" s="153" t="str" cm="1">
        <f t="array" aca="1" ref="Z1102" ca="1">CELL("format",I1102)</f>
        <v>D1</v>
      </c>
      <c r="AA1102" s="6">
        <v>1101</v>
      </c>
      <c r="AB1102" s="173">
        <f t="shared" ca="1" si="150"/>
        <v>1967</v>
      </c>
      <c r="AC1102" s="6">
        <f t="shared" si="151"/>
        <v>1</v>
      </c>
      <c r="AD1102" s="6">
        <f t="shared" si="152"/>
        <v>0</v>
      </c>
      <c r="AE1102" s="6">
        <f t="shared" si="148"/>
        <v>31</v>
      </c>
      <c r="AF1102" s="6" t="str">
        <f t="shared" si="153"/>
        <v xml:space="preserve">Vorläufig Stillgelegt </v>
      </c>
    </row>
    <row r="1103" spans="1:32" ht="87.5" x14ac:dyDescent="0.25">
      <c r="A1103" s="54" t="s">
        <v>214</v>
      </c>
      <c r="B1103" s="51" t="s">
        <v>208</v>
      </c>
      <c r="C1103" s="50" t="s">
        <v>215</v>
      </c>
      <c r="D1103" s="75">
        <v>86152</v>
      </c>
      <c r="E1103" s="62" t="s">
        <v>210</v>
      </c>
      <c r="F1103" s="51" t="s">
        <v>216</v>
      </c>
      <c r="G1103" s="36" t="s">
        <v>127</v>
      </c>
      <c r="H1103" s="50" t="s">
        <v>217</v>
      </c>
      <c r="I1103" s="30">
        <v>28109</v>
      </c>
      <c r="J1103" s="30">
        <v>28109</v>
      </c>
      <c r="K1103" s="50" t="s">
        <v>1</v>
      </c>
      <c r="L1103" s="50" t="s">
        <v>110</v>
      </c>
      <c r="M1103" s="51" t="s">
        <v>20</v>
      </c>
      <c r="N1103" s="50" t="s">
        <v>218</v>
      </c>
      <c r="O1103" s="50" t="s">
        <v>20</v>
      </c>
      <c r="P1103" s="50" t="s">
        <v>58</v>
      </c>
      <c r="Q1103" s="50" t="s">
        <v>55</v>
      </c>
      <c r="R1103" s="76">
        <v>20.399999999999999</v>
      </c>
      <c r="S1103" s="83" t="s">
        <v>219</v>
      </c>
      <c r="T1103" s="148" t="s">
        <v>149</v>
      </c>
      <c r="U1103" s="83" t="s">
        <v>200</v>
      </c>
      <c r="V1103" s="155" t="s">
        <v>1</v>
      </c>
      <c r="W1103" s="170">
        <f t="shared" ca="1" si="149"/>
        <v>1976</v>
      </c>
      <c r="X1103" s="170" t="str">
        <f>INDEX(Kraftwerksliste!$C$21:$Z$559,MATCH(A1103,Kraftwerksliste!$D$21:$D$559,0),17)</f>
        <v>Steam turbine</v>
      </c>
      <c r="Z1103" s="153" t="str" cm="1">
        <f t="array" aca="1" ref="Z1103" ca="1">CELL("format",I1103)</f>
        <v>D1</v>
      </c>
      <c r="AA1103" s="6">
        <v>1102</v>
      </c>
      <c r="AB1103" s="173">
        <f t="shared" ca="1" si="150"/>
        <v>1976</v>
      </c>
      <c r="AC1103" s="6">
        <f t="shared" si="151"/>
        <v>0</v>
      </c>
      <c r="AD1103" s="6">
        <f t="shared" si="152"/>
        <v>0</v>
      </c>
      <c r="AE1103" s="6">
        <f t="shared" si="148"/>
        <v>10</v>
      </c>
      <c r="AF1103" s="6" t="str">
        <f t="shared" si="153"/>
        <v>in Betrieb</v>
      </c>
    </row>
    <row r="1104" spans="1:32" x14ac:dyDescent="0.25">
      <c r="A1104" s="50" t="s">
        <v>244</v>
      </c>
      <c r="B1104" s="33" t="s">
        <v>245</v>
      </c>
      <c r="C1104" s="33" t="s">
        <v>246</v>
      </c>
      <c r="D1104" s="80">
        <v>36433</v>
      </c>
      <c r="E1104" s="33" t="s">
        <v>247</v>
      </c>
      <c r="F1104" s="33"/>
      <c r="G1104" s="36" t="s">
        <v>169</v>
      </c>
      <c r="H1104" s="33" t="s">
        <v>246</v>
      </c>
      <c r="I1104" s="30">
        <v>34608</v>
      </c>
      <c r="J1104" s="30">
        <v>34608</v>
      </c>
      <c r="K1104" s="50" t="s">
        <v>1</v>
      </c>
      <c r="L1104" s="58" t="s">
        <v>110</v>
      </c>
      <c r="M1104" s="58" t="s">
        <v>248</v>
      </c>
      <c r="N1104" s="58" t="s">
        <v>249</v>
      </c>
      <c r="O1104" s="58" t="s">
        <v>20</v>
      </c>
      <c r="P1104" s="33" t="s">
        <v>58</v>
      </c>
      <c r="Q1104" s="33" t="s">
        <v>55</v>
      </c>
      <c r="R1104" s="52">
        <v>9.6999999999999993</v>
      </c>
      <c r="S1104" s="50" t="s">
        <v>250</v>
      </c>
      <c r="T1104" s="146" t="s">
        <v>149</v>
      </c>
      <c r="U1104" s="33" t="s">
        <v>231</v>
      </c>
      <c r="V1104" s="159" t="s">
        <v>1</v>
      </c>
      <c r="W1104" s="170">
        <f t="shared" ca="1" si="149"/>
        <v>1994</v>
      </c>
      <c r="X1104" s="170" t="str">
        <f>INDEX(Kraftwerksliste!$C$21:$Z$559,MATCH(A1104,Kraftwerksliste!$D$21:$D$559,0),17)</f>
        <v>Steam turbine</v>
      </c>
      <c r="Z1104" s="153" t="str" cm="1">
        <f t="array" aca="1" ref="Z1104" ca="1">CELL("format",I1104)</f>
        <v>D1</v>
      </c>
      <c r="AA1104" s="6">
        <v>1103</v>
      </c>
      <c r="AB1104" s="173">
        <f t="shared" ca="1" si="150"/>
        <v>1994</v>
      </c>
      <c r="AC1104" s="6">
        <f t="shared" si="151"/>
        <v>0</v>
      </c>
      <c r="AD1104" s="6">
        <f t="shared" si="152"/>
        <v>0</v>
      </c>
      <c r="AE1104" s="6">
        <f t="shared" ref="AE1104:AE1167" si="154">LEN(K1104)</f>
        <v>10</v>
      </c>
      <c r="AF1104" s="6" t="str">
        <f t="shared" si="153"/>
        <v>in Betrieb</v>
      </c>
    </row>
    <row r="1105" spans="1:32" x14ac:dyDescent="0.25">
      <c r="A1105" s="54" t="s">
        <v>3997</v>
      </c>
      <c r="B1105" s="95" t="s">
        <v>3995</v>
      </c>
      <c r="C1105" s="50" t="s">
        <v>3998</v>
      </c>
      <c r="D1105" s="75">
        <v>15848</v>
      </c>
      <c r="E1105" s="62" t="s">
        <v>277</v>
      </c>
      <c r="F1105" s="54"/>
      <c r="G1105" s="56" t="s">
        <v>66</v>
      </c>
      <c r="H1105" s="50" t="s">
        <v>3998</v>
      </c>
      <c r="I1105" s="31">
        <v>2003</v>
      </c>
      <c r="J1105" s="31">
        <v>2003</v>
      </c>
      <c r="K1105" s="50" t="s">
        <v>1</v>
      </c>
      <c r="L1105" s="50" t="s">
        <v>3864</v>
      </c>
      <c r="M1105" s="50"/>
      <c r="N1105" s="54"/>
      <c r="O1105" s="92" t="s">
        <v>3864</v>
      </c>
      <c r="P1105" s="50" t="s">
        <v>55</v>
      </c>
      <c r="Q1105" s="50" t="s">
        <v>58</v>
      </c>
      <c r="R1105" s="76">
        <v>14</v>
      </c>
      <c r="S1105" s="50" t="s">
        <v>7175</v>
      </c>
      <c r="T1105" s="54" t="s">
        <v>370</v>
      </c>
      <c r="U1105" s="62" t="s">
        <v>77</v>
      </c>
      <c r="V1105" s="154" t="s">
        <v>1</v>
      </c>
      <c r="W1105" s="170" t="str">
        <f t="shared" ca="1" si="149"/>
        <v>2003</v>
      </c>
      <c r="X1105" s="170" t="e">
        <f>INDEX(Kraftwerksliste!$C$21:$Z$559,MATCH(A1105,Kraftwerksliste!$D$21:$D$559,0),17)</f>
        <v>#N/A</v>
      </c>
      <c r="Z1105" s="153" t="str" cm="1">
        <f t="array" aca="1" ref="Z1105" ca="1">CELL("format",I1105)</f>
        <v>F0</v>
      </c>
      <c r="AA1105" s="6">
        <v>1104</v>
      </c>
      <c r="AB1105" s="173" t="str">
        <f t="shared" ca="1" si="150"/>
        <v>2003</v>
      </c>
      <c r="AC1105" s="6">
        <f t="shared" si="151"/>
        <v>0</v>
      </c>
      <c r="AD1105" s="6">
        <f t="shared" si="152"/>
        <v>0</v>
      </c>
      <c r="AE1105" s="6">
        <f t="shared" si="154"/>
        <v>10</v>
      </c>
      <c r="AF1105" s="6" t="str">
        <f t="shared" si="153"/>
        <v>in Betrieb</v>
      </c>
    </row>
    <row r="1106" spans="1:32" x14ac:dyDescent="0.25">
      <c r="A1106" s="50" t="s">
        <v>4017</v>
      </c>
      <c r="B1106" s="50" t="s">
        <v>3995</v>
      </c>
      <c r="C1106" s="50" t="s">
        <v>4018</v>
      </c>
      <c r="D1106" s="77">
        <v>17321</v>
      </c>
      <c r="E1106" s="50" t="s">
        <v>4018</v>
      </c>
      <c r="F1106" s="50"/>
      <c r="G1106" s="56" t="s">
        <v>144</v>
      </c>
      <c r="H1106" s="50" t="s">
        <v>4018</v>
      </c>
      <c r="I1106" s="31">
        <v>1999</v>
      </c>
      <c r="J1106" s="31">
        <v>1999</v>
      </c>
      <c r="K1106" s="50" t="s">
        <v>1</v>
      </c>
      <c r="L1106" s="50" t="s">
        <v>3864</v>
      </c>
      <c r="M1106" s="50"/>
      <c r="N1106" s="50"/>
      <c r="O1106" s="50" t="s">
        <v>3864</v>
      </c>
      <c r="P1106" s="50" t="s">
        <v>55</v>
      </c>
      <c r="Q1106" s="50" t="s">
        <v>58</v>
      </c>
      <c r="R1106" s="55">
        <v>12</v>
      </c>
      <c r="S1106" s="50" t="s">
        <v>7179</v>
      </c>
      <c r="T1106" s="54" t="s">
        <v>370</v>
      </c>
      <c r="U1106" s="50" t="s">
        <v>77</v>
      </c>
      <c r="V1106" s="153" t="s">
        <v>1</v>
      </c>
      <c r="W1106" s="170" t="str">
        <f t="shared" ca="1" si="149"/>
        <v>1999</v>
      </c>
      <c r="X1106" s="170" t="e">
        <f>INDEX(Kraftwerksliste!$C$21:$Z$559,MATCH(A1106,Kraftwerksliste!$D$21:$D$559,0),17)</f>
        <v>#N/A</v>
      </c>
      <c r="Z1106" s="153" t="str" cm="1">
        <f t="array" aca="1" ref="Z1106" ca="1">CELL("format",I1106)</f>
        <v>F0</v>
      </c>
      <c r="AA1106" s="6">
        <v>1105</v>
      </c>
      <c r="AB1106" s="173" t="str">
        <f t="shared" ca="1" si="150"/>
        <v>1999</v>
      </c>
      <c r="AC1106" s="6">
        <f t="shared" si="151"/>
        <v>0</v>
      </c>
      <c r="AD1106" s="6">
        <f t="shared" si="152"/>
        <v>0</v>
      </c>
      <c r="AE1106" s="6">
        <f t="shared" si="154"/>
        <v>10</v>
      </c>
      <c r="AF1106" s="6" t="str">
        <f t="shared" si="153"/>
        <v>in Betrieb</v>
      </c>
    </row>
    <row r="1107" spans="1:32" x14ac:dyDescent="0.25">
      <c r="A1107" s="54" t="s">
        <v>445</v>
      </c>
      <c r="B1107" s="50" t="s">
        <v>446</v>
      </c>
      <c r="C1107" s="50" t="s">
        <v>446</v>
      </c>
      <c r="D1107" s="77">
        <v>6749</v>
      </c>
      <c r="E1107" s="50" t="s">
        <v>447</v>
      </c>
      <c r="F1107" s="50" t="s">
        <v>448</v>
      </c>
      <c r="G1107" s="56" t="s">
        <v>99</v>
      </c>
      <c r="H1107" s="50"/>
      <c r="I1107" s="39">
        <v>40179</v>
      </c>
      <c r="J1107" s="39">
        <v>40179</v>
      </c>
      <c r="K1107" s="50" t="s">
        <v>1</v>
      </c>
      <c r="L1107" s="50" t="s">
        <v>16</v>
      </c>
      <c r="M1107" s="50" t="s">
        <v>16</v>
      </c>
      <c r="N1107" s="50" t="s">
        <v>449</v>
      </c>
      <c r="O1107" s="50" t="s">
        <v>16</v>
      </c>
      <c r="P1107" s="50" t="s">
        <v>58</v>
      </c>
      <c r="Q1107" s="50" t="s">
        <v>158</v>
      </c>
      <c r="R1107" s="55">
        <v>9.9</v>
      </c>
      <c r="S1107" s="50" t="s">
        <v>3785</v>
      </c>
      <c r="T1107" s="54" t="s">
        <v>149</v>
      </c>
      <c r="U1107" s="50" t="s">
        <v>100</v>
      </c>
      <c r="V1107" s="153" t="s">
        <v>1</v>
      </c>
      <c r="W1107" s="170">
        <f t="shared" ca="1" si="149"/>
        <v>2010</v>
      </c>
      <c r="X1107" s="170" t="str">
        <f>INDEX(Kraftwerksliste!$C$21:$Z$559,MATCH(A1107,Kraftwerksliste!$D$21:$D$559,0),17)</f>
        <v>Steam turbine</v>
      </c>
      <c r="Z1107" s="153" t="str" cm="1">
        <f t="array" aca="1" ref="Z1107" ca="1">CELL("format",I1107)</f>
        <v>D1</v>
      </c>
      <c r="AA1107" s="6">
        <v>1106</v>
      </c>
      <c r="AB1107" s="173">
        <f t="shared" ca="1" si="150"/>
        <v>2010</v>
      </c>
      <c r="AC1107" s="6">
        <f t="shared" si="151"/>
        <v>0</v>
      </c>
      <c r="AD1107" s="6">
        <f t="shared" si="152"/>
        <v>0</v>
      </c>
      <c r="AE1107" s="6">
        <f t="shared" si="154"/>
        <v>10</v>
      </c>
      <c r="AF1107" s="6" t="str">
        <f t="shared" si="153"/>
        <v>in Betrieb</v>
      </c>
    </row>
    <row r="1108" spans="1:32" x14ac:dyDescent="0.25">
      <c r="A1108" s="54" t="s">
        <v>4052</v>
      </c>
      <c r="B1108" s="50" t="s">
        <v>145</v>
      </c>
      <c r="C1108" s="50" t="s">
        <v>4053</v>
      </c>
      <c r="D1108" s="77">
        <v>6776</v>
      </c>
      <c r="E1108" s="50" t="s">
        <v>6054</v>
      </c>
      <c r="F1108" s="50" t="s">
        <v>6055</v>
      </c>
      <c r="G1108" s="56" t="s">
        <v>99</v>
      </c>
      <c r="H1108" s="50" t="s">
        <v>4053</v>
      </c>
      <c r="I1108" s="31">
        <v>2005</v>
      </c>
      <c r="J1108" s="31">
        <v>2005</v>
      </c>
      <c r="K1108" s="50" t="s">
        <v>1</v>
      </c>
      <c r="L1108" s="51" t="s">
        <v>3864</v>
      </c>
      <c r="M1108" s="51"/>
      <c r="N1108" s="51"/>
      <c r="O1108" s="50" t="s">
        <v>3864</v>
      </c>
      <c r="P1108" s="50" t="s">
        <v>55</v>
      </c>
      <c r="Q1108" s="50"/>
      <c r="R1108" s="55">
        <v>16.899999999999999</v>
      </c>
      <c r="S1108" s="50" t="s">
        <v>4053</v>
      </c>
      <c r="T1108" s="54" t="s">
        <v>370</v>
      </c>
      <c r="U1108" s="50" t="s">
        <v>100</v>
      </c>
      <c r="V1108" s="153" t="s">
        <v>1</v>
      </c>
      <c r="W1108" s="170" t="str">
        <f t="shared" ca="1" si="149"/>
        <v>2005</v>
      </c>
      <c r="X1108" s="170" t="e">
        <f>INDEX(Kraftwerksliste!$C$21:$Z$559,MATCH(A1108,Kraftwerksliste!$D$21:$D$559,0),17)</f>
        <v>#N/A</v>
      </c>
      <c r="Z1108" s="153" t="str" cm="1">
        <f t="array" aca="1" ref="Z1108" ca="1">CELL("format",I1108)</f>
        <v>F0</v>
      </c>
      <c r="AA1108" s="6">
        <v>1107</v>
      </c>
      <c r="AB1108" s="173" t="str">
        <f t="shared" ca="1" si="150"/>
        <v>2005</v>
      </c>
      <c r="AC1108" s="6">
        <f t="shared" si="151"/>
        <v>0</v>
      </c>
      <c r="AD1108" s="6">
        <f t="shared" si="152"/>
        <v>0</v>
      </c>
      <c r="AE1108" s="6">
        <f t="shared" si="154"/>
        <v>10</v>
      </c>
      <c r="AF1108" s="6" t="str">
        <f t="shared" si="153"/>
        <v>in Betrieb</v>
      </c>
    </row>
    <row r="1109" spans="1:32" x14ac:dyDescent="0.25">
      <c r="A1109" s="50" t="s">
        <v>455</v>
      </c>
      <c r="B1109" s="50" t="s">
        <v>456</v>
      </c>
      <c r="C1109" s="50" t="s">
        <v>457</v>
      </c>
      <c r="D1109" s="77">
        <v>71032</v>
      </c>
      <c r="E1109" s="50" t="s">
        <v>458</v>
      </c>
      <c r="F1109" s="50" t="s">
        <v>459</v>
      </c>
      <c r="G1109" s="56" t="s">
        <v>57</v>
      </c>
      <c r="H1109" s="50" t="s">
        <v>460</v>
      </c>
      <c r="I1109" s="30">
        <v>36283</v>
      </c>
      <c r="J1109" s="30">
        <v>36283</v>
      </c>
      <c r="K1109" s="50" t="s">
        <v>1</v>
      </c>
      <c r="L1109" s="50" t="s">
        <v>16</v>
      </c>
      <c r="M1109" s="50"/>
      <c r="N1109" s="50"/>
      <c r="O1109" s="50" t="s">
        <v>16</v>
      </c>
      <c r="P1109" s="50" t="s">
        <v>58</v>
      </c>
      <c r="Q1109" s="50" t="s">
        <v>58</v>
      </c>
      <c r="R1109" s="55">
        <v>9.5</v>
      </c>
      <c r="S1109" s="51"/>
      <c r="T1109" s="50">
        <v>10</v>
      </c>
      <c r="U1109" s="50" t="s">
        <v>107</v>
      </c>
      <c r="V1109" s="153" t="s">
        <v>1</v>
      </c>
      <c r="W1109" s="170">
        <f t="shared" ca="1" si="149"/>
        <v>1999</v>
      </c>
      <c r="X1109" s="170" t="str">
        <f>INDEX(Kraftwerksliste!$C$21:$Z$559,MATCH(A1109,Kraftwerksliste!$D$21:$D$559,0),17)</f>
        <v>Steam turbine</v>
      </c>
      <c r="Z1109" s="153" t="str" cm="1">
        <f t="array" aca="1" ref="Z1109" ca="1">CELL("format",I1109)</f>
        <v>D1</v>
      </c>
      <c r="AA1109" s="6">
        <v>1108</v>
      </c>
      <c r="AB1109" s="173">
        <f t="shared" ca="1" si="150"/>
        <v>1999</v>
      </c>
      <c r="AC1109" s="6">
        <f t="shared" si="151"/>
        <v>0</v>
      </c>
      <c r="AD1109" s="6">
        <f t="shared" si="152"/>
        <v>0</v>
      </c>
      <c r="AE1109" s="6">
        <f t="shared" si="154"/>
        <v>10</v>
      </c>
      <c r="AF1109" s="6" t="str">
        <f t="shared" si="153"/>
        <v>in Betrieb</v>
      </c>
    </row>
    <row r="1110" spans="1:32" x14ac:dyDescent="0.25">
      <c r="A1110" s="50" t="s">
        <v>4099</v>
      </c>
      <c r="B1110" s="50" t="s">
        <v>145</v>
      </c>
      <c r="C1110" s="50" t="s">
        <v>4100</v>
      </c>
      <c r="D1110" s="77">
        <v>6809</v>
      </c>
      <c r="E1110" s="50" t="s">
        <v>6078</v>
      </c>
      <c r="F1110" s="50" t="s">
        <v>6079</v>
      </c>
      <c r="G1110" s="56" t="s">
        <v>99</v>
      </c>
      <c r="H1110" s="50" t="s">
        <v>4100</v>
      </c>
      <c r="I1110" s="31">
        <v>2003</v>
      </c>
      <c r="J1110" s="31">
        <v>2003</v>
      </c>
      <c r="K1110" s="50" t="s">
        <v>1</v>
      </c>
      <c r="L1110" s="50" t="s">
        <v>3864</v>
      </c>
      <c r="M1110" s="50"/>
      <c r="N1110" s="50"/>
      <c r="O1110" s="50" t="s">
        <v>3864</v>
      </c>
      <c r="P1110" s="50" t="s">
        <v>55</v>
      </c>
      <c r="Q1110" s="50"/>
      <c r="R1110" s="55">
        <v>21.7</v>
      </c>
      <c r="S1110" s="50" t="s">
        <v>4100</v>
      </c>
      <c r="T1110" s="146" t="s">
        <v>149</v>
      </c>
      <c r="U1110" s="50" t="s">
        <v>100</v>
      </c>
      <c r="V1110" s="153" t="s">
        <v>1</v>
      </c>
      <c r="W1110" s="170" t="str">
        <f t="shared" ca="1" si="149"/>
        <v>2003</v>
      </c>
      <c r="X1110" s="170" t="e">
        <f>INDEX(Kraftwerksliste!$C$21:$Z$559,MATCH(A1110,Kraftwerksliste!$D$21:$D$559,0),17)</f>
        <v>#N/A</v>
      </c>
      <c r="Z1110" s="153" t="str" cm="1">
        <f t="array" aca="1" ref="Z1110" ca="1">CELL("format",I1110)</f>
        <v>F0</v>
      </c>
      <c r="AA1110" s="6">
        <v>1109</v>
      </c>
      <c r="AB1110" s="173" t="str">
        <f t="shared" ca="1" si="150"/>
        <v>2003</v>
      </c>
      <c r="AC1110" s="6">
        <f t="shared" si="151"/>
        <v>0</v>
      </c>
      <c r="AD1110" s="6">
        <f t="shared" si="152"/>
        <v>0</v>
      </c>
      <c r="AE1110" s="6">
        <f t="shared" si="154"/>
        <v>10</v>
      </c>
      <c r="AF1110" s="6" t="str">
        <f t="shared" si="153"/>
        <v>in Betrieb</v>
      </c>
    </row>
    <row r="1111" spans="1:32" ht="75" x14ac:dyDescent="0.25">
      <c r="A1111" s="54" t="s">
        <v>538</v>
      </c>
      <c r="B1111" s="51" t="s">
        <v>531</v>
      </c>
      <c r="C1111" s="51" t="s">
        <v>539</v>
      </c>
      <c r="D1111" s="75">
        <v>28219</v>
      </c>
      <c r="E1111" s="62" t="s">
        <v>533</v>
      </c>
      <c r="F1111" s="51" t="s">
        <v>540</v>
      </c>
      <c r="G1111" s="36" t="s">
        <v>533</v>
      </c>
      <c r="H1111" s="50" t="s">
        <v>539</v>
      </c>
      <c r="I1111" s="31" t="s">
        <v>541</v>
      </c>
      <c r="J1111" s="31" t="s">
        <v>541</v>
      </c>
      <c r="K1111" s="50" t="s">
        <v>1</v>
      </c>
      <c r="L1111" s="50" t="s">
        <v>16</v>
      </c>
      <c r="M1111" s="51"/>
      <c r="N1111" s="50"/>
      <c r="O1111" s="92" t="s">
        <v>16</v>
      </c>
      <c r="P1111" s="36" t="s">
        <v>58</v>
      </c>
      <c r="Q1111" s="50" t="s">
        <v>55</v>
      </c>
      <c r="R1111" s="76">
        <v>44</v>
      </c>
      <c r="S1111" s="58"/>
      <c r="T1111" s="54" t="s">
        <v>370</v>
      </c>
      <c r="U1111" s="33" t="s">
        <v>537</v>
      </c>
      <c r="V1111" s="159" t="s">
        <v>1</v>
      </c>
      <c r="W1111" s="170" t="str">
        <f t="shared" ca="1" si="149"/>
        <v>2012</v>
      </c>
      <c r="X1111" s="170" t="str">
        <f>INDEX(Kraftwerksliste!$C$21:$Z$559,MATCH(A1111,Kraftwerksliste!$D$21:$D$559,0),17)</f>
        <v>Steam turbine</v>
      </c>
      <c r="Z1111" s="153" t="str" cm="1">
        <f t="array" aca="1" ref="Z1111" ca="1">CELL("format",I1111)</f>
        <v>F0</v>
      </c>
      <c r="AA1111" s="6">
        <v>1110</v>
      </c>
      <c r="AB1111" s="173" t="str">
        <f t="shared" ca="1" si="150"/>
        <v>2012</v>
      </c>
      <c r="AC1111" s="6">
        <f t="shared" si="151"/>
        <v>0</v>
      </c>
      <c r="AD1111" s="6">
        <f t="shared" si="152"/>
        <v>0</v>
      </c>
      <c r="AE1111" s="6">
        <f t="shared" si="154"/>
        <v>10</v>
      </c>
      <c r="AF1111" s="6" t="str">
        <f t="shared" si="153"/>
        <v>in Betrieb</v>
      </c>
    </row>
    <row r="1112" spans="1:32" x14ac:dyDescent="0.25">
      <c r="A1112" s="50" t="s">
        <v>706</v>
      </c>
      <c r="B1112" s="50" t="s">
        <v>707</v>
      </c>
      <c r="C1112" s="50" t="s">
        <v>708</v>
      </c>
      <c r="D1112" s="77">
        <v>66763</v>
      </c>
      <c r="E1112" s="50" t="s">
        <v>709</v>
      </c>
      <c r="F1112" s="50" t="s">
        <v>710</v>
      </c>
      <c r="G1112" s="56" t="s">
        <v>404</v>
      </c>
      <c r="H1112" s="50"/>
      <c r="I1112" s="35">
        <v>40471</v>
      </c>
      <c r="J1112" s="41">
        <v>40471</v>
      </c>
      <c r="K1112" s="50" t="s">
        <v>1</v>
      </c>
      <c r="L1112" s="50" t="s">
        <v>711</v>
      </c>
      <c r="M1112" s="50" t="s">
        <v>712</v>
      </c>
      <c r="N1112" s="50" t="s">
        <v>713</v>
      </c>
      <c r="O1112" s="50" t="s">
        <v>407</v>
      </c>
      <c r="P1112" s="50" t="s">
        <v>58</v>
      </c>
      <c r="Q1112" s="50" t="s">
        <v>158</v>
      </c>
      <c r="R1112" s="55">
        <v>85</v>
      </c>
      <c r="S1112" s="50"/>
      <c r="T1112" s="146" t="s">
        <v>149</v>
      </c>
      <c r="U1112" s="50" t="s">
        <v>86</v>
      </c>
      <c r="V1112" s="153" t="s">
        <v>1</v>
      </c>
      <c r="W1112" s="170">
        <f t="shared" ca="1" si="149"/>
        <v>2010</v>
      </c>
      <c r="X1112" s="170" t="str">
        <f>INDEX(Kraftwerksliste!$C$21:$Z$559,MATCH(A1112,Kraftwerksliste!$D$21:$D$559,0),17)</f>
        <v>Steam turbine</v>
      </c>
      <c r="Z1112" s="153" t="str" cm="1">
        <f t="array" aca="1" ref="Z1112" ca="1">CELL("format",I1112)</f>
        <v>D1</v>
      </c>
      <c r="AA1112" s="6">
        <v>1111</v>
      </c>
      <c r="AB1112" s="173">
        <f t="shared" ca="1" si="150"/>
        <v>2010</v>
      </c>
      <c r="AC1112" s="6">
        <f t="shared" si="151"/>
        <v>0</v>
      </c>
      <c r="AD1112" s="6">
        <f t="shared" si="152"/>
        <v>0</v>
      </c>
      <c r="AE1112" s="6">
        <f t="shared" si="154"/>
        <v>10</v>
      </c>
      <c r="AF1112" s="6" t="str">
        <f t="shared" si="153"/>
        <v>in Betrieb</v>
      </c>
    </row>
    <row r="1113" spans="1:32" x14ac:dyDescent="0.25">
      <c r="A1113" s="50" t="s">
        <v>586</v>
      </c>
      <c r="B1113" s="50" t="s">
        <v>587</v>
      </c>
      <c r="C1113" s="50" t="s">
        <v>588</v>
      </c>
      <c r="D1113" s="77">
        <v>27570</v>
      </c>
      <c r="E1113" s="50" t="s">
        <v>589</v>
      </c>
      <c r="F1113" s="50" t="s">
        <v>590</v>
      </c>
      <c r="G1113" s="56" t="s">
        <v>533</v>
      </c>
      <c r="H1113" s="50"/>
      <c r="I1113" s="30">
        <v>28202</v>
      </c>
      <c r="J1113" s="30">
        <v>28202</v>
      </c>
      <c r="K1113" s="50" t="s">
        <v>1</v>
      </c>
      <c r="L1113" s="50" t="s">
        <v>110</v>
      </c>
      <c r="M1113" s="50" t="s">
        <v>16</v>
      </c>
      <c r="N1113" s="50"/>
      <c r="O1113" s="50" t="s">
        <v>16</v>
      </c>
      <c r="P1113" s="50" t="s">
        <v>58</v>
      </c>
      <c r="Q1113" s="50" t="s">
        <v>158</v>
      </c>
      <c r="R1113" s="55">
        <v>14</v>
      </c>
      <c r="S1113" s="50" t="s">
        <v>591</v>
      </c>
      <c r="T1113" s="54" t="s">
        <v>149</v>
      </c>
      <c r="U1113" s="50" t="s">
        <v>537</v>
      </c>
      <c r="V1113" s="153" t="s">
        <v>1</v>
      </c>
      <c r="W1113" s="170">
        <f t="shared" ca="1" si="149"/>
        <v>1977</v>
      </c>
      <c r="X1113" s="170" t="str">
        <f>INDEX(Kraftwerksliste!$C$21:$Z$559,MATCH(A1113,Kraftwerksliste!$D$21:$D$559,0),17)</f>
        <v>Steam turbine</v>
      </c>
      <c r="Z1113" s="153" t="str" cm="1">
        <f t="array" aca="1" ref="Z1113" ca="1">CELL("format",I1113)</f>
        <v>D1</v>
      </c>
      <c r="AA1113" s="6">
        <v>1112</v>
      </c>
      <c r="AB1113" s="173">
        <f t="shared" ca="1" si="150"/>
        <v>1977</v>
      </c>
      <c r="AC1113" s="6">
        <f t="shared" si="151"/>
        <v>0</v>
      </c>
      <c r="AD1113" s="6">
        <f t="shared" si="152"/>
        <v>0</v>
      </c>
      <c r="AE1113" s="6">
        <f t="shared" si="154"/>
        <v>10</v>
      </c>
      <c r="AF1113" s="6" t="str">
        <f t="shared" si="153"/>
        <v>in Betrieb</v>
      </c>
    </row>
    <row r="1114" spans="1:32" x14ac:dyDescent="0.25">
      <c r="A1114" s="50" t="s">
        <v>596</v>
      </c>
      <c r="B1114" s="50" t="s">
        <v>3746</v>
      </c>
      <c r="C1114" s="50" t="s">
        <v>597</v>
      </c>
      <c r="D1114" s="77">
        <v>64747</v>
      </c>
      <c r="E1114" s="50" t="s">
        <v>598</v>
      </c>
      <c r="F1114" s="50" t="s">
        <v>599</v>
      </c>
      <c r="G1114" s="56" t="s">
        <v>220</v>
      </c>
      <c r="H1114" s="50"/>
      <c r="I1114" s="30">
        <v>36373</v>
      </c>
      <c r="J1114" s="30">
        <v>36373</v>
      </c>
      <c r="K1114" s="50" t="s">
        <v>1</v>
      </c>
      <c r="L1114" s="50" t="s">
        <v>20</v>
      </c>
      <c r="M1114" s="50"/>
      <c r="N1114" s="50"/>
      <c r="O1114" s="50" t="s">
        <v>20</v>
      </c>
      <c r="P1114" s="50" t="s">
        <v>58</v>
      </c>
      <c r="Q1114" s="50" t="s">
        <v>55</v>
      </c>
      <c r="R1114" s="55">
        <v>11.4</v>
      </c>
      <c r="S1114" s="50" t="s">
        <v>600</v>
      </c>
      <c r="T1114" s="54" t="s">
        <v>149</v>
      </c>
      <c r="U1114" s="50" t="s">
        <v>601</v>
      </c>
      <c r="V1114" s="153" t="s">
        <v>1</v>
      </c>
      <c r="W1114" s="170">
        <f t="shared" ca="1" si="149"/>
        <v>1999</v>
      </c>
      <c r="X1114" s="170" t="str">
        <f>INDEX(Kraftwerksliste!$C$21:$Z$559,MATCH(A1114,Kraftwerksliste!$D$21:$D$559,0),17)</f>
        <v>Steam turbine</v>
      </c>
      <c r="Z1114" s="153" t="str" cm="1">
        <f t="array" aca="1" ref="Z1114" ca="1">CELL("format",I1114)</f>
        <v>D1</v>
      </c>
      <c r="AA1114" s="6">
        <v>1113</v>
      </c>
      <c r="AB1114" s="173">
        <f t="shared" ca="1" si="150"/>
        <v>1999</v>
      </c>
      <c r="AC1114" s="6">
        <f t="shared" si="151"/>
        <v>0</v>
      </c>
      <c r="AD1114" s="6">
        <f t="shared" si="152"/>
        <v>0</v>
      </c>
      <c r="AE1114" s="6">
        <f t="shared" si="154"/>
        <v>10</v>
      </c>
      <c r="AF1114" s="6" t="str">
        <f t="shared" si="153"/>
        <v>in Betrieb</v>
      </c>
    </row>
    <row r="1115" spans="1:32" x14ac:dyDescent="0.25">
      <c r="A1115" s="50" t="s">
        <v>615</v>
      </c>
      <c r="B1115" s="50" t="s">
        <v>508</v>
      </c>
      <c r="C1115" s="50" t="s">
        <v>616</v>
      </c>
      <c r="D1115" s="75">
        <v>86977</v>
      </c>
      <c r="E1115" s="50" t="s">
        <v>617</v>
      </c>
      <c r="F1115" s="50" t="s">
        <v>616</v>
      </c>
      <c r="G1115" s="36" t="s">
        <v>127</v>
      </c>
      <c r="H1115" s="50" t="s">
        <v>616</v>
      </c>
      <c r="I1115" s="30">
        <v>24473</v>
      </c>
      <c r="J1115" s="30">
        <v>24473</v>
      </c>
      <c r="K1115" s="50" t="s">
        <v>1</v>
      </c>
      <c r="L1115" s="50" t="s">
        <v>25</v>
      </c>
      <c r="M1115" s="51"/>
      <c r="N1115" s="51"/>
      <c r="O1115" s="51" t="s">
        <v>25</v>
      </c>
      <c r="P1115" s="50" t="s">
        <v>58</v>
      </c>
      <c r="Q1115" s="50" t="s">
        <v>58</v>
      </c>
      <c r="R1115" s="55">
        <v>10.3</v>
      </c>
      <c r="S1115" s="50" t="s">
        <v>226</v>
      </c>
      <c r="T1115" s="50" t="s">
        <v>370</v>
      </c>
      <c r="U1115" s="50" t="s">
        <v>168</v>
      </c>
      <c r="V1115" s="153" t="s">
        <v>1</v>
      </c>
      <c r="W1115" s="170">
        <f t="shared" ca="1" si="149"/>
        <v>1967</v>
      </c>
      <c r="X1115" s="170" t="e">
        <f>INDEX(Kraftwerksliste!$C$21:$Z$559,MATCH(A1115,Kraftwerksliste!$D$21:$D$559,0),17)</f>
        <v>#N/A</v>
      </c>
      <c r="Z1115" s="153" t="str" cm="1">
        <f t="array" aca="1" ref="Z1115" ca="1">CELL("format",I1115)</f>
        <v>D1</v>
      </c>
      <c r="AA1115" s="6">
        <v>1114</v>
      </c>
      <c r="AB1115" s="173">
        <f t="shared" ca="1" si="150"/>
        <v>1967</v>
      </c>
      <c r="AC1115" s="6">
        <f t="shared" si="151"/>
        <v>0</v>
      </c>
      <c r="AD1115" s="6">
        <f t="shared" si="152"/>
        <v>0</v>
      </c>
      <c r="AE1115" s="6">
        <f t="shared" si="154"/>
        <v>10</v>
      </c>
      <c r="AF1115" s="6" t="str">
        <f t="shared" si="153"/>
        <v>in Betrieb</v>
      </c>
    </row>
    <row r="1116" spans="1:32" ht="112.5" x14ac:dyDescent="0.25">
      <c r="A1116" s="54" t="s">
        <v>632</v>
      </c>
      <c r="B1116" s="51" t="s">
        <v>633</v>
      </c>
      <c r="C1116" s="51" t="s">
        <v>634</v>
      </c>
      <c r="D1116" s="75">
        <v>84508</v>
      </c>
      <c r="E1116" s="62" t="s">
        <v>635</v>
      </c>
      <c r="F1116" s="51" t="s">
        <v>636</v>
      </c>
      <c r="G1116" s="36" t="s">
        <v>127</v>
      </c>
      <c r="H1116" s="50"/>
      <c r="I1116" s="126">
        <v>34349</v>
      </c>
      <c r="J1116" s="126">
        <v>34349</v>
      </c>
      <c r="K1116" s="50" t="s">
        <v>1</v>
      </c>
      <c r="L1116" s="50" t="s">
        <v>16</v>
      </c>
      <c r="M1116" s="51"/>
      <c r="N1116" s="50"/>
      <c r="O1116" s="92" t="s">
        <v>16</v>
      </c>
      <c r="P1116" s="36" t="s">
        <v>58</v>
      </c>
      <c r="Q1116" s="50" t="s">
        <v>58</v>
      </c>
      <c r="R1116" s="76">
        <v>12.5</v>
      </c>
      <c r="S1116" s="58" t="s">
        <v>637</v>
      </c>
      <c r="T1116" s="50" t="s">
        <v>149</v>
      </c>
      <c r="U1116" s="62" t="s">
        <v>638</v>
      </c>
      <c r="V1116" s="154" t="s">
        <v>1</v>
      </c>
      <c r="W1116" s="170">
        <f t="shared" ca="1" si="149"/>
        <v>1994</v>
      </c>
      <c r="X1116" s="170" t="str">
        <f>INDEX(Kraftwerksliste!$C$21:$Z$559,MATCH(A1116,Kraftwerksliste!$D$21:$D$559,0),17)</f>
        <v>Steam turbine</v>
      </c>
      <c r="Z1116" s="153" t="str" cm="1">
        <f t="array" aca="1" ref="Z1116" ca="1">CELL("format",I1116)</f>
        <v>D1</v>
      </c>
      <c r="AA1116" s="6">
        <v>1115</v>
      </c>
      <c r="AB1116" s="173">
        <f t="shared" ca="1" si="150"/>
        <v>1994</v>
      </c>
      <c r="AC1116" s="6">
        <f t="shared" si="151"/>
        <v>0</v>
      </c>
      <c r="AD1116" s="6">
        <f t="shared" si="152"/>
        <v>0</v>
      </c>
      <c r="AE1116" s="6">
        <f t="shared" si="154"/>
        <v>10</v>
      </c>
      <c r="AF1116" s="6" t="str">
        <f t="shared" si="153"/>
        <v>in Betrieb</v>
      </c>
    </row>
    <row r="1117" spans="1:32" x14ac:dyDescent="0.25">
      <c r="A1117" s="50" t="s">
        <v>652</v>
      </c>
      <c r="B1117" s="50" t="s">
        <v>646</v>
      </c>
      <c r="C1117" s="50" t="s">
        <v>647</v>
      </c>
      <c r="D1117" s="77">
        <v>44579</v>
      </c>
      <c r="E1117" s="60" t="s">
        <v>648</v>
      </c>
      <c r="F1117" s="50" t="s">
        <v>649</v>
      </c>
      <c r="G1117" s="56" t="s">
        <v>54</v>
      </c>
      <c r="H1117" s="50" t="s">
        <v>209</v>
      </c>
      <c r="I1117" s="30">
        <v>33390</v>
      </c>
      <c r="J1117" s="38">
        <v>33390</v>
      </c>
      <c r="K1117" s="50" t="s">
        <v>1</v>
      </c>
      <c r="L1117" s="50" t="s">
        <v>110</v>
      </c>
      <c r="M1117" s="50" t="s">
        <v>20</v>
      </c>
      <c r="N1117" s="50" t="s">
        <v>651</v>
      </c>
      <c r="O1117" s="50" t="s">
        <v>20</v>
      </c>
      <c r="P1117" s="50" t="s">
        <v>58</v>
      </c>
      <c r="Q1117" s="50" t="s">
        <v>55</v>
      </c>
      <c r="R1117" s="55">
        <v>10.199999999999999</v>
      </c>
      <c r="S1117" s="50" t="s">
        <v>3788</v>
      </c>
      <c r="T1117" s="54" t="s">
        <v>149</v>
      </c>
      <c r="U1117" s="50" t="s">
        <v>61</v>
      </c>
      <c r="V1117" s="153" t="s">
        <v>1</v>
      </c>
      <c r="W1117" s="170">
        <f t="shared" ca="1" si="149"/>
        <v>1991</v>
      </c>
      <c r="X1117" s="170" t="str">
        <f>INDEX(Kraftwerksliste!$C$21:$Z$559,MATCH(A1117,Kraftwerksliste!$D$21:$D$559,0),17)</f>
        <v>Gas turbine</v>
      </c>
      <c r="Z1117" s="153" t="str" cm="1">
        <f t="array" aca="1" ref="Z1117" ca="1">CELL("format",I1117)</f>
        <v>D1</v>
      </c>
      <c r="AA1117" s="6">
        <v>1116</v>
      </c>
      <c r="AB1117" s="173">
        <f t="shared" ca="1" si="150"/>
        <v>1991</v>
      </c>
      <c r="AC1117" s="6">
        <f t="shared" si="151"/>
        <v>0</v>
      </c>
      <c r="AD1117" s="6">
        <f t="shared" si="152"/>
        <v>0</v>
      </c>
      <c r="AE1117" s="6">
        <f t="shared" si="154"/>
        <v>10</v>
      </c>
      <c r="AF1117" s="6" t="str">
        <f t="shared" si="153"/>
        <v>in Betrieb</v>
      </c>
    </row>
    <row r="1118" spans="1:32" x14ac:dyDescent="0.25">
      <c r="A1118" s="50" t="s">
        <v>645</v>
      </c>
      <c r="B1118" s="50" t="s">
        <v>646</v>
      </c>
      <c r="C1118" s="50" t="s">
        <v>647</v>
      </c>
      <c r="D1118" s="77">
        <v>44579</v>
      </c>
      <c r="E1118" s="60" t="s">
        <v>648</v>
      </c>
      <c r="F1118" s="50" t="s">
        <v>649</v>
      </c>
      <c r="G1118" s="56" t="s">
        <v>54</v>
      </c>
      <c r="H1118" s="50" t="s">
        <v>650</v>
      </c>
      <c r="I1118" s="30">
        <v>38695</v>
      </c>
      <c r="J1118" s="30">
        <v>38695</v>
      </c>
      <c r="K1118" s="50" t="s">
        <v>1</v>
      </c>
      <c r="L1118" s="50" t="s">
        <v>110</v>
      </c>
      <c r="M1118" s="50" t="s">
        <v>20</v>
      </c>
      <c r="N1118" s="50" t="s">
        <v>651</v>
      </c>
      <c r="O1118" s="50" t="s">
        <v>20</v>
      </c>
      <c r="P1118" s="50" t="s">
        <v>58</v>
      </c>
      <c r="Q1118" s="50" t="s">
        <v>55</v>
      </c>
      <c r="R1118" s="55">
        <v>0.88</v>
      </c>
      <c r="S1118" s="50"/>
      <c r="T1118" s="54"/>
      <c r="U1118" s="50" t="s">
        <v>61</v>
      </c>
      <c r="V1118" s="153" t="s">
        <v>1</v>
      </c>
      <c r="W1118" s="170">
        <f t="shared" ca="1" si="149"/>
        <v>2005</v>
      </c>
      <c r="X1118" s="170" t="str">
        <f>INDEX(Kraftwerksliste!$C$21:$Z$559,MATCH(A1118,Kraftwerksliste!$D$21:$D$559,0),17)</f>
        <v>Steam turbine</v>
      </c>
      <c r="Z1118" s="153" t="str" cm="1">
        <f t="array" aca="1" ref="Z1118" ca="1">CELL("format",I1118)</f>
        <v>D1</v>
      </c>
      <c r="AA1118" s="6">
        <v>1117</v>
      </c>
      <c r="AB1118" s="173">
        <f t="shared" ca="1" si="150"/>
        <v>2005</v>
      </c>
      <c r="AC1118" s="6">
        <f t="shared" si="151"/>
        <v>0</v>
      </c>
      <c r="AD1118" s="6">
        <f t="shared" si="152"/>
        <v>0</v>
      </c>
      <c r="AE1118" s="6">
        <f t="shared" si="154"/>
        <v>10</v>
      </c>
      <c r="AF1118" s="6" t="str">
        <f t="shared" si="153"/>
        <v>in Betrieb</v>
      </c>
    </row>
    <row r="1119" spans="1:32" x14ac:dyDescent="0.25">
      <c r="A1119" s="54" t="s">
        <v>4160</v>
      </c>
      <c r="B1119" s="50" t="s">
        <v>3995</v>
      </c>
      <c r="C1119" s="50" t="s">
        <v>4161</v>
      </c>
      <c r="D1119" s="77">
        <v>15806</v>
      </c>
      <c r="E1119" s="50" t="s">
        <v>4161</v>
      </c>
      <c r="F1119" s="50"/>
      <c r="G1119" s="56" t="s">
        <v>66</v>
      </c>
      <c r="H1119" s="50" t="s">
        <v>4161</v>
      </c>
      <c r="I1119" s="31">
        <v>2009</v>
      </c>
      <c r="J1119" s="31">
        <v>2009</v>
      </c>
      <c r="K1119" s="50" t="s">
        <v>1</v>
      </c>
      <c r="L1119" s="51" t="s">
        <v>3864</v>
      </c>
      <c r="M1119" s="51"/>
      <c r="N1119" s="51"/>
      <c r="O1119" s="51" t="s">
        <v>3864</v>
      </c>
      <c r="P1119" s="50" t="s">
        <v>55</v>
      </c>
      <c r="Q1119" s="50" t="s">
        <v>58</v>
      </c>
      <c r="R1119" s="55">
        <v>14</v>
      </c>
      <c r="S1119" s="50" t="s">
        <v>7205</v>
      </c>
      <c r="T1119" s="54" t="s">
        <v>370</v>
      </c>
      <c r="U1119" s="50" t="s">
        <v>77</v>
      </c>
      <c r="V1119" s="153" t="s">
        <v>1</v>
      </c>
      <c r="W1119" s="170" t="str">
        <f t="shared" ca="1" si="149"/>
        <v>2009</v>
      </c>
      <c r="X1119" s="170" t="e">
        <f>INDEX(Kraftwerksliste!$C$21:$Z$559,MATCH(A1119,Kraftwerksliste!$D$21:$D$559,0),17)</f>
        <v>#N/A</v>
      </c>
      <c r="Z1119" s="153" t="str" cm="1">
        <f t="array" aca="1" ref="Z1119" ca="1">CELL("format",I1119)</f>
        <v>F0</v>
      </c>
      <c r="AA1119" s="6">
        <v>1118</v>
      </c>
      <c r="AB1119" s="173" t="str">
        <f t="shared" ca="1" si="150"/>
        <v>2009</v>
      </c>
      <c r="AC1119" s="6">
        <f t="shared" si="151"/>
        <v>0</v>
      </c>
      <c r="AD1119" s="6">
        <f t="shared" si="152"/>
        <v>0</v>
      </c>
      <c r="AE1119" s="6">
        <f t="shared" si="154"/>
        <v>10</v>
      </c>
      <c r="AF1119" s="6" t="str">
        <f t="shared" si="153"/>
        <v>in Betrieb</v>
      </c>
    </row>
    <row r="1120" spans="1:32" x14ac:dyDescent="0.25">
      <c r="A1120" s="50" t="s">
        <v>4166</v>
      </c>
      <c r="B1120" s="50" t="s">
        <v>4167</v>
      </c>
      <c r="C1120" s="50" t="s">
        <v>4168</v>
      </c>
      <c r="D1120" s="77">
        <v>7751</v>
      </c>
      <c r="E1120" s="50" t="s">
        <v>6110</v>
      </c>
      <c r="F1120" s="50"/>
      <c r="G1120" s="56" t="s">
        <v>169</v>
      </c>
      <c r="H1120" s="50" t="s">
        <v>4168</v>
      </c>
      <c r="I1120" s="31">
        <v>2002</v>
      </c>
      <c r="J1120" s="31">
        <v>2002</v>
      </c>
      <c r="K1120" s="50" t="s">
        <v>1</v>
      </c>
      <c r="L1120" s="50" t="s">
        <v>3864</v>
      </c>
      <c r="M1120" s="50"/>
      <c r="N1120" s="50"/>
      <c r="O1120" s="50" t="s">
        <v>3864</v>
      </c>
      <c r="P1120" s="50" t="s">
        <v>55</v>
      </c>
      <c r="Q1120" s="50" t="s">
        <v>58</v>
      </c>
      <c r="R1120" s="55">
        <v>12</v>
      </c>
      <c r="S1120" s="50" t="s">
        <v>7207</v>
      </c>
      <c r="T1120" s="146" t="s">
        <v>370</v>
      </c>
      <c r="U1120" s="50" t="s">
        <v>100</v>
      </c>
      <c r="V1120" s="153" t="s">
        <v>1</v>
      </c>
      <c r="W1120" s="170" t="str">
        <f t="shared" ca="1" si="149"/>
        <v>2002</v>
      </c>
      <c r="X1120" s="170" t="e">
        <f>INDEX(Kraftwerksliste!$C$21:$Z$559,MATCH(A1120,Kraftwerksliste!$D$21:$D$559,0),17)</f>
        <v>#N/A</v>
      </c>
      <c r="Z1120" s="153" t="str" cm="1">
        <f t="array" aca="1" ref="Z1120" ca="1">CELL("format",I1120)</f>
        <v>F0</v>
      </c>
      <c r="AA1120" s="6">
        <v>1119</v>
      </c>
      <c r="AB1120" s="173" t="str">
        <f t="shared" ca="1" si="150"/>
        <v>2002</v>
      </c>
      <c r="AC1120" s="6">
        <f t="shared" si="151"/>
        <v>0</v>
      </c>
      <c r="AD1120" s="6">
        <f t="shared" si="152"/>
        <v>0</v>
      </c>
      <c r="AE1120" s="6">
        <f t="shared" si="154"/>
        <v>10</v>
      </c>
      <c r="AF1120" s="6" t="str">
        <f t="shared" si="153"/>
        <v>in Betrieb</v>
      </c>
    </row>
    <row r="1121" spans="1:32" x14ac:dyDescent="0.25">
      <c r="A1121" s="50" t="s">
        <v>4185</v>
      </c>
      <c r="B1121" s="50" t="s">
        <v>4186</v>
      </c>
      <c r="C1121" s="50" t="s">
        <v>4187</v>
      </c>
      <c r="D1121" s="77">
        <v>14624</v>
      </c>
      <c r="E1121" s="50" t="s">
        <v>6121</v>
      </c>
      <c r="F1121" s="50" t="s">
        <v>6122</v>
      </c>
      <c r="G1121" s="56" t="s">
        <v>66</v>
      </c>
      <c r="H1121" s="50"/>
      <c r="I1121" s="31">
        <v>2011</v>
      </c>
      <c r="J1121" s="31">
        <v>2011</v>
      </c>
      <c r="K1121" s="50" t="s">
        <v>1</v>
      </c>
      <c r="L1121" s="50" t="s">
        <v>29</v>
      </c>
      <c r="M1121" s="50"/>
      <c r="N1121" s="50"/>
      <c r="O1121" s="50" t="s">
        <v>29</v>
      </c>
      <c r="P1121" s="50" t="s">
        <v>55</v>
      </c>
      <c r="Q1121" s="50" t="s">
        <v>58</v>
      </c>
      <c r="R1121" s="55">
        <v>20.956</v>
      </c>
      <c r="S1121" s="50" t="s">
        <v>7210</v>
      </c>
      <c r="T1121" s="54" t="s">
        <v>370</v>
      </c>
      <c r="U1121" s="50" t="s">
        <v>77</v>
      </c>
      <c r="V1121" s="153" t="s">
        <v>1</v>
      </c>
      <c r="W1121" s="170" t="str">
        <f t="shared" ca="1" si="149"/>
        <v>2011</v>
      </c>
      <c r="X1121" s="170" t="e">
        <f>INDEX(Kraftwerksliste!$C$21:$Z$559,MATCH(A1121,Kraftwerksliste!$D$21:$D$559,0),17)</f>
        <v>#N/A</v>
      </c>
      <c r="Z1121" s="153" t="str" cm="1">
        <f t="array" aca="1" ref="Z1121" ca="1">CELL("format",I1121)</f>
        <v>F0</v>
      </c>
      <c r="AA1121" s="6">
        <v>1120</v>
      </c>
      <c r="AB1121" s="173" t="str">
        <f t="shared" ca="1" si="150"/>
        <v>2011</v>
      </c>
      <c r="AC1121" s="6">
        <f t="shared" si="151"/>
        <v>0</v>
      </c>
      <c r="AD1121" s="6">
        <f t="shared" si="152"/>
        <v>0</v>
      </c>
      <c r="AE1121" s="6">
        <f t="shared" si="154"/>
        <v>10</v>
      </c>
      <c r="AF1121" s="6" t="str">
        <f t="shared" si="153"/>
        <v>in Betrieb</v>
      </c>
    </row>
    <row r="1122" spans="1:32" ht="25" x14ac:dyDescent="0.25">
      <c r="A1122" s="50" t="s">
        <v>688</v>
      </c>
      <c r="B1122" s="58" t="s">
        <v>689</v>
      </c>
      <c r="C1122" s="36" t="s">
        <v>215</v>
      </c>
      <c r="D1122" s="77">
        <v>64293</v>
      </c>
      <c r="E1122" s="33" t="s">
        <v>690</v>
      </c>
      <c r="F1122" s="33" t="s">
        <v>691</v>
      </c>
      <c r="G1122" s="36" t="s">
        <v>220</v>
      </c>
      <c r="H1122" s="36" t="s">
        <v>212</v>
      </c>
      <c r="I1122" s="30">
        <v>36514</v>
      </c>
      <c r="J1122" s="30">
        <v>36514</v>
      </c>
      <c r="K1122" s="50" t="s">
        <v>1</v>
      </c>
      <c r="L1122" s="50" t="s">
        <v>110</v>
      </c>
      <c r="M1122" s="51" t="s">
        <v>20</v>
      </c>
      <c r="N1122" s="33" t="s">
        <v>692</v>
      </c>
      <c r="O1122" s="92" t="s">
        <v>20</v>
      </c>
      <c r="P1122" s="33" t="s">
        <v>58</v>
      </c>
      <c r="Q1122" s="36" t="s">
        <v>55</v>
      </c>
      <c r="R1122" s="52">
        <v>10</v>
      </c>
      <c r="S1122" s="62" t="s">
        <v>693</v>
      </c>
      <c r="T1122" s="50" t="s">
        <v>149</v>
      </c>
      <c r="U1122" s="36" t="s">
        <v>601</v>
      </c>
      <c r="V1122" s="158" t="s">
        <v>1</v>
      </c>
      <c r="W1122" s="170">
        <f t="shared" ca="1" si="149"/>
        <v>1999</v>
      </c>
      <c r="X1122" s="170" t="str">
        <f>INDEX(Kraftwerksliste!$C$21:$Z$559,MATCH(A1122,Kraftwerksliste!$D$21:$D$559,0),17)</f>
        <v>Gas turbine</v>
      </c>
      <c r="Z1122" s="153" t="str" cm="1">
        <f t="array" aca="1" ref="Z1122" ca="1">CELL("format",I1122)</f>
        <v>D1</v>
      </c>
      <c r="AA1122" s="6">
        <v>1121</v>
      </c>
      <c r="AB1122" s="173">
        <f t="shared" ca="1" si="150"/>
        <v>1999</v>
      </c>
      <c r="AC1122" s="6">
        <f t="shared" si="151"/>
        <v>0</v>
      </c>
      <c r="AD1122" s="6">
        <f t="shared" si="152"/>
        <v>0</v>
      </c>
      <c r="AE1122" s="6">
        <f t="shared" si="154"/>
        <v>10</v>
      </c>
      <c r="AF1122" s="6" t="str">
        <f t="shared" si="153"/>
        <v>in Betrieb</v>
      </c>
    </row>
    <row r="1123" spans="1:32" ht="75" x14ac:dyDescent="0.25">
      <c r="A1123" s="54" t="s">
        <v>703</v>
      </c>
      <c r="B1123" s="51" t="s">
        <v>704</v>
      </c>
      <c r="C1123" s="51" t="s">
        <v>705</v>
      </c>
      <c r="D1123" s="75">
        <v>88451</v>
      </c>
      <c r="E1123" s="62" t="s">
        <v>705</v>
      </c>
      <c r="F1123" s="51"/>
      <c r="G1123" s="36" t="s">
        <v>57</v>
      </c>
      <c r="H1123" s="50" t="s">
        <v>705</v>
      </c>
      <c r="I1123" s="30">
        <v>9953</v>
      </c>
      <c r="J1123" s="38">
        <v>9953</v>
      </c>
      <c r="K1123" s="50" t="s">
        <v>1</v>
      </c>
      <c r="L1123" s="50" t="s">
        <v>25</v>
      </c>
      <c r="M1123" s="51"/>
      <c r="N1123" s="50"/>
      <c r="O1123" s="92" t="s">
        <v>25</v>
      </c>
      <c r="P1123" s="36" t="s">
        <v>58</v>
      </c>
      <c r="Q1123" s="50" t="s">
        <v>58</v>
      </c>
      <c r="R1123" s="76">
        <v>11</v>
      </c>
      <c r="S1123" s="58"/>
      <c r="T1123" s="50" t="s">
        <v>149</v>
      </c>
      <c r="U1123" s="62" t="s">
        <v>107</v>
      </c>
      <c r="V1123" s="154" t="s">
        <v>1</v>
      </c>
      <c r="W1123" s="170">
        <f t="shared" ref="W1123:W1186" ca="1" si="155">IF(ISBLANK(I1123),2010,IF(Z1123="D1",YEAR(I1123),RIGHT(I1123,4)))</f>
        <v>1927</v>
      </c>
      <c r="X1123" s="170" t="e">
        <f>INDEX(Kraftwerksliste!$C$21:$Z$559,MATCH(A1123,Kraftwerksliste!$D$21:$D$559,0),17)</f>
        <v>#N/A</v>
      </c>
      <c r="Z1123" s="153" t="str" cm="1">
        <f t="array" aca="1" ref="Z1123" ca="1">CELL("format",I1123)</f>
        <v>D1</v>
      </c>
      <c r="AA1123" s="6">
        <v>1122</v>
      </c>
      <c r="AB1123" s="173">
        <f t="shared" ref="AB1123:AB1186" ca="1" si="156">W1123</f>
        <v>1927</v>
      </c>
      <c r="AC1123" s="6">
        <f t="shared" si="151"/>
        <v>0</v>
      </c>
      <c r="AD1123" s="6">
        <f t="shared" si="152"/>
        <v>0</v>
      </c>
      <c r="AE1123" s="6">
        <f t="shared" si="154"/>
        <v>10</v>
      </c>
      <c r="AF1123" s="6" t="str">
        <f t="shared" si="153"/>
        <v>in Betrieb</v>
      </c>
    </row>
    <row r="1124" spans="1:32" x14ac:dyDescent="0.25">
      <c r="A1124" s="139" t="s">
        <v>3612</v>
      </c>
      <c r="B1124" s="139" t="s">
        <v>3613</v>
      </c>
      <c r="C1124" s="139" t="s">
        <v>3614</v>
      </c>
      <c r="D1124" s="139">
        <v>84130</v>
      </c>
      <c r="E1124" s="139" t="s">
        <v>717</v>
      </c>
      <c r="F1124" s="139" t="s">
        <v>3615</v>
      </c>
      <c r="G1124" s="139" t="s">
        <v>127</v>
      </c>
      <c r="H1124" s="139" t="s">
        <v>962</v>
      </c>
      <c r="I1124" s="30">
        <v>35783</v>
      </c>
      <c r="J1124" s="38">
        <v>35783</v>
      </c>
      <c r="K1124" s="139" t="s">
        <v>3611</v>
      </c>
      <c r="L1124" s="139" t="s">
        <v>20</v>
      </c>
      <c r="M1124" s="139"/>
      <c r="N1124" s="139"/>
      <c r="O1124" s="139" t="s">
        <v>20</v>
      </c>
      <c r="P1124" s="139" t="s">
        <v>58</v>
      </c>
      <c r="Q1124" s="139" t="s">
        <v>55</v>
      </c>
      <c r="R1124" s="140">
        <v>6.7</v>
      </c>
      <c r="S1124" s="140" t="s">
        <v>155</v>
      </c>
      <c r="T1124" s="151" t="s">
        <v>149</v>
      </c>
      <c r="U1124" s="140" t="s">
        <v>168</v>
      </c>
      <c r="V1124" s="164" t="s">
        <v>7485</v>
      </c>
      <c r="W1124" s="170">
        <f t="shared" ca="1" si="155"/>
        <v>1997</v>
      </c>
      <c r="X1124" s="170" t="e">
        <f>INDEX(Kraftwerksliste!$C$21:$Z$559,MATCH(A1124,Kraftwerksliste!$D$21:$D$559,0),17)</f>
        <v>#N/A</v>
      </c>
      <c r="Z1124" s="153" t="str" cm="1">
        <f t="array" aca="1" ref="Z1124" ca="1">CELL("format",I1124)</f>
        <v>D1</v>
      </c>
      <c r="AA1124" s="6">
        <v>1123</v>
      </c>
      <c r="AB1124" s="173">
        <f t="shared" ca="1" si="156"/>
        <v>1997</v>
      </c>
      <c r="AC1124" s="6">
        <f t="shared" si="151"/>
        <v>0</v>
      </c>
      <c r="AD1124" s="6">
        <f t="shared" si="152"/>
        <v>1</v>
      </c>
      <c r="AE1124" s="6">
        <f t="shared" si="154"/>
        <v>37</v>
      </c>
      <c r="AF1124" s="6" t="str">
        <f t="shared" si="153"/>
        <v xml:space="preserve">Endgültig Stillgelegt 2017 </v>
      </c>
    </row>
    <row r="1125" spans="1:32" x14ac:dyDescent="0.25">
      <c r="A1125" s="139" t="s">
        <v>3616</v>
      </c>
      <c r="B1125" s="139" t="s">
        <v>3613</v>
      </c>
      <c r="C1125" s="139" t="s">
        <v>3614</v>
      </c>
      <c r="D1125" s="139">
        <v>84130</v>
      </c>
      <c r="E1125" s="139" t="s">
        <v>717</v>
      </c>
      <c r="F1125" s="139" t="s">
        <v>3615</v>
      </c>
      <c r="G1125" s="139" t="s">
        <v>127</v>
      </c>
      <c r="H1125" s="139" t="s">
        <v>965</v>
      </c>
      <c r="I1125" s="30">
        <v>35783</v>
      </c>
      <c r="J1125" s="38">
        <v>35783</v>
      </c>
      <c r="K1125" s="139" t="s">
        <v>3611</v>
      </c>
      <c r="L1125" s="139" t="s">
        <v>20</v>
      </c>
      <c r="M1125" s="139"/>
      <c r="N1125" s="139"/>
      <c r="O1125" s="139" t="s">
        <v>20</v>
      </c>
      <c r="P1125" s="139" t="s">
        <v>58</v>
      </c>
      <c r="Q1125" s="139" t="s">
        <v>55</v>
      </c>
      <c r="R1125" s="140">
        <v>6.7</v>
      </c>
      <c r="S1125" s="140" t="s">
        <v>155</v>
      </c>
      <c r="T1125" s="151" t="s">
        <v>149</v>
      </c>
      <c r="U1125" s="140" t="s">
        <v>168</v>
      </c>
      <c r="V1125" s="164" t="s">
        <v>7485</v>
      </c>
      <c r="W1125" s="170">
        <f t="shared" ca="1" si="155"/>
        <v>1997</v>
      </c>
      <c r="X1125" s="170" t="e">
        <f>INDEX(Kraftwerksliste!$C$21:$Z$559,MATCH(A1125,Kraftwerksliste!$D$21:$D$559,0),17)</f>
        <v>#N/A</v>
      </c>
      <c r="Z1125" s="153" t="str" cm="1">
        <f t="array" aca="1" ref="Z1125" ca="1">CELL("format",I1125)</f>
        <v>D1</v>
      </c>
      <c r="AA1125" s="6">
        <v>1124</v>
      </c>
      <c r="AB1125" s="173">
        <f t="shared" ca="1" si="156"/>
        <v>1997</v>
      </c>
      <c r="AC1125" s="6">
        <f t="shared" si="151"/>
        <v>0</v>
      </c>
      <c r="AD1125" s="6">
        <f t="shared" si="152"/>
        <v>1</v>
      </c>
      <c r="AE1125" s="6">
        <f t="shared" si="154"/>
        <v>37</v>
      </c>
      <c r="AF1125" s="6" t="str">
        <f t="shared" si="153"/>
        <v xml:space="preserve">Endgültig Stillgelegt 2017 </v>
      </c>
    </row>
    <row r="1126" spans="1:32" x14ac:dyDescent="0.25">
      <c r="A1126" s="50" t="s">
        <v>721</v>
      </c>
      <c r="B1126" s="50" t="s">
        <v>508</v>
      </c>
      <c r="C1126" s="50" t="s">
        <v>717</v>
      </c>
      <c r="D1126" s="77">
        <v>84130</v>
      </c>
      <c r="E1126" s="50" t="s">
        <v>717</v>
      </c>
      <c r="F1126" s="50" t="s">
        <v>722</v>
      </c>
      <c r="G1126" s="56" t="s">
        <v>127</v>
      </c>
      <c r="H1126" s="50" t="s">
        <v>717</v>
      </c>
      <c r="I1126" s="30">
        <v>20821</v>
      </c>
      <c r="J1126" s="30">
        <v>20821</v>
      </c>
      <c r="K1126" s="50" t="s">
        <v>1</v>
      </c>
      <c r="L1126" s="50" t="s">
        <v>25</v>
      </c>
      <c r="M1126" s="50"/>
      <c r="N1126" s="50"/>
      <c r="O1126" s="50" t="s">
        <v>25</v>
      </c>
      <c r="P1126" s="50" t="s">
        <v>58</v>
      </c>
      <c r="Q1126" s="50" t="s">
        <v>58</v>
      </c>
      <c r="R1126" s="55">
        <v>15</v>
      </c>
      <c r="S1126" s="50" t="s">
        <v>226</v>
      </c>
      <c r="T1126" s="146" t="s">
        <v>370</v>
      </c>
      <c r="U1126" s="50" t="s">
        <v>168</v>
      </c>
      <c r="V1126" s="153" t="s">
        <v>1</v>
      </c>
      <c r="W1126" s="170">
        <f t="shared" ca="1" si="155"/>
        <v>1957</v>
      </c>
      <c r="X1126" s="170" t="e">
        <f>INDEX(Kraftwerksliste!$C$21:$Z$559,MATCH(A1126,Kraftwerksliste!$D$21:$D$559,0),17)</f>
        <v>#N/A</v>
      </c>
      <c r="Z1126" s="153" t="str" cm="1">
        <f t="array" aca="1" ref="Z1126" ca="1">CELL("format",I1126)</f>
        <v>D1</v>
      </c>
      <c r="AA1126" s="6">
        <v>1125</v>
      </c>
      <c r="AB1126" s="173">
        <f t="shared" ca="1" si="156"/>
        <v>1957</v>
      </c>
      <c r="AC1126" s="6">
        <f t="shared" si="151"/>
        <v>0</v>
      </c>
      <c r="AD1126" s="6">
        <f t="shared" si="152"/>
        <v>0</v>
      </c>
      <c r="AE1126" s="6">
        <f t="shared" si="154"/>
        <v>10</v>
      </c>
      <c r="AF1126" s="6" t="str">
        <f t="shared" si="153"/>
        <v>in Betrieb</v>
      </c>
    </row>
    <row r="1127" spans="1:32" x14ac:dyDescent="0.25">
      <c r="A1127" s="54" t="s">
        <v>815</v>
      </c>
      <c r="B1127" s="50" t="s">
        <v>816</v>
      </c>
      <c r="C1127" s="50" t="s">
        <v>817</v>
      </c>
      <c r="D1127" s="77">
        <v>52349</v>
      </c>
      <c r="E1127" s="50" t="s">
        <v>809</v>
      </c>
      <c r="F1127" s="50" t="s">
        <v>818</v>
      </c>
      <c r="G1127" s="56" t="s">
        <v>54</v>
      </c>
      <c r="H1127" s="50"/>
      <c r="I1127" s="30">
        <v>14611</v>
      </c>
      <c r="J1127" s="30">
        <v>14611</v>
      </c>
      <c r="K1127" s="50" t="s">
        <v>1</v>
      </c>
      <c r="L1127" s="50" t="s">
        <v>20</v>
      </c>
      <c r="M1127" s="50"/>
      <c r="N1127" s="50"/>
      <c r="O1127" s="50" t="s">
        <v>20</v>
      </c>
      <c r="P1127" s="50" t="s">
        <v>58</v>
      </c>
      <c r="Q1127" s="50" t="s">
        <v>55</v>
      </c>
      <c r="R1127" s="55">
        <v>14</v>
      </c>
      <c r="S1127" s="50" t="s">
        <v>819</v>
      </c>
      <c r="T1127" s="54" t="s">
        <v>149</v>
      </c>
      <c r="U1127" s="79" t="s">
        <v>814</v>
      </c>
      <c r="V1127" s="160" t="s">
        <v>1</v>
      </c>
      <c r="W1127" s="170">
        <f t="shared" ca="1" si="155"/>
        <v>1940</v>
      </c>
      <c r="X1127" s="170" t="str">
        <f>INDEX(Kraftwerksliste!$C$21:$Z$559,MATCH(A1127,Kraftwerksliste!$D$21:$D$559,0),17)</f>
        <v>Steam turbine</v>
      </c>
      <c r="Z1127" s="153" t="str" cm="1">
        <f t="array" aca="1" ref="Z1127" ca="1">CELL("format",I1127)</f>
        <v>D1</v>
      </c>
      <c r="AA1127" s="6">
        <v>1126</v>
      </c>
      <c r="AB1127" s="173">
        <f t="shared" ca="1" si="156"/>
        <v>1940</v>
      </c>
      <c r="AC1127" s="6">
        <f t="shared" si="151"/>
        <v>0</v>
      </c>
      <c r="AD1127" s="6">
        <f t="shared" si="152"/>
        <v>0</v>
      </c>
      <c r="AE1127" s="6">
        <f t="shared" si="154"/>
        <v>10</v>
      </c>
      <c r="AF1127" s="6" t="str">
        <f t="shared" si="153"/>
        <v>in Betrieb</v>
      </c>
    </row>
    <row r="1128" spans="1:32" x14ac:dyDescent="0.25">
      <c r="A1128" s="54" t="s">
        <v>4256</v>
      </c>
      <c r="B1128" s="50" t="s">
        <v>3933</v>
      </c>
      <c r="C1128" s="50" t="s">
        <v>4257</v>
      </c>
      <c r="D1128" s="77">
        <v>6528</v>
      </c>
      <c r="E1128" s="50" t="s">
        <v>6166</v>
      </c>
      <c r="F1128" s="50"/>
      <c r="G1128" s="56" t="s">
        <v>99</v>
      </c>
      <c r="H1128" s="50"/>
      <c r="I1128" s="31">
        <v>2002</v>
      </c>
      <c r="J1128" s="31">
        <v>2002</v>
      </c>
      <c r="K1128" s="50" t="s">
        <v>1</v>
      </c>
      <c r="L1128" s="50" t="s">
        <v>3864</v>
      </c>
      <c r="M1128" s="50"/>
      <c r="N1128" s="50"/>
      <c r="O1128" s="50" t="s">
        <v>3864</v>
      </c>
      <c r="P1128" s="50" t="s">
        <v>55</v>
      </c>
      <c r="Q1128" s="50"/>
      <c r="R1128" s="55">
        <v>12</v>
      </c>
      <c r="S1128" s="50"/>
      <c r="T1128" s="54" t="s">
        <v>149</v>
      </c>
      <c r="U1128" s="50" t="s">
        <v>100</v>
      </c>
      <c r="V1128" s="153" t="s">
        <v>1</v>
      </c>
      <c r="W1128" s="170" t="str">
        <f t="shared" ca="1" si="155"/>
        <v>2002</v>
      </c>
      <c r="X1128" s="170" t="e">
        <f>INDEX(Kraftwerksliste!$C$21:$Z$559,MATCH(A1128,Kraftwerksliste!$D$21:$D$559,0),17)</f>
        <v>#N/A</v>
      </c>
      <c r="Z1128" s="153" t="str" cm="1">
        <f t="array" aca="1" ref="Z1128" ca="1">CELL("format",I1128)</f>
        <v>F0</v>
      </c>
      <c r="AA1128" s="6">
        <v>1127</v>
      </c>
      <c r="AB1128" s="173" t="str">
        <f t="shared" ca="1" si="156"/>
        <v>2002</v>
      </c>
      <c r="AC1128" s="6">
        <f t="shared" si="151"/>
        <v>0</v>
      </c>
      <c r="AD1128" s="6">
        <f t="shared" si="152"/>
        <v>0</v>
      </c>
      <c r="AE1128" s="6">
        <f t="shared" si="154"/>
        <v>10</v>
      </c>
      <c r="AF1128" s="6" t="str">
        <f t="shared" si="153"/>
        <v>in Betrieb</v>
      </c>
    </row>
    <row r="1129" spans="1:32" x14ac:dyDescent="0.25">
      <c r="A1129" s="50" t="s">
        <v>906</v>
      </c>
      <c r="B1129" s="50" t="s">
        <v>508</v>
      </c>
      <c r="C1129" s="50" t="s">
        <v>907</v>
      </c>
      <c r="D1129" s="36">
        <v>85462</v>
      </c>
      <c r="E1129" s="36" t="s">
        <v>907</v>
      </c>
      <c r="F1129" s="36" t="s">
        <v>908</v>
      </c>
      <c r="G1129" s="56" t="s">
        <v>127</v>
      </c>
      <c r="H1129" s="36" t="s">
        <v>907</v>
      </c>
      <c r="I1129" s="30">
        <v>9133</v>
      </c>
      <c r="J1129" s="30">
        <v>9133</v>
      </c>
      <c r="K1129" s="50" t="s">
        <v>1</v>
      </c>
      <c r="L1129" s="36" t="s">
        <v>25</v>
      </c>
      <c r="M1129" s="36"/>
      <c r="N1129" s="36"/>
      <c r="O1129" s="36" t="s">
        <v>25</v>
      </c>
      <c r="P1129" s="36" t="s">
        <v>58</v>
      </c>
      <c r="Q1129" s="36" t="s">
        <v>58</v>
      </c>
      <c r="R1129" s="52">
        <v>26</v>
      </c>
      <c r="S1129" s="36" t="s">
        <v>226</v>
      </c>
      <c r="T1129" s="146" t="s">
        <v>370</v>
      </c>
      <c r="U1129" s="33" t="s">
        <v>909</v>
      </c>
      <c r="V1129" s="159" t="s">
        <v>1</v>
      </c>
      <c r="W1129" s="170">
        <f t="shared" ca="1" si="155"/>
        <v>1925</v>
      </c>
      <c r="X1129" s="170" t="e">
        <f>INDEX(Kraftwerksliste!$C$21:$Z$559,MATCH(A1129,Kraftwerksliste!$D$21:$D$559,0),17)</f>
        <v>#N/A</v>
      </c>
      <c r="Z1129" s="153" t="str" cm="1">
        <f t="array" aca="1" ref="Z1129" ca="1">CELL("format",I1129)</f>
        <v>D1</v>
      </c>
      <c r="AA1129" s="6">
        <v>1128</v>
      </c>
      <c r="AB1129" s="173">
        <f t="shared" ca="1" si="156"/>
        <v>1925</v>
      </c>
      <c r="AC1129" s="6">
        <f t="shared" si="151"/>
        <v>0</v>
      </c>
      <c r="AD1129" s="6">
        <f t="shared" si="152"/>
        <v>0</v>
      </c>
      <c r="AE1129" s="6">
        <f t="shared" si="154"/>
        <v>10</v>
      </c>
      <c r="AF1129" s="6" t="str">
        <f t="shared" si="153"/>
        <v>in Betrieb</v>
      </c>
    </row>
    <row r="1130" spans="1:32" x14ac:dyDescent="0.25">
      <c r="A1130" s="50" t="s">
        <v>910</v>
      </c>
      <c r="B1130" s="50" t="s">
        <v>81</v>
      </c>
      <c r="C1130" s="50" t="s">
        <v>911</v>
      </c>
      <c r="D1130" s="36">
        <v>56821</v>
      </c>
      <c r="E1130" s="36" t="s">
        <v>912</v>
      </c>
      <c r="F1130" s="36"/>
      <c r="G1130" s="56" t="s">
        <v>98</v>
      </c>
      <c r="H1130" s="36"/>
      <c r="I1130" s="30">
        <v>23012</v>
      </c>
      <c r="J1130" s="30">
        <v>23012</v>
      </c>
      <c r="K1130" s="50" t="s">
        <v>1</v>
      </c>
      <c r="L1130" s="36" t="s">
        <v>25</v>
      </c>
      <c r="M1130" s="36"/>
      <c r="N1130" s="36"/>
      <c r="O1130" s="36" t="s">
        <v>25</v>
      </c>
      <c r="P1130" s="36" t="s">
        <v>58</v>
      </c>
      <c r="Q1130" s="36" t="s">
        <v>58</v>
      </c>
      <c r="R1130" s="52">
        <v>16.399999999999999</v>
      </c>
      <c r="S1130" s="36"/>
      <c r="T1130" s="146" t="s">
        <v>149</v>
      </c>
      <c r="U1130" s="33" t="s">
        <v>61</v>
      </c>
      <c r="V1130" s="159" t="s">
        <v>1</v>
      </c>
      <c r="W1130" s="170">
        <f t="shared" ca="1" si="155"/>
        <v>1963</v>
      </c>
      <c r="X1130" s="170" t="e">
        <f>INDEX(Kraftwerksliste!$C$21:$Z$559,MATCH(A1130,Kraftwerksliste!$D$21:$D$559,0),17)</f>
        <v>#N/A</v>
      </c>
      <c r="Z1130" s="153" t="str" cm="1">
        <f t="array" aca="1" ref="Z1130" ca="1">CELL("format",I1130)</f>
        <v>D1</v>
      </c>
      <c r="AA1130" s="6">
        <v>1129</v>
      </c>
      <c r="AB1130" s="173">
        <f t="shared" ca="1" si="156"/>
        <v>1963</v>
      </c>
      <c r="AC1130" s="6">
        <f t="shared" si="151"/>
        <v>0</v>
      </c>
      <c r="AD1130" s="6">
        <f t="shared" si="152"/>
        <v>0</v>
      </c>
      <c r="AE1130" s="6">
        <f t="shared" si="154"/>
        <v>10</v>
      </c>
      <c r="AF1130" s="6" t="str">
        <f t="shared" si="153"/>
        <v>in Betrieb</v>
      </c>
    </row>
    <row r="1131" spans="1:32" x14ac:dyDescent="0.25">
      <c r="A1131" s="50" t="s">
        <v>913</v>
      </c>
      <c r="B1131" s="50" t="s">
        <v>914</v>
      </c>
      <c r="C1131" s="50" t="s">
        <v>915</v>
      </c>
      <c r="D1131" s="36">
        <v>86679</v>
      </c>
      <c r="E1131" s="36" t="s">
        <v>915</v>
      </c>
      <c r="F1131" s="36"/>
      <c r="G1131" s="56" t="s">
        <v>127</v>
      </c>
      <c r="H1131" s="36"/>
      <c r="I1131" s="126">
        <v>19102</v>
      </c>
      <c r="J1131" s="127">
        <v>19102</v>
      </c>
      <c r="K1131" s="50" t="s">
        <v>1</v>
      </c>
      <c r="L1131" s="36" t="s">
        <v>25</v>
      </c>
      <c r="M1131" s="36"/>
      <c r="N1131" s="36"/>
      <c r="O1131" s="36" t="s">
        <v>25</v>
      </c>
      <c r="P1131" s="36" t="s">
        <v>58</v>
      </c>
      <c r="Q1131" s="36" t="s">
        <v>58</v>
      </c>
      <c r="R1131" s="52">
        <v>9.6999999999999993</v>
      </c>
      <c r="S1131" s="36" t="s">
        <v>916</v>
      </c>
      <c r="T1131" s="146" t="s">
        <v>370</v>
      </c>
      <c r="U1131" s="33" t="s">
        <v>129</v>
      </c>
      <c r="V1131" s="159" t="s">
        <v>1</v>
      </c>
      <c r="W1131" s="170">
        <f t="shared" ca="1" si="155"/>
        <v>1952</v>
      </c>
      <c r="X1131" s="170" t="e">
        <f>INDEX(Kraftwerksliste!$C$21:$Z$559,MATCH(A1131,Kraftwerksliste!$D$21:$D$559,0),17)</f>
        <v>#N/A</v>
      </c>
      <c r="Z1131" s="153" t="str" cm="1">
        <f t="array" aca="1" ref="Z1131" ca="1">CELL("format",I1131)</f>
        <v>D1</v>
      </c>
      <c r="AA1131" s="6">
        <v>1130</v>
      </c>
      <c r="AB1131" s="173">
        <f t="shared" ca="1" si="156"/>
        <v>1952</v>
      </c>
      <c r="AC1131" s="6">
        <f t="shared" si="151"/>
        <v>0</v>
      </c>
      <c r="AD1131" s="6">
        <f t="shared" si="152"/>
        <v>0</v>
      </c>
      <c r="AE1131" s="6">
        <f t="shared" si="154"/>
        <v>10</v>
      </c>
      <c r="AF1131" s="6" t="str">
        <f t="shared" si="153"/>
        <v>in Betrieb</v>
      </c>
    </row>
    <row r="1132" spans="1:32" x14ac:dyDescent="0.25">
      <c r="A1132" s="54" t="s">
        <v>951</v>
      </c>
      <c r="B1132" s="50" t="s">
        <v>81</v>
      </c>
      <c r="C1132" s="50" t="s">
        <v>952</v>
      </c>
      <c r="D1132" s="75">
        <v>56850</v>
      </c>
      <c r="E1132" s="62" t="s">
        <v>952</v>
      </c>
      <c r="F1132" s="50"/>
      <c r="G1132" s="56" t="s">
        <v>98</v>
      </c>
      <c r="H1132" s="50"/>
      <c r="I1132" s="30">
        <v>24108</v>
      </c>
      <c r="J1132" s="30">
        <v>24108</v>
      </c>
      <c r="K1132" s="50" t="s">
        <v>1</v>
      </c>
      <c r="L1132" s="50" t="s">
        <v>25</v>
      </c>
      <c r="M1132" s="50"/>
      <c r="N1132" s="50"/>
      <c r="O1132" s="92" t="s">
        <v>25</v>
      </c>
      <c r="P1132" s="50" t="s">
        <v>58</v>
      </c>
      <c r="Q1132" s="50" t="s">
        <v>58</v>
      </c>
      <c r="R1132" s="76">
        <v>18.399999999999999</v>
      </c>
      <c r="S1132" s="50"/>
      <c r="T1132" s="54" t="s">
        <v>149</v>
      </c>
      <c r="U1132" s="62" t="s">
        <v>61</v>
      </c>
      <c r="V1132" s="154" t="s">
        <v>1</v>
      </c>
      <c r="W1132" s="170">
        <f t="shared" ca="1" si="155"/>
        <v>1966</v>
      </c>
      <c r="X1132" s="170" t="e">
        <f>INDEX(Kraftwerksliste!$C$21:$Z$559,MATCH(A1132,Kraftwerksliste!$D$21:$D$559,0),17)</f>
        <v>#N/A</v>
      </c>
      <c r="Z1132" s="153" t="str" cm="1">
        <f t="array" aca="1" ref="Z1132" ca="1">CELL("format",I1132)</f>
        <v>D1</v>
      </c>
      <c r="AA1132" s="6">
        <v>1131</v>
      </c>
      <c r="AB1132" s="173">
        <f t="shared" ca="1" si="156"/>
        <v>1966</v>
      </c>
      <c r="AC1132" s="6">
        <f t="shared" si="151"/>
        <v>0</v>
      </c>
      <c r="AD1132" s="6">
        <f t="shared" si="152"/>
        <v>0</v>
      </c>
      <c r="AE1132" s="6">
        <f t="shared" si="154"/>
        <v>10</v>
      </c>
      <c r="AF1132" s="6" t="str">
        <f t="shared" si="153"/>
        <v>in Betrieb</v>
      </c>
    </row>
    <row r="1133" spans="1:32" ht="25" x14ac:dyDescent="0.25">
      <c r="A1133" s="50" t="s">
        <v>969</v>
      </c>
      <c r="B1133" s="50" t="s">
        <v>970</v>
      </c>
      <c r="C1133" s="50" t="s">
        <v>971</v>
      </c>
      <c r="D1133" s="81">
        <v>40699</v>
      </c>
      <c r="E1133" s="50" t="s">
        <v>972</v>
      </c>
      <c r="F1133" s="50" t="s">
        <v>973</v>
      </c>
      <c r="G1133" s="56" t="s">
        <v>54</v>
      </c>
      <c r="H1133" s="50" t="s">
        <v>974</v>
      </c>
      <c r="I1133" s="30">
        <v>36617</v>
      </c>
      <c r="J1133" s="38">
        <v>36617</v>
      </c>
      <c r="K1133" s="50" t="s">
        <v>1</v>
      </c>
      <c r="L1133" s="50" t="s">
        <v>20</v>
      </c>
      <c r="M1133" s="50"/>
      <c r="N1133" s="50"/>
      <c r="O1133" s="50" t="s">
        <v>20</v>
      </c>
      <c r="P1133" s="50" t="s">
        <v>58</v>
      </c>
      <c r="Q1133" s="50" t="s">
        <v>55</v>
      </c>
      <c r="R1133" s="55">
        <v>10.199999999999999</v>
      </c>
      <c r="S1133" s="50" t="s">
        <v>975</v>
      </c>
      <c r="T1133" s="54" t="s">
        <v>149</v>
      </c>
      <c r="U1133" s="51" t="s">
        <v>970</v>
      </c>
      <c r="V1133" s="157" t="s">
        <v>1</v>
      </c>
      <c r="W1133" s="170">
        <f t="shared" ca="1" si="155"/>
        <v>2000</v>
      </c>
      <c r="X1133" s="170" t="str">
        <f>INDEX(Kraftwerksliste!$C$21:$Z$559,MATCH(A1133,Kraftwerksliste!$D$21:$D$559,0),17)</f>
        <v>Steam turbine</v>
      </c>
      <c r="Z1133" s="153" t="str" cm="1">
        <f t="array" aca="1" ref="Z1133" ca="1">CELL("format",I1133)</f>
        <v>D1</v>
      </c>
      <c r="AA1133" s="6">
        <v>1132</v>
      </c>
      <c r="AB1133" s="173">
        <f t="shared" ca="1" si="156"/>
        <v>2000</v>
      </c>
      <c r="AC1133" s="6">
        <f t="shared" si="151"/>
        <v>0</v>
      </c>
      <c r="AD1133" s="6">
        <f t="shared" si="152"/>
        <v>0</v>
      </c>
      <c r="AE1133" s="6">
        <f t="shared" si="154"/>
        <v>10</v>
      </c>
      <c r="AF1133" s="6" t="str">
        <f t="shared" si="153"/>
        <v>in Betrieb</v>
      </c>
    </row>
    <row r="1134" spans="1:32" ht="100" x14ac:dyDescent="0.25">
      <c r="A1134" s="54" t="s">
        <v>989</v>
      </c>
      <c r="B1134" s="51" t="s">
        <v>990</v>
      </c>
      <c r="C1134" s="51" t="s">
        <v>991</v>
      </c>
      <c r="D1134" s="75">
        <v>79427</v>
      </c>
      <c r="E1134" s="62" t="s">
        <v>992</v>
      </c>
      <c r="F1134" s="51" t="s">
        <v>993</v>
      </c>
      <c r="G1134" s="36" t="s">
        <v>57</v>
      </c>
      <c r="H1134" s="50"/>
      <c r="I1134" s="30">
        <v>38548</v>
      </c>
      <c r="J1134" s="38">
        <v>38548</v>
      </c>
      <c r="K1134" s="50" t="s">
        <v>1</v>
      </c>
      <c r="L1134" s="50" t="s">
        <v>16</v>
      </c>
      <c r="M1134" s="51" t="s">
        <v>994</v>
      </c>
      <c r="N1134" s="50"/>
      <c r="O1134" s="92" t="s">
        <v>16</v>
      </c>
      <c r="P1134" s="36" t="s">
        <v>58</v>
      </c>
      <c r="Q1134" s="50" t="s">
        <v>55</v>
      </c>
      <c r="R1134" s="76">
        <v>13.6</v>
      </c>
      <c r="S1134" s="58" t="s">
        <v>995</v>
      </c>
      <c r="T1134" s="50" t="s">
        <v>149</v>
      </c>
      <c r="U1134" s="62" t="s">
        <v>996</v>
      </c>
      <c r="V1134" s="154" t="s">
        <v>1</v>
      </c>
      <c r="W1134" s="170">
        <f t="shared" ca="1" si="155"/>
        <v>2005</v>
      </c>
      <c r="X1134" s="170" t="str">
        <f>INDEX(Kraftwerksliste!$C$21:$Z$559,MATCH(A1134,Kraftwerksliste!$D$21:$D$559,0),17)</f>
        <v>Steam turbine</v>
      </c>
      <c r="Z1134" s="153" t="str" cm="1">
        <f t="array" aca="1" ref="Z1134" ca="1">CELL("format",I1134)</f>
        <v>D1</v>
      </c>
      <c r="AA1134" s="6">
        <v>1133</v>
      </c>
      <c r="AB1134" s="173">
        <f t="shared" ca="1" si="156"/>
        <v>2005</v>
      </c>
      <c r="AC1134" s="6">
        <f t="shared" si="151"/>
        <v>0</v>
      </c>
      <c r="AD1134" s="6">
        <f t="shared" si="152"/>
        <v>0</v>
      </c>
      <c r="AE1134" s="6">
        <f t="shared" si="154"/>
        <v>10</v>
      </c>
      <c r="AF1134" s="6" t="str">
        <f t="shared" si="153"/>
        <v>in Betrieb</v>
      </c>
    </row>
    <row r="1135" spans="1:32" ht="25" x14ac:dyDescent="0.25">
      <c r="A1135" s="50" t="s">
        <v>1022</v>
      </c>
      <c r="B1135" s="50" t="s">
        <v>508</v>
      </c>
      <c r="C1135" s="51" t="s">
        <v>1023</v>
      </c>
      <c r="D1135" s="77">
        <v>84051</v>
      </c>
      <c r="E1135" s="50" t="s">
        <v>1019</v>
      </c>
      <c r="F1135" s="50" t="s">
        <v>1024</v>
      </c>
      <c r="G1135" s="56" t="s">
        <v>127</v>
      </c>
      <c r="H1135" s="50" t="s">
        <v>1023</v>
      </c>
      <c r="I1135" s="30">
        <v>18629</v>
      </c>
      <c r="J1135" s="30">
        <v>18629</v>
      </c>
      <c r="K1135" s="50" t="s">
        <v>1</v>
      </c>
      <c r="L1135" s="50" t="s">
        <v>25</v>
      </c>
      <c r="M1135" s="50"/>
      <c r="N1135" s="50"/>
      <c r="O1135" s="50" t="s">
        <v>25</v>
      </c>
      <c r="P1135" s="50" t="s">
        <v>58</v>
      </c>
      <c r="Q1135" s="50" t="s">
        <v>58</v>
      </c>
      <c r="R1135" s="55">
        <v>17.8</v>
      </c>
      <c r="S1135" s="50" t="s">
        <v>226</v>
      </c>
      <c r="T1135" s="146" t="s">
        <v>370</v>
      </c>
      <c r="U1135" s="50" t="s">
        <v>168</v>
      </c>
      <c r="V1135" s="153" t="s">
        <v>1</v>
      </c>
      <c r="W1135" s="170">
        <f t="shared" ca="1" si="155"/>
        <v>1951</v>
      </c>
      <c r="X1135" s="170" t="e">
        <f>INDEX(Kraftwerksliste!$C$21:$Z$559,MATCH(A1135,Kraftwerksliste!$D$21:$D$559,0),17)</f>
        <v>#N/A</v>
      </c>
      <c r="Z1135" s="153" t="str" cm="1">
        <f t="array" aca="1" ref="Z1135" ca="1">CELL("format",I1135)</f>
        <v>D1</v>
      </c>
      <c r="AA1135" s="6">
        <v>1134</v>
      </c>
      <c r="AB1135" s="173">
        <f t="shared" ca="1" si="156"/>
        <v>1951</v>
      </c>
      <c r="AC1135" s="6">
        <f t="shared" si="151"/>
        <v>0</v>
      </c>
      <c r="AD1135" s="6">
        <f t="shared" si="152"/>
        <v>0</v>
      </c>
      <c r="AE1135" s="6">
        <f t="shared" si="154"/>
        <v>10</v>
      </c>
      <c r="AF1135" s="6" t="str">
        <f t="shared" si="153"/>
        <v>in Betrieb</v>
      </c>
    </row>
    <row r="1136" spans="1:32" x14ac:dyDescent="0.25">
      <c r="A1136" s="50" t="s">
        <v>1025</v>
      </c>
      <c r="B1136" s="50" t="s">
        <v>1026</v>
      </c>
      <c r="C1136" s="50" t="s">
        <v>1027</v>
      </c>
      <c r="D1136" s="77">
        <v>53879</v>
      </c>
      <c r="E1136" s="50" t="s">
        <v>1028</v>
      </c>
      <c r="F1136" s="50" t="s">
        <v>1029</v>
      </c>
      <c r="G1136" s="56" t="s">
        <v>54</v>
      </c>
      <c r="H1136" s="50" t="s">
        <v>1030</v>
      </c>
      <c r="I1136" s="30">
        <v>29129</v>
      </c>
      <c r="J1136" s="30">
        <v>29129</v>
      </c>
      <c r="K1136" s="50" t="s">
        <v>1</v>
      </c>
      <c r="L1136" s="50" t="s">
        <v>110</v>
      </c>
      <c r="M1136" s="50" t="s">
        <v>1031</v>
      </c>
      <c r="N1136" s="50" t="s">
        <v>1032</v>
      </c>
      <c r="O1136" s="50" t="s">
        <v>18</v>
      </c>
      <c r="P1136" s="50" t="s">
        <v>58</v>
      </c>
      <c r="Q1136" s="50" t="s">
        <v>55</v>
      </c>
      <c r="R1136" s="55">
        <v>14.5</v>
      </c>
      <c r="S1136" s="50"/>
      <c r="T1136" s="146" t="s">
        <v>149</v>
      </c>
      <c r="U1136" s="50" t="s">
        <v>61</v>
      </c>
      <c r="V1136" s="153" t="s">
        <v>1</v>
      </c>
      <c r="W1136" s="170">
        <f t="shared" ca="1" si="155"/>
        <v>1979</v>
      </c>
      <c r="X1136" s="170" t="str">
        <f>INDEX(Kraftwerksliste!$C$21:$Z$559,MATCH(A1136,Kraftwerksliste!$D$21:$D$559,0),17)</f>
        <v>Steam turbine</v>
      </c>
      <c r="Z1136" s="153" t="str" cm="1">
        <f t="array" aca="1" ref="Z1136" ca="1">CELL("format",I1136)</f>
        <v>D1</v>
      </c>
      <c r="AA1136" s="6">
        <v>1135</v>
      </c>
      <c r="AB1136" s="173">
        <f t="shared" ca="1" si="156"/>
        <v>1979</v>
      </c>
      <c r="AC1136" s="6">
        <f t="shared" si="151"/>
        <v>0</v>
      </c>
      <c r="AD1136" s="6">
        <f t="shared" si="152"/>
        <v>0</v>
      </c>
      <c r="AE1136" s="6">
        <f t="shared" si="154"/>
        <v>10</v>
      </c>
      <c r="AF1136" s="6" t="str">
        <f t="shared" si="153"/>
        <v>in Betrieb</v>
      </c>
    </row>
    <row r="1137" spans="1:32" x14ac:dyDescent="0.25">
      <c r="A1137" s="54" t="s">
        <v>4362</v>
      </c>
      <c r="B1137" s="50" t="s">
        <v>3933</v>
      </c>
      <c r="C1137" s="50" t="s">
        <v>4363</v>
      </c>
      <c r="D1137" s="77">
        <v>16278</v>
      </c>
      <c r="E1137" s="50" t="s">
        <v>6208</v>
      </c>
      <c r="F1137" s="50"/>
      <c r="G1137" s="56" t="s">
        <v>66</v>
      </c>
      <c r="H1137" s="50"/>
      <c r="I1137" s="31">
        <v>2002</v>
      </c>
      <c r="J1137" s="31">
        <v>2002</v>
      </c>
      <c r="K1137" s="50" t="s">
        <v>1</v>
      </c>
      <c r="L1137" s="50" t="s">
        <v>3864</v>
      </c>
      <c r="M1137" s="50"/>
      <c r="N1137" s="50"/>
      <c r="O1137" s="50" t="s">
        <v>3864</v>
      </c>
      <c r="P1137" s="50" t="s">
        <v>55</v>
      </c>
      <c r="Q1137" s="50"/>
      <c r="R1137" s="55">
        <v>10.4</v>
      </c>
      <c r="S1137" s="50"/>
      <c r="T1137" s="54" t="s">
        <v>149</v>
      </c>
      <c r="U1137" s="62" t="s">
        <v>77</v>
      </c>
      <c r="V1137" s="154" t="s">
        <v>1</v>
      </c>
      <c r="W1137" s="170" t="str">
        <f t="shared" ca="1" si="155"/>
        <v>2002</v>
      </c>
      <c r="X1137" s="170" t="e">
        <f>INDEX(Kraftwerksliste!$C$21:$Z$559,MATCH(A1137,Kraftwerksliste!$D$21:$D$559,0),17)</f>
        <v>#N/A</v>
      </c>
      <c r="Z1137" s="153" t="str" cm="1">
        <f t="array" aca="1" ref="Z1137" ca="1">CELL("format",I1137)</f>
        <v>F0</v>
      </c>
      <c r="AA1137" s="6">
        <v>1136</v>
      </c>
      <c r="AB1137" s="173" t="str">
        <f t="shared" ca="1" si="156"/>
        <v>2002</v>
      </c>
      <c r="AC1137" s="6">
        <f t="shared" si="151"/>
        <v>0</v>
      </c>
      <c r="AD1137" s="6">
        <f t="shared" si="152"/>
        <v>0</v>
      </c>
      <c r="AE1137" s="6">
        <f t="shared" si="154"/>
        <v>10</v>
      </c>
      <c r="AF1137" s="6" t="str">
        <f t="shared" si="153"/>
        <v>in Betrieb</v>
      </c>
    </row>
    <row r="1138" spans="1:32" x14ac:dyDescent="0.25">
      <c r="A1138" s="54" t="s">
        <v>1124</v>
      </c>
      <c r="B1138" s="50" t="s">
        <v>81</v>
      </c>
      <c r="C1138" s="50" t="s">
        <v>1125</v>
      </c>
      <c r="D1138" s="77">
        <v>54450</v>
      </c>
      <c r="E1138" s="50" t="s">
        <v>1126</v>
      </c>
      <c r="F1138" s="50"/>
      <c r="G1138" s="56" t="s">
        <v>98</v>
      </c>
      <c r="H1138" s="50"/>
      <c r="I1138" s="30">
        <v>31048</v>
      </c>
      <c r="J1138" s="30">
        <v>31048</v>
      </c>
      <c r="K1138" s="50" t="s">
        <v>1</v>
      </c>
      <c r="L1138" s="50" t="s">
        <v>25</v>
      </c>
      <c r="M1138" s="50"/>
      <c r="N1138" s="50"/>
      <c r="O1138" s="50" t="s">
        <v>25</v>
      </c>
      <c r="P1138" s="50" t="s">
        <v>58</v>
      </c>
      <c r="Q1138" s="50" t="s">
        <v>58</v>
      </c>
      <c r="R1138" s="55">
        <v>12.1</v>
      </c>
      <c r="S1138" s="50"/>
      <c r="T1138" s="54" t="s">
        <v>149</v>
      </c>
      <c r="U1138" s="62" t="s">
        <v>61</v>
      </c>
      <c r="V1138" s="154" t="s">
        <v>1</v>
      </c>
      <c r="W1138" s="170">
        <f t="shared" ca="1" si="155"/>
        <v>1985</v>
      </c>
      <c r="X1138" s="170" t="e">
        <f>INDEX(Kraftwerksliste!$C$21:$Z$559,MATCH(A1138,Kraftwerksliste!$D$21:$D$559,0),17)</f>
        <v>#N/A</v>
      </c>
      <c r="Z1138" s="153" t="str" cm="1">
        <f t="array" aca="1" ref="Z1138" ca="1">CELL("format",I1138)</f>
        <v>D1</v>
      </c>
      <c r="AA1138" s="6">
        <v>1137</v>
      </c>
      <c r="AB1138" s="173">
        <f t="shared" ca="1" si="156"/>
        <v>1985</v>
      </c>
      <c r="AC1138" s="6">
        <f t="shared" si="151"/>
        <v>0</v>
      </c>
      <c r="AD1138" s="6">
        <f t="shared" si="152"/>
        <v>0</v>
      </c>
      <c r="AE1138" s="6">
        <f t="shared" si="154"/>
        <v>10</v>
      </c>
      <c r="AF1138" s="6" t="str">
        <f t="shared" si="153"/>
        <v>in Betrieb</v>
      </c>
    </row>
    <row r="1139" spans="1:32" ht="14.5" x14ac:dyDescent="0.35">
      <c r="A1139" s="122" t="s">
        <v>1185</v>
      </c>
      <c r="B1139" s="122" t="s">
        <v>1186</v>
      </c>
      <c r="C1139" s="122" t="s">
        <v>1187</v>
      </c>
      <c r="D1139" s="122">
        <v>73037</v>
      </c>
      <c r="E1139" s="122" t="s">
        <v>1188</v>
      </c>
      <c r="F1139" s="122"/>
      <c r="G1139" s="119" t="s">
        <v>57</v>
      </c>
      <c r="H1139" s="122" t="s">
        <v>1189</v>
      </c>
      <c r="I1139" s="30">
        <v>27576</v>
      </c>
      <c r="J1139" s="38">
        <v>27576</v>
      </c>
      <c r="K1139" s="50" t="s">
        <v>1</v>
      </c>
      <c r="L1139" s="88" t="s">
        <v>16</v>
      </c>
      <c r="M1139" s="122" t="s">
        <v>994</v>
      </c>
      <c r="N1139" s="122"/>
      <c r="O1139" s="88" t="s">
        <v>16</v>
      </c>
      <c r="P1139" s="121" t="s">
        <v>58</v>
      </c>
      <c r="Q1139" s="122" t="s">
        <v>55</v>
      </c>
      <c r="R1139" s="134">
        <v>11</v>
      </c>
      <c r="S1139" s="33" t="s">
        <v>1190</v>
      </c>
      <c r="T1139" s="50" t="s">
        <v>1451</v>
      </c>
      <c r="U1139" s="33" t="s">
        <v>107</v>
      </c>
      <c r="V1139" s="159" t="s">
        <v>1</v>
      </c>
      <c r="W1139" s="170">
        <f t="shared" ca="1" si="155"/>
        <v>1975</v>
      </c>
      <c r="X1139" s="170" t="str">
        <f>INDEX(Kraftwerksliste!$C$21:$Z$559,MATCH(A1139,Kraftwerksliste!$D$21:$D$559,0),17)</f>
        <v>Steam turbine</v>
      </c>
      <c r="Z1139" s="153" t="str" cm="1">
        <f t="array" aca="1" ref="Z1139" ca="1">CELL("format",I1139)</f>
        <v>D1</v>
      </c>
      <c r="AA1139" s="6">
        <v>1138</v>
      </c>
      <c r="AB1139" s="173">
        <f t="shared" ca="1" si="156"/>
        <v>1975</v>
      </c>
      <c r="AC1139" s="6">
        <f t="shared" si="151"/>
        <v>0</v>
      </c>
      <c r="AD1139" s="6">
        <f t="shared" si="152"/>
        <v>0</v>
      </c>
      <c r="AE1139" s="6">
        <f t="shared" si="154"/>
        <v>10</v>
      </c>
      <c r="AF1139" s="6" t="str">
        <f t="shared" si="153"/>
        <v>in Betrieb</v>
      </c>
    </row>
    <row r="1140" spans="1:32" ht="14.5" x14ac:dyDescent="0.35">
      <c r="A1140" s="122" t="s">
        <v>4465</v>
      </c>
      <c r="B1140" s="122" t="s">
        <v>4466</v>
      </c>
      <c r="C1140" s="122" t="s">
        <v>4467</v>
      </c>
      <c r="D1140" s="122">
        <v>16866</v>
      </c>
      <c r="E1140" s="122" t="s">
        <v>6281</v>
      </c>
      <c r="F1140" s="122"/>
      <c r="G1140" s="119" t="s">
        <v>66</v>
      </c>
      <c r="H1140" s="122" t="s">
        <v>6281</v>
      </c>
      <c r="I1140" s="30">
        <v>40234</v>
      </c>
      <c r="J1140" s="38">
        <v>40234</v>
      </c>
      <c r="K1140" s="50" t="s">
        <v>1</v>
      </c>
      <c r="L1140" s="88" t="s">
        <v>3864</v>
      </c>
      <c r="M1140" s="122"/>
      <c r="N1140" s="122"/>
      <c r="O1140" s="88" t="s">
        <v>3864</v>
      </c>
      <c r="P1140" s="121" t="s">
        <v>55</v>
      </c>
      <c r="Q1140" s="122" t="s">
        <v>58</v>
      </c>
      <c r="R1140" s="134">
        <v>10</v>
      </c>
      <c r="S1140" s="33" t="s">
        <v>7253</v>
      </c>
      <c r="T1140" s="50" t="s">
        <v>370</v>
      </c>
      <c r="U1140" s="33" t="s">
        <v>77</v>
      </c>
      <c r="V1140" s="159" t="s">
        <v>1</v>
      </c>
      <c r="W1140" s="170">
        <f t="shared" ca="1" si="155"/>
        <v>2010</v>
      </c>
      <c r="X1140" s="170" t="e">
        <f>INDEX(Kraftwerksliste!$C$21:$Z$559,MATCH(A1140,Kraftwerksliste!$D$21:$D$559,0),17)</f>
        <v>#N/A</v>
      </c>
      <c r="Z1140" s="153" t="str" cm="1">
        <f t="array" aca="1" ref="Z1140" ca="1">CELL("format",I1140)</f>
        <v>D1</v>
      </c>
      <c r="AA1140" s="6">
        <v>1139</v>
      </c>
      <c r="AB1140" s="173">
        <f t="shared" ca="1" si="156"/>
        <v>2010</v>
      </c>
      <c r="AC1140" s="6">
        <f t="shared" si="151"/>
        <v>0</v>
      </c>
      <c r="AD1140" s="6">
        <f t="shared" si="152"/>
        <v>0</v>
      </c>
      <c r="AE1140" s="6">
        <f t="shared" si="154"/>
        <v>10</v>
      </c>
      <c r="AF1140" s="6" t="str">
        <f t="shared" si="153"/>
        <v>in Betrieb</v>
      </c>
    </row>
    <row r="1141" spans="1:32" ht="14.5" x14ac:dyDescent="0.35">
      <c r="A1141" s="122" t="s">
        <v>4525</v>
      </c>
      <c r="B1141" s="122" t="s">
        <v>4526</v>
      </c>
      <c r="C1141" s="122" t="s">
        <v>4527</v>
      </c>
      <c r="D1141" s="122">
        <v>3172</v>
      </c>
      <c r="E1141" s="122" t="s">
        <v>6318</v>
      </c>
      <c r="F1141" s="122"/>
      <c r="G1141" s="119" t="s">
        <v>66</v>
      </c>
      <c r="H1141" s="122" t="s">
        <v>6319</v>
      </c>
      <c r="I1141" s="31">
        <v>2009</v>
      </c>
      <c r="J1141" s="31">
        <v>2009</v>
      </c>
      <c r="K1141" s="50" t="s">
        <v>1</v>
      </c>
      <c r="L1141" s="122" t="s">
        <v>3864</v>
      </c>
      <c r="M1141" s="122"/>
      <c r="N1141" s="122"/>
      <c r="O1141" s="122" t="s">
        <v>3864</v>
      </c>
      <c r="P1141" s="121" t="s">
        <v>55</v>
      </c>
      <c r="Q1141" s="122" t="s">
        <v>58</v>
      </c>
      <c r="R1141" s="134">
        <v>12</v>
      </c>
      <c r="S1141" s="33" t="s">
        <v>7263</v>
      </c>
      <c r="T1141" s="50" t="s">
        <v>149</v>
      </c>
      <c r="U1141" s="33" t="s">
        <v>100</v>
      </c>
      <c r="V1141" s="159" t="s">
        <v>1</v>
      </c>
      <c r="W1141" s="170" t="str">
        <f t="shared" ca="1" si="155"/>
        <v>2009</v>
      </c>
      <c r="X1141" s="170" t="e">
        <f>INDEX(Kraftwerksliste!$C$21:$Z$559,MATCH(A1141,Kraftwerksliste!$D$21:$D$559,0),17)</f>
        <v>#N/A</v>
      </c>
      <c r="Z1141" s="153" t="str" cm="1">
        <f t="array" aca="1" ref="Z1141" ca="1">CELL("format",I1141)</f>
        <v>F0</v>
      </c>
      <c r="AA1141" s="6">
        <v>1140</v>
      </c>
      <c r="AB1141" s="173" t="str">
        <f t="shared" ca="1" si="156"/>
        <v>2009</v>
      </c>
      <c r="AC1141" s="6">
        <f t="shared" si="151"/>
        <v>0</v>
      </c>
      <c r="AD1141" s="6">
        <f t="shared" si="152"/>
        <v>0</v>
      </c>
      <c r="AE1141" s="6">
        <f t="shared" si="154"/>
        <v>10</v>
      </c>
      <c r="AF1141" s="6" t="str">
        <f t="shared" si="153"/>
        <v>in Betrieb</v>
      </c>
    </row>
    <row r="1142" spans="1:32" ht="14.5" x14ac:dyDescent="0.35">
      <c r="A1142" s="50" t="s">
        <v>1345</v>
      </c>
      <c r="B1142" s="33" t="s">
        <v>1346</v>
      </c>
      <c r="C1142" s="36" t="s">
        <v>1347</v>
      </c>
      <c r="D1142" s="77">
        <v>59075</v>
      </c>
      <c r="E1142" s="33" t="s">
        <v>1348</v>
      </c>
      <c r="F1142" s="33" t="s">
        <v>1349</v>
      </c>
      <c r="G1142" s="36" t="s">
        <v>54</v>
      </c>
      <c r="H1142" s="36"/>
      <c r="I1142" s="30">
        <v>31456</v>
      </c>
      <c r="J1142" s="38">
        <v>31456</v>
      </c>
      <c r="K1142" s="50" t="s">
        <v>1</v>
      </c>
      <c r="L1142" s="36" t="s">
        <v>16</v>
      </c>
      <c r="M1142" s="51" t="s">
        <v>16</v>
      </c>
      <c r="N1142" s="33" t="s">
        <v>651</v>
      </c>
      <c r="O1142" s="58" t="s">
        <v>16</v>
      </c>
      <c r="P1142" s="36" t="s">
        <v>58</v>
      </c>
      <c r="Q1142" s="33" t="s">
        <v>158</v>
      </c>
      <c r="R1142" s="134">
        <v>14.58</v>
      </c>
      <c r="S1142" s="33" t="s">
        <v>1350</v>
      </c>
      <c r="T1142" s="50" t="s">
        <v>1280</v>
      </c>
      <c r="U1142" s="33" t="s">
        <v>61</v>
      </c>
      <c r="V1142" s="159" t="s">
        <v>1</v>
      </c>
      <c r="W1142" s="170">
        <f t="shared" ca="1" si="155"/>
        <v>1986</v>
      </c>
      <c r="X1142" s="170" t="str">
        <f>INDEX(Kraftwerksliste!$C$21:$Z$559,MATCH(A1142,Kraftwerksliste!$D$21:$D$559,0),17)</f>
        <v>Steam turbine</v>
      </c>
      <c r="Z1142" s="153" t="str" cm="1">
        <f t="array" aca="1" ref="Z1142" ca="1">CELL("format",I1142)</f>
        <v>D1</v>
      </c>
      <c r="AA1142" s="6">
        <v>1141</v>
      </c>
      <c r="AB1142" s="173">
        <f t="shared" ca="1" si="156"/>
        <v>1986</v>
      </c>
      <c r="AC1142" s="6">
        <f t="shared" si="151"/>
        <v>0</v>
      </c>
      <c r="AD1142" s="6">
        <f t="shared" si="152"/>
        <v>0</v>
      </c>
      <c r="AE1142" s="6">
        <f t="shared" si="154"/>
        <v>10</v>
      </c>
      <c r="AF1142" s="6" t="str">
        <f t="shared" si="153"/>
        <v>in Betrieb</v>
      </c>
    </row>
    <row r="1143" spans="1:32" x14ac:dyDescent="0.25">
      <c r="A1143" s="50" t="s">
        <v>4588</v>
      </c>
      <c r="B1143" s="50" t="s">
        <v>4140</v>
      </c>
      <c r="C1143" s="50" t="s">
        <v>4589</v>
      </c>
      <c r="D1143" s="77">
        <v>66629</v>
      </c>
      <c r="E1143" s="50" t="s">
        <v>6352</v>
      </c>
      <c r="F1143" s="50"/>
      <c r="G1143" s="56" t="s">
        <v>404</v>
      </c>
      <c r="H1143" s="50" t="s">
        <v>6352</v>
      </c>
      <c r="I1143" s="30">
        <v>40627</v>
      </c>
      <c r="J1143" s="38">
        <v>40627</v>
      </c>
      <c r="K1143" s="50" t="s">
        <v>1</v>
      </c>
      <c r="L1143" s="50" t="s">
        <v>3864</v>
      </c>
      <c r="M1143" s="50"/>
      <c r="N1143" s="50"/>
      <c r="O1143" s="50" t="s">
        <v>3864</v>
      </c>
      <c r="P1143" s="50" t="s">
        <v>55</v>
      </c>
      <c r="Q1143" s="50" t="s">
        <v>58</v>
      </c>
      <c r="R1143" s="55">
        <v>15</v>
      </c>
      <c r="S1143" s="50" t="s">
        <v>7279</v>
      </c>
      <c r="T1143" s="146" t="s">
        <v>149</v>
      </c>
      <c r="U1143" s="50" t="s">
        <v>7280</v>
      </c>
      <c r="V1143" s="153" t="s">
        <v>1</v>
      </c>
      <c r="W1143" s="170">
        <f t="shared" ca="1" si="155"/>
        <v>2011</v>
      </c>
      <c r="X1143" s="170" t="e">
        <f>INDEX(Kraftwerksliste!$C$21:$Z$559,MATCH(A1143,Kraftwerksliste!$D$21:$D$559,0),17)</f>
        <v>#N/A</v>
      </c>
      <c r="Z1143" s="153" t="str" cm="1">
        <f t="array" aca="1" ref="Z1143" ca="1">CELL("format",I1143)</f>
        <v>D1</v>
      </c>
      <c r="AA1143" s="6">
        <v>1142</v>
      </c>
      <c r="AB1143" s="173">
        <f t="shared" ca="1" si="156"/>
        <v>2011</v>
      </c>
      <c r="AC1143" s="6">
        <f t="shared" si="151"/>
        <v>0</v>
      </c>
      <c r="AD1143" s="6">
        <f t="shared" si="152"/>
        <v>0</v>
      </c>
      <c r="AE1143" s="6">
        <f t="shared" si="154"/>
        <v>10</v>
      </c>
      <c r="AF1143" s="6" t="str">
        <f t="shared" si="153"/>
        <v>in Betrieb</v>
      </c>
    </row>
    <row r="1144" spans="1:32" x14ac:dyDescent="0.25">
      <c r="A1144" s="50" t="s">
        <v>4590</v>
      </c>
      <c r="B1144" s="50" t="s">
        <v>145</v>
      </c>
      <c r="C1144" s="50" t="s">
        <v>4591</v>
      </c>
      <c r="D1144" s="77">
        <v>24983</v>
      </c>
      <c r="E1144" s="50" t="s">
        <v>6353</v>
      </c>
      <c r="F1144" s="50" t="s">
        <v>6354</v>
      </c>
      <c r="G1144" s="56" t="s">
        <v>78</v>
      </c>
      <c r="H1144" s="50" t="s">
        <v>4591</v>
      </c>
      <c r="I1144" s="31">
        <v>2008</v>
      </c>
      <c r="J1144" s="31">
        <v>2008</v>
      </c>
      <c r="K1144" s="50" t="s">
        <v>1</v>
      </c>
      <c r="L1144" s="50" t="s">
        <v>3864</v>
      </c>
      <c r="M1144" s="50"/>
      <c r="N1144" s="50"/>
      <c r="O1144" s="50" t="s">
        <v>3864</v>
      </c>
      <c r="P1144" s="50" t="s">
        <v>55</v>
      </c>
      <c r="Q1144" s="50"/>
      <c r="R1144" s="55">
        <v>26.1</v>
      </c>
      <c r="S1144" s="50" t="s">
        <v>4591</v>
      </c>
      <c r="T1144" s="146" t="s">
        <v>370</v>
      </c>
      <c r="U1144" s="50" t="s">
        <v>79</v>
      </c>
      <c r="V1144" s="153" t="s">
        <v>1</v>
      </c>
      <c r="W1144" s="170" t="str">
        <f t="shared" ca="1" si="155"/>
        <v>2008</v>
      </c>
      <c r="X1144" s="170" t="e">
        <f>INDEX(Kraftwerksliste!$C$21:$Z$559,MATCH(A1144,Kraftwerksliste!$D$21:$D$559,0),17)</f>
        <v>#N/A</v>
      </c>
      <c r="Z1144" s="153" t="str" cm="1">
        <f t="array" aca="1" ref="Z1144" ca="1">CELL("format",I1144)</f>
        <v>F0</v>
      </c>
      <c r="AA1144" s="6">
        <v>1143</v>
      </c>
      <c r="AB1144" s="173" t="str">
        <f t="shared" ca="1" si="156"/>
        <v>2008</v>
      </c>
      <c r="AC1144" s="6">
        <f t="shared" si="151"/>
        <v>0</v>
      </c>
      <c r="AD1144" s="6">
        <f t="shared" si="152"/>
        <v>0</v>
      </c>
      <c r="AE1144" s="6">
        <f t="shared" si="154"/>
        <v>10</v>
      </c>
      <c r="AF1144" s="6" t="str">
        <f t="shared" si="153"/>
        <v>in Betrieb</v>
      </c>
    </row>
    <row r="1145" spans="1:32" x14ac:dyDescent="0.25">
      <c r="A1145" s="50" t="s">
        <v>1403</v>
      </c>
      <c r="B1145" s="33" t="s">
        <v>81</v>
      </c>
      <c r="C1145" s="50" t="s">
        <v>1404</v>
      </c>
      <c r="D1145" s="77">
        <v>69120</v>
      </c>
      <c r="E1145" s="50" t="s">
        <v>1405</v>
      </c>
      <c r="F1145" s="50" t="s">
        <v>1406</v>
      </c>
      <c r="G1145" s="56" t="s">
        <v>57</v>
      </c>
      <c r="H1145" s="50"/>
      <c r="I1145" s="30">
        <v>37246</v>
      </c>
      <c r="J1145" s="38">
        <v>37246</v>
      </c>
      <c r="K1145" s="50" t="s">
        <v>1</v>
      </c>
      <c r="L1145" s="51" t="s">
        <v>20</v>
      </c>
      <c r="M1145" s="51"/>
      <c r="N1145" s="51"/>
      <c r="O1145" s="51" t="s">
        <v>20</v>
      </c>
      <c r="P1145" s="50" t="s">
        <v>58</v>
      </c>
      <c r="Q1145" s="50" t="s">
        <v>55</v>
      </c>
      <c r="R1145" s="55">
        <v>13.5</v>
      </c>
      <c r="S1145" s="50" t="s">
        <v>1407</v>
      </c>
      <c r="T1145" s="54" t="s">
        <v>149</v>
      </c>
      <c r="U1145" s="62" t="s">
        <v>1408</v>
      </c>
      <c r="V1145" s="154" t="s">
        <v>1</v>
      </c>
      <c r="W1145" s="170">
        <f t="shared" ca="1" si="155"/>
        <v>2001</v>
      </c>
      <c r="X1145" s="170" t="str">
        <f>INDEX(Kraftwerksliste!$C$21:$Z$559,MATCH(A1145,Kraftwerksliste!$D$21:$D$559,0),17)</f>
        <v>Steam turbine</v>
      </c>
      <c r="Z1145" s="153" t="str" cm="1">
        <f t="array" aca="1" ref="Z1145" ca="1">CELL("format",I1145)</f>
        <v>D1</v>
      </c>
      <c r="AA1145" s="6">
        <v>1144</v>
      </c>
      <c r="AB1145" s="173">
        <f t="shared" ca="1" si="156"/>
        <v>2001</v>
      </c>
      <c r="AC1145" s="6">
        <f t="shared" si="151"/>
        <v>0</v>
      </c>
      <c r="AD1145" s="6">
        <f t="shared" si="152"/>
        <v>0</v>
      </c>
      <c r="AE1145" s="6">
        <f t="shared" si="154"/>
        <v>10</v>
      </c>
      <c r="AF1145" s="6" t="str">
        <f t="shared" si="153"/>
        <v>in Betrieb</v>
      </c>
    </row>
    <row r="1146" spans="1:32" x14ac:dyDescent="0.25">
      <c r="A1146" s="50" t="s">
        <v>1433</v>
      </c>
      <c r="B1146" s="50" t="s">
        <v>81</v>
      </c>
      <c r="C1146" s="50" t="s">
        <v>1434</v>
      </c>
      <c r="D1146" s="77">
        <v>52396</v>
      </c>
      <c r="E1146" s="50" t="s">
        <v>1435</v>
      </c>
      <c r="F1146" s="50"/>
      <c r="G1146" s="56" t="s">
        <v>54</v>
      </c>
      <c r="H1146" s="50"/>
      <c r="I1146" s="30">
        <v>14215</v>
      </c>
      <c r="J1146" s="38">
        <v>14215</v>
      </c>
      <c r="K1146" s="50" t="s">
        <v>1</v>
      </c>
      <c r="L1146" s="50" t="s">
        <v>25</v>
      </c>
      <c r="M1146" s="50"/>
      <c r="N1146" s="50"/>
      <c r="O1146" s="50" t="s">
        <v>25</v>
      </c>
      <c r="P1146" s="50" t="s">
        <v>58</v>
      </c>
      <c r="Q1146" s="50" t="s">
        <v>58</v>
      </c>
      <c r="R1146" s="55">
        <v>14</v>
      </c>
      <c r="S1146" s="50"/>
      <c r="T1146" s="54" t="s">
        <v>149</v>
      </c>
      <c r="U1146" s="62" t="s">
        <v>61</v>
      </c>
      <c r="V1146" s="154" t="s">
        <v>1</v>
      </c>
      <c r="W1146" s="170">
        <f t="shared" ca="1" si="155"/>
        <v>1938</v>
      </c>
      <c r="X1146" s="170" t="e">
        <f>INDEX(Kraftwerksliste!$C$21:$Z$559,MATCH(A1146,Kraftwerksliste!$D$21:$D$559,0),17)</f>
        <v>#N/A</v>
      </c>
      <c r="Z1146" s="153" t="str" cm="1">
        <f t="array" aca="1" ref="Z1146" ca="1">CELL("format",I1146)</f>
        <v>D1</v>
      </c>
      <c r="AA1146" s="6">
        <v>1145</v>
      </c>
      <c r="AB1146" s="173">
        <f t="shared" ca="1" si="156"/>
        <v>1938</v>
      </c>
      <c r="AC1146" s="6">
        <f t="shared" si="151"/>
        <v>0</v>
      </c>
      <c r="AD1146" s="6">
        <f t="shared" si="152"/>
        <v>0</v>
      </c>
      <c r="AE1146" s="6">
        <f t="shared" si="154"/>
        <v>10</v>
      </c>
      <c r="AF1146" s="6" t="str">
        <f t="shared" si="153"/>
        <v>in Betrieb</v>
      </c>
    </row>
    <row r="1147" spans="1:32" x14ac:dyDescent="0.25">
      <c r="A1147" s="50" t="s">
        <v>1436</v>
      </c>
      <c r="B1147" s="50" t="s">
        <v>81</v>
      </c>
      <c r="C1147" s="50" t="s">
        <v>1435</v>
      </c>
      <c r="D1147" s="77">
        <v>52396</v>
      </c>
      <c r="E1147" s="50" t="s">
        <v>1435</v>
      </c>
      <c r="F1147" s="50"/>
      <c r="G1147" s="56" t="s">
        <v>54</v>
      </c>
      <c r="H1147" s="50"/>
      <c r="I1147" s="126">
        <v>1979</v>
      </c>
      <c r="J1147" s="126">
        <v>1979</v>
      </c>
      <c r="K1147" s="50" t="s">
        <v>1</v>
      </c>
      <c r="L1147" s="50" t="s">
        <v>25</v>
      </c>
      <c r="M1147" s="50"/>
      <c r="N1147" s="50"/>
      <c r="O1147" s="50" t="s">
        <v>25</v>
      </c>
      <c r="P1147" s="50" t="s">
        <v>58</v>
      </c>
      <c r="Q1147" s="50" t="s">
        <v>58</v>
      </c>
      <c r="R1147" s="55">
        <v>16</v>
      </c>
      <c r="S1147" s="50"/>
      <c r="T1147" s="54" t="s">
        <v>149</v>
      </c>
      <c r="U1147" s="50" t="s">
        <v>61</v>
      </c>
      <c r="V1147" s="153" t="s">
        <v>1</v>
      </c>
      <c r="W1147" s="170">
        <f t="shared" ca="1" si="155"/>
        <v>1905</v>
      </c>
      <c r="X1147" s="170" t="e">
        <f>INDEX(Kraftwerksliste!$C$21:$Z$559,MATCH(A1147,Kraftwerksliste!$D$21:$D$559,0),17)</f>
        <v>#N/A</v>
      </c>
      <c r="Z1147" s="153" t="str" cm="1">
        <f t="array" aca="1" ref="Z1147" ca="1">CELL("format",I1147)</f>
        <v>D1</v>
      </c>
      <c r="AA1147" s="6">
        <v>1146</v>
      </c>
      <c r="AB1147" s="173">
        <f t="shared" ca="1" si="156"/>
        <v>1905</v>
      </c>
      <c r="AC1147" s="6">
        <f t="shared" si="151"/>
        <v>0</v>
      </c>
      <c r="AD1147" s="6">
        <f t="shared" si="152"/>
        <v>0</v>
      </c>
      <c r="AE1147" s="6">
        <f t="shared" si="154"/>
        <v>10</v>
      </c>
      <c r="AF1147" s="6" t="str">
        <f t="shared" si="153"/>
        <v>in Betrieb</v>
      </c>
    </row>
    <row r="1148" spans="1:32" x14ac:dyDescent="0.25">
      <c r="A1148" s="54" t="s">
        <v>1484</v>
      </c>
      <c r="B1148" s="50" t="s">
        <v>1485</v>
      </c>
      <c r="C1148" s="50" t="s">
        <v>1486</v>
      </c>
      <c r="D1148" s="81">
        <v>45699</v>
      </c>
      <c r="E1148" s="50" t="s">
        <v>1487</v>
      </c>
      <c r="F1148" s="50" t="s">
        <v>1488</v>
      </c>
      <c r="G1148" s="56" t="s">
        <v>54</v>
      </c>
      <c r="H1148" s="50" t="s">
        <v>1489</v>
      </c>
      <c r="I1148" s="30">
        <v>29960</v>
      </c>
      <c r="J1148" s="38">
        <v>29960</v>
      </c>
      <c r="K1148" s="50" t="s">
        <v>1</v>
      </c>
      <c r="L1148" s="50" t="s">
        <v>16</v>
      </c>
      <c r="M1148" s="50" t="s">
        <v>16</v>
      </c>
      <c r="N1148" s="50" t="s">
        <v>651</v>
      </c>
      <c r="O1148" s="50" t="s">
        <v>16</v>
      </c>
      <c r="P1148" s="50" t="s">
        <v>58</v>
      </c>
      <c r="Q1148" s="50" t="s">
        <v>55</v>
      </c>
      <c r="R1148" s="55">
        <v>15.5</v>
      </c>
      <c r="S1148" s="50" t="s">
        <v>3799</v>
      </c>
      <c r="T1148" s="54" t="s">
        <v>149</v>
      </c>
      <c r="U1148" s="50" t="s">
        <v>1490</v>
      </c>
      <c r="V1148" s="153" t="s">
        <v>1</v>
      </c>
      <c r="W1148" s="170">
        <f t="shared" ca="1" si="155"/>
        <v>1982</v>
      </c>
      <c r="X1148" s="170" t="str">
        <f>INDEX(Kraftwerksliste!$C$21:$Z$559,MATCH(A1148,Kraftwerksliste!$D$21:$D$559,0),17)</f>
        <v>Steam turbine</v>
      </c>
      <c r="Z1148" s="153" t="str" cm="1">
        <f t="array" aca="1" ref="Z1148" ca="1">CELL("format",I1148)</f>
        <v>D1</v>
      </c>
      <c r="AA1148" s="6">
        <v>1147</v>
      </c>
      <c r="AB1148" s="173">
        <f t="shared" ca="1" si="156"/>
        <v>1982</v>
      </c>
      <c r="AC1148" s="6">
        <f t="shared" si="151"/>
        <v>0</v>
      </c>
      <c r="AD1148" s="6">
        <f t="shared" si="152"/>
        <v>0</v>
      </c>
      <c r="AE1148" s="6">
        <f t="shared" si="154"/>
        <v>10</v>
      </c>
      <c r="AF1148" s="6" t="str">
        <f t="shared" si="153"/>
        <v>in Betrieb</v>
      </c>
    </row>
    <row r="1149" spans="1:32" x14ac:dyDescent="0.25">
      <c r="A1149" s="50" t="s">
        <v>1491</v>
      </c>
      <c r="B1149" s="50" t="s">
        <v>1485</v>
      </c>
      <c r="C1149" s="50" t="s">
        <v>1492</v>
      </c>
      <c r="D1149" s="77">
        <v>45699</v>
      </c>
      <c r="E1149" s="60" t="s">
        <v>1487</v>
      </c>
      <c r="F1149" s="50" t="s">
        <v>1488</v>
      </c>
      <c r="G1149" s="56" t="s">
        <v>54</v>
      </c>
      <c r="H1149" s="50" t="s">
        <v>1493</v>
      </c>
      <c r="I1149" s="30">
        <v>39820</v>
      </c>
      <c r="J1149" s="38">
        <v>39820</v>
      </c>
      <c r="K1149" s="50" t="s">
        <v>1</v>
      </c>
      <c r="L1149" s="50" t="s">
        <v>16</v>
      </c>
      <c r="M1149" s="50" t="s">
        <v>16</v>
      </c>
      <c r="N1149" s="50" t="s">
        <v>1807</v>
      </c>
      <c r="O1149" s="50" t="s">
        <v>16</v>
      </c>
      <c r="P1149" s="50" t="s">
        <v>58</v>
      </c>
      <c r="Q1149" s="50" t="s">
        <v>58</v>
      </c>
      <c r="R1149" s="55">
        <v>11.7</v>
      </c>
      <c r="S1149" s="50" t="s">
        <v>3798</v>
      </c>
      <c r="T1149" s="54" t="s">
        <v>149</v>
      </c>
      <c r="U1149" s="50" t="s">
        <v>1490</v>
      </c>
      <c r="V1149" s="153" t="s">
        <v>1</v>
      </c>
      <c r="W1149" s="170">
        <f t="shared" ca="1" si="155"/>
        <v>2009</v>
      </c>
      <c r="X1149" s="170" t="str">
        <f>INDEX(Kraftwerksliste!$C$21:$Z$559,MATCH(A1149,Kraftwerksliste!$D$21:$D$559,0),17)</f>
        <v>Steam turbine</v>
      </c>
      <c r="Z1149" s="153" t="str" cm="1">
        <f t="array" aca="1" ref="Z1149" ca="1">CELL("format",I1149)</f>
        <v>D1</v>
      </c>
      <c r="AA1149" s="6">
        <v>1148</v>
      </c>
      <c r="AB1149" s="173">
        <f t="shared" ca="1" si="156"/>
        <v>2009</v>
      </c>
      <c r="AC1149" s="6">
        <f t="shared" si="151"/>
        <v>0</v>
      </c>
      <c r="AD1149" s="6">
        <f t="shared" si="152"/>
        <v>0</v>
      </c>
      <c r="AE1149" s="6">
        <f t="shared" si="154"/>
        <v>10</v>
      </c>
      <c r="AF1149" s="6" t="str">
        <f t="shared" si="153"/>
        <v>in Betrieb</v>
      </c>
    </row>
    <row r="1150" spans="1:32" x14ac:dyDescent="0.25">
      <c r="A1150" s="139" t="s">
        <v>4624</v>
      </c>
      <c r="B1150" s="139" t="s">
        <v>145</v>
      </c>
      <c r="C1150" s="139" t="s">
        <v>4625</v>
      </c>
      <c r="D1150" s="139">
        <v>6333</v>
      </c>
      <c r="E1150" s="139" t="s">
        <v>6376</v>
      </c>
      <c r="F1150" s="139"/>
      <c r="G1150" s="139" t="s">
        <v>99</v>
      </c>
      <c r="H1150" s="139" t="s">
        <v>4625</v>
      </c>
      <c r="I1150" s="31">
        <v>1999</v>
      </c>
      <c r="J1150" s="31">
        <v>1999</v>
      </c>
      <c r="K1150" s="50" t="s">
        <v>1</v>
      </c>
      <c r="L1150" s="50" t="s">
        <v>3864</v>
      </c>
      <c r="M1150" s="50"/>
      <c r="N1150" s="50"/>
      <c r="O1150" s="50" t="s">
        <v>3864</v>
      </c>
      <c r="P1150" s="50" t="s">
        <v>55</v>
      </c>
      <c r="Q1150" s="50"/>
      <c r="R1150" s="140">
        <v>12</v>
      </c>
      <c r="S1150" s="140" t="s">
        <v>4625</v>
      </c>
      <c r="T1150" s="151" t="s">
        <v>149</v>
      </c>
      <c r="U1150" s="140" t="s">
        <v>100</v>
      </c>
      <c r="V1150" s="164" t="s">
        <v>1</v>
      </c>
      <c r="W1150" s="170" t="str">
        <f t="shared" ca="1" si="155"/>
        <v>1999</v>
      </c>
      <c r="X1150" s="170" t="e">
        <f>INDEX(Kraftwerksliste!$C$21:$Z$559,MATCH(A1150,Kraftwerksliste!$D$21:$D$559,0),17)</f>
        <v>#N/A</v>
      </c>
      <c r="Z1150" s="153" t="str" cm="1">
        <f t="array" aca="1" ref="Z1150" ca="1">CELL("format",I1150)</f>
        <v>F0</v>
      </c>
      <c r="AA1150" s="6">
        <v>1149</v>
      </c>
      <c r="AB1150" s="173" t="str">
        <f t="shared" ca="1" si="156"/>
        <v>1999</v>
      </c>
      <c r="AC1150" s="6">
        <f t="shared" si="151"/>
        <v>0</v>
      </c>
      <c r="AD1150" s="6">
        <f t="shared" si="152"/>
        <v>0</v>
      </c>
      <c r="AE1150" s="6">
        <f t="shared" si="154"/>
        <v>10</v>
      </c>
      <c r="AF1150" s="6" t="str">
        <f t="shared" si="153"/>
        <v>in Betrieb</v>
      </c>
    </row>
    <row r="1151" spans="1:32" x14ac:dyDescent="0.25">
      <c r="A1151" s="139" t="s">
        <v>1499</v>
      </c>
      <c r="B1151" s="139" t="s">
        <v>914</v>
      </c>
      <c r="C1151" s="139" t="s">
        <v>1500</v>
      </c>
      <c r="D1151" s="139">
        <v>89420</v>
      </c>
      <c r="E1151" s="139" t="s">
        <v>1500</v>
      </c>
      <c r="F1151" s="139"/>
      <c r="G1151" s="139" t="s">
        <v>127</v>
      </c>
      <c r="H1151" s="139"/>
      <c r="I1151" s="126">
        <v>30168</v>
      </c>
      <c r="J1151" s="127">
        <v>30168</v>
      </c>
      <c r="K1151" s="50" t="s">
        <v>1</v>
      </c>
      <c r="L1151" s="50" t="s">
        <v>25</v>
      </c>
      <c r="M1151" s="50"/>
      <c r="N1151" s="50"/>
      <c r="O1151" s="50" t="s">
        <v>25</v>
      </c>
      <c r="P1151" s="50" t="s">
        <v>58</v>
      </c>
      <c r="Q1151" s="50" t="s">
        <v>58</v>
      </c>
      <c r="R1151" s="140">
        <v>10</v>
      </c>
      <c r="S1151" s="140" t="s">
        <v>1501</v>
      </c>
      <c r="T1151" s="151" t="s">
        <v>149</v>
      </c>
      <c r="U1151" s="140" t="s">
        <v>129</v>
      </c>
      <c r="V1151" s="164" t="s">
        <v>1</v>
      </c>
      <c r="W1151" s="170">
        <f t="shared" ca="1" si="155"/>
        <v>1982</v>
      </c>
      <c r="X1151" s="170" t="e">
        <f>INDEX(Kraftwerksliste!$C$21:$Z$559,MATCH(A1151,Kraftwerksliste!$D$21:$D$559,0),17)</f>
        <v>#N/A</v>
      </c>
      <c r="Z1151" s="153" t="str" cm="1">
        <f t="array" aca="1" ref="Z1151" ca="1">CELL("format",I1151)</f>
        <v>D1</v>
      </c>
      <c r="AA1151" s="6">
        <v>1150</v>
      </c>
      <c r="AB1151" s="173">
        <f t="shared" ca="1" si="156"/>
        <v>1982</v>
      </c>
      <c r="AC1151" s="6">
        <f t="shared" si="151"/>
        <v>0</v>
      </c>
      <c r="AD1151" s="6">
        <f t="shared" si="152"/>
        <v>0</v>
      </c>
      <c r="AE1151" s="6">
        <f t="shared" si="154"/>
        <v>10</v>
      </c>
      <c r="AF1151" s="6" t="str">
        <f t="shared" si="153"/>
        <v>in Betrieb</v>
      </c>
    </row>
    <row r="1152" spans="1:32" x14ac:dyDescent="0.25">
      <c r="A1152" s="139" t="s">
        <v>4656</v>
      </c>
      <c r="B1152" s="139" t="s">
        <v>1531</v>
      </c>
      <c r="C1152" s="139" t="s">
        <v>4657</v>
      </c>
      <c r="D1152" s="139">
        <v>16845</v>
      </c>
      <c r="E1152" s="139" t="s">
        <v>6397</v>
      </c>
      <c r="F1152" s="139"/>
      <c r="G1152" s="139" t="s">
        <v>66</v>
      </c>
      <c r="H1152" s="139"/>
      <c r="I1152" s="30">
        <v>39539</v>
      </c>
      <c r="J1152" s="38">
        <v>39539</v>
      </c>
      <c r="K1152" s="50" t="s">
        <v>1</v>
      </c>
      <c r="L1152" s="50" t="s">
        <v>3864</v>
      </c>
      <c r="M1152" s="50"/>
      <c r="N1152" s="50"/>
      <c r="O1152" s="50" t="s">
        <v>3864</v>
      </c>
      <c r="P1152" s="50" t="s">
        <v>55</v>
      </c>
      <c r="Q1152" s="50"/>
      <c r="R1152" s="140">
        <v>12</v>
      </c>
      <c r="S1152" s="140" t="s">
        <v>7296</v>
      </c>
      <c r="T1152" s="151" t="s">
        <v>370</v>
      </c>
      <c r="U1152" s="140" t="s">
        <v>77</v>
      </c>
      <c r="V1152" s="164" t="s">
        <v>1</v>
      </c>
      <c r="W1152" s="170">
        <f t="shared" ca="1" si="155"/>
        <v>2008</v>
      </c>
      <c r="X1152" s="170" t="e">
        <f>INDEX(Kraftwerksliste!$C$21:$Z$559,MATCH(A1152,Kraftwerksliste!$D$21:$D$559,0),17)</f>
        <v>#N/A</v>
      </c>
      <c r="Z1152" s="153" t="str" cm="1">
        <f t="array" aca="1" ref="Z1152" ca="1">CELL("format",I1152)</f>
        <v>D1</v>
      </c>
      <c r="AA1152" s="6">
        <v>1151</v>
      </c>
      <c r="AB1152" s="173">
        <f t="shared" ca="1" si="156"/>
        <v>2008</v>
      </c>
      <c r="AC1152" s="6">
        <f t="shared" si="151"/>
        <v>0</v>
      </c>
      <c r="AD1152" s="6">
        <f t="shared" si="152"/>
        <v>0</v>
      </c>
      <c r="AE1152" s="6">
        <f t="shared" si="154"/>
        <v>10</v>
      </c>
      <c r="AF1152" s="6" t="str">
        <f t="shared" si="153"/>
        <v>in Betrieb</v>
      </c>
    </row>
    <row r="1153" spans="1:32" x14ac:dyDescent="0.25">
      <c r="A1153" s="139" t="s">
        <v>1588</v>
      </c>
      <c r="B1153" s="139" t="s">
        <v>320</v>
      </c>
      <c r="C1153" s="139" t="s">
        <v>1255</v>
      </c>
      <c r="D1153" s="139">
        <v>85049</v>
      </c>
      <c r="E1153" s="139" t="s">
        <v>1255</v>
      </c>
      <c r="F1153" s="139"/>
      <c r="G1153" s="139" t="s">
        <v>127</v>
      </c>
      <c r="H1153" s="139" t="s">
        <v>321</v>
      </c>
      <c r="I1153" s="30">
        <v>26115</v>
      </c>
      <c r="J1153" s="38">
        <v>26115</v>
      </c>
      <c r="K1153" s="50" t="s">
        <v>1</v>
      </c>
      <c r="L1153" s="50" t="s">
        <v>25</v>
      </c>
      <c r="M1153" s="51"/>
      <c r="N1153" s="33"/>
      <c r="O1153" s="33" t="s">
        <v>25</v>
      </c>
      <c r="P1153" s="36" t="s">
        <v>58</v>
      </c>
      <c r="Q1153" s="33" t="s">
        <v>58</v>
      </c>
      <c r="R1153" s="140">
        <v>19.8</v>
      </c>
      <c r="S1153" s="140" t="s">
        <v>131</v>
      </c>
      <c r="T1153" s="151" t="s">
        <v>323</v>
      </c>
      <c r="U1153" s="140" t="s">
        <v>324</v>
      </c>
      <c r="V1153" s="164" t="s">
        <v>1</v>
      </c>
      <c r="W1153" s="170">
        <f t="shared" ca="1" si="155"/>
        <v>1971</v>
      </c>
      <c r="X1153" s="170" t="e">
        <f>INDEX(Kraftwerksliste!$C$21:$Z$559,MATCH(A1153,Kraftwerksliste!$D$21:$D$559,0),17)</f>
        <v>#N/A</v>
      </c>
      <c r="Z1153" s="153" t="str" cm="1">
        <f t="array" aca="1" ref="Z1153" ca="1">CELL("format",I1153)</f>
        <v>D1</v>
      </c>
      <c r="AA1153" s="6">
        <v>1152</v>
      </c>
      <c r="AB1153" s="173">
        <f t="shared" ca="1" si="156"/>
        <v>1971</v>
      </c>
      <c r="AC1153" s="6">
        <f t="shared" si="151"/>
        <v>0</v>
      </c>
      <c r="AD1153" s="6">
        <f t="shared" si="152"/>
        <v>0</v>
      </c>
      <c r="AE1153" s="6">
        <f t="shared" si="154"/>
        <v>10</v>
      </c>
      <c r="AF1153" s="6" t="str">
        <f t="shared" si="153"/>
        <v>in Betrieb</v>
      </c>
    </row>
    <row r="1154" spans="1:32" x14ac:dyDescent="0.25">
      <c r="A1154" s="139" t="s">
        <v>1581</v>
      </c>
      <c r="B1154" s="139" t="s">
        <v>1582</v>
      </c>
      <c r="C1154" s="139" t="s">
        <v>1583</v>
      </c>
      <c r="D1154" s="139">
        <v>85055</v>
      </c>
      <c r="E1154" s="139" t="s">
        <v>1255</v>
      </c>
      <c r="F1154" s="139" t="s">
        <v>1584</v>
      </c>
      <c r="G1154" s="139" t="s">
        <v>127</v>
      </c>
      <c r="H1154" s="139" t="s">
        <v>1585</v>
      </c>
      <c r="I1154" s="30">
        <v>30981</v>
      </c>
      <c r="J1154" s="38">
        <v>30981</v>
      </c>
      <c r="K1154" s="50" t="s">
        <v>1</v>
      </c>
      <c r="L1154" s="33" t="s">
        <v>16</v>
      </c>
      <c r="M1154" s="33"/>
      <c r="N1154" s="33"/>
      <c r="O1154" s="33" t="s">
        <v>16</v>
      </c>
      <c r="P1154" s="33" t="s">
        <v>58</v>
      </c>
      <c r="Q1154" s="33" t="s">
        <v>55</v>
      </c>
      <c r="R1154" s="140">
        <v>25.5</v>
      </c>
      <c r="S1154" s="140" t="s">
        <v>1586</v>
      </c>
      <c r="T1154" s="151" t="s">
        <v>149</v>
      </c>
      <c r="U1154" s="140" t="s">
        <v>1587</v>
      </c>
      <c r="V1154" s="164" t="s">
        <v>1</v>
      </c>
      <c r="W1154" s="170">
        <f t="shared" ca="1" si="155"/>
        <v>1984</v>
      </c>
      <c r="X1154" s="170" t="str">
        <f>INDEX(Kraftwerksliste!$C$21:$Z$559,MATCH(A1154,Kraftwerksliste!$D$21:$D$559,0),17)</f>
        <v>Steam turbine</v>
      </c>
      <c r="Z1154" s="153" t="str" cm="1">
        <f t="array" aca="1" ref="Z1154" ca="1">CELL("format",I1154)</f>
        <v>D1</v>
      </c>
      <c r="AA1154" s="6">
        <v>1153</v>
      </c>
      <c r="AB1154" s="173">
        <f t="shared" ca="1" si="156"/>
        <v>1984</v>
      </c>
      <c r="AC1154" s="6">
        <f t="shared" ref="AC1154:AC1217" si="157">IF(RIGHT(K1154,9)="(mit StA)",1,0)</f>
        <v>0</v>
      </c>
      <c r="AD1154" s="6">
        <f t="shared" ref="AD1154:AD1217" si="158">IF(RIGHT(K1154,10)="(ohne StA)",1,0)</f>
        <v>0</v>
      </c>
      <c r="AE1154" s="6">
        <f t="shared" si="154"/>
        <v>10</v>
      </c>
      <c r="AF1154" s="6" t="str">
        <f t="shared" ref="AF1154:AF1217" si="159">IF(AC1154=1,LEFT(K1154,AE1154-9),IF(AD1154=1,LEFT(K1154,AE1154-10),K1154))</f>
        <v>in Betrieb</v>
      </c>
    </row>
    <row r="1155" spans="1:32" x14ac:dyDescent="0.25">
      <c r="A1155" s="139" t="s">
        <v>4681</v>
      </c>
      <c r="B1155" s="139" t="s">
        <v>4682</v>
      </c>
      <c r="C1155" s="139" t="s">
        <v>4683</v>
      </c>
      <c r="D1155" s="139">
        <v>17194</v>
      </c>
      <c r="E1155" s="139" t="s">
        <v>6412</v>
      </c>
      <c r="F1155" s="139"/>
      <c r="G1155" s="139" t="s">
        <v>144</v>
      </c>
      <c r="H1155" s="139"/>
      <c r="I1155" s="31">
        <v>2011</v>
      </c>
      <c r="J1155" s="31">
        <v>2011</v>
      </c>
      <c r="K1155" s="50" t="s">
        <v>1</v>
      </c>
      <c r="L1155" s="50" t="s">
        <v>29</v>
      </c>
      <c r="M1155" s="50"/>
      <c r="N1155" s="50"/>
      <c r="O1155" s="50" t="s">
        <v>29</v>
      </c>
      <c r="P1155" s="50" t="s">
        <v>55</v>
      </c>
      <c r="Q1155" s="50" t="s">
        <v>58</v>
      </c>
      <c r="R1155" s="140">
        <v>17.3</v>
      </c>
      <c r="S1155" s="140"/>
      <c r="T1155" s="151" t="s">
        <v>149</v>
      </c>
      <c r="U1155" s="140" t="s">
        <v>77</v>
      </c>
      <c r="V1155" s="164" t="s">
        <v>1</v>
      </c>
      <c r="W1155" s="170" t="str">
        <f t="shared" ca="1" si="155"/>
        <v>2011</v>
      </c>
      <c r="X1155" s="170" t="e">
        <f>INDEX(Kraftwerksliste!$C$21:$Z$559,MATCH(A1155,Kraftwerksliste!$D$21:$D$559,0),17)</f>
        <v>#N/A</v>
      </c>
      <c r="Z1155" s="153" t="str" cm="1">
        <f t="array" aca="1" ref="Z1155" ca="1">CELL("format",I1155)</f>
        <v>F0</v>
      </c>
      <c r="AA1155" s="6">
        <v>1154</v>
      </c>
      <c r="AB1155" s="173" t="str">
        <f t="shared" ca="1" si="156"/>
        <v>2011</v>
      </c>
      <c r="AC1155" s="6">
        <f t="shared" si="157"/>
        <v>0</v>
      </c>
      <c r="AD1155" s="6">
        <f t="shared" si="158"/>
        <v>0</v>
      </c>
      <c r="AE1155" s="6">
        <f t="shared" si="154"/>
        <v>10</v>
      </c>
      <c r="AF1155" s="6" t="str">
        <f t="shared" si="159"/>
        <v>in Betrieb</v>
      </c>
    </row>
    <row r="1156" spans="1:32" x14ac:dyDescent="0.25">
      <c r="A1156" s="139" t="s">
        <v>4689</v>
      </c>
      <c r="B1156" s="139" t="s">
        <v>4690</v>
      </c>
      <c r="C1156" s="139" t="s">
        <v>4691</v>
      </c>
      <c r="D1156" s="139">
        <v>3052</v>
      </c>
      <c r="E1156" s="139" t="s">
        <v>6416</v>
      </c>
      <c r="F1156" s="139"/>
      <c r="G1156" s="139" t="s">
        <v>66</v>
      </c>
      <c r="H1156" s="139"/>
      <c r="I1156" s="30">
        <v>38349</v>
      </c>
      <c r="J1156" s="38">
        <v>38349</v>
      </c>
      <c r="K1156" s="50" t="s">
        <v>1</v>
      </c>
      <c r="L1156" s="50" t="s">
        <v>3864</v>
      </c>
      <c r="M1156" s="50"/>
      <c r="N1156" s="50"/>
      <c r="O1156" s="50" t="s">
        <v>3864</v>
      </c>
      <c r="P1156" s="50" t="s">
        <v>55</v>
      </c>
      <c r="Q1156" s="50" t="s">
        <v>58</v>
      </c>
      <c r="R1156" s="140">
        <v>12</v>
      </c>
      <c r="S1156" s="140" t="s">
        <v>7302</v>
      </c>
      <c r="T1156" s="151" t="s">
        <v>370</v>
      </c>
      <c r="U1156" s="140" t="s">
        <v>7303</v>
      </c>
      <c r="V1156" s="164" t="s">
        <v>1</v>
      </c>
      <c r="W1156" s="170">
        <f t="shared" ca="1" si="155"/>
        <v>2004</v>
      </c>
      <c r="X1156" s="170" t="e">
        <f>INDEX(Kraftwerksliste!$C$21:$Z$559,MATCH(A1156,Kraftwerksliste!$D$21:$D$559,0),17)</f>
        <v>#N/A</v>
      </c>
      <c r="Z1156" s="153" t="str" cm="1">
        <f t="array" aca="1" ref="Z1156" ca="1">CELL("format",I1156)</f>
        <v>D1</v>
      </c>
      <c r="AA1156" s="6">
        <v>1155</v>
      </c>
      <c r="AB1156" s="173">
        <f t="shared" ca="1" si="156"/>
        <v>2004</v>
      </c>
      <c r="AC1156" s="6">
        <f t="shared" si="157"/>
        <v>0</v>
      </c>
      <c r="AD1156" s="6">
        <f t="shared" si="158"/>
        <v>0</v>
      </c>
      <c r="AE1156" s="6">
        <f t="shared" si="154"/>
        <v>10</v>
      </c>
      <c r="AF1156" s="6" t="str">
        <f t="shared" si="159"/>
        <v>in Betrieb</v>
      </c>
    </row>
    <row r="1157" spans="1:32" x14ac:dyDescent="0.25">
      <c r="A1157" s="139" t="s">
        <v>1600</v>
      </c>
      <c r="B1157" s="139" t="s">
        <v>1026</v>
      </c>
      <c r="C1157" s="139" t="s">
        <v>1601</v>
      </c>
      <c r="D1157" s="139">
        <v>52428</v>
      </c>
      <c r="E1157" s="139" t="s">
        <v>1602</v>
      </c>
      <c r="F1157" s="139" t="s">
        <v>1603</v>
      </c>
      <c r="G1157" s="139" t="s">
        <v>54</v>
      </c>
      <c r="H1157" s="139" t="s">
        <v>1604</v>
      </c>
      <c r="I1157" s="30">
        <v>38261</v>
      </c>
      <c r="J1157" s="30">
        <v>38261</v>
      </c>
      <c r="K1157" s="50" t="s">
        <v>1</v>
      </c>
      <c r="L1157" s="50" t="s">
        <v>18</v>
      </c>
      <c r="M1157" s="50"/>
      <c r="N1157" s="50"/>
      <c r="O1157" s="50" t="s">
        <v>18</v>
      </c>
      <c r="P1157" s="50" t="s">
        <v>58</v>
      </c>
      <c r="Q1157" s="50" t="s">
        <v>158</v>
      </c>
      <c r="R1157" s="140">
        <v>23.22</v>
      </c>
      <c r="S1157" s="140"/>
      <c r="T1157" s="151" t="s">
        <v>149</v>
      </c>
      <c r="U1157" s="140" t="s">
        <v>1605</v>
      </c>
      <c r="V1157" s="164" t="s">
        <v>1</v>
      </c>
      <c r="W1157" s="170">
        <f t="shared" ca="1" si="155"/>
        <v>2004</v>
      </c>
      <c r="X1157" s="170" t="str">
        <f>INDEX(Kraftwerksliste!$C$21:$Z$559,MATCH(A1157,Kraftwerksliste!$D$21:$D$559,0),17)</f>
        <v>Steam turbine</v>
      </c>
      <c r="Z1157" s="153" t="str" cm="1">
        <f t="array" aca="1" ref="Z1157" ca="1">CELL("format",I1157)</f>
        <v>D1</v>
      </c>
      <c r="AA1157" s="6">
        <v>1156</v>
      </c>
      <c r="AB1157" s="173">
        <f t="shared" ca="1" si="156"/>
        <v>2004</v>
      </c>
      <c r="AC1157" s="6">
        <f t="shared" si="157"/>
        <v>0</v>
      </c>
      <c r="AD1157" s="6">
        <f t="shared" si="158"/>
        <v>0</v>
      </c>
      <c r="AE1157" s="6">
        <f t="shared" si="154"/>
        <v>10</v>
      </c>
      <c r="AF1157" s="6" t="str">
        <f t="shared" si="159"/>
        <v>in Betrieb</v>
      </c>
    </row>
    <row r="1158" spans="1:32" x14ac:dyDescent="0.25">
      <c r="A1158" s="139" t="s">
        <v>1613</v>
      </c>
      <c r="B1158" s="139" t="s">
        <v>1026</v>
      </c>
      <c r="C1158" s="139" t="s">
        <v>1614</v>
      </c>
      <c r="D1158" s="139">
        <v>47546</v>
      </c>
      <c r="E1158" s="139" t="s">
        <v>1615</v>
      </c>
      <c r="F1158" s="139" t="s">
        <v>1616</v>
      </c>
      <c r="G1158" s="139" t="s">
        <v>54</v>
      </c>
      <c r="H1158" s="139" t="s">
        <v>1617</v>
      </c>
      <c r="I1158" s="30">
        <v>37522</v>
      </c>
      <c r="J1158" s="30">
        <v>37522</v>
      </c>
      <c r="K1158" s="139" t="s">
        <v>1</v>
      </c>
      <c r="L1158" s="139" t="s">
        <v>110</v>
      </c>
      <c r="M1158" s="139" t="s">
        <v>20</v>
      </c>
      <c r="N1158" s="139" t="s">
        <v>1618</v>
      </c>
      <c r="O1158" s="139" t="s">
        <v>20</v>
      </c>
      <c r="P1158" s="139" t="s">
        <v>58</v>
      </c>
      <c r="Q1158" s="139" t="s">
        <v>158</v>
      </c>
      <c r="R1158" s="140">
        <v>11.4</v>
      </c>
      <c r="S1158" s="140"/>
      <c r="T1158" s="151" t="s">
        <v>149</v>
      </c>
      <c r="U1158" s="140" t="s">
        <v>61</v>
      </c>
      <c r="V1158" s="164" t="s">
        <v>1</v>
      </c>
      <c r="W1158" s="170">
        <f t="shared" ca="1" si="155"/>
        <v>2002</v>
      </c>
      <c r="X1158" s="170" t="str">
        <f>INDEX(Kraftwerksliste!$C$21:$Z$559,MATCH(A1158,Kraftwerksliste!$D$21:$D$559,0),17)</f>
        <v>Steam turbine</v>
      </c>
      <c r="Z1158" s="153" t="str" cm="1">
        <f t="array" aca="1" ref="Z1158" ca="1">CELL("format",I1158)</f>
        <v>D1</v>
      </c>
      <c r="AA1158" s="6">
        <v>1157</v>
      </c>
      <c r="AB1158" s="173">
        <f t="shared" ca="1" si="156"/>
        <v>2002</v>
      </c>
      <c r="AC1158" s="6">
        <f t="shared" si="157"/>
        <v>0</v>
      </c>
      <c r="AD1158" s="6">
        <f t="shared" si="158"/>
        <v>0</v>
      </c>
      <c r="AE1158" s="6">
        <f t="shared" si="154"/>
        <v>10</v>
      </c>
      <c r="AF1158" s="6" t="str">
        <f t="shared" si="159"/>
        <v>in Betrieb</v>
      </c>
    </row>
    <row r="1159" spans="1:32" x14ac:dyDescent="0.25">
      <c r="A1159" s="139" t="s">
        <v>1626</v>
      </c>
      <c r="B1159" s="139" t="s">
        <v>1620</v>
      </c>
      <c r="C1159" s="139" t="s">
        <v>1621</v>
      </c>
      <c r="D1159" s="139">
        <v>47475</v>
      </c>
      <c r="E1159" s="139" t="s">
        <v>1622</v>
      </c>
      <c r="F1159" s="139" t="s">
        <v>1623</v>
      </c>
      <c r="G1159" s="139" t="s">
        <v>54</v>
      </c>
      <c r="H1159" s="139" t="s">
        <v>183</v>
      </c>
      <c r="I1159" s="30">
        <v>35521</v>
      </c>
      <c r="J1159" s="38">
        <v>35521</v>
      </c>
      <c r="K1159" s="139" t="s">
        <v>1</v>
      </c>
      <c r="L1159" s="139" t="s">
        <v>27</v>
      </c>
      <c r="M1159" s="139" t="s">
        <v>3773</v>
      </c>
      <c r="N1159" s="139" t="s">
        <v>651</v>
      </c>
      <c r="O1159" s="139" t="s">
        <v>27</v>
      </c>
      <c r="P1159" s="139" t="s">
        <v>58</v>
      </c>
      <c r="Q1159" s="139" t="s">
        <v>58</v>
      </c>
      <c r="R1159" s="140">
        <v>4.8</v>
      </c>
      <c r="S1159" s="140" t="s">
        <v>1625</v>
      </c>
      <c r="T1159" s="151" t="s">
        <v>370</v>
      </c>
      <c r="U1159" s="140" t="s">
        <v>61</v>
      </c>
      <c r="V1159" s="164" t="s">
        <v>1</v>
      </c>
      <c r="W1159" s="170">
        <f t="shared" ca="1" si="155"/>
        <v>1997</v>
      </c>
      <c r="X1159" s="170" t="str">
        <f>INDEX(Kraftwerksliste!$C$21:$Z$559,MATCH(A1159,Kraftwerksliste!$D$21:$D$559,0),17)</f>
        <v>Steam turbine</v>
      </c>
      <c r="Z1159" s="153" t="str" cm="1">
        <f t="array" aca="1" ref="Z1159" ca="1">CELL("format",I1159)</f>
        <v>D1</v>
      </c>
      <c r="AA1159" s="6">
        <v>1158</v>
      </c>
      <c r="AB1159" s="173">
        <f t="shared" ca="1" si="156"/>
        <v>1997</v>
      </c>
      <c r="AC1159" s="6">
        <f t="shared" si="157"/>
        <v>0</v>
      </c>
      <c r="AD1159" s="6">
        <f t="shared" si="158"/>
        <v>0</v>
      </c>
      <c r="AE1159" s="6">
        <f t="shared" si="154"/>
        <v>10</v>
      </c>
      <c r="AF1159" s="6" t="str">
        <f t="shared" si="159"/>
        <v>in Betrieb</v>
      </c>
    </row>
    <row r="1160" spans="1:32" x14ac:dyDescent="0.25">
      <c r="A1160" s="139" t="s">
        <v>1619</v>
      </c>
      <c r="B1160" s="139" t="s">
        <v>1620</v>
      </c>
      <c r="C1160" s="139" t="s">
        <v>1621</v>
      </c>
      <c r="D1160" s="139">
        <v>47475</v>
      </c>
      <c r="E1160" s="139" t="s">
        <v>1622</v>
      </c>
      <c r="F1160" s="139" t="s">
        <v>1623</v>
      </c>
      <c r="G1160" s="139" t="s">
        <v>54</v>
      </c>
      <c r="H1160" s="139" t="s">
        <v>1624</v>
      </c>
      <c r="I1160" s="30">
        <v>35521</v>
      </c>
      <c r="J1160" s="38">
        <v>35521</v>
      </c>
      <c r="K1160" s="139" t="s">
        <v>1</v>
      </c>
      <c r="L1160" s="139" t="s">
        <v>16</v>
      </c>
      <c r="M1160" s="139" t="s">
        <v>16</v>
      </c>
      <c r="N1160" s="139" t="s">
        <v>3773</v>
      </c>
      <c r="O1160" s="139" t="s">
        <v>16</v>
      </c>
      <c r="P1160" s="139" t="s">
        <v>58</v>
      </c>
      <c r="Q1160" s="139" t="s">
        <v>158</v>
      </c>
      <c r="R1160" s="140">
        <v>16</v>
      </c>
      <c r="S1160" s="140" t="s">
        <v>1625</v>
      </c>
      <c r="T1160" s="151" t="s">
        <v>370</v>
      </c>
      <c r="U1160" s="140" t="s">
        <v>61</v>
      </c>
      <c r="V1160" s="164" t="s">
        <v>1</v>
      </c>
      <c r="W1160" s="170">
        <f t="shared" ca="1" si="155"/>
        <v>1997</v>
      </c>
      <c r="X1160" s="170" t="str">
        <f>INDEX(Kraftwerksliste!$C$21:$Z$559,MATCH(A1160,Kraftwerksliste!$D$21:$D$559,0),17)</f>
        <v>Steam turbine</v>
      </c>
      <c r="Z1160" s="153" t="str" cm="1">
        <f t="array" aca="1" ref="Z1160" ca="1">CELL("format",I1160)</f>
        <v>D1</v>
      </c>
      <c r="AA1160" s="6">
        <v>1159</v>
      </c>
      <c r="AB1160" s="173">
        <f t="shared" ca="1" si="156"/>
        <v>1997</v>
      </c>
      <c r="AC1160" s="6">
        <f t="shared" si="157"/>
        <v>0</v>
      </c>
      <c r="AD1160" s="6">
        <f t="shared" si="158"/>
        <v>0</v>
      </c>
      <c r="AE1160" s="6">
        <f t="shared" si="154"/>
        <v>10</v>
      </c>
      <c r="AF1160" s="6" t="str">
        <f t="shared" si="159"/>
        <v>in Betrieb</v>
      </c>
    </row>
    <row r="1161" spans="1:32" x14ac:dyDescent="0.25">
      <c r="A1161" s="139" t="s">
        <v>1654</v>
      </c>
      <c r="B1161" s="139" t="s">
        <v>1655</v>
      </c>
      <c r="C1161" s="139" t="s">
        <v>1656</v>
      </c>
      <c r="D1161" s="139">
        <v>34123</v>
      </c>
      <c r="E1161" s="139" t="s">
        <v>1657</v>
      </c>
      <c r="F1161" s="139"/>
      <c r="G1161" s="139" t="s">
        <v>220</v>
      </c>
      <c r="H1161" s="139"/>
      <c r="I1161" s="30">
        <v>31398</v>
      </c>
      <c r="J1161" s="38">
        <v>31398</v>
      </c>
      <c r="K1161" s="139" t="s">
        <v>1</v>
      </c>
      <c r="L1161" s="139" t="s">
        <v>711</v>
      </c>
      <c r="M1161" s="139" t="s">
        <v>16</v>
      </c>
      <c r="N1161" s="139" t="s">
        <v>1658</v>
      </c>
      <c r="O1161" s="139" t="s">
        <v>16</v>
      </c>
      <c r="P1161" s="139" t="s">
        <v>58</v>
      </c>
      <c r="Q1161" s="139" t="s">
        <v>55</v>
      </c>
      <c r="R1161" s="140">
        <v>14.7</v>
      </c>
      <c r="S1161" s="140" t="s">
        <v>1659</v>
      </c>
      <c r="T1161" s="151" t="s">
        <v>370</v>
      </c>
      <c r="U1161" s="140" t="s">
        <v>1660</v>
      </c>
      <c r="V1161" s="164" t="s">
        <v>1</v>
      </c>
      <c r="W1161" s="170">
        <f t="shared" ca="1" si="155"/>
        <v>1985</v>
      </c>
      <c r="X1161" s="170" t="str">
        <f>INDEX(Kraftwerksliste!$C$21:$Z$559,MATCH(A1161,Kraftwerksliste!$D$21:$D$559,0),17)</f>
        <v>Steam turbine</v>
      </c>
      <c r="Z1161" s="153" t="str" cm="1">
        <f t="array" aca="1" ref="Z1161" ca="1">CELL("format",I1161)</f>
        <v>D1</v>
      </c>
      <c r="AA1161" s="6">
        <v>1160</v>
      </c>
      <c r="AB1161" s="173">
        <f t="shared" ca="1" si="156"/>
        <v>1985</v>
      </c>
      <c r="AC1161" s="6">
        <f t="shared" si="157"/>
        <v>0</v>
      </c>
      <c r="AD1161" s="6">
        <f t="shared" si="158"/>
        <v>0</v>
      </c>
      <c r="AE1161" s="6">
        <f t="shared" si="154"/>
        <v>10</v>
      </c>
      <c r="AF1161" s="6" t="str">
        <f t="shared" si="159"/>
        <v>in Betrieb</v>
      </c>
    </row>
    <row r="1162" spans="1:32" x14ac:dyDescent="0.25">
      <c r="A1162" s="139" t="s">
        <v>1669</v>
      </c>
      <c r="B1162" s="139" t="s">
        <v>508</v>
      </c>
      <c r="C1162" s="139" t="s">
        <v>1670</v>
      </c>
      <c r="D1162" s="139">
        <v>86916</v>
      </c>
      <c r="E1162" s="139" t="s">
        <v>1670</v>
      </c>
      <c r="F1162" s="139" t="s">
        <v>1671</v>
      </c>
      <c r="G1162" s="139" t="s">
        <v>127</v>
      </c>
      <c r="H1162" s="139" t="s">
        <v>1670</v>
      </c>
      <c r="I1162" s="30">
        <v>27395</v>
      </c>
      <c r="J1162" s="30">
        <v>27395</v>
      </c>
      <c r="K1162" s="139" t="s">
        <v>1</v>
      </c>
      <c r="L1162" s="139" t="s">
        <v>25</v>
      </c>
      <c r="M1162" s="139"/>
      <c r="N1162" s="139"/>
      <c r="O1162" s="139" t="s">
        <v>25</v>
      </c>
      <c r="P1162" s="139" t="s">
        <v>58</v>
      </c>
      <c r="Q1162" s="139" t="s">
        <v>58</v>
      </c>
      <c r="R1162" s="140">
        <v>16.7</v>
      </c>
      <c r="S1162" s="140" t="s">
        <v>226</v>
      </c>
      <c r="T1162" s="151" t="s">
        <v>370</v>
      </c>
      <c r="U1162" s="140" t="s">
        <v>168</v>
      </c>
      <c r="V1162" s="164" t="s">
        <v>1</v>
      </c>
      <c r="W1162" s="170">
        <f t="shared" ca="1" si="155"/>
        <v>1975</v>
      </c>
      <c r="X1162" s="170" t="e">
        <f>INDEX(Kraftwerksliste!$C$21:$Z$559,MATCH(A1162,Kraftwerksliste!$D$21:$D$559,0),17)</f>
        <v>#N/A</v>
      </c>
      <c r="Z1162" s="153" t="str" cm="1">
        <f t="array" aca="1" ref="Z1162" ca="1">CELL("format",I1162)</f>
        <v>D1</v>
      </c>
      <c r="AA1162" s="6">
        <v>1161</v>
      </c>
      <c r="AB1162" s="173">
        <f t="shared" ca="1" si="156"/>
        <v>1975</v>
      </c>
      <c r="AC1162" s="6">
        <f t="shared" si="157"/>
        <v>0</v>
      </c>
      <c r="AD1162" s="6">
        <f t="shared" si="158"/>
        <v>0</v>
      </c>
      <c r="AE1162" s="6">
        <f t="shared" si="154"/>
        <v>10</v>
      </c>
      <c r="AF1162" s="6" t="str">
        <f t="shared" si="159"/>
        <v>in Betrieb</v>
      </c>
    </row>
    <row r="1163" spans="1:32" x14ac:dyDescent="0.25">
      <c r="A1163" s="139" t="s">
        <v>4737</v>
      </c>
      <c r="B1163" s="139"/>
      <c r="C1163" s="139" t="s">
        <v>4738</v>
      </c>
      <c r="D1163" s="139">
        <v>6901</v>
      </c>
      <c r="E1163" s="139" t="s">
        <v>6447</v>
      </c>
      <c r="F1163" s="139"/>
      <c r="G1163" s="139" t="s">
        <v>99</v>
      </c>
      <c r="H1163" s="139" t="s">
        <v>6448</v>
      </c>
      <c r="I1163" s="31">
        <v>2005</v>
      </c>
      <c r="J1163" s="31">
        <v>2005</v>
      </c>
      <c r="K1163" s="139" t="s">
        <v>1</v>
      </c>
      <c r="L1163" s="139" t="s">
        <v>3864</v>
      </c>
      <c r="M1163" s="139"/>
      <c r="N1163" s="139"/>
      <c r="O1163" s="139" t="s">
        <v>3864</v>
      </c>
      <c r="P1163" s="139" t="s">
        <v>55</v>
      </c>
      <c r="Q1163" s="139" t="s">
        <v>58</v>
      </c>
      <c r="R1163" s="140">
        <v>15</v>
      </c>
      <c r="S1163" s="140"/>
      <c r="T1163" s="151"/>
      <c r="U1163" s="140" t="s">
        <v>100</v>
      </c>
      <c r="V1163" s="164" t="s">
        <v>1</v>
      </c>
      <c r="W1163" s="170" t="str">
        <f t="shared" ca="1" si="155"/>
        <v>2005</v>
      </c>
      <c r="X1163" s="170" t="e">
        <f>INDEX(Kraftwerksliste!$C$21:$Z$559,MATCH(A1163,Kraftwerksliste!$D$21:$D$559,0),17)</f>
        <v>#N/A</v>
      </c>
      <c r="Z1163" s="153" t="str" cm="1">
        <f t="array" aca="1" ref="Z1163" ca="1">CELL("format",I1163)</f>
        <v>F0</v>
      </c>
      <c r="AA1163" s="6">
        <v>1162</v>
      </c>
      <c r="AB1163" s="173" t="str">
        <f t="shared" ca="1" si="156"/>
        <v>2005</v>
      </c>
      <c r="AC1163" s="6">
        <f t="shared" si="157"/>
        <v>0</v>
      </c>
      <c r="AD1163" s="6">
        <f t="shared" si="158"/>
        <v>0</v>
      </c>
      <c r="AE1163" s="6">
        <f t="shared" si="154"/>
        <v>10</v>
      </c>
      <c r="AF1163" s="6" t="str">
        <f t="shared" si="159"/>
        <v>in Betrieb</v>
      </c>
    </row>
    <row r="1164" spans="1:32" x14ac:dyDescent="0.25">
      <c r="A1164" s="139" t="s">
        <v>4739</v>
      </c>
      <c r="B1164" s="139" t="s">
        <v>4140</v>
      </c>
      <c r="C1164" s="139" t="s">
        <v>4740</v>
      </c>
      <c r="D1164" s="139" t="s">
        <v>6449</v>
      </c>
      <c r="E1164" s="139" t="s">
        <v>6450</v>
      </c>
      <c r="F1164" s="139"/>
      <c r="G1164" s="139" t="s">
        <v>99</v>
      </c>
      <c r="H1164" s="139" t="s">
        <v>6448</v>
      </c>
      <c r="I1164" s="30">
        <v>40955</v>
      </c>
      <c r="J1164" s="38">
        <v>40955</v>
      </c>
      <c r="K1164" s="139" t="s">
        <v>1</v>
      </c>
      <c r="L1164" s="139" t="s">
        <v>3864</v>
      </c>
      <c r="M1164" s="139"/>
      <c r="N1164" s="139"/>
      <c r="O1164" s="139" t="s">
        <v>3864</v>
      </c>
      <c r="P1164" s="139" t="s">
        <v>55</v>
      </c>
      <c r="Q1164" s="139" t="s">
        <v>58</v>
      </c>
      <c r="R1164" s="140">
        <v>10</v>
      </c>
      <c r="S1164" s="140" t="s">
        <v>7314</v>
      </c>
      <c r="T1164" s="151" t="s">
        <v>149</v>
      </c>
      <c r="U1164" s="140" t="s">
        <v>100</v>
      </c>
      <c r="V1164" s="164" t="s">
        <v>1</v>
      </c>
      <c r="W1164" s="170">
        <f t="shared" ca="1" si="155"/>
        <v>2012</v>
      </c>
      <c r="X1164" s="170" t="e">
        <f>INDEX(Kraftwerksliste!$C$21:$Z$559,MATCH(A1164,Kraftwerksliste!$D$21:$D$559,0),17)</f>
        <v>#N/A</v>
      </c>
      <c r="Z1164" s="153" t="str" cm="1">
        <f t="array" aca="1" ref="Z1164" ca="1">CELL("format",I1164)</f>
        <v>D1</v>
      </c>
      <c r="AA1164" s="6">
        <v>1163</v>
      </c>
      <c r="AB1164" s="173">
        <f t="shared" ca="1" si="156"/>
        <v>2012</v>
      </c>
      <c r="AC1164" s="6">
        <f t="shared" si="157"/>
        <v>0</v>
      </c>
      <c r="AD1164" s="6">
        <f t="shared" si="158"/>
        <v>0</v>
      </c>
      <c r="AE1164" s="6">
        <f t="shared" si="154"/>
        <v>10</v>
      </c>
      <c r="AF1164" s="6" t="str">
        <f t="shared" si="159"/>
        <v>in Betrieb</v>
      </c>
    </row>
    <row r="1165" spans="1:32" x14ac:dyDescent="0.25">
      <c r="A1165" s="139" t="s">
        <v>4744</v>
      </c>
      <c r="B1165" s="139" t="s">
        <v>3933</v>
      </c>
      <c r="C1165" s="139" t="s">
        <v>4745</v>
      </c>
      <c r="D1165" s="139">
        <v>14669</v>
      </c>
      <c r="E1165" s="139" t="s">
        <v>6453</v>
      </c>
      <c r="F1165" s="139"/>
      <c r="G1165" s="139" t="s">
        <v>66</v>
      </c>
      <c r="H1165" s="139"/>
      <c r="I1165" s="31">
        <v>2005</v>
      </c>
      <c r="J1165" s="31">
        <v>2005</v>
      </c>
      <c r="K1165" s="139" t="s">
        <v>1</v>
      </c>
      <c r="L1165" s="139" t="s">
        <v>3864</v>
      </c>
      <c r="M1165" s="139"/>
      <c r="N1165" s="139"/>
      <c r="O1165" s="139" t="s">
        <v>3864</v>
      </c>
      <c r="P1165" s="139" t="s">
        <v>55</v>
      </c>
      <c r="Q1165" s="139"/>
      <c r="R1165" s="140">
        <v>18.399999999999999</v>
      </c>
      <c r="S1165" s="140"/>
      <c r="T1165" s="151" t="s">
        <v>149</v>
      </c>
      <c r="U1165" s="140" t="s">
        <v>77</v>
      </c>
      <c r="V1165" s="164" t="s">
        <v>1</v>
      </c>
      <c r="W1165" s="170" t="str">
        <f t="shared" ca="1" si="155"/>
        <v>2005</v>
      </c>
      <c r="X1165" s="170" t="e">
        <f>INDEX(Kraftwerksliste!$C$21:$Z$559,MATCH(A1165,Kraftwerksliste!$D$21:$D$559,0),17)</f>
        <v>#N/A</v>
      </c>
      <c r="Z1165" s="153" t="str" cm="1">
        <f t="array" aca="1" ref="Z1165" ca="1">CELL("format",I1165)</f>
        <v>F0</v>
      </c>
      <c r="AA1165" s="6">
        <v>1164</v>
      </c>
      <c r="AB1165" s="173" t="str">
        <f t="shared" ca="1" si="156"/>
        <v>2005</v>
      </c>
      <c r="AC1165" s="6">
        <f t="shared" si="157"/>
        <v>0</v>
      </c>
      <c r="AD1165" s="6">
        <f t="shared" si="158"/>
        <v>0</v>
      </c>
      <c r="AE1165" s="6">
        <f t="shared" si="154"/>
        <v>10</v>
      </c>
      <c r="AF1165" s="6" t="str">
        <f t="shared" si="159"/>
        <v>in Betrieb</v>
      </c>
    </row>
    <row r="1166" spans="1:32" x14ac:dyDescent="0.25">
      <c r="A1166" s="139" t="s">
        <v>4746</v>
      </c>
      <c r="B1166" s="139" t="s">
        <v>4747</v>
      </c>
      <c r="C1166" s="139" t="s">
        <v>4748</v>
      </c>
      <c r="D1166" s="139">
        <v>55481</v>
      </c>
      <c r="E1166" s="139" t="s">
        <v>6454</v>
      </c>
      <c r="F1166" s="139"/>
      <c r="G1166" s="139" t="s">
        <v>98</v>
      </c>
      <c r="H1166" s="139"/>
      <c r="I1166" s="30">
        <v>40828</v>
      </c>
      <c r="J1166" s="38">
        <v>40828</v>
      </c>
      <c r="K1166" s="139" t="s">
        <v>1</v>
      </c>
      <c r="L1166" s="139" t="s">
        <v>3864</v>
      </c>
      <c r="M1166" s="139"/>
      <c r="N1166" s="139"/>
      <c r="O1166" s="139" t="s">
        <v>3864</v>
      </c>
      <c r="P1166" s="139" t="s">
        <v>55</v>
      </c>
      <c r="Q1166" s="139"/>
      <c r="R1166" s="140">
        <v>52.9</v>
      </c>
      <c r="S1166" s="140"/>
      <c r="T1166" s="151"/>
      <c r="U1166" s="140" t="s">
        <v>61</v>
      </c>
      <c r="V1166" s="164" t="s">
        <v>1</v>
      </c>
      <c r="W1166" s="170">
        <f t="shared" ca="1" si="155"/>
        <v>2011</v>
      </c>
      <c r="X1166" s="170" t="e">
        <f>INDEX(Kraftwerksliste!$C$21:$Z$559,MATCH(A1166,Kraftwerksliste!$D$21:$D$559,0),17)</f>
        <v>#N/A</v>
      </c>
      <c r="Z1166" s="153" t="str" cm="1">
        <f t="array" aca="1" ref="Z1166" ca="1">CELL("format",I1166)</f>
        <v>D1</v>
      </c>
      <c r="AA1166" s="6">
        <v>1165</v>
      </c>
      <c r="AB1166" s="173">
        <f t="shared" ca="1" si="156"/>
        <v>2011</v>
      </c>
      <c r="AC1166" s="6">
        <f t="shared" si="157"/>
        <v>0</v>
      </c>
      <c r="AD1166" s="6">
        <f t="shared" si="158"/>
        <v>0</v>
      </c>
      <c r="AE1166" s="6">
        <f t="shared" si="154"/>
        <v>10</v>
      </c>
      <c r="AF1166" s="6" t="str">
        <f t="shared" si="159"/>
        <v>in Betrieb</v>
      </c>
    </row>
    <row r="1167" spans="1:32" x14ac:dyDescent="0.25">
      <c r="A1167" s="139" t="s">
        <v>1688</v>
      </c>
      <c r="B1167" s="139" t="s">
        <v>102</v>
      </c>
      <c r="C1167" s="139" t="s">
        <v>1689</v>
      </c>
      <c r="D1167" s="139">
        <v>88457</v>
      </c>
      <c r="E1167" s="139" t="s">
        <v>1690</v>
      </c>
      <c r="F1167" s="139"/>
      <c r="G1167" s="139" t="s">
        <v>57</v>
      </c>
      <c r="H1167" s="139" t="s">
        <v>1689</v>
      </c>
      <c r="I1167" s="30">
        <v>8858</v>
      </c>
      <c r="J1167" s="30">
        <v>8858</v>
      </c>
      <c r="K1167" s="139" t="s">
        <v>1</v>
      </c>
      <c r="L1167" s="139" t="s">
        <v>25</v>
      </c>
      <c r="M1167" s="139"/>
      <c r="N1167" s="139"/>
      <c r="O1167" s="139" t="s">
        <v>25</v>
      </c>
      <c r="P1167" s="139" t="s">
        <v>58</v>
      </c>
      <c r="Q1167" s="139" t="s">
        <v>58</v>
      </c>
      <c r="R1167" s="140">
        <v>14.5</v>
      </c>
      <c r="S1167" s="140"/>
      <c r="T1167" s="151" t="s">
        <v>149</v>
      </c>
      <c r="U1167" s="140" t="s">
        <v>107</v>
      </c>
      <c r="V1167" s="164" t="s">
        <v>1</v>
      </c>
      <c r="W1167" s="170">
        <f t="shared" ca="1" si="155"/>
        <v>1924</v>
      </c>
      <c r="X1167" s="170" t="e">
        <f>INDEX(Kraftwerksliste!$C$21:$Z$559,MATCH(A1167,Kraftwerksliste!$D$21:$D$559,0),17)</f>
        <v>#N/A</v>
      </c>
      <c r="Z1167" s="153" t="str" cm="1">
        <f t="array" aca="1" ref="Z1167" ca="1">CELL("format",I1167)</f>
        <v>D1</v>
      </c>
      <c r="AA1167" s="6">
        <v>1166</v>
      </c>
      <c r="AB1167" s="173">
        <f t="shared" ca="1" si="156"/>
        <v>1924</v>
      </c>
      <c r="AC1167" s="6">
        <f t="shared" si="157"/>
        <v>0</v>
      </c>
      <c r="AD1167" s="6">
        <f t="shared" si="158"/>
        <v>0</v>
      </c>
      <c r="AE1167" s="6">
        <f t="shared" si="154"/>
        <v>10</v>
      </c>
      <c r="AF1167" s="6" t="str">
        <f t="shared" si="159"/>
        <v>in Betrieb</v>
      </c>
    </row>
    <row r="1168" spans="1:32" x14ac:dyDescent="0.25">
      <c r="A1168" s="139" t="s">
        <v>4761</v>
      </c>
      <c r="B1168" s="139" t="s">
        <v>4762</v>
      </c>
      <c r="C1168" s="139"/>
      <c r="D1168" s="139">
        <v>2708</v>
      </c>
      <c r="E1168" s="139" t="s">
        <v>6459</v>
      </c>
      <c r="F1168" s="139"/>
      <c r="G1168" s="139" t="s">
        <v>66</v>
      </c>
      <c r="H1168" s="139"/>
      <c r="I1168" s="30">
        <v>39056</v>
      </c>
      <c r="J1168" s="38">
        <v>39056</v>
      </c>
      <c r="K1168" s="139" t="s">
        <v>1</v>
      </c>
      <c r="L1168" s="139" t="s">
        <v>3864</v>
      </c>
      <c r="M1168" s="139"/>
      <c r="N1168" s="139"/>
      <c r="O1168" s="139" t="s">
        <v>3864</v>
      </c>
      <c r="P1168" s="139" t="s">
        <v>55</v>
      </c>
      <c r="Q1168" s="139" t="s">
        <v>58</v>
      </c>
      <c r="R1168" s="140">
        <v>10</v>
      </c>
      <c r="S1168" s="140" t="s">
        <v>7320</v>
      </c>
      <c r="T1168" s="151" t="s">
        <v>149</v>
      </c>
      <c r="U1168" s="140" t="s">
        <v>100</v>
      </c>
      <c r="V1168" s="164" t="s">
        <v>1</v>
      </c>
      <c r="W1168" s="170">
        <f t="shared" ca="1" si="155"/>
        <v>2006</v>
      </c>
      <c r="X1168" s="170" t="e">
        <f>INDEX(Kraftwerksliste!$C$21:$Z$559,MATCH(A1168,Kraftwerksliste!$D$21:$D$559,0),17)</f>
        <v>#N/A</v>
      </c>
      <c r="Z1168" s="153" t="str" cm="1">
        <f t="array" aca="1" ref="Z1168" ca="1">CELL("format",I1168)</f>
        <v>D1</v>
      </c>
      <c r="AA1168" s="6">
        <v>1167</v>
      </c>
      <c r="AB1168" s="173">
        <f t="shared" ca="1" si="156"/>
        <v>2006</v>
      </c>
      <c r="AC1168" s="6">
        <f t="shared" si="157"/>
        <v>0</v>
      </c>
      <c r="AD1168" s="6">
        <f t="shared" si="158"/>
        <v>0</v>
      </c>
      <c r="AE1168" s="6">
        <f t="shared" ref="AE1168:AE1231" si="160">LEN(K1168)</f>
        <v>10</v>
      </c>
      <c r="AF1168" s="6" t="str">
        <f t="shared" si="159"/>
        <v>in Betrieb</v>
      </c>
    </row>
    <row r="1169" spans="1:32" x14ac:dyDescent="0.25">
      <c r="A1169" s="139" t="s">
        <v>4763</v>
      </c>
      <c r="B1169" s="139" t="s">
        <v>4764</v>
      </c>
      <c r="C1169" s="139" t="s">
        <v>4765</v>
      </c>
      <c r="D1169" s="139">
        <v>3222</v>
      </c>
      <c r="E1169" s="139" t="s">
        <v>6459</v>
      </c>
      <c r="F1169" s="139"/>
      <c r="G1169" s="139" t="s">
        <v>66</v>
      </c>
      <c r="H1169" s="139" t="s">
        <v>6460</v>
      </c>
      <c r="I1169" s="31">
        <v>2010</v>
      </c>
      <c r="J1169" s="31">
        <v>2010</v>
      </c>
      <c r="K1169" s="139" t="s">
        <v>1</v>
      </c>
      <c r="L1169" s="139" t="s">
        <v>3864</v>
      </c>
      <c r="M1169" s="139"/>
      <c r="N1169" s="139"/>
      <c r="O1169" s="139" t="s">
        <v>3864</v>
      </c>
      <c r="P1169" s="139" t="s">
        <v>55</v>
      </c>
      <c r="Q1169" s="139" t="s">
        <v>58</v>
      </c>
      <c r="R1169" s="140">
        <v>16</v>
      </c>
      <c r="S1169" s="140" t="s">
        <v>4765</v>
      </c>
      <c r="T1169" s="151" t="s">
        <v>149</v>
      </c>
      <c r="U1169" s="140" t="s">
        <v>100</v>
      </c>
      <c r="V1169" s="164" t="s">
        <v>1</v>
      </c>
      <c r="W1169" s="170" t="str">
        <f t="shared" ca="1" si="155"/>
        <v>2010</v>
      </c>
      <c r="X1169" s="170" t="e">
        <f>INDEX(Kraftwerksliste!$C$21:$Z$559,MATCH(A1169,Kraftwerksliste!$D$21:$D$559,0),17)</f>
        <v>#N/A</v>
      </c>
      <c r="Z1169" s="153" t="str" cm="1">
        <f t="array" aca="1" ref="Z1169" ca="1">CELL("format",I1169)</f>
        <v>F0</v>
      </c>
      <c r="AA1169" s="6">
        <v>1168</v>
      </c>
      <c r="AB1169" s="173" t="str">
        <f t="shared" ca="1" si="156"/>
        <v>2010</v>
      </c>
      <c r="AC1169" s="6">
        <f t="shared" si="157"/>
        <v>0</v>
      </c>
      <c r="AD1169" s="6">
        <f t="shared" si="158"/>
        <v>0</v>
      </c>
      <c r="AE1169" s="6">
        <f t="shared" si="160"/>
        <v>10</v>
      </c>
      <c r="AF1169" s="6" t="str">
        <f t="shared" si="159"/>
        <v>in Betrieb</v>
      </c>
    </row>
    <row r="1170" spans="1:32" x14ac:dyDescent="0.25">
      <c r="A1170" s="139" t="s">
        <v>4770</v>
      </c>
      <c r="B1170" s="139" t="s">
        <v>4771</v>
      </c>
      <c r="C1170" s="139" t="s">
        <v>4771</v>
      </c>
      <c r="D1170" s="139">
        <v>1998</v>
      </c>
      <c r="E1170" s="139" t="s">
        <v>6463</v>
      </c>
      <c r="F1170" s="139" t="s">
        <v>6464</v>
      </c>
      <c r="G1170" s="139" t="s">
        <v>66</v>
      </c>
      <c r="H1170" s="139"/>
      <c r="I1170" s="31">
        <v>2011</v>
      </c>
      <c r="J1170" s="31">
        <v>2011</v>
      </c>
      <c r="K1170" s="139" t="s">
        <v>1</v>
      </c>
      <c r="L1170" s="139" t="s">
        <v>29</v>
      </c>
      <c r="M1170" s="139"/>
      <c r="N1170" s="139"/>
      <c r="O1170" s="139" t="s">
        <v>29</v>
      </c>
      <c r="P1170" s="139" t="s">
        <v>55</v>
      </c>
      <c r="Q1170" s="139"/>
      <c r="R1170" s="140">
        <v>12.65</v>
      </c>
      <c r="S1170" s="140" t="s">
        <v>7322</v>
      </c>
      <c r="T1170" s="151" t="s">
        <v>370</v>
      </c>
      <c r="U1170" s="140" t="s">
        <v>100</v>
      </c>
      <c r="V1170" s="164" t="s">
        <v>1</v>
      </c>
      <c r="W1170" s="170" t="str">
        <f t="shared" ca="1" si="155"/>
        <v>2011</v>
      </c>
      <c r="X1170" s="170" t="e">
        <f>INDEX(Kraftwerksliste!$C$21:$Z$559,MATCH(A1170,Kraftwerksliste!$D$21:$D$559,0),17)</f>
        <v>#N/A</v>
      </c>
      <c r="Z1170" s="153" t="str" cm="1">
        <f t="array" aca="1" ref="Z1170" ca="1">CELL("format",I1170)</f>
        <v>F0</v>
      </c>
      <c r="AA1170" s="6">
        <v>1169</v>
      </c>
      <c r="AB1170" s="173" t="str">
        <f t="shared" ca="1" si="156"/>
        <v>2011</v>
      </c>
      <c r="AC1170" s="6">
        <f t="shared" si="157"/>
        <v>0</v>
      </c>
      <c r="AD1170" s="6">
        <f t="shared" si="158"/>
        <v>0</v>
      </c>
      <c r="AE1170" s="6">
        <f t="shared" si="160"/>
        <v>10</v>
      </c>
      <c r="AF1170" s="6" t="str">
        <f t="shared" si="159"/>
        <v>in Betrieb</v>
      </c>
    </row>
    <row r="1171" spans="1:32" x14ac:dyDescent="0.25">
      <c r="A1171" s="139" t="s">
        <v>4772</v>
      </c>
      <c r="B1171" s="139" t="s">
        <v>4773</v>
      </c>
      <c r="C1171" s="139" t="s">
        <v>4773</v>
      </c>
      <c r="D1171" s="139">
        <v>1998</v>
      </c>
      <c r="E1171" s="139" t="s">
        <v>6463</v>
      </c>
      <c r="F1171" s="139" t="s">
        <v>6465</v>
      </c>
      <c r="G1171" s="139" t="s">
        <v>66</v>
      </c>
      <c r="H1171" s="139"/>
      <c r="I1171" s="31">
        <v>2011</v>
      </c>
      <c r="J1171" s="31">
        <v>2011</v>
      </c>
      <c r="K1171" s="139" t="s">
        <v>1</v>
      </c>
      <c r="L1171" s="139" t="s">
        <v>29</v>
      </c>
      <c r="M1171" s="139"/>
      <c r="N1171" s="139"/>
      <c r="O1171" s="139" t="s">
        <v>29</v>
      </c>
      <c r="P1171" s="139" t="s">
        <v>55</v>
      </c>
      <c r="Q1171" s="139"/>
      <c r="R1171" s="140">
        <v>15.36</v>
      </c>
      <c r="S1171" s="140" t="s">
        <v>7322</v>
      </c>
      <c r="T1171" s="151" t="s">
        <v>370</v>
      </c>
      <c r="U1171" s="140" t="s">
        <v>100</v>
      </c>
      <c r="V1171" s="164" t="s">
        <v>1</v>
      </c>
      <c r="W1171" s="170" t="str">
        <f t="shared" ca="1" si="155"/>
        <v>2011</v>
      </c>
      <c r="X1171" s="170" t="e">
        <f>INDEX(Kraftwerksliste!$C$21:$Z$559,MATCH(A1171,Kraftwerksliste!$D$21:$D$559,0),17)</f>
        <v>#N/A</v>
      </c>
      <c r="Z1171" s="153" t="str" cm="1">
        <f t="array" aca="1" ref="Z1171" ca="1">CELL("format",I1171)</f>
        <v>F0</v>
      </c>
      <c r="AA1171" s="6">
        <v>1170</v>
      </c>
      <c r="AB1171" s="173" t="str">
        <f t="shared" ca="1" si="156"/>
        <v>2011</v>
      </c>
      <c r="AC1171" s="6">
        <f t="shared" si="157"/>
        <v>0</v>
      </c>
      <c r="AD1171" s="6">
        <f t="shared" si="158"/>
        <v>0</v>
      </c>
      <c r="AE1171" s="6">
        <f t="shared" si="160"/>
        <v>10</v>
      </c>
      <c r="AF1171" s="6" t="str">
        <f t="shared" si="159"/>
        <v>in Betrieb</v>
      </c>
    </row>
    <row r="1172" spans="1:32" x14ac:dyDescent="0.25">
      <c r="A1172" s="139" t="s">
        <v>4774</v>
      </c>
      <c r="B1172" s="139" t="s">
        <v>4775</v>
      </c>
      <c r="C1172" s="139" t="s">
        <v>4775</v>
      </c>
      <c r="D1172" s="139">
        <v>1998</v>
      </c>
      <c r="E1172" s="139" t="s">
        <v>6463</v>
      </c>
      <c r="F1172" s="139" t="s">
        <v>6464</v>
      </c>
      <c r="G1172" s="139" t="s">
        <v>66</v>
      </c>
      <c r="H1172" s="139"/>
      <c r="I1172" s="31">
        <v>2011</v>
      </c>
      <c r="J1172" s="31">
        <v>2011</v>
      </c>
      <c r="K1172" s="139" t="s">
        <v>1</v>
      </c>
      <c r="L1172" s="139" t="s">
        <v>29</v>
      </c>
      <c r="M1172" s="139"/>
      <c r="N1172" s="139"/>
      <c r="O1172" s="139" t="s">
        <v>29</v>
      </c>
      <c r="P1172" s="139" t="s">
        <v>55</v>
      </c>
      <c r="Q1172" s="139"/>
      <c r="R1172" s="140">
        <v>16.12</v>
      </c>
      <c r="S1172" s="140" t="s">
        <v>7322</v>
      </c>
      <c r="T1172" s="151" t="s">
        <v>370</v>
      </c>
      <c r="U1172" s="140" t="s">
        <v>100</v>
      </c>
      <c r="V1172" s="164" t="s">
        <v>1</v>
      </c>
      <c r="W1172" s="170" t="str">
        <f t="shared" ca="1" si="155"/>
        <v>2011</v>
      </c>
      <c r="X1172" s="170" t="e">
        <f>INDEX(Kraftwerksliste!$C$21:$Z$559,MATCH(A1172,Kraftwerksliste!$D$21:$D$559,0),17)</f>
        <v>#N/A</v>
      </c>
      <c r="Z1172" s="153" t="str" cm="1">
        <f t="array" aca="1" ref="Z1172" ca="1">CELL("format",I1172)</f>
        <v>F0</v>
      </c>
      <c r="AA1172" s="6">
        <v>1171</v>
      </c>
      <c r="AB1172" s="173" t="str">
        <f t="shared" ca="1" si="156"/>
        <v>2011</v>
      </c>
      <c r="AC1172" s="6">
        <f t="shared" si="157"/>
        <v>0</v>
      </c>
      <c r="AD1172" s="6">
        <f t="shared" si="158"/>
        <v>0</v>
      </c>
      <c r="AE1172" s="6">
        <f t="shared" si="160"/>
        <v>10</v>
      </c>
      <c r="AF1172" s="6" t="str">
        <f t="shared" si="159"/>
        <v>in Betrieb</v>
      </c>
    </row>
    <row r="1173" spans="1:32" x14ac:dyDescent="0.25">
      <c r="A1173" s="139" t="s">
        <v>4776</v>
      </c>
      <c r="B1173" s="139" t="s">
        <v>4777</v>
      </c>
      <c r="C1173" s="139" t="s">
        <v>4777</v>
      </c>
      <c r="D1173" s="139">
        <v>1998</v>
      </c>
      <c r="E1173" s="139" t="s">
        <v>6463</v>
      </c>
      <c r="F1173" s="139" t="s">
        <v>6466</v>
      </c>
      <c r="G1173" s="139" t="s">
        <v>66</v>
      </c>
      <c r="H1173" s="139"/>
      <c r="I1173" s="31">
        <v>2011</v>
      </c>
      <c r="J1173" s="31">
        <v>2011</v>
      </c>
      <c r="K1173" s="139" t="s">
        <v>1</v>
      </c>
      <c r="L1173" s="139" t="s">
        <v>29</v>
      </c>
      <c r="M1173" s="139"/>
      <c r="N1173" s="139"/>
      <c r="O1173" s="139" t="s">
        <v>29</v>
      </c>
      <c r="P1173" s="139" t="s">
        <v>55</v>
      </c>
      <c r="Q1173" s="139"/>
      <c r="R1173" s="140">
        <v>17.28</v>
      </c>
      <c r="S1173" s="140" t="s">
        <v>7322</v>
      </c>
      <c r="T1173" s="151" t="s">
        <v>370</v>
      </c>
      <c r="U1173" s="140" t="s">
        <v>100</v>
      </c>
      <c r="V1173" s="164" t="s">
        <v>1</v>
      </c>
      <c r="W1173" s="170" t="str">
        <f t="shared" ca="1" si="155"/>
        <v>2011</v>
      </c>
      <c r="X1173" s="170" t="e">
        <f>INDEX(Kraftwerksliste!$C$21:$Z$559,MATCH(A1173,Kraftwerksliste!$D$21:$D$559,0),17)</f>
        <v>#N/A</v>
      </c>
      <c r="Z1173" s="153" t="str" cm="1">
        <f t="array" aca="1" ref="Z1173" ca="1">CELL("format",I1173)</f>
        <v>F0</v>
      </c>
      <c r="AA1173" s="6">
        <v>1172</v>
      </c>
      <c r="AB1173" s="173" t="str">
        <f t="shared" ca="1" si="156"/>
        <v>2011</v>
      </c>
      <c r="AC1173" s="6">
        <f t="shared" si="157"/>
        <v>0</v>
      </c>
      <c r="AD1173" s="6">
        <f t="shared" si="158"/>
        <v>0</v>
      </c>
      <c r="AE1173" s="6">
        <f t="shared" si="160"/>
        <v>10</v>
      </c>
      <c r="AF1173" s="6" t="str">
        <f t="shared" si="159"/>
        <v>in Betrieb</v>
      </c>
    </row>
    <row r="1174" spans="1:32" x14ac:dyDescent="0.25">
      <c r="A1174" s="139" t="s">
        <v>1701</v>
      </c>
      <c r="B1174" s="139" t="s">
        <v>81</v>
      </c>
      <c r="C1174" s="139" t="s">
        <v>1702</v>
      </c>
      <c r="D1174" s="139">
        <v>56073</v>
      </c>
      <c r="E1174" s="139" t="s">
        <v>1702</v>
      </c>
      <c r="F1174" s="139"/>
      <c r="G1174" s="139" t="s">
        <v>98</v>
      </c>
      <c r="H1174" s="139"/>
      <c r="I1174" s="30">
        <v>18902</v>
      </c>
      <c r="J1174" s="38">
        <v>18902</v>
      </c>
      <c r="K1174" s="139" t="s">
        <v>1</v>
      </c>
      <c r="L1174" s="139" t="s">
        <v>25</v>
      </c>
      <c r="M1174" s="139"/>
      <c r="N1174" s="139"/>
      <c r="O1174" s="139" t="s">
        <v>25</v>
      </c>
      <c r="P1174" s="139" t="s">
        <v>58</v>
      </c>
      <c r="Q1174" s="139" t="s">
        <v>58</v>
      </c>
      <c r="R1174" s="140">
        <v>16</v>
      </c>
      <c r="S1174" s="140"/>
      <c r="T1174" s="151" t="s">
        <v>149</v>
      </c>
      <c r="U1174" s="140" t="s">
        <v>1281</v>
      </c>
      <c r="V1174" s="164" t="s">
        <v>1</v>
      </c>
      <c r="W1174" s="170">
        <f t="shared" ca="1" si="155"/>
        <v>1951</v>
      </c>
      <c r="X1174" s="170" t="e">
        <f>INDEX(Kraftwerksliste!$C$21:$Z$559,MATCH(A1174,Kraftwerksliste!$D$21:$D$559,0),17)</f>
        <v>#N/A</v>
      </c>
      <c r="Z1174" s="153" t="str" cm="1">
        <f t="array" aca="1" ref="Z1174" ca="1">CELL("format",I1174)</f>
        <v>D1</v>
      </c>
      <c r="AA1174" s="6">
        <v>1173</v>
      </c>
      <c r="AB1174" s="173">
        <f t="shared" ca="1" si="156"/>
        <v>1951</v>
      </c>
      <c r="AC1174" s="6">
        <f t="shared" si="157"/>
        <v>0</v>
      </c>
      <c r="AD1174" s="6">
        <f t="shared" si="158"/>
        <v>0</v>
      </c>
      <c r="AE1174" s="6">
        <f t="shared" si="160"/>
        <v>10</v>
      </c>
      <c r="AF1174" s="6" t="str">
        <f t="shared" si="159"/>
        <v>in Betrieb</v>
      </c>
    </row>
    <row r="1175" spans="1:32" x14ac:dyDescent="0.25">
      <c r="A1175" s="139" t="s">
        <v>1727</v>
      </c>
      <c r="B1175" s="139" t="s">
        <v>1721</v>
      </c>
      <c r="C1175" s="139" t="s">
        <v>1722</v>
      </c>
      <c r="D1175" s="139">
        <v>50769</v>
      </c>
      <c r="E1175" s="139" t="s">
        <v>1710</v>
      </c>
      <c r="F1175" s="139"/>
      <c r="G1175" s="139" t="s">
        <v>54</v>
      </c>
      <c r="H1175" s="139" t="s">
        <v>563</v>
      </c>
      <c r="I1175" s="30">
        <v>40463</v>
      </c>
      <c r="J1175" s="38">
        <v>40463</v>
      </c>
      <c r="K1175" s="139" t="s">
        <v>1</v>
      </c>
      <c r="L1175" s="139" t="s">
        <v>20</v>
      </c>
      <c r="M1175" s="139"/>
      <c r="N1175" s="139"/>
      <c r="O1175" s="139" t="s">
        <v>20</v>
      </c>
      <c r="P1175" s="139" t="s">
        <v>58</v>
      </c>
      <c r="Q1175" s="139" t="s">
        <v>55</v>
      </c>
      <c r="R1175" s="140">
        <v>15.5</v>
      </c>
      <c r="S1175" s="140" t="s">
        <v>1713</v>
      </c>
      <c r="T1175" s="151" t="s">
        <v>1280</v>
      </c>
      <c r="U1175" s="140" t="s">
        <v>1714</v>
      </c>
      <c r="V1175" s="164" t="s">
        <v>1</v>
      </c>
      <c r="W1175" s="170">
        <f t="shared" ca="1" si="155"/>
        <v>2010</v>
      </c>
      <c r="X1175" s="170" t="str">
        <f>INDEX(Kraftwerksliste!$C$21:$Z$559,MATCH(A1175,Kraftwerksliste!$D$21:$D$559,0),17)</f>
        <v>Steam turbine</v>
      </c>
      <c r="Z1175" s="153" t="str" cm="1">
        <f t="array" aca="1" ref="Z1175" ca="1">CELL("format",I1175)</f>
        <v>D1</v>
      </c>
      <c r="AA1175" s="6">
        <v>1174</v>
      </c>
      <c r="AB1175" s="173">
        <f t="shared" ca="1" si="156"/>
        <v>2010</v>
      </c>
      <c r="AC1175" s="6">
        <f t="shared" si="157"/>
        <v>0</v>
      </c>
      <c r="AD1175" s="6">
        <f t="shared" si="158"/>
        <v>0</v>
      </c>
      <c r="AE1175" s="6">
        <f t="shared" si="160"/>
        <v>10</v>
      </c>
      <c r="AF1175" s="6" t="str">
        <f t="shared" si="159"/>
        <v>in Betrieb</v>
      </c>
    </row>
    <row r="1176" spans="1:32" x14ac:dyDescent="0.25">
      <c r="A1176" s="139" t="s">
        <v>1728</v>
      </c>
      <c r="B1176" s="139" t="s">
        <v>1721</v>
      </c>
      <c r="C1176" s="139" t="s">
        <v>1729</v>
      </c>
      <c r="D1176" s="139">
        <v>51109</v>
      </c>
      <c r="E1176" s="139" t="s">
        <v>1710</v>
      </c>
      <c r="F1176" s="139"/>
      <c r="G1176" s="139" t="s">
        <v>54</v>
      </c>
      <c r="H1176" s="139" t="s">
        <v>432</v>
      </c>
      <c r="I1176" s="30">
        <v>36958</v>
      </c>
      <c r="J1176" s="38">
        <v>36958</v>
      </c>
      <c r="K1176" s="139" t="s">
        <v>1</v>
      </c>
      <c r="L1176" s="139" t="s">
        <v>20</v>
      </c>
      <c r="M1176" s="139"/>
      <c r="N1176" s="139"/>
      <c r="O1176" s="139" t="s">
        <v>20</v>
      </c>
      <c r="P1176" s="139" t="s">
        <v>58</v>
      </c>
      <c r="Q1176" s="139" t="s">
        <v>55</v>
      </c>
      <c r="R1176" s="140">
        <v>15.8</v>
      </c>
      <c r="S1176" s="140" t="s">
        <v>1730</v>
      </c>
      <c r="T1176" s="151" t="s">
        <v>149</v>
      </c>
      <c r="U1176" s="140" t="s">
        <v>1714</v>
      </c>
      <c r="V1176" s="164" t="s">
        <v>1</v>
      </c>
      <c r="W1176" s="170">
        <f t="shared" ca="1" si="155"/>
        <v>2001</v>
      </c>
      <c r="X1176" s="170" t="str">
        <f>INDEX(Kraftwerksliste!$C$21:$Z$559,MATCH(A1176,Kraftwerksliste!$D$21:$D$559,0),17)</f>
        <v>Combined cycle</v>
      </c>
      <c r="Z1176" s="153" t="str" cm="1">
        <f t="array" aca="1" ref="Z1176" ca="1">CELL("format",I1176)</f>
        <v>D1</v>
      </c>
      <c r="AA1176" s="6">
        <v>1175</v>
      </c>
      <c r="AB1176" s="173">
        <f t="shared" ca="1" si="156"/>
        <v>2001</v>
      </c>
      <c r="AC1176" s="6">
        <f t="shared" si="157"/>
        <v>0</v>
      </c>
      <c r="AD1176" s="6">
        <f t="shared" si="158"/>
        <v>0</v>
      </c>
      <c r="AE1176" s="6">
        <f t="shared" si="160"/>
        <v>10</v>
      </c>
      <c r="AF1176" s="6" t="str">
        <f t="shared" si="159"/>
        <v>in Betrieb</v>
      </c>
    </row>
    <row r="1177" spans="1:32" x14ac:dyDescent="0.25">
      <c r="A1177" s="139" t="s">
        <v>1707</v>
      </c>
      <c r="B1177" s="139" t="s">
        <v>1708</v>
      </c>
      <c r="C1177" s="139" t="s">
        <v>1709</v>
      </c>
      <c r="D1177" s="139">
        <v>50735</v>
      </c>
      <c r="E1177" s="139" t="s">
        <v>1710</v>
      </c>
      <c r="F1177" s="139" t="s">
        <v>1711</v>
      </c>
      <c r="G1177" s="139" t="s">
        <v>54</v>
      </c>
      <c r="H1177" s="139" t="s">
        <v>1709</v>
      </c>
      <c r="I1177" s="30">
        <v>35827</v>
      </c>
      <c r="J1177" s="38">
        <v>35827</v>
      </c>
      <c r="K1177" s="139" t="s">
        <v>1</v>
      </c>
      <c r="L1177" s="139" t="s">
        <v>16</v>
      </c>
      <c r="M1177" s="139" t="s">
        <v>16</v>
      </c>
      <c r="N1177" s="139" t="s">
        <v>1712</v>
      </c>
      <c r="O1177" s="139" t="s">
        <v>16</v>
      </c>
      <c r="P1177" s="139" t="s">
        <v>58</v>
      </c>
      <c r="Q1177" s="139" t="s">
        <v>55</v>
      </c>
      <c r="R1177" s="140">
        <v>45.1</v>
      </c>
      <c r="S1177" s="140" t="s">
        <v>1713</v>
      </c>
      <c r="T1177" s="151" t="s">
        <v>370</v>
      </c>
      <c r="U1177" s="140" t="s">
        <v>1714</v>
      </c>
      <c r="V1177" s="164" t="s">
        <v>1</v>
      </c>
      <c r="W1177" s="170">
        <f t="shared" ca="1" si="155"/>
        <v>1998</v>
      </c>
      <c r="X1177" s="170" t="str">
        <f>INDEX(Kraftwerksliste!$C$21:$Z$559,MATCH(A1177,Kraftwerksliste!$D$21:$D$559,0),17)</f>
        <v>Steam turbine</v>
      </c>
      <c r="Z1177" s="153" t="str" cm="1">
        <f t="array" aca="1" ref="Z1177" ca="1">CELL("format",I1177)</f>
        <v>D1</v>
      </c>
      <c r="AA1177" s="6">
        <v>1176</v>
      </c>
      <c r="AB1177" s="173">
        <f t="shared" ca="1" si="156"/>
        <v>1998</v>
      </c>
      <c r="AC1177" s="6">
        <f t="shared" si="157"/>
        <v>0</v>
      </c>
      <c r="AD1177" s="6">
        <f t="shared" si="158"/>
        <v>0</v>
      </c>
      <c r="AE1177" s="6">
        <f t="shared" si="160"/>
        <v>10</v>
      </c>
      <c r="AF1177" s="6" t="str">
        <f t="shared" si="159"/>
        <v>in Betrieb</v>
      </c>
    </row>
    <row r="1178" spans="1:32" x14ac:dyDescent="0.25">
      <c r="A1178" s="139" t="s">
        <v>1764</v>
      </c>
      <c r="B1178" s="139" t="s">
        <v>1026</v>
      </c>
      <c r="C1178" s="139" t="s">
        <v>1765</v>
      </c>
      <c r="D1178" s="139">
        <v>6420</v>
      </c>
      <c r="E1178" s="139" t="s">
        <v>1766</v>
      </c>
      <c r="F1178" s="139" t="s">
        <v>1767</v>
      </c>
      <c r="G1178" s="139" t="s">
        <v>99</v>
      </c>
      <c r="H1178" s="139" t="s">
        <v>1768</v>
      </c>
      <c r="I1178" s="30">
        <v>41729</v>
      </c>
      <c r="J1178" s="30">
        <v>41729</v>
      </c>
      <c r="K1178" s="139" t="s">
        <v>1</v>
      </c>
      <c r="L1178" s="139" t="s">
        <v>110</v>
      </c>
      <c r="M1178" s="139" t="s">
        <v>18</v>
      </c>
      <c r="N1178" s="139" t="s">
        <v>176</v>
      </c>
      <c r="O1178" s="139" t="s">
        <v>18</v>
      </c>
      <c r="P1178" s="139" t="s">
        <v>58</v>
      </c>
      <c r="Q1178" s="139" t="s">
        <v>158</v>
      </c>
      <c r="R1178" s="140">
        <v>20.3</v>
      </c>
      <c r="S1178" s="140" t="s">
        <v>1769</v>
      </c>
      <c r="T1178" s="151" t="s">
        <v>149</v>
      </c>
      <c r="U1178" s="140" t="s">
        <v>100</v>
      </c>
      <c r="V1178" s="164" t="s">
        <v>1</v>
      </c>
      <c r="W1178" s="170">
        <f t="shared" ca="1" si="155"/>
        <v>2014</v>
      </c>
      <c r="X1178" s="170" t="str">
        <f>INDEX(Kraftwerksliste!$C$21:$Z$559,MATCH(A1178,Kraftwerksliste!$D$21:$D$559,0),17)</f>
        <v>Steam turbine</v>
      </c>
      <c r="Z1178" s="153" t="str" cm="1">
        <f t="array" aca="1" ref="Z1178" ca="1">CELL("format",I1178)</f>
        <v>D1</v>
      </c>
      <c r="AA1178" s="6">
        <v>1177</v>
      </c>
      <c r="AB1178" s="173">
        <f t="shared" ca="1" si="156"/>
        <v>2014</v>
      </c>
      <c r="AC1178" s="6">
        <f t="shared" si="157"/>
        <v>0</v>
      </c>
      <c r="AD1178" s="6">
        <f t="shared" si="158"/>
        <v>0</v>
      </c>
      <c r="AE1178" s="6">
        <f t="shared" si="160"/>
        <v>10</v>
      </c>
      <c r="AF1178" s="6" t="str">
        <f t="shared" si="159"/>
        <v>in Betrieb</v>
      </c>
    </row>
    <row r="1179" spans="1:32" x14ac:dyDescent="0.25">
      <c r="A1179" s="139" t="s">
        <v>1785</v>
      </c>
      <c r="B1179" s="139" t="s">
        <v>1786</v>
      </c>
      <c r="C1179" s="139" t="s">
        <v>1787</v>
      </c>
      <c r="D1179" s="139">
        <v>47829</v>
      </c>
      <c r="E1179" s="139" t="s">
        <v>1788</v>
      </c>
      <c r="F1179" s="139" t="s">
        <v>1789</v>
      </c>
      <c r="G1179" s="139" t="s">
        <v>54</v>
      </c>
      <c r="H1179" s="139" t="s">
        <v>1790</v>
      </c>
      <c r="I1179" s="35">
        <v>29952</v>
      </c>
      <c r="J1179" s="41">
        <v>29952</v>
      </c>
      <c r="K1179" s="139" t="s">
        <v>5</v>
      </c>
      <c r="L1179" s="139" t="s">
        <v>16</v>
      </c>
      <c r="M1179" s="139" t="s">
        <v>58</v>
      </c>
      <c r="N1179" s="139" t="s">
        <v>58</v>
      </c>
      <c r="O1179" s="139" t="s">
        <v>16</v>
      </c>
      <c r="P1179" s="139" t="s">
        <v>58</v>
      </c>
      <c r="Q1179" s="139" t="s">
        <v>55</v>
      </c>
      <c r="R1179" s="140">
        <v>13.5</v>
      </c>
      <c r="S1179" s="140"/>
      <c r="T1179" s="151" t="s">
        <v>149</v>
      </c>
      <c r="U1179" s="140" t="s">
        <v>1791</v>
      </c>
      <c r="V1179" s="164" t="s">
        <v>5</v>
      </c>
      <c r="W1179" s="170">
        <f t="shared" ca="1" si="155"/>
        <v>1982</v>
      </c>
      <c r="X1179" s="170" t="e">
        <f>INDEX(Kraftwerksliste!$C$21:$Z$559,MATCH(A1179,Kraftwerksliste!$D$21:$D$559,0),17)</f>
        <v>#N/A</v>
      </c>
      <c r="Z1179" s="153" t="str" cm="1">
        <f t="array" aca="1" ref="Z1179" ca="1">CELL("format",I1179)</f>
        <v>D1</v>
      </c>
      <c r="AA1179" s="6">
        <v>1178</v>
      </c>
      <c r="AB1179" s="173">
        <f t="shared" ca="1" si="156"/>
        <v>1982</v>
      </c>
      <c r="AC1179" s="6">
        <f t="shared" si="157"/>
        <v>0</v>
      </c>
      <c r="AD1179" s="6">
        <f t="shared" si="158"/>
        <v>0</v>
      </c>
      <c r="AE1179" s="6">
        <f t="shared" si="160"/>
        <v>10</v>
      </c>
      <c r="AF1179" s="6" t="str">
        <f t="shared" si="159"/>
        <v>Sonderfall</v>
      </c>
    </row>
    <row r="1180" spans="1:32" x14ac:dyDescent="0.25">
      <c r="A1180" s="139" t="s">
        <v>1792</v>
      </c>
      <c r="B1180" s="139" t="s">
        <v>1786</v>
      </c>
      <c r="C1180" s="139" t="s">
        <v>1787</v>
      </c>
      <c r="D1180" s="139">
        <v>47829</v>
      </c>
      <c r="E1180" s="139" t="s">
        <v>1788</v>
      </c>
      <c r="F1180" s="139" t="s">
        <v>1789</v>
      </c>
      <c r="G1180" s="139" t="s">
        <v>54</v>
      </c>
      <c r="H1180" s="139" t="s">
        <v>1793</v>
      </c>
      <c r="I1180" s="35">
        <v>37257</v>
      </c>
      <c r="J1180" s="41">
        <v>37257</v>
      </c>
      <c r="K1180" s="139" t="s">
        <v>1</v>
      </c>
      <c r="L1180" s="139" t="s">
        <v>16</v>
      </c>
      <c r="M1180" s="139" t="s">
        <v>58</v>
      </c>
      <c r="N1180" s="139" t="s">
        <v>58</v>
      </c>
      <c r="O1180" s="139" t="s">
        <v>16</v>
      </c>
      <c r="P1180" s="139" t="s">
        <v>58</v>
      </c>
      <c r="Q1180" s="139" t="s">
        <v>58</v>
      </c>
      <c r="R1180" s="140">
        <v>13.8</v>
      </c>
      <c r="S1180" s="140"/>
      <c r="T1180" s="151" t="s">
        <v>149</v>
      </c>
      <c r="U1180" s="140" t="s">
        <v>1791</v>
      </c>
      <c r="V1180" s="164" t="s">
        <v>1</v>
      </c>
      <c r="W1180" s="170">
        <f t="shared" ca="1" si="155"/>
        <v>2002</v>
      </c>
      <c r="X1180" s="170" t="str">
        <f>INDEX(Kraftwerksliste!$C$21:$Z$559,MATCH(A1180,Kraftwerksliste!$D$21:$D$559,0),17)</f>
        <v>Steam turbine</v>
      </c>
      <c r="Z1180" s="153" t="str" cm="1">
        <f t="array" aca="1" ref="Z1180" ca="1">CELL("format",I1180)</f>
        <v>D1</v>
      </c>
      <c r="AA1180" s="6">
        <v>1179</v>
      </c>
      <c r="AB1180" s="173">
        <f t="shared" ca="1" si="156"/>
        <v>2002</v>
      </c>
      <c r="AC1180" s="6">
        <f t="shared" si="157"/>
        <v>0</v>
      </c>
      <c r="AD1180" s="6">
        <f t="shared" si="158"/>
        <v>0</v>
      </c>
      <c r="AE1180" s="6">
        <f t="shared" si="160"/>
        <v>10</v>
      </c>
      <c r="AF1180" s="6" t="str">
        <f t="shared" si="159"/>
        <v>in Betrieb</v>
      </c>
    </row>
    <row r="1181" spans="1:32" x14ac:dyDescent="0.25">
      <c r="A1181" s="139" t="s">
        <v>1794</v>
      </c>
      <c r="B1181" s="139" t="s">
        <v>1786</v>
      </c>
      <c r="C1181" s="139" t="s">
        <v>1787</v>
      </c>
      <c r="D1181" s="139">
        <v>47829</v>
      </c>
      <c r="E1181" s="139" t="s">
        <v>1788</v>
      </c>
      <c r="F1181" s="139" t="s">
        <v>1789</v>
      </c>
      <c r="G1181" s="139" t="s">
        <v>54</v>
      </c>
      <c r="H1181" s="139" t="s">
        <v>1795</v>
      </c>
      <c r="I1181" s="35">
        <v>27760</v>
      </c>
      <c r="J1181" s="41">
        <v>27760</v>
      </c>
      <c r="K1181" s="139" t="s">
        <v>1</v>
      </c>
      <c r="L1181" s="139" t="s">
        <v>16</v>
      </c>
      <c r="M1181" s="139" t="s">
        <v>58</v>
      </c>
      <c r="N1181" s="139" t="s">
        <v>58</v>
      </c>
      <c r="O1181" s="139" t="s">
        <v>16</v>
      </c>
      <c r="P1181" s="139" t="s">
        <v>58</v>
      </c>
      <c r="Q1181" s="139" t="s">
        <v>55</v>
      </c>
      <c r="R1181" s="140">
        <v>1.5</v>
      </c>
      <c r="S1181" s="140"/>
      <c r="T1181" s="151" t="s">
        <v>149</v>
      </c>
      <c r="U1181" s="140" t="s">
        <v>1791</v>
      </c>
      <c r="V1181" s="164" t="s">
        <v>1</v>
      </c>
      <c r="W1181" s="170">
        <f t="shared" ca="1" si="155"/>
        <v>1976</v>
      </c>
      <c r="X1181" s="170" t="str">
        <f>INDEX(Kraftwerksliste!$C$21:$Z$559,MATCH(A1181,Kraftwerksliste!$D$21:$D$559,0),17)</f>
        <v>Steam turbine</v>
      </c>
      <c r="Z1181" s="153" t="str" cm="1">
        <f t="array" aca="1" ref="Z1181" ca="1">CELL("format",I1181)</f>
        <v>D1</v>
      </c>
      <c r="AA1181" s="6">
        <v>1180</v>
      </c>
      <c r="AB1181" s="173">
        <f t="shared" ca="1" si="156"/>
        <v>1976</v>
      </c>
      <c r="AC1181" s="6">
        <f t="shared" si="157"/>
        <v>0</v>
      </c>
      <c r="AD1181" s="6">
        <f t="shared" si="158"/>
        <v>0</v>
      </c>
      <c r="AE1181" s="6">
        <f t="shared" si="160"/>
        <v>10</v>
      </c>
      <c r="AF1181" s="6" t="str">
        <f t="shared" si="159"/>
        <v>in Betrieb</v>
      </c>
    </row>
    <row r="1182" spans="1:32" x14ac:dyDescent="0.25">
      <c r="A1182" s="139" t="s">
        <v>1796</v>
      </c>
      <c r="B1182" s="139" t="s">
        <v>1786</v>
      </c>
      <c r="C1182" s="139" t="s">
        <v>1787</v>
      </c>
      <c r="D1182" s="139">
        <v>47829</v>
      </c>
      <c r="E1182" s="139" t="s">
        <v>1788</v>
      </c>
      <c r="F1182" s="139" t="s">
        <v>1789</v>
      </c>
      <c r="G1182" s="139" t="s">
        <v>54</v>
      </c>
      <c r="H1182" s="139" t="s">
        <v>92</v>
      </c>
      <c r="I1182" s="35">
        <v>35431</v>
      </c>
      <c r="J1182" s="35">
        <v>35431</v>
      </c>
      <c r="K1182" s="139" t="s">
        <v>1</v>
      </c>
      <c r="L1182" s="139" t="s">
        <v>16</v>
      </c>
      <c r="M1182" s="139" t="s">
        <v>58</v>
      </c>
      <c r="N1182" s="139" t="s">
        <v>58</v>
      </c>
      <c r="O1182" s="139" t="s">
        <v>16</v>
      </c>
      <c r="P1182" s="139" t="s">
        <v>58</v>
      </c>
      <c r="Q1182" s="139" t="s">
        <v>55</v>
      </c>
      <c r="R1182" s="140">
        <v>2.8</v>
      </c>
      <c r="S1182" s="140"/>
      <c r="T1182" s="151" t="s">
        <v>149</v>
      </c>
      <c r="U1182" s="140" t="s">
        <v>1791</v>
      </c>
      <c r="V1182" s="164" t="s">
        <v>1</v>
      </c>
      <c r="W1182" s="170">
        <f t="shared" ca="1" si="155"/>
        <v>1997</v>
      </c>
      <c r="X1182" s="170" t="str">
        <f>INDEX(Kraftwerksliste!$C$21:$Z$559,MATCH(A1182,Kraftwerksliste!$D$21:$D$559,0),17)</f>
        <v>Steam turbine</v>
      </c>
      <c r="Z1182" s="153" t="str" cm="1">
        <f t="array" aca="1" ref="Z1182" ca="1">CELL("format",I1182)</f>
        <v>D1</v>
      </c>
      <c r="AA1182" s="6">
        <v>1181</v>
      </c>
      <c r="AB1182" s="173">
        <f t="shared" ca="1" si="156"/>
        <v>1997</v>
      </c>
      <c r="AC1182" s="6">
        <f t="shared" si="157"/>
        <v>0</v>
      </c>
      <c r="AD1182" s="6">
        <f t="shared" si="158"/>
        <v>0</v>
      </c>
      <c r="AE1182" s="6">
        <f t="shared" si="160"/>
        <v>10</v>
      </c>
      <c r="AF1182" s="6" t="str">
        <f t="shared" si="159"/>
        <v>in Betrieb</v>
      </c>
    </row>
    <row r="1183" spans="1:32" x14ac:dyDescent="0.25">
      <c r="A1183" s="139" t="s">
        <v>1797</v>
      </c>
      <c r="B1183" s="139" t="s">
        <v>1786</v>
      </c>
      <c r="C1183" s="139" t="s">
        <v>1787</v>
      </c>
      <c r="D1183" s="139">
        <v>47829</v>
      </c>
      <c r="E1183" s="139" t="s">
        <v>1788</v>
      </c>
      <c r="F1183" s="139" t="s">
        <v>1789</v>
      </c>
      <c r="G1183" s="139" t="s">
        <v>54</v>
      </c>
      <c r="H1183" s="139" t="s">
        <v>1798</v>
      </c>
      <c r="I1183" s="35">
        <v>27760</v>
      </c>
      <c r="J1183" s="41">
        <v>27760</v>
      </c>
      <c r="K1183" s="139" t="s">
        <v>1</v>
      </c>
      <c r="L1183" s="139" t="s">
        <v>16</v>
      </c>
      <c r="M1183" s="139" t="s">
        <v>58</v>
      </c>
      <c r="N1183" s="139" t="s">
        <v>58</v>
      </c>
      <c r="O1183" s="139" t="s">
        <v>16</v>
      </c>
      <c r="P1183" s="139" t="s">
        <v>58</v>
      </c>
      <c r="Q1183" s="139" t="s">
        <v>55</v>
      </c>
      <c r="R1183" s="140">
        <v>1.5</v>
      </c>
      <c r="S1183" s="140"/>
      <c r="T1183" s="151" t="s">
        <v>149</v>
      </c>
      <c r="U1183" s="140" t="s">
        <v>1791</v>
      </c>
      <c r="V1183" s="164" t="s">
        <v>1</v>
      </c>
      <c r="W1183" s="170">
        <f t="shared" ca="1" si="155"/>
        <v>1976</v>
      </c>
      <c r="X1183" s="170" t="str">
        <f>INDEX(Kraftwerksliste!$C$21:$Z$559,MATCH(A1183,Kraftwerksliste!$D$21:$D$559,0),17)</f>
        <v>Steam turbine</v>
      </c>
      <c r="Z1183" s="153" t="str" cm="1">
        <f t="array" aca="1" ref="Z1183" ca="1">CELL("format",I1183)</f>
        <v>D1</v>
      </c>
      <c r="AA1183" s="6">
        <v>1182</v>
      </c>
      <c r="AB1183" s="173">
        <f t="shared" ca="1" si="156"/>
        <v>1976</v>
      </c>
      <c r="AC1183" s="6">
        <f t="shared" si="157"/>
        <v>0</v>
      </c>
      <c r="AD1183" s="6">
        <f t="shared" si="158"/>
        <v>0</v>
      </c>
      <c r="AE1183" s="6">
        <f t="shared" si="160"/>
        <v>10</v>
      </c>
      <c r="AF1183" s="6" t="str">
        <f t="shared" si="159"/>
        <v>in Betrieb</v>
      </c>
    </row>
    <row r="1184" spans="1:32" x14ac:dyDescent="0.25">
      <c r="A1184" s="139" t="s">
        <v>1859</v>
      </c>
      <c r="B1184" s="139" t="s">
        <v>1026</v>
      </c>
      <c r="C1184" s="139" t="s">
        <v>1860</v>
      </c>
      <c r="D1184" s="139">
        <v>32791</v>
      </c>
      <c r="E1184" s="139" t="s">
        <v>1861</v>
      </c>
      <c r="F1184" s="139" t="s">
        <v>1862</v>
      </c>
      <c r="G1184" s="139" t="s">
        <v>54</v>
      </c>
      <c r="H1184" s="139" t="s">
        <v>1863</v>
      </c>
      <c r="I1184" s="30">
        <v>42990</v>
      </c>
      <c r="J1184" s="30">
        <v>42990</v>
      </c>
      <c r="K1184" s="139" t="s">
        <v>1</v>
      </c>
      <c r="L1184" s="139" t="s">
        <v>110</v>
      </c>
      <c r="M1184" s="139" t="s">
        <v>20</v>
      </c>
      <c r="N1184" s="139" t="s">
        <v>148</v>
      </c>
      <c r="O1184" s="139" t="s">
        <v>20</v>
      </c>
      <c r="P1184" s="139" t="s">
        <v>58</v>
      </c>
      <c r="Q1184" s="139" t="s">
        <v>158</v>
      </c>
      <c r="R1184" s="140">
        <v>10.199999999999999</v>
      </c>
      <c r="S1184" s="140"/>
      <c r="T1184" s="151" t="s">
        <v>149</v>
      </c>
      <c r="U1184" s="140" t="s">
        <v>243</v>
      </c>
      <c r="V1184" s="164" t="s">
        <v>1</v>
      </c>
      <c r="W1184" s="170">
        <f t="shared" ca="1" si="155"/>
        <v>2017</v>
      </c>
      <c r="X1184" s="170" t="str">
        <f>INDEX(Kraftwerksliste!$C$21:$Z$559,MATCH(A1184,Kraftwerksliste!$D$21:$D$559,0),17)</f>
        <v>Steam turbine</v>
      </c>
      <c r="Z1184" s="153" t="str" cm="1">
        <f t="array" aca="1" ref="Z1184" ca="1">CELL("format",I1184)</f>
        <v>D1</v>
      </c>
      <c r="AA1184" s="6">
        <v>1183</v>
      </c>
      <c r="AB1184" s="173">
        <f t="shared" ca="1" si="156"/>
        <v>2017</v>
      </c>
      <c r="AC1184" s="6">
        <f t="shared" si="157"/>
        <v>0</v>
      </c>
      <c r="AD1184" s="6">
        <f t="shared" si="158"/>
        <v>0</v>
      </c>
      <c r="AE1184" s="6">
        <f t="shared" si="160"/>
        <v>10</v>
      </c>
      <c r="AF1184" s="6" t="str">
        <f t="shared" si="159"/>
        <v>in Betrieb</v>
      </c>
    </row>
    <row r="1185" spans="1:32" x14ac:dyDescent="0.25">
      <c r="A1185" s="139" t="s">
        <v>4892</v>
      </c>
      <c r="B1185" s="139" t="s">
        <v>81</v>
      </c>
      <c r="C1185" s="139" t="s">
        <v>3979</v>
      </c>
      <c r="D1185" s="139">
        <v>23847</v>
      </c>
      <c r="E1185" s="139" t="s">
        <v>6530</v>
      </c>
      <c r="F1185" s="139"/>
      <c r="G1185" s="139" t="s">
        <v>78</v>
      </c>
      <c r="H1185" s="139" t="s">
        <v>6530</v>
      </c>
      <c r="I1185" s="31">
        <v>2004</v>
      </c>
      <c r="J1185" s="31">
        <v>2004</v>
      </c>
      <c r="K1185" s="139" t="s">
        <v>1</v>
      </c>
      <c r="L1185" s="139" t="s">
        <v>3864</v>
      </c>
      <c r="M1185" s="139"/>
      <c r="N1185" s="139"/>
      <c r="O1185" s="139" t="s">
        <v>3864</v>
      </c>
      <c r="P1185" s="139" t="s">
        <v>55</v>
      </c>
      <c r="Q1185" s="139" t="s">
        <v>58</v>
      </c>
      <c r="R1185" s="140">
        <v>10.8</v>
      </c>
      <c r="S1185" s="140" t="s">
        <v>7335</v>
      </c>
      <c r="T1185" s="151" t="s">
        <v>149</v>
      </c>
      <c r="U1185" s="140" t="s">
        <v>121</v>
      </c>
      <c r="V1185" s="164" t="s">
        <v>1</v>
      </c>
      <c r="W1185" s="170" t="str">
        <f t="shared" ca="1" si="155"/>
        <v>2004</v>
      </c>
      <c r="X1185" s="170" t="e">
        <f>INDEX(Kraftwerksliste!$C$21:$Z$559,MATCH(A1185,Kraftwerksliste!$D$21:$D$559,0),17)</f>
        <v>#N/A</v>
      </c>
      <c r="Z1185" s="153" t="str" cm="1">
        <f t="array" aca="1" ref="Z1185" ca="1">CELL("format",I1185)</f>
        <v>F0</v>
      </c>
      <c r="AA1185" s="6">
        <v>1184</v>
      </c>
      <c r="AB1185" s="173" t="str">
        <f t="shared" ca="1" si="156"/>
        <v>2004</v>
      </c>
      <c r="AC1185" s="6">
        <f t="shared" si="157"/>
        <v>0</v>
      </c>
      <c r="AD1185" s="6">
        <f t="shared" si="158"/>
        <v>0</v>
      </c>
      <c r="AE1185" s="6">
        <f t="shared" si="160"/>
        <v>10</v>
      </c>
      <c r="AF1185" s="6" t="str">
        <f t="shared" si="159"/>
        <v>in Betrieb</v>
      </c>
    </row>
    <row r="1186" spans="1:32" x14ac:dyDescent="0.25">
      <c r="A1186" s="139" t="s">
        <v>1877</v>
      </c>
      <c r="B1186" s="139" t="s">
        <v>1878</v>
      </c>
      <c r="C1186" s="139" t="s">
        <v>1879</v>
      </c>
      <c r="D1186" s="139">
        <v>89415</v>
      </c>
      <c r="E1186" s="139" t="s">
        <v>1880</v>
      </c>
      <c r="F1186" s="139"/>
      <c r="G1186" s="139" t="s">
        <v>127</v>
      </c>
      <c r="H1186" s="139" t="s">
        <v>321</v>
      </c>
      <c r="I1186" s="30">
        <v>23743</v>
      </c>
      <c r="J1186" s="38">
        <v>23743</v>
      </c>
      <c r="K1186" s="139" t="s">
        <v>1</v>
      </c>
      <c r="L1186" s="139" t="s">
        <v>25</v>
      </c>
      <c r="M1186" s="139"/>
      <c r="N1186" s="139"/>
      <c r="O1186" s="139" t="s">
        <v>25</v>
      </c>
      <c r="P1186" s="139" t="s">
        <v>58</v>
      </c>
      <c r="Q1186" s="139" t="s">
        <v>58</v>
      </c>
      <c r="R1186" s="140">
        <v>10.1</v>
      </c>
      <c r="S1186" s="140" t="s">
        <v>322</v>
      </c>
      <c r="T1186" s="151" t="s">
        <v>149</v>
      </c>
      <c r="U1186" s="140" t="s">
        <v>107</v>
      </c>
      <c r="V1186" s="164" t="s">
        <v>1</v>
      </c>
      <c r="W1186" s="170">
        <f t="shared" ca="1" si="155"/>
        <v>1965</v>
      </c>
      <c r="X1186" s="170" t="e">
        <f>INDEX(Kraftwerksliste!$C$21:$Z$559,MATCH(A1186,Kraftwerksliste!$D$21:$D$559,0),17)</f>
        <v>#N/A</v>
      </c>
      <c r="Z1186" s="153" t="str" cm="1">
        <f t="array" aca="1" ref="Z1186" ca="1">CELL("format",I1186)</f>
        <v>D1</v>
      </c>
      <c r="AA1186" s="6">
        <v>1185</v>
      </c>
      <c r="AB1186" s="173">
        <f t="shared" ca="1" si="156"/>
        <v>1965</v>
      </c>
      <c r="AC1186" s="6">
        <f t="shared" si="157"/>
        <v>0</v>
      </c>
      <c r="AD1186" s="6">
        <f t="shared" si="158"/>
        <v>0</v>
      </c>
      <c r="AE1186" s="6">
        <f t="shared" si="160"/>
        <v>10</v>
      </c>
      <c r="AF1186" s="6" t="str">
        <f t="shared" si="159"/>
        <v>in Betrieb</v>
      </c>
    </row>
    <row r="1187" spans="1:32" x14ac:dyDescent="0.25">
      <c r="A1187" s="139" t="s">
        <v>1881</v>
      </c>
      <c r="B1187" s="139" t="s">
        <v>773</v>
      </c>
      <c r="C1187" s="139" t="s">
        <v>1882</v>
      </c>
      <c r="D1187" s="139">
        <v>2991</v>
      </c>
      <c r="E1187" s="139" t="s">
        <v>1883</v>
      </c>
      <c r="F1187" s="139" t="s">
        <v>1884</v>
      </c>
      <c r="G1187" s="139" t="s">
        <v>170</v>
      </c>
      <c r="H1187" s="139"/>
      <c r="I1187" s="30">
        <v>38189</v>
      </c>
      <c r="J1187" s="38">
        <v>38189</v>
      </c>
      <c r="K1187" s="139" t="s">
        <v>1</v>
      </c>
      <c r="L1187" s="139" t="s">
        <v>16</v>
      </c>
      <c r="M1187" s="139" t="s">
        <v>16</v>
      </c>
      <c r="N1187" s="139" t="s">
        <v>249</v>
      </c>
      <c r="O1187" s="139" t="s">
        <v>16</v>
      </c>
      <c r="P1187" s="139" t="s">
        <v>58</v>
      </c>
      <c r="Q1187" s="139" t="s">
        <v>55</v>
      </c>
      <c r="R1187" s="140">
        <v>15.7</v>
      </c>
      <c r="S1187" s="140" t="s">
        <v>1885</v>
      </c>
      <c r="T1187" s="151" t="s">
        <v>370</v>
      </c>
      <c r="U1187" s="140" t="s">
        <v>100</v>
      </c>
      <c r="V1187" s="164" t="s">
        <v>1</v>
      </c>
      <c r="W1187" s="170">
        <f t="shared" ref="W1187:W1250" ca="1" si="161">IF(ISBLANK(I1187),2010,IF(Z1187="D1",YEAR(I1187),RIGHT(I1187,4)))</f>
        <v>2004</v>
      </c>
      <c r="X1187" s="170" t="str">
        <f>INDEX(Kraftwerksliste!$C$21:$Z$559,MATCH(A1187,Kraftwerksliste!$D$21:$D$559,0),17)</f>
        <v>Steam turbine</v>
      </c>
      <c r="Z1187" s="153" t="str" cm="1">
        <f t="array" aca="1" ref="Z1187" ca="1">CELL("format",I1187)</f>
        <v>D1</v>
      </c>
      <c r="AA1187" s="6">
        <v>1186</v>
      </c>
      <c r="AB1187" s="173">
        <f t="shared" ref="AB1187:AB1250" ca="1" si="162">W1187</f>
        <v>2004</v>
      </c>
      <c r="AC1187" s="6">
        <f t="shared" si="157"/>
        <v>0</v>
      </c>
      <c r="AD1187" s="6">
        <f t="shared" si="158"/>
        <v>0</v>
      </c>
      <c r="AE1187" s="6">
        <f t="shared" si="160"/>
        <v>10</v>
      </c>
      <c r="AF1187" s="6" t="str">
        <f t="shared" si="159"/>
        <v>in Betrieb</v>
      </c>
    </row>
    <row r="1188" spans="1:32" x14ac:dyDescent="0.25">
      <c r="A1188" s="139" t="s">
        <v>1886</v>
      </c>
      <c r="B1188" s="139" t="s">
        <v>508</v>
      </c>
      <c r="C1188" s="139" t="s">
        <v>1887</v>
      </c>
      <c r="D1188" s="139">
        <v>86983</v>
      </c>
      <c r="E1188" s="139" t="s">
        <v>1888</v>
      </c>
      <c r="F1188" s="139" t="s">
        <v>1889</v>
      </c>
      <c r="G1188" s="139" t="s">
        <v>127</v>
      </c>
      <c r="H1188" s="139" t="s">
        <v>1887</v>
      </c>
      <c r="I1188" s="30">
        <v>24108</v>
      </c>
      <c r="J1188" s="30">
        <v>24108</v>
      </c>
      <c r="K1188" s="139" t="s">
        <v>1</v>
      </c>
      <c r="L1188" s="139" t="s">
        <v>25</v>
      </c>
      <c r="M1188" s="139"/>
      <c r="N1188" s="139"/>
      <c r="O1188" s="139" t="s">
        <v>25</v>
      </c>
      <c r="P1188" s="139" t="s">
        <v>58</v>
      </c>
      <c r="Q1188" s="139" t="s">
        <v>58</v>
      </c>
      <c r="R1188" s="140">
        <v>10.1</v>
      </c>
      <c r="S1188" s="140" t="s">
        <v>226</v>
      </c>
      <c r="T1188" s="151" t="s">
        <v>370</v>
      </c>
      <c r="U1188" s="140" t="s">
        <v>168</v>
      </c>
      <c r="V1188" s="164" t="s">
        <v>1</v>
      </c>
      <c r="W1188" s="170">
        <f t="shared" ca="1" si="161"/>
        <v>1966</v>
      </c>
      <c r="X1188" s="170" t="e">
        <f>INDEX(Kraftwerksliste!$C$21:$Z$559,MATCH(A1188,Kraftwerksliste!$D$21:$D$559,0),17)</f>
        <v>#N/A</v>
      </c>
      <c r="Z1188" s="153" t="str" cm="1">
        <f t="array" aca="1" ref="Z1188" ca="1">CELL("format",I1188)</f>
        <v>D1</v>
      </c>
      <c r="AA1188" s="6">
        <v>1187</v>
      </c>
      <c r="AB1188" s="173">
        <f t="shared" ca="1" si="162"/>
        <v>1966</v>
      </c>
      <c r="AC1188" s="6">
        <f t="shared" si="157"/>
        <v>0</v>
      </c>
      <c r="AD1188" s="6">
        <f t="shared" si="158"/>
        <v>0</v>
      </c>
      <c r="AE1188" s="6">
        <f t="shared" si="160"/>
        <v>10</v>
      </c>
      <c r="AF1188" s="6" t="str">
        <f t="shared" si="159"/>
        <v>in Betrieb</v>
      </c>
    </row>
    <row r="1189" spans="1:32" x14ac:dyDescent="0.25">
      <c r="A1189" s="139" t="s">
        <v>1890</v>
      </c>
      <c r="B1189" s="139" t="s">
        <v>508</v>
      </c>
      <c r="C1189" s="139" t="s">
        <v>1891</v>
      </c>
      <c r="D1189" s="139">
        <v>86983</v>
      </c>
      <c r="E1189" s="139" t="s">
        <v>1888</v>
      </c>
      <c r="F1189" s="139" t="s">
        <v>1892</v>
      </c>
      <c r="G1189" s="139" t="s">
        <v>127</v>
      </c>
      <c r="H1189" s="139" t="s">
        <v>1891</v>
      </c>
      <c r="I1189" s="30">
        <v>25934</v>
      </c>
      <c r="J1189" s="30">
        <v>25934</v>
      </c>
      <c r="K1189" s="139" t="s">
        <v>1</v>
      </c>
      <c r="L1189" s="139" t="s">
        <v>25</v>
      </c>
      <c r="M1189" s="139"/>
      <c r="N1189" s="139"/>
      <c r="O1189" s="139" t="s">
        <v>25</v>
      </c>
      <c r="P1189" s="139" t="s">
        <v>58</v>
      </c>
      <c r="Q1189" s="139" t="s">
        <v>58</v>
      </c>
      <c r="R1189" s="140">
        <v>19.2</v>
      </c>
      <c r="S1189" s="140" t="s">
        <v>226</v>
      </c>
      <c r="T1189" s="151" t="s">
        <v>370</v>
      </c>
      <c r="U1189" s="140" t="s">
        <v>168</v>
      </c>
      <c r="V1189" s="164" t="s">
        <v>1</v>
      </c>
      <c r="W1189" s="170">
        <f t="shared" ca="1" si="161"/>
        <v>1971</v>
      </c>
      <c r="X1189" s="170" t="e">
        <f>INDEX(Kraftwerksliste!$C$21:$Z$559,MATCH(A1189,Kraftwerksliste!$D$21:$D$559,0),17)</f>
        <v>#N/A</v>
      </c>
      <c r="Z1189" s="153" t="str" cm="1">
        <f t="array" aca="1" ref="Z1189" ca="1">CELL("format",I1189)</f>
        <v>D1</v>
      </c>
      <c r="AA1189" s="6">
        <v>1188</v>
      </c>
      <c r="AB1189" s="173">
        <f t="shared" ca="1" si="162"/>
        <v>1971</v>
      </c>
      <c r="AC1189" s="6">
        <f t="shared" si="157"/>
        <v>0</v>
      </c>
      <c r="AD1189" s="6">
        <f t="shared" si="158"/>
        <v>0</v>
      </c>
      <c r="AE1189" s="6">
        <f t="shared" si="160"/>
        <v>10</v>
      </c>
      <c r="AF1189" s="6" t="str">
        <f t="shared" si="159"/>
        <v>in Betrieb</v>
      </c>
    </row>
    <row r="1190" spans="1:32" x14ac:dyDescent="0.25">
      <c r="A1190" s="139" t="s">
        <v>1911</v>
      </c>
      <c r="B1190" s="139" t="s">
        <v>1906</v>
      </c>
      <c r="C1190" s="139" t="s">
        <v>1912</v>
      </c>
      <c r="D1190" s="139">
        <v>32657</v>
      </c>
      <c r="E1190" s="139" t="s">
        <v>1913</v>
      </c>
      <c r="F1190" s="139" t="s">
        <v>1914</v>
      </c>
      <c r="G1190" s="139" t="s">
        <v>54</v>
      </c>
      <c r="H1190" s="139"/>
      <c r="I1190" s="30">
        <v>37165</v>
      </c>
      <c r="J1190" s="38">
        <v>37165</v>
      </c>
      <c r="K1190" s="139" t="s">
        <v>1</v>
      </c>
      <c r="L1190" s="139" t="s">
        <v>20</v>
      </c>
      <c r="M1190" s="139"/>
      <c r="N1190" s="139"/>
      <c r="O1190" s="139" t="s">
        <v>20</v>
      </c>
      <c r="P1190" s="139" t="s">
        <v>58</v>
      </c>
      <c r="Q1190" s="139" t="s">
        <v>158</v>
      </c>
      <c r="R1190" s="140">
        <v>12.6</v>
      </c>
      <c r="S1190" s="140" t="s">
        <v>1915</v>
      </c>
      <c r="T1190" s="151" t="s">
        <v>149</v>
      </c>
      <c r="U1190" s="140" t="s">
        <v>1910</v>
      </c>
      <c r="V1190" s="164" t="s">
        <v>1</v>
      </c>
      <c r="W1190" s="170">
        <f t="shared" ca="1" si="161"/>
        <v>2001</v>
      </c>
      <c r="X1190" s="170" t="str">
        <f>INDEX(Kraftwerksliste!$C$21:$Z$559,MATCH(A1190,Kraftwerksliste!$D$21:$D$559,0),17)</f>
        <v>Steam turbine</v>
      </c>
      <c r="Z1190" s="153" t="str" cm="1">
        <f t="array" aca="1" ref="Z1190" ca="1">CELL("format",I1190)</f>
        <v>D1</v>
      </c>
      <c r="AA1190" s="6">
        <v>1189</v>
      </c>
      <c r="AB1190" s="173">
        <f t="shared" ca="1" si="162"/>
        <v>2001</v>
      </c>
      <c r="AC1190" s="6">
        <f t="shared" si="157"/>
        <v>0</v>
      </c>
      <c r="AD1190" s="6">
        <f t="shared" si="158"/>
        <v>0</v>
      </c>
      <c r="AE1190" s="6">
        <f t="shared" si="160"/>
        <v>10</v>
      </c>
      <c r="AF1190" s="6" t="str">
        <f t="shared" si="159"/>
        <v>in Betrieb</v>
      </c>
    </row>
    <row r="1191" spans="1:32" x14ac:dyDescent="0.25">
      <c r="A1191" s="139" t="s">
        <v>4906</v>
      </c>
      <c r="B1191" s="139" t="s">
        <v>81</v>
      </c>
      <c r="C1191" s="139" t="s">
        <v>4907</v>
      </c>
      <c r="D1191" s="139">
        <v>33165</v>
      </c>
      <c r="E1191" s="139" t="s">
        <v>6543</v>
      </c>
      <c r="F1191" s="139"/>
      <c r="G1191" s="139" t="s">
        <v>54</v>
      </c>
      <c r="H1191" s="139" t="s">
        <v>6543</v>
      </c>
      <c r="I1191" s="31">
        <v>1997</v>
      </c>
      <c r="J1191" s="31">
        <v>1997</v>
      </c>
      <c r="K1191" s="139" t="s">
        <v>1</v>
      </c>
      <c r="L1191" s="139" t="s">
        <v>3864</v>
      </c>
      <c r="M1191" s="139"/>
      <c r="N1191" s="139"/>
      <c r="O1191" s="139" t="s">
        <v>3864</v>
      </c>
      <c r="P1191" s="139" t="s">
        <v>55</v>
      </c>
      <c r="Q1191" s="139" t="s">
        <v>58</v>
      </c>
      <c r="R1191" s="140">
        <v>11.5</v>
      </c>
      <c r="S1191" s="140" t="s">
        <v>7341</v>
      </c>
      <c r="T1191" s="151" t="s">
        <v>149</v>
      </c>
      <c r="U1191" s="140" t="s">
        <v>61</v>
      </c>
      <c r="V1191" s="164" t="s">
        <v>1</v>
      </c>
      <c r="W1191" s="170" t="str">
        <f t="shared" ca="1" si="161"/>
        <v>1997</v>
      </c>
      <c r="X1191" s="170" t="e">
        <f>INDEX(Kraftwerksliste!$C$21:$Z$559,MATCH(A1191,Kraftwerksliste!$D$21:$D$559,0),17)</f>
        <v>#N/A</v>
      </c>
      <c r="Z1191" s="153" t="str" cm="1">
        <f t="array" aca="1" ref="Z1191" ca="1">CELL("format",I1191)</f>
        <v>F0</v>
      </c>
      <c r="AA1191" s="6">
        <v>1190</v>
      </c>
      <c r="AB1191" s="173" t="str">
        <f t="shared" ca="1" si="162"/>
        <v>1997</v>
      </c>
      <c r="AC1191" s="6">
        <f t="shared" si="157"/>
        <v>0</v>
      </c>
      <c r="AD1191" s="6">
        <f t="shared" si="158"/>
        <v>0</v>
      </c>
      <c r="AE1191" s="6">
        <f t="shared" si="160"/>
        <v>10</v>
      </c>
      <c r="AF1191" s="6" t="str">
        <f t="shared" si="159"/>
        <v>in Betrieb</v>
      </c>
    </row>
    <row r="1192" spans="1:32" x14ac:dyDescent="0.25">
      <c r="A1192" s="139" t="s">
        <v>4955</v>
      </c>
      <c r="B1192" s="139" t="s">
        <v>3933</v>
      </c>
      <c r="C1192" s="139" t="s">
        <v>4956</v>
      </c>
      <c r="D1192" s="139">
        <v>23996</v>
      </c>
      <c r="E1192" s="139" t="s">
        <v>6567</v>
      </c>
      <c r="F1192" s="139"/>
      <c r="G1192" s="139" t="s">
        <v>144</v>
      </c>
      <c r="H1192" s="139"/>
      <c r="I1192" s="31">
        <v>2004</v>
      </c>
      <c r="J1192" s="31">
        <v>2004</v>
      </c>
      <c r="K1192" s="139" t="s">
        <v>1</v>
      </c>
      <c r="L1192" s="139" t="s">
        <v>3864</v>
      </c>
      <c r="M1192" s="139"/>
      <c r="N1192" s="139"/>
      <c r="O1192" s="139" t="s">
        <v>3864</v>
      </c>
      <c r="P1192" s="139" t="s">
        <v>55</v>
      </c>
      <c r="Q1192" s="139"/>
      <c r="R1192" s="140">
        <v>11.5</v>
      </c>
      <c r="S1192" s="140"/>
      <c r="T1192" s="151" t="s">
        <v>149</v>
      </c>
      <c r="U1192" s="140" t="s">
        <v>77</v>
      </c>
      <c r="V1192" s="164" t="s">
        <v>1</v>
      </c>
      <c r="W1192" s="170" t="str">
        <f t="shared" ca="1" si="161"/>
        <v>2004</v>
      </c>
      <c r="X1192" s="170" t="e">
        <f>INDEX(Kraftwerksliste!$C$21:$Z$559,MATCH(A1192,Kraftwerksliste!$D$21:$D$559,0),17)</f>
        <v>#N/A</v>
      </c>
      <c r="Z1192" s="153" t="str" cm="1">
        <f t="array" aca="1" ref="Z1192" ca="1">CELL("format",I1192)</f>
        <v>F0</v>
      </c>
      <c r="AA1192" s="6">
        <v>1191</v>
      </c>
      <c r="AB1192" s="173" t="str">
        <f t="shared" ca="1" si="162"/>
        <v>2004</v>
      </c>
      <c r="AC1192" s="6">
        <f t="shared" si="157"/>
        <v>0</v>
      </c>
      <c r="AD1192" s="6">
        <f t="shared" si="158"/>
        <v>0</v>
      </c>
      <c r="AE1192" s="6">
        <f t="shared" si="160"/>
        <v>10</v>
      </c>
      <c r="AF1192" s="6" t="str">
        <f t="shared" si="159"/>
        <v>in Betrieb</v>
      </c>
    </row>
    <row r="1193" spans="1:32" x14ac:dyDescent="0.25">
      <c r="A1193" s="139" t="s">
        <v>2015</v>
      </c>
      <c r="B1193" s="139" t="s">
        <v>1056</v>
      </c>
      <c r="C1193" s="139" t="s">
        <v>2016</v>
      </c>
      <c r="D1193" s="139">
        <v>67065</v>
      </c>
      <c r="E1193" s="139" t="s">
        <v>1993</v>
      </c>
      <c r="F1193" s="139" t="s">
        <v>2017</v>
      </c>
      <c r="G1193" s="139" t="s">
        <v>98</v>
      </c>
      <c r="H1193" s="139" t="s">
        <v>2018</v>
      </c>
      <c r="I1193" s="30">
        <v>39611</v>
      </c>
      <c r="J1193" s="38">
        <v>39611</v>
      </c>
      <c r="K1193" s="139" t="s">
        <v>1</v>
      </c>
      <c r="L1193" s="139" t="s">
        <v>20</v>
      </c>
      <c r="M1193" s="139"/>
      <c r="N1193" s="139"/>
      <c r="O1193" s="139" t="s">
        <v>20</v>
      </c>
      <c r="P1193" s="139" t="s">
        <v>58</v>
      </c>
      <c r="Q1193" s="139" t="s">
        <v>55</v>
      </c>
      <c r="R1193" s="140">
        <v>12.5</v>
      </c>
      <c r="S1193" s="140" t="s">
        <v>2019</v>
      </c>
      <c r="T1193" s="151" t="s">
        <v>149</v>
      </c>
      <c r="U1193" s="140" t="s">
        <v>2020</v>
      </c>
      <c r="V1193" s="164" t="s">
        <v>1</v>
      </c>
      <c r="W1193" s="170">
        <f t="shared" ca="1" si="161"/>
        <v>2008</v>
      </c>
      <c r="X1193" s="170" t="str">
        <f>INDEX(Kraftwerksliste!$C$21:$Z$559,MATCH(A1193,Kraftwerksliste!$D$21:$D$559,0),17)</f>
        <v>Steam turbine</v>
      </c>
      <c r="Z1193" s="153" t="str" cm="1">
        <f t="array" aca="1" ref="Z1193" ca="1">CELL("format",I1193)</f>
        <v>D1</v>
      </c>
      <c r="AA1193" s="6">
        <v>1192</v>
      </c>
      <c r="AB1193" s="173">
        <f t="shared" ca="1" si="162"/>
        <v>2008</v>
      </c>
      <c r="AC1193" s="6">
        <f t="shared" si="157"/>
        <v>0</v>
      </c>
      <c r="AD1193" s="6">
        <f t="shared" si="158"/>
        <v>0</v>
      </c>
      <c r="AE1193" s="6">
        <f t="shared" si="160"/>
        <v>10</v>
      </c>
      <c r="AF1193" s="6" t="str">
        <f t="shared" si="159"/>
        <v>in Betrieb</v>
      </c>
    </row>
    <row r="1194" spans="1:32" x14ac:dyDescent="0.25">
      <c r="A1194" s="139" t="s">
        <v>2021</v>
      </c>
      <c r="B1194" s="139" t="s">
        <v>1056</v>
      </c>
      <c r="C1194" s="139" t="s">
        <v>2022</v>
      </c>
      <c r="D1194" s="139">
        <v>67065</v>
      </c>
      <c r="E1194" s="139" t="s">
        <v>1993</v>
      </c>
      <c r="F1194" s="139" t="s">
        <v>2023</v>
      </c>
      <c r="G1194" s="139" t="s">
        <v>98</v>
      </c>
      <c r="H1194" s="139" t="s">
        <v>432</v>
      </c>
      <c r="I1194" s="30">
        <v>37681</v>
      </c>
      <c r="J1194" s="38">
        <v>37681</v>
      </c>
      <c r="K1194" s="139" t="s">
        <v>1</v>
      </c>
      <c r="L1194" s="139" t="s">
        <v>20</v>
      </c>
      <c r="M1194" s="139"/>
      <c r="N1194" s="139"/>
      <c r="O1194" s="139" t="s">
        <v>20</v>
      </c>
      <c r="P1194" s="139" t="s">
        <v>58</v>
      </c>
      <c r="Q1194" s="139" t="s">
        <v>55</v>
      </c>
      <c r="R1194" s="140">
        <v>11.96</v>
      </c>
      <c r="S1194" s="140" t="s">
        <v>2019</v>
      </c>
      <c r="T1194" s="151" t="s">
        <v>149</v>
      </c>
      <c r="U1194" s="140" t="s">
        <v>2020</v>
      </c>
      <c r="V1194" s="164" t="s">
        <v>1</v>
      </c>
      <c r="W1194" s="170">
        <f t="shared" ca="1" si="161"/>
        <v>2003</v>
      </c>
      <c r="X1194" s="170" t="str">
        <f>INDEX(Kraftwerksliste!$C$21:$Z$559,MATCH(A1194,Kraftwerksliste!$D$21:$D$559,0),17)</f>
        <v>Combined cycle</v>
      </c>
      <c r="Z1194" s="153" t="str" cm="1">
        <f t="array" aca="1" ref="Z1194" ca="1">CELL("format",I1194)</f>
        <v>D1</v>
      </c>
      <c r="AA1194" s="6">
        <v>1193</v>
      </c>
      <c r="AB1194" s="173">
        <f t="shared" ca="1" si="162"/>
        <v>2003</v>
      </c>
      <c r="AC1194" s="6">
        <f t="shared" si="157"/>
        <v>0</v>
      </c>
      <c r="AD1194" s="6">
        <f t="shared" si="158"/>
        <v>0</v>
      </c>
      <c r="AE1194" s="6">
        <f t="shared" si="160"/>
        <v>10</v>
      </c>
      <c r="AF1194" s="6" t="str">
        <f t="shared" si="159"/>
        <v>in Betrieb</v>
      </c>
    </row>
    <row r="1195" spans="1:32" x14ac:dyDescent="0.25">
      <c r="A1195" s="139" t="s">
        <v>1997</v>
      </c>
      <c r="B1195" s="139" t="s">
        <v>259</v>
      </c>
      <c r="C1195" s="139" t="s">
        <v>1998</v>
      </c>
      <c r="D1195" s="139">
        <v>67063</v>
      </c>
      <c r="E1195" s="139" t="s">
        <v>1993</v>
      </c>
      <c r="F1195" s="139" t="s">
        <v>1999</v>
      </c>
      <c r="G1195" s="139" t="s">
        <v>98</v>
      </c>
      <c r="H1195" s="139" t="s">
        <v>2000</v>
      </c>
      <c r="I1195" s="30">
        <v>24685</v>
      </c>
      <c r="J1195" s="38">
        <v>24685</v>
      </c>
      <c r="K1195" s="139" t="s">
        <v>1</v>
      </c>
      <c r="L1195" s="139" t="s">
        <v>16</v>
      </c>
      <c r="M1195" s="139" t="s">
        <v>20</v>
      </c>
      <c r="N1195" s="139" t="s">
        <v>218</v>
      </c>
      <c r="O1195" s="139" t="s">
        <v>16</v>
      </c>
      <c r="P1195" s="139" t="s">
        <v>58</v>
      </c>
      <c r="Q1195" s="139" t="s">
        <v>55</v>
      </c>
      <c r="R1195" s="140">
        <v>28</v>
      </c>
      <c r="S1195" s="140" t="s">
        <v>2001</v>
      </c>
      <c r="T1195" s="151" t="s">
        <v>149</v>
      </c>
      <c r="U1195" s="140" t="s">
        <v>2002</v>
      </c>
      <c r="V1195" s="164" t="s">
        <v>1</v>
      </c>
      <c r="W1195" s="170">
        <f t="shared" ca="1" si="161"/>
        <v>1967</v>
      </c>
      <c r="X1195" s="170" t="str">
        <f>INDEX(Kraftwerksliste!$C$21:$Z$559,MATCH(A1195,Kraftwerksliste!$D$21:$D$559,0),17)</f>
        <v>Steam turbine</v>
      </c>
      <c r="Z1195" s="153" t="str" cm="1">
        <f t="array" aca="1" ref="Z1195" ca="1">CELL("format",I1195)</f>
        <v>D1</v>
      </c>
      <c r="AA1195" s="6">
        <v>1194</v>
      </c>
      <c r="AB1195" s="173">
        <f t="shared" ca="1" si="162"/>
        <v>1967</v>
      </c>
      <c r="AC1195" s="6">
        <f t="shared" si="157"/>
        <v>0</v>
      </c>
      <c r="AD1195" s="6">
        <f t="shared" si="158"/>
        <v>0</v>
      </c>
      <c r="AE1195" s="6">
        <f t="shared" si="160"/>
        <v>10</v>
      </c>
      <c r="AF1195" s="6" t="str">
        <f t="shared" si="159"/>
        <v>in Betrieb</v>
      </c>
    </row>
    <row r="1196" spans="1:32" x14ac:dyDescent="0.25">
      <c r="A1196" s="139" t="s">
        <v>2046</v>
      </c>
      <c r="B1196" s="139" t="s">
        <v>2047</v>
      </c>
      <c r="C1196" s="139" t="s">
        <v>2048</v>
      </c>
      <c r="D1196" s="139">
        <v>6686</v>
      </c>
      <c r="E1196" s="139" t="s">
        <v>2049</v>
      </c>
      <c r="F1196" s="139" t="s">
        <v>2050</v>
      </c>
      <c r="G1196" s="139" t="s">
        <v>99</v>
      </c>
      <c r="H1196" s="139"/>
      <c r="I1196" s="30">
        <v>38525</v>
      </c>
      <c r="J1196" s="38">
        <v>38525</v>
      </c>
      <c r="K1196" s="139" t="s">
        <v>1</v>
      </c>
      <c r="L1196" s="139" t="s">
        <v>16</v>
      </c>
      <c r="M1196" s="139"/>
      <c r="N1196" s="139"/>
      <c r="O1196" s="139" t="s">
        <v>16</v>
      </c>
      <c r="P1196" s="139" t="s">
        <v>58</v>
      </c>
      <c r="Q1196" s="139" t="s">
        <v>158</v>
      </c>
      <c r="R1196" s="140">
        <v>23</v>
      </c>
      <c r="S1196" s="140" t="s">
        <v>2051</v>
      </c>
      <c r="T1196" s="151" t="s">
        <v>1280</v>
      </c>
      <c r="U1196" s="140" t="s">
        <v>100</v>
      </c>
      <c r="V1196" s="164" t="s">
        <v>1</v>
      </c>
      <c r="W1196" s="170">
        <f t="shared" ca="1" si="161"/>
        <v>2005</v>
      </c>
      <c r="X1196" s="170" t="str">
        <f>INDEX(Kraftwerksliste!$C$21:$Z$559,MATCH(A1196,Kraftwerksliste!$D$21:$D$559,0),17)</f>
        <v>Steam turbine</v>
      </c>
      <c r="Z1196" s="153" t="str" cm="1">
        <f t="array" aca="1" ref="Z1196" ca="1">CELL("format",I1196)</f>
        <v>D1</v>
      </c>
      <c r="AA1196" s="6">
        <v>1195</v>
      </c>
      <c r="AB1196" s="173">
        <f t="shared" ca="1" si="162"/>
        <v>2005</v>
      </c>
      <c r="AC1196" s="6">
        <f t="shared" si="157"/>
        <v>0</v>
      </c>
      <c r="AD1196" s="6">
        <f t="shared" si="158"/>
        <v>0</v>
      </c>
      <c r="AE1196" s="6">
        <f t="shared" si="160"/>
        <v>10</v>
      </c>
      <c r="AF1196" s="6" t="str">
        <f t="shared" si="159"/>
        <v>in Betrieb</v>
      </c>
    </row>
    <row r="1197" spans="1:32" x14ac:dyDescent="0.25">
      <c r="A1197" s="139" t="s">
        <v>2059</v>
      </c>
      <c r="B1197" s="139" t="s">
        <v>2060</v>
      </c>
      <c r="C1197" s="139" t="s">
        <v>2061</v>
      </c>
      <c r="D1197" s="139">
        <v>55120</v>
      </c>
      <c r="E1197" s="139" t="s">
        <v>2062</v>
      </c>
      <c r="F1197" s="139" t="s">
        <v>2063</v>
      </c>
      <c r="G1197" s="139" t="s">
        <v>98</v>
      </c>
      <c r="H1197" s="139"/>
      <c r="I1197" s="30">
        <v>40148</v>
      </c>
      <c r="J1197" s="38">
        <v>40148</v>
      </c>
      <c r="K1197" s="139" t="s">
        <v>1</v>
      </c>
      <c r="L1197" s="139" t="s">
        <v>16</v>
      </c>
      <c r="M1197" s="139"/>
      <c r="N1197" s="139"/>
      <c r="O1197" s="139" t="s">
        <v>16</v>
      </c>
      <c r="P1197" s="139" t="s">
        <v>58</v>
      </c>
      <c r="Q1197" s="139" t="s">
        <v>55</v>
      </c>
      <c r="R1197" s="140">
        <v>15.6</v>
      </c>
      <c r="S1197" s="140" t="s">
        <v>2064</v>
      </c>
      <c r="T1197" s="151" t="s">
        <v>370</v>
      </c>
      <c r="U1197" s="140" t="s">
        <v>2065</v>
      </c>
      <c r="V1197" s="164" t="s">
        <v>1</v>
      </c>
      <c r="W1197" s="170">
        <f t="shared" ca="1" si="161"/>
        <v>2009</v>
      </c>
      <c r="X1197" s="170" t="str">
        <f>INDEX(Kraftwerksliste!$C$21:$Z$559,MATCH(A1197,Kraftwerksliste!$D$21:$D$559,0),17)</f>
        <v>Steam turbine</v>
      </c>
      <c r="Z1197" s="153" t="str" cm="1">
        <f t="array" aca="1" ref="Z1197" ca="1">CELL("format",I1197)</f>
        <v>D1</v>
      </c>
      <c r="AA1197" s="6">
        <v>1196</v>
      </c>
      <c r="AB1197" s="173">
        <f t="shared" ca="1" si="162"/>
        <v>2009</v>
      </c>
      <c r="AC1197" s="6">
        <f t="shared" si="157"/>
        <v>0</v>
      </c>
      <c r="AD1197" s="6">
        <f t="shared" si="158"/>
        <v>0</v>
      </c>
      <c r="AE1197" s="6">
        <f t="shared" si="160"/>
        <v>10</v>
      </c>
      <c r="AF1197" s="6" t="str">
        <f t="shared" si="159"/>
        <v>in Betrieb</v>
      </c>
    </row>
    <row r="1198" spans="1:32" x14ac:dyDescent="0.25">
      <c r="A1198" s="139" t="s">
        <v>3648</v>
      </c>
      <c r="B1198" s="139" t="s">
        <v>3649</v>
      </c>
      <c r="C1198" s="139" t="s">
        <v>3650</v>
      </c>
      <c r="D1198" s="139">
        <v>68305</v>
      </c>
      <c r="E1198" s="139" t="s">
        <v>2080</v>
      </c>
      <c r="F1198" s="139"/>
      <c r="G1198" s="139" t="s">
        <v>57</v>
      </c>
      <c r="H1198" s="139"/>
      <c r="I1198" s="30">
        <v>38717</v>
      </c>
      <c r="J1198" s="38">
        <v>38717</v>
      </c>
      <c r="K1198" s="139" t="s">
        <v>3622</v>
      </c>
      <c r="L1198" s="139" t="s">
        <v>20</v>
      </c>
      <c r="M1198" s="139" t="s">
        <v>20</v>
      </c>
      <c r="N1198" s="139" t="s">
        <v>249</v>
      </c>
      <c r="O1198" s="139" t="s">
        <v>20</v>
      </c>
      <c r="P1198" s="139" t="s">
        <v>58</v>
      </c>
      <c r="Q1198" s="139" t="s">
        <v>55</v>
      </c>
      <c r="R1198" s="140">
        <v>17.2</v>
      </c>
      <c r="S1198" s="140" t="s">
        <v>3651</v>
      </c>
      <c r="T1198" s="151" t="s">
        <v>149</v>
      </c>
      <c r="U1198" s="140" t="s">
        <v>2083</v>
      </c>
      <c r="V1198" s="164" t="s">
        <v>7486</v>
      </c>
      <c r="W1198" s="170">
        <f t="shared" ca="1" si="161"/>
        <v>2005</v>
      </c>
      <c r="X1198" s="170" t="e">
        <f>INDEX(Kraftwerksliste!$C$21:$Z$559,MATCH(A1198,Kraftwerksliste!$D$21:$D$559,0),17)</f>
        <v>#N/A</v>
      </c>
      <c r="Z1198" s="153" t="str" cm="1">
        <f t="array" aca="1" ref="Z1198" ca="1">CELL("format",I1198)</f>
        <v>D1</v>
      </c>
      <c r="AA1198" s="6">
        <v>1197</v>
      </c>
      <c r="AB1198" s="173">
        <f t="shared" ca="1" si="162"/>
        <v>2005</v>
      </c>
      <c r="AC1198" s="6">
        <f t="shared" si="157"/>
        <v>1</v>
      </c>
      <c r="AD1198" s="6">
        <f t="shared" si="158"/>
        <v>0</v>
      </c>
      <c r="AE1198" s="6">
        <f t="shared" si="160"/>
        <v>36</v>
      </c>
      <c r="AF1198" s="6" t="str">
        <f t="shared" si="159"/>
        <v xml:space="preserve">Endgültig Stillgelegt 2018 </v>
      </c>
    </row>
    <row r="1199" spans="1:32" x14ac:dyDescent="0.25">
      <c r="A1199" s="139" t="s">
        <v>5014</v>
      </c>
      <c r="B1199" s="139" t="s">
        <v>5015</v>
      </c>
      <c r="C1199" s="139"/>
      <c r="D1199" s="139">
        <v>54636</v>
      </c>
      <c r="E1199" s="139" t="s">
        <v>6610</v>
      </c>
      <c r="F1199" s="139"/>
      <c r="G1199" s="139" t="s">
        <v>98</v>
      </c>
      <c r="H1199" s="139"/>
      <c r="I1199" s="31" t="s">
        <v>7152</v>
      </c>
      <c r="J1199" s="31" t="s">
        <v>7152</v>
      </c>
      <c r="K1199" s="139" t="s">
        <v>1</v>
      </c>
      <c r="L1199" s="139" t="s">
        <v>3864</v>
      </c>
      <c r="M1199" s="139"/>
      <c r="N1199" s="139"/>
      <c r="O1199" s="139" t="s">
        <v>3864</v>
      </c>
      <c r="P1199" s="139" t="s">
        <v>55</v>
      </c>
      <c r="Q1199" s="139" t="s">
        <v>58</v>
      </c>
      <c r="R1199" s="140">
        <v>11.6</v>
      </c>
      <c r="S1199" s="140" t="s">
        <v>7352</v>
      </c>
      <c r="T1199" s="151" t="s">
        <v>149</v>
      </c>
      <c r="U1199" s="140" t="s">
        <v>61</v>
      </c>
      <c r="V1199" s="164" t="s">
        <v>1</v>
      </c>
      <c r="W1199" s="170" t="str">
        <f t="shared" ca="1" si="161"/>
        <v>2009</v>
      </c>
      <c r="X1199" s="170" t="e">
        <f>INDEX(Kraftwerksliste!$C$21:$Z$559,MATCH(A1199,Kraftwerksliste!$D$21:$D$559,0),17)</f>
        <v>#N/A</v>
      </c>
      <c r="Z1199" s="153" t="str" cm="1">
        <f t="array" aca="1" ref="Z1199" ca="1">CELL("format",I1199)</f>
        <v>F0</v>
      </c>
      <c r="AA1199" s="6">
        <v>1198</v>
      </c>
      <c r="AB1199" s="173" t="str">
        <f t="shared" ca="1" si="162"/>
        <v>2009</v>
      </c>
      <c r="AC1199" s="6">
        <f t="shared" si="157"/>
        <v>0</v>
      </c>
      <c r="AD1199" s="6">
        <f t="shared" si="158"/>
        <v>0</v>
      </c>
      <c r="AE1199" s="6">
        <f t="shared" si="160"/>
        <v>10</v>
      </c>
      <c r="AF1199" s="6" t="str">
        <f t="shared" si="159"/>
        <v>in Betrieb</v>
      </c>
    </row>
    <row r="1200" spans="1:32" x14ac:dyDescent="0.25">
      <c r="A1200" s="139" t="s">
        <v>2165</v>
      </c>
      <c r="B1200" s="139" t="s">
        <v>914</v>
      </c>
      <c r="C1200" s="139" t="s">
        <v>2166</v>
      </c>
      <c r="D1200" s="139">
        <v>86405</v>
      </c>
      <c r="E1200" s="139" t="s">
        <v>2166</v>
      </c>
      <c r="F1200" s="139"/>
      <c r="G1200" s="139" t="s">
        <v>127</v>
      </c>
      <c r="H1200" s="139"/>
      <c r="I1200" s="126">
        <v>8218</v>
      </c>
      <c r="J1200" s="127">
        <v>8218</v>
      </c>
      <c r="K1200" s="139" t="s">
        <v>1</v>
      </c>
      <c r="L1200" s="139" t="s">
        <v>25</v>
      </c>
      <c r="M1200" s="139"/>
      <c r="N1200" s="139"/>
      <c r="O1200" s="139" t="s">
        <v>25</v>
      </c>
      <c r="P1200" s="139" t="s">
        <v>58</v>
      </c>
      <c r="Q1200" s="139" t="s">
        <v>58</v>
      </c>
      <c r="R1200" s="140">
        <v>11.3</v>
      </c>
      <c r="S1200" s="140" t="s">
        <v>2167</v>
      </c>
      <c r="T1200" s="151" t="s">
        <v>370</v>
      </c>
      <c r="U1200" s="140" t="s">
        <v>129</v>
      </c>
      <c r="V1200" s="164" t="s">
        <v>1</v>
      </c>
      <c r="W1200" s="170">
        <f t="shared" ca="1" si="161"/>
        <v>1922</v>
      </c>
      <c r="X1200" s="170" t="e">
        <f>INDEX(Kraftwerksliste!$C$21:$Z$559,MATCH(A1200,Kraftwerksliste!$D$21:$D$559,0),17)</f>
        <v>#N/A</v>
      </c>
      <c r="Z1200" s="153" t="str" cm="1">
        <f t="array" aca="1" ref="Z1200" ca="1">CELL("format",I1200)</f>
        <v>D1</v>
      </c>
      <c r="AA1200" s="6">
        <v>1199</v>
      </c>
      <c r="AB1200" s="173">
        <f t="shared" ca="1" si="162"/>
        <v>1922</v>
      </c>
      <c r="AC1200" s="6">
        <f t="shared" si="157"/>
        <v>0</v>
      </c>
      <c r="AD1200" s="6">
        <f t="shared" si="158"/>
        <v>0</v>
      </c>
      <c r="AE1200" s="6">
        <f t="shared" si="160"/>
        <v>10</v>
      </c>
      <c r="AF1200" s="6" t="str">
        <f t="shared" si="159"/>
        <v>in Betrieb</v>
      </c>
    </row>
    <row r="1201" spans="1:32" x14ac:dyDescent="0.25">
      <c r="A1201" s="139" t="s">
        <v>2168</v>
      </c>
      <c r="B1201" s="139" t="s">
        <v>508</v>
      </c>
      <c r="C1201" s="139" t="s">
        <v>2169</v>
      </c>
      <c r="D1201" s="139">
        <v>86504</v>
      </c>
      <c r="E1201" s="139" t="s">
        <v>2169</v>
      </c>
      <c r="F1201" s="139" t="s">
        <v>2170</v>
      </c>
      <c r="G1201" s="139" t="s">
        <v>127</v>
      </c>
      <c r="H1201" s="139" t="s">
        <v>2169</v>
      </c>
      <c r="I1201" s="30">
        <v>28491</v>
      </c>
      <c r="J1201" s="30">
        <v>28491</v>
      </c>
      <c r="K1201" s="139" t="s">
        <v>1</v>
      </c>
      <c r="L1201" s="139" t="s">
        <v>25</v>
      </c>
      <c r="M1201" s="139"/>
      <c r="N1201" s="139"/>
      <c r="O1201" s="139" t="s">
        <v>25</v>
      </c>
      <c r="P1201" s="139" t="s">
        <v>58</v>
      </c>
      <c r="Q1201" s="139" t="s">
        <v>58</v>
      </c>
      <c r="R1201" s="140">
        <v>12</v>
      </c>
      <c r="S1201" s="140" t="s">
        <v>226</v>
      </c>
      <c r="T1201" s="151" t="s">
        <v>370</v>
      </c>
      <c r="U1201" s="140" t="s">
        <v>129</v>
      </c>
      <c r="V1201" s="164" t="s">
        <v>1</v>
      </c>
      <c r="W1201" s="170">
        <f t="shared" ca="1" si="161"/>
        <v>1978</v>
      </c>
      <c r="X1201" s="170" t="e">
        <f>INDEX(Kraftwerksliste!$C$21:$Z$559,MATCH(A1201,Kraftwerksliste!$D$21:$D$559,0),17)</f>
        <v>#N/A</v>
      </c>
      <c r="Z1201" s="153" t="str" cm="1">
        <f t="array" aca="1" ref="Z1201" ca="1">CELL("format",I1201)</f>
        <v>D1</v>
      </c>
      <c r="AA1201" s="6">
        <v>1200</v>
      </c>
      <c r="AB1201" s="173">
        <f t="shared" ca="1" si="162"/>
        <v>1978</v>
      </c>
      <c r="AC1201" s="6">
        <f t="shared" si="157"/>
        <v>0</v>
      </c>
      <c r="AD1201" s="6">
        <f t="shared" si="158"/>
        <v>0</v>
      </c>
      <c r="AE1201" s="6">
        <f t="shared" si="160"/>
        <v>10</v>
      </c>
      <c r="AF1201" s="6" t="str">
        <f t="shared" si="159"/>
        <v>in Betrieb</v>
      </c>
    </row>
    <row r="1202" spans="1:32" x14ac:dyDescent="0.25">
      <c r="A1202" s="139" t="s">
        <v>5040</v>
      </c>
      <c r="B1202" s="139" t="s">
        <v>3933</v>
      </c>
      <c r="C1202" s="139" t="s">
        <v>5041</v>
      </c>
      <c r="D1202" s="139">
        <v>18519</v>
      </c>
      <c r="E1202" s="139" t="s">
        <v>6626</v>
      </c>
      <c r="F1202" s="139"/>
      <c r="G1202" s="139" t="s">
        <v>144</v>
      </c>
      <c r="H1202" s="139"/>
      <c r="I1202" s="31" t="s">
        <v>7153</v>
      </c>
      <c r="J1202" s="31" t="s">
        <v>7153</v>
      </c>
      <c r="K1202" s="139" t="s">
        <v>1</v>
      </c>
      <c r="L1202" s="139" t="s">
        <v>3864</v>
      </c>
      <c r="M1202" s="139"/>
      <c r="N1202" s="139"/>
      <c r="O1202" s="139" t="s">
        <v>3864</v>
      </c>
      <c r="P1202" s="139" t="s">
        <v>55</v>
      </c>
      <c r="Q1202" s="139"/>
      <c r="R1202" s="140">
        <v>14</v>
      </c>
      <c r="S1202" s="140"/>
      <c r="T1202" s="151" t="s">
        <v>149</v>
      </c>
      <c r="U1202" s="140" t="s">
        <v>77</v>
      </c>
      <c r="V1202" s="164" t="s">
        <v>1</v>
      </c>
      <c r="W1202" s="170" t="str">
        <f t="shared" ca="1" si="161"/>
        <v>2013</v>
      </c>
      <c r="X1202" s="170" t="e">
        <f>INDEX(Kraftwerksliste!$C$21:$Z$559,MATCH(A1202,Kraftwerksliste!$D$21:$D$559,0),17)</f>
        <v>#N/A</v>
      </c>
      <c r="Z1202" s="153" t="str" cm="1">
        <f t="array" aca="1" ref="Z1202" ca="1">CELL("format",I1202)</f>
        <v>F0</v>
      </c>
      <c r="AA1202" s="6">
        <v>1201</v>
      </c>
      <c r="AB1202" s="173" t="str">
        <f t="shared" ca="1" si="162"/>
        <v>2013</v>
      </c>
      <c r="AC1202" s="6">
        <f t="shared" si="157"/>
        <v>0</v>
      </c>
      <c r="AD1202" s="6">
        <f t="shared" si="158"/>
        <v>0</v>
      </c>
      <c r="AE1202" s="6">
        <f t="shared" si="160"/>
        <v>10</v>
      </c>
      <c r="AF1202" s="6" t="str">
        <f t="shared" si="159"/>
        <v>in Betrieb</v>
      </c>
    </row>
    <row r="1203" spans="1:32" x14ac:dyDescent="0.25">
      <c r="A1203" s="139" t="s">
        <v>2176</v>
      </c>
      <c r="B1203" s="139" t="s">
        <v>2177</v>
      </c>
      <c r="C1203" s="139" t="s">
        <v>2178</v>
      </c>
      <c r="D1203" s="139">
        <v>87719</v>
      </c>
      <c r="E1203" s="139" t="s">
        <v>2179</v>
      </c>
      <c r="F1203" s="139" t="s">
        <v>2180</v>
      </c>
      <c r="G1203" s="139" t="s">
        <v>127</v>
      </c>
      <c r="H1203" s="139"/>
      <c r="I1203" s="30">
        <v>32464</v>
      </c>
      <c r="J1203" s="38">
        <v>32464</v>
      </c>
      <c r="K1203" s="139" t="s">
        <v>1</v>
      </c>
      <c r="L1203" s="139" t="s">
        <v>27</v>
      </c>
      <c r="M1203" s="139" t="s">
        <v>27</v>
      </c>
      <c r="N1203" s="139" t="s">
        <v>218</v>
      </c>
      <c r="O1203" s="139" t="s">
        <v>27</v>
      </c>
      <c r="P1203" s="139" t="s">
        <v>58</v>
      </c>
      <c r="Q1203" s="139" t="s">
        <v>58</v>
      </c>
      <c r="R1203" s="140">
        <v>11.4</v>
      </c>
      <c r="S1203" s="140" t="s">
        <v>2181</v>
      </c>
      <c r="T1203" s="151" t="s">
        <v>149</v>
      </c>
      <c r="U1203" s="140" t="s">
        <v>2182</v>
      </c>
      <c r="V1203" s="164" t="s">
        <v>1</v>
      </c>
      <c r="W1203" s="170">
        <f t="shared" ca="1" si="161"/>
        <v>1988</v>
      </c>
      <c r="X1203" s="170" t="str">
        <f>INDEX(Kraftwerksliste!$C$21:$Z$559,MATCH(A1203,Kraftwerksliste!$D$21:$D$559,0),17)</f>
        <v>Steam turbine</v>
      </c>
      <c r="Z1203" s="153" t="str" cm="1">
        <f t="array" aca="1" ref="Z1203" ca="1">CELL("format",I1203)</f>
        <v>D1</v>
      </c>
      <c r="AA1203" s="6">
        <v>1202</v>
      </c>
      <c r="AB1203" s="173">
        <f t="shared" ca="1" si="162"/>
        <v>1988</v>
      </c>
      <c r="AC1203" s="6">
        <f t="shared" si="157"/>
        <v>0</v>
      </c>
      <c r="AD1203" s="6">
        <f t="shared" si="158"/>
        <v>0</v>
      </c>
      <c r="AE1203" s="6">
        <f t="shared" si="160"/>
        <v>10</v>
      </c>
      <c r="AF1203" s="6" t="str">
        <f t="shared" si="159"/>
        <v>in Betrieb</v>
      </c>
    </row>
    <row r="1204" spans="1:32" x14ac:dyDescent="0.25">
      <c r="A1204" s="139" t="s">
        <v>2192</v>
      </c>
      <c r="B1204" s="139" t="s">
        <v>508</v>
      </c>
      <c r="C1204" s="139" t="s">
        <v>2193</v>
      </c>
      <c r="D1204" s="139">
        <v>85368</v>
      </c>
      <c r="E1204" s="139" t="s">
        <v>2194</v>
      </c>
      <c r="F1204" s="139" t="s">
        <v>494</v>
      </c>
      <c r="G1204" s="139" t="s">
        <v>127</v>
      </c>
      <c r="H1204" s="139" t="s">
        <v>2193</v>
      </c>
      <c r="I1204" s="30">
        <v>10594</v>
      </c>
      <c r="J1204" s="30">
        <v>10594</v>
      </c>
      <c r="K1204" s="139" t="s">
        <v>1</v>
      </c>
      <c r="L1204" s="139" t="s">
        <v>25</v>
      </c>
      <c r="M1204" s="139"/>
      <c r="N1204" s="139"/>
      <c r="O1204" s="139" t="s">
        <v>25</v>
      </c>
      <c r="P1204" s="139" t="s">
        <v>58</v>
      </c>
      <c r="Q1204" s="139" t="s">
        <v>58</v>
      </c>
      <c r="R1204" s="140">
        <v>22.3</v>
      </c>
      <c r="S1204" s="140" t="s">
        <v>226</v>
      </c>
      <c r="T1204" s="151" t="s">
        <v>370</v>
      </c>
      <c r="U1204" s="140" t="s">
        <v>909</v>
      </c>
      <c r="V1204" s="164" t="s">
        <v>1</v>
      </c>
      <c r="W1204" s="170">
        <f t="shared" ca="1" si="161"/>
        <v>1929</v>
      </c>
      <c r="X1204" s="170" t="e">
        <f>INDEX(Kraftwerksliste!$C$21:$Z$559,MATCH(A1204,Kraftwerksliste!$D$21:$D$559,0),17)</f>
        <v>#N/A</v>
      </c>
      <c r="Z1204" s="153" t="str" cm="1">
        <f t="array" aca="1" ref="Z1204" ca="1">CELL("format",I1204)</f>
        <v>D1</v>
      </c>
      <c r="AA1204" s="6">
        <v>1203</v>
      </c>
      <c r="AB1204" s="173">
        <f t="shared" ca="1" si="162"/>
        <v>1929</v>
      </c>
      <c r="AC1204" s="6">
        <f t="shared" si="157"/>
        <v>0</v>
      </c>
      <c r="AD1204" s="6">
        <f t="shared" si="158"/>
        <v>0</v>
      </c>
      <c r="AE1204" s="6">
        <f t="shared" si="160"/>
        <v>10</v>
      </c>
      <c r="AF1204" s="6" t="str">
        <f t="shared" si="159"/>
        <v>in Betrieb</v>
      </c>
    </row>
    <row r="1205" spans="1:32" x14ac:dyDescent="0.25">
      <c r="A1205" s="139" t="s">
        <v>2203</v>
      </c>
      <c r="B1205" s="139" t="s">
        <v>81</v>
      </c>
      <c r="C1205" s="139" t="s">
        <v>2204</v>
      </c>
      <c r="D1205" s="139">
        <v>56254</v>
      </c>
      <c r="E1205" s="139" t="s">
        <v>2204</v>
      </c>
      <c r="F1205" s="139"/>
      <c r="G1205" s="139" t="s">
        <v>98</v>
      </c>
      <c r="H1205" s="139"/>
      <c r="I1205" s="30">
        <v>23743</v>
      </c>
      <c r="J1205" s="30">
        <v>23743</v>
      </c>
      <c r="K1205" s="139" t="s">
        <v>1</v>
      </c>
      <c r="L1205" s="139" t="s">
        <v>25</v>
      </c>
      <c r="M1205" s="139"/>
      <c r="N1205" s="139"/>
      <c r="O1205" s="139" t="s">
        <v>25</v>
      </c>
      <c r="P1205" s="139" t="s">
        <v>58</v>
      </c>
      <c r="Q1205" s="139" t="s">
        <v>58</v>
      </c>
      <c r="R1205" s="140">
        <v>16.399999999999999</v>
      </c>
      <c r="S1205" s="140"/>
      <c r="T1205" s="151" t="s">
        <v>149</v>
      </c>
      <c r="U1205" s="140" t="s">
        <v>61</v>
      </c>
      <c r="V1205" s="164" t="s">
        <v>1</v>
      </c>
      <c r="W1205" s="170">
        <f t="shared" ca="1" si="161"/>
        <v>1965</v>
      </c>
      <c r="X1205" s="170" t="e">
        <f>INDEX(Kraftwerksliste!$C$21:$Z$559,MATCH(A1205,Kraftwerksliste!$D$21:$D$559,0),17)</f>
        <v>#N/A</v>
      </c>
      <c r="Z1205" s="153" t="str" cm="1">
        <f t="array" aca="1" ref="Z1205" ca="1">CELL("format",I1205)</f>
        <v>D1</v>
      </c>
      <c r="AA1205" s="6">
        <v>1204</v>
      </c>
      <c r="AB1205" s="173">
        <f t="shared" ca="1" si="162"/>
        <v>1965</v>
      </c>
      <c r="AC1205" s="6">
        <f t="shared" si="157"/>
        <v>0</v>
      </c>
      <c r="AD1205" s="6">
        <f t="shared" si="158"/>
        <v>0</v>
      </c>
      <c r="AE1205" s="6">
        <f t="shared" si="160"/>
        <v>10</v>
      </c>
      <c r="AF1205" s="6" t="str">
        <f t="shared" si="159"/>
        <v>in Betrieb</v>
      </c>
    </row>
    <row r="1206" spans="1:32" x14ac:dyDescent="0.25">
      <c r="A1206" s="139" t="s">
        <v>2246</v>
      </c>
      <c r="B1206" s="139" t="s">
        <v>81</v>
      </c>
      <c r="C1206" s="139" t="s">
        <v>2247</v>
      </c>
      <c r="D1206" s="139">
        <v>56858</v>
      </c>
      <c r="E1206" s="139" t="s">
        <v>2247</v>
      </c>
      <c r="F1206" s="139"/>
      <c r="G1206" s="139" t="s">
        <v>98</v>
      </c>
      <c r="H1206" s="139"/>
      <c r="I1206" s="30">
        <v>24108</v>
      </c>
      <c r="J1206" s="30">
        <v>24108</v>
      </c>
      <c r="K1206" s="139" t="s">
        <v>1</v>
      </c>
      <c r="L1206" s="139" t="s">
        <v>25</v>
      </c>
      <c r="M1206" s="139"/>
      <c r="N1206" s="139"/>
      <c r="O1206" s="139" t="s">
        <v>25</v>
      </c>
      <c r="P1206" s="139" t="s">
        <v>58</v>
      </c>
      <c r="Q1206" s="139" t="s">
        <v>58</v>
      </c>
      <c r="R1206" s="140">
        <v>16.399999999999999</v>
      </c>
      <c r="S1206" s="140"/>
      <c r="T1206" s="151" t="s">
        <v>149</v>
      </c>
      <c r="U1206" s="140" t="s">
        <v>61</v>
      </c>
      <c r="V1206" s="164" t="s">
        <v>1</v>
      </c>
      <c r="W1206" s="170">
        <f t="shared" ca="1" si="161"/>
        <v>1966</v>
      </c>
      <c r="X1206" s="170" t="e">
        <f>INDEX(Kraftwerksliste!$C$21:$Z$559,MATCH(A1206,Kraftwerksliste!$D$21:$D$559,0),17)</f>
        <v>#N/A</v>
      </c>
      <c r="Z1206" s="153" t="str" cm="1">
        <f t="array" aca="1" ref="Z1206" ca="1">CELL("format",I1206)</f>
        <v>D1</v>
      </c>
      <c r="AA1206" s="6">
        <v>1205</v>
      </c>
      <c r="AB1206" s="173">
        <f t="shared" ca="1" si="162"/>
        <v>1966</v>
      </c>
      <c r="AC1206" s="6">
        <f t="shared" si="157"/>
        <v>0</v>
      </c>
      <c r="AD1206" s="6">
        <f t="shared" si="158"/>
        <v>0</v>
      </c>
      <c r="AE1206" s="6">
        <f t="shared" si="160"/>
        <v>10</v>
      </c>
      <c r="AF1206" s="6" t="str">
        <f t="shared" si="159"/>
        <v>in Betrieb</v>
      </c>
    </row>
    <row r="1207" spans="1:32" x14ac:dyDescent="0.25">
      <c r="A1207" s="139" t="s">
        <v>2296</v>
      </c>
      <c r="B1207" s="139" t="s">
        <v>508</v>
      </c>
      <c r="C1207" s="139" t="s">
        <v>2297</v>
      </c>
      <c r="D1207" s="139">
        <v>84100</v>
      </c>
      <c r="E1207" s="139" t="s">
        <v>2297</v>
      </c>
      <c r="F1207" s="139" t="s">
        <v>2298</v>
      </c>
      <c r="G1207" s="139" t="s">
        <v>127</v>
      </c>
      <c r="H1207" s="139" t="s">
        <v>2297</v>
      </c>
      <c r="I1207" s="30">
        <v>18629</v>
      </c>
      <c r="J1207" s="30">
        <v>18629</v>
      </c>
      <c r="K1207" s="139" t="s">
        <v>1</v>
      </c>
      <c r="L1207" s="139" t="s">
        <v>25</v>
      </c>
      <c r="M1207" s="139"/>
      <c r="N1207" s="139"/>
      <c r="O1207" s="139" t="s">
        <v>25</v>
      </c>
      <c r="P1207" s="139" t="s">
        <v>58</v>
      </c>
      <c r="Q1207" s="139" t="s">
        <v>58</v>
      </c>
      <c r="R1207" s="140">
        <v>16.2</v>
      </c>
      <c r="S1207" s="140" t="s">
        <v>226</v>
      </c>
      <c r="T1207" s="151" t="s">
        <v>370</v>
      </c>
      <c r="U1207" s="140" t="s">
        <v>168</v>
      </c>
      <c r="V1207" s="164" t="s">
        <v>1</v>
      </c>
      <c r="W1207" s="170">
        <f t="shared" ca="1" si="161"/>
        <v>1951</v>
      </c>
      <c r="X1207" s="170" t="e">
        <f>INDEX(Kraftwerksliste!$C$21:$Z$559,MATCH(A1207,Kraftwerksliste!$D$21:$D$559,0),17)</f>
        <v>#N/A</v>
      </c>
      <c r="Z1207" s="153" t="str" cm="1">
        <f t="array" aca="1" ref="Z1207" ca="1">CELL("format",I1207)</f>
        <v>D1</v>
      </c>
      <c r="AA1207" s="6">
        <v>1206</v>
      </c>
      <c r="AB1207" s="173">
        <f t="shared" ca="1" si="162"/>
        <v>1951</v>
      </c>
      <c r="AC1207" s="6">
        <f t="shared" si="157"/>
        <v>0</v>
      </c>
      <c r="AD1207" s="6">
        <f t="shared" si="158"/>
        <v>0</v>
      </c>
      <c r="AE1207" s="6">
        <f t="shared" si="160"/>
        <v>10</v>
      </c>
      <c r="AF1207" s="6" t="str">
        <f t="shared" si="159"/>
        <v>in Betrieb</v>
      </c>
    </row>
    <row r="1208" spans="1:32" x14ac:dyDescent="0.25">
      <c r="A1208" s="139" t="s">
        <v>5114</v>
      </c>
      <c r="B1208" s="139" t="s">
        <v>1531</v>
      </c>
      <c r="C1208" s="139" t="s">
        <v>5115</v>
      </c>
      <c r="D1208" s="139">
        <v>14913</v>
      </c>
      <c r="E1208" s="139" t="s">
        <v>6669</v>
      </c>
      <c r="F1208" s="139"/>
      <c r="G1208" s="139" t="s">
        <v>66</v>
      </c>
      <c r="H1208" s="139"/>
      <c r="I1208" s="30">
        <v>39904</v>
      </c>
      <c r="J1208" s="30">
        <v>39904</v>
      </c>
      <c r="K1208" s="139" t="s">
        <v>1</v>
      </c>
      <c r="L1208" s="139" t="s">
        <v>3864</v>
      </c>
      <c r="M1208" s="139"/>
      <c r="N1208" s="139"/>
      <c r="O1208" s="139" t="s">
        <v>3864</v>
      </c>
      <c r="P1208" s="139" t="s">
        <v>55</v>
      </c>
      <c r="Q1208" s="139"/>
      <c r="R1208" s="140">
        <v>12</v>
      </c>
      <c r="S1208" s="140" t="s">
        <v>7362</v>
      </c>
      <c r="T1208" s="151" t="s">
        <v>370</v>
      </c>
      <c r="U1208" s="140" t="s">
        <v>77</v>
      </c>
      <c r="V1208" s="164" t="s">
        <v>1</v>
      </c>
      <c r="W1208" s="170">
        <f t="shared" ca="1" si="161"/>
        <v>2009</v>
      </c>
      <c r="X1208" s="170" t="e">
        <f>INDEX(Kraftwerksliste!$C$21:$Z$559,MATCH(A1208,Kraftwerksliste!$D$21:$D$559,0),17)</f>
        <v>#N/A</v>
      </c>
      <c r="Z1208" s="153" t="str" cm="1">
        <f t="array" aca="1" ref="Z1208" ca="1">CELL("format",I1208)</f>
        <v>D1</v>
      </c>
      <c r="AA1208" s="6">
        <v>1207</v>
      </c>
      <c r="AB1208" s="173">
        <f t="shared" ca="1" si="162"/>
        <v>2009</v>
      </c>
      <c r="AC1208" s="6">
        <f t="shared" si="157"/>
        <v>0</v>
      </c>
      <c r="AD1208" s="6">
        <f t="shared" si="158"/>
        <v>0</v>
      </c>
      <c r="AE1208" s="6">
        <f t="shared" si="160"/>
        <v>10</v>
      </c>
      <c r="AF1208" s="6" t="str">
        <f t="shared" si="159"/>
        <v>in Betrieb</v>
      </c>
    </row>
    <row r="1209" spans="1:32" x14ac:dyDescent="0.25">
      <c r="A1209" s="139" t="s">
        <v>2300</v>
      </c>
      <c r="B1209" s="139" t="s">
        <v>508</v>
      </c>
      <c r="C1209" s="139" t="s">
        <v>2301</v>
      </c>
      <c r="D1209" s="139">
        <v>84183</v>
      </c>
      <c r="E1209" s="139" t="s">
        <v>2302</v>
      </c>
      <c r="F1209" s="139" t="s">
        <v>2303</v>
      </c>
      <c r="G1209" s="139" t="s">
        <v>127</v>
      </c>
      <c r="H1209" s="139" t="s">
        <v>2301</v>
      </c>
      <c r="I1209" s="30">
        <v>20821</v>
      </c>
      <c r="J1209" s="30">
        <v>20821</v>
      </c>
      <c r="K1209" s="139" t="s">
        <v>1</v>
      </c>
      <c r="L1209" s="139" t="s">
        <v>25</v>
      </c>
      <c r="M1209" s="139"/>
      <c r="N1209" s="139"/>
      <c r="O1209" s="139" t="s">
        <v>25</v>
      </c>
      <c r="P1209" s="139" t="s">
        <v>58</v>
      </c>
      <c r="Q1209" s="139" t="s">
        <v>58</v>
      </c>
      <c r="R1209" s="140">
        <v>14.8</v>
      </c>
      <c r="S1209" s="140" t="s">
        <v>226</v>
      </c>
      <c r="T1209" s="151" t="s">
        <v>370</v>
      </c>
      <c r="U1209" s="140" t="s">
        <v>168</v>
      </c>
      <c r="V1209" s="164" t="s">
        <v>1</v>
      </c>
      <c r="W1209" s="170">
        <f t="shared" ca="1" si="161"/>
        <v>1957</v>
      </c>
      <c r="X1209" s="170" t="e">
        <f>INDEX(Kraftwerksliste!$C$21:$Z$559,MATCH(A1209,Kraftwerksliste!$D$21:$D$559,0),17)</f>
        <v>#N/A</v>
      </c>
      <c r="Z1209" s="153" t="str" cm="1">
        <f t="array" aca="1" ref="Z1209" ca="1">CELL("format",I1209)</f>
        <v>D1</v>
      </c>
      <c r="AA1209" s="6">
        <v>1208</v>
      </c>
      <c r="AB1209" s="173">
        <f t="shared" ca="1" si="162"/>
        <v>1957</v>
      </c>
      <c r="AC1209" s="6">
        <f t="shared" si="157"/>
        <v>0</v>
      </c>
      <c r="AD1209" s="6">
        <f t="shared" si="158"/>
        <v>0</v>
      </c>
      <c r="AE1209" s="6">
        <f t="shared" si="160"/>
        <v>10</v>
      </c>
      <c r="AF1209" s="6" t="str">
        <f t="shared" si="159"/>
        <v>in Betrieb</v>
      </c>
    </row>
    <row r="1210" spans="1:32" x14ac:dyDescent="0.25">
      <c r="A1210" s="139" t="s">
        <v>2358</v>
      </c>
      <c r="B1210" s="139" t="s">
        <v>508</v>
      </c>
      <c r="C1210" s="139" t="s">
        <v>2359</v>
      </c>
      <c r="D1210" s="139">
        <v>85445</v>
      </c>
      <c r="E1210" s="139" t="s">
        <v>2360</v>
      </c>
      <c r="F1210" s="139" t="s">
        <v>2361</v>
      </c>
      <c r="G1210" s="139" t="s">
        <v>127</v>
      </c>
      <c r="H1210" s="139" t="s">
        <v>2359</v>
      </c>
      <c r="I1210" s="30">
        <v>8767</v>
      </c>
      <c r="J1210" s="30">
        <v>8767</v>
      </c>
      <c r="K1210" s="139" t="s">
        <v>1</v>
      </c>
      <c r="L1210" s="139" t="s">
        <v>25</v>
      </c>
      <c r="M1210" s="139"/>
      <c r="N1210" s="139"/>
      <c r="O1210" s="139" t="s">
        <v>25</v>
      </c>
      <c r="P1210" s="139" t="s">
        <v>58</v>
      </c>
      <c r="Q1210" s="139" t="s">
        <v>58</v>
      </c>
      <c r="R1210" s="140">
        <v>27</v>
      </c>
      <c r="S1210" s="140" t="s">
        <v>226</v>
      </c>
      <c r="T1210" s="151" t="s">
        <v>370</v>
      </c>
      <c r="U1210" s="140" t="s">
        <v>909</v>
      </c>
      <c r="V1210" s="164" t="s">
        <v>1</v>
      </c>
      <c r="W1210" s="170">
        <f t="shared" ca="1" si="161"/>
        <v>1924</v>
      </c>
      <c r="X1210" s="170" t="e">
        <f>INDEX(Kraftwerksliste!$C$21:$Z$559,MATCH(A1210,Kraftwerksliste!$D$21:$D$559,0),17)</f>
        <v>#N/A</v>
      </c>
      <c r="Z1210" s="153" t="str" cm="1">
        <f t="array" aca="1" ref="Z1210" ca="1">CELL("format",I1210)</f>
        <v>D1</v>
      </c>
      <c r="AA1210" s="6">
        <v>1209</v>
      </c>
      <c r="AB1210" s="173">
        <f t="shared" ca="1" si="162"/>
        <v>1924</v>
      </c>
      <c r="AC1210" s="6">
        <f t="shared" si="157"/>
        <v>0</v>
      </c>
      <c r="AD1210" s="6">
        <f t="shared" si="158"/>
        <v>0</v>
      </c>
      <c r="AE1210" s="6">
        <f t="shared" si="160"/>
        <v>10</v>
      </c>
      <c r="AF1210" s="6" t="str">
        <f t="shared" si="159"/>
        <v>in Betrieb</v>
      </c>
    </row>
    <row r="1211" spans="1:32" x14ac:dyDescent="0.25">
      <c r="A1211" s="139" t="s">
        <v>2398</v>
      </c>
      <c r="B1211" s="139" t="s">
        <v>914</v>
      </c>
      <c r="C1211" s="139" t="s">
        <v>2399</v>
      </c>
      <c r="D1211" s="139">
        <v>86698</v>
      </c>
      <c r="E1211" s="139" t="s">
        <v>2400</v>
      </c>
      <c r="F1211" s="139"/>
      <c r="G1211" s="139" t="s">
        <v>127</v>
      </c>
      <c r="H1211" s="139"/>
      <c r="I1211" s="126">
        <v>19811</v>
      </c>
      <c r="J1211" s="126">
        <v>19811</v>
      </c>
      <c r="K1211" s="139" t="s">
        <v>1</v>
      </c>
      <c r="L1211" s="139" t="s">
        <v>25</v>
      </c>
      <c r="M1211" s="139"/>
      <c r="N1211" s="139"/>
      <c r="O1211" s="139" t="s">
        <v>25</v>
      </c>
      <c r="P1211" s="139" t="s">
        <v>58</v>
      </c>
      <c r="Q1211" s="139" t="s">
        <v>58</v>
      </c>
      <c r="R1211" s="140">
        <v>11.9</v>
      </c>
      <c r="S1211" s="140" t="s">
        <v>2401</v>
      </c>
      <c r="T1211" s="151" t="s">
        <v>370</v>
      </c>
      <c r="U1211" s="140" t="s">
        <v>129</v>
      </c>
      <c r="V1211" s="164" t="s">
        <v>1</v>
      </c>
      <c r="W1211" s="170">
        <f t="shared" ca="1" si="161"/>
        <v>1954</v>
      </c>
      <c r="X1211" s="170" t="e">
        <f>INDEX(Kraftwerksliste!$C$21:$Z$559,MATCH(A1211,Kraftwerksliste!$D$21:$D$559,0),17)</f>
        <v>#N/A</v>
      </c>
      <c r="Z1211" s="153" t="str" cm="1">
        <f t="array" aca="1" ref="Z1211" ca="1">CELL("format",I1211)</f>
        <v>D1</v>
      </c>
      <c r="AA1211" s="6">
        <v>1210</v>
      </c>
      <c r="AB1211" s="173">
        <f t="shared" ca="1" si="162"/>
        <v>1954</v>
      </c>
      <c r="AC1211" s="6">
        <f t="shared" si="157"/>
        <v>0</v>
      </c>
      <c r="AD1211" s="6">
        <f t="shared" si="158"/>
        <v>0</v>
      </c>
      <c r="AE1211" s="6">
        <f t="shared" si="160"/>
        <v>10</v>
      </c>
      <c r="AF1211" s="6" t="str">
        <f t="shared" si="159"/>
        <v>in Betrieb</v>
      </c>
    </row>
    <row r="1212" spans="1:32" x14ac:dyDescent="0.25">
      <c r="A1212" s="139" t="s">
        <v>2409</v>
      </c>
      <c r="B1212" s="139" t="s">
        <v>2410</v>
      </c>
      <c r="C1212" s="139" t="s">
        <v>2411</v>
      </c>
      <c r="D1212" s="139">
        <v>63069</v>
      </c>
      <c r="E1212" s="139" t="s">
        <v>2412</v>
      </c>
      <c r="F1212" s="139"/>
      <c r="G1212" s="139" t="s">
        <v>220</v>
      </c>
      <c r="H1212" s="139"/>
      <c r="I1212" s="30">
        <v>26299</v>
      </c>
      <c r="J1212" s="30">
        <v>26299</v>
      </c>
      <c r="K1212" s="139" t="s">
        <v>1</v>
      </c>
      <c r="L1212" s="139" t="s">
        <v>16</v>
      </c>
      <c r="M1212" s="139"/>
      <c r="N1212" s="139"/>
      <c r="O1212" s="139" t="s">
        <v>16</v>
      </c>
      <c r="P1212" s="139" t="s">
        <v>58</v>
      </c>
      <c r="Q1212" s="139" t="s">
        <v>158</v>
      </c>
      <c r="R1212" s="140">
        <v>14.5</v>
      </c>
      <c r="S1212" s="140" t="s">
        <v>2413</v>
      </c>
      <c r="T1212" s="151" t="s">
        <v>149</v>
      </c>
      <c r="U1212" s="140" t="s">
        <v>2414</v>
      </c>
      <c r="V1212" s="164" t="s">
        <v>1</v>
      </c>
      <c r="W1212" s="170">
        <f t="shared" ca="1" si="161"/>
        <v>1972</v>
      </c>
      <c r="X1212" s="170" t="str">
        <f>INDEX(Kraftwerksliste!$C$21:$Z$559,MATCH(A1212,Kraftwerksliste!$D$21:$D$559,0),17)</f>
        <v>Steam turbine</v>
      </c>
      <c r="Z1212" s="153" t="str" cm="1">
        <f t="array" aca="1" ref="Z1212" ca="1">CELL("format",I1212)</f>
        <v>D1</v>
      </c>
      <c r="AA1212" s="6">
        <v>1211</v>
      </c>
      <c r="AB1212" s="173">
        <f t="shared" ca="1" si="162"/>
        <v>1972</v>
      </c>
      <c r="AC1212" s="6">
        <f t="shared" si="157"/>
        <v>0</v>
      </c>
      <c r="AD1212" s="6">
        <f t="shared" si="158"/>
        <v>0</v>
      </c>
      <c r="AE1212" s="6">
        <f t="shared" si="160"/>
        <v>10</v>
      </c>
      <c r="AF1212" s="6" t="str">
        <f t="shared" si="159"/>
        <v>in Betrieb</v>
      </c>
    </row>
    <row r="1213" spans="1:32" x14ac:dyDescent="0.25">
      <c r="A1213" s="139" t="s">
        <v>5218</v>
      </c>
      <c r="B1213" s="139" t="s">
        <v>4140</v>
      </c>
      <c r="C1213" s="139" t="s">
        <v>5219</v>
      </c>
      <c r="D1213" s="139">
        <v>29465</v>
      </c>
      <c r="E1213" s="139" t="s">
        <v>6719</v>
      </c>
      <c r="F1213" s="139"/>
      <c r="G1213" s="139" t="s">
        <v>59</v>
      </c>
      <c r="H1213" s="139" t="s">
        <v>2420</v>
      </c>
      <c r="I1213" s="30">
        <v>40441</v>
      </c>
      <c r="J1213" s="30">
        <v>40441</v>
      </c>
      <c r="K1213" s="139" t="s">
        <v>1</v>
      </c>
      <c r="L1213" s="139" t="s">
        <v>3864</v>
      </c>
      <c r="M1213" s="139"/>
      <c r="N1213" s="139"/>
      <c r="O1213" s="139" t="s">
        <v>3864</v>
      </c>
      <c r="P1213" s="139" t="s">
        <v>55</v>
      </c>
      <c r="Q1213" s="139" t="s">
        <v>58</v>
      </c>
      <c r="R1213" s="140">
        <v>12</v>
      </c>
      <c r="S1213" s="140" t="s">
        <v>7378</v>
      </c>
      <c r="T1213" s="151" t="s">
        <v>149</v>
      </c>
      <c r="U1213" s="140" t="s">
        <v>161</v>
      </c>
      <c r="V1213" s="164" t="s">
        <v>1</v>
      </c>
      <c r="W1213" s="170">
        <f t="shared" ca="1" si="161"/>
        <v>2010</v>
      </c>
      <c r="X1213" s="170" t="e">
        <f>INDEX(Kraftwerksliste!$C$21:$Z$559,MATCH(A1213,Kraftwerksliste!$D$21:$D$559,0),17)</f>
        <v>#N/A</v>
      </c>
      <c r="Z1213" s="153" t="str" cm="1">
        <f t="array" aca="1" ref="Z1213" ca="1">CELL("format",I1213)</f>
        <v>D1</v>
      </c>
      <c r="AA1213" s="6">
        <v>1212</v>
      </c>
      <c r="AB1213" s="173">
        <f t="shared" ca="1" si="162"/>
        <v>2010</v>
      </c>
      <c r="AC1213" s="6">
        <f t="shared" si="157"/>
        <v>0</v>
      </c>
      <c r="AD1213" s="6">
        <f t="shared" si="158"/>
        <v>0</v>
      </c>
      <c r="AE1213" s="6">
        <f t="shared" si="160"/>
        <v>10</v>
      </c>
      <c r="AF1213" s="6" t="str">
        <f t="shared" si="159"/>
        <v>in Betrieb</v>
      </c>
    </row>
    <row r="1214" spans="1:32" x14ac:dyDescent="0.25">
      <c r="A1214" s="139" t="s">
        <v>5238</v>
      </c>
      <c r="B1214" s="139" t="s">
        <v>145</v>
      </c>
      <c r="C1214" s="139" t="s">
        <v>5239</v>
      </c>
      <c r="D1214" s="139">
        <v>26842</v>
      </c>
      <c r="E1214" s="139" t="s">
        <v>6733</v>
      </c>
      <c r="F1214" s="139" t="s">
        <v>6734</v>
      </c>
      <c r="G1214" s="139" t="s">
        <v>59</v>
      </c>
      <c r="H1214" s="139" t="s">
        <v>5239</v>
      </c>
      <c r="I1214" s="32">
        <v>1999</v>
      </c>
      <c r="J1214" s="32">
        <v>1999</v>
      </c>
      <c r="K1214" s="139" t="s">
        <v>1</v>
      </c>
      <c r="L1214" s="139" t="s">
        <v>3864</v>
      </c>
      <c r="M1214" s="139"/>
      <c r="N1214" s="139"/>
      <c r="O1214" s="139" t="s">
        <v>3864</v>
      </c>
      <c r="P1214" s="139" t="s">
        <v>55</v>
      </c>
      <c r="Q1214" s="139"/>
      <c r="R1214" s="140">
        <v>12</v>
      </c>
      <c r="S1214" s="140" t="s">
        <v>5239</v>
      </c>
      <c r="T1214" s="151" t="s">
        <v>149</v>
      </c>
      <c r="U1214" s="140" t="s">
        <v>60</v>
      </c>
      <c r="V1214" s="164" t="s">
        <v>1</v>
      </c>
      <c r="W1214" s="170" t="str">
        <f t="shared" ca="1" si="161"/>
        <v>1999</v>
      </c>
      <c r="X1214" s="170" t="e">
        <f>INDEX(Kraftwerksliste!$C$21:$Z$559,MATCH(A1214,Kraftwerksliste!$D$21:$D$559,0),17)</f>
        <v>#N/A</v>
      </c>
      <c r="Z1214" s="153" t="str" cm="1">
        <f t="array" aca="1" ref="Z1214" ca="1">CELL("format",I1214)</f>
        <v>G</v>
      </c>
      <c r="AA1214" s="6">
        <v>1213</v>
      </c>
      <c r="AB1214" s="173" t="str">
        <f t="shared" ca="1" si="162"/>
        <v>1999</v>
      </c>
      <c r="AC1214" s="6">
        <f t="shared" si="157"/>
        <v>0</v>
      </c>
      <c r="AD1214" s="6">
        <f t="shared" si="158"/>
        <v>0</v>
      </c>
      <c r="AE1214" s="6">
        <f t="shared" si="160"/>
        <v>10</v>
      </c>
      <c r="AF1214" s="6" t="str">
        <f t="shared" si="159"/>
        <v>in Betrieb</v>
      </c>
    </row>
    <row r="1215" spans="1:32" x14ac:dyDescent="0.25">
      <c r="A1215" s="139" t="s">
        <v>3571</v>
      </c>
      <c r="B1215" s="139" t="s">
        <v>3572</v>
      </c>
      <c r="C1215" s="139" t="s">
        <v>3573</v>
      </c>
      <c r="D1215" s="139">
        <v>82380</v>
      </c>
      <c r="E1215" s="139" t="s">
        <v>3574</v>
      </c>
      <c r="F1215" s="139"/>
      <c r="G1215" s="139" t="s">
        <v>127</v>
      </c>
      <c r="H1215" s="139" t="s">
        <v>3575</v>
      </c>
      <c r="I1215" s="31">
        <v>1989</v>
      </c>
      <c r="J1215" s="31">
        <v>1989</v>
      </c>
      <c r="K1215" s="139" t="s">
        <v>3576</v>
      </c>
      <c r="L1215" s="139" t="s">
        <v>110</v>
      </c>
      <c r="M1215" s="139" t="s">
        <v>3577</v>
      </c>
      <c r="N1215" s="139"/>
      <c r="O1215" s="139" t="s">
        <v>20</v>
      </c>
      <c r="P1215" s="139" t="s">
        <v>58</v>
      </c>
      <c r="Q1215" s="139" t="s">
        <v>55</v>
      </c>
      <c r="R1215" s="140">
        <v>5.3</v>
      </c>
      <c r="S1215" s="140" t="s">
        <v>3578</v>
      </c>
      <c r="T1215" s="151">
        <v>6</v>
      </c>
      <c r="U1215" s="140" t="s">
        <v>3579</v>
      </c>
      <c r="V1215" s="164" t="s">
        <v>7484</v>
      </c>
      <c r="W1215" s="170" t="str">
        <f t="shared" ca="1" si="161"/>
        <v>1989</v>
      </c>
      <c r="X1215" s="170" t="e">
        <f>INDEX(Kraftwerksliste!$C$21:$Z$559,MATCH(A1215,Kraftwerksliste!$D$21:$D$559,0),17)</f>
        <v>#N/A</v>
      </c>
      <c r="Z1215" s="153" t="str" cm="1">
        <f t="array" aca="1" ref="Z1215" ca="1">CELL("format",I1215)</f>
        <v>F0</v>
      </c>
      <c r="AA1215" s="6">
        <v>1214</v>
      </c>
      <c r="AB1215" s="173" t="str">
        <f t="shared" ca="1" si="162"/>
        <v>1989</v>
      </c>
      <c r="AC1215" s="6">
        <f t="shared" si="157"/>
        <v>0</v>
      </c>
      <c r="AD1215" s="6">
        <f t="shared" si="158"/>
        <v>1</v>
      </c>
      <c r="AE1215" s="6">
        <f t="shared" si="160"/>
        <v>37</v>
      </c>
      <c r="AF1215" s="6" t="str">
        <f t="shared" si="159"/>
        <v xml:space="preserve">Endgültig Stillgelegt 2016 </v>
      </c>
    </row>
    <row r="1216" spans="1:32" x14ac:dyDescent="0.25">
      <c r="A1216" s="139" t="s">
        <v>3580</v>
      </c>
      <c r="B1216" s="139" t="s">
        <v>3572</v>
      </c>
      <c r="C1216" s="139" t="s">
        <v>3573</v>
      </c>
      <c r="D1216" s="139">
        <v>82380</v>
      </c>
      <c r="E1216" s="139" t="s">
        <v>3574</v>
      </c>
      <c r="F1216" s="139"/>
      <c r="G1216" s="139" t="s">
        <v>127</v>
      </c>
      <c r="H1216" s="139" t="s">
        <v>3581</v>
      </c>
      <c r="I1216" s="31">
        <v>1987</v>
      </c>
      <c r="J1216" s="31">
        <v>1987</v>
      </c>
      <c r="K1216" s="139" t="s">
        <v>3576</v>
      </c>
      <c r="L1216" s="139" t="s">
        <v>110</v>
      </c>
      <c r="M1216" s="139" t="s">
        <v>3577</v>
      </c>
      <c r="N1216" s="139"/>
      <c r="O1216" s="139" t="s">
        <v>20</v>
      </c>
      <c r="P1216" s="139" t="s">
        <v>58</v>
      </c>
      <c r="Q1216" s="139" t="s">
        <v>55</v>
      </c>
      <c r="R1216" s="140">
        <v>5.3</v>
      </c>
      <c r="S1216" s="140" t="s">
        <v>3578</v>
      </c>
      <c r="T1216" s="151">
        <v>6</v>
      </c>
      <c r="U1216" s="140" t="s">
        <v>3579</v>
      </c>
      <c r="V1216" s="164" t="s">
        <v>7484</v>
      </c>
      <c r="W1216" s="170" t="str">
        <f t="shared" ca="1" si="161"/>
        <v>1987</v>
      </c>
      <c r="X1216" s="170" t="e">
        <f>INDEX(Kraftwerksliste!$C$21:$Z$559,MATCH(A1216,Kraftwerksliste!$D$21:$D$559,0),17)</f>
        <v>#N/A</v>
      </c>
      <c r="Z1216" s="153" t="str" cm="1">
        <f t="array" aca="1" ref="Z1216" ca="1">CELL("format",I1216)</f>
        <v>F0</v>
      </c>
      <c r="AA1216" s="6">
        <v>1215</v>
      </c>
      <c r="AB1216" s="173" t="str">
        <f t="shared" ca="1" si="162"/>
        <v>1987</v>
      </c>
      <c r="AC1216" s="6">
        <f t="shared" si="157"/>
        <v>0</v>
      </c>
      <c r="AD1216" s="6">
        <f t="shared" si="158"/>
        <v>1</v>
      </c>
      <c r="AE1216" s="6">
        <f t="shared" si="160"/>
        <v>37</v>
      </c>
      <c r="AF1216" s="6" t="str">
        <f t="shared" si="159"/>
        <v xml:space="preserve">Endgültig Stillgelegt 2016 </v>
      </c>
    </row>
    <row r="1217" spans="1:32" x14ac:dyDescent="0.25">
      <c r="A1217" s="139" t="s">
        <v>2502</v>
      </c>
      <c r="B1217" s="139" t="s">
        <v>2177</v>
      </c>
      <c r="C1217" s="139" t="s">
        <v>2503</v>
      </c>
      <c r="D1217" s="139">
        <v>87666</v>
      </c>
      <c r="E1217" s="139" t="s">
        <v>2504</v>
      </c>
      <c r="F1217" s="139" t="s">
        <v>494</v>
      </c>
      <c r="G1217" s="139" t="s">
        <v>127</v>
      </c>
      <c r="H1217" s="139"/>
      <c r="I1217" s="30">
        <v>28829</v>
      </c>
      <c r="J1217" s="30">
        <v>28829</v>
      </c>
      <c r="K1217" s="139" t="s">
        <v>1</v>
      </c>
      <c r="L1217" s="139" t="s">
        <v>27</v>
      </c>
      <c r="M1217" s="139" t="s">
        <v>27</v>
      </c>
      <c r="N1217" s="139" t="s">
        <v>218</v>
      </c>
      <c r="O1217" s="139" t="s">
        <v>27</v>
      </c>
      <c r="P1217" s="139" t="s">
        <v>58</v>
      </c>
      <c r="Q1217" s="139" t="s">
        <v>58</v>
      </c>
      <c r="R1217" s="140">
        <v>11.4</v>
      </c>
      <c r="S1217" s="140" t="s">
        <v>2505</v>
      </c>
      <c r="T1217" s="151" t="s">
        <v>149</v>
      </c>
      <c r="U1217" s="140" t="s">
        <v>2182</v>
      </c>
      <c r="V1217" s="164" t="s">
        <v>1</v>
      </c>
      <c r="W1217" s="170">
        <f t="shared" ca="1" si="161"/>
        <v>1978</v>
      </c>
      <c r="X1217" s="170" t="str">
        <f>INDEX(Kraftwerksliste!$C$21:$Z$559,MATCH(A1217,Kraftwerksliste!$D$21:$D$559,0),17)</f>
        <v>Steam turbine</v>
      </c>
      <c r="Z1217" s="153" t="str" cm="1">
        <f t="array" aca="1" ref="Z1217" ca="1">CELL("format",I1217)</f>
        <v>D1</v>
      </c>
      <c r="AA1217" s="6">
        <v>1216</v>
      </c>
      <c r="AB1217" s="173">
        <f t="shared" ca="1" si="162"/>
        <v>1978</v>
      </c>
      <c r="AC1217" s="6">
        <f t="shared" si="157"/>
        <v>0</v>
      </c>
      <c r="AD1217" s="6">
        <f t="shared" si="158"/>
        <v>0</v>
      </c>
      <c r="AE1217" s="6">
        <f t="shared" si="160"/>
        <v>10</v>
      </c>
      <c r="AF1217" s="6" t="str">
        <f t="shared" si="159"/>
        <v>in Betrieb</v>
      </c>
    </row>
    <row r="1218" spans="1:32" x14ac:dyDescent="0.25">
      <c r="A1218" s="139" t="s">
        <v>2525</v>
      </c>
      <c r="B1218" s="139" t="s">
        <v>508</v>
      </c>
      <c r="C1218" s="139" t="s">
        <v>2526</v>
      </c>
      <c r="D1218" s="139">
        <v>94431</v>
      </c>
      <c r="E1218" s="139" t="s">
        <v>2527</v>
      </c>
      <c r="F1218" s="139" t="s">
        <v>2528</v>
      </c>
      <c r="G1218" s="139" t="s">
        <v>127</v>
      </c>
      <c r="H1218" s="139" t="s">
        <v>2526</v>
      </c>
      <c r="I1218" s="30">
        <v>30682</v>
      </c>
      <c r="J1218" s="30">
        <v>30682</v>
      </c>
      <c r="K1218" s="139" t="s">
        <v>1</v>
      </c>
      <c r="L1218" s="139" t="s">
        <v>25</v>
      </c>
      <c r="M1218" s="139"/>
      <c r="N1218" s="139"/>
      <c r="O1218" s="139" t="s">
        <v>25</v>
      </c>
      <c r="P1218" s="139" t="s">
        <v>58</v>
      </c>
      <c r="Q1218" s="139" t="s">
        <v>58</v>
      </c>
      <c r="R1218" s="140">
        <v>12.6</v>
      </c>
      <c r="S1218" s="140" t="s">
        <v>226</v>
      </c>
      <c r="T1218" s="151" t="s">
        <v>149</v>
      </c>
      <c r="U1218" s="140" t="s">
        <v>168</v>
      </c>
      <c r="V1218" s="164" t="s">
        <v>1</v>
      </c>
      <c r="W1218" s="170">
        <f t="shared" ca="1" si="161"/>
        <v>1984</v>
      </c>
      <c r="X1218" s="170" t="e">
        <f>INDEX(Kraftwerksliste!$C$21:$Z$559,MATCH(A1218,Kraftwerksliste!$D$21:$D$559,0),17)</f>
        <v>#N/A</v>
      </c>
      <c r="Z1218" s="153" t="str" cm="1">
        <f t="array" aca="1" ref="Z1218" ca="1">CELL("format",I1218)</f>
        <v>D1</v>
      </c>
      <c r="AA1218" s="6">
        <v>1217</v>
      </c>
      <c r="AB1218" s="173">
        <f t="shared" ca="1" si="162"/>
        <v>1984</v>
      </c>
      <c r="AC1218" s="6">
        <f t="shared" ref="AC1218:AC1281" si="163">IF(RIGHT(K1218,9)="(mit StA)",1,0)</f>
        <v>0</v>
      </c>
      <c r="AD1218" s="6">
        <f t="shared" ref="AD1218:AD1281" si="164">IF(RIGHT(K1218,10)="(ohne StA)",1,0)</f>
        <v>0</v>
      </c>
      <c r="AE1218" s="6">
        <f t="shared" si="160"/>
        <v>10</v>
      </c>
      <c r="AF1218" s="6" t="str">
        <f t="shared" ref="AF1218:AF1281" si="165">IF(AC1218=1,LEFT(K1218,AE1218-9),IF(AD1218=1,LEFT(K1218,AE1218-10),K1218))</f>
        <v>in Betrieb</v>
      </c>
    </row>
    <row r="1219" spans="1:32" x14ac:dyDescent="0.25">
      <c r="A1219" s="139" t="s">
        <v>2529</v>
      </c>
      <c r="B1219" s="139" t="s">
        <v>990</v>
      </c>
      <c r="C1219" s="139" t="s">
        <v>2530</v>
      </c>
      <c r="D1219" s="139">
        <v>66954</v>
      </c>
      <c r="E1219" s="139" t="s">
        <v>2531</v>
      </c>
      <c r="F1219" s="139" t="s">
        <v>2532</v>
      </c>
      <c r="G1219" s="139" t="s">
        <v>98</v>
      </c>
      <c r="H1219" s="139"/>
      <c r="I1219" s="30">
        <v>36161</v>
      </c>
      <c r="J1219" s="30">
        <v>36161</v>
      </c>
      <c r="K1219" s="139" t="s">
        <v>1</v>
      </c>
      <c r="L1219" s="139" t="s">
        <v>16</v>
      </c>
      <c r="M1219" s="139" t="s">
        <v>2533</v>
      </c>
      <c r="N1219" s="139"/>
      <c r="O1219" s="139" t="s">
        <v>16</v>
      </c>
      <c r="P1219" s="139" t="s">
        <v>58</v>
      </c>
      <c r="Q1219" s="139" t="s">
        <v>55</v>
      </c>
      <c r="R1219" s="140">
        <v>15</v>
      </c>
      <c r="S1219" s="140" t="s">
        <v>3807</v>
      </c>
      <c r="T1219" s="151" t="s">
        <v>149</v>
      </c>
      <c r="U1219" s="140" t="s">
        <v>2534</v>
      </c>
      <c r="V1219" s="164" t="s">
        <v>1</v>
      </c>
      <c r="W1219" s="170">
        <f t="shared" ca="1" si="161"/>
        <v>1999</v>
      </c>
      <c r="X1219" s="170" t="str">
        <f>INDEX(Kraftwerksliste!$C$21:$Z$559,MATCH(A1219,Kraftwerksliste!$D$21:$D$559,0),17)</f>
        <v>Steam turbine</v>
      </c>
      <c r="Z1219" s="153" t="str" cm="1">
        <f t="array" aca="1" ref="Z1219" ca="1">CELL("format",I1219)</f>
        <v>D1</v>
      </c>
      <c r="AA1219" s="6">
        <v>1218</v>
      </c>
      <c r="AB1219" s="173">
        <f t="shared" ca="1" si="162"/>
        <v>1999</v>
      </c>
      <c r="AC1219" s="6">
        <f t="shared" si="163"/>
        <v>0</v>
      </c>
      <c r="AD1219" s="6">
        <f t="shared" si="164"/>
        <v>0</v>
      </c>
      <c r="AE1219" s="6">
        <f t="shared" si="160"/>
        <v>10</v>
      </c>
      <c r="AF1219" s="6" t="str">
        <f t="shared" si="165"/>
        <v>in Betrieb</v>
      </c>
    </row>
    <row r="1220" spans="1:32" x14ac:dyDescent="0.25">
      <c r="A1220" s="139" t="s">
        <v>2539</v>
      </c>
      <c r="B1220" s="139" t="s">
        <v>508</v>
      </c>
      <c r="C1220" s="139" t="s">
        <v>2540</v>
      </c>
      <c r="D1220" s="139">
        <v>94447</v>
      </c>
      <c r="E1220" s="139" t="s">
        <v>2537</v>
      </c>
      <c r="F1220" s="139" t="s">
        <v>2541</v>
      </c>
      <c r="G1220" s="139" t="s">
        <v>127</v>
      </c>
      <c r="H1220" s="139" t="s">
        <v>2540</v>
      </c>
      <c r="I1220" s="30">
        <v>34335</v>
      </c>
      <c r="J1220" s="30">
        <v>34335</v>
      </c>
      <c r="K1220" s="139" t="s">
        <v>1</v>
      </c>
      <c r="L1220" s="139" t="s">
        <v>25</v>
      </c>
      <c r="M1220" s="139"/>
      <c r="N1220" s="139"/>
      <c r="O1220" s="139" t="s">
        <v>25</v>
      </c>
      <c r="P1220" s="139" t="s">
        <v>58</v>
      </c>
      <c r="Q1220" s="139" t="s">
        <v>58</v>
      </c>
      <c r="R1220" s="140">
        <v>12.6</v>
      </c>
      <c r="S1220" s="140" t="s">
        <v>226</v>
      </c>
      <c r="T1220" s="151" t="s">
        <v>149</v>
      </c>
      <c r="U1220" s="140" t="s">
        <v>168</v>
      </c>
      <c r="V1220" s="164" t="s">
        <v>1</v>
      </c>
      <c r="W1220" s="170">
        <f t="shared" ca="1" si="161"/>
        <v>1994</v>
      </c>
      <c r="X1220" s="170" t="e">
        <f>INDEX(Kraftwerksliste!$C$21:$Z$559,MATCH(A1220,Kraftwerksliste!$D$21:$D$559,0),17)</f>
        <v>#N/A</v>
      </c>
      <c r="Z1220" s="153" t="str" cm="1">
        <f t="array" aca="1" ref="Z1220" ca="1">CELL("format",I1220)</f>
        <v>D1</v>
      </c>
      <c r="AA1220" s="6">
        <v>1219</v>
      </c>
      <c r="AB1220" s="173">
        <f t="shared" ca="1" si="162"/>
        <v>1994</v>
      </c>
      <c r="AC1220" s="6">
        <f t="shared" si="163"/>
        <v>0</v>
      </c>
      <c r="AD1220" s="6">
        <f t="shared" si="164"/>
        <v>0</v>
      </c>
      <c r="AE1220" s="6">
        <f t="shared" si="160"/>
        <v>10</v>
      </c>
      <c r="AF1220" s="6" t="str">
        <f t="shared" si="165"/>
        <v>in Betrieb</v>
      </c>
    </row>
    <row r="1221" spans="1:32" x14ac:dyDescent="0.25">
      <c r="A1221" s="139" t="s">
        <v>5276</v>
      </c>
      <c r="B1221" s="139" t="s">
        <v>4764</v>
      </c>
      <c r="C1221" s="139" t="s">
        <v>5277</v>
      </c>
      <c r="D1221" s="139">
        <v>6925</v>
      </c>
      <c r="E1221" s="139" t="s">
        <v>6751</v>
      </c>
      <c r="F1221" s="139"/>
      <c r="G1221" s="139" t="s">
        <v>99</v>
      </c>
      <c r="H1221" s="139" t="s">
        <v>6752</v>
      </c>
      <c r="I1221" s="32">
        <v>2006</v>
      </c>
      <c r="J1221" s="32">
        <v>2006</v>
      </c>
      <c r="K1221" s="139" t="s">
        <v>1</v>
      </c>
      <c r="L1221" s="139" t="s">
        <v>3864</v>
      </c>
      <c r="M1221" s="139"/>
      <c r="N1221" s="139"/>
      <c r="O1221" s="139" t="s">
        <v>3864</v>
      </c>
      <c r="P1221" s="139" t="s">
        <v>55</v>
      </c>
      <c r="Q1221" s="139" t="s">
        <v>58</v>
      </c>
      <c r="R1221" s="140">
        <v>10</v>
      </c>
      <c r="S1221" s="140" t="s">
        <v>5277</v>
      </c>
      <c r="T1221" s="151" t="s">
        <v>149</v>
      </c>
      <c r="U1221" s="140" t="s">
        <v>100</v>
      </c>
      <c r="V1221" s="164" t="s">
        <v>1</v>
      </c>
      <c r="W1221" s="170" t="str">
        <f t="shared" ca="1" si="161"/>
        <v>2006</v>
      </c>
      <c r="X1221" s="170" t="e">
        <f>INDEX(Kraftwerksliste!$C$21:$Z$559,MATCH(A1221,Kraftwerksliste!$D$21:$D$559,0),17)</f>
        <v>#N/A</v>
      </c>
      <c r="Z1221" s="153" t="str" cm="1">
        <f t="array" aca="1" ref="Z1221" ca="1">CELL("format",I1221)</f>
        <v>G</v>
      </c>
      <c r="AA1221" s="6">
        <v>1220</v>
      </c>
      <c r="AB1221" s="173" t="str">
        <f t="shared" ca="1" si="162"/>
        <v>2006</v>
      </c>
      <c r="AC1221" s="6">
        <f t="shared" si="163"/>
        <v>0</v>
      </c>
      <c r="AD1221" s="6">
        <f t="shared" si="164"/>
        <v>0</v>
      </c>
      <c r="AE1221" s="6">
        <f t="shared" si="160"/>
        <v>10</v>
      </c>
      <c r="AF1221" s="6" t="str">
        <f t="shared" si="165"/>
        <v>in Betrieb</v>
      </c>
    </row>
    <row r="1222" spans="1:32" x14ac:dyDescent="0.25">
      <c r="A1222" s="139" t="s">
        <v>2549</v>
      </c>
      <c r="B1222" s="139" t="s">
        <v>2550</v>
      </c>
      <c r="C1222" s="139" t="s">
        <v>2551</v>
      </c>
      <c r="D1222" s="139">
        <v>14727</v>
      </c>
      <c r="E1222" s="139" t="s">
        <v>2552</v>
      </c>
      <c r="F1222" s="139" t="s">
        <v>2553</v>
      </c>
      <c r="G1222" s="139" t="s">
        <v>66</v>
      </c>
      <c r="H1222" s="139" t="s">
        <v>2551</v>
      </c>
      <c r="I1222" s="30">
        <v>37994</v>
      </c>
      <c r="J1222" s="30">
        <v>37994</v>
      </c>
      <c r="K1222" s="139" t="s">
        <v>1</v>
      </c>
      <c r="L1222" s="139" t="s">
        <v>16</v>
      </c>
      <c r="M1222" s="139" t="s">
        <v>421</v>
      </c>
      <c r="N1222" s="139"/>
      <c r="O1222" s="139" t="s">
        <v>16</v>
      </c>
      <c r="P1222" s="139" t="s">
        <v>58</v>
      </c>
      <c r="Q1222" s="139" t="s">
        <v>58</v>
      </c>
      <c r="R1222" s="140">
        <v>2.5</v>
      </c>
      <c r="S1222" s="140" t="s">
        <v>2554</v>
      </c>
      <c r="T1222" s="151" t="s">
        <v>149</v>
      </c>
      <c r="U1222" s="140" t="s">
        <v>77</v>
      </c>
      <c r="V1222" s="164" t="s">
        <v>1</v>
      </c>
      <c r="W1222" s="170">
        <f t="shared" ca="1" si="161"/>
        <v>2004</v>
      </c>
      <c r="X1222" s="170" t="str">
        <f>INDEX(Kraftwerksliste!$C$21:$Z$559,MATCH(A1222,Kraftwerksliste!$D$21:$D$559,0),17)</f>
        <v>Steam turbine</v>
      </c>
      <c r="Z1222" s="153" t="str" cm="1">
        <f t="array" aca="1" ref="Z1222" ca="1">CELL("format",I1222)</f>
        <v>D1</v>
      </c>
      <c r="AA1222" s="6">
        <v>1221</v>
      </c>
      <c r="AB1222" s="173">
        <f t="shared" ca="1" si="162"/>
        <v>2004</v>
      </c>
      <c r="AC1222" s="6">
        <f t="shared" si="163"/>
        <v>0</v>
      </c>
      <c r="AD1222" s="6">
        <f t="shared" si="164"/>
        <v>0</v>
      </c>
      <c r="AE1222" s="6">
        <f t="shared" si="160"/>
        <v>10</v>
      </c>
      <c r="AF1222" s="6" t="str">
        <f t="shared" si="165"/>
        <v>in Betrieb</v>
      </c>
    </row>
    <row r="1223" spans="1:32" x14ac:dyDescent="0.25">
      <c r="A1223" s="139" t="s">
        <v>2555</v>
      </c>
      <c r="B1223" s="139" t="s">
        <v>2550</v>
      </c>
      <c r="C1223" s="139" t="s">
        <v>2556</v>
      </c>
      <c r="D1223" s="139">
        <v>14727</v>
      </c>
      <c r="E1223" s="139" t="s">
        <v>2552</v>
      </c>
      <c r="F1223" s="139" t="s">
        <v>2553</v>
      </c>
      <c r="G1223" s="139" t="s">
        <v>66</v>
      </c>
      <c r="H1223" s="139" t="s">
        <v>2556</v>
      </c>
      <c r="I1223" s="30">
        <v>39973</v>
      </c>
      <c r="J1223" s="30">
        <v>39973</v>
      </c>
      <c r="K1223" s="139" t="s">
        <v>1</v>
      </c>
      <c r="L1223" s="139" t="s">
        <v>16</v>
      </c>
      <c r="M1223" s="139" t="s">
        <v>421</v>
      </c>
      <c r="N1223" s="139"/>
      <c r="O1223" s="139" t="s">
        <v>16</v>
      </c>
      <c r="P1223" s="139" t="s">
        <v>58</v>
      </c>
      <c r="Q1223" s="139" t="s">
        <v>55</v>
      </c>
      <c r="R1223" s="140">
        <v>14.5</v>
      </c>
      <c r="S1223" s="140" t="s">
        <v>2554</v>
      </c>
      <c r="T1223" s="151" t="s">
        <v>149</v>
      </c>
      <c r="U1223" s="140" t="s">
        <v>77</v>
      </c>
      <c r="V1223" s="164" t="s">
        <v>1</v>
      </c>
      <c r="W1223" s="170">
        <f t="shared" ca="1" si="161"/>
        <v>2009</v>
      </c>
      <c r="X1223" s="170" t="str">
        <f>INDEX(Kraftwerksliste!$C$21:$Z$559,MATCH(A1223,Kraftwerksliste!$D$21:$D$559,0),17)</f>
        <v>Steam turbine</v>
      </c>
      <c r="Z1223" s="153" t="str" cm="1">
        <f t="array" aca="1" ref="Z1223" ca="1">CELL("format",I1223)</f>
        <v>D1</v>
      </c>
      <c r="AA1223" s="6">
        <v>1222</v>
      </c>
      <c r="AB1223" s="173">
        <f t="shared" ca="1" si="162"/>
        <v>2009</v>
      </c>
      <c r="AC1223" s="6">
        <f t="shared" si="163"/>
        <v>0</v>
      </c>
      <c r="AD1223" s="6">
        <f t="shared" si="164"/>
        <v>0</v>
      </c>
      <c r="AE1223" s="6">
        <f t="shared" si="160"/>
        <v>10</v>
      </c>
      <c r="AF1223" s="6" t="str">
        <f t="shared" si="165"/>
        <v>in Betrieb</v>
      </c>
    </row>
    <row r="1224" spans="1:32" x14ac:dyDescent="0.25">
      <c r="A1224" s="139" t="s">
        <v>2557</v>
      </c>
      <c r="B1224" s="139" t="s">
        <v>508</v>
      </c>
      <c r="C1224" s="139" t="s">
        <v>2558</v>
      </c>
      <c r="D1224" s="139">
        <v>86931</v>
      </c>
      <c r="E1224" s="139" t="s">
        <v>2558</v>
      </c>
      <c r="F1224" s="139" t="s">
        <v>2559</v>
      </c>
      <c r="G1224" s="139" t="s">
        <v>127</v>
      </c>
      <c r="H1224" s="139" t="s">
        <v>2558</v>
      </c>
      <c r="I1224" s="30">
        <v>30682</v>
      </c>
      <c r="J1224" s="30">
        <v>30682</v>
      </c>
      <c r="K1224" s="139" t="s">
        <v>1</v>
      </c>
      <c r="L1224" s="139" t="s">
        <v>25</v>
      </c>
      <c r="M1224" s="139"/>
      <c r="N1224" s="139"/>
      <c r="O1224" s="139" t="s">
        <v>25</v>
      </c>
      <c r="P1224" s="139" t="s">
        <v>58</v>
      </c>
      <c r="Q1224" s="139" t="s">
        <v>58</v>
      </c>
      <c r="R1224" s="140">
        <v>12.1</v>
      </c>
      <c r="S1224" s="140" t="s">
        <v>226</v>
      </c>
      <c r="T1224" s="151" t="s">
        <v>149</v>
      </c>
      <c r="U1224" s="140" t="s">
        <v>168</v>
      </c>
      <c r="V1224" s="164" t="s">
        <v>1</v>
      </c>
      <c r="W1224" s="170">
        <f t="shared" ca="1" si="161"/>
        <v>1984</v>
      </c>
      <c r="X1224" s="170" t="e">
        <f>INDEX(Kraftwerksliste!$C$21:$Z$559,MATCH(A1224,Kraftwerksliste!$D$21:$D$559,0),17)</f>
        <v>#N/A</v>
      </c>
      <c r="Z1224" s="153" t="str" cm="1">
        <f t="array" aca="1" ref="Z1224" ca="1">CELL("format",I1224)</f>
        <v>D1</v>
      </c>
      <c r="AA1224" s="6">
        <v>1223</v>
      </c>
      <c r="AB1224" s="173">
        <f t="shared" ca="1" si="162"/>
        <v>1984</v>
      </c>
      <c r="AC1224" s="6">
        <f t="shared" si="163"/>
        <v>0</v>
      </c>
      <c r="AD1224" s="6">
        <f t="shared" si="164"/>
        <v>0</v>
      </c>
      <c r="AE1224" s="6">
        <f t="shared" si="160"/>
        <v>10</v>
      </c>
      <c r="AF1224" s="6" t="str">
        <f t="shared" si="165"/>
        <v>in Betrieb</v>
      </c>
    </row>
    <row r="1225" spans="1:32" x14ac:dyDescent="0.25">
      <c r="A1225" s="139" t="s">
        <v>2570</v>
      </c>
      <c r="B1225" s="139" t="s">
        <v>914</v>
      </c>
      <c r="C1225" s="139" t="s">
        <v>2571</v>
      </c>
      <c r="D1225" s="139">
        <v>86641</v>
      </c>
      <c r="E1225" s="139" t="s">
        <v>2571</v>
      </c>
      <c r="F1225" s="139"/>
      <c r="G1225" s="139" t="s">
        <v>127</v>
      </c>
      <c r="H1225" s="139"/>
      <c r="I1225" s="126">
        <v>20495</v>
      </c>
      <c r="J1225" s="126">
        <v>20495</v>
      </c>
      <c r="K1225" s="139" t="s">
        <v>1</v>
      </c>
      <c r="L1225" s="139" t="s">
        <v>25</v>
      </c>
      <c r="M1225" s="139"/>
      <c r="N1225" s="139"/>
      <c r="O1225" s="139" t="s">
        <v>25</v>
      </c>
      <c r="P1225" s="139" t="s">
        <v>58</v>
      </c>
      <c r="Q1225" s="139" t="s">
        <v>58</v>
      </c>
      <c r="R1225" s="140">
        <v>10.9</v>
      </c>
      <c r="S1225" s="140" t="s">
        <v>2572</v>
      </c>
      <c r="T1225" s="151" t="s">
        <v>149</v>
      </c>
      <c r="U1225" s="140" t="s">
        <v>129</v>
      </c>
      <c r="V1225" s="164" t="s">
        <v>1</v>
      </c>
      <c r="W1225" s="170">
        <f t="shared" ca="1" si="161"/>
        <v>1956</v>
      </c>
      <c r="X1225" s="170" t="e">
        <f>INDEX(Kraftwerksliste!$C$21:$Z$559,MATCH(A1225,Kraftwerksliste!$D$21:$D$559,0),17)</f>
        <v>#N/A</v>
      </c>
      <c r="Z1225" s="153" t="str" cm="1">
        <f t="array" aca="1" ref="Z1225" ca="1">CELL("format",I1225)</f>
        <v>D1</v>
      </c>
      <c r="AA1225" s="6">
        <v>1224</v>
      </c>
      <c r="AB1225" s="173">
        <f t="shared" ca="1" si="162"/>
        <v>1956</v>
      </c>
      <c r="AC1225" s="6">
        <f t="shared" si="163"/>
        <v>0</v>
      </c>
      <c r="AD1225" s="6">
        <f t="shared" si="164"/>
        <v>0</v>
      </c>
      <c r="AE1225" s="6">
        <f t="shared" si="160"/>
        <v>10</v>
      </c>
      <c r="AF1225" s="6" t="str">
        <f t="shared" si="165"/>
        <v>in Betrieb</v>
      </c>
    </row>
    <row r="1226" spans="1:32" x14ac:dyDescent="0.25">
      <c r="A1226" s="139" t="s">
        <v>5312</v>
      </c>
      <c r="B1226" s="139" t="s">
        <v>1531</v>
      </c>
      <c r="C1226" s="139" t="s">
        <v>5313</v>
      </c>
      <c r="D1226" s="139">
        <v>39359</v>
      </c>
      <c r="E1226" s="139" t="s">
        <v>6776</v>
      </c>
      <c r="F1226" s="139"/>
      <c r="G1226" s="139" t="s">
        <v>99</v>
      </c>
      <c r="H1226" s="139"/>
      <c r="I1226" s="30">
        <v>39417</v>
      </c>
      <c r="J1226" s="30">
        <v>39417</v>
      </c>
      <c r="K1226" s="139" t="s">
        <v>1</v>
      </c>
      <c r="L1226" s="139" t="s">
        <v>3864</v>
      </c>
      <c r="M1226" s="139"/>
      <c r="N1226" s="139"/>
      <c r="O1226" s="139" t="s">
        <v>3864</v>
      </c>
      <c r="P1226" s="139" t="s">
        <v>55</v>
      </c>
      <c r="Q1226" s="139"/>
      <c r="R1226" s="140">
        <v>18</v>
      </c>
      <c r="S1226" s="140" t="s">
        <v>7389</v>
      </c>
      <c r="T1226" s="151" t="s">
        <v>149</v>
      </c>
      <c r="U1226" s="140" t="s">
        <v>161</v>
      </c>
      <c r="V1226" s="164" t="s">
        <v>1</v>
      </c>
      <c r="W1226" s="170">
        <f t="shared" ca="1" si="161"/>
        <v>2007</v>
      </c>
      <c r="X1226" s="170" t="e">
        <f>INDEX(Kraftwerksliste!$C$21:$Z$559,MATCH(A1226,Kraftwerksliste!$D$21:$D$559,0),17)</f>
        <v>#N/A</v>
      </c>
      <c r="Z1226" s="153" t="str" cm="1">
        <f t="array" aca="1" ref="Z1226" ca="1">CELL("format",I1226)</f>
        <v>D1</v>
      </c>
      <c r="AA1226" s="6">
        <v>1225</v>
      </c>
      <c r="AB1226" s="173">
        <f t="shared" ca="1" si="162"/>
        <v>2007</v>
      </c>
      <c r="AC1226" s="6">
        <f t="shared" si="163"/>
        <v>0</v>
      </c>
      <c r="AD1226" s="6">
        <f t="shared" si="164"/>
        <v>0</v>
      </c>
      <c r="AE1226" s="6">
        <f t="shared" si="160"/>
        <v>10</v>
      </c>
      <c r="AF1226" s="6" t="str">
        <f t="shared" si="165"/>
        <v>in Betrieb</v>
      </c>
    </row>
    <row r="1227" spans="1:32" x14ac:dyDescent="0.25">
      <c r="A1227" s="139" t="s">
        <v>5320</v>
      </c>
      <c r="B1227" s="139" t="s">
        <v>5321</v>
      </c>
      <c r="C1227" s="139" t="s">
        <v>5322</v>
      </c>
      <c r="D1227" s="139">
        <v>39319</v>
      </c>
      <c r="E1227" s="139" t="s">
        <v>5322</v>
      </c>
      <c r="F1227" s="139"/>
      <c r="G1227" s="139" t="s">
        <v>99</v>
      </c>
      <c r="H1227" s="139" t="s">
        <v>5322</v>
      </c>
      <c r="I1227" s="30">
        <v>40116</v>
      </c>
      <c r="J1227" s="30">
        <v>40116</v>
      </c>
      <c r="K1227" s="139" t="s">
        <v>1</v>
      </c>
      <c r="L1227" s="139" t="s">
        <v>3864</v>
      </c>
      <c r="M1227" s="139"/>
      <c r="N1227" s="139"/>
      <c r="O1227" s="139" t="s">
        <v>3864</v>
      </c>
      <c r="P1227" s="139" t="s">
        <v>55</v>
      </c>
      <c r="Q1227" s="139" t="s">
        <v>58</v>
      </c>
      <c r="R1227" s="140">
        <v>22</v>
      </c>
      <c r="S1227" s="140" t="s">
        <v>7390</v>
      </c>
      <c r="T1227" s="151" t="s">
        <v>370</v>
      </c>
      <c r="U1227" s="140" t="s">
        <v>252</v>
      </c>
      <c r="V1227" s="164" t="s">
        <v>1</v>
      </c>
      <c r="W1227" s="170">
        <f t="shared" ca="1" si="161"/>
        <v>2009</v>
      </c>
      <c r="X1227" s="170" t="e">
        <f>INDEX(Kraftwerksliste!$C$21:$Z$559,MATCH(A1227,Kraftwerksliste!$D$21:$D$559,0),17)</f>
        <v>#N/A</v>
      </c>
      <c r="Z1227" s="153" t="str" cm="1">
        <f t="array" aca="1" ref="Z1227" ca="1">CELL("format",I1227)</f>
        <v>D1</v>
      </c>
      <c r="AA1227" s="6">
        <v>1226</v>
      </c>
      <c r="AB1227" s="173">
        <f t="shared" ca="1" si="162"/>
        <v>2009</v>
      </c>
      <c r="AC1227" s="6">
        <f t="shared" si="163"/>
        <v>0</v>
      </c>
      <c r="AD1227" s="6">
        <f t="shared" si="164"/>
        <v>0</v>
      </c>
      <c r="AE1227" s="6">
        <f t="shared" si="160"/>
        <v>10</v>
      </c>
      <c r="AF1227" s="6" t="str">
        <f t="shared" si="165"/>
        <v>in Betrieb</v>
      </c>
    </row>
    <row r="1228" spans="1:32" x14ac:dyDescent="0.25">
      <c r="A1228" s="139" t="s">
        <v>2592</v>
      </c>
      <c r="B1228" s="139" t="s">
        <v>2593</v>
      </c>
      <c r="C1228" s="139" t="s">
        <v>2594</v>
      </c>
      <c r="D1228" s="139">
        <v>83512</v>
      </c>
      <c r="E1228" s="139" t="s">
        <v>2595</v>
      </c>
      <c r="F1228" s="139" t="s">
        <v>2596</v>
      </c>
      <c r="G1228" s="139" t="s">
        <v>127</v>
      </c>
      <c r="H1228" s="139"/>
      <c r="I1228" s="30">
        <v>36678</v>
      </c>
      <c r="J1228" s="30">
        <v>36678</v>
      </c>
      <c r="K1228" s="139" t="s">
        <v>1</v>
      </c>
      <c r="L1228" s="139" t="s">
        <v>20</v>
      </c>
      <c r="M1228" s="139"/>
      <c r="N1228" s="139"/>
      <c r="O1228" s="139" t="s">
        <v>20</v>
      </c>
      <c r="P1228" s="139" t="s">
        <v>58</v>
      </c>
      <c r="Q1228" s="139" t="s">
        <v>158</v>
      </c>
      <c r="R1228" s="140">
        <v>15.1</v>
      </c>
      <c r="S1228" s="140" t="s">
        <v>2597</v>
      </c>
      <c r="T1228" s="151" t="s">
        <v>149</v>
      </c>
      <c r="U1228" s="140" t="s">
        <v>2598</v>
      </c>
      <c r="V1228" s="164" t="s">
        <v>1</v>
      </c>
      <c r="W1228" s="170">
        <f t="shared" ca="1" si="161"/>
        <v>2000</v>
      </c>
      <c r="X1228" s="170" t="str">
        <f>INDEX(Kraftwerksliste!$C$21:$Z$559,MATCH(A1228,Kraftwerksliste!$D$21:$D$559,0),17)</f>
        <v>Steam turbine</v>
      </c>
      <c r="Z1228" s="153" t="str" cm="1">
        <f t="array" aca="1" ref="Z1228" ca="1">CELL("format",I1228)</f>
        <v>D1</v>
      </c>
      <c r="AA1228" s="6">
        <v>1227</v>
      </c>
      <c r="AB1228" s="173">
        <f t="shared" ca="1" si="162"/>
        <v>2000</v>
      </c>
      <c r="AC1228" s="6">
        <f t="shared" si="163"/>
        <v>0</v>
      </c>
      <c r="AD1228" s="6">
        <f t="shared" si="164"/>
        <v>0</v>
      </c>
      <c r="AE1228" s="6">
        <f t="shared" si="160"/>
        <v>10</v>
      </c>
      <c r="AF1228" s="6" t="str">
        <f t="shared" si="165"/>
        <v>in Betrieb</v>
      </c>
    </row>
    <row r="1229" spans="1:32" x14ac:dyDescent="0.25">
      <c r="A1229" s="139" t="s">
        <v>2599</v>
      </c>
      <c r="B1229" s="139" t="s">
        <v>320</v>
      </c>
      <c r="C1229" s="139" t="s">
        <v>2600</v>
      </c>
      <c r="D1229" s="139">
        <v>86643</v>
      </c>
      <c r="E1229" s="139" t="s">
        <v>2601</v>
      </c>
      <c r="F1229" s="139"/>
      <c r="G1229" s="139" t="s">
        <v>127</v>
      </c>
      <c r="H1229" s="139" t="s">
        <v>321</v>
      </c>
      <c r="I1229" s="30">
        <v>24838</v>
      </c>
      <c r="J1229" s="30">
        <v>24838</v>
      </c>
      <c r="K1229" s="139" t="s">
        <v>1</v>
      </c>
      <c r="L1229" s="139" t="s">
        <v>25</v>
      </c>
      <c r="M1229" s="139"/>
      <c r="N1229" s="139"/>
      <c r="O1229" s="139" t="s">
        <v>25</v>
      </c>
      <c r="P1229" s="139" t="s">
        <v>58</v>
      </c>
      <c r="Q1229" s="139" t="s">
        <v>58</v>
      </c>
      <c r="R1229" s="140">
        <v>18.899999999999999</v>
      </c>
      <c r="S1229" s="140" t="s">
        <v>322</v>
      </c>
      <c r="T1229" s="151" t="s">
        <v>323</v>
      </c>
      <c r="U1229" s="140" t="s">
        <v>324</v>
      </c>
      <c r="V1229" s="164" t="s">
        <v>1</v>
      </c>
      <c r="W1229" s="170">
        <f t="shared" ca="1" si="161"/>
        <v>1968</v>
      </c>
      <c r="X1229" s="170" t="e">
        <f>INDEX(Kraftwerksliste!$C$21:$Z$559,MATCH(A1229,Kraftwerksliste!$D$21:$D$559,0),17)</f>
        <v>#N/A</v>
      </c>
      <c r="Z1229" s="153" t="str" cm="1">
        <f t="array" aca="1" ref="Z1229" ca="1">CELL("format",I1229)</f>
        <v>D1</v>
      </c>
      <c r="AA1229" s="6">
        <v>1228</v>
      </c>
      <c r="AB1229" s="173">
        <f t="shared" ca="1" si="162"/>
        <v>1968</v>
      </c>
      <c r="AC1229" s="6">
        <f t="shared" si="163"/>
        <v>0</v>
      </c>
      <c r="AD1229" s="6">
        <f t="shared" si="164"/>
        <v>0</v>
      </c>
      <c r="AE1229" s="6">
        <f t="shared" si="160"/>
        <v>10</v>
      </c>
      <c r="AF1229" s="6" t="str">
        <f t="shared" si="165"/>
        <v>in Betrieb</v>
      </c>
    </row>
    <row r="1230" spans="1:32" x14ac:dyDescent="0.25">
      <c r="A1230" s="139" t="s">
        <v>5357</v>
      </c>
      <c r="B1230" s="139" t="s">
        <v>5358</v>
      </c>
      <c r="C1230" s="139" t="s">
        <v>5359</v>
      </c>
      <c r="D1230" s="139">
        <v>48432</v>
      </c>
      <c r="E1230" s="139" t="s">
        <v>6799</v>
      </c>
      <c r="F1230" s="139" t="s">
        <v>6800</v>
      </c>
      <c r="G1230" s="139" t="s">
        <v>54</v>
      </c>
      <c r="H1230" s="139"/>
      <c r="I1230" s="32">
        <v>2002</v>
      </c>
      <c r="J1230" s="32">
        <v>2002</v>
      </c>
      <c r="K1230" s="139" t="s">
        <v>1</v>
      </c>
      <c r="L1230" s="139" t="s">
        <v>3864</v>
      </c>
      <c r="M1230" s="139"/>
      <c r="N1230" s="139"/>
      <c r="O1230" s="139" t="s">
        <v>3864</v>
      </c>
      <c r="P1230" s="139" t="s">
        <v>55</v>
      </c>
      <c r="Q1230" s="139" t="s">
        <v>130</v>
      </c>
      <c r="R1230" s="140">
        <v>10.45</v>
      </c>
      <c r="S1230" s="140" t="s">
        <v>7398</v>
      </c>
      <c r="T1230" s="151">
        <v>30</v>
      </c>
      <c r="U1230" s="140" t="s">
        <v>61</v>
      </c>
      <c r="V1230" s="164" t="s">
        <v>1</v>
      </c>
      <c r="W1230" s="170" t="str">
        <f t="shared" ca="1" si="161"/>
        <v>2002</v>
      </c>
      <c r="X1230" s="170" t="e">
        <f>INDEX(Kraftwerksliste!$C$21:$Z$559,MATCH(A1230,Kraftwerksliste!$D$21:$D$559,0),17)</f>
        <v>#N/A</v>
      </c>
      <c r="Z1230" s="153" t="str" cm="1">
        <f t="array" aca="1" ref="Z1230" ca="1">CELL("format",I1230)</f>
        <v>G</v>
      </c>
      <c r="AA1230" s="6">
        <v>1229</v>
      </c>
      <c r="AB1230" s="173" t="str">
        <f t="shared" ca="1" si="162"/>
        <v>2002</v>
      </c>
      <c r="AC1230" s="6">
        <f t="shared" si="163"/>
        <v>0</v>
      </c>
      <c r="AD1230" s="6">
        <f t="shared" si="164"/>
        <v>0</v>
      </c>
      <c r="AE1230" s="6">
        <f t="shared" si="160"/>
        <v>10</v>
      </c>
      <c r="AF1230" s="6" t="str">
        <f t="shared" si="165"/>
        <v>in Betrieb</v>
      </c>
    </row>
    <row r="1231" spans="1:32" x14ac:dyDescent="0.25">
      <c r="A1231" s="139" t="s">
        <v>5367</v>
      </c>
      <c r="B1231" s="139" t="s">
        <v>3933</v>
      </c>
      <c r="C1231" s="139" t="s">
        <v>5368</v>
      </c>
      <c r="D1231" s="139">
        <v>6528</v>
      </c>
      <c r="E1231" s="139" t="s">
        <v>6806</v>
      </c>
      <c r="F1231" s="139"/>
      <c r="G1231" s="139" t="s">
        <v>99</v>
      </c>
      <c r="H1231" s="139"/>
      <c r="I1231" s="32">
        <v>2007</v>
      </c>
      <c r="J1231" s="32">
        <v>2007</v>
      </c>
      <c r="K1231" s="139" t="s">
        <v>1</v>
      </c>
      <c r="L1231" s="139" t="s">
        <v>3864</v>
      </c>
      <c r="M1231" s="139"/>
      <c r="N1231" s="139"/>
      <c r="O1231" s="139" t="s">
        <v>3864</v>
      </c>
      <c r="P1231" s="139" t="s">
        <v>55</v>
      </c>
      <c r="Q1231" s="139"/>
      <c r="R1231" s="140">
        <v>10</v>
      </c>
      <c r="S1231" s="140"/>
      <c r="T1231" s="151" t="s">
        <v>149</v>
      </c>
      <c r="U1231" s="140" t="s">
        <v>100</v>
      </c>
      <c r="V1231" s="164" t="s">
        <v>1</v>
      </c>
      <c r="W1231" s="170" t="str">
        <f t="shared" ca="1" si="161"/>
        <v>2007</v>
      </c>
      <c r="X1231" s="170" t="e">
        <f>INDEX(Kraftwerksliste!$C$21:$Z$559,MATCH(A1231,Kraftwerksliste!$D$21:$D$559,0),17)</f>
        <v>#N/A</v>
      </c>
      <c r="Z1231" s="153" t="str" cm="1">
        <f t="array" aca="1" ref="Z1231" ca="1">CELL("format",I1231)</f>
        <v>G</v>
      </c>
      <c r="AA1231" s="6">
        <v>1230</v>
      </c>
      <c r="AB1231" s="173" t="str">
        <f t="shared" ca="1" si="162"/>
        <v>2007</v>
      </c>
      <c r="AC1231" s="6">
        <f t="shared" si="163"/>
        <v>0</v>
      </c>
      <c r="AD1231" s="6">
        <f t="shared" si="164"/>
        <v>0</v>
      </c>
      <c r="AE1231" s="6">
        <f t="shared" si="160"/>
        <v>10</v>
      </c>
      <c r="AF1231" s="6" t="str">
        <f t="shared" si="165"/>
        <v>in Betrieb</v>
      </c>
    </row>
    <row r="1232" spans="1:32" x14ac:dyDescent="0.25">
      <c r="A1232" s="139" t="s">
        <v>5379</v>
      </c>
      <c r="B1232" s="139" t="s">
        <v>145</v>
      </c>
      <c r="C1232" s="139" t="s">
        <v>5380</v>
      </c>
      <c r="D1232" s="139">
        <v>17207</v>
      </c>
      <c r="E1232" s="139" t="s">
        <v>6812</v>
      </c>
      <c r="F1232" s="139" t="s">
        <v>6813</v>
      </c>
      <c r="G1232" s="139" t="s">
        <v>144</v>
      </c>
      <c r="H1232" s="139" t="s">
        <v>5380</v>
      </c>
      <c r="I1232" s="32">
        <v>1999</v>
      </c>
      <c r="J1232" s="32">
        <v>1999</v>
      </c>
      <c r="K1232" s="139" t="s">
        <v>1</v>
      </c>
      <c r="L1232" s="139" t="s">
        <v>3864</v>
      </c>
      <c r="M1232" s="139"/>
      <c r="N1232" s="139"/>
      <c r="O1232" s="139" t="s">
        <v>3864</v>
      </c>
      <c r="P1232" s="139" t="s">
        <v>55</v>
      </c>
      <c r="Q1232" s="139"/>
      <c r="R1232" s="140">
        <v>19.2</v>
      </c>
      <c r="S1232" s="140" t="s">
        <v>5380</v>
      </c>
      <c r="T1232" s="151" t="s">
        <v>149</v>
      </c>
      <c r="U1232" s="140" t="s">
        <v>77</v>
      </c>
      <c r="V1232" s="164" t="s">
        <v>1</v>
      </c>
      <c r="W1232" s="170" t="str">
        <f t="shared" ca="1" si="161"/>
        <v>1999</v>
      </c>
      <c r="X1232" s="170" t="e">
        <f>INDEX(Kraftwerksliste!$C$21:$Z$559,MATCH(A1232,Kraftwerksliste!$D$21:$D$559,0),17)</f>
        <v>#N/A</v>
      </c>
      <c r="Z1232" s="153" t="str" cm="1">
        <f t="array" aca="1" ref="Z1232" ca="1">CELL("format",I1232)</f>
        <v>G</v>
      </c>
      <c r="AA1232" s="6">
        <v>1231</v>
      </c>
      <c r="AB1232" s="173" t="str">
        <f t="shared" ca="1" si="162"/>
        <v>1999</v>
      </c>
      <c r="AC1232" s="6">
        <f t="shared" si="163"/>
        <v>0</v>
      </c>
      <c r="AD1232" s="6">
        <f t="shared" si="164"/>
        <v>0</v>
      </c>
      <c r="AE1232" s="6">
        <f t="shared" ref="AE1232:AE1295" si="166">LEN(K1232)</f>
        <v>10</v>
      </c>
      <c r="AF1232" s="6" t="str">
        <f t="shared" si="165"/>
        <v>in Betrieb</v>
      </c>
    </row>
    <row r="1233" spans="1:32" x14ac:dyDescent="0.25">
      <c r="A1233" s="139" t="s">
        <v>2654</v>
      </c>
      <c r="B1233" s="139" t="s">
        <v>2655</v>
      </c>
      <c r="C1233" s="139" t="s">
        <v>2656</v>
      </c>
      <c r="D1233" s="139">
        <v>18147</v>
      </c>
      <c r="E1233" s="139" t="s">
        <v>2657</v>
      </c>
      <c r="F1233" s="139" t="s">
        <v>2658</v>
      </c>
      <c r="G1233" s="139" t="s">
        <v>144</v>
      </c>
      <c r="H1233" s="139"/>
      <c r="I1233" s="32">
        <v>2009</v>
      </c>
      <c r="J1233" s="32">
        <v>2009</v>
      </c>
      <c r="K1233" s="139" t="s">
        <v>1</v>
      </c>
      <c r="L1233" s="139" t="s">
        <v>16</v>
      </c>
      <c r="M1233" s="139"/>
      <c r="N1233" s="139"/>
      <c r="O1233" s="139" t="s">
        <v>16</v>
      </c>
      <c r="P1233" s="139" t="s">
        <v>58</v>
      </c>
      <c r="Q1233" s="139" t="s">
        <v>55</v>
      </c>
      <c r="R1233" s="140">
        <v>17</v>
      </c>
      <c r="S1233" s="140" t="s">
        <v>2659</v>
      </c>
      <c r="T1233" s="151" t="s">
        <v>149</v>
      </c>
      <c r="U1233" s="140" t="s">
        <v>2660</v>
      </c>
      <c r="V1233" s="164" t="s">
        <v>1</v>
      </c>
      <c r="W1233" s="170" t="str">
        <f t="shared" ca="1" si="161"/>
        <v>2009</v>
      </c>
      <c r="X1233" s="170" t="str">
        <f>INDEX(Kraftwerksliste!$C$21:$Z$559,MATCH(A1233,Kraftwerksliste!$D$21:$D$559,0),17)</f>
        <v>Steam turbine</v>
      </c>
      <c r="Z1233" s="153" t="str" cm="1">
        <f t="array" aca="1" ref="Z1233" ca="1">CELL("format",I1233)</f>
        <v>G</v>
      </c>
      <c r="AA1233" s="6">
        <v>1232</v>
      </c>
      <c r="AB1233" s="173" t="str">
        <f t="shared" ca="1" si="162"/>
        <v>2009</v>
      </c>
      <c r="AC1233" s="6">
        <f t="shared" si="163"/>
        <v>0</v>
      </c>
      <c r="AD1233" s="6">
        <f t="shared" si="164"/>
        <v>0</v>
      </c>
      <c r="AE1233" s="6">
        <f t="shared" si="166"/>
        <v>10</v>
      </c>
      <c r="AF1233" s="6" t="str">
        <f t="shared" si="165"/>
        <v>in Betrieb</v>
      </c>
    </row>
    <row r="1234" spans="1:32" x14ac:dyDescent="0.25">
      <c r="A1234" s="139" t="s">
        <v>2710</v>
      </c>
      <c r="B1234" s="139" t="s">
        <v>2711</v>
      </c>
      <c r="C1234" s="139" t="s">
        <v>2712</v>
      </c>
      <c r="D1234" s="139">
        <v>66127</v>
      </c>
      <c r="E1234" s="139" t="s">
        <v>2713</v>
      </c>
      <c r="F1234" s="139" t="s">
        <v>2714</v>
      </c>
      <c r="G1234" s="139" t="s">
        <v>404</v>
      </c>
      <c r="H1234" s="139"/>
      <c r="I1234" s="30">
        <v>35649</v>
      </c>
      <c r="J1234" s="30">
        <v>35649</v>
      </c>
      <c r="K1234" s="139" t="s">
        <v>1</v>
      </c>
      <c r="L1234" s="139" t="s">
        <v>16</v>
      </c>
      <c r="M1234" s="139"/>
      <c r="N1234" s="139"/>
      <c r="O1234" s="139" t="s">
        <v>16</v>
      </c>
      <c r="P1234" s="139" t="s">
        <v>58</v>
      </c>
      <c r="Q1234" s="139" t="s">
        <v>58</v>
      </c>
      <c r="R1234" s="140">
        <v>16</v>
      </c>
      <c r="S1234" s="140" t="s">
        <v>2715</v>
      </c>
      <c r="T1234" s="151" t="s">
        <v>3212</v>
      </c>
      <c r="U1234" s="140" t="s">
        <v>410</v>
      </c>
      <c r="V1234" s="164" t="s">
        <v>1</v>
      </c>
      <c r="W1234" s="170">
        <f t="shared" ca="1" si="161"/>
        <v>1997</v>
      </c>
      <c r="X1234" s="170" t="str">
        <f>INDEX(Kraftwerksliste!$C$21:$Z$559,MATCH(A1234,Kraftwerksliste!$D$21:$D$559,0),17)</f>
        <v>Steam turbine</v>
      </c>
      <c r="Z1234" s="153" t="str" cm="1">
        <f t="array" aca="1" ref="Z1234" ca="1">CELL("format",I1234)</f>
        <v>D1</v>
      </c>
      <c r="AA1234" s="6">
        <v>1233</v>
      </c>
      <c r="AB1234" s="173">
        <f t="shared" ca="1" si="162"/>
        <v>1997</v>
      </c>
      <c r="AC1234" s="6">
        <f t="shared" si="163"/>
        <v>0</v>
      </c>
      <c r="AD1234" s="6">
        <f t="shared" si="164"/>
        <v>0</v>
      </c>
      <c r="AE1234" s="6">
        <f t="shared" si="166"/>
        <v>10</v>
      </c>
      <c r="AF1234" s="6" t="str">
        <f t="shared" si="165"/>
        <v>in Betrieb</v>
      </c>
    </row>
    <row r="1235" spans="1:32" x14ac:dyDescent="0.25">
      <c r="A1235" s="139" t="s">
        <v>2729</v>
      </c>
      <c r="B1235" s="139" t="s">
        <v>508</v>
      </c>
      <c r="C1235" s="139" t="s">
        <v>2730</v>
      </c>
      <c r="D1235" s="139">
        <v>86937</v>
      </c>
      <c r="E1235" s="139" t="s">
        <v>2731</v>
      </c>
      <c r="F1235" s="139" t="s">
        <v>2732</v>
      </c>
      <c r="G1235" s="139" t="s">
        <v>127</v>
      </c>
      <c r="H1235" s="139" t="s">
        <v>2730</v>
      </c>
      <c r="I1235" s="30">
        <v>29587</v>
      </c>
      <c r="J1235" s="30">
        <v>29587</v>
      </c>
      <c r="K1235" s="139" t="s">
        <v>1</v>
      </c>
      <c r="L1235" s="139" t="s">
        <v>25</v>
      </c>
      <c r="M1235" s="139"/>
      <c r="N1235" s="139"/>
      <c r="O1235" s="139" t="s">
        <v>25</v>
      </c>
      <c r="P1235" s="139" t="s">
        <v>58</v>
      </c>
      <c r="Q1235" s="139" t="s">
        <v>58</v>
      </c>
      <c r="R1235" s="140">
        <v>12</v>
      </c>
      <c r="S1235" s="140" t="s">
        <v>226</v>
      </c>
      <c r="T1235" s="151" t="s">
        <v>370</v>
      </c>
      <c r="U1235" s="140" t="s">
        <v>168</v>
      </c>
      <c r="V1235" s="164" t="s">
        <v>1</v>
      </c>
      <c r="W1235" s="170">
        <f t="shared" ca="1" si="161"/>
        <v>1981</v>
      </c>
      <c r="X1235" s="170" t="e">
        <f>INDEX(Kraftwerksliste!$C$21:$Z$559,MATCH(A1235,Kraftwerksliste!$D$21:$D$559,0),17)</f>
        <v>#N/A</v>
      </c>
      <c r="Z1235" s="153" t="str" cm="1">
        <f t="array" aca="1" ref="Z1235" ca="1">CELL("format",I1235)</f>
        <v>D1</v>
      </c>
      <c r="AA1235" s="6">
        <v>1234</v>
      </c>
      <c r="AB1235" s="173">
        <f t="shared" ca="1" si="162"/>
        <v>1981</v>
      </c>
      <c r="AC1235" s="6">
        <f t="shared" si="163"/>
        <v>0</v>
      </c>
      <c r="AD1235" s="6">
        <f t="shared" si="164"/>
        <v>0</v>
      </c>
      <c r="AE1235" s="6">
        <f t="shared" si="166"/>
        <v>10</v>
      </c>
      <c r="AF1235" s="6" t="str">
        <f t="shared" si="165"/>
        <v>in Betrieb</v>
      </c>
    </row>
    <row r="1236" spans="1:32" x14ac:dyDescent="0.25">
      <c r="A1236" s="139" t="s">
        <v>2733</v>
      </c>
      <c r="B1236" s="139" t="s">
        <v>508</v>
      </c>
      <c r="C1236" s="139" t="s">
        <v>2731</v>
      </c>
      <c r="D1236" s="139">
        <v>86937</v>
      </c>
      <c r="E1236" s="139" t="s">
        <v>2731</v>
      </c>
      <c r="F1236" s="139" t="s">
        <v>2734</v>
      </c>
      <c r="G1236" s="139" t="s">
        <v>127</v>
      </c>
      <c r="H1236" s="139" t="s">
        <v>2731</v>
      </c>
      <c r="I1236" s="30">
        <v>29221</v>
      </c>
      <c r="J1236" s="30">
        <v>29221</v>
      </c>
      <c r="K1236" s="139" t="s">
        <v>1</v>
      </c>
      <c r="L1236" s="139" t="s">
        <v>25</v>
      </c>
      <c r="M1236" s="139"/>
      <c r="N1236" s="139"/>
      <c r="O1236" s="139" t="s">
        <v>25</v>
      </c>
      <c r="P1236" s="139" t="s">
        <v>58</v>
      </c>
      <c r="Q1236" s="139" t="s">
        <v>58</v>
      </c>
      <c r="R1236" s="140">
        <v>12.2</v>
      </c>
      <c r="S1236" s="140" t="s">
        <v>226</v>
      </c>
      <c r="T1236" s="151" t="s">
        <v>370</v>
      </c>
      <c r="U1236" s="140" t="s">
        <v>168</v>
      </c>
      <c r="V1236" s="164" t="s">
        <v>1</v>
      </c>
      <c r="W1236" s="170">
        <f t="shared" ca="1" si="161"/>
        <v>1980</v>
      </c>
      <c r="X1236" s="170" t="e">
        <f>INDEX(Kraftwerksliste!$C$21:$Z$559,MATCH(A1236,Kraftwerksliste!$D$21:$D$559,0),17)</f>
        <v>#N/A</v>
      </c>
      <c r="Z1236" s="153" t="str" cm="1">
        <f t="array" aca="1" ref="Z1236" ca="1">CELL("format",I1236)</f>
        <v>D1</v>
      </c>
      <c r="AA1236" s="6">
        <v>1235</v>
      </c>
      <c r="AB1236" s="173">
        <f t="shared" ca="1" si="162"/>
        <v>1980</v>
      </c>
      <c r="AC1236" s="6">
        <f t="shared" si="163"/>
        <v>0</v>
      </c>
      <c r="AD1236" s="6">
        <f t="shared" si="164"/>
        <v>0</v>
      </c>
      <c r="AE1236" s="6">
        <f t="shared" si="166"/>
        <v>10</v>
      </c>
      <c r="AF1236" s="6" t="str">
        <f t="shared" si="165"/>
        <v>in Betrieb</v>
      </c>
    </row>
    <row r="1237" spans="1:32" x14ac:dyDescent="0.25">
      <c r="A1237" s="139" t="s">
        <v>2747</v>
      </c>
      <c r="B1237" s="139" t="s">
        <v>508</v>
      </c>
      <c r="C1237" s="139" t="s">
        <v>2748</v>
      </c>
      <c r="D1237" s="139">
        <v>86511</v>
      </c>
      <c r="E1237" s="139" t="s">
        <v>2749</v>
      </c>
      <c r="F1237" s="139" t="s">
        <v>2750</v>
      </c>
      <c r="G1237" s="139" t="s">
        <v>127</v>
      </c>
      <c r="H1237" s="139" t="s">
        <v>2748</v>
      </c>
      <c r="I1237" s="30">
        <v>30317</v>
      </c>
      <c r="J1237" s="30">
        <v>30317</v>
      </c>
      <c r="K1237" s="139" t="s">
        <v>1</v>
      </c>
      <c r="L1237" s="139" t="s">
        <v>25</v>
      </c>
      <c r="M1237" s="139"/>
      <c r="N1237" s="139"/>
      <c r="O1237" s="139" t="s">
        <v>25</v>
      </c>
      <c r="P1237" s="139" t="s">
        <v>58</v>
      </c>
      <c r="Q1237" s="139" t="s">
        <v>58</v>
      </c>
      <c r="R1237" s="140">
        <v>12.3</v>
      </c>
      <c r="S1237" s="140" t="s">
        <v>226</v>
      </c>
      <c r="T1237" s="151" t="s">
        <v>370</v>
      </c>
      <c r="U1237" s="140" t="s">
        <v>168</v>
      </c>
      <c r="V1237" s="164" t="s">
        <v>1</v>
      </c>
      <c r="W1237" s="170">
        <f t="shared" ca="1" si="161"/>
        <v>1983</v>
      </c>
      <c r="X1237" s="170" t="e">
        <f>INDEX(Kraftwerksliste!$C$21:$Z$559,MATCH(A1237,Kraftwerksliste!$D$21:$D$559,0),17)</f>
        <v>#N/A</v>
      </c>
      <c r="Z1237" s="153" t="str" cm="1">
        <f t="array" aca="1" ref="Z1237" ca="1">CELL("format",I1237)</f>
        <v>D1</v>
      </c>
      <c r="AA1237" s="6">
        <v>1236</v>
      </c>
      <c r="AB1237" s="173">
        <f t="shared" ca="1" si="162"/>
        <v>1983</v>
      </c>
      <c r="AC1237" s="6">
        <f t="shared" si="163"/>
        <v>0</v>
      </c>
      <c r="AD1237" s="6">
        <f t="shared" si="164"/>
        <v>0</v>
      </c>
      <c r="AE1237" s="6">
        <f t="shared" si="166"/>
        <v>10</v>
      </c>
      <c r="AF1237" s="6" t="str">
        <f t="shared" si="165"/>
        <v>in Betrieb</v>
      </c>
    </row>
    <row r="1238" spans="1:32" x14ac:dyDescent="0.25">
      <c r="A1238" s="139" t="s">
        <v>2751</v>
      </c>
      <c r="B1238" s="139" t="s">
        <v>2752</v>
      </c>
      <c r="C1238" s="139" t="s">
        <v>2753</v>
      </c>
      <c r="D1238" s="139">
        <v>86956</v>
      </c>
      <c r="E1238" s="139" t="s">
        <v>2754</v>
      </c>
      <c r="F1238" s="139" t="s">
        <v>2755</v>
      </c>
      <c r="G1238" s="139" t="s">
        <v>127</v>
      </c>
      <c r="H1238" s="139" t="s">
        <v>2756</v>
      </c>
      <c r="I1238" s="30">
        <v>19747</v>
      </c>
      <c r="J1238" s="30">
        <v>19747</v>
      </c>
      <c r="K1238" s="139" t="s">
        <v>120</v>
      </c>
      <c r="L1238" s="139" t="s">
        <v>20</v>
      </c>
      <c r="M1238" s="139"/>
      <c r="N1238" s="139"/>
      <c r="O1238" s="139" t="s">
        <v>20</v>
      </c>
      <c r="P1238" s="139" t="s">
        <v>58</v>
      </c>
      <c r="Q1238" s="139" t="s">
        <v>55</v>
      </c>
      <c r="R1238" s="140">
        <v>64</v>
      </c>
      <c r="S1238" s="140" t="s">
        <v>2757</v>
      </c>
      <c r="T1238" s="151" t="s">
        <v>370</v>
      </c>
      <c r="U1238" s="140" t="s">
        <v>129</v>
      </c>
      <c r="V1238" s="164" t="s">
        <v>120</v>
      </c>
      <c r="W1238" s="170">
        <f t="shared" ca="1" si="161"/>
        <v>1954</v>
      </c>
      <c r="X1238" s="170" t="e">
        <f>INDEX(Kraftwerksliste!$C$21:$Z$559,MATCH(A1238,Kraftwerksliste!$D$21:$D$559,0),17)</f>
        <v>#N/A</v>
      </c>
      <c r="Z1238" s="153" t="str" cm="1">
        <f t="array" aca="1" ref="Z1238" ca="1">CELL("format",I1238)</f>
        <v>D1</v>
      </c>
      <c r="AA1238" s="6">
        <v>1237</v>
      </c>
      <c r="AB1238" s="173">
        <f t="shared" ca="1" si="162"/>
        <v>1954</v>
      </c>
      <c r="AC1238" s="6">
        <f t="shared" si="163"/>
        <v>0</v>
      </c>
      <c r="AD1238" s="6">
        <f t="shared" si="164"/>
        <v>0</v>
      </c>
      <c r="AE1238" s="6">
        <f t="shared" si="166"/>
        <v>35</v>
      </c>
      <c r="AF1238" s="6" t="str">
        <f t="shared" si="165"/>
        <v>Gesetzlich an Stilllegung gehindert</v>
      </c>
    </row>
    <row r="1239" spans="1:32" x14ac:dyDescent="0.25">
      <c r="A1239" s="139" t="s">
        <v>2758</v>
      </c>
      <c r="B1239" s="139" t="s">
        <v>2752</v>
      </c>
      <c r="C1239" s="139" t="s">
        <v>2759</v>
      </c>
      <c r="D1239" s="139">
        <v>86956</v>
      </c>
      <c r="E1239" s="139" t="s">
        <v>2754</v>
      </c>
      <c r="F1239" s="139" t="s">
        <v>2755</v>
      </c>
      <c r="G1239" s="139" t="s">
        <v>127</v>
      </c>
      <c r="H1239" s="139" t="s">
        <v>2760</v>
      </c>
      <c r="I1239" s="30">
        <v>41993</v>
      </c>
      <c r="J1239" s="30">
        <v>41993</v>
      </c>
      <c r="K1239" s="139" t="s">
        <v>1</v>
      </c>
      <c r="L1239" s="139" t="s">
        <v>20</v>
      </c>
      <c r="M1239" s="139"/>
      <c r="N1239" s="139"/>
      <c r="O1239" s="139" t="s">
        <v>20</v>
      </c>
      <c r="P1239" s="139" t="s">
        <v>58</v>
      </c>
      <c r="Q1239" s="139" t="s">
        <v>158</v>
      </c>
      <c r="R1239" s="140">
        <v>76</v>
      </c>
      <c r="S1239" s="140"/>
      <c r="T1239" s="151" t="s">
        <v>370</v>
      </c>
      <c r="U1239" s="140" t="s">
        <v>129</v>
      </c>
      <c r="V1239" s="164" t="s">
        <v>1</v>
      </c>
      <c r="W1239" s="170">
        <f t="shared" ca="1" si="161"/>
        <v>2014</v>
      </c>
      <c r="X1239" s="170" t="str">
        <f>INDEX(Kraftwerksliste!$C$21:$Z$559,MATCH(A1239,Kraftwerksliste!$D$21:$D$559,0),17)</f>
        <v>Steam turbine</v>
      </c>
      <c r="Z1239" s="153" t="str" cm="1">
        <f t="array" aca="1" ref="Z1239" ca="1">CELL("format",I1239)</f>
        <v>D1</v>
      </c>
      <c r="AA1239" s="6">
        <v>1238</v>
      </c>
      <c r="AB1239" s="173">
        <f t="shared" ca="1" si="162"/>
        <v>2014</v>
      </c>
      <c r="AC1239" s="6">
        <f t="shared" si="163"/>
        <v>0</v>
      </c>
      <c r="AD1239" s="6">
        <f t="shared" si="164"/>
        <v>0</v>
      </c>
      <c r="AE1239" s="6">
        <f t="shared" si="166"/>
        <v>10</v>
      </c>
      <c r="AF1239" s="6" t="str">
        <f t="shared" si="165"/>
        <v>in Betrieb</v>
      </c>
    </row>
    <row r="1240" spans="1:32" x14ac:dyDescent="0.25">
      <c r="A1240" s="139" t="s">
        <v>2766</v>
      </c>
      <c r="B1240" s="139" t="s">
        <v>2752</v>
      </c>
      <c r="C1240" s="139" t="s">
        <v>2753</v>
      </c>
      <c r="D1240" s="139">
        <v>86956</v>
      </c>
      <c r="E1240" s="139" t="s">
        <v>2754</v>
      </c>
      <c r="F1240" s="139" t="s">
        <v>2755</v>
      </c>
      <c r="G1240" s="139" t="s">
        <v>127</v>
      </c>
      <c r="H1240" s="139" t="s">
        <v>2767</v>
      </c>
      <c r="I1240" s="30">
        <v>32529</v>
      </c>
      <c r="J1240" s="30">
        <v>32529</v>
      </c>
      <c r="K1240" s="139" t="s">
        <v>1</v>
      </c>
      <c r="L1240" s="139" t="s">
        <v>110</v>
      </c>
      <c r="M1240" s="139" t="s">
        <v>2768</v>
      </c>
      <c r="N1240" s="139"/>
      <c r="O1240" s="139" t="s">
        <v>407</v>
      </c>
      <c r="P1240" s="139" t="s">
        <v>58</v>
      </c>
      <c r="Q1240" s="139" t="s">
        <v>55</v>
      </c>
      <c r="R1240" s="140">
        <v>6</v>
      </c>
      <c r="S1240" s="140" t="s">
        <v>2757</v>
      </c>
      <c r="T1240" s="151" t="s">
        <v>370</v>
      </c>
      <c r="U1240" s="140" t="s">
        <v>129</v>
      </c>
      <c r="V1240" s="164" t="s">
        <v>1</v>
      </c>
      <c r="W1240" s="170">
        <f t="shared" ca="1" si="161"/>
        <v>1989</v>
      </c>
      <c r="X1240" s="170" t="str">
        <f>INDEX(Kraftwerksliste!$C$21:$Z$559,MATCH(A1240,Kraftwerksliste!$D$21:$D$559,0),17)</f>
        <v>Steam turbine</v>
      </c>
      <c r="Z1240" s="153" t="str" cm="1">
        <f t="array" aca="1" ref="Z1240" ca="1">CELL("format",I1240)</f>
        <v>D1</v>
      </c>
      <c r="AA1240" s="6">
        <v>1239</v>
      </c>
      <c r="AB1240" s="173">
        <f t="shared" ca="1" si="162"/>
        <v>1989</v>
      </c>
      <c r="AC1240" s="6">
        <f t="shared" si="163"/>
        <v>0</v>
      </c>
      <c r="AD1240" s="6">
        <f t="shared" si="164"/>
        <v>0</v>
      </c>
      <c r="AE1240" s="6">
        <f t="shared" si="166"/>
        <v>10</v>
      </c>
      <c r="AF1240" s="6" t="str">
        <f t="shared" si="165"/>
        <v>in Betrieb</v>
      </c>
    </row>
    <row r="1241" spans="1:32" x14ac:dyDescent="0.25">
      <c r="A1241" s="139" t="s">
        <v>2761</v>
      </c>
      <c r="B1241" s="139" t="s">
        <v>2752</v>
      </c>
      <c r="C1241" s="139" t="s">
        <v>2753</v>
      </c>
      <c r="D1241" s="139">
        <v>86956</v>
      </c>
      <c r="E1241" s="139" t="s">
        <v>2754</v>
      </c>
      <c r="F1241" s="139" t="s">
        <v>2755</v>
      </c>
      <c r="G1241" s="139" t="s">
        <v>127</v>
      </c>
      <c r="H1241" s="139" t="s">
        <v>2762</v>
      </c>
      <c r="I1241" s="30">
        <v>21732</v>
      </c>
      <c r="J1241" s="30">
        <v>21732</v>
      </c>
      <c r="K1241" s="139" t="s">
        <v>1</v>
      </c>
      <c r="L1241" s="139" t="s">
        <v>25</v>
      </c>
      <c r="M1241" s="139"/>
      <c r="N1241" s="139"/>
      <c r="O1241" s="139" t="s">
        <v>25</v>
      </c>
      <c r="P1241" s="139" t="s">
        <v>55</v>
      </c>
      <c r="Q1241" s="139" t="s">
        <v>58</v>
      </c>
      <c r="R1241" s="140">
        <v>10.5</v>
      </c>
      <c r="S1241" s="140" t="s">
        <v>2757</v>
      </c>
      <c r="T1241" s="151" t="s">
        <v>370</v>
      </c>
      <c r="U1241" s="140" t="s">
        <v>129</v>
      </c>
      <c r="V1241" s="164" t="s">
        <v>1</v>
      </c>
      <c r="W1241" s="170">
        <f t="shared" ca="1" si="161"/>
        <v>1959</v>
      </c>
      <c r="X1241" s="170" t="e">
        <f>INDEX(Kraftwerksliste!$C$21:$Z$559,MATCH(A1241,Kraftwerksliste!$D$21:$D$559,0),17)</f>
        <v>#N/A</v>
      </c>
      <c r="Z1241" s="153" t="str" cm="1">
        <f t="array" aca="1" ref="Z1241" ca="1">CELL("format",I1241)</f>
        <v>D1</v>
      </c>
      <c r="AA1241" s="6">
        <v>1240</v>
      </c>
      <c r="AB1241" s="173">
        <f t="shared" ca="1" si="162"/>
        <v>1959</v>
      </c>
      <c r="AC1241" s="6">
        <f t="shared" si="163"/>
        <v>0</v>
      </c>
      <c r="AD1241" s="6">
        <f t="shared" si="164"/>
        <v>0</v>
      </c>
      <c r="AE1241" s="6">
        <f t="shared" si="166"/>
        <v>10</v>
      </c>
      <c r="AF1241" s="6" t="str">
        <f t="shared" si="165"/>
        <v>in Betrieb</v>
      </c>
    </row>
    <row r="1242" spans="1:32" x14ac:dyDescent="0.25">
      <c r="A1242" s="139" t="s">
        <v>2763</v>
      </c>
      <c r="B1242" s="139" t="s">
        <v>508</v>
      </c>
      <c r="C1242" s="139" t="s">
        <v>2764</v>
      </c>
      <c r="D1242" s="139">
        <v>86956</v>
      </c>
      <c r="E1242" s="139" t="s">
        <v>2754</v>
      </c>
      <c r="F1242" s="139" t="s">
        <v>2765</v>
      </c>
      <c r="G1242" s="139" t="s">
        <v>127</v>
      </c>
      <c r="H1242" s="139" t="s">
        <v>2764</v>
      </c>
      <c r="I1242" s="30">
        <v>21916</v>
      </c>
      <c r="J1242" s="30">
        <v>21916</v>
      </c>
      <c r="K1242" s="139" t="s">
        <v>1</v>
      </c>
      <c r="L1242" s="139" t="s">
        <v>25</v>
      </c>
      <c r="M1242" s="139"/>
      <c r="N1242" s="139"/>
      <c r="O1242" s="139" t="s">
        <v>25</v>
      </c>
      <c r="P1242" s="139" t="s">
        <v>58</v>
      </c>
      <c r="Q1242" s="139" t="s">
        <v>58</v>
      </c>
      <c r="R1242" s="140">
        <v>16.600000000000001</v>
      </c>
      <c r="S1242" s="140" t="s">
        <v>226</v>
      </c>
      <c r="T1242" s="151" t="s">
        <v>370</v>
      </c>
      <c r="U1242" s="140" t="s">
        <v>168</v>
      </c>
      <c r="V1242" s="164" t="s">
        <v>1</v>
      </c>
      <c r="W1242" s="170">
        <f t="shared" ca="1" si="161"/>
        <v>1960</v>
      </c>
      <c r="X1242" s="170" t="e">
        <f>INDEX(Kraftwerksliste!$C$21:$Z$559,MATCH(A1242,Kraftwerksliste!$D$21:$D$559,0),17)</f>
        <v>#N/A</v>
      </c>
      <c r="Z1242" s="153" t="str" cm="1">
        <f t="array" aca="1" ref="Z1242" ca="1">CELL("format",I1242)</f>
        <v>D1</v>
      </c>
      <c r="AA1242" s="6">
        <v>1241</v>
      </c>
      <c r="AB1242" s="173">
        <f t="shared" ca="1" si="162"/>
        <v>1960</v>
      </c>
      <c r="AC1242" s="6">
        <f t="shared" si="163"/>
        <v>0</v>
      </c>
      <c r="AD1242" s="6">
        <f t="shared" si="164"/>
        <v>0</v>
      </c>
      <c r="AE1242" s="6">
        <f t="shared" si="166"/>
        <v>10</v>
      </c>
      <c r="AF1242" s="6" t="str">
        <f t="shared" si="165"/>
        <v>in Betrieb</v>
      </c>
    </row>
    <row r="1243" spans="1:32" x14ac:dyDescent="0.25">
      <c r="A1243" s="139" t="s">
        <v>5485</v>
      </c>
      <c r="B1243" s="139" t="s">
        <v>5486</v>
      </c>
      <c r="C1243" s="139" t="s">
        <v>5487</v>
      </c>
      <c r="D1243" s="139">
        <v>97451</v>
      </c>
      <c r="E1243" s="139" t="s">
        <v>6876</v>
      </c>
      <c r="F1243" s="139" t="s">
        <v>6191</v>
      </c>
      <c r="G1243" s="139" t="s">
        <v>127</v>
      </c>
      <c r="H1243" s="139"/>
      <c r="I1243" s="32">
        <v>2011</v>
      </c>
      <c r="J1243" s="32">
        <v>2011</v>
      </c>
      <c r="K1243" s="139" t="s">
        <v>1</v>
      </c>
      <c r="L1243" s="139" t="s">
        <v>3864</v>
      </c>
      <c r="M1243" s="139"/>
      <c r="N1243" s="139"/>
      <c r="O1243" s="139" t="s">
        <v>3864</v>
      </c>
      <c r="P1243" s="139" t="s">
        <v>55</v>
      </c>
      <c r="Q1243" s="139" t="s">
        <v>58</v>
      </c>
      <c r="R1243" s="140">
        <v>11.5</v>
      </c>
      <c r="S1243" s="140" t="s">
        <v>7410</v>
      </c>
      <c r="T1243" s="151" t="s">
        <v>149</v>
      </c>
      <c r="U1243" s="140" t="s">
        <v>7411</v>
      </c>
      <c r="V1243" s="164" t="s">
        <v>1</v>
      </c>
      <c r="W1243" s="170" t="str">
        <f t="shared" ca="1" si="161"/>
        <v>2011</v>
      </c>
      <c r="X1243" s="170" t="e">
        <f>INDEX(Kraftwerksliste!$C$21:$Z$559,MATCH(A1243,Kraftwerksliste!$D$21:$D$559,0),17)</f>
        <v>#N/A</v>
      </c>
      <c r="Z1243" s="153" t="str" cm="1">
        <f t="array" aca="1" ref="Z1243" ca="1">CELL("format",I1243)</f>
        <v>G</v>
      </c>
      <c r="AA1243" s="6">
        <v>1242</v>
      </c>
      <c r="AB1243" s="173" t="str">
        <f t="shared" ca="1" si="162"/>
        <v>2011</v>
      </c>
      <c r="AC1243" s="6">
        <f t="shared" si="163"/>
        <v>0</v>
      </c>
      <c r="AD1243" s="6">
        <f t="shared" si="164"/>
        <v>0</v>
      </c>
      <c r="AE1243" s="6">
        <f t="shared" si="166"/>
        <v>10</v>
      </c>
      <c r="AF1243" s="6" t="str">
        <f t="shared" si="165"/>
        <v>in Betrieb</v>
      </c>
    </row>
    <row r="1244" spans="1:32" x14ac:dyDescent="0.25">
      <c r="A1244" s="139" t="s">
        <v>5492</v>
      </c>
      <c r="B1244" s="139" t="s">
        <v>3933</v>
      </c>
      <c r="C1244" s="139" t="s">
        <v>5493</v>
      </c>
      <c r="D1244" s="139">
        <v>6369</v>
      </c>
      <c r="E1244" s="139" t="s">
        <v>6881</v>
      </c>
      <c r="F1244" s="139"/>
      <c r="G1244" s="139" t="s">
        <v>99</v>
      </c>
      <c r="H1244" s="139"/>
      <c r="I1244" s="32">
        <v>2004</v>
      </c>
      <c r="J1244" s="32">
        <v>2004</v>
      </c>
      <c r="K1244" s="139" t="s">
        <v>1</v>
      </c>
      <c r="L1244" s="139" t="s">
        <v>3864</v>
      </c>
      <c r="M1244" s="139"/>
      <c r="N1244" s="139"/>
      <c r="O1244" s="139" t="s">
        <v>3864</v>
      </c>
      <c r="P1244" s="139" t="s">
        <v>55</v>
      </c>
      <c r="Q1244" s="139"/>
      <c r="R1244" s="140">
        <v>15</v>
      </c>
      <c r="S1244" s="140"/>
      <c r="T1244" s="151" t="s">
        <v>149</v>
      </c>
      <c r="U1244" s="140" t="s">
        <v>100</v>
      </c>
      <c r="V1244" s="164" t="s">
        <v>1</v>
      </c>
      <c r="W1244" s="170" t="str">
        <f t="shared" ca="1" si="161"/>
        <v>2004</v>
      </c>
      <c r="X1244" s="170" t="e">
        <f>INDEX(Kraftwerksliste!$C$21:$Z$559,MATCH(A1244,Kraftwerksliste!$D$21:$D$559,0),17)</f>
        <v>#N/A</v>
      </c>
      <c r="Z1244" s="153" t="str" cm="1">
        <f t="array" aca="1" ref="Z1244" ca="1">CELL("format",I1244)</f>
        <v>G</v>
      </c>
      <c r="AA1244" s="6">
        <v>1243</v>
      </c>
      <c r="AB1244" s="173" t="str">
        <f t="shared" ca="1" si="162"/>
        <v>2004</v>
      </c>
      <c r="AC1244" s="6">
        <f t="shared" si="163"/>
        <v>0</v>
      </c>
      <c r="AD1244" s="6">
        <f t="shared" si="164"/>
        <v>0</v>
      </c>
      <c r="AE1244" s="6">
        <f t="shared" si="166"/>
        <v>10</v>
      </c>
      <c r="AF1244" s="6" t="str">
        <f t="shared" si="165"/>
        <v>in Betrieb</v>
      </c>
    </row>
    <row r="1245" spans="1:32" x14ac:dyDescent="0.25">
      <c r="A1245" s="139" t="s">
        <v>2769</v>
      </c>
      <c r="B1245" s="139" t="s">
        <v>2770</v>
      </c>
      <c r="C1245" s="139" t="s">
        <v>2771</v>
      </c>
      <c r="D1245" s="139">
        <v>92421</v>
      </c>
      <c r="E1245" s="139" t="s">
        <v>2772</v>
      </c>
      <c r="F1245" s="139" t="s">
        <v>2773</v>
      </c>
      <c r="G1245" s="139" t="s">
        <v>127</v>
      </c>
      <c r="H1245" s="139"/>
      <c r="I1245" s="30">
        <v>30194</v>
      </c>
      <c r="J1245" s="30">
        <v>30194</v>
      </c>
      <c r="K1245" s="139" t="s">
        <v>1</v>
      </c>
      <c r="L1245" s="139" t="s">
        <v>16</v>
      </c>
      <c r="M1245" s="139"/>
      <c r="N1245" s="139" t="s">
        <v>2774</v>
      </c>
      <c r="O1245" s="139" t="s">
        <v>16</v>
      </c>
      <c r="P1245" s="139" t="s">
        <v>58</v>
      </c>
      <c r="Q1245" s="139" t="s">
        <v>55</v>
      </c>
      <c r="R1245" s="140">
        <v>54</v>
      </c>
      <c r="S1245" s="140" t="s">
        <v>2775</v>
      </c>
      <c r="T1245" s="151" t="s">
        <v>370</v>
      </c>
      <c r="U1245" s="140" t="s">
        <v>168</v>
      </c>
      <c r="V1245" s="164" t="s">
        <v>1</v>
      </c>
      <c r="W1245" s="170">
        <f t="shared" ca="1" si="161"/>
        <v>1982</v>
      </c>
      <c r="X1245" s="170" t="str">
        <f>INDEX(Kraftwerksliste!$C$21:$Z$559,MATCH(A1245,Kraftwerksliste!$D$21:$D$559,0),17)</f>
        <v>Steam turbine</v>
      </c>
      <c r="Z1245" s="153" t="str" cm="1">
        <f t="array" aca="1" ref="Z1245" ca="1">CELL("format",I1245)</f>
        <v>D1</v>
      </c>
      <c r="AA1245" s="6">
        <v>1244</v>
      </c>
      <c r="AB1245" s="173">
        <f t="shared" ca="1" si="162"/>
        <v>1982</v>
      </c>
      <c r="AC1245" s="6">
        <f t="shared" si="163"/>
        <v>0</v>
      </c>
      <c r="AD1245" s="6">
        <f t="shared" si="164"/>
        <v>0</v>
      </c>
      <c r="AE1245" s="6">
        <f t="shared" si="166"/>
        <v>10</v>
      </c>
      <c r="AF1245" s="6" t="str">
        <f t="shared" si="165"/>
        <v>in Betrieb</v>
      </c>
    </row>
    <row r="1246" spans="1:32" x14ac:dyDescent="0.25">
      <c r="A1246" s="139" t="s">
        <v>2781</v>
      </c>
      <c r="B1246" s="139" t="s">
        <v>2782</v>
      </c>
      <c r="C1246" s="139" t="s">
        <v>2783</v>
      </c>
      <c r="D1246" s="139">
        <v>16303</v>
      </c>
      <c r="E1246" s="139" t="s">
        <v>2784</v>
      </c>
      <c r="F1246" s="139"/>
      <c r="G1246" s="139" t="s">
        <v>66</v>
      </c>
      <c r="H1246" s="139"/>
      <c r="I1246" s="30">
        <v>40634</v>
      </c>
      <c r="J1246" s="30">
        <v>40634</v>
      </c>
      <c r="K1246" s="139" t="s">
        <v>1</v>
      </c>
      <c r="L1246" s="139" t="s">
        <v>110</v>
      </c>
      <c r="M1246" s="139" t="s">
        <v>1175</v>
      </c>
      <c r="N1246" s="139" t="s">
        <v>2785</v>
      </c>
      <c r="O1246" s="139" t="s">
        <v>16</v>
      </c>
      <c r="P1246" s="139" t="s">
        <v>58</v>
      </c>
      <c r="Q1246" s="139" t="s">
        <v>55</v>
      </c>
      <c r="R1246" s="140">
        <v>28.9</v>
      </c>
      <c r="S1246" s="140"/>
      <c r="T1246" s="151" t="s">
        <v>370</v>
      </c>
      <c r="U1246" s="140" t="s">
        <v>77</v>
      </c>
      <c r="V1246" s="164" t="s">
        <v>1</v>
      </c>
      <c r="W1246" s="170">
        <f t="shared" ca="1" si="161"/>
        <v>2011</v>
      </c>
      <c r="X1246" s="170" t="str">
        <f>INDEX(Kraftwerksliste!$C$21:$Z$559,MATCH(A1246,Kraftwerksliste!$D$21:$D$559,0),17)</f>
        <v>Steam turbine</v>
      </c>
      <c r="Z1246" s="153" t="str" cm="1">
        <f t="array" aca="1" ref="Z1246" ca="1">CELL("format",I1246)</f>
        <v>D1</v>
      </c>
      <c r="AA1246" s="6">
        <v>1245</v>
      </c>
      <c r="AB1246" s="173">
        <f t="shared" ca="1" si="162"/>
        <v>2011</v>
      </c>
      <c r="AC1246" s="6">
        <f t="shared" si="163"/>
        <v>0</v>
      </c>
      <c r="AD1246" s="6">
        <f t="shared" si="164"/>
        <v>0</v>
      </c>
      <c r="AE1246" s="6">
        <f t="shared" si="166"/>
        <v>10</v>
      </c>
      <c r="AF1246" s="6" t="str">
        <f t="shared" si="165"/>
        <v>in Betrieb</v>
      </c>
    </row>
    <row r="1247" spans="1:32" ht="32.15" customHeight="1" x14ac:dyDescent="0.25">
      <c r="A1247" s="139" t="s">
        <v>2786</v>
      </c>
      <c r="B1247" s="139" t="s">
        <v>2787</v>
      </c>
      <c r="C1247" s="139" t="s">
        <v>2788</v>
      </c>
      <c r="D1247" s="139">
        <v>16306</v>
      </c>
      <c r="E1247" s="139" t="s">
        <v>2784</v>
      </c>
      <c r="F1247" s="139" t="s">
        <v>2789</v>
      </c>
      <c r="G1247" s="139" t="s">
        <v>66</v>
      </c>
      <c r="H1247" s="139" t="s">
        <v>938</v>
      </c>
      <c r="I1247" s="30">
        <v>34232</v>
      </c>
      <c r="J1247" s="30">
        <v>34232</v>
      </c>
      <c r="K1247" s="139" t="s">
        <v>298</v>
      </c>
      <c r="L1247" s="139" t="s">
        <v>110</v>
      </c>
      <c r="M1247" s="139" t="s">
        <v>2790</v>
      </c>
      <c r="N1247" s="139" t="s">
        <v>2791</v>
      </c>
      <c r="O1247" s="139" t="s">
        <v>17</v>
      </c>
      <c r="P1247" s="139" t="s">
        <v>58</v>
      </c>
      <c r="Q1247" s="139" t="s">
        <v>55</v>
      </c>
      <c r="R1247" s="140">
        <v>13.3</v>
      </c>
      <c r="S1247" s="140" t="s">
        <v>2792</v>
      </c>
      <c r="T1247" s="151" t="s">
        <v>370</v>
      </c>
      <c r="U1247" s="140" t="s">
        <v>77</v>
      </c>
      <c r="V1247" s="164" t="s">
        <v>7478</v>
      </c>
      <c r="W1247" s="170">
        <f t="shared" ca="1" si="161"/>
        <v>1993</v>
      </c>
      <c r="X1247" s="170" t="e">
        <f>INDEX(Kraftwerksliste!$C$21:$Z$559,MATCH(A1247,Kraftwerksliste!$D$21:$D$559,0),17)</f>
        <v>#N/A</v>
      </c>
      <c r="Z1247" s="153" t="str" cm="1">
        <f t="array" aca="1" ref="Z1247" ca="1">CELL("format",I1247)</f>
        <v>D1</v>
      </c>
      <c r="AA1247" s="6">
        <v>1246</v>
      </c>
      <c r="AB1247" s="173">
        <f t="shared" ca="1" si="162"/>
        <v>1993</v>
      </c>
      <c r="AC1247" s="6">
        <f t="shared" si="163"/>
        <v>0</v>
      </c>
      <c r="AD1247" s="6">
        <f t="shared" si="164"/>
        <v>1</v>
      </c>
      <c r="AE1247" s="6">
        <f t="shared" si="166"/>
        <v>32</v>
      </c>
      <c r="AF1247" s="6" t="str">
        <f t="shared" si="165"/>
        <v xml:space="preserve">Vorläufig Stillgelegt </v>
      </c>
    </row>
    <row r="1248" spans="1:32" x14ac:dyDescent="0.25">
      <c r="A1248" s="139" t="s">
        <v>5504</v>
      </c>
      <c r="B1248" s="139" t="s">
        <v>3995</v>
      </c>
      <c r="C1248" s="139" t="s">
        <v>5505</v>
      </c>
      <c r="D1248" s="139">
        <v>16303</v>
      </c>
      <c r="E1248" s="139" t="s">
        <v>6887</v>
      </c>
      <c r="F1248" s="139"/>
      <c r="G1248" s="139" t="s">
        <v>66</v>
      </c>
      <c r="H1248" s="139" t="s">
        <v>5505</v>
      </c>
      <c r="I1248" s="32">
        <v>2001</v>
      </c>
      <c r="J1248" s="32">
        <v>2001</v>
      </c>
      <c r="K1248" s="139" t="s">
        <v>1</v>
      </c>
      <c r="L1248" s="139" t="s">
        <v>3864</v>
      </c>
      <c r="M1248" s="139"/>
      <c r="N1248" s="139"/>
      <c r="O1248" s="139" t="s">
        <v>3864</v>
      </c>
      <c r="P1248" s="139" t="s">
        <v>55</v>
      </c>
      <c r="Q1248" s="139" t="s">
        <v>58</v>
      </c>
      <c r="R1248" s="140">
        <v>13.5</v>
      </c>
      <c r="S1248" s="140" t="s">
        <v>7413</v>
      </c>
      <c r="T1248" s="151" t="s">
        <v>370</v>
      </c>
      <c r="U1248" s="140" t="s">
        <v>77</v>
      </c>
      <c r="V1248" s="164" t="s">
        <v>1</v>
      </c>
      <c r="W1248" s="170" t="str">
        <f t="shared" ca="1" si="161"/>
        <v>2001</v>
      </c>
      <c r="X1248" s="170" t="e">
        <f>INDEX(Kraftwerksliste!$C$21:$Z$559,MATCH(A1248,Kraftwerksliste!$D$21:$D$559,0),17)</f>
        <v>#N/A</v>
      </c>
      <c r="Z1248" s="153" t="str" cm="1">
        <f t="array" aca="1" ref="Z1248" ca="1">CELL("format",I1248)</f>
        <v>G</v>
      </c>
      <c r="AA1248" s="6">
        <v>1247</v>
      </c>
      <c r="AB1248" s="173" t="str">
        <f t="shared" ca="1" si="162"/>
        <v>2001</v>
      </c>
      <c r="AC1248" s="6">
        <f t="shared" si="163"/>
        <v>0</v>
      </c>
      <c r="AD1248" s="6">
        <f t="shared" si="164"/>
        <v>0</v>
      </c>
      <c r="AE1248" s="6">
        <f t="shared" si="166"/>
        <v>10</v>
      </c>
      <c r="AF1248" s="6" t="str">
        <f t="shared" si="165"/>
        <v>in Betrieb</v>
      </c>
    </row>
    <row r="1249" spans="1:32" x14ac:dyDescent="0.25">
      <c r="A1249" s="139" t="s">
        <v>5510</v>
      </c>
      <c r="B1249" s="139" t="s">
        <v>4140</v>
      </c>
      <c r="C1249" s="139" t="s">
        <v>5511</v>
      </c>
      <c r="D1249" s="139">
        <v>29593</v>
      </c>
      <c r="E1249" s="139" t="s">
        <v>6892</v>
      </c>
      <c r="F1249" s="139"/>
      <c r="G1249" s="139" t="s">
        <v>59</v>
      </c>
      <c r="H1249" s="139" t="s">
        <v>6893</v>
      </c>
      <c r="I1249" s="30">
        <v>39846</v>
      </c>
      <c r="J1249" s="30">
        <v>39846</v>
      </c>
      <c r="K1249" s="139" t="s">
        <v>1</v>
      </c>
      <c r="L1249" s="139" t="s">
        <v>3864</v>
      </c>
      <c r="M1249" s="139"/>
      <c r="N1249" s="139"/>
      <c r="O1249" s="139" t="s">
        <v>3864</v>
      </c>
      <c r="P1249" s="139" t="s">
        <v>55</v>
      </c>
      <c r="Q1249" s="139" t="s">
        <v>58</v>
      </c>
      <c r="R1249" s="140">
        <v>10</v>
      </c>
      <c r="S1249" s="140" t="s">
        <v>7414</v>
      </c>
      <c r="T1249" s="151" t="s">
        <v>149</v>
      </c>
      <c r="U1249" s="140" t="s">
        <v>161</v>
      </c>
      <c r="V1249" s="164" t="s">
        <v>1</v>
      </c>
      <c r="W1249" s="170">
        <f t="shared" ca="1" si="161"/>
        <v>2009</v>
      </c>
      <c r="X1249" s="170" t="e">
        <f>INDEX(Kraftwerksliste!$C$21:$Z$559,MATCH(A1249,Kraftwerksliste!$D$21:$D$559,0),17)</f>
        <v>#N/A</v>
      </c>
      <c r="Z1249" s="153" t="str" cm="1">
        <f t="array" aca="1" ref="Z1249" ca="1">CELL("format",I1249)</f>
        <v>D1</v>
      </c>
      <c r="AA1249" s="6">
        <v>1248</v>
      </c>
      <c r="AB1249" s="173">
        <f t="shared" ca="1" si="162"/>
        <v>2009</v>
      </c>
      <c r="AC1249" s="6">
        <f t="shared" si="163"/>
        <v>0</v>
      </c>
      <c r="AD1249" s="6">
        <f t="shared" si="164"/>
        <v>0</v>
      </c>
      <c r="AE1249" s="6">
        <f t="shared" si="166"/>
        <v>10</v>
      </c>
      <c r="AF1249" s="6" t="str">
        <f t="shared" si="165"/>
        <v>in Betrieb</v>
      </c>
    </row>
    <row r="1250" spans="1:32" x14ac:dyDescent="0.25">
      <c r="A1250" s="139" t="s">
        <v>5513</v>
      </c>
      <c r="B1250" s="139" t="s">
        <v>5514</v>
      </c>
      <c r="C1250" s="139" t="s">
        <v>5515</v>
      </c>
      <c r="D1250" s="139">
        <v>6317</v>
      </c>
      <c r="E1250" s="139" t="s">
        <v>6896</v>
      </c>
      <c r="F1250" s="139" t="s">
        <v>2819</v>
      </c>
      <c r="G1250" s="139" t="s">
        <v>99</v>
      </c>
      <c r="H1250" s="139"/>
      <c r="I1250" s="30">
        <v>41019</v>
      </c>
      <c r="J1250" s="30">
        <v>41019</v>
      </c>
      <c r="K1250" s="139" t="s">
        <v>1</v>
      </c>
      <c r="L1250" s="139" t="s">
        <v>29</v>
      </c>
      <c r="M1250" s="139"/>
      <c r="N1250" s="139"/>
      <c r="O1250" s="139" t="s">
        <v>29</v>
      </c>
      <c r="P1250" s="139" t="s">
        <v>55</v>
      </c>
      <c r="Q1250" s="139" t="s">
        <v>58</v>
      </c>
      <c r="R1250" s="140">
        <v>28.344000000000001</v>
      </c>
      <c r="S1250" s="140" t="s">
        <v>7415</v>
      </c>
      <c r="T1250" s="151" t="s">
        <v>370</v>
      </c>
      <c r="U1250" s="140" t="s">
        <v>100</v>
      </c>
      <c r="V1250" s="164" t="s">
        <v>1</v>
      </c>
      <c r="W1250" s="170">
        <f t="shared" ca="1" si="161"/>
        <v>2012</v>
      </c>
      <c r="X1250" s="170" t="e">
        <f>INDEX(Kraftwerksliste!$C$21:$Z$559,MATCH(A1250,Kraftwerksliste!$D$21:$D$559,0),17)</f>
        <v>#N/A</v>
      </c>
      <c r="Z1250" s="153" t="str" cm="1">
        <f t="array" aca="1" ref="Z1250" ca="1">CELL("format",I1250)</f>
        <v>D1</v>
      </c>
      <c r="AA1250" s="6">
        <v>1249</v>
      </c>
      <c r="AB1250" s="173">
        <f t="shared" ca="1" si="162"/>
        <v>2012</v>
      </c>
      <c r="AC1250" s="6">
        <f t="shared" si="163"/>
        <v>0</v>
      </c>
      <c r="AD1250" s="6">
        <f t="shared" si="164"/>
        <v>0</v>
      </c>
      <c r="AE1250" s="6">
        <f t="shared" si="166"/>
        <v>10</v>
      </c>
      <c r="AF1250" s="6" t="str">
        <f t="shared" si="165"/>
        <v>in Betrieb</v>
      </c>
    </row>
    <row r="1251" spans="1:32" ht="53.5" customHeight="1" x14ac:dyDescent="0.25">
      <c r="A1251" s="139" t="s">
        <v>2825</v>
      </c>
      <c r="B1251" s="139" t="s">
        <v>846</v>
      </c>
      <c r="C1251" s="139" t="s">
        <v>2826</v>
      </c>
      <c r="D1251" s="139">
        <v>71059</v>
      </c>
      <c r="E1251" s="139" t="s">
        <v>2827</v>
      </c>
      <c r="F1251" s="139"/>
      <c r="G1251" s="139" t="s">
        <v>57</v>
      </c>
      <c r="H1251" s="139" t="s">
        <v>2828</v>
      </c>
      <c r="I1251" s="30">
        <v>41599</v>
      </c>
      <c r="J1251" s="30">
        <v>41599</v>
      </c>
      <c r="K1251" s="139" t="s">
        <v>1</v>
      </c>
      <c r="L1251" s="139" t="s">
        <v>20</v>
      </c>
      <c r="M1251" s="139" t="s">
        <v>20</v>
      </c>
      <c r="N1251" s="139" t="s">
        <v>651</v>
      </c>
      <c r="O1251" s="139" t="s">
        <v>20</v>
      </c>
      <c r="P1251" s="139" t="s">
        <v>58</v>
      </c>
      <c r="Q1251" s="139" t="s">
        <v>55</v>
      </c>
      <c r="R1251" s="140">
        <v>95</v>
      </c>
      <c r="S1251" s="140" t="s">
        <v>2829</v>
      </c>
      <c r="T1251" s="151" t="s">
        <v>1280</v>
      </c>
      <c r="U1251" s="140" t="s">
        <v>107</v>
      </c>
      <c r="V1251" s="164" t="s">
        <v>1</v>
      </c>
      <c r="W1251" s="170">
        <f t="shared" ref="W1251:W1265" ca="1" si="167">IF(ISBLANK(I1251),2010,IF(Z1251="D1",YEAR(I1251),RIGHT(I1251,4)))</f>
        <v>2013</v>
      </c>
      <c r="X1251" s="170" t="str">
        <f>INDEX(Kraftwerksliste!$C$21:$Z$559,MATCH(A1251,Kraftwerksliste!$D$21:$D$559,0),17)</f>
        <v>Steam turbine</v>
      </c>
      <c r="Z1251" s="153" t="str" cm="1">
        <f t="array" aca="1" ref="Z1251" ca="1">CELL("format",I1251)</f>
        <v>D1</v>
      </c>
      <c r="AA1251" s="6">
        <v>1250</v>
      </c>
      <c r="AB1251" s="173">
        <f t="shared" ref="AB1251:AB1265" ca="1" si="168">W1251</f>
        <v>2013</v>
      </c>
      <c r="AC1251" s="6">
        <f t="shared" si="163"/>
        <v>0</v>
      </c>
      <c r="AD1251" s="6">
        <f t="shared" si="164"/>
        <v>0</v>
      </c>
      <c r="AE1251" s="6">
        <f t="shared" si="166"/>
        <v>10</v>
      </c>
      <c r="AF1251" s="6" t="str">
        <f t="shared" si="165"/>
        <v>in Betrieb</v>
      </c>
    </row>
    <row r="1252" spans="1:32" x14ac:dyDescent="0.25">
      <c r="A1252" s="139" t="s">
        <v>2871</v>
      </c>
      <c r="B1252" s="139" t="s">
        <v>2872</v>
      </c>
      <c r="C1252" s="139"/>
      <c r="D1252" s="139">
        <v>22145</v>
      </c>
      <c r="E1252" s="139" t="s">
        <v>2873</v>
      </c>
      <c r="F1252" s="139"/>
      <c r="G1252" s="139" t="s">
        <v>78</v>
      </c>
      <c r="H1252" s="139"/>
      <c r="I1252" s="30">
        <v>29129</v>
      </c>
      <c r="J1252" s="30">
        <v>29129</v>
      </c>
      <c r="K1252" s="139" t="s">
        <v>1</v>
      </c>
      <c r="L1252" s="139" t="s">
        <v>16</v>
      </c>
      <c r="M1252" s="139" t="s">
        <v>2874</v>
      </c>
      <c r="N1252" s="139" t="s">
        <v>2874</v>
      </c>
      <c r="O1252" s="139" t="s">
        <v>16</v>
      </c>
      <c r="P1252" s="139" t="s">
        <v>58</v>
      </c>
      <c r="Q1252" s="139" t="s">
        <v>55</v>
      </c>
      <c r="R1252" s="140">
        <v>16.399999999999999</v>
      </c>
      <c r="S1252" s="140" t="s">
        <v>2875</v>
      </c>
      <c r="T1252" s="151">
        <v>30</v>
      </c>
      <c r="U1252" s="140" t="s">
        <v>79</v>
      </c>
      <c r="V1252" s="164" t="s">
        <v>1</v>
      </c>
      <c r="W1252" s="170">
        <f t="shared" ca="1" si="167"/>
        <v>1979</v>
      </c>
      <c r="X1252" s="170" t="str">
        <f>INDEX(Kraftwerksliste!$C$21:$Z$559,MATCH(A1252,Kraftwerksliste!$D$21:$D$559,0),17)</f>
        <v>Steam turbine</v>
      </c>
      <c r="Z1252" s="153" t="str" cm="1">
        <f t="array" aca="1" ref="Z1252" ca="1">CELL("format",I1252)</f>
        <v>D1</v>
      </c>
      <c r="AA1252" s="6">
        <v>1251</v>
      </c>
      <c r="AB1252" s="173">
        <f t="shared" ca="1" si="168"/>
        <v>1979</v>
      </c>
      <c r="AC1252" s="6">
        <f t="shared" si="163"/>
        <v>0</v>
      </c>
      <c r="AD1252" s="6">
        <f t="shared" si="164"/>
        <v>0</v>
      </c>
      <c r="AE1252" s="6">
        <f t="shared" si="166"/>
        <v>10</v>
      </c>
      <c r="AF1252" s="6" t="str">
        <f t="shared" si="165"/>
        <v>in Betrieb</v>
      </c>
    </row>
    <row r="1253" spans="1:32" x14ac:dyDescent="0.25">
      <c r="A1253" s="139" t="s">
        <v>2876</v>
      </c>
      <c r="B1253" s="139" t="s">
        <v>2877</v>
      </c>
      <c r="C1253" s="139" t="s">
        <v>2877</v>
      </c>
      <c r="D1253" s="139">
        <v>39418</v>
      </c>
      <c r="E1253" s="139" t="s">
        <v>2878</v>
      </c>
      <c r="F1253" s="139" t="s">
        <v>2879</v>
      </c>
      <c r="G1253" s="139" t="s">
        <v>99</v>
      </c>
      <c r="H1253" s="139"/>
      <c r="I1253" s="30">
        <v>39559</v>
      </c>
      <c r="J1253" s="30">
        <v>39559</v>
      </c>
      <c r="K1253" s="139" t="s">
        <v>1</v>
      </c>
      <c r="L1253" s="139" t="s">
        <v>16</v>
      </c>
      <c r="M1253" s="139"/>
      <c r="N1253" s="139"/>
      <c r="O1253" s="139" t="s">
        <v>16</v>
      </c>
      <c r="P1253" s="139" t="s">
        <v>58</v>
      </c>
      <c r="Q1253" s="139" t="s">
        <v>55</v>
      </c>
      <c r="R1253" s="140">
        <v>24</v>
      </c>
      <c r="S1253" s="140" t="s">
        <v>2878</v>
      </c>
      <c r="T1253" s="151" t="s">
        <v>370</v>
      </c>
      <c r="U1253" s="140" t="s">
        <v>252</v>
      </c>
      <c r="V1253" s="164" t="s">
        <v>1</v>
      </c>
      <c r="W1253" s="170">
        <f t="shared" ca="1" si="167"/>
        <v>2008</v>
      </c>
      <c r="X1253" s="170" t="str">
        <f>INDEX(Kraftwerksliste!$C$21:$Z$559,MATCH(A1253,Kraftwerksliste!$D$21:$D$559,0),17)</f>
        <v>Steam turbine</v>
      </c>
      <c r="Z1253" s="153" t="str" cm="1">
        <f t="array" aca="1" ref="Z1253" ca="1">CELL("format",I1253)</f>
        <v>D1</v>
      </c>
      <c r="AA1253" s="6">
        <v>1252</v>
      </c>
      <c r="AB1253" s="173">
        <f t="shared" ca="1" si="168"/>
        <v>2008</v>
      </c>
      <c r="AC1253" s="6">
        <f t="shared" si="163"/>
        <v>0</v>
      </c>
      <c r="AD1253" s="6">
        <f t="shared" si="164"/>
        <v>0</v>
      </c>
      <c r="AE1253" s="6">
        <f t="shared" si="166"/>
        <v>10</v>
      </c>
      <c r="AF1253" s="6" t="str">
        <f t="shared" si="165"/>
        <v>in Betrieb</v>
      </c>
    </row>
    <row r="1254" spans="1:32" x14ac:dyDescent="0.25">
      <c r="A1254" s="139" t="s">
        <v>2909</v>
      </c>
      <c r="B1254" s="139" t="s">
        <v>508</v>
      </c>
      <c r="C1254" s="139" t="s">
        <v>2910</v>
      </c>
      <c r="D1254" s="139">
        <v>82064</v>
      </c>
      <c r="E1254" s="139" t="s">
        <v>2911</v>
      </c>
      <c r="F1254" s="139" t="s">
        <v>2912</v>
      </c>
      <c r="G1254" s="139" t="s">
        <v>127</v>
      </c>
      <c r="H1254" s="139" t="s">
        <v>2910</v>
      </c>
      <c r="I1254" s="30">
        <v>8767</v>
      </c>
      <c r="J1254" s="30">
        <v>8767</v>
      </c>
      <c r="K1254" s="139" t="s">
        <v>1</v>
      </c>
      <c r="L1254" s="139" t="s">
        <v>25</v>
      </c>
      <c r="M1254" s="139"/>
      <c r="N1254" s="139"/>
      <c r="O1254" s="139" t="s">
        <v>25</v>
      </c>
      <c r="P1254" s="139" t="s">
        <v>58</v>
      </c>
      <c r="Q1254" s="139" t="s">
        <v>58</v>
      </c>
      <c r="R1254" s="140">
        <v>11.2</v>
      </c>
      <c r="S1254" s="140" t="s">
        <v>226</v>
      </c>
      <c r="T1254" s="151" t="s">
        <v>149</v>
      </c>
      <c r="U1254" s="140" t="s">
        <v>168</v>
      </c>
      <c r="V1254" s="164" t="s">
        <v>1</v>
      </c>
      <c r="W1254" s="170">
        <f t="shared" ca="1" si="167"/>
        <v>1924</v>
      </c>
      <c r="X1254" s="170" t="e">
        <f>INDEX(Kraftwerksliste!$C$21:$Z$559,MATCH(A1254,Kraftwerksliste!$D$21:$D$559,0),17)</f>
        <v>#N/A</v>
      </c>
      <c r="Z1254" s="153" t="str" cm="1">
        <f t="array" aca="1" ref="Z1254" ca="1">CELL("format",I1254)</f>
        <v>D1</v>
      </c>
      <c r="AA1254" s="6">
        <v>1253</v>
      </c>
      <c r="AB1254" s="173">
        <f t="shared" ca="1" si="168"/>
        <v>1924</v>
      </c>
      <c r="AC1254" s="6">
        <f t="shared" si="163"/>
        <v>0</v>
      </c>
      <c r="AD1254" s="6">
        <f t="shared" si="164"/>
        <v>0</v>
      </c>
      <c r="AE1254" s="6">
        <f t="shared" si="166"/>
        <v>10</v>
      </c>
      <c r="AF1254" s="6" t="str">
        <f t="shared" si="165"/>
        <v>in Betrieb</v>
      </c>
    </row>
    <row r="1255" spans="1:32" x14ac:dyDescent="0.25">
      <c r="A1255" s="139" t="s">
        <v>2949</v>
      </c>
      <c r="B1255" s="139" t="s">
        <v>2950</v>
      </c>
      <c r="C1255" s="139" t="s">
        <v>2951</v>
      </c>
      <c r="D1255" s="139">
        <v>98528</v>
      </c>
      <c r="E1255" s="139" t="s">
        <v>2952</v>
      </c>
      <c r="F1255" s="139" t="s">
        <v>2953</v>
      </c>
      <c r="G1255" s="139" t="s">
        <v>169</v>
      </c>
      <c r="H1255" s="139"/>
      <c r="I1255" s="30">
        <v>35035</v>
      </c>
      <c r="J1255" s="30">
        <v>35035</v>
      </c>
      <c r="K1255" s="139" t="s">
        <v>1</v>
      </c>
      <c r="L1255" s="139" t="s">
        <v>110</v>
      </c>
      <c r="M1255" s="139" t="s">
        <v>20</v>
      </c>
      <c r="N1255" s="139" t="s">
        <v>249</v>
      </c>
      <c r="O1255" s="139" t="s">
        <v>20</v>
      </c>
      <c r="P1255" s="139" t="s">
        <v>58</v>
      </c>
      <c r="Q1255" s="139" t="s">
        <v>55</v>
      </c>
      <c r="R1255" s="140">
        <v>13.5</v>
      </c>
      <c r="S1255" s="140" t="s">
        <v>2954</v>
      </c>
      <c r="T1255" s="151" t="s">
        <v>149</v>
      </c>
      <c r="U1255" s="140" t="s">
        <v>2955</v>
      </c>
      <c r="V1255" s="164" t="s">
        <v>1</v>
      </c>
      <c r="W1255" s="170">
        <f t="shared" ca="1" si="167"/>
        <v>1995</v>
      </c>
      <c r="X1255" s="170" t="str">
        <f>INDEX(Kraftwerksliste!$C$21:$Z$559,MATCH(A1255,Kraftwerksliste!$D$21:$D$559,0),17)</f>
        <v>Steam turbine</v>
      </c>
      <c r="Z1255" s="153" t="str" cm="1">
        <f t="array" aca="1" ref="Z1255" ca="1">CELL("format",I1255)</f>
        <v>D1</v>
      </c>
      <c r="AA1255" s="6">
        <v>1254</v>
      </c>
      <c r="AB1255" s="173">
        <f t="shared" ca="1" si="168"/>
        <v>1995</v>
      </c>
      <c r="AC1255" s="6">
        <f t="shared" si="163"/>
        <v>0</v>
      </c>
      <c r="AD1255" s="6">
        <f t="shared" si="164"/>
        <v>0</v>
      </c>
      <c r="AE1255" s="6">
        <f t="shared" si="166"/>
        <v>10</v>
      </c>
      <c r="AF1255" s="6" t="str">
        <f t="shared" si="165"/>
        <v>in Betrieb</v>
      </c>
    </row>
    <row r="1256" spans="1:32" x14ac:dyDescent="0.25">
      <c r="A1256" s="139" t="s">
        <v>2956</v>
      </c>
      <c r="B1256" s="139" t="s">
        <v>102</v>
      </c>
      <c r="C1256" s="139" t="s">
        <v>2957</v>
      </c>
      <c r="D1256" s="139">
        <v>88459</v>
      </c>
      <c r="E1256" s="139" t="s">
        <v>2957</v>
      </c>
      <c r="F1256" s="139"/>
      <c r="G1256" s="139" t="s">
        <v>57</v>
      </c>
      <c r="H1256" s="139" t="s">
        <v>2957</v>
      </c>
      <c r="I1256" s="30">
        <v>7641</v>
      </c>
      <c r="J1256" s="30">
        <v>7641</v>
      </c>
      <c r="K1256" s="139" t="s">
        <v>1</v>
      </c>
      <c r="L1256" s="139" t="s">
        <v>25</v>
      </c>
      <c r="M1256" s="139"/>
      <c r="N1256" s="139"/>
      <c r="O1256" s="139" t="s">
        <v>25</v>
      </c>
      <c r="P1256" s="139" t="s">
        <v>58</v>
      </c>
      <c r="Q1256" s="139" t="s">
        <v>58</v>
      </c>
      <c r="R1256" s="140">
        <v>12.3</v>
      </c>
      <c r="S1256" s="140"/>
      <c r="T1256" s="151" t="s">
        <v>149</v>
      </c>
      <c r="U1256" s="140" t="s">
        <v>107</v>
      </c>
      <c r="V1256" s="164" t="s">
        <v>1</v>
      </c>
      <c r="W1256" s="170">
        <f t="shared" ca="1" si="167"/>
        <v>1920</v>
      </c>
      <c r="X1256" s="170" t="e">
        <f>INDEX(Kraftwerksliste!$C$21:$Z$559,MATCH(A1256,Kraftwerksliste!$D$21:$D$559,0),17)</f>
        <v>#N/A</v>
      </c>
      <c r="Z1256" s="153" t="str" cm="1">
        <f t="array" aca="1" ref="Z1256" ca="1">CELL("format",I1256)</f>
        <v>D1</v>
      </c>
      <c r="AA1256" s="6">
        <v>1255</v>
      </c>
      <c r="AB1256" s="173">
        <f t="shared" ca="1" si="168"/>
        <v>1920</v>
      </c>
      <c r="AC1256" s="6">
        <f t="shared" si="163"/>
        <v>0</v>
      </c>
      <c r="AD1256" s="6">
        <f t="shared" si="164"/>
        <v>0</v>
      </c>
      <c r="AE1256" s="6">
        <f t="shared" si="166"/>
        <v>10</v>
      </c>
      <c r="AF1256" s="6" t="str">
        <f t="shared" si="165"/>
        <v>in Betrieb</v>
      </c>
    </row>
    <row r="1257" spans="1:32" x14ac:dyDescent="0.25">
      <c r="A1257" s="139" t="s">
        <v>5655</v>
      </c>
      <c r="B1257" s="139" t="s">
        <v>5656</v>
      </c>
      <c r="C1257" s="139" t="s">
        <v>5657</v>
      </c>
      <c r="D1257" s="139">
        <v>97289</v>
      </c>
      <c r="E1257" s="139" t="s">
        <v>6995</v>
      </c>
      <c r="F1257" s="139" t="s">
        <v>6996</v>
      </c>
      <c r="G1257" s="139" t="s">
        <v>127</v>
      </c>
      <c r="H1257" s="139" t="s">
        <v>5657</v>
      </c>
      <c r="I1257" s="32">
        <v>2010</v>
      </c>
      <c r="J1257" s="32">
        <v>2010</v>
      </c>
      <c r="K1257" s="139" t="s">
        <v>1</v>
      </c>
      <c r="L1257" s="139" t="s">
        <v>29</v>
      </c>
      <c r="M1257" s="139"/>
      <c r="N1257" s="139"/>
      <c r="O1257" s="139" t="s">
        <v>29</v>
      </c>
      <c r="P1257" s="139" t="s">
        <v>55</v>
      </c>
      <c r="Q1257" s="139" t="s">
        <v>58</v>
      </c>
      <c r="R1257" s="140">
        <v>18.7</v>
      </c>
      <c r="S1257" s="140"/>
      <c r="T1257" s="151" t="s">
        <v>149</v>
      </c>
      <c r="U1257" s="140" t="s">
        <v>168</v>
      </c>
      <c r="V1257" s="164" t="s">
        <v>1</v>
      </c>
      <c r="W1257" s="170" t="str">
        <f t="shared" ca="1" si="167"/>
        <v>2010</v>
      </c>
      <c r="X1257" s="170" t="e">
        <f>INDEX(Kraftwerksliste!$C$21:$Z$559,MATCH(A1257,Kraftwerksliste!$D$21:$D$559,0),17)</f>
        <v>#N/A</v>
      </c>
      <c r="Z1257" s="153" t="str" cm="1">
        <f t="array" aca="1" ref="Z1257" ca="1">CELL("format",I1257)</f>
        <v>G</v>
      </c>
      <c r="AA1257" s="6">
        <v>1256</v>
      </c>
      <c r="AB1257" s="173" t="str">
        <f t="shared" ca="1" si="168"/>
        <v>2010</v>
      </c>
      <c r="AC1257" s="6">
        <f t="shared" si="163"/>
        <v>0</v>
      </c>
      <c r="AD1257" s="6">
        <f t="shared" si="164"/>
        <v>0</v>
      </c>
      <c r="AE1257" s="6">
        <f t="shared" si="166"/>
        <v>10</v>
      </c>
      <c r="AF1257" s="6" t="str">
        <f t="shared" si="165"/>
        <v>in Betrieb</v>
      </c>
    </row>
    <row r="1258" spans="1:32" x14ac:dyDescent="0.25">
      <c r="A1258" s="139" t="s">
        <v>2963</v>
      </c>
      <c r="B1258" s="139" t="s">
        <v>1531</v>
      </c>
      <c r="C1258" s="139" t="s">
        <v>2964</v>
      </c>
      <c r="D1258" s="139">
        <v>84184</v>
      </c>
      <c r="E1258" s="139" t="s">
        <v>2965</v>
      </c>
      <c r="F1258" s="139"/>
      <c r="G1258" s="139" t="s">
        <v>127</v>
      </c>
      <c r="H1258" s="139">
        <v>2</v>
      </c>
      <c r="I1258" s="30">
        <v>18842</v>
      </c>
      <c r="J1258" s="30">
        <v>18842</v>
      </c>
      <c r="K1258" s="139" t="s">
        <v>1</v>
      </c>
      <c r="L1258" s="139" t="s">
        <v>25</v>
      </c>
      <c r="M1258" s="139"/>
      <c r="N1258" s="139"/>
      <c r="O1258" s="139" t="s">
        <v>25</v>
      </c>
      <c r="P1258" s="139" t="s">
        <v>58</v>
      </c>
      <c r="Q1258" s="139" t="s">
        <v>58</v>
      </c>
      <c r="R1258" s="140">
        <v>18</v>
      </c>
      <c r="S1258" s="140" t="s">
        <v>2966</v>
      </c>
      <c r="T1258" s="151" t="s">
        <v>370</v>
      </c>
      <c r="U1258" s="140" t="s">
        <v>2210</v>
      </c>
      <c r="V1258" s="164" t="s">
        <v>1</v>
      </c>
      <c r="W1258" s="170">
        <f t="shared" ca="1" si="167"/>
        <v>1951</v>
      </c>
      <c r="X1258" s="170" t="e">
        <f>INDEX(Kraftwerksliste!$C$21:$Z$559,MATCH(A1258,Kraftwerksliste!$D$21:$D$559,0),17)</f>
        <v>#N/A</v>
      </c>
      <c r="Z1258" s="153" t="str" cm="1">
        <f t="array" aca="1" ref="Z1258" ca="1">CELL("format",I1258)</f>
        <v>D1</v>
      </c>
      <c r="AA1258" s="6">
        <v>1257</v>
      </c>
      <c r="AB1258" s="173">
        <f t="shared" ca="1" si="168"/>
        <v>1951</v>
      </c>
      <c r="AC1258" s="6">
        <f t="shared" si="163"/>
        <v>0</v>
      </c>
      <c r="AD1258" s="6">
        <f t="shared" si="164"/>
        <v>0</v>
      </c>
      <c r="AE1258" s="6">
        <f t="shared" si="166"/>
        <v>10</v>
      </c>
      <c r="AF1258" s="6" t="str">
        <f t="shared" si="165"/>
        <v>in Betrieb</v>
      </c>
    </row>
    <row r="1259" spans="1:32" x14ac:dyDescent="0.25">
      <c r="A1259" s="139" t="s">
        <v>5671</v>
      </c>
      <c r="B1259" s="139" t="s">
        <v>3995</v>
      </c>
      <c r="C1259" s="139" t="s">
        <v>5672</v>
      </c>
      <c r="D1259" s="139">
        <v>18249</v>
      </c>
      <c r="E1259" s="139" t="s">
        <v>7005</v>
      </c>
      <c r="F1259" s="139"/>
      <c r="G1259" s="139" t="s">
        <v>144</v>
      </c>
      <c r="H1259" s="139" t="s">
        <v>7005</v>
      </c>
      <c r="I1259" s="32">
        <v>2000</v>
      </c>
      <c r="J1259" s="32">
        <v>2000</v>
      </c>
      <c r="K1259" s="139" t="s">
        <v>1</v>
      </c>
      <c r="L1259" s="139" t="s">
        <v>3864</v>
      </c>
      <c r="M1259" s="139"/>
      <c r="N1259" s="139"/>
      <c r="O1259" s="139" t="s">
        <v>3864</v>
      </c>
      <c r="P1259" s="139" t="s">
        <v>55</v>
      </c>
      <c r="Q1259" s="139" t="s">
        <v>58</v>
      </c>
      <c r="R1259" s="140">
        <v>13.5</v>
      </c>
      <c r="S1259" s="140" t="s">
        <v>7433</v>
      </c>
      <c r="T1259" s="151" t="s">
        <v>370</v>
      </c>
      <c r="U1259" s="140" t="s">
        <v>268</v>
      </c>
      <c r="V1259" s="164" t="s">
        <v>1</v>
      </c>
      <c r="W1259" s="170" t="str">
        <f t="shared" ca="1" si="167"/>
        <v>2000</v>
      </c>
      <c r="X1259" s="170" t="e">
        <f>INDEX(Kraftwerksliste!$C$21:$Z$559,MATCH(A1259,Kraftwerksliste!$D$21:$D$559,0),17)</f>
        <v>#N/A</v>
      </c>
      <c r="Z1259" s="153" t="str" cm="1">
        <f t="array" aca="1" ref="Z1259" ca="1">CELL("format",I1259)</f>
        <v>G</v>
      </c>
      <c r="AA1259" s="6">
        <v>1258</v>
      </c>
      <c r="AB1259" s="173" t="str">
        <f t="shared" ca="1" si="168"/>
        <v>2000</v>
      </c>
      <c r="AC1259" s="6">
        <f t="shared" si="163"/>
        <v>0</v>
      </c>
      <c r="AD1259" s="6">
        <f t="shared" si="164"/>
        <v>0</v>
      </c>
      <c r="AE1259" s="6">
        <f t="shared" si="166"/>
        <v>10</v>
      </c>
      <c r="AF1259" s="6" t="str">
        <f t="shared" si="165"/>
        <v>in Betrieb</v>
      </c>
    </row>
    <row r="1260" spans="1:32" x14ac:dyDescent="0.25">
      <c r="A1260" s="139" t="s">
        <v>2986</v>
      </c>
      <c r="B1260" s="139" t="s">
        <v>81</v>
      </c>
      <c r="C1260" s="139" t="s">
        <v>2987</v>
      </c>
      <c r="D1260" s="139">
        <v>54234</v>
      </c>
      <c r="E1260" s="139" t="s">
        <v>2987</v>
      </c>
      <c r="F1260" s="139"/>
      <c r="G1260" s="139" t="s">
        <v>98</v>
      </c>
      <c r="H1260" s="139"/>
      <c r="I1260" s="30">
        <v>22657</v>
      </c>
      <c r="J1260" s="30">
        <v>22657</v>
      </c>
      <c r="K1260" s="139" t="s">
        <v>1</v>
      </c>
      <c r="L1260" s="139" t="s">
        <v>25</v>
      </c>
      <c r="M1260" s="139"/>
      <c r="N1260" s="139"/>
      <c r="O1260" s="139" t="s">
        <v>25</v>
      </c>
      <c r="P1260" s="139" t="s">
        <v>58</v>
      </c>
      <c r="Q1260" s="139" t="s">
        <v>58</v>
      </c>
      <c r="R1260" s="140">
        <v>18.8</v>
      </c>
      <c r="S1260" s="140"/>
      <c r="T1260" s="151" t="s">
        <v>149</v>
      </c>
      <c r="U1260" s="140" t="s">
        <v>61</v>
      </c>
      <c r="V1260" s="164" t="s">
        <v>1</v>
      </c>
      <c r="W1260" s="170">
        <f t="shared" ca="1" si="167"/>
        <v>1962</v>
      </c>
      <c r="X1260" s="170" t="e">
        <f>INDEX(Kraftwerksliste!$C$21:$Z$559,MATCH(A1260,Kraftwerksliste!$D$21:$D$559,0),17)</f>
        <v>#N/A</v>
      </c>
      <c r="Z1260" s="153" t="str" cm="1">
        <f t="array" aca="1" ref="Z1260" ca="1">CELL("format",I1260)</f>
        <v>D1</v>
      </c>
      <c r="AA1260" s="6">
        <v>1259</v>
      </c>
      <c r="AB1260" s="173">
        <f t="shared" ca="1" si="168"/>
        <v>1962</v>
      </c>
      <c r="AC1260" s="6">
        <f t="shared" si="163"/>
        <v>0</v>
      </c>
      <c r="AD1260" s="6">
        <f t="shared" si="164"/>
        <v>0</v>
      </c>
      <c r="AE1260" s="6">
        <f t="shared" si="166"/>
        <v>10</v>
      </c>
      <c r="AF1260" s="6" t="str">
        <f t="shared" si="165"/>
        <v>in Betrieb</v>
      </c>
    </row>
    <row r="1261" spans="1:32" x14ac:dyDescent="0.25">
      <c r="A1261" s="139" t="s">
        <v>5699</v>
      </c>
      <c r="B1261" s="139" t="s">
        <v>81</v>
      </c>
      <c r="C1261" s="139" t="s">
        <v>3979</v>
      </c>
      <c r="D1261" s="139">
        <v>27239</v>
      </c>
      <c r="E1261" s="139" t="s">
        <v>7017</v>
      </c>
      <c r="F1261" s="139"/>
      <c r="G1261" s="139" t="s">
        <v>59</v>
      </c>
      <c r="H1261" s="139" t="s">
        <v>7017</v>
      </c>
      <c r="I1261" s="32">
        <v>2007</v>
      </c>
      <c r="J1261" s="32">
        <v>2007</v>
      </c>
      <c r="K1261" s="139" t="s">
        <v>1</v>
      </c>
      <c r="L1261" s="139" t="s">
        <v>3864</v>
      </c>
      <c r="M1261" s="139"/>
      <c r="N1261" s="139"/>
      <c r="O1261" s="139" t="s">
        <v>3864</v>
      </c>
      <c r="P1261" s="139" t="s">
        <v>55</v>
      </c>
      <c r="Q1261" s="139" t="s">
        <v>58</v>
      </c>
      <c r="R1261" s="140">
        <v>12</v>
      </c>
      <c r="S1261" s="140" t="s">
        <v>7437</v>
      </c>
      <c r="T1261" s="151" t="s">
        <v>149</v>
      </c>
      <c r="U1261" s="140" t="s">
        <v>161</v>
      </c>
      <c r="V1261" s="164" t="s">
        <v>1</v>
      </c>
      <c r="W1261" s="170" t="str">
        <f t="shared" ca="1" si="167"/>
        <v>2007</v>
      </c>
      <c r="X1261" s="170" t="e">
        <f>INDEX(Kraftwerksliste!$C$21:$Z$559,MATCH(A1261,Kraftwerksliste!$D$21:$D$559,0),17)</f>
        <v>#N/A</v>
      </c>
      <c r="Z1261" s="153" t="str" cm="1">
        <f t="array" aca="1" ref="Z1261" ca="1">CELL("format",I1261)</f>
        <v>G</v>
      </c>
      <c r="AA1261" s="6">
        <v>1260</v>
      </c>
      <c r="AB1261" s="173" t="str">
        <f t="shared" ca="1" si="168"/>
        <v>2007</v>
      </c>
      <c r="AC1261" s="6">
        <f t="shared" si="163"/>
        <v>0</v>
      </c>
      <c r="AD1261" s="6">
        <f t="shared" si="164"/>
        <v>0</v>
      </c>
      <c r="AE1261" s="6">
        <f t="shared" si="166"/>
        <v>10</v>
      </c>
      <c r="AF1261" s="6" t="str">
        <f t="shared" si="165"/>
        <v>in Betrieb</v>
      </c>
    </row>
    <row r="1262" spans="1:32" x14ac:dyDescent="0.25">
      <c r="A1262" s="139" t="s">
        <v>3019</v>
      </c>
      <c r="B1262" s="139" t="s">
        <v>1468</v>
      </c>
      <c r="C1262" s="139" t="s">
        <v>3020</v>
      </c>
      <c r="D1262" s="139">
        <v>36414</v>
      </c>
      <c r="E1262" s="139" t="s">
        <v>3020</v>
      </c>
      <c r="F1262" s="139"/>
      <c r="G1262" s="139" t="s">
        <v>169</v>
      </c>
      <c r="H1262" s="139" t="s">
        <v>3020</v>
      </c>
      <c r="I1262" s="30">
        <v>34700</v>
      </c>
      <c r="J1262" s="30">
        <v>34700</v>
      </c>
      <c r="K1262" s="139" t="s">
        <v>1</v>
      </c>
      <c r="L1262" s="139" t="s">
        <v>20</v>
      </c>
      <c r="M1262" s="139"/>
      <c r="N1262" s="139"/>
      <c r="O1262" s="139" t="s">
        <v>20</v>
      </c>
      <c r="P1262" s="139" t="s">
        <v>58</v>
      </c>
      <c r="Q1262" s="139" t="s">
        <v>55</v>
      </c>
      <c r="R1262" s="140">
        <v>20</v>
      </c>
      <c r="S1262" s="140" t="s">
        <v>1472</v>
      </c>
      <c r="T1262" s="151" t="s">
        <v>370</v>
      </c>
      <c r="U1262" s="140" t="s">
        <v>1473</v>
      </c>
      <c r="V1262" s="164" t="s">
        <v>1</v>
      </c>
      <c r="W1262" s="170">
        <f t="shared" ca="1" si="167"/>
        <v>1995</v>
      </c>
      <c r="X1262" s="170" t="str">
        <f>INDEX(Kraftwerksliste!$C$21:$Z$559,MATCH(A1262,Kraftwerksliste!$D$21:$D$559,0),17)</f>
        <v>Steam turbine</v>
      </c>
      <c r="Z1262" s="153" t="str" cm="1">
        <f t="array" aca="1" ref="Z1262" ca="1">CELL("format",I1262)</f>
        <v>D1</v>
      </c>
      <c r="AA1262" s="6">
        <v>1261</v>
      </c>
      <c r="AB1262" s="173">
        <f t="shared" ca="1" si="168"/>
        <v>1995</v>
      </c>
      <c r="AC1262" s="6">
        <f t="shared" si="163"/>
        <v>0</v>
      </c>
      <c r="AD1262" s="6">
        <f t="shared" si="164"/>
        <v>0</v>
      </c>
      <c r="AE1262" s="6">
        <f t="shared" si="166"/>
        <v>10</v>
      </c>
      <c r="AF1262" s="6" t="str">
        <f t="shared" si="165"/>
        <v>in Betrieb</v>
      </c>
    </row>
    <row r="1263" spans="1:32" x14ac:dyDescent="0.25">
      <c r="A1263" s="139" t="s">
        <v>5747</v>
      </c>
      <c r="B1263" s="139" t="s">
        <v>5748</v>
      </c>
      <c r="C1263" s="139" t="s">
        <v>5749</v>
      </c>
      <c r="D1263" s="139">
        <v>56477</v>
      </c>
      <c r="E1263" s="139" t="s">
        <v>7051</v>
      </c>
      <c r="F1263" s="139" t="s">
        <v>7052</v>
      </c>
      <c r="G1263" s="139" t="s">
        <v>98</v>
      </c>
      <c r="H1263" s="139"/>
      <c r="I1263" s="32">
        <v>2004</v>
      </c>
      <c r="J1263" s="32">
        <v>2004</v>
      </c>
      <c r="K1263" s="139" t="s">
        <v>1</v>
      </c>
      <c r="L1263" s="139" t="s">
        <v>3864</v>
      </c>
      <c r="M1263" s="139"/>
      <c r="N1263" s="139"/>
      <c r="O1263" s="139" t="s">
        <v>3864</v>
      </c>
      <c r="P1263" s="139" t="s">
        <v>55</v>
      </c>
      <c r="Q1263" s="139"/>
      <c r="R1263" s="140">
        <v>18</v>
      </c>
      <c r="S1263" s="140" t="s">
        <v>7441</v>
      </c>
      <c r="T1263" s="151" t="s">
        <v>149</v>
      </c>
      <c r="U1263" s="140" t="s">
        <v>7442</v>
      </c>
      <c r="V1263" s="164" t="s">
        <v>1</v>
      </c>
      <c r="W1263" s="170" t="str">
        <f t="shared" ca="1" si="167"/>
        <v>2004</v>
      </c>
      <c r="X1263" s="170" t="e">
        <f>INDEX(Kraftwerksliste!$C$21:$Z$559,MATCH(A1263,Kraftwerksliste!$D$21:$D$559,0),17)</f>
        <v>#N/A</v>
      </c>
      <c r="Z1263" s="153" t="str" cm="1">
        <f t="array" aca="1" ref="Z1263" ca="1">CELL("format",I1263)</f>
        <v>G</v>
      </c>
      <c r="AA1263" s="6">
        <v>1262</v>
      </c>
      <c r="AB1263" s="173" t="str">
        <f t="shared" ca="1" si="168"/>
        <v>2004</v>
      </c>
      <c r="AC1263" s="6">
        <f t="shared" si="163"/>
        <v>0</v>
      </c>
      <c r="AD1263" s="6">
        <f t="shared" si="164"/>
        <v>0</v>
      </c>
      <c r="AE1263" s="6">
        <f t="shared" si="166"/>
        <v>10</v>
      </c>
      <c r="AF1263" s="6" t="str">
        <f t="shared" si="165"/>
        <v>in Betrieb</v>
      </c>
    </row>
    <row r="1264" spans="1:32" x14ac:dyDescent="0.25">
      <c r="A1264" s="139" t="s">
        <v>3119</v>
      </c>
      <c r="B1264" s="139" t="s">
        <v>508</v>
      </c>
      <c r="C1264" s="139" t="s">
        <v>3120</v>
      </c>
      <c r="D1264" s="139">
        <v>82432</v>
      </c>
      <c r="E1264" s="139" t="s">
        <v>1704</v>
      </c>
      <c r="F1264" s="139" t="s">
        <v>3121</v>
      </c>
      <c r="G1264" s="139" t="s">
        <v>127</v>
      </c>
      <c r="H1264" s="139" t="s">
        <v>3120</v>
      </c>
      <c r="I1264" s="30">
        <v>20090</v>
      </c>
      <c r="J1264" s="30">
        <v>20090</v>
      </c>
      <c r="K1264" s="139" t="s">
        <v>1</v>
      </c>
      <c r="L1264" s="139" t="s">
        <v>25</v>
      </c>
      <c r="M1264" s="139"/>
      <c r="N1264" s="139"/>
      <c r="O1264" s="139" t="s">
        <v>25</v>
      </c>
      <c r="P1264" s="139" t="s">
        <v>58</v>
      </c>
      <c r="Q1264" s="139" t="s">
        <v>58</v>
      </c>
      <c r="R1264" s="140">
        <v>12.8</v>
      </c>
      <c r="S1264" s="140" t="s">
        <v>226</v>
      </c>
      <c r="T1264" s="151" t="s">
        <v>149</v>
      </c>
      <c r="U1264" s="140" t="s">
        <v>168</v>
      </c>
      <c r="V1264" s="164" t="s">
        <v>1</v>
      </c>
      <c r="W1264" s="170">
        <f t="shared" ca="1" si="167"/>
        <v>1955</v>
      </c>
      <c r="X1264" s="170" t="e">
        <f>INDEX(Kraftwerksliste!$C$21:$Z$559,MATCH(A1264,Kraftwerksliste!$D$21:$D$559,0),17)</f>
        <v>#N/A</v>
      </c>
      <c r="Z1264" s="153" t="str" cm="1">
        <f t="array" aca="1" ref="Z1264" ca="1">CELL("format",I1264)</f>
        <v>D1</v>
      </c>
      <c r="AA1264" s="6">
        <v>1263</v>
      </c>
      <c r="AB1264" s="173">
        <f t="shared" ca="1" si="168"/>
        <v>1955</v>
      </c>
      <c r="AC1264" s="6">
        <f t="shared" si="163"/>
        <v>0</v>
      </c>
      <c r="AD1264" s="6">
        <f t="shared" si="164"/>
        <v>0</v>
      </c>
      <c r="AE1264" s="6">
        <f t="shared" si="166"/>
        <v>10</v>
      </c>
      <c r="AF1264" s="6" t="str">
        <f t="shared" si="165"/>
        <v>in Betrieb</v>
      </c>
    </row>
    <row r="1265" spans="1:32" x14ac:dyDescent="0.25">
      <c r="A1265" s="139" t="s">
        <v>3138</v>
      </c>
      <c r="B1265" s="139" t="s">
        <v>508</v>
      </c>
      <c r="C1265" s="139" t="s">
        <v>3139</v>
      </c>
      <c r="D1265" s="139">
        <v>94522</v>
      </c>
      <c r="E1265" s="139" t="s">
        <v>3140</v>
      </c>
      <c r="F1265" s="139" t="s">
        <v>3141</v>
      </c>
      <c r="G1265" s="139" t="s">
        <v>127</v>
      </c>
      <c r="H1265" s="139" t="s">
        <v>3139</v>
      </c>
      <c r="I1265" s="30">
        <v>32143</v>
      </c>
      <c r="J1265" s="30">
        <v>32143</v>
      </c>
      <c r="K1265" s="139" t="s">
        <v>1</v>
      </c>
      <c r="L1265" s="139" t="s">
        <v>25</v>
      </c>
      <c r="M1265" s="139"/>
      <c r="N1265" s="139"/>
      <c r="O1265" s="139" t="s">
        <v>25</v>
      </c>
      <c r="P1265" s="139" t="s">
        <v>58</v>
      </c>
      <c r="Q1265" s="139" t="s">
        <v>58</v>
      </c>
      <c r="R1265" s="140">
        <v>12.6</v>
      </c>
      <c r="S1265" s="140" t="s">
        <v>226</v>
      </c>
      <c r="T1265" s="151" t="s">
        <v>370</v>
      </c>
      <c r="U1265" s="140" t="s">
        <v>168</v>
      </c>
      <c r="V1265" s="164" t="s">
        <v>1</v>
      </c>
      <c r="W1265" s="170">
        <f t="shared" ca="1" si="167"/>
        <v>1988</v>
      </c>
      <c r="X1265" s="170" t="e">
        <f>INDEX(Kraftwerksliste!$C$21:$Z$559,MATCH(A1265,Kraftwerksliste!$D$21:$D$559,0),17)</f>
        <v>#N/A</v>
      </c>
      <c r="Z1265" s="153" t="str" cm="1">
        <f t="array" aca="1" ref="Z1265" ca="1">CELL("format",I1265)</f>
        <v>D1</v>
      </c>
      <c r="AA1265" s="6">
        <v>1264</v>
      </c>
      <c r="AB1265" s="173">
        <f t="shared" ca="1" si="168"/>
        <v>1988</v>
      </c>
      <c r="AC1265" s="6">
        <f t="shared" si="163"/>
        <v>0</v>
      </c>
      <c r="AD1265" s="6">
        <f t="shared" si="164"/>
        <v>0</v>
      </c>
      <c r="AE1265" s="6">
        <f t="shared" si="166"/>
        <v>10</v>
      </c>
      <c r="AF1265" s="6" t="str">
        <f t="shared" si="165"/>
        <v>in Betrieb</v>
      </c>
    </row>
    <row r="1266" spans="1:32" x14ac:dyDescent="0.25">
      <c r="A1266" s="139" t="s">
        <v>3482</v>
      </c>
      <c r="B1266" s="139"/>
      <c r="C1266" s="139"/>
      <c r="D1266" s="139">
        <v>69469</v>
      </c>
      <c r="E1266" s="139" t="s">
        <v>3483</v>
      </c>
      <c r="F1266" s="139" t="s">
        <v>3484</v>
      </c>
      <c r="G1266" s="139" t="s">
        <v>57</v>
      </c>
      <c r="H1266" s="139">
        <v>2</v>
      </c>
      <c r="I1266" s="30"/>
      <c r="J1266" s="30"/>
      <c r="K1266" s="139" t="s">
        <v>3469</v>
      </c>
      <c r="L1266" s="139" t="s">
        <v>110</v>
      </c>
      <c r="M1266" s="139" t="s">
        <v>3485</v>
      </c>
      <c r="N1266" s="139"/>
      <c r="O1266" s="139" t="s">
        <v>20</v>
      </c>
      <c r="P1266" s="139" t="s">
        <v>58</v>
      </c>
      <c r="Q1266" s="139" t="s">
        <v>55</v>
      </c>
      <c r="R1266" s="140">
        <v>21</v>
      </c>
      <c r="S1266" s="140" t="s">
        <v>3486</v>
      </c>
      <c r="T1266" s="151" t="s">
        <v>149</v>
      </c>
      <c r="U1266" s="140" t="s">
        <v>3487</v>
      </c>
      <c r="V1266" s="164" t="s">
        <v>7481</v>
      </c>
      <c r="W1266" s="170">
        <f t="shared" ref="W1266:W1267" si="169">IF(ISBLANK(I1266),2010,IF(Z1266="D1",YEAR(I1266),RIGHT(I1266,4)))</f>
        <v>2010</v>
      </c>
      <c r="X1266" s="170" t="e">
        <f>INDEX(Kraftwerksliste!$C$21:$Z$559,MATCH(A1266,Kraftwerksliste!$D$21:$D$559,0),17)</f>
        <v>#N/A</v>
      </c>
      <c r="Z1266" s="153" t="str" cm="1">
        <f t="array" aca="1" ref="Z1266" ca="1">CELL("format",I1266)</f>
        <v>D1</v>
      </c>
      <c r="AA1266" s="6">
        <v>1265</v>
      </c>
      <c r="AB1266" s="173">
        <f t="shared" ref="AB1266:AB1267" si="170">W1266</f>
        <v>2010</v>
      </c>
      <c r="AC1266" s="6">
        <f t="shared" si="163"/>
        <v>0</v>
      </c>
      <c r="AD1266" s="6">
        <f t="shared" si="164"/>
        <v>1</v>
      </c>
      <c r="AE1266" s="6">
        <f t="shared" si="166"/>
        <v>37</v>
      </c>
      <c r="AF1266" s="6" t="str">
        <f t="shared" si="165"/>
        <v xml:space="preserve">Endgültig Stillgelegt 2013 </v>
      </c>
    </row>
    <row r="1267" spans="1:32" x14ac:dyDescent="0.25">
      <c r="A1267" s="139" t="s">
        <v>3488</v>
      </c>
      <c r="B1267" s="139"/>
      <c r="C1267" s="139"/>
      <c r="D1267" s="139">
        <v>69469</v>
      </c>
      <c r="E1267" s="139" t="s">
        <v>3483</v>
      </c>
      <c r="F1267" s="139" t="s">
        <v>3484</v>
      </c>
      <c r="G1267" s="139" t="s">
        <v>57</v>
      </c>
      <c r="H1267" s="139">
        <v>1</v>
      </c>
      <c r="I1267" s="30"/>
      <c r="J1267" s="30"/>
      <c r="K1267" s="139" t="s">
        <v>3469</v>
      </c>
      <c r="L1267" s="139" t="s">
        <v>110</v>
      </c>
      <c r="M1267" s="139" t="s">
        <v>3485</v>
      </c>
      <c r="N1267" s="139"/>
      <c r="O1267" s="139" t="s">
        <v>20</v>
      </c>
      <c r="P1267" s="139" t="s">
        <v>58</v>
      </c>
      <c r="Q1267" s="139" t="s">
        <v>55</v>
      </c>
      <c r="R1267" s="140">
        <v>21</v>
      </c>
      <c r="S1267" s="140" t="s">
        <v>3486</v>
      </c>
      <c r="T1267" s="151" t="s">
        <v>149</v>
      </c>
      <c r="U1267" s="140" t="s">
        <v>3487</v>
      </c>
      <c r="V1267" s="164" t="s">
        <v>7481</v>
      </c>
      <c r="W1267" s="170">
        <f t="shared" si="169"/>
        <v>2010</v>
      </c>
      <c r="X1267" s="170" t="e">
        <f>INDEX(Kraftwerksliste!$C$21:$Z$559,MATCH(A1267,Kraftwerksliste!$D$21:$D$559,0),17)</f>
        <v>#N/A</v>
      </c>
      <c r="Z1267" s="153" t="str" cm="1">
        <f t="array" aca="1" ref="Z1267" ca="1">CELL("format",I1267)</f>
        <v>D1</v>
      </c>
      <c r="AA1267" s="6">
        <v>1266</v>
      </c>
      <c r="AB1267" s="173">
        <f t="shared" si="170"/>
        <v>2010</v>
      </c>
      <c r="AC1267" s="6">
        <f t="shared" si="163"/>
        <v>0</v>
      </c>
      <c r="AD1267" s="6">
        <f t="shared" si="164"/>
        <v>1</v>
      </c>
      <c r="AE1267" s="6">
        <f t="shared" si="166"/>
        <v>37</v>
      </c>
      <c r="AF1267" s="6" t="str">
        <f t="shared" si="165"/>
        <v xml:space="preserve">Endgültig Stillgelegt 2013 </v>
      </c>
    </row>
    <row r="1268" spans="1:32" x14ac:dyDescent="0.25">
      <c r="A1268" s="139" t="s">
        <v>5793</v>
      </c>
      <c r="B1268" s="139" t="s">
        <v>4466</v>
      </c>
      <c r="C1268" s="139" t="s">
        <v>5794</v>
      </c>
      <c r="D1268" s="139">
        <v>54298</v>
      </c>
      <c r="E1268" s="139" t="s">
        <v>7088</v>
      </c>
      <c r="F1268" s="139"/>
      <c r="G1268" s="139" t="s">
        <v>98</v>
      </c>
      <c r="H1268" s="139" t="s">
        <v>7089</v>
      </c>
      <c r="I1268" s="30">
        <v>40165</v>
      </c>
      <c r="J1268" s="30">
        <v>40165</v>
      </c>
      <c r="K1268" s="139" t="s">
        <v>1</v>
      </c>
      <c r="L1268" s="139" t="s">
        <v>3864</v>
      </c>
      <c r="M1268" s="139"/>
      <c r="N1268" s="139"/>
      <c r="O1268" s="139" t="s">
        <v>3864</v>
      </c>
      <c r="P1268" s="139" t="s">
        <v>55</v>
      </c>
      <c r="Q1268" s="139" t="s">
        <v>58</v>
      </c>
      <c r="R1268" s="140">
        <v>12</v>
      </c>
      <c r="S1268" s="140" t="s">
        <v>7088</v>
      </c>
      <c r="T1268" s="151" t="s">
        <v>149</v>
      </c>
      <c r="U1268" s="140" t="s">
        <v>61</v>
      </c>
      <c r="V1268" s="164" t="s">
        <v>1</v>
      </c>
      <c r="W1268" s="170">
        <f t="shared" ref="W1268:W1299" ca="1" si="171">IF(ISBLANK(I1268),2010,IF(Z1268="D1",YEAR(I1268),RIGHT(I1268,4)))</f>
        <v>2009</v>
      </c>
      <c r="X1268" s="170" t="e">
        <f>INDEX(Kraftwerksliste!$C$21:$Z$559,MATCH(A1268,Kraftwerksliste!$D$21:$D$559,0),17)</f>
        <v>#N/A</v>
      </c>
      <c r="Z1268" s="153" t="str" cm="1">
        <f t="array" aca="1" ref="Z1268" ca="1">CELL("format",I1268)</f>
        <v>D1</v>
      </c>
      <c r="AA1268" s="6">
        <v>1267</v>
      </c>
      <c r="AB1268" s="173">
        <f t="shared" ref="AB1268:AB1299" ca="1" si="172">W1268</f>
        <v>2009</v>
      </c>
      <c r="AC1268" s="6">
        <f t="shared" si="163"/>
        <v>0</v>
      </c>
      <c r="AD1268" s="6">
        <f t="shared" si="164"/>
        <v>0</v>
      </c>
      <c r="AE1268" s="6">
        <f t="shared" si="166"/>
        <v>10</v>
      </c>
      <c r="AF1268" s="6" t="str">
        <f t="shared" si="165"/>
        <v>in Betrieb</v>
      </c>
    </row>
    <row r="1269" spans="1:32" x14ac:dyDescent="0.25">
      <c r="A1269" s="139" t="s">
        <v>5795</v>
      </c>
      <c r="B1269" s="139" t="s">
        <v>5796</v>
      </c>
      <c r="C1269" s="139" t="s">
        <v>5797</v>
      </c>
      <c r="D1269" s="139">
        <v>3119</v>
      </c>
      <c r="E1269" s="139" t="s">
        <v>7090</v>
      </c>
      <c r="F1269" s="139"/>
      <c r="G1269" s="139" t="s">
        <v>66</v>
      </c>
      <c r="H1269" s="139"/>
      <c r="I1269" s="32">
        <v>2011</v>
      </c>
      <c r="J1269" s="32">
        <v>2011</v>
      </c>
      <c r="K1269" s="139" t="s">
        <v>1</v>
      </c>
      <c r="L1269" s="139" t="s">
        <v>29</v>
      </c>
      <c r="M1269" s="139"/>
      <c r="N1269" s="139"/>
      <c r="O1269" s="139" t="s">
        <v>29</v>
      </c>
      <c r="P1269" s="139" t="s">
        <v>55</v>
      </c>
      <c r="Q1269" s="139" t="s">
        <v>58</v>
      </c>
      <c r="R1269" s="140">
        <v>18.600000000000001</v>
      </c>
      <c r="S1269" s="140"/>
      <c r="T1269" s="151" t="s">
        <v>370</v>
      </c>
      <c r="U1269" s="140" t="s">
        <v>100</v>
      </c>
      <c r="V1269" s="164" t="s">
        <v>1</v>
      </c>
      <c r="W1269" s="170" t="str">
        <f t="shared" ca="1" si="171"/>
        <v>2011</v>
      </c>
      <c r="X1269" s="170" t="e">
        <f>INDEX(Kraftwerksliste!$C$21:$Z$559,MATCH(A1269,Kraftwerksliste!$D$21:$D$559,0),17)</f>
        <v>#N/A</v>
      </c>
      <c r="Z1269" s="153" t="str" cm="1">
        <f t="array" aca="1" ref="Z1269" ca="1">CELL("format",I1269)</f>
        <v>G</v>
      </c>
      <c r="AA1269" s="6">
        <v>1268</v>
      </c>
      <c r="AB1269" s="173" t="str">
        <f t="shared" ca="1" si="172"/>
        <v>2011</v>
      </c>
      <c r="AC1269" s="6">
        <f t="shared" si="163"/>
        <v>0</v>
      </c>
      <c r="AD1269" s="6">
        <f t="shared" si="164"/>
        <v>0</v>
      </c>
      <c r="AE1269" s="6">
        <f t="shared" si="166"/>
        <v>10</v>
      </c>
      <c r="AF1269" s="6" t="str">
        <f t="shared" si="165"/>
        <v>in Betrieb</v>
      </c>
    </row>
    <row r="1270" spans="1:32" x14ac:dyDescent="0.25">
      <c r="A1270" s="139" t="s">
        <v>3207</v>
      </c>
      <c r="B1270" s="139" t="s">
        <v>3208</v>
      </c>
      <c r="C1270" s="139" t="s">
        <v>209</v>
      </c>
      <c r="D1270" s="139">
        <v>50389</v>
      </c>
      <c r="E1270" s="139" t="s">
        <v>3209</v>
      </c>
      <c r="F1270" s="139"/>
      <c r="G1270" s="139" t="s">
        <v>54</v>
      </c>
      <c r="H1270" s="139" t="s">
        <v>3210</v>
      </c>
      <c r="I1270" s="30">
        <v>35249</v>
      </c>
      <c r="J1270" s="30">
        <v>35249</v>
      </c>
      <c r="K1270" s="139" t="s">
        <v>1</v>
      </c>
      <c r="L1270" s="139" t="s">
        <v>110</v>
      </c>
      <c r="M1270" s="139" t="s">
        <v>20</v>
      </c>
      <c r="N1270" s="139" t="s">
        <v>218</v>
      </c>
      <c r="O1270" s="139" t="s">
        <v>20</v>
      </c>
      <c r="P1270" s="139" t="s">
        <v>58</v>
      </c>
      <c r="Q1270" s="139" t="s">
        <v>55</v>
      </c>
      <c r="R1270" s="140">
        <v>51.9</v>
      </c>
      <c r="S1270" s="140" t="s">
        <v>3211</v>
      </c>
      <c r="T1270" s="151" t="s">
        <v>370</v>
      </c>
      <c r="U1270" s="140" t="s">
        <v>61</v>
      </c>
      <c r="V1270" s="164" t="s">
        <v>1</v>
      </c>
      <c r="W1270" s="170">
        <f t="shared" ca="1" si="171"/>
        <v>1996</v>
      </c>
      <c r="X1270" s="170" t="str">
        <f>INDEX(Kraftwerksliste!$C$21:$Z$559,MATCH(A1270,Kraftwerksliste!$D$21:$D$559,0),17)</f>
        <v>Combined cycle</v>
      </c>
      <c r="Z1270" s="153" t="str" cm="1">
        <f t="array" aca="1" ref="Z1270" ca="1">CELL("format",I1270)</f>
        <v>D1</v>
      </c>
      <c r="AA1270" s="6">
        <v>1269</v>
      </c>
      <c r="AB1270" s="173">
        <f t="shared" ca="1" si="172"/>
        <v>1996</v>
      </c>
      <c r="AC1270" s="6">
        <f t="shared" si="163"/>
        <v>0</v>
      </c>
      <c r="AD1270" s="6">
        <f t="shared" si="164"/>
        <v>0</v>
      </c>
      <c r="AE1270" s="6">
        <f t="shared" si="166"/>
        <v>10</v>
      </c>
      <c r="AF1270" s="6" t="str">
        <f t="shared" si="165"/>
        <v>in Betrieb</v>
      </c>
    </row>
    <row r="1271" spans="1:32" x14ac:dyDescent="0.25">
      <c r="A1271" s="139" t="s">
        <v>3213</v>
      </c>
      <c r="B1271" s="139" t="s">
        <v>3208</v>
      </c>
      <c r="C1271" s="139" t="s">
        <v>311</v>
      </c>
      <c r="D1271" s="139">
        <v>50389</v>
      </c>
      <c r="E1271" s="139" t="s">
        <v>3209</v>
      </c>
      <c r="F1271" s="139"/>
      <c r="G1271" s="139" t="s">
        <v>54</v>
      </c>
      <c r="H1271" s="139" t="s">
        <v>3214</v>
      </c>
      <c r="I1271" s="30">
        <v>22830</v>
      </c>
      <c r="J1271" s="30">
        <v>22830</v>
      </c>
      <c r="K1271" s="139" t="s">
        <v>1</v>
      </c>
      <c r="L1271" s="139" t="s">
        <v>110</v>
      </c>
      <c r="M1271" s="139" t="s">
        <v>27</v>
      </c>
      <c r="N1271" s="139" t="s">
        <v>18</v>
      </c>
      <c r="O1271" s="139" t="s">
        <v>27</v>
      </c>
      <c r="P1271" s="139" t="s">
        <v>58</v>
      </c>
      <c r="Q1271" s="139" t="s">
        <v>55</v>
      </c>
      <c r="R1271" s="140">
        <v>90</v>
      </c>
      <c r="S1271" s="140"/>
      <c r="T1271" s="151" t="s">
        <v>149</v>
      </c>
      <c r="U1271" s="140" t="s">
        <v>3215</v>
      </c>
      <c r="V1271" s="164" t="s">
        <v>1</v>
      </c>
      <c r="W1271" s="170">
        <f t="shared" ca="1" si="171"/>
        <v>1962</v>
      </c>
      <c r="X1271" s="170" t="str">
        <f>INDEX(Kraftwerksliste!$C$21:$Z$559,MATCH(A1271,Kraftwerksliste!$D$21:$D$559,0),17)</f>
        <v>Combined cycle</v>
      </c>
      <c r="Z1271" s="153" t="str" cm="1">
        <f t="array" aca="1" ref="Z1271" ca="1">CELL("format",I1271)</f>
        <v>D1</v>
      </c>
      <c r="AA1271" s="6">
        <v>1270</v>
      </c>
      <c r="AB1271" s="173">
        <f t="shared" ca="1" si="172"/>
        <v>1962</v>
      </c>
      <c r="AC1271" s="6">
        <f t="shared" si="163"/>
        <v>0</v>
      </c>
      <c r="AD1271" s="6">
        <f t="shared" si="164"/>
        <v>0</v>
      </c>
      <c r="AE1271" s="6">
        <f t="shared" si="166"/>
        <v>10</v>
      </c>
      <c r="AF1271" s="6" t="str">
        <f t="shared" si="165"/>
        <v>in Betrieb</v>
      </c>
    </row>
    <row r="1272" spans="1:32" x14ac:dyDescent="0.25">
      <c r="A1272" s="139" t="s">
        <v>5822</v>
      </c>
      <c r="B1272" s="139" t="s">
        <v>5823</v>
      </c>
      <c r="C1272" s="139" t="s">
        <v>5823</v>
      </c>
      <c r="D1272" s="139">
        <v>26215</v>
      </c>
      <c r="E1272" s="139" t="s">
        <v>7108</v>
      </c>
      <c r="F1272" s="139" t="s">
        <v>7109</v>
      </c>
      <c r="G1272" s="139" t="s">
        <v>59</v>
      </c>
      <c r="H1272" s="139"/>
      <c r="I1272" s="32">
        <v>2011</v>
      </c>
      <c r="J1272" s="32">
        <v>2011</v>
      </c>
      <c r="K1272" s="139" t="s">
        <v>1</v>
      </c>
      <c r="L1272" s="139" t="s">
        <v>29</v>
      </c>
      <c r="M1272" s="139"/>
      <c r="N1272" s="139"/>
      <c r="O1272" s="139" t="s">
        <v>29</v>
      </c>
      <c r="P1272" s="139" t="s">
        <v>55</v>
      </c>
      <c r="Q1272" s="139"/>
      <c r="R1272" s="140">
        <v>5.76</v>
      </c>
      <c r="S1272" s="140" t="s">
        <v>7451</v>
      </c>
      <c r="T1272" s="151" t="s">
        <v>149</v>
      </c>
      <c r="U1272" s="140" t="s">
        <v>60</v>
      </c>
      <c r="V1272" s="164" t="s">
        <v>1</v>
      </c>
      <c r="W1272" s="170" t="str">
        <f t="shared" ca="1" si="171"/>
        <v>2011</v>
      </c>
      <c r="X1272" s="170" t="e">
        <f>INDEX(Kraftwerksliste!$C$21:$Z$559,MATCH(A1272,Kraftwerksliste!$D$21:$D$559,0),17)</f>
        <v>#N/A</v>
      </c>
      <c r="Z1272" s="153" t="str" cm="1">
        <f t="array" aca="1" ref="Z1272" ca="1">CELL("format",I1272)</f>
        <v>G</v>
      </c>
      <c r="AA1272" s="6">
        <v>1271</v>
      </c>
      <c r="AB1272" s="173" t="str">
        <f t="shared" ca="1" si="172"/>
        <v>2011</v>
      </c>
      <c r="AC1272" s="6">
        <f t="shared" si="163"/>
        <v>0</v>
      </c>
      <c r="AD1272" s="6">
        <f t="shared" si="164"/>
        <v>0</v>
      </c>
      <c r="AE1272" s="6">
        <f t="shared" si="166"/>
        <v>10</v>
      </c>
      <c r="AF1272" s="6" t="str">
        <f t="shared" si="165"/>
        <v>in Betrieb</v>
      </c>
    </row>
    <row r="1273" spans="1:32" x14ac:dyDescent="0.25">
      <c r="A1273" s="139" t="s">
        <v>5824</v>
      </c>
      <c r="B1273" s="139" t="s">
        <v>5825</v>
      </c>
      <c r="C1273" s="139" t="s">
        <v>5825</v>
      </c>
      <c r="D1273" s="139">
        <v>26215</v>
      </c>
      <c r="E1273" s="139" t="s">
        <v>7108</v>
      </c>
      <c r="F1273" s="139" t="s">
        <v>7110</v>
      </c>
      <c r="G1273" s="139" t="s">
        <v>59</v>
      </c>
      <c r="H1273" s="139"/>
      <c r="I1273" s="32">
        <v>2011</v>
      </c>
      <c r="J1273" s="32">
        <v>2011</v>
      </c>
      <c r="K1273" s="139" t="s">
        <v>1</v>
      </c>
      <c r="L1273" s="139" t="s">
        <v>29</v>
      </c>
      <c r="M1273" s="139"/>
      <c r="N1273" s="139"/>
      <c r="O1273" s="139" t="s">
        <v>29</v>
      </c>
      <c r="P1273" s="139" t="s">
        <v>55</v>
      </c>
      <c r="Q1273" s="139" t="s">
        <v>58</v>
      </c>
      <c r="R1273" s="140">
        <v>6.3</v>
      </c>
      <c r="S1273" s="140" t="s">
        <v>7451</v>
      </c>
      <c r="T1273" s="151" t="s">
        <v>149</v>
      </c>
      <c r="U1273" s="140" t="s">
        <v>60</v>
      </c>
      <c r="V1273" s="164" t="s">
        <v>1</v>
      </c>
      <c r="W1273" s="170" t="str">
        <f t="shared" ca="1" si="171"/>
        <v>2011</v>
      </c>
      <c r="X1273" s="170" t="e">
        <f>INDEX(Kraftwerksliste!$C$21:$Z$559,MATCH(A1273,Kraftwerksliste!$D$21:$D$559,0),17)</f>
        <v>#N/A</v>
      </c>
      <c r="Z1273" s="153" t="str" cm="1">
        <f t="array" aca="1" ref="Z1273" ca="1">CELL("format",I1273)</f>
        <v>G</v>
      </c>
      <c r="AA1273" s="6">
        <v>1272</v>
      </c>
      <c r="AB1273" s="173" t="str">
        <f t="shared" ca="1" si="172"/>
        <v>2011</v>
      </c>
      <c r="AC1273" s="6">
        <f t="shared" si="163"/>
        <v>0</v>
      </c>
      <c r="AD1273" s="6">
        <f t="shared" si="164"/>
        <v>0</v>
      </c>
      <c r="AE1273" s="6">
        <f t="shared" si="166"/>
        <v>10</v>
      </c>
      <c r="AF1273" s="6" t="str">
        <f t="shared" si="165"/>
        <v>in Betrieb</v>
      </c>
    </row>
    <row r="1274" spans="1:32" x14ac:dyDescent="0.25">
      <c r="A1274" s="139" t="s">
        <v>5826</v>
      </c>
      <c r="B1274" s="139" t="s">
        <v>5827</v>
      </c>
      <c r="C1274" s="139" t="s">
        <v>5827</v>
      </c>
      <c r="D1274" s="139">
        <v>26215</v>
      </c>
      <c r="E1274" s="139" t="s">
        <v>7108</v>
      </c>
      <c r="F1274" s="139" t="s">
        <v>7111</v>
      </c>
      <c r="G1274" s="139" t="s">
        <v>59</v>
      </c>
      <c r="H1274" s="139"/>
      <c r="I1274" s="32">
        <v>2011</v>
      </c>
      <c r="J1274" s="32">
        <v>2011</v>
      </c>
      <c r="K1274" s="139" t="s">
        <v>1</v>
      </c>
      <c r="L1274" s="139" t="s">
        <v>29</v>
      </c>
      <c r="M1274" s="139"/>
      <c r="N1274" s="139"/>
      <c r="O1274" s="139" t="s">
        <v>29</v>
      </c>
      <c r="P1274" s="139" t="s">
        <v>55</v>
      </c>
      <c r="Q1274" s="139"/>
      <c r="R1274" s="140">
        <v>6.72</v>
      </c>
      <c r="S1274" s="140" t="s">
        <v>7451</v>
      </c>
      <c r="T1274" s="151" t="s">
        <v>149</v>
      </c>
      <c r="U1274" s="140" t="s">
        <v>60</v>
      </c>
      <c r="V1274" s="164" t="s">
        <v>1</v>
      </c>
      <c r="W1274" s="170" t="str">
        <f t="shared" ca="1" si="171"/>
        <v>2011</v>
      </c>
      <c r="X1274" s="170" t="e">
        <f>INDEX(Kraftwerksliste!$C$21:$Z$559,MATCH(A1274,Kraftwerksliste!$D$21:$D$559,0),17)</f>
        <v>#N/A</v>
      </c>
      <c r="Z1274" s="153" t="str" cm="1">
        <f t="array" aca="1" ref="Z1274" ca="1">CELL("format",I1274)</f>
        <v>G</v>
      </c>
      <c r="AA1274" s="6">
        <v>1273</v>
      </c>
      <c r="AB1274" s="173" t="str">
        <f t="shared" ca="1" si="172"/>
        <v>2011</v>
      </c>
      <c r="AC1274" s="6">
        <f t="shared" si="163"/>
        <v>0</v>
      </c>
      <c r="AD1274" s="6">
        <f t="shared" si="164"/>
        <v>0</v>
      </c>
      <c r="AE1274" s="6">
        <f t="shared" si="166"/>
        <v>10</v>
      </c>
      <c r="AF1274" s="6" t="str">
        <f t="shared" si="165"/>
        <v>in Betrieb</v>
      </c>
    </row>
    <row r="1275" spans="1:32" x14ac:dyDescent="0.25">
      <c r="A1275" s="139" t="s">
        <v>3284</v>
      </c>
      <c r="B1275" s="139" t="s">
        <v>3285</v>
      </c>
      <c r="C1275" s="139" t="s">
        <v>3286</v>
      </c>
      <c r="D1275" s="139">
        <v>67547</v>
      </c>
      <c r="E1275" s="139" t="s">
        <v>3279</v>
      </c>
      <c r="F1275" s="139" t="s">
        <v>3287</v>
      </c>
      <c r="G1275" s="139" t="s">
        <v>98</v>
      </c>
      <c r="H1275" s="139" t="s">
        <v>155</v>
      </c>
      <c r="I1275" s="30">
        <v>33477</v>
      </c>
      <c r="J1275" s="30">
        <v>33477</v>
      </c>
      <c r="K1275" s="139" t="s">
        <v>1</v>
      </c>
      <c r="L1275" s="139" t="s">
        <v>20</v>
      </c>
      <c r="M1275" s="139"/>
      <c r="N1275" s="139"/>
      <c r="O1275" s="139" t="s">
        <v>20</v>
      </c>
      <c r="P1275" s="139" t="s">
        <v>58</v>
      </c>
      <c r="Q1275" s="139" t="s">
        <v>55</v>
      </c>
      <c r="R1275" s="140">
        <v>11.5</v>
      </c>
      <c r="S1275" s="140" t="s">
        <v>3288</v>
      </c>
      <c r="T1275" s="151" t="s">
        <v>149</v>
      </c>
      <c r="U1275" s="140" t="s">
        <v>1054</v>
      </c>
      <c r="V1275" s="164" t="s">
        <v>1</v>
      </c>
      <c r="W1275" s="170">
        <f t="shared" ca="1" si="171"/>
        <v>1991</v>
      </c>
      <c r="X1275" s="170" t="str">
        <f>INDEX(Kraftwerksliste!$C$21:$Z$559,MATCH(A1275,Kraftwerksliste!$D$21:$D$559,0),17)</f>
        <v>Steam turbine</v>
      </c>
      <c r="Z1275" s="153" t="str" cm="1">
        <f t="array" aca="1" ref="Z1275" ca="1">CELL("format",I1275)</f>
        <v>D1</v>
      </c>
      <c r="AA1275" s="6">
        <v>1274</v>
      </c>
      <c r="AB1275" s="173">
        <f t="shared" ca="1" si="172"/>
        <v>1991</v>
      </c>
      <c r="AC1275" s="6">
        <f t="shared" si="163"/>
        <v>0</v>
      </c>
      <c r="AD1275" s="6">
        <f t="shared" si="164"/>
        <v>0</v>
      </c>
      <c r="AE1275" s="6">
        <f t="shared" si="166"/>
        <v>10</v>
      </c>
      <c r="AF1275" s="6" t="str">
        <f t="shared" si="165"/>
        <v>in Betrieb</v>
      </c>
    </row>
    <row r="1276" spans="1:32" x14ac:dyDescent="0.25">
      <c r="A1276" s="139" t="s">
        <v>3295</v>
      </c>
      <c r="B1276" s="139" t="s">
        <v>1468</v>
      </c>
      <c r="C1276" s="139" t="s">
        <v>3296</v>
      </c>
      <c r="D1276" s="139">
        <v>31515</v>
      </c>
      <c r="E1276" s="139" t="s">
        <v>3297</v>
      </c>
      <c r="F1276" s="139"/>
      <c r="G1276" s="139" t="s">
        <v>59</v>
      </c>
      <c r="H1276" s="139" t="s">
        <v>3296</v>
      </c>
      <c r="I1276" s="30">
        <v>27030</v>
      </c>
      <c r="J1276" s="30">
        <v>27030</v>
      </c>
      <c r="K1276" s="139" t="s">
        <v>1</v>
      </c>
      <c r="L1276" s="139" t="s">
        <v>20</v>
      </c>
      <c r="M1276" s="139"/>
      <c r="N1276" s="139"/>
      <c r="O1276" s="139" t="s">
        <v>20</v>
      </c>
      <c r="P1276" s="139" t="s">
        <v>58</v>
      </c>
      <c r="Q1276" s="139" t="s">
        <v>55</v>
      </c>
      <c r="R1276" s="140">
        <v>11</v>
      </c>
      <c r="S1276" s="140" t="s">
        <v>3815</v>
      </c>
      <c r="T1276" s="151" t="s">
        <v>370</v>
      </c>
      <c r="U1276" s="140" t="s">
        <v>1473</v>
      </c>
      <c r="V1276" s="164" t="s">
        <v>1</v>
      </c>
      <c r="W1276" s="170">
        <f t="shared" ca="1" si="171"/>
        <v>1974</v>
      </c>
      <c r="X1276" s="170" t="str">
        <f>INDEX(Kraftwerksliste!$C$21:$Z$559,MATCH(A1276,Kraftwerksliste!$D$21:$D$559,0),17)</f>
        <v>Steam turbine</v>
      </c>
      <c r="Z1276" s="153" t="str" cm="1">
        <f t="array" aca="1" ref="Z1276" ca="1">CELL("format",I1276)</f>
        <v>D1</v>
      </c>
      <c r="AA1276" s="6">
        <v>1275</v>
      </c>
      <c r="AB1276" s="173">
        <f t="shared" ca="1" si="172"/>
        <v>1974</v>
      </c>
      <c r="AC1276" s="6">
        <f t="shared" si="163"/>
        <v>0</v>
      </c>
      <c r="AD1276" s="6">
        <f t="shared" si="164"/>
        <v>0</v>
      </c>
      <c r="AE1276" s="6">
        <f t="shared" si="166"/>
        <v>10</v>
      </c>
      <c r="AF1276" s="6" t="str">
        <f t="shared" si="165"/>
        <v>in Betrieb</v>
      </c>
    </row>
    <row r="1277" spans="1:32" x14ac:dyDescent="0.25">
      <c r="A1277" s="139" t="s">
        <v>3344</v>
      </c>
      <c r="B1277" s="139" t="s">
        <v>3345</v>
      </c>
      <c r="C1277" s="139" t="s">
        <v>3346</v>
      </c>
      <c r="D1277" s="139">
        <v>98544</v>
      </c>
      <c r="E1277" s="139" t="s">
        <v>3347</v>
      </c>
      <c r="F1277" s="139"/>
      <c r="G1277" s="139" t="s">
        <v>169</v>
      </c>
      <c r="H1277" s="139">
        <v>1</v>
      </c>
      <c r="I1277" s="30">
        <v>39399</v>
      </c>
      <c r="J1277" s="30">
        <v>39399</v>
      </c>
      <c r="K1277" s="139" t="s">
        <v>1</v>
      </c>
      <c r="L1277" s="139" t="s">
        <v>16</v>
      </c>
      <c r="M1277" s="139" t="s">
        <v>16</v>
      </c>
      <c r="N1277" s="139" t="s">
        <v>218</v>
      </c>
      <c r="O1277" s="139" t="s">
        <v>16</v>
      </c>
      <c r="P1277" s="139" t="s">
        <v>58</v>
      </c>
      <c r="Q1277" s="139" t="s">
        <v>55</v>
      </c>
      <c r="R1277" s="140">
        <v>12.1</v>
      </c>
      <c r="S1277" s="140" t="s">
        <v>3348</v>
      </c>
      <c r="T1277" s="151" t="s">
        <v>149</v>
      </c>
      <c r="U1277" s="140" t="s">
        <v>2955</v>
      </c>
      <c r="V1277" s="164" t="s">
        <v>1</v>
      </c>
      <c r="W1277" s="170">
        <f t="shared" ca="1" si="171"/>
        <v>2007</v>
      </c>
      <c r="X1277" s="170" t="str">
        <f>INDEX(Kraftwerksliste!$C$21:$Z$559,MATCH(A1277,Kraftwerksliste!$D$21:$D$559,0),17)</f>
        <v>Steam turbine</v>
      </c>
      <c r="Z1277" s="153" t="str" cm="1">
        <f t="array" aca="1" ref="Z1277" ca="1">CELL("format",I1277)</f>
        <v>D1</v>
      </c>
      <c r="AA1277" s="6">
        <v>1276</v>
      </c>
      <c r="AB1277" s="173">
        <f t="shared" ca="1" si="172"/>
        <v>2007</v>
      </c>
      <c r="AC1277" s="6">
        <f t="shared" si="163"/>
        <v>0</v>
      </c>
      <c r="AD1277" s="6">
        <f t="shared" si="164"/>
        <v>0</v>
      </c>
      <c r="AE1277" s="6">
        <f t="shared" si="166"/>
        <v>10</v>
      </c>
      <c r="AF1277" s="6" t="str">
        <f t="shared" si="165"/>
        <v>in Betrieb</v>
      </c>
    </row>
    <row r="1278" spans="1:32" x14ac:dyDescent="0.25">
      <c r="A1278" s="139" t="s">
        <v>3349</v>
      </c>
      <c r="B1278" s="139" t="s">
        <v>81</v>
      </c>
      <c r="C1278" s="139" t="s">
        <v>3350</v>
      </c>
      <c r="D1278" s="139">
        <v>54492</v>
      </c>
      <c r="E1278" s="139" t="s">
        <v>3350</v>
      </c>
      <c r="F1278" s="139"/>
      <c r="G1278" s="139" t="s">
        <v>98</v>
      </c>
      <c r="H1278" s="139"/>
      <c r="I1278" s="30">
        <v>23377</v>
      </c>
      <c r="J1278" s="30">
        <v>23377</v>
      </c>
      <c r="K1278" s="139" t="s">
        <v>1</v>
      </c>
      <c r="L1278" s="139" t="s">
        <v>25</v>
      </c>
      <c r="M1278" s="139"/>
      <c r="N1278" s="139"/>
      <c r="O1278" s="139" t="s">
        <v>25</v>
      </c>
      <c r="P1278" s="139" t="s">
        <v>58</v>
      </c>
      <c r="Q1278" s="139" t="s">
        <v>58</v>
      </c>
      <c r="R1278" s="140">
        <v>13.6</v>
      </c>
      <c r="S1278" s="140"/>
      <c r="T1278" s="151" t="s">
        <v>149</v>
      </c>
      <c r="U1278" s="140" t="s">
        <v>61</v>
      </c>
      <c r="V1278" s="164" t="s">
        <v>1</v>
      </c>
      <c r="W1278" s="170">
        <f t="shared" ca="1" si="171"/>
        <v>1964</v>
      </c>
      <c r="X1278" s="170" t="e">
        <f>INDEX(Kraftwerksliste!$C$21:$Z$559,MATCH(A1278,Kraftwerksliste!$D$21:$D$559,0),17)</f>
        <v>#N/A</v>
      </c>
      <c r="Z1278" s="153" t="str" cm="1">
        <f t="array" aca="1" ref="Z1278" ca="1">CELL("format",I1278)</f>
        <v>D1</v>
      </c>
      <c r="AA1278" s="6">
        <v>1277</v>
      </c>
      <c r="AB1278" s="173">
        <f t="shared" ca="1" si="172"/>
        <v>1964</v>
      </c>
      <c r="AC1278" s="6">
        <f t="shared" si="163"/>
        <v>0</v>
      </c>
      <c r="AD1278" s="6">
        <f t="shared" si="164"/>
        <v>0</v>
      </c>
      <c r="AE1278" s="6">
        <f t="shared" si="166"/>
        <v>10</v>
      </c>
      <c r="AF1278" s="6" t="str">
        <f t="shared" si="165"/>
        <v>in Betrieb</v>
      </c>
    </row>
    <row r="1279" spans="1:32" x14ac:dyDescent="0.25">
      <c r="A1279" s="139" t="s">
        <v>5915</v>
      </c>
      <c r="B1279" s="139" t="s">
        <v>5916</v>
      </c>
      <c r="C1279" s="139" t="s">
        <v>5917</v>
      </c>
      <c r="D1279" s="139">
        <v>2979</v>
      </c>
      <c r="E1279" s="139" t="s">
        <v>5917</v>
      </c>
      <c r="F1279" s="139"/>
      <c r="G1279" s="139" t="s">
        <v>170</v>
      </c>
      <c r="H1279" s="139" t="s">
        <v>5917</v>
      </c>
      <c r="I1279" s="30">
        <v>37309</v>
      </c>
      <c r="J1279" s="30">
        <v>37309</v>
      </c>
      <c r="K1279" s="139" t="s">
        <v>1</v>
      </c>
      <c r="L1279" s="139" t="s">
        <v>3864</v>
      </c>
      <c r="M1279" s="139"/>
      <c r="N1279" s="139"/>
      <c r="O1279" s="139" t="s">
        <v>3864</v>
      </c>
      <c r="P1279" s="139" t="s">
        <v>55</v>
      </c>
      <c r="Q1279" s="139" t="s">
        <v>58</v>
      </c>
      <c r="R1279" s="140">
        <v>10</v>
      </c>
      <c r="S1279" s="140" t="s">
        <v>7461</v>
      </c>
      <c r="T1279" s="151" t="s">
        <v>370</v>
      </c>
      <c r="U1279" s="140" t="s">
        <v>100</v>
      </c>
      <c r="V1279" s="164" t="s">
        <v>1</v>
      </c>
      <c r="W1279" s="170">
        <f t="shared" ca="1" si="171"/>
        <v>2002</v>
      </c>
      <c r="X1279" s="170" t="e">
        <f>INDEX(Kraftwerksliste!$C$21:$Z$559,MATCH(A1279,Kraftwerksliste!$D$21:$D$559,0),17)</f>
        <v>#N/A</v>
      </c>
      <c r="Z1279" s="153" t="str" cm="1">
        <f t="array" aca="1" ref="Z1279" ca="1">CELL("format",I1279)</f>
        <v>D1</v>
      </c>
      <c r="AA1279" s="6">
        <v>1278</v>
      </c>
      <c r="AB1279" s="173">
        <f t="shared" ca="1" si="172"/>
        <v>2002</v>
      </c>
      <c r="AC1279" s="6">
        <f t="shared" si="163"/>
        <v>0</v>
      </c>
      <c r="AD1279" s="6">
        <f t="shared" si="164"/>
        <v>0</v>
      </c>
      <c r="AE1279" s="6">
        <f t="shared" si="166"/>
        <v>10</v>
      </c>
      <c r="AF1279" s="6" t="str">
        <f t="shared" si="165"/>
        <v>in Betrieb</v>
      </c>
    </row>
    <row r="1280" spans="1:32" x14ac:dyDescent="0.25">
      <c r="A1280" s="139" t="s">
        <v>1589</v>
      </c>
      <c r="B1280" s="139" t="s">
        <v>1590</v>
      </c>
      <c r="C1280" s="139" t="s">
        <v>1590</v>
      </c>
      <c r="D1280" s="139">
        <v>58636</v>
      </c>
      <c r="E1280" s="139" t="s">
        <v>1591</v>
      </c>
      <c r="F1280" s="139" t="s">
        <v>1592</v>
      </c>
      <c r="G1280" s="139" t="s">
        <v>54</v>
      </c>
      <c r="H1280" s="139"/>
      <c r="I1280" s="35">
        <v>29677</v>
      </c>
      <c r="J1280" s="35">
        <v>29677</v>
      </c>
      <c r="K1280" s="50" t="s">
        <v>1</v>
      </c>
      <c r="L1280" s="50" t="s">
        <v>16</v>
      </c>
      <c r="M1280" s="50" t="s">
        <v>16</v>
      </c>
      <c r="N1280" s="50" t="s">
        <v>668</v>
      </c>
      <c r="O1280" s="50" t="s">
        <v>16</v>
      </c>
      <c r="P1280" s="50" t="s">
        <v>58</v>
      </c>
      <c r="Q1280" s="50" t="s">
        <v>55</v>
      </c>
      <c r="R1280" s="140">
        <v>12.61</v>
      </c>
      <c r="S1280" s="140" t="s">
        <v>1593</v>
      </c>
      <c r="T1280" s="151" t="s">
        <v>1451</v>
      </c>
      <c r="U1280" s="140" t="s">
        <v>1594</v>
      </c>
      <c r="V1280" s="164" t="s">
        <v>1</v>
      </c>
      <c r="W1280" s="170">
        <f t="shared" ca="1" si="171"/>
        <v>1981</v>
      </c>
      <c r="X1280" s="170" t="str">
        <f>INDEX(Kraftwerksliste!$C$21:$Z$559,MATCH(A1280,Kraftwerksliste!$D$21:$D$559,0),17)</f>
        <v>Steam turbine</v>
      </c>
      <c r="Z1280" s="153" t="str" cm="1">
        <f t="array" aca="1" ref="Z1280" ca="1">CELL("format",I1280)</f>
        <v>D1</v>
      </c>
      <c r="AA1280" s="6">
        <v>1279</v>
      </c>
      <c r="AB1280" s="173">
        <f t="shared" ca="1" si="172"/>
        <v>1981</v>
      </c>
      <c r="AC1280" s="6">
        <f t="shared" si="163"/>
        <v>0</v>
      </c>
      <c r="AD1280" s="6">
        <f t="shared" si="164"/>
        <v>0</v>
      </c>
      <c r="AE1280" s="6">
        <f t="shared" si="166"/>
        <v>10</v>
      </c>
      <c r="AF1280" s="6" t="str">
        <f t="shared" si="165"/>
        <v>in Betrieb</v>
      </c>
    </row>
    <row r="1281" spans="1:32" x14ac:dyDescent="0.25">
      <c r="A1281" s="139" t="s">
        <v>4873</v>
      </c>
      <c r="B1281" s="139" t="s">
        <v>4030</v>
      </c>
      <c r="C1281" s="139" t="s">
        <v>4874</v>
      </c>
      <c r="D1281" s="139">
        <v>31628</v>
      </c>
      <c r="E1281" s="139" t="s">
        <v>1866</v>
      </c>
      <c r="F1281" s="139"/>
      <c r="G1281" s="139" t="s">
        <v>59</v>
      </c>
      <c r="H1281" s="139"/>
      <c r="I1281" s="35">
        <v>38625</v>
      </c>
      <c r="J1281" s="41">
        <v>38625</v>
      </c>
      <c r="K1281" s="139" t="s">
        <v>1</v>
      </c>
      <c r="L1281" s="139" t="s">
        <v>3864</v>
      </c>
      <c r="M1281" s="139"/>
      <c r="N1281" s="139"/>
      <c r="O1281" s="139" t="s">
        <v>3864</v>
      </c>
      <c r="P1281" s="139" t="s">
        <v>55</v>
      </c>
      <c r="Q1281" s="139" t="s">
        <v>130</v>
      </c>
      <c r="R1281" s="140">
        <v>9.6</v>
      </c>
      <c r="S1281" s="140" t="s">
        <v>7333</v>
      </c>
      <c r="T1281" s="151" t="s">
        <v>149</v>
      </c>
      <c r="U1281" s="140" t="s">
        <v>161</v>
      </c>
      <c r="V1281" s="164" t="s">
        <v>1</v>
      </c>
      <c r="W1281" s="170">
        <f t="shared" ca="1" si="171"/>
        <v>2005</v>
      </c>
      <c r="X1281" s="170" t="e">
        <f>INDEX(Kraftwerksliste!$C$21:$Z$559,MATCH(A1281,Kraftwerksliste!$D$21:$D$559,0),17)</f>
        <v>#N/A</v>
      </c>
      <c r="Z1281" s="153" t="str" cm="1">
        <f t="array" aca="1" ref="Z1281" ca="1">CELL("format",I1281)</f>
        <v>D1</v>
      </c>
      <c r="AA1281" s="6">
        <v>1280</v>
      </c>
      <c r="AB1281" s="173">
        <f t="shared" ca="1" si="172"/>
        <v>2005</v>
      </c>
      <c r="AC1281" s="6">
        <f t="shared" si="163"/>
        <v>0</v>
      </c>
      <c r="AD1281" s="6">
        <f t="shared" si="164"/>
        <v>0</v>
      </c>
      <c r="AE1281" s="6">
        <f t="shared" si="166"/>
        <v>10</v>
      </c>
      <c r="AF1281" s="6" t="str">
        <f t="shared" si="165"/>
        <v>in Betrieb</v>
      </c>
    </row>
    <row r="1282" spans="1:32" x14ac:dyDescent="0.25">
      <c r="A1282" s="139" t="s">
        <v>4875</v>
      </c>
      <c r="B1282" s="139" t="s">
        <v>4030</v>
      </c>
      <c r="C1282" s="139" t="s">
        <v>4876</v>
      </c>
      <c r="D1282" s="139">
        <v>31628</v>
      </c>
      <c r="E1282" s="139" t="s">
        <v>1866</v>
      </c>
      <c r="F1282" s="139"/>
      <c r="G1282" s="139" t="s">
        <v>59</v>
      </c>
      <c r="H1282" s="139"/>
      <c r="I1282" s="35">
        <v>38904</v>
      </c>
      <c r="J1282" s="41">
        <v>38904</v>
      </c>
      <c r="K1282" s="139" t="s">
        <v>1</v>
      </c>
      <c r="L1282" s="139" t="s">
        <v>3864</v>
      </c>
      <c r="M1282" s="139"/>
      <c r="N1282" s="139"/>
      <c r="O1282" s="139" t="s">
        <v>3864</v>
      </c>
      <c r="P1282" s="139" t="s">
        <v>55</v>
      </c>
      <c r="Q1282" s="139" t="s">
        <v>130</v>
      </c>
      <c r="R1282" s="140">
        <v>2</v>
      </c>
      <c r="S1282" s="140" t="s">
        <v>7334</v>
      </c>
      <c r="T1282" s="151" t="s">
        <v>149</v>
      </c>
      <c r="U1282" s="140" t="s">
        <v>161</v>
      </c>
      <c r="V1282" s="164" t="s">
        <v>1</v>
      </c>
      <c r="W1282" s="170">
        <f t="shared" ca="1" si="171"/>
        <v>2006</v>
      </c>
      <c r="X1282" s="170" t="e">
        <f>INDEX(Kraftwerksliste!$C$21:$Z$559,MATCH(A1282,Kraftwerksliste!$D$21:$D$559,0),17)</f>
        <v>#N/A</v>
      </c>
      <c r="Z1282" s="153" t="str" cm="1">
        <f t="array" aca="1" ref="Z1282" ca="1">CELL("format",I1282)</f>
        <v>D1</v>
      </c>
      <c r="AA1282" s="6">
        <v>1281</v>
      </c>
      <c r="AB1282" s="173">
        <f t="shared" ca="1" si="172"/>
        <v>2006</v>
      </c>
      <c r="AC1282" s="6">
        <f t="shared" ref="AC1282:AC1345" si="173">IF(RIGHT(K1282,9)="(mit StA)",1,0)</f>
        <v>0</v>
      </c>
      <c r="AD1282" s="6">
        <f t="shared" ref="AD1282:AD1345" si="174">IF(RIGHT(K1282,10)="(ohne StA)",1,0)</f>
        <v>0</v>
      </c>
      <c r="AE1282" s="6">
        <f t="shared" si="166"/>
        <v>10</v>
      </c>
      <c r="AF1282" s="6" t="str">
        <f t="shared" ref="AF1282:AF1345" si="175">IF(AC1282=1,LEFT(K1282,AE1282-9),IF(AD1282=1,LEFT(K1282,AE1282-10),K1282))</f>
        <v>in Betrieb</v>
      </c>
    </row>
    <row r="1283" spans="1:32" x14ac:dyDescent="0.25">
      <c r="A1283" s="54" t="s">
        <v>133</v>
      </c>
      <c r="B1283" s="50" t="s">
        <v>134</v>
      </c>
      <c r="C1283" s="50" t="s">
        <v>135</v>
      </c>
      <c r="D1283" s="78">
        <v>56626</v>
      </c>
      <c r="E1283" s="79" t="s">
        <v>136</v>
      </c>
      <c r="F1283" s="50" t="s">
        <v>137</v>
      </c>
      <c r="G1283" s="56" t="s">
        <v>98</v>
      </c>
      <c r="H1283" s="50"/>
      <c r="I1283" s="35">
        <v>39461</v>
      </c>
      <c r="J1283" s="35">
        <v>39461</v>
      </c>
      <c r="K1283" s="50" t="s">
        <v>1</v>
      </c>
      <c r="L1283" s="50" t="s">
        <v>16</v>
      </c>
      <c r="M1283" s="50"/>
      <c r="N1283" s="50"/>
      <c r="O1283" s="50" t="s">
        <v>16</v>
      </c>
      <c r="P1283" s="50" t="s">
        <v>58</v>
      </c>
      <c r="Q1283" s="50" t="s">
        <v>55</v>
      </c>
      <c r="R1283" s="55">
        <v>12.5</v>
      </c>
      <c r="S1283" s="50"/>
      <c r="T1283" s="54" t="s">
        <v>149</v>
      </c>
      <c r="U1283" s="79" t="s">
        <v>138</v>
      </c>
      <c r="V1283" s="160" t="s">
        <v>1</v>
      </c>
      <c r="W1283" s="170">
        <f t="shared" ca="1" si="171"/>
        <v>2008</v>
      </c>
      <c r="X1283" s="170" t="str">
        <f>INDEX(Kraftwerksliste!$C$21:$Z$559,MATCH(A1283,Kraftwerksliste!$D$21:$D$559,0),17)</f>
        <v>Steam turbine</v>
      </c>
      <c r="Z1283" s="153" t="str" cm="1">
        <f t="array" aca="1" ref="Z1283" ca="1">CELL("format",I1283)</f>
        <v>D1</v>
      </c>
      <c r="AA1283" s="6">
        <v>1282</v>
      </c>
      <c r="AB1283" s="173">
        <f t="shared" ca="1" si="172"/>
        <v>2008</v>
      </c>
      <c r="AC1283" s="6">
        <f t="shared" si="173"/>
        <v>0</v>
      </c>
      <c r="AD1283" s="6">
        <f t="shared" si="174"/>
        <v>0</v>
      </c>
      <c r="AE1283" s="6">
        <f t="shared" si="166"/>
        <v>10</v>
      </c>
      <c r="AF1283" s="6" t="str">
        <f t="shared" si="175"/>
        <v>in Betrieb</v>
      </c>
    </row>
    <row r="1284" spans="1:32" x14ac:dyDescent="0.25">
      <c r="A1284" s="54" t="s">
        <v>1409</v>
      </c>
      <c r="B1284" s="50" t="s">
        <v>477</v>
      </c>
      <c r="C1284" s="50" t="s">
        <v>1410</v>
      </c>
      <c r="D1284" s="77">
        <v>89522</v>
      </c>
      <c r="E1284" s="50" t="s">
        <v>1411</v>
      </c>
      <c r="F1284" s="50" t="s">
        <v>1412</v>
      </c>
      <c r="G1284" s="56" t="s">
        <v>57</v>
      </c>
      <c r="H1284" s="50" t="s">
        <v>1413</v>
      </c>
      <c r="I1284" s="35">
        <v>41949</v>
      </c>
      <c r="J1284" s="41">
        <v>41949</v>
      </c>
      <c r="K1284" s="50" t="s">
        <v>1</v>
      </c>
      <c r="L1284" s="50" t="s">
        <v>20</v>
      </c>
      <c r="M1284" s="50" t="s">
        <v>20</v>
      </c>
      <c r="N1284" s="50" t="s">
        <v>249</v>
      </c>
      <c r="O1284" s="50" t="s">
        <v>20</v>
      </c>
      <c r="P1284" s="50" t="s">
        <v>58</v>
      </c>
      <c r="Q1284" s="50" t="s">
        <v>55</v>
      </c>
      <c r="R1284" s="55">
        <v>18.899999999999999</v>
      </c>
      <c r="S1284" s="59" t="s">
        <v>1414</v>
      </c>
      <c r="T1284" s="54" t="s">
        <v>149</v>
      </c>
      <c r="U1284" s="50" t="s">
        <v>1415</v>
      </c>
      <c r="V1284" s="153" t="s">
        <v>1</v>
      </c>
      <c r="W1284" s="170">
        <f t="shared" ca="1" si="171"/>
        <v>2014</v>
      </c>
      <c r="X1284" s="170" t="str">
        <f>INDEX(Kraftwerksliste!$C$21:$Z$559,MATCH(A1284,Kraftwerksliste!$D$21:$D$559,0),17)</f>
        <v>Steam turbine</v>
      </c>
      <c r="Z1284" s="153" t="str" cm="1">
        <f t="array" aca="1" ref="Z1284" ca="1">CELL("format",I1284)</f>
        <v>D1</v>
      </c>
      <c r="AA1284" s="6">
        <v>1283</v>
      </c>
      <c r="AB1284" s="173">
        <f t="shared" ca="1" si="172"/>
        <v>2014</v>
      </c>
      <c r="AC1284" s="6">
        <f t="shared" si="173"/>
        <v>0</v>
      </c>
      <c r="AD1284" s="6">
        <f t="shared" si="174"/>
        <v>0</v>
      </c>
      <c r="AE1284" s="6">
        <f t="shared" si="166"/>
        <v>10</v>
      </c>
      <c r="AF1284" s="6" t="str">
        <f t="shared" si="175"/>
        <v>in Betrieb</v>
      </c>
    </row>
    <row r="1285" spans="1:32" ht="37.5" x14ac:dyDescent="0.25">
      <c r="A1285" s="54" t="s">
        <v>309</v>
      </c>
      <c r="B1285" s="51" t="s">
        <v>310</v>
      </c>
      <c r="C1285" s="50" t="s">
        <v>311</v>
      </c>
      <c r="D1285" s="75">
        <v>50127</v>
      </c>
      <c r="E1285" s="62" t="s">
        <v>282</v>
      </c>
      <c r="F1285" s="51" t="s">
        <v>312</v>
      </c>
      <c r="G1285" s="36" t="s">
        <v>54</v>
      </c>
      <c r="H1285" s="50" t="s">
        <v>313</v>
      </c>
      <c r="I1285" s="35">
        <v>34731</v>
      </c>
      <c r="J1285" s="35">
        <v>34731</v>
      </c>
      <c r="K1285" s="50" t="s">
        <v>1</v>
      </c>
      <c r="L1285" s="50" t="s">
        <v>18</v>
      </c>
      <c r="M1285" s="51"/>
      <c r="N1285" s="50"/>
      <c r="O1285" s="92" t="s">
        <v>18</v>
      </c>
      <c r="P1285" s="36" t="s">
        <v>58</v>
      </c>
      <c r="Q1285" s="50" t="s">
        <v>158</v>
      </c>
      <c r="R1285" s="76">
        <v>10</v>
      </c>
      <c r="S1285" s="83" t="s">
        <v>314</v>
      </c>
      <c r="T1285" s="54" t="s">
        <v>149</v>
      </c>
      <c r="U1285" s="83" t="s">
        <v>61</v>
      </c>
      <c r="V1285" s="155" t="s">
        <v>1</v>
      </c>
      <c r="W1285" s="170">
        <f t="shared" ca="1" si="171"/>
        <v>1995</v>
      </c>
      <c r="X1285" s="170" t="str">
        <f>INDEX(Kraftwerksliste!$C$21:$Z$559,MATCH(A1285,Kraftwerksliste!$D$21:$D$559,0),17)</f>
        <v>Steam turbine</v>
      </c>
      <c r="Z1285" s="153" t="str" cm="1">
        <f t="array" aca="1" ref="Z1285" ca="1">CELL("format",I1285)</f>
        <v>D1</v>
      </c>
      <c r="AA1285" s="6">
        <v>1284</v>
      </c>
      <c r="AB1285" s="173">
        <f t="shared" ca="1" si="172"/>
        <v>1995</v>
      </c>
      <c r="AC1285" s="6">
        <f t="shared" si="173"/>
        <v>0</v>
      </c>
      <c r="AD1285" s="6">
        <f t="shared" si="174"/>
        <v>0</v>
      </c>
      <c r="AE1285" s="6">
        <f t="shared" si="166"/>
        <v>10</v>
      </c>
      <c r="AF1285" s="6" t="str">
        <f t="shared" si="175"/>
        <v>in Betrieb</v>
      </c>
    </row>
    <row r="1286" spans="1:32" x14ac:dyDescent="0.25">
      <c r="A1286" s="54" t="s">
        <v>315</v>
      </c>
      <c r="B1286" s="50" t="s">
        <v>310</v>
      </c>
      <c r="C1286" s="50" t="s">
        <v>311</v>
      </c>
      <c r="D1286" s="77">
        <v>50127</v>
      </c>
      <c r="E1286" s="50" t="s">
        <v>282</v>
      </c>
      <c r="F1286" s="50" t="s">
        <v>312</v>
      </c>
      <c r="G1286" s="56" t="s">
        <v>54</v>
      </c>
      <c r="H1286" s="50" t="s">
        <v>316</v>
      </c>
      <c r="I1286" s="35">
        <v>34731</v>
      </c>
      <c r="J1286" s="35">
        <v>34731</v>
      </c>
      <c r="K1286" s="50" t="s">
        <v>1</v>
      </c>
      <c r="L1286" s="50" t="s">
        <v>18</v>
      </c>
      <c r="M1286" s="50"/>
      <c r="N1286" s="50"/>
      <c r="O1286" s="50" t="s">
        <v>18</v>
      </c>
      <c r="P1286" s="50" t="s">
        <v>58</v>
      </c>
      <c r="Q1286" s="50" t="s">
        <v>55</v>
      </c>
      <c r="R1286" s="55">
        <v>10</v>
      </c>
      <c r="S1286" s="50" t="s">
        <v>314</v>
      </c>
      <c r="T1286" s="54" t="s">
        <v>149</v>
      </c>
      <c r="U1286" s="62" t="s">
        <v>61</v>
      </c>
      <c r="V1286" s="154" t="s">
        <v>1</v>
      </c>
      <c r="W1286" s="170">
        <f t="shared" ca="1" si="171"/>
        <v>1995</v>
      </c>
      <c r="X1286" s="170" t="str">
        <f>INDEX(Kraftwerksliste!$C$21:$Z$559,MATCH(A1286,Kraftwerksliste!$D$21:$D$559,0),17)</f>
        <v>Steam turbine</v>
      </c>
      <c r="Z1286" s="153" t="str" cm="1">
        <f t="array" aca="1" ref="Z1286" ca="1">CELL("format",I1286)</f>
        <v>D1</v>
      </c>
      <c r="AA1286" s="6">
        <v>1285</v>
      </c>
      <c r="AB1286" s="173">
        <f t="shared" ca="1" si="172"/>
        <v>1995</v>
      </c>
      <c r="AC1286" s="6">
        <f t="shared" si="173"/>
        <v>0</v>
      </c>
      <c r="AD1286" s="6">
        <f t="shared" si="174"/>
        <v>0</v>
      </c>
      <c r="AE1286" s="6">
        <f t="shared" si="166"/>
        <v>10</v>
      </c>
      <c r="AF1286" s="6" t="str">
        <f t="shared" si="175"/>
        <v>in Betrieb</v>
      </c>
    </row>
    <row r="1287" spans="1:32" x14ac:dyDescent="0.25">
      <c r="A1287" s="54" t="s">
        <v>317</v>
      </c>
      <c r="B1287" s="50" t="s">
        <v>310</v>
      </c>
      <c r="C1287" s="50" t="s">
        <v>311</v>
      </c>
      <c r="D1287" s="77">
        <v>50127</v>
      </c>
      <c r="E1287" s="50" t="s">
        <v>282</v>
      </c>
      <c r="F1287" s="50" t="s">
        <v>312</v>
      </c>
      <c r="G1287" s="56" t="s">
        <v>54</v>
      </c>
      <c r="H1287" s="50" t="s">
        <v>318</v>
      </c>
      <c r="I1287" s="35">
        <v>34731</v>
      </c>
      <c r="J1287" s="35">
        <v>34731</v>
      </c>
      <c r="K1287" s="50" t="s">
        <v>1</v>
      </c>
      <c r="L1287" s="50" t="s">
        <v>20</v>
      </c>
      <c r="M1287" s="50"/>
      <c r="N1287" s="50"/>
      <c r="O1287" s="50" t="s">
        <v>20</v>
      </c>
      <c r="P1287" s="50" t="s">
        <v>58</v>
      </c>
      <c r="Q1287" s="50" t="s">
        <v>55</v>
      </c>
      <c r="R1287" s="55">
        <v>3</v>
      </c>
      <c r="S1287" s="50" t="s">
        <v>314</v>
      </c>
      <c r="T1287" s="146" t="s">
        <v>149</v>
      </c>
      <c r="U1287" s="50" t="s">
        <v>61</v>
      </c>
      <c r="V1287" s="153" t="s">
        <v>1</v>
      </c>
      <c r="W1287" s="170">
        <f t="shared" ca="1" si="171"/>
        <v>1995</v>
      </c>
      <c r="X1287" s="170" t="str">
        <f>INDEX(Kraftwerksliste!$C$21:$Z$559,MATCH(A1287,Kraftwerksliste!$D$21:$D$559,0),17)</f>
        <v>Steam turbine</v>
      </c>
      <c r="Z1287" s="153" t="str" cm="1">
        <f t="array" aca="1" ref="Z1287" ca="1">CELL("format",I1287)</f>
        <v>D1</v>
      </c>
      <c r="AA1287" s="6">
        <v>1286</v>
      </c>
      <c r="AB1287" s="173">
        <f t="shared" ca="1" si="172"/>
        <v>1995</v>
      </c>
      <c r="AC1287" s="6">
        <f t="shared" si="173"/>
        <v>0</v>
      </c>
      <c r="AD1287" s="6">
        <f t="shared" si="174"/>
        <v>0</v>
      </c>
      <c r="AE1287" s="6">
        <f t="shared" si="166"/>
        <v>10</v>
      </c>
      <c r="AF1287" s="6" t="str">
        <f t="shared" si="175"/>
        <v>in Betrieb</v>
      </c>
    </row>
    <row r="1288" spans="1:32" x14ac:dyDescent="0.25">
      <c r="A1288" s="50" t="s">
        <v>325</v>
      </c>
      <c r="B1288" s="50" t="s">
        <v>310</v>
      </c>
      <c r="C1288" s="50" t="s">
        <v>311</v>
      </c>
      <c r="D1288" s="77">
        <v>50127</v>
      </c>
      <c r="E1288" s="50" t="s">
        <v>282</v>
      </c>
      <c r="F1288" s="50" t="s">
        <v>312</v>
      </c>
      <c r="G1288" s="56" t="s">
        <v>54</v>
      </c>
      <c r="H1288" s="50" t="s">
        <v>326</v>
      </c>
      <c r="I1288" s="35">
        <v>34731</v>
      </c>
      <c r="J1288" s="35">
        <v>34731</v>
      </c>
      <c r="K1288" s="50" t="s">
        <v>1</v>
      </c>
      <c r="L1288" s="50" t="s">
        <v>27</v>
      </c>
      <c r="M1288" s="50"/>
      <c r="N1288" s="50"/>
      <c r="O1288" s="50" t="s">
        <v>27</v>
      </c>
      <c r="P1288" s="50" t="s">
        <v>58</v>
      </c>
      <c r="Q1288" s="50" t="s">
        <v>58</v>
      </c>
      <c r="R1288" s="55">
        <v>0.76</v>
      </c>
      <c r="S1288" s="50" t="s">
        <v>314</v>
      </c>
      <c r="T1288" s="54" t="s">
        <v>149</v>
      </c>
      <c r="U1288" s="50" t="s">
        <v>61</v>
      </c>
      <c r="V1288" s="153" t="s">
        <v>1</v>
      </c>
      <c r="W1288" s="170">
        <f t="shared" ca="1" si="171"/>
        <v>1995</v>
      </c>
      <c r="X1288" s="170" t="str">
        <f>INDEX(Kraftwerksliste!$C$21:$Z$559,MATCH(A1288,Kraftwerksliste!$D$21:$D$559,0),17)</f>
        <v>Steam turbine</v>
      </c>
      <c r="Z1288" s="153" t="str" cm="1">
        <f t="array" aca="1" ref="Z1288" ca="1">CELL("format",I1288)</f>
        <v>D1</v>
      </c>
      <c r="AA1288" s="6">
        <v>1287</v>
      </c>
      <c r="AB1288" s="173">
        <f t="shared" ca="1" si="172"/>
        <v>1995</v>
      </c>
      <c r="AC1288" s="6">
        <f t="shared" si="173"/>
        <v>0</v>
      </c>
      <c r="AD1288" s="6">
        <f t="shared" si="174"/>
        <v>0</v>
      </c>
      <c r="AE1288" s="6">
        <f t="shared" si="166"/>
        <v>10</v>
      </c>
      <c r="AF1288" s="6" t="str">
        <f t="shared" si="175"/>
        <v>in Betrieb</v>
      </c>
    </row>
    <row r="1289" spans="1:32" x14ac:dyDescent="0.25">
      <c r="A1289" s="139" t="s">
        <v>3625</v>
      </c>
      <c r="B1289" s="139" t="s">
        <v>3626</v>
      </c>
      <c r="C1289" s="139" t="s">
        <v>3627</v>
      </c>
      <c r="D1289" s="139">
        <v>21107</v>
      </c>
      <c r="E1289" s="139" t="s">
        <v>1312</v>
      </c>
      <c r="F1289" s="139" t="s">
        <v>3628</v>
      </c>
      <c r="G1289" s="139" t="s">
        <v>1312</v>
      </c>
      <c r="H1289" s="139" t="s">
        <v>3627</v>
      </c>
      <c r="I1289" s="42">
        <v>34511</v>
      </c>
      <c r="J1289" s="45">
        <v>34511</v>
      </c>
      <c r="K1289" s="139" t="s">
        <v>3629</v>
      </c>
      <c r="L1289" s="139" t="s">
        <v>110</v>
      </c>
      <c r="M1289" s="139" t="s">
        <v>3630</v>
      </c>
      <c r="N1289" s="139" t="s">
        <v>2896</v>
      </c>
      <c r="O1289" s="139" t="s">
        <v>27</v>
      </c>
      <c r="P1289" s="139" t="s">
        <v>58</v>
      </c>
      <c r="Q1289" s="139" t="s">
        <v>55</v>
      </c>
      <c r="R1289" s="140">
        <v>38</v>
      </c>
      <c r="S1289" s="140" t="s">
        <v>3631</v>
      </c>
      <c r="T1289" s="151" t="s">
        <v>370</v>
      </c>
      <c r="U1289" s="140" t="s">
        <v>1149</v>
      </c>
      <c r="V1289" s="164" t="s">
        <v>7486</v>
      </c>
      <c r="W1289" s="170">
        <f t="shared" ca="1" si="171"/>
        <v>1994</v>
      </c>
      <c r="X1289" s="170" t="e">
        <f>INDEX(Kraftwerksliste!$C$21:$Z$559,MATCH(A1289,Kraftwerksliste!$D$21:$D$559,0),17)</f>
        <v>#N/A</v>
      </c>
      <c r="Z1289" s="153" t="str" cm="1">
        <f t="array" aca="1" ref="Z1289" ca="1">CELL("format",I1289)</f>
        <v>D1</v>
      </c>
      <c r="AA1289" s="6">
        <v>1288</v>
      </c>
      <c r="AB1289" s="173">
        <f t="shared" ca="1" si="172"/>
        <v>1994</v>
      </c>
      <c r="AC1289" s="6">
        <f t="shared" si="173"/>
        <v>0</v>
      </c>
      <c r="AD1289" s="6">
        <f t="shared" si="174"/>
        <v>1</v>
      </c>
      <c r="AE1289" s="6">
        <f t="shared" si="166"/>
        <v>37</v>
      </c>
      <c r="AF1289" s="6" t="str">
        <f t="shared" si="175"/>
        <v xml:space="preserve">Endgültig Stillgelegt 2018 </v>
      </c>
    </row>
    <row r="1290" spans="1:32" x14ac:dyDescent="0.25">
      <c r="A1290" s="50" t="s">
        <v>193</v>
      </c>
      <c r="B1290" s="50" t="s">
        <v>194</v>
      </c>
      <c r="C1290" s="50" t="s">
        <v>195</v>
      </c>
      <c r="D1290" s="77">
        <v>86167</v>
      </c>
      <c r="E1290" s="50" t="s">
        <v>196</v>
      </c>
      <c r="F1290" s="50" t="s">
        <v>197</v>
      </c>
      <c r="G1290" s="56" t="s">
        <v>127</v>
      </c>
      <c r="H1290" s="50" t="s">
        <v>198</v>
      </c>
      <c r="I1290" s="35">
        <v>34593</v>
      </c>
      <c r="J1290" s="35">
        <v>34593</v>
      </c>
      <c r="K1290" s="50" t="s">
        <v>1</v>
      </c>
      <c r="L1290" s="50" t="s">
        <v>16</v>
      </c>
      <c r="M1290" s="50"/>
      <c r="N1290" s="50"/>
      <c r="O1290" s="50" t="s">
        <v>16</v>
      </c>
      <c r="P1290" s="50" t="s">
        <v>58</v>
      </c>
      <c r="Q1290" s="50" t="s">
        <v>158</v>
      </c>
      <c r="R1290" s="55">
        <v>10</v>
      </c>
      <c r="S1290" s="50" t="s">
        <v>199</v>
      </c>
      <c r="T1290" s="50" t="s">
        <v>370</v>
      </c>
      <c r="U1290" s="50" t="s">
        <v>200</v>
      </c>
      <c r="V1290" s="153" t="s">
        <v>1</v>
      </c>
      <c r="W1290" s="170">
        <f t="shared" ca="1" si="171"/>
        <v>1994</v>
      </c>
      <c r="X1290" s="170" t="str">
        <f>INDEX(Kraftwerksliste!$C$21:$Z$559,MATCH(A1290,Kraftwerksliste!$D$21:$D$559,0),17)</f>
        <v>Steam turbine</v>
      </c>
      <c r="Z1290" s="153" t="str" cm="1">
        <f t="array" aca="1" ref="Z1290" ca="1">CELL("format",I1290)</f>
        <v>D1</v>
      </c>
      <c r="AA1290" s="6">
        <v>1289</v>
      </c>
      <c r="AB1290" s="173">
        <f t="shared" ca="1" si="172"/>
        <v>1994</v>
      </c>
      <c r="AC1290" s="6">
        <f t="shared" si="173"/>
        <v>0</v>
      </c>
      <c r="AD1290" s="6">
        <f t="shared" si="174"/>
        <v>0</v>
      </c>
      <c r="AE1290" s="6">
        <f t="shared" si="166"/>
        <v>10</v>
      </c>
      <c r="AF1290" s="6" t="str">
        <f t="shared" si="175"/>
        <v>in Betrieb</v>
      </c>
    </row>
    <row r="1291" spans="1:32" x14ac:dyDescent="0.25">
      <c r="A1291" s="54" t="s">
        <v>4023</v>
      </c>
      <c r="B1291" s="50" t="s">
        <v>4024</v>
      </c>
      <c r="C1291" s="50" t="s">
        <v>4025</v>
      </c>
      <c r="D1291" s="77">
        <v>39596</v>
      </c>
      <c r="E1291" s="50" t="s">
        <v>6045</v>
      </c>
      <c r="F1291" s="50"/>
      <c r="G1291" s="56" t="s">
        <v>99</v>
      </c>
      <c r="H1291" s="50"/>
      <c r="I1291" s="35">
        <v>38327</v>
      </c>
      <c r="J1291" s="35">
        <v>38327</v>
      </c>
      <c r="K1291" s="50" t="s">
        <v>1</v>
      </c>
      <c r="L1291" s="50" t="s">
        <v>3864</v>
      </c>
      <c r="M1291" s="50"/>
      <c r="N1291" s="50"/>
      <c r="O1291" s="50" t="s">
        <v>3864</v>
      </c>
      <c r="P1291" s="50" t="s">
        <v>55</v>
      </c>
      <c r="Q1291" s="50" t="s">
        <v>130</v>
      </c>
      <c r="R1291" s="55">
        <v>55.1</v>
      </c>
      <c r="S1291" s="50" t="s">
        <v>7180</v>
      </c>
      <c r="T1291" s="50" t="s">
        <v>370</v>
      </c>
      <c r="U1291" s="50" t="s">
        <v>252</v>
      </c>
      <c r="V1291" s="153" t="s">
        <v>1</v>
      </c>
      <c r="W1291" s="170">
        <f t="shared" ca="1" si="171"/>
        <v>2004</v>
      </c>
      <c r="X1291" s="170" t="e">
        <f>INDEX(Kraftwerksliste!$C$21:$Z$559,MATCH(A1291,Kraftwerksliste!$D$21:$D$559,0),17)</f>
        <v>#N/A</v>
      </c>
      <c r="Z1291" s="153" t="str" cm="1">
        <f t="array" aca="1" ref="Z1291" ca="1">CELL("format",I1291)</f>
        <v>D1</v>
      </c>
      <c r="AA1291" s="6">
        <v>1290</v>
      </c>
      <c r="AB1291" s="173">
        <f t="shared" ca="1" si="172"/>
        <v>2004</v>
      </c>
      <c r="AC1291" s="6">
        <f t="shared" si="173"/>
        <v>0</v>
      </c>
      <c r="AD1291" s="6">
        <f t="shared" si="174"/>
        <v>0</v>
      </c>
      <c r="AE1291" s="6">
        <f t="shared" si="166"/>
        <v>10</v>
      </c>
      <c r="AF1291" s="6" t="str">
        <f t="shared" si="175"/>
        <v>in Betrieb</v>
      </c>
    </row>
    <row r="1292" spans="1:32" x14ac:dyDescent="0.25">
      <c r="A1292" s="50" t="s">
        <v>4026</v>
      </c>
      <c r="B1292" s="50" t="s">
        <v>4027</v>
      </c>
      <c r="C1292" s="50" t="s">
        <v>4028</v>
      </c>
      <c r="D1292" s="77">
        <v>39596</v>
      </c>
      <c r="E1292" s="50" t="s">
        <v>6045</v>
      </c>
      <c r="F1292" s="50"/>
      <c r="G1292" s="56" t="s">
        <v>99</v>
      </c>
      <c r="H1292" s="50"/>
      <c r="I1292" s="35">
        <v>37245</v>
      </c>
      <c r="J1292" s="35">
        <v>37245</v>
      </c>
      <c r="K1292" s="50" t="s">
        <v>1</v>
      </c>
      <c r="L1292" s="50" t="s">
        <v>3864</v>
      </c>
      <c r="M1292" s="50"/>
      <c r="N1292" s="50"/>
      <c r="O1292" s="50" t="s">
        <v>3864</v>
      </c>
      <c r="P1292" s="50" t="s">
        <v>55</v>
      </c>
      <c r="Q1292" s="50" t="s">
        <v>130</v>
      </c>
      <c r="R1292" s="55">
        <v>21.6</v>
      </c>
      <c r="S1292" s="50" t="s">
        <v>7181</v>
      </c>
      <c r="T1292" s="50" t="s">
        <v>149</v>
      </c>
      <c r="U1292" s="50" t="s">
        <v>161</v>
      </c>
      <c r="V1292" s="153" t="s">
        <v>1</v>
      </c>
      <c r="W1292" s="170">
        <f t="shared" ca="1" si="171"/>
        <v>2001</v>
      </c>
      <c r="X1292" s="170" t="e">
        <f>INDEX(Kraftwerksliste!$C$21:$Z$559,MATCH(A1292,Kraftwerksliste!$D$21:$D$559,0),17)</f>
        <v>#N/A</v>
      </c>
      <c r="Z1292" s="153" t="str" cm="1">
        <f t="array" aca="1" ref="Z1292" ca="1">CELL("format",I1292)</f>
        <v>D1</v>
      </c>
      <c r="AA1292" s="6">
        <v>1291</v>
      </c>
      <c r="AB1292" s="173">
        <f t="shared" ca="1" si="172"/>
        <v>2001</v>
      </c>
      <c r="AC1292" s="6">
        <f t="shared" si="173"/>
        <v>0</v>
      </c>
      <c r="AD1292" s="6">
        <f t="shared" si="174"/>
        <v>0</v>
      </c>
      <c r="AE1292" s="6">
        <f t="shared" si="166"/>
        <v>10</v>
      </c>
      <c r="AF1292" s="6" t="str">
        <f t="shared" si="175"/>
        <v>in Betrieb</v>
      </c>
    </row>
    <row r="1293" spans="1:32" x14ac:dyDescent="0.25">
      <c r="A1293" s="139" t="s">
        <v>5589</v>
      </c>
      <c r="B1293" s="139" t="s">
        <v>5590</v>
      </c>
      <c r="C1293" s="139" t="s">
        <v>5591</v>
      </c>
      <c r="D1293" s="139">
        <v>31595</v>
      </c>
      <c r="E1293" s="139" t="s">
        <v>6948</v>
      </c>
      <c r="F1293" s="139"/>
      <c r="G1293" s="139" t="s">
        <v>59</v>
      </c>
      <c r="H1293" s="139"/>
      <c r="I1293" s="30">
        <v>37908</v>
      </c>
      <c r="J1293" s="30">
        <v>37908</v>
      </c>
      <c r="K1293" s="139" t="s">
        <v>1</v>
      </c>
      <c r="L1293" s="139" t="s">
        <v>3864</v>
      </c>
      <c r="M1293" s="139"/>
      <c r="N1293" s="139"/>
      <c r="O1293" s="139" t="s">
        <v>3864</v>
      </c>
      <c r="P1293" s="139" t="s">
        <v>55</v>
      </c>
      <c r="Q1293" s="139" t="s">
        <v>130</v>
      </c>
      <c r="R1293" s="140">
        <v>16.2</v>
      </c>
      <c r="S1293" s="140" t="s">
        <v>7425</v>
      </c>
      <c r="T1293" s="151" t="s">
        <v>370</v>
      </c>
      <c r="U1293" s="140" t="s">
        <v>161</v>
      </c>
      <c r="V1293" s="164" t="s">
        <v>1</v>
      </c>
      <c r="W1293" s="170">
        <f t="shared" ca="1" si="171"/>
        <v>2003</v>
      </c>
      <c r="X1293" s="170" t="e">
        <f>INDEX(Kraftwerksliste!$C$21:$Z$559,MATCH(A1293,Kraftwerksliste!$D$21:$D$559,0),17)</f>
        <v>#N/A</v>
      </c>
      <c r="Z1293" s="153" t="str" cm="1">
        <f t="array" aca="1" ref="Z1293" ca="1">CELL("format",I1293)</f>
        <v>D1</v>
      </c>
      <c r="AA1293" s="6">
        <v>1292</v>
      </c>
      <c r="AB1293" s="173">
        <f t="shared" ca="1" si="172"/>
        <v>2003</v>
      </c>
      <c r="AC1293" s="6">
        <f t="shared" si="173"/>
        <v>0</v>
      </c>
      <c r="AD1293" s="6">
        <f t="shared" si="174"/>
        <v>0</v>
      </c>
      <c r="AE1293" s="6">
        <f t="shared" si="166"/>
        <v>10</v>
      </c>
      <c r="AF1293" s="6" t="str">
        <f t="shared" si="175"/>
        <v>in Betrieb</v>
      </c>
    </row>
    <row r="1294" spans="1:32" x14ac:dyDescent="0.25">
      <c r="A1294" s="139" t="s">
        <v>5592</v>
      </c>
      <c r="B1294" s="139" t="s">
        <v>5593</v>
      </c>
      <c r="C1294" s="139" t="s">
        <v>5594</v>
      </c>
      <c r="D1294" s="139">
        <v>31595</v>
      </c>
      <c r="E1294" s="139" t="s">
        <v>6948</v>
      </c>
      <c r="F1294" s="139"/>
      <c r="G1294" s="139" t="s">
        <v>59</v>
      </c>
      <c r="H1294" s="139"/>
      <c r="I1294" s="30">
        <v>37952</v>
      </c>
      <c r="J1294" s="30">
        <v>37952</v>
      </c>
      <c r="K1294" s="139" t="s">
        <v>1</v>
      </c>
      <c r="L1294" s="139" t="s">
        <v>3864</v>
      </c>
      <c r="M1294" s="139"/>
      <c r="N1294" s="139"/>
      <c r="O1294" s="139" t="s">
        <v>3864</v>
      </c>
      <c r="P1294" s="139" t="s">
        <v>55</v>
      </c>
      <c r="Q1294" s="139" t="s">
        <v>130</v>
      </c>
      <c r="R1294" s="140">
        <v>26.1</v>
      </c>
      <c r="S1294" s="140" t="s">
        <v>7425</v>
      </c>
      <c r="T1294" s="151" t="s">
        <v>370</v>
      </c>
      <c r="U1294" s="140" t="s">
        <v>161</v>
      </c>
      <c r="V1294" s="164" t="s">
        <v>1</v>
      </c>
      <c r="W1294" s="170">
        <f t="shared" ca="1" si="171"/>
        <v>2003</v>
      </c>
      <c r="X1294" s="170" t="e">
        <f>INDEX(Kraftwerksliste!$C$21:$Z$559,MATCH(A1294,Kraftwerksliste!$D$21:$D$559,0),17)</f>
        <v>#N/A</v>
      </c>
      <c r="Z1294" s="153" t="str" cm="1">
        <f t="array" aca="1" ref="Z1294" ca="1">CELL("format",I1294)</f>
        <v>D1</v>
      </c>
      <c r="AA1294" s="6">
        <v>1293</v>
      </c>
      <c r="AB1294" s="173">
        <f t="shared" ca="1" si="172"/>
        <v>2003</v>
      </c>
      <c r="AC1294" s="6">
        <f t="shared" si="173"/>
        <v>0</v>
      </c>
      <c r="AD1294" s="6">
        <f t="shared" si="174"/>
        <v>0</v>
      </c>
      <c r="AE1294" s="6">
        <f t="shared" si="166"/>
        <v>10</v>
      </c>
      <c r="AF1294" s="6" t="str">
        <f t="shared" si="175"/>
        <v>in Betrieb</v>
      </c>
    </row>
    <row r="1295" spans="1:32" x14ac:dyDescent="0.25">
      <c r="A1295" s="139" t="s">
        <v>4850</v>
      </c>
      <c r="B1295" s="139" t="s">
        <v>4851</v>
      </c>
      <c r="C1295" s="139" t="s">
        <v>4852</v>
      </c>
      <c r="D1295" s="139">
        <v>27449</v>
      </c>
      <c r="E1295" s="139" t="s">
        <v>6513</v>
      </c>
      <c r="F1295" s="139"/>
      <c r="G1295" s="139" t="s">
        <v>59</v>
      </c>
      <c r="H1295" s="139"/>
      <c r="I1295" s="35">
        <v>37966</v>
      </c>
      <c r="J1295" s="41">
        <v>37966</v>
      </c>
      <c r="K1295" s="139" t="s">
        <v>1</v>
      </c>
      <c r="L1295" s="139" t="s">
        <v>3864</v>
      </c>
      <c r="M1295" s="139"/>
      <c r="N1295" s="139"/>
      <c r="O1295" s="139" t="s">
        <v>3864</v>
      </c>
      <c r="P1295" s="139" t="s">
        <v>55</v>
      </c>
      <c r="Q1295" s="139" t="s">
        <v>130</v>
      </c>
      <c r="R1295" s="140">
        <v>12.6</v>
      </c>
      <c r="S1295" s="140" t="s">
        <v>7330</v>
      </c>
      <c r="T1295" s="151" t="s">
        <v>370</v>
      </c>
      <c r="U1295" s="140" t="s">
        <v>161</v>
      </c>
      <c r="V1295" s="164" t="s">
        <v>1</v>
      </c>
      <c r="W1295" s="170">
        <f t="shared" ca="1" si="171"/>
        <v>2003</v>
      </c>
      <c r="X1295" s="170" t="e">
        <f>INDEX(Kraftwerksliste!$C$21:$Z$559,MATCH(A1295,Kraftwerksliste!$D$21:$D$559,0),17)</f>
        <v>#N/A</v>
      </c>
      <c r="Z1295" s="153" t="str" cm="1">
        <f t="array" aca="1" ref="Z1295" ca="1">CELL("format",I1295)</f>
        <v>D1</v>
      </c>
      <c r="AA1295" s="6">
        <v>1294</v>
      </c>
      <c r="AB1295" s="173">
        <f t="shared" ca="1" si="172"/>
        <v>2003</v>
      </c>
      <c r="AC1295" s="6">
        <f t="shared" si="173"/>
        <v>0</v>
      </c>
      <c r="AD1295" s="6">
        <f t="shared" si="174"/>
        <v>0</v>
      </c>
      <c r="AE1295" s="6">
        <f t="shared" si="166"/>
        <v>10</v>
      </c>
      <c r="AF1295" s="6" t="str">
        <f t="shared" si="175"/>
        <v>in Betrieb</v>
      </c>
    </row>
    <row r="1296" spans="1:32" x14ac:dyDescent="0.25">
      <c r="A1296" s="139" t="s">
        <v>5551</v>
      </c>
      <c r="B1296" s="139" t="s">
        <v>5552</v>
      </c>
      <c r="C1296" s="139" t="s">
        <v>5553</v>
      </c>
      <c r="D1296" s="139">
        <v>52152</v>
      </c>
      <c r="E1296" s="139" t="s">
        <v>6916</v>
      </c>
      <c r="F1296" s="139"/>
      <c r="G1296" s="139" t="s">
        <v>54</v>
      </c>
      <c r="H1296" s="139"/>
      <c r="I1296" s="30">
        <v>37595</v>
      </c>
      <c r="J1296" s="30">
        <v>37595</v>
      </c>
      <c r="K1296" s="139" t="s">
        <v>1</v>
      </c>
      <c r="L1296" s="139" t="s">
        <v>3864</v>
      </c>
      <c r="M1296" s="139"/>
      <c r="N1296" s="139"/>
      <c r="O1296" s="139" t="s">
        <v>3864</v>
      </c>
      <c r="P1296" s="139" t="s">
        <v>55</v>
      </c>
      <c r="Q1296" s="139" t="s">
        <v>130</v>
      </c>
      <c r="R1296" s="140">
        <v>10.8</v>
      </c>
      <c r="S1296" s="140" t="s">
        <v>7422</v>
      </c>
      <c r="T1296" s="151" t="s">
        <v>149</v>
      </c>
      <c r="U1296" s="140" t="s">
        <v>61</v>
      </c>
      <c r="V1296" s="164" t="s">
        <v>1</v>
      </c>
      <c r="W1296" s="170">
        <f t="shared" ca="1" si="171"/>
        <v>2002</v>
      </c>
      <c r="X1296" s="170" t="e">
        <f>INDEX(Kraftwerksliste!$C$21:$Z$559,MATCH(A1296,Kraftwerksliste!$D$21:$D$559,0),17)</f>
        <v>#N/A</v>
      </c>
      <c r="Z1296" s="153" t="str" cm="1">
        <f t="array" aca="1" ref="Z1296" ca="1">CELL("format",I1296)</f>
        <v>D1</v>
      </c>
      <c r="AA1296" s="6">
        <v>1295</v>
      </c>
      <c r="AB1296" s="173">
        <f t="shared" ca="1" si="172"/>
        <v>2002</v>
      </c>
      <c r="AC1296" s="6">
        <f t="shared" si="173"/>
        <v>0</v>
      </c>
      <c r="AD1296" s="6">
        <f t="shared" si="174"/>
        <v>0</v>
      </c>
      <c r="AE1296" s="6">
        <f t="shared" ref="AE1296:AE1359" si="176">LEN(K1296)</f>
        <v>10</v>
      </c>
      <c r="AF1296" s="6" t="str">
        <f t="shared" si="175"/>
        <v>in Betrieb</v>
      </c>
    </row>
    <row r="1297" spans="1:32" x14ac:dyDescent="0.25">
      <c r="A1297" s="139" t="s">
        <v>5416</v>
      </c>
      <c r="B1297" s="139" t="s">
        <v>5417</v>
      </c>
      <c r="C1297" s="139" t="s">
        <v>5418</v>
      </c>
      <c r="D1297" s="139">
        <v>48336</v>
      </c>
      <c r="E1297" s="139" t="s">
        <v>6843</v>
      </c>
      <c r="F1297" s="139"/>
      <c r="G1297" s="139" t="s">
        <v>54</v>
      </c>
      <c r="H1297" s="139"/>
      <c r="I1297" s="30">
        <v>37495</v>
      </c>
      <c r="J1297" s="30">
        <v>37495</v>
      </c>
      <c r="K1297" s="139" t="s">
        <v>1</v>
      </c>
      <c r="L1297" s="139" t="s">
        <v>3864</v>
      </c>
      <c r="M1297" s="139"/>
      <c r="N1297" s="139"/>
      <c r="O1297" s="139" t="s">
        <v>3864</v>
      </c>
      <c r="P1297" s="139" t="s">
        <v>55</v>
      </c>
      <c r="Q1297" s="139" t="s">
        <v>130</v>
      </c>
      <c r="R1297" s="140">
        <v>16.2</v>
      </c>
      <c r="S1297" s="140" t="s">
        <v>7407</v>
      </c>
      <c r="T1297" s="151">
        <v>30</v>
      </c>
      <c r="U1297" s="140" t="s">
        <v>61</v>
      </c>
      <c r="V1297" s="164" t="s">
        <v>1</v>
      </c>
      <c r="W1297" s="170">
        <f t="shared" ca="1" si="171"/>
        <v>2002</v>
      </c>
      <c r="X1297" s="170" t="e">
        <f>INDEX(Kraftwerksliste!$C$21:$Z$559,MATCH(A1297,Kraftwerksliste!$D$21:$D$559,0),17)</f>
        <v>#N/A</v>
      </c>
      <c r="Z1297" s="153" t="str" cm="1">
        <f t="array" aca="1" ref="Z1297" ca="1">CELL("format",I1297)</f>
        <v>D1</v>
      </c>
      <c r="AA1297" s="6">
        <v>1296</v>
      </c>
      <c r="AB1297" s="173">
        <f t="shared" ca="1" si="172"/>
        <v>2002</v>
      </c>
      <c r="AC1297" s="6">
        <f t="shared" si="173"/>
        <v>0</v>
      </c>
      <c r="AD1297" s="6">
        <f t="shared" si="174"/>
        <v>0</v>
      </c>
      <c r="AE1297" s="6">
        <f t="shared" si="176"/>
        <v>10</v>
      </c>
      <c r="AF1297" s="6" t="str">
        <f t="shared" si="175"/>
        <v>in Betrieb</v>
      </c>
    </row>
    <row r="1298" spans="1:32" x14ac:dyDescent="0.25">
      <c r="A1298" s="139" t="s">
        <v>5060</v>
      </c>
      <c r="B1298" s="139" t="s">
        <v>5061</v>
      </c>
      <c r="C1298" s="139" t="s">
        <v>5062</v>
      </c>
      <c r="D1298" s="139">
        <v>52156</v>
      </c>
      <c r="E1298" s="139" t="s">
        <v>6635</v>
      </c>
      <c r="F1298" s="139"/>
      <c r="G1298" s="139" t="s">
        <v>54</v>
      </c>
      <c r="H1298" s="139"/>
      <c r="I1298" s="35">
        <v>37915</v>
      </c>
      <c r="J1298" s="41">
        <v>37915</v>
      </c>
      <c r="K1298" s="139" t="s">
        <v>1</v>
      </c>
      <c r="L1298" s="139" t="s">
        <v>3864</v>
      </c>
      <c r="M1298" s="139"/>
      <c r="N1298" s="139"/>
      <c r="O1298" s="139" t="s">
        <v>3864</v>
      </c>
      <c r="P1298" s="139" t="s">
        <v>55</v>
      </c>
      <c r="Q1298" s="139" t="s">
        <v>130</v>
      </c>
      <c r="R1298" s="140">
        <v>23.4</v>
      </c>
      <c r="S1298" s="140"/>
      <c r="T1298" s="151" t="s">
        <v>149</v>
      </c>
      <c r="U1298" s="140" t="s">
        <v>61</v>
      </c>
      <c r="V1298" s="164" t="s">
        <v>1</v>
      </c>
      <c r="W1298" s="170">
        <f t="shared" ca="1" si="171"/>
        <v>2003</v>
      </c>
      <c r="X1298" s="170" t="e">
        <f>INDEX(Kraftwerksliste!$C$21:$Z$559,MATCH(A1298,Kraftwerksliste!$D$21:$D$559,0),17)</f>
        <v>#N/A</v>
      </c>
      <c r="Z1298" s="153" t="str" cm="1">
        <f t="array" aca="1" ref="Z1298" ca="1">CELL("format",I1298)</f>
        <v>D1</v>
      </c>
      <c r="AA1298" s="6">
        <v>1297</v>
      </c>
      <c r="AB1298" s="173">
        <f t="shared" ca="1" si="172"/>
        <v>2003</v>
      </c>
      <c r="AC1298" s="6">
        <f t="shared" si="173"/>
        <v>0</v>
      </c>
      <c r="AD1298" s="6">
        <f t="shared" si="174"/>
        <v>0</v>
      </c>
      <c r="AE1298" s="6">
        <f t="shared" si="176"/>
        <v>10</v>
      </c>
      <c r="AF1298" s="6" t="str">
        <f t="shared" si="175"/>
        <v>in Betrieb</v>
      </c>
    </row>
    <row r="1299" spans="1:32" ht="62.5" x14ac:dyDescent="0.25">
      <c r="A1299" s="54" t="s">
        <v>4245</v>
      </c>
      <c r="B1299" s="50" t="s">
        <v>4246</v>
      </c>
      <c r="C1299" s="51" t="s">
        <v>4247</v>
      </c>
      <c r="D1299" s="75">
        <v>39179</v>
      </c>
      <c r="E1299" s="62" t="s">
        <v>6159</v>
      </c>
      <c r="F1299" s="51"/>
      <c r="G1299" s="36" t="s">
        <v>99</v>
      </c>
      <c r="H1299" s="50"/>
      <c r="I1299" s="35">
        <v>37246</v>
      </c>
      <c r="J1299" s="41">
        <v>37246</v>
      </c>
      <c r="K1299" s="50" t="s">
        <v>1</v>
      </c>
      <c r="L1299" s="50" t="s">
        <v>3864</v>
      </c>
      <c r="M1299" s="51"/>
      <c r="N1299" s="50"/>
      <c r="O1299" s="92" t="s">
        <v>3864</v>
      </c>
      <c r="P1299" s="36" t="s">
        <v>55</v>
      </c>
      <c r="Q1299" s="50" t="s">
        <v>130</v>
      </c>
      <c r="R1299" s="76">
        <v>10.8</v>
      </c>
      <c r="S1299" s="58"/>
      <c r="T1299" s="54" t="s">
        <v>149</v>
      </c>
      <c r="U1299" s="62" t="s">
        <v>161</v>
      </c>
      <c r="V1299" s="154" t="s">
        <v>1</v>
      </c>
      <c r="W1299" s="170">
        <f t="shared" ca="1" si="171"/>
        <v>2001</v>
      </c>
      <c r="X1299" s="170" t="e">
        <f>INDEX(Kraftwerksliste!$C$21:$Z$559,MATCH(A1299,Kraftwerksliste!$D$21:$D$559,0),17)</f>
        <v>#N/A</v>
      </c>
      <c r="Z1299" s="153" t="str" cm="1">
        <f t="array" aca="1" ref="Z1299" ca="1">CELL("format",I1299)</f>
        <v>D1</v>
      </c>
      <c r="AA1299" s="6">
        <v>1298</v>
      </c>
      <c r="AB1299" s="173">
        <f t="shared" ca="1" si="172"/>
        <v>2001</v>
      </c>
      <c r="AC1299" s="6">
        <f t="shared" si="173"/>
        <v>0</v>
      </c>
      <c r="AD1299" s="6">
        <f t="shared" si="174"/>
        <v>0</v>
      </c>
      <c r="AE1299" s="6">
        <f t="shared" si="176"/>
        <v>10</v>
      </c>
      <c r="AF1299" s="6" t="str">
        <f t="shared" si="175"/>
        <v>in Betrieb</v>
      </c>
    </row>
    <row r="1300" spans="1:32" x14ac:dyDescent="0.25">
      <c r="A1300" s="139" t="s">
        <v>5598</v>
      </c>
      <c r="B1300" s="139" t="s">
        <v>5599</v>
      </c>
      <c r="C1300" s="139" t="s">
        <v>5600</v>
      </c>
      <c r="D1300" s="139">
        <v>6667</v>
      </c>
      <c r="E1300" s="139" t="s">
        <v>6951</v>
      </c>
      <c r="F1300" s="139"/>
      <c r="G1300" s="139" t="s">
        <v>99</v>
      </c>
      <c r="H1300" s="139"/>
      <c r="I1300" s="30">
        <v>36418</v>
      </c>
      <c r="J1300" s="30">
        <v>36418</v>
      </c>
      <c r="K1300" s="139" t="s">
        <v>1</v>
      </c>
      <c r="L1300" s="139" t="s">
        <v>3864</v>
      </c>
      <c r="M1300" s="139"/>
      <c r="N1300" s="139"/>
      <c r="O1300" s="139" t="s">
        <v>3864</v>
      </c>
      <c r="P1300" s="139" t="s">
        <v>55</v>
      </c>
      <c r="Q1300" s="139" t="s">
        <v>130</v>
      </c>
      <c r="R1300" s="140">
        <v>12</v>
      </c>
      <c r="S1300" s="140"/>
      <c r="T1300" s="151" t="s">
        <v>370</v>
      </c>
      <c r="U1300" s="140" t="s">
        <v>100</v>
      </c>
      <c r="V1300" s="164" t="s">
        <v>1</v>
      </c>
      <c r="W1300" s="170">
        <f t="shared" ref="W1300:W1336" ca="1" si="177">IF(ISBLANK(I1300),2010,IF(Z1300="D1",YEAR(I1300),RIGHT(I1300,4)))</f>
        <v>1999</v>
      </c>
      <c r="X1300" s="170" t="e">
        <f>INDEX(Kraftwerksliste!$C$21:$Z$559,MATCH(A1300,Kraftwerksliste!$D$21:$D$559,0),17)</f>
        <v>#N/A</v>
      </c>
      <c r="Z1300" s="153" t="str" cm="1">
        <f t="array" aca="1" ref="Z1300" ca="1">CELL("format",I1300)</f>
        <v>D1</v>
      </c>
      <c r="AA1300" s="6">
        <v>1299</v>
      </c>
      <c r="AB1300" s="173">
        <f t="shared" ref="AB1300:AB1336" ca="1" si="178">W1300</f>
        <v>1999</v>
      </c>
      <c r="AC1300" s="6">
        <f t="shared" si="173"/>
        <v>0</v>
      </c>
      <c r="AD1300" s="6">
        <f t="shared" si="174"/>
        <v>0</v>
      </c>
      <c r="AE1300" s="6">
        <f t="shared" si="176"/>
        <v>10</v>
      </c>
      <c r="AF1300" s="6" t="str">
        <f t="shared" si="175"/>
        <v>in Betrieb</v>
      </c>
    </row>
    <row r="1301" spans="1:32" x14ac:dyDescent="0.25">
      <c r="A1301" s="139" t="s">
        <v>5016</v>
      </c>
      <c r="B1301" s="139" t="s">
        <v>5017</v>
      </c>
      <c r="C1301" s="139" t="s">
        <v>5018</v>
      </c>
      <c r="D1301" s="139">
        <v>54346</v>
      </c>
      <c r="E1301" s="139" t="s">
        <v>6611</v>
      </c>
      <c r="F1301" s="139"/>
      <c r="G1301" s="139" t="s">
        <v>98</v>
      </c>
      <c r="H1301" s="139"/>
      <c r="I1301" s="35">
        <v>38954</v>
      </c>
      <c r="J1301" s="41">
        <v>38954</v>
      </c>
      <c r="K1301" s="139" t="s">
        <v>1</v>
      </c>
      <c r="L1301" s="139" t="s">
        <v>3864</v>
      </c>
      <c r="M1301" s="139"/>
      <c r="N1301" s="139"/>
      <c r="O1301" s="139" t="s">
        <v>3864</v>
      </c>
      <c r="P1301" s="139" t="s">
        <v>55</v>
      </c>
      <c r="Q1301" s="139" t="s">
        <v>130</v>
      </c>
      <c r="R1301" s="140">
        <v>10</v>
      </c>
      <c r="S1301" s="140" t="s">
        <v>7353</v>
      </c>
      <c r="T1301" s="151" t="s">
        <v>149</v>
      </c>
      <c r="U1301" s="140" t="s">
        <v>150</v>
      </c>
      <c r="V1301" s="164" t="s">
        <v>1</v>
      </c>
      <c r="W1301" s="170">
        <f t="shared" ca="1" si="177"/>
        <v>2006</v>
      </c>
      <c r="X1301" s="170" t="e">
        <f>INDEX(Kraftwerksliste!$C$21:$Z$559,MATCH(A1301,Kraftwerksliste!$D$21:$D$559,0),17)</f>
        <v>#N/A</v>
      </c>
      <c r="Z1301" s="153" t="str" cm="1">
        <f t="array" aca="1" ref="Z1301" ca="1">CELL("format",I1301)</f>
        <v>D1</v>
      </c>
      <c r="AA1301" s="6">
        <v>1300</v>
      </c>
      <c r="AB1301" s="173">
        <f t="shared" ca="1" si="178"/>
        <v>2006</v>
      </c>
      <c r="AC1301" s="6">
        <f t="shared" si="173"/>
        <v>0</v>
      </c>
      <c r="AD1301" s="6">
        <f t="shared" si="174"/>
        <v>0</v>
      </c>
      <c r="AE1301" s="6">
        <f t="shared" si="176"/>
        <v>10</v>
      </c>
      <c r="AF1301" s="6" t="str">
        <f t="shared" si="175"/>
        <v>in Betrieb</v>
      </c>
    </row>
    <row r="1302" spans="1:32" x14ac:dyDescent="0.25">
      <c r="A1302" s="139" t="s">
        <v>4944</v>
      </c>
      <c r="B1302" s="139" t="s">
        <v>4945</v>
      </c>
      <c r="C1302" s="139" t="s">
        <v>4946</v>
      </c>
      <c r="D1302" s="139">
        <v>27616</v>
      </c>
      <c r="E1302" s="139" t="s">
        <v>6558</v>
      </c>
      <c r="F1302" s="139"/>
      <c r="G1302" s="139" t="s">
        <v>59</v>
      </c>
      <c r="H1302" s="139"/>
      <c r="I1302" s="35">
        <v>39365</v>
      </c>
      <c r="J1302" s="41">
        <v>39365</v>
      </c>
      <c r="K1302" s="139" t="s">
        <v>1</v>
      </c>
      <c r="L1302" s="139" t="s">
        <v>3864</v>
      </c>
      <c r="M1302" s="139"/>
      <c r="N1302" s="139"/>
      <c r="O1302" s="139" t="s">
        <v>3864</v>
      </c>
      <c r="P1302" s="139" t="s">
        <v>55</v>
      </c>
      <c r="Q1302" s="139" t="s">
        <v>130</v>
      </c>
      <c r="R1302" s="140">
        <v>18</v>
      </c>
      <c r="S1302" s="140" t="s">
        <v>7345</v>
      </c>
      <c r="T1302" s="151" t="s">
        <v>149</v>
      </c>
      <c r="U1302" s="140" t="s">
        <v>60</v>
      </c>
      <c r="V1302" s="164" t="s">
        <v>1</v>
      </c>
      <c r="W1302" s="170">
        <f t="shared" ca="1" si="177"/>
        <v>2007</v>
      </c>
      <c r="X1302" s="170" t="e">
        <f>INDEX(Kraftwerksliste!$C$21:$Z$559,MATCH(A1302,Kraftwerksliste!$D$21:$D$559,0),17)</f>
        <v>#N/A</v>
      </c>
      <c r="Z1302" s="153" t="str" cm="1">
        <f t="array" aca="1" ref="Z1302" ca="1">CELL("format",I1302)</f>
        <v>D1</v>
      </c>
      <c r="AA1302" s="6">
        <v>1301</v>
      </c>
      <c r="AB1302" s="173">
        <f t="shared" ca="1" si="178"/>
        <v>2007</v>
      </c>
      <c r="AC1302" s="6">
        <f t="shared" si="173"/>
        <v>0</v>
      </c>
      <c r="AD1302" s="6">
        <f t="shared" si="174"/>
        <v>0</v>
      </c>
      <c r="AE1302" s="6">
        <f t="shared" si="176"/>
        <v>10</v>
      </c>
      <c r="AF1302" s="6" t="str">
        <f t="shared" si="175"/>
        <v>in Betrieb</v>
      </c>
    </row>
    <row r="1303" spans="1:32" x14ac:dyDescent="0.25">
      <c r="A1303" s="50" t="s">
        <v>4341</v>
      </c>
      <c r="B1303" s="50" t="s">
        <v>4342</v>
      </c>
      <c r="C1303" s="50" t="s">
        <v>4343</v>
      </c>
      <c r="D1303" s="33">
        <v>26629</v>
      </c>
      <c r="E1303" s="33" t="s">
        <v>6198</v>
      </c>
      <c r="F1303" s="33"/>
      <c r="G1303" s="56" t="s">
        <v>59</v>
      </c>
      <c r="H1303" s="33"/>
      <c r="I1303" s="35">
        <v>37963</v>
      </c>
      <c r="J1303" s="41">
        <v>37963</v>
      </c>
      <c r="K1303" s="33" t="s">
        <v>1</v>
      </c>
      <c r="L1303" s="33" t="s">
        <v>3864</v>
      </c>
      <c r="M1303" s="33"/>
      <c r="N1303" s="33"/>
      <c r="O1303" s="92" t="s">
        <v>3864</v>
      </c>
      <c r="P1303" s="50" t="s">
        <v>55</v>
      </c>
      <c r="Q1303" s="33" t="s">
        <v>130</v>
      </c>
      <c r="R1303" s="55">
        <v>10.8</v>
      </c>
      <c r="S1303" s="33" t="s">
        <v>7244</v>
      </c>
      <c r="T1303" s="50" t="s">
        <v>149</v>
      </c>
      <c r="U1303" s="33" t="s">
        <v>60</v>
      </c>
      <c r="V1303" s="159" t="s">
        <v>1</v>
      </c>
      <c r="W1303" s="170">
        <f t="shared" ca="1" si="177"/>
        <v>2003</v>
      </c>
      <c r="X1303" s="170" t="e">
        <f>INDEX(Kraftwerksliste!$C$21:$Z$559,MATCH(A1303,Kraftwerksliste!$D$21:$D$559,0),17)</f>
        <v>#N/A</v>
      </c>
      <c r="Z1303" s="153" t="str" cm="1">
        <f t="array" aca="1" ref="Z1303" ca="1">CELL("format",I1303)</f>
        <v>D1</v>
      </c>
      <c r="AA1303" s="6">
        <v>1302</v>
      </c>
      <c r="AB1303" s="173">
        <f t="shared" ca="1" si="178"/>
        <v>2003</v>
      </c>
      <c r="AC1303" s="6">
        <f t="shared" si="173"/>
        <v>0</v>
      </c>
      <c r="AD1303" s="6">
        <f t="shared" si="174"/>
        <v>0</v>
      </c>
      <c r="AE1303" s="6">
        <f t="shared" si="176"/>
        <v>10</v>
      </c>
      <c r="AF1303" s="6" t="str">
        <f t="shared" si="175"/>
        <v>in Betrieb</v>
      </c>
    </row>
    <row r="1304" spans="1:32" x14ac:dyDescent="0.25">
      <c r="A1304" s="50" t="s">
        <v>4124</v>
      </c>
      <c r="B1304" s="50" t="s">
        <v>4125</v>
      </c>
      <c r="C1304" s="50" t="s">
        <v>4126</v>
      </c>
      <c r="D1304" s="77">
        <v>29356</v>
      </c>
      <c r="E1304" s="50" t="s">
        <v>6088</v>
      </c>
      <c r="F1304" s="50"/>
      <c r="G1304" s="56" t="s">
        <v>59</v>
      </c>
      <c r="H1304" s="50"/>
      <c r="I1304" s="35">
        <v>40168</v>
      </c>
      <c r="J1304" s="41">
        <v>40168</v>
      </c>
      <c r="K1304" s="50" t="s">
        <v>1</v>
      </c>
      <c r="L1304" s="50" t="s">
        <v>3864</v>
      </c>
      <c r="M1304" s="50"/>
      <c r="N1304" s="50"/>
      <c r="O1304" s="50" t="s">
        <v>3864</v>
      </c>
      <c r="P1304" s="50" t="s">
        <v>55</v>
      </c>
      <c r="Q1304" s="50" t="s">
        <v>130</v>
      </c>
      <c r="R1304" s="55">
        <v>10</v>
      </c>
      <c r="S1304" s="50" t="s">
        <v>7199</v>
      </c>
      <c r="T1304" s="54" t="s">
        <v>149</v>
      </c>
      <c r="U1304" s="50" t="s">
        <v>161</v>
      </c>
      <c r="V1304" s="153" t="s">
        <v>1</v>
      </c>
      <c r="W1304" s="170">
        <f t="shared" ca="1" si="177"/>
        <v>2009</v>
      </c>
      <c r="X1304" s="170" t="e">
        <f>INDEX(Kraftwerksliste!$C$21:$Z$559,MATCH(A1304,Kraftwerksliste!$D$21:$D$559,0),17)</f>
        <v>#N/A</v>
      </c>
      <c r="Z1304" s="153" t="str" cm="1">
        <f t="array" aca="1" ref="Z1304" ca="1">CELL("format",I1304)</f>
        <v>D1</v>
      </c>
      <c r="AA1304" s="6">
        <v>1303</v>
      </c>
      <c r="AB1304" s="173">
        <f t="shared" ca="1" si="178"/>
        <v>2009</v>
      </c>
      <c r="AC1304" s="6">
        <f t="shared" si="173"/>
        <v>0</v>
      </c>
      <c r="AD1304" s="6">
        <f t="shared" si="174"/>
        <v>0</v>
      </c>
      <c r="AE1304" s="6">
        <f t="shared" si="176"/>
        <v>10</v>
      </c>
      <c r="AF1304" s="6" t="str">
        <f t="shared" si="175"/>
        <v>in Betrieb</v>
      </c>
    </row>
    <row r="1305" spans="1:32" x14ac:dyDescent="0.25">
      <c r="A1305" s="54" t="s">
        <v>4297</v>
      </c>
      <c r="B1305" s="50" t="s">
        <v>4298</v>
      </c>
      <c r="C1305" s="50" t="s">
        <v>4299</v>
      </c>
      <c r="D1305" s="77">
        <v>59320</v>
      </c>
      <c r="E1305" s="50" t="s">
        <v>6184</v>
      </c>
      <c r="F1305" s="50"/>
      <c r="G1305" s="56" t="s">
        <v>54</v>
      </c>
      <c r="H1305" s="50"/>
      <c r="I1305" s="35">
        <v>40030</v>
      </c>
      <c r="J1305" s="41">
        <v>40030</v>
      </c>
      <c r="K1305" s="50" t="s">
        <v>1</v>
      </c>
      <c r="L1305" s="50" t="s">
        <v>3864</v>
      </c>
      <c r="M1305" s="50"/>
      <c r="N1305" s="50"/>
      <c r="O1305" s="50" t="s">
        <v>3864</v>
      </c>
      <c r="P1305" s="50" t="s">
        <v>55</v>
      </c>
      <c r="Q1305" s="50" t="s">
        <v>130</v>
      </c>
      <c r="R1305" s="55">
        <v>18</v>
      </c>
      <c r="S1305" s="50" t="s">
        <v>7233</v>
      </c>
      <c r="T1305" s="50" t="s">
        <v>149</v>
      </c>
      <c r="U1305" s="50" t="s">
        <v>61</v>
      </c>
      <c r="V1305" s="153" t="s">
        <v>1</v>
      </c>
      <c r="W1305" s="170">
        <f t="shared" ca="1" si="177"/>
        <v>2009</v>
      </c>
      <c r="X1305" s="170" t="e">
        <f>INDEX(Kraftwerksliste!$C$21:$Z$559,MATCH(A1305,Kraftwerksliste!$D$21:$D$559,0),17)</f>
        <v>#N/A</v>
      </c>
      <c r="Z1305" s="153" t="str" cm="1">
        <f t="array" aca="1" ref="Z1305" ca="1">CELL("format",I1305)</f>
        <v>D1</v>
      </c>
      <c r="AA1305" s="6">
        <v>1304</v>
      </c>
      <c r="AB1305" s="173">
        <f t="shared" ca="1" si="178"/>
        <v>2009</v>
      </c>
      <c r="AC1305" s="6">
        <f t="shared" si="173"/>
        <v>0</v>
      </c>
      <c r="AD1305" s="6">
        <f t="shared" si="174"/>
        <v>0</v>
      </c>
      <c r="AE1305" s="6">
        <f t="shared" si="176"/>
        <v>10</v>
      </c>
      <c r="AF1305" s="6" t="str">
        <f t="shared" si="175"/>
        <v>in Betrieb</v>
      </c>
    </row>
    <row r="1306" spans="1:32" x14ac:dyDescent="0.25">
      <c r="A1306" s="139" t="s">
        <v>4696</v>
      </c>
      <c r="B1306" s="139" t="s">
        <v>4697</v>
      </c>
      <c r="C1306" s="139" t="s">
        <v>4698</v>
      </c>
      <c r="D1306" s="139">
        <v>26736</v>
      </c>
      <c r="E1306" s="139" t="s">
        <v>6421</v>
      </c>
      <c r="F1306" s="139"/>
      <c r="G1306" s="139" t="s">
        <v>59</v>
      </c>
      <c r="H1306" s="139"/>
      <c r="I1306" s="35">
        <v>39400</v>
      </c>
      <c r="J1306" s="41">
        <v>39400</v>
      </c>
      <c r="K1306" s="50" t="s">
        <v>1</v>
      </c>
      <c r="L1306" s="50" t="s">
        <v>3864</v>
      </c>
      <c r="M1306" s="50"/>
      <c r="N1306" s="50"/>
      <c r="O1306" s="50" t="s">
        <v>3864</v>
      </c>
      <c r="P1306" s="50" t="s">
        <v>55</v>
      </c>
      <c r="Q1306" s="50" t="s">
        <v>130</v>
      </c>
      <c r="R1306" s="140">
        <v>10</v>
      </c>
      <c r="S1306" s="140" t="s">
        <v>7304</v>
      </c>
      <c r="T1306" s="151" t="s">
        <v>370</v>
      </c>
      <c r="U1306" s="140" t="s">
        <v>161</v>
      </c>
      <c r="V1306" s="164" t="s">
        <v>1</v>
      </c>
      <c r="W1306" s="170">
        <f t="shared" ca="1" si="177"/>
        <v>2007</v>
      </c>
      <c r="X1306" s="170" t="e">
        <f>INDEX(Kraftwerksliste!$C$21:$Z$559,MATCH(A1306,Kraftwerksliste!$D$21:$D$559,0),17)</f>
        <v>#N/A</v>
      </c>
      <c r="Z1306" s="153" t="str" cm="1">
        <f t="array" aca="1" ref="Z1306" ca="1">CELL("format",I1306)</f>
        <v>D1</v>
      </c>
      <c r="AA1306" s="6">
        <v>1305</v>
      </c>
      <c r="AB1306" s="173">
        <f t="shared" ca="1" si="178"/>
        <v>2007</v>
      </c>
      <c r="AC1306" s="6">
        <f t="shared" si="173"/>
        <v>0</v>
      </c>
      <c r="AD1306" s="6">
        <f t="shared" si="174"/>
        <v>0</v>
      </c>
      <c r="AE1306" s="6">
        <f t="shared" si="176"/>
        <v>10</v>
      </c>
      <c r="AF1306" s="6" t="str">
        <f t="shared" si="175"/>
        <v>in Betrieb</v>
      </c>
    </row>
    <row r="1307" spans="1:32" x14ac:dyDescent="0.25">
      <c r="A1307" s="139" t="s">
        <v>4853</v>
      </c>
      <c r="B1307" s="139" t="s">
        <v>4854</v>
      </c>
      <c r="C1307" s="139" t="s">
        <v>4855</v>
      </c>
      <c r="D1307" s="139">
        <v>27449</v>
      </c>
      <c r="E1307" s="139" t="s">
        <v>6513</v>
      </c>
      <c r="F1307" s="139"/>
      <c r="G1307" s="139" t="s">
        <v>59</v>
      </c>
      <c r="H1307" s="139"/>
      <c r="I1307" s="35">
        <v>38126</v>
      </c>
      <c r="J1307" s="41">
        <v>38126</v>
      </c>
      <c r="K1307" s="139" t="s">
        <v>1</v>
      </c>
      <c r="L1307" s="139" t="s">
        <v>3864</v>
      </c>
      <c r="M1307" s="139"/>
      <c r="N1307" s="139"/>
      <c r="O1307" s="139" t="s">
        <v>3864</v>
      </c>
      <c r="P1307" s="139" t="s">
        <v>55</v>
      </c>
      <c r="Q1307" s="139" t="s">
        <v>130</v>
      </c>
      <c r="R1307" s="140">
        <v>16.2</v>
      </c>
      <c r="S1307" s="140" t="s">
        <v>7330</v>
      </c>
      <c r="T1307" s="151" t="s">
        <v>370</v>
      </c>
      <c r="U1307" s="140" t="s">
        <v>161</v>
      </c>
      <c r="V1307" s="164" t="s">
        <v>1</v>
      </c>
      <c r="W1307" s="170">
        <f t="shared" ca="1" si="177"/>
        <v>2004</v>
      </c>
      <c r="X1307" s="170" t="e">
        <f>INDEX(Kraftwerksliste!$C$21:$Z$559,MATCH(A1307,Kraftwerksliste!$D$21:$D$559,0),17)</f>
        <v>#N/A</v>
      </c>
      <c r="Z1307" s="153" t="str" cm="1">
        <f t="array" aca="1" ref="Z1307" ca="1">CELL("format",I1307)</f>
        <v>D1</v>
      </c>
      <c r="AA1307" s="6">
        <v>1306</v>
      </c>
      <c r="AB1307" s="173">
        <f t="shared" ca="1" si="178"/>
        <v>2004</v>
      </c>
      <c r="AC1307" s="6">
        <f t="shared" si="173"/>
        <v>0</v>
      </c>
      <c r="AD1307" s="6">
        <f t="shared" si="174"/>
        <v>0</v>
      </c>
      <c r="AE1307" s="6">
        <f t="shared" si="176"/>
        <v>10</v>
      </c>
      <c r="AF1307" s="6" t="str">
        <f t="shared" si="175"/>
        <v>in Betrieb</v>
      </c>
    </row>
    <row r="1308" spans="1:32" x14ac:dyDescent="0.25">
      <c r="A1308" s="139" t="s">
        <v>5922</v>
      </c>
      <c r="B1308" s="139" t="s">
        <v>5923</v>
      </c>
      <c r="C1308" s="139" t="s">
        <v>5924</v>
      </c>
      <c r="D1308" s="139">
        <v>26639</v>
      </c>
      <c r="E1308" s="139" t="s">
        <v>7149</v>
      </c>
      <c r="F1308" s="139"/>
      <c r="G1308" s="139" t="s">
        <v>59</v>
      </c>
      <c r="H1308" s="139"/>
      <c r="I1308" s="43">
        <v>39073</v>
      </c>
      <c r="J1308" s="43">
        <v>39073</v>
      </c>
      <c r="K1308" s="139" t="s">
        <v>1</v>
      </c>
      <c r="L1308" s="139" t="s">
        <v>3864</v>
      </c>
      <c r="M1308" s="139"/>
      <c r="N1308" s="139"/>
      <c r="O1308" s="139" t="s">
        <v>3864</v>
      </c>
      <c r="P1308" s="139" t="s">
        <v>55</v>
      </c>
      <c r="Q1308" s="139" t="s">
        <v>130</v>
      </c>
      <c r="R1308" s="140">
        <v>10</v>
      </c>
      <c r="S1308" s="140" t="s">
        <v>7244</v>
      </c>
      <c r="T1308" s="151" t="s">
        <v>149</v>
      </c>
      <c r="U1308" s="140" t="s">
        <v>60</v>
      </c>
      <c r="V1308" s="164" t="s">
        <v>1</v>
      </c>
      <c r="W1308" s="170">
        <f t="shared" ca="1" si="177"/>
        <v>2006</v>
      </c>
      <c r="X1308" s="170" t="e">
        <f>INDEX(Kraftwerksliste!$C$21:$Z$559,MATCH(A1308,Kraftwerksliste!$D$21:$D$559,0),17)</f>
        <v>#N/A</v>
      </c>
      <c r="Z1308" s="153" t="str" cm="1">
        <f t="array" aca="1" ref="Z1308" ca="1">CELL("format",I1308)</f>
        <v>D1</v>
      </c>
      <c r="AA1308" s="6">
        <v>1307</v>
      </c>
      <c r="AB1308" s="173">
        <f t="shared" ca="1" si="178"/>
        <v>2006</v>
      </c>
      <c r="AC1308" s="6">
        <f t="shared" si="173"/>
        <v>0</v>
      </c>
      <c r="AD1308" s="6">
        <f t="shared" si="174"/>
        <v>0</v>
      </c>
      <c r="AE1308" s="6">
        <f t="shared" si="176"/>
        <v>10</v>
      </c>
      <c r="AF1308" s="6" t="str">
        <f t="shared" si="175"/>
        <v>in Betrieb</v>
      </c>
    </row>
    <row r="1309" spans="1:32" x14ac:dyDescent="0.25">
      <c r="A1309" s="139" t="s">
        <v>4996</v>
      </c>
      <c r="B1309" s="139" t="s">
        <v>4997</v>
      </c>
      <c r="C1309" s="139" t="s">
        <v>4998</v>
      </c>
      <c r="D1309" s="139">
        <v>16818</v>
      </c>
      <c r="E1309" s="139" t="s">
        <v>6596</v>
      </c>
      <c r="F1309" s="139"/>
      <c r="G1309" s="139" t="s">
        <v>66</v>
      </c>
      <c r="H1309" s="139"/>
      <c r="I1309" s="30">
        <v>39588</v>
      </c>
      <c r="J1309" s="38">
        <v>39588</v>
      </c>
      <c r="K1309" s="139" t="s">
        <v>1</v>
      </c>
      <c r="L1309" s="139" t="s">
        <v>3864</v>
      </c>
      <c r="M1309" s="139"/>
      <c r="N1309" s="139"/>
      <c r="O1309" s="139" t="s">
        <v>3864</v>
      </c>
      <c r="P1309" s="139" t="s">
        <v>55</v>
      </c>
      <c r="Q1309" s="139" t="s">
        <v>58</v>
      </c>
      <c r="R1309" s="140">
        <v>30</v>
      </c>
      <c r="S1309" s="140" t="s">
        <v>7351</v>
      </c>
      <c r="T1309" s="151" t="s">
        <v>370</v>
      </c>
      <c r="U1309" s="140" t="s">
        <v>77</v>
      </c>
      <c r="V1309" s="164" t="s">
        <v>1</v>
      </c>
      <c r="W1309" s="170">
        <f t="shared" ca="1" si="177"/>
        <v>2008</v>
      </c>
      <c r="X1309" s="170" t="e">
        <f>INDEX(Kraftwerksliste!$C$21:$Z$559,MATCH(A1309,Kraftwerksliste!$D$21:$D$559,0),17)</f>
        <v>#N/A</v>
      </c>
      <c r="Z1309" s="153" t="str" cm="1">
        <f t="array" aca="1" ref="Z1309" ca="1">CELL("format",I1309)</f>
        <v>D1</v>
      </c>
      <c r="AA1309" s="6">
        <v>1308</v>
      </c>
      <c r="AB1309" s="173">
        <f t="shared" ca="1" si="178"/>
        <v>2008</v>
      </c>
      <c r="AC1309" s="6">
        <f t="shared" si="173"/>
        <v>0</v>
      </c>
      <c r="AD1309" s="6">
        <f t="shared" si="174"/>
        <v>0</v>
      </c>
      <c r="AE1309" s="6">
        <f t="shared" si="176"/>
        <v>10</v>
      </c>
      <c r="AF1309" s="6" t="str">
        <f t="shared" si="175"/>
        <v>in Betrieb</v>
      </c>
    </row>
    <row r="1310" spans="1:32" x14ac:dyDescent="0.25">
      <c r="A1310" s="54" t="s">
        <v>1119</v>
      </c>
      <c r="B1310" s="50" t="s">
        <v>1120</v>
      </c>
      <c r="C1310" s="50" t="s">
        <v>505</v>
      </c>
      <c r="D1310" s="75">
        <v>79106</v>
      </c>
      <c r="E1310" s="62" t="s">
        <v>1115</v>
      </c>
      <c r="F1310" s="50" t="s">
        <v>1121</v>
      </c>
      <c r="G1310" s="36" t="s">
        <v>57</v>
      </c>
      <c r="H1310" s="50" t="s">
        <v>505</v>
      </c>
      <c r="I1310" s="35">
        <v>36892</v>
      </c>
      <c r="J1310" s="41">
        <v>36892</v>
      </c>
      <c r="K1310" s="50" t="s">
        <v>1</v>
      </c>
      <c r="L1310" s="50" t="s">
        <v>110</v>
      </c>
      <c r="M1310" s="50" t="s">
        <v>20</v>
      </c>
      <c r="N1310" s="50" t="s">
        <v>1122</v>
      </c>
      <c r="O1310" s="50" t="s">
        <v>20</v>
      </c>
      <c r="P1310" s="50" t="s">
        <v>58</v>
      </c>
      <c r="Q1310" s="50" t="s">
        <v>55</v>
      </c>
      <c r="R1310" s="110">
        <v>27</v>
      </c>
      <c r="S1310" s="83" t="s">
        <v>1123</v>
      </c>
      <c r="T1310" s="54" t="s">
        <v>149</v>
      </c>
      <c r="U1310" s="83" t="s">
        <v>996</v>
      </c>
      <c r="V1310" s="155" t="s">
        <v>1</v>
      </c>
      <c r="W1310" s="170">
        <f t="shared" ca="1" si="177"/>
        <v>2001</v>
      </c>
      <c r="X1310" s="170" t="str">
        <f>INDEX(Kraftwerksliste!$C$21:$Z$559,MATCH(A1310,Kraftwerksliste!$D$21:$D$559,0),17)</f>
        <v>Steam turbine</v>
      </c>
      <c r="Z1310" s="153" t="str" cm="1">
        <f t="array" aca="1" ref="Z1310" ca="1">CELL("format",I1310)</f>
        <v>D1</v>
      </c>
      <c r="AA1310" s="6">
        <v>1309</v>
      </c>
      <c r="AB1310" s="173">
        <f t="shared" ca="1" si="178"/>
        <v>2001</v>
      </c>
      <c r="AC1310" s="6">
        <f t="shared" si="173"/>
        <v>0</v>
      </c>
      <c r="AD1310" s="6">
        <f t="shared" si="174"/>
        <v>0</v>
      </c>
      <c r="AE1310" s="6">
        <f t="shared" si="176"/>
        <v>10</v>
      </c>
      <c r="AF1310" s="6" t="str">
        <f t="shared" si="175"/>
        <v>in Betrieb</v>
      </c>
    </row>
    <row r="1311" spans="1:32" x14ac:dyDescent="0.25">
      <c r="A1311" s="139" t="s">
        <v>3298</v>
      </c>
      <c r="B1311" s="139" t="s">
        <v>3755</v>
      </c>
      <c r="C1311" s="139" t="s">
        <v>1656</v>
      </c>
      <c r="D1311" s="139">
        <v>42349</v>
      </c>
      <c r="E1311" s="139" t="s">
        <v>3299</v>
      </c>
      <c r="F1311" s="139" t="s">
        <v>3300</v>
      </c>
      <c r="G1311" s="139" t="s">
        <v>54</v>
      </c>
      <c r="H1311" s="139"/>
      <c r="I1311" s="43">
        <v>27760</v>
      </c>
      <c r="J1311" s="43">
        <v>27760</v>
      </c>
      <c r="K1311" s="139" t="s">
        <v>1</v>
      </c>
      <c r="L1311" s="139" t="s">
        <v>16</v>
      </c>
      <c r="M1311" s="139" t="s">
        <v>16</v>
      </c>
      <c r="N1311" s="139" t="s">
        <v>218</v>
      </c>
      <c r="O1311" s="139" t="s">
        <v>16</v>
      </c>
      <c r="P1311" s="139" t="s">
        <v>58</v>
      </c>
      <c r="Q1311" s="139" t="s">
        <v>55</v>
      </c>
      <c r="R1311" s="140">
        <v>30</v>
      </c>
      <c r="S1311" s="140" t="s">
        <v>3301</v>
      </c>
      <c r="T1311" s="151" t="s">
        <v>370</v>
      </c>
      <c r="U1311" s="140" t="s">
        <v>3302</v>
      </c>
      <c r="V1311" s="164" t="s">
        <v>1</v>
      </c>
      <c r="W1311" s="170">
        <f t="shared" ca="1" si="177"/>
        <v>1976</v>
      </c>
      <c r="X1311" s="170" t="str">
        <f>INDEX(Kraftwerksliste!$C$21:$Z$559,MATCH(A1311,Kraftwerksliste!$D$21:$D$559,0),17)</f>
        <v>Steam turbine</v>
      </c>
      <c r="Z1311" s="153" t="str" cm="1">
        <f t="array" aca="1" ref="Z1311" ca="1">CELL("format",I1311)</f>
        <v>D1</v>
      </c>
      <c r="AA1311" s="6">
        <v>1310</v>
      </c>
      <c r="AB1311" s="173">
        <f t="shared" ca="1" si="178"/>
        <v>1976</v>
      </c>
      <c r="AC1311" s="6">
        <f t="shared" si="173"/>
        <v>0</v>
      </c>
      <c r="AD1311" s="6">
        <f t="shared" si="174"/>
        <v>0</v>
      </c>
      <c r="AE1311" s="6">
        <f t="shared" si="176"/>
        <v>10</v>
      </c>
      <c r="AF1311" s="6" t="str">
        <f t="shared" si="175"/>
        <v>in Betrieb</v>
      </c>
    </row>
    <row r="1312" spans="1:32" ht="75" x14ac:dyDescent="0.25">
      <c r="A1312" s="54" t="s">
        <v>4072</v>
      </c>
      <c r="B1312" s="51" t="s">
        <v>4073</v>
      </c>
      <c r="C1312" s="51" t="s">
        <v>4074</v>
      </c>
      <c r="D1312" s="75">
        <v>6295</v>
      </c>
      <c r="E1312" s="62" t="s">
        <v>6068</v>
      </c>
      <c r="F1312" s="51"/>
      <c r="G1312" s="36" t="s">
        <v>99</v>
      </c>
      <c r="H1312" s="50"/>
      <c r="I1312" s="33">
        <v>2007</v>
      </c>
      <c r="J1312" s="33">
        <v>2007</v>
      </c>
      <c r="K1312" s="50" t="s">
        <v>1</v>
      </c>
      <c r="L1312" s="50" t="s">
        <v>3864</v>
      </c>
      <c r="M1312" s="51"/>
      <c r="N1312" s="50"/>
      <c r="O1312" s="92" t="s">
        <v>3864</v>
      </c>
      <c r="P1312" s="36" t="s">
        <v>55</v>
      </c>
      <c r="Q1312" s="50" t="s">
        <v>58</v>
      </c>
      <c r="R1312" s="76">
        <v>13.5</v>
      </c>
      <c r="S1312" s="58" t="s">
        <v>7190</v>
      </c>
      <c r="T1312" s="54" t="s">
        <v>370</v>
      </c>
      <c r="U1312" s="62" t="s">
        <v>231</v>
      </c>
      <c r="V1312" s="154" t="s">
        <v>1</v>
      </c>
      <c r="W1312" s="170" t="str">
        <f t="shared" ca="1" si="177"/>
        <v>2007</v>
      </c>
      <c r="X1312" s="170" t="e">
        <f>INDEX(Kraftwerksliste!$C$21:$Z$559,MATCH(A1312,Kraftwerksliste!$D$21:$D$559,0),17)</f>
        <v>#N/A</v>
      </c>
      <c r="Z1312" s="153" t="str" cm="1">
        <f t="array" aca="1" ref="Z1312" ca="1">CELL("format",I1312)</f>
        <v>G</v>
      </c>
      <c r="AA1312" s="6">
        <v>1311</v>
      </c>
      <c r="AB1312" s="173" t="str">
        <f t="shared" ca="1" si="178"/>
        <v>2007</v>
      </c>
      <c r="AC1312" s="6">
        <f t="shared" si="173"/>
        <v>0</v>
      </c>
      <c r="AD1312" s="6">
        <f t="shared" si="174"/>
        <v>0</v>
      </c>
      <c r="AE1312" s="6">
        <f t="shared" si="176"/>
        <v>10</v>
      </c>
      <c r="AF1312" s="6" t="str">
        <f t="shared" si="175"/>
        <v>in Betrieb</v>
      </c>
    </row>
    <row r="1313" spans="1:32" ht="14.5" x14ac:dyDescent="0.35">
      <c r="A1313" s="122" t="s">
        <v>4520</v>
      </c>
      <c r="B1313" s="122" t="s">
        <v>4073</v>
      </c>
      <c r="C1313" s="122" t="s">
        <v>4521</v>
      </c>
      <c r="D1313" s="122">
        <v>99958</v>
      </c>
      <c r="E1313" s="122" t="s">
        <v>6313</v>
      </c>
      <c r="F1313" s="122"/>
      <c r="G1313" s="119" t="s">
        <v>169</v>
      </c>
      <c r="H1313" s="122"/>
      <c r="I1313" s="36">
        <v>2001</v>
      </c>
      <c r="J1313" s="36">
        <v>2001</v>
      </c>
      <c r="K1313" s="50" t="s">
        <v>1</v>
      </c>
      <c r="L1313" s="88" t="s">
        <v>3864</v>
      </c>
      <c r="M1313" s="122"/>
      <c r="N1313" s="122"/>
      <c r="O1313" s="88" t="s">
        <v>3864</v>
      </c>
      <c r="P1313" s="121" t="s">
        <v>55</v>
      </c>
      <c r="Q1313" s="122" t="s">
        <v>58</v>
      </c>
      <c r="R1313" s="134">
        <v>12</v>
      </c>
      <c r="S1313" s="58" t="s">
        <v>7261</v>
      </c>
      <c r="T1313" s="50" t="s">
        <v>370</v>
      </c>
      <c r="U1313" s="62" t="s">
        <v>231</v>
      </c>
      <c r="V1313" s="154" t="s">
        <v>1</v>
      </c>
      <c r="W1313" s="170" t="str">
        <f t="shared" ca="1" si="177"/>
        <v>2001</v>
      </c>
      <c r="X1313" s="170" t="e">
        <f>INDEX(Kraftwerksliste!$C$21:$Z$559,MATCH(A1313,Kraftwerksliste!$D$21:$D$559,0),17)</f>
        <v>#N/A</v>
      </c>
      <c r="Z1313" s="153" t="str" cm="1">
        <f t="array" aca="1" ref="Z1313" ca="1">CELL("format",I1313)</f>
        <v>G</v>
      </c>
      <c r="AA1313" s="6">
        <v>1312</v>
      </c>
      <c r="AB1313" s="173" t="str">
        <f t="shared" ca="1" si="178"/>
        <v>2001</v>
      </c>
      <c r="AC1313" s="6">
        <f t="shared" si="173"/>
        <v>0</v>
      </c>
      <c r="AD1313" s="6">
        <f t="shared" si="174"/>
        <v>0</v>
      </c>
      <c r="AE1313" s="6">
        <f t="shared" si="176"/>
        <v>10</v>
      </c>
      <c r="AF1313" s="6" t="str">
        <f t="shared" si="175"/>
        <v>in Betrieb</v>
      </c>
    </row>
    <row r="1314" spans="1:32" x14ac:dyDescent="0.25">
      <c r="A1314" s="139" t="s">
        <v>4725</v>
      </c>
      <c r="B1314" s="139" t="s">
        <v>4073</v>
      </c>
      <c r="C1314" s="139" t="s">
        <v>4726</v>
      </c>
      <c r="D1314" s="139">
        <v>19357</v>
      </c>
      <c r="E1314" s="139" t="s">
        <v>6439</v>
      </c>
      <c r="F1314" s="139"/>
      <c r="G1314" s="139" t="s">
        <v>66</v>
      </c>
      <c r="H1314" s="139"/>
      <c r="I1314" s="36">
        <v>2003</v>
      </c>
      <c r="J1314" s="36">
        <v>2003</v>
      </c>
      <c r="K1314" s="139" t="s">
        <v>1</v>
      </c>
      <c r="L1314" s="139" t="s">
        <v>3864</v>
      </c>
      <c r="M1314" s="139"/>
      <c r="N1314" s="139"/>
      <c r="O1314" s="139" t="s">
        <v>3864</v>
      </c>
      <c r="P1314" s="139" t="s">
        <v>55</v>
      </c>
      <c r="Q1314" s="139" t="s">
        <v>58</v>
      </c>
      <c r="R1314" s="140">
        <v>27</v>
      </c>
      <c r="S1314" s="140" t="s">
        <v>7311</v>
      </c>
      <c r="T1314" s="151" t="s">
        <v>370</v>
      </c>
      <c r="U1314" s="140" t="s">
        <v>7312</v>
      </c>
      <c r="V1314" s="164" t="s">
        <v>1</v>
      </c>
      <c r="W1314" s="170" t="str">
        <f t="shared" ca="1" si="177"/>
        <v>2003</v>
      </c>
      <c r="X1314" s="170" t="e">
        <f>INDEX(Kraftwerksliste!$C$21:$Z$559,MATCH(A1314,Kraftwerksliste!$D$21:$D$559,0),17)</f>
        <v>#N/A</v>
      </c>
      <c r="Z1314" s="153" t="str" cm="1">
        <f t="array" aca="1" ref="Z1314" ca="1">CELL("format",I1314)</f>
        <v>G</v>
      </c>
      <c r="AA1314" s="6">
        <v>1313</v>
      </c>
      <c r="AB1314" s="173" t="str">
        <f t="shared" ca="1" si="178"/>
        <v>2003</v>
      </c>
      <c r="AC1314" s="6">
        <f t="shared" si="173"/>
        <v>0</v>
      </c>
      <c r="AD1314" s="6">
        <f t="shared" si="174"/>
        <v>0</v>
      </c>
      <c r="AE1314" s="6">
        <f t="shared" si="176"/>
        <v>10</v>
      </c>
      <c r="AF1314" s="6" t="str">
        <f t="shared" si="175"/>
        <v>in Betrieb</v>
      </c>
    </row>
    <row r="1315" spans="1:32" x14ac:dyDescent="0.25">
      <c r="A1315" s="139" t="s">
        <v>5074</v>
      </c>
      <c r="B1315" s="139" t="s">
        <v>4073</v>
      </c>
      <c r="C1315" s="139" t="s">
        <v>5075</v>
      </c>
      <c r="D1315" s="139">
        <v>6888</v>
      </c>
      <c r="E1315" s="139" t="s">
        <v>6641</v>
      </c>
      <c r="F1315" s="139"/>
      <c r="G1315" s="139" t="s">
        <v>99</v>
      </c>
      <c r="H1315" s="139"/>
      <c r="I1315" s="36">
        <v>2007</v>
      </c>
      <c r="J1315" s="36">
        <v>2007</v>
      </c>
      <c r="K1315" s="139" t="s">
        <v>1</v>
      </c>
      <c r="L1315" s="139" t="s">
        <v>3864</v>
      </c>
      <c r="M1315" s="139"/>
      <c r="N1315" s="139"/>
      <c r="O1315" s="139" t="s">
        <v>3864</v>
      </c>
      <c r="P1315" s="139" t="s">
        <v>55</v>
      </c>
      <c r="Q1315" s="139" t="s">
        <v>58</v>
      </c>
      <c r="R1315" s="140">
        <v>14</v>
      </c>
      <c r="S1315" s="140" t="s">
        <v>7359</v>
      </c>
      <c r="T1315" s="151">
        <v>15</v>
      </c>
      <c r="U1315" s="140" t="s">
        <v>100</v>
      </c>
      <c r="V1315" s="164" t="s">
        <v>1</v>
      </c>
      <c r="W1315" s="170" t="str">
        <f t="shared" ca="1" si="177"/>
        <v>2007</v>
      </c>
      <c r="X1315" s="170" t="e">
        <f>INDEX(Kraftwerksliste!$C$21:$Z$559,MATCH(A1315,Kraftwerksliste!$D$21:$D$559,0),17)</f>
        <v>#N/A</v>
      </c>
      <c r="Z1315" s="153" t="str" cm="1">
        <f t="array" aca="1" ref="Z1315" ca="1">CELL("format",I1315)</f>
        <v>G</v>
      </c>
      <c r="AA1315" s="6">
        <v>1314</v>
      </c>
      <c r="AB1315" s="173" t="str">
        <f t="shared" ca="1" si="178"/>
        <v>2007</v>
      </c>
      <c r="AC1315" s="6">
        <f t="shared" si="173"/>
        <v>0</v>
      </c>
      <c r="AD1315" s="6">
        <f t="shared" si="174"/>
        <v>0</v>
      </c>
      <c r="AE1315" s="6">
        <f t="shared" si="176"/>
        <v>10</v>
      </c>
      <c r="AF1315" s="6" t="str">
        <f t="shared" si="175"/>
        <v>in Betrieb</v>
      </c>
    </row>
    <row r="1316" spans="1:32" x14ac:dyDescent="0.25">
      <c r="A1316" s="139" t="s">
        <v>5268</v>
      </c>
      <c r="B1316" s="139" t="s">
        <v>4073</v>
      </c>
      <c r="C1316" s="139" t="s">
        <v>5269</v>
      </c>
      <c r="D1316" s="139">
        <v>19348</v>
      </c>
      <c r="E1316" s="139" t="s">
        <v>6747</v>
      </c>
      <c r="F1316" s="139"/>
      <c r="G1316" s="139" t="s">
        <v>66</v>
      </c>
      <c r="H1316" s="139"/>
      <c r="I1316" s="32">
        <v>2002</v>
      </c>
      <c r="J1316" s="32">
        <v>2002</v>
      </c>
      <c r="K1316" s="139" t="s">
        <v>1</v>
      </c>
      <c r="L1316" s="139" t="s">
        <v>3864</v>
      </c>
      <c r="M1316" s="139"/>
      <c r="N1316" s="139"/>
      <c r="O1316" s="139" t="s">
        <v>3864</v>
      </c>
      <c r="P1316" s="139" t="s">
        <v>55</v>
      </c>
      <c r="Q1316" s="139" t="s">
        <v>58</v>
      </c>
      <c r="R1316" s="140">
        <v>19.8</v>
      </c>
      <c r="S1316" s="140" t="s">
        <v>7264</v>
      </c>
      <c r="T1316" s="151" t="s">
        <v>370</v>
      </c>
      <c r="U1316" s="140" t="s">
        <v>77</v>
      </c>
      <c r="V1316" s="164" t="s">
        <v>1</v>
      </c>
      <c r="W1316" s="170" t="str">
        <f t="shared" ca="1" si="177"/>
        <v>2002</v>
      </c>
      <c r="X1316" s="170" t="e">
        <f>INDEX(Kraftwerksliste!$C$21:$Z$559,MATCH(A1316,Kraftwerksliste!$D$21:$D$559,0),17)</f>
        <v>#N/A</v>
      </c>
      <c r="Z1316" s="153" t="str" cm="1">
        <f t="array" aca="1" ref="Z1316" ca="1">CELL("format",I1316)</f>
        <v>G</v>
      </c>
      <c r="AA1316" s="6">
        <v>1315</v>
      </c>
      <c r="AB1316" s="173" t="str">
        <f t="shared" ca="1" si="178"/>
        <v>2002</v>
      </c>
      <c r="AC1316" s="6">
        <f t="shared" si="173"/>
        <v>0</v>
      </c>
      <c r="AD1316" s="6">
        <f t="shared" si="174"/>
        <v>0</v>
      </c>
      <c r="AE1316" s="6">
        <f t="shared" si="176"/>
        <v>10</v>
      </c>
      <c r="AF1316" s="6" t="str">
        <f t="shared" si="175"/>
        <v>in Betrieb</v>
      </c>
    </row>
    <row r="1317" spans="1:32" x14ac:dyDescent="0.25">
      <c r="A1317" s="139" t="s">
        <v>4722</v>
      </c>
      <c r="B1317" s="139" t="s">
        <v>4073</v>
      </c>
      <c r="C1317" s="139" t="s">
        <v>4723</v>
      </c>
      <c r="D1317" s="139">
        <v>17495</v>
      </c>
      <c r="E1317" s="139" t="s">
        <v>6435</v>
      </c>
      <c r="F1317" s="139"/>
      <c r="G1317" s="139" t="s">
        <v>144</v>
      </c>
      <c r="H1317" s="139"/>
      <c r="I1317" s="36">
        <v>2001</v>
      </c>
      <c r="J1317" s="36">
        <v>2001</v>
      </c>
      <c r="K1317" s="139" t="s">
        <v>1</v>
      </c>
      <c r="L1317" s="139" t="s">
        <v>3864</v>
      </c>
      <c r="M1317" s="139"/>
      <c r="N1317" s="139"/>
      <c r="O1317" s="139" t="s">
        <v>3864</v>
      </c>
      <c r="P1317" s="139" t="s">
        <v>55</v>
      </c>
      <c r="Q1317" s="139" t="s">
        <v>58</v>
      </c>
      <c r="R1317" s="140">
        <v>24</v>
      </c>
      <c r="S1317" s="140" t="s">
        <v>7309</v>
      </c>
      <c r="T1317" s="151" t="s">
        <v>149</v>
      </c>
      <c r="U1317" s="140" t="s">
        <v>77</v>
      </c>
      <c r="V1317" s="164" t="s">
        <v>1</v>
      </c>
      <c r="W1317" s="170" t="str">
        <f t="shared" ca="1" si="177"/>
        <v>2001</v>
      </c>
      <c r="X1317" s="170" t="e">
        <f>INDEX(Kraftwerksliste!$C$21:$Z$559,MATCH(A1317,Kraftwerksliste!$D$21:$D$559,0),17)</f>
        <v>#N/A</v>
      </c>
      <c r="Z1317" s="153" t="str" cm="1">
        <f t="array" aca="1" ref="Z1317" ca="1">CELL("format",I1317)</f>
        <v>G</v>
      </c>
      <c r="AA1317" s="6">
        <v>1316</v>
      </c>
      <c r="AB1317" s="173" t="str">
        <f t="shared" ca="1" si="178"/>
        <v>2001</v>
      </c>
      <c r="AC1317" s="6">
        <f t="shared" si="173"/>
        <v>0</v>
      </c>
      <c r="AD1317" s="6">
        <f t="shared" si="174"/>
        <v>0</v>
      </c>
      <c r="AE1317" s="6">
        <f t="shared" si="176"/>
        <v>10</v>
      </c>
      <c r="AF1317" s="6" t="str">
        <f t="shared" si="175"/>
        <v>in Betrieb</v>
      </c>
    </row>
    <row r="1318" spans="1:32" x14ac:dyDescent="0.25">
      <c r="A1318" s="139" t="s">
        <v>5140</v>
      </c>
      <c r="B1318" s="139" t="s">
        <v>5141</v>
      </c>
      <c r="C1318" s="139" t="s">
        <v>5142</v>
      </c>
      <c r="D1318" s="139">
        <v>48527</v>
      </c>
      <c r="E1318" s="139" t="s">
        <v>6689</v>
      </c>
      <c r="F1318" s="139" t="s">
        <v>6690</v>
      </c>
      <c r="G1318" s="139" t="s">
        <v>59</v>
      </c>
      <c r="H1318" s="139"/>
      <c r="I1318" s="32">
        <v>2002</v>
      </c>
      <c r="J1318" s="32">
        <v>2002</v>
      </c>
      <c r="K1318" s="139" t="s">
        <v>1</v>
      </c>
      <c r="L1318" s="139" t="s">
        <v>3864</v>
      </c>
      <c r="M1318" s="139"/>
      <c r="N1318" s="139"/>
      <c r="O1318" s="139" t="s">
        <v>3864</v>
      </c>
      <c r="P1318" s="139" t="s">
        <v>55</v>
      </c>
      <c r="Q1318" s="139" t="s">
        <v>58</v>
      </c>
      <c r="R1318" s="140">
        <v>29.2</v>
      </c>
      <c r="S1318" s="140" t="s">
        <v>7368</v>
      </c>
      <c r="T1318" s="151" t="s">
        <v>370</v>
      </c>
      <c r="U1318" s="140" t="s">
        <v>61</v>
      </c>
      <c r="V1318" s="164" t="s">
        <v>1</v>
      </c>
      <c r="W1318" s="170" t="str">
        <f t="shared" ca="1" si="177"/>
        <v>2002</v>
      </c>
      <c r="X1318" s="170" t="e">
        <f>INDEX(Kraftwerksliste!$C$21:$Z$559,MATCH(A1318,Kraftwerksliste!$D$21:$D$559,0),17)</f>
        <v>#N/A</v>
      </c>
      <c r="Z1318" s="153" t="str" cm="1">
        <f t="array" aca="1" ref="Z1318" ca="1">CELL("format",I1318)</f>
        <v>G</v>
      </c>
      <c r="AA1318" s="6">
        <v>1317</v>
      </c>
      <c r="AB1318" s="173" t="str">
        <f t="shared" ca="1" si="178"/>
        <v>2002</v>
      </c>
      <c r="AC1318" s="6">
        <f t="shared" si="173"/>
        <v>0</v>
      </c>
      <c r="AD1318" s="6">
        <f t="shared" si="174"/>
        <v>0</v>
      </c>
      <c r="AE1318" s="6">
        <f t="shared" si="176"/>
        <v>10</v>
      </c>
      <c r="AF1318" s="6" t="str">
        <f t="shared" si="175"/>
        <v>in Betrieb</v>
      </c>
    </row>
    <row r="1319" spans="1:32" x14ac:dyDescent="0.25">
      <c r="A1319" s="50" t="s">
        <v>4374</v>
      </c>
      <c r="B1319" s="50" t="s">
        <v>4375</v>
      </c>
      <c r="C1319" s="50" t="s">
        <v>4376</v>
      </c>
      <c r="D1319" s="77">
        <v>49832</v>
      </c>
      <c r="E1319" s="50" t="s">
        <v>6212</v>
      </c>
      <c r="F1319" s="50" t="s">
        <v>6213</v>
      </c>
      <c r="G1319" s="56" t="s">
        <v>59</v>
      </c>
      <c r="H1319" s="50"/>
      <c r="I1319" s="36">
        <v>2011</v>
      </c>
      <c r="J1319" s="36">
        <v>2011</v>
      </c>
      <c r="K1319" s="50" t="s">
        <v>1</v>
      </c>
      <c r="L1319" s="51" t="s">
        <v>3864</v>
      </c>
      <c r="M1319" s="51"/>
      <c r="N1319" s="51"/>
      <c r="O1319" s="51" t="s">
        <v>3864</v>
      </c>
      <c r="P1319" s="50" t="s">
        <v>55</v>
      </c>
      <c r="Q1319" s="50" t="s">
        <v>58</v>
      </c>
      <c r="R1319" s="55">
        <v>26</v>
      </c>
      <c r="S1319" s="50" t="s">
        <v>7246</v>
      </c>
      <c r="T1319" s="146" t="s">
        <v>149</v>
      </c>
      <c r="U1319" s="50" t="s">
        <v>61</v>
      </c>
      <c r="V1319" s="153" t="s">
        <v>1</v>
      </c>
      <c r="W1319" s="170" t="str">
        <f t="shared" ca="1" si="177"/>
        <v>2011</v>
      </c>
      <c r="X1319" s="170" t="e">
        <f>INDEX(Kraftwerksliste!$C$21:$Z$559,MATCH(A1319,Kraftwerksliste!$D$21:$D$559,0),17)</f>
        <v>#N/A</v>
      </c>
      <c r="Z1319" s="153" t="str" cm="1">
        <f t="array" aca="1" ref="Z1319" ca="1">CELL("format",I1319)</f>
        <v>G</v>
      </c>
      <c r="AA1319" s="6">
        <v>1318</v>
      </c>
      <c r="AB1319" s="173" t="str">
        <f t="shared" ca="1" si="178"/>
        <v>2011</v>
      </c>
      <c r="AC1319" s="6">
        <f t="shared" si="173"/>
        <v>0</v>
      </c>
      <c r="AD1319" s="6">
        <f t="shared" si="174"/>
        <v>0</v>
      </c>
      <c r="AE1319" s="6">
        <f t="shared" si="176"/>
        <v>10</v>
      </c>
      <c r="AF1319" s="6" t="str">
        <f t="shared" si="175"/>
        <v>in Betrieb</v>
      </c>
    </row>
    <row r="1320" spans="1:32" x14ac:dyDescent="0.25">
      <c r="A1320" s="139" t="s">
        <v>4901</v>
      </c>
      <c r="B1320" s="139" t="s">
        <v>4902</v>
      </c>
      <c r="C1320" s="139" t="s">
        <v>4903</v>
      </c>
      <c r="D1320" s="139">
        <v>49838</v>
      </c>
      <c r="E1320" s="139" t="s">
        <v>6540</v>
      </c>
      <c r="F1320" s="139"/>
      <c r="G1320" s="139" t="s">
        <v>59</v>
      </c>
      <c r="H1320" s="139"/>
      <c r="I1320" s="36">
        <v>2000</v>
      </c>
      <c r="J1320" s="36">
        <v>2000</v>
      </c>
      <c r="K1320" s="139" t="s">
        <v>1</v>
      </c>
      <c r="L1320" s="139" t="s">
        <v>3864</v>
      </c>
      <c r="M1320" s="139"/>
      <c r="N1320" s="139"/>
      <c r="O1320" s="139" t="s">
        <v>3864</v>
      </c>
      <c r="P1320" s="139" t="s">
        <v>55</v>
      </c>
      <c r="Q1320" s="139" t="s">
        <v>58</v>
      </c>
      <c r="R1320" s="140">
        <v>14.4</v>
      </c>
      <c r="S1320" s="140" t="s">
        <v>7340</v>
      </c>
      <c r="T1320" s="151" t="s">
        <v>149</v>
      </c>
      <c r="U1320" s="140" t="s">
        <v>61</v>
      </c>
      <c r="V1320" s="164" t="s">
        <v>1</v>
      </c>
      <c r="W1320" s="170" t="str">
        <f t="shared" ca="1" si="177"/>
        <v>2000</v>
      </c>
      <c r="X1320" s="170" t="e">
        <f>INDEX(Kraftwerksliste!$C$21:$Z$559,MATCH(A1320,Kraftwerksliste!$D$21:$D$559,0),17)</f>
        <v>#N/A</v>
      </c>
      <c r="Z1320" s="153" t="str" cm="1">
        <f t="array" aca="1" ref="Z1320" ca="1">CELL("format",I1320)</f>
        <v>G</v>
      </c>
      <c r="AA1320" s="6">
        <v>1319</v>
      </c>
      <c r="AB1320" s="173" t="str">
        <f t="shared" ca="1" si="178"/>
        <v>2000</v>
      </c>
      <c r="AC1320" s="6">
        <f t="shared" si="173"/>
        <v>0</v>
      </c>
      <c r="AD1320" s="6">
        <f t="shared" si="174"/>
        <v>0</v>
      </c>
      <c r="AE1320" s="6">
        <f t="shared" si="176"/>
        <v>10</v>
      </c>
      <c r="AF1320" s="6" t="str">
        <f t="shared" si="175"/>
        <v>in Betrieb</v>
      </c>
    </row>
    <row r="1321" spans="1:32" x14ac:dyDescent="0.25">
      <c r="A1321" s="50" t="s">
        <v>4309</v>
      </c>
      <c r="B1321" s="50" t="s">
        <v>4310</v>
      </c>
      <c r="C1321" s="50" t="s">
        <v>4311</v>
      </c>
      <c r="D1321" s="77">
        <v>49828</v>
      </c>
      <c r="E1321" s="50" t="s">
        <v>6188</v>
      </c>
      <c r="F1321" s="50"/>
      <c r="G1321" s="56" t="s">
        <v>59</v>
      </c>
      <c r="H1321" s="50"/>
      <c r="I1321" s="36">
        <v>2003</v>
      </c>
      <c r="J1321" s="36">
        <v>2003</v>
      </c>
      <c r="K1321" s="50" t="s">
        <v>1</v>
      </c>
      <c r="L1321" s="50" t="s">
        <v>3864</v>
      </c>
      <c r="M1321" s="50"/>
      <c r="N1321" s="50"/>
      <c r="O1321" s="50" t="s">
        <v>3864</v>
      </c>
      <c r="P1321" s="50" t="s">
        <v>55</v>
      </c>
      <c r="Q1321" s="50" t="s">
        <v>58</v>
      </c>
      <c r="R1321" s="104">
        <v>10</v>
      </c>
      <c r="S1321" s="59" t="s">
        <v>7236</v>
      </c>
      <c r="T1321" s="54" t="s">
        <v>149</v>
      </c>
      <c r="U1321" s="50" t="s">
        <v>61</v>
      </c>
      <c r="V1321" s="153" t="s">
        <v>1</v>
      </c>
      <c r="W1321" s="170" t="str">
        <f t="shared" ca="1" si="177"/>
        <v>2003</v>
      </c>
      <c r="X1321" s="170" t="e">
        <f>INDEX(Kraftwerksliste!$C$21:$Z$559,MATCH(A1321,Kraftwerksliste!$D$21:$D$559,0),17)</f>
        <v>#N/A</v>
      </c>
      <c r="Z1321" s="153" t="str" cm="1">
        <f t="array" aca="1" ref="Z1321" ca="1">CELL("format",I1321)</f>
        <v>G</v>
      </c>
      <c r="AA1321" s="6">
        <v>1320</v>
      </c>
      <c r="AB1321" s="173" t="str">
        <f t="shared" ca="1" si="178"/>
        <v>2003</v>
      </c>
      <c r="AC1321" s="6">
        <f t="shared" si="173"/>
        <v>0</v>
      </c>
      <c r="AD1321" s="6">
        <f t="shared" si="174"/>
        <v>0</v>
      </c>
      <c r="AE1321" s="6">
        <f t="shared" si="176"/>
        <v>10</v>
      </c>
      <c r="AF1321" s="6" t="str">
        <f t="shared" si="175"/>
        <v>in Betrieb</v>
      </c>
    </row>
    <row r="1322" spans="1:32" x14ac:dyDescent="0.25">
      <c r="A1322" s="139" t="s">
        <v>2221</v>
      </c>
      <c r="B1322" s="139" t="s">
        <v>2222</v>
      </c>
      <c r="C1322" s="139" t="s">
        <v>2223</v>
      </c>
      <c r="D1322" s="139">
        <v>85326</v>
      </c>
      <c r="E1322" s="139" t="s">
        <v>2208</v>
      </c>
      <c r="F1322" s="139" t="s">
        <v>2224</v>
      </c>
      <c r="G1322" s="139" t="s">
        <v>127</v>
      </c>
      <c r="H1322" s="139" t="s">
        <v>2225</v>
      </c>
      <c r="I1322" s="43">
        <v>33732</v>
      </c>
      <c r="J1322" s="43">
        <v>33732</v>
      </c>
      <c r="K1322" s="139" t="s">
        <v>5</v>
      </c>
      <c r="L1322" s="139" t="s">
        <v>20</v>
      </c>
      <c r="M1322" s="139" t="s">
        <v>20</v>
      </c>
      <c r="N1322" s="139" t="s">
        <v>218</v>
      </c>
      <c r="O1322" s="139" t="s">
        <v>20</v>
      </c>
      <c r="P1322" s="139" t="s">
        <v>58</v>
      </c>
      <c r="Q1322" s="139" t="s">
        <v>55</v>
      </c>
      <c r="R1322" s="140">
        <v>9.5</v>
      </c>
      <c r="S1322" s="140" t="s">
        <v>2226</v>
      </c>
      <c r="T1322" s="151" t="s">
        <v>149</v>
      </c>
      <c r="U1322" s="140" t="s">
        <v>168</v>
      </c>
      <c r="V1322" s="164" t="s">
        <v>5</v>
      </c>
      <c r="W1322" s="170">
        <f t="shared" ca="1" si="177"/>
        <v>1992</v>
      </c>
      <c r="X1322" s="170" t="e">
        <f>INDEX(Kraftwerksliste!$C$21:$Z$559,MATCH(A1322,Kraftwerksliste!$D$21:$D$559,0),17)</f>
        <v>#N/A</v>
      </c>
      <c r="Z1322" s="153" t="str" cm="1">
        <f t="array" aca="1" ref="Z1322" ca="1">CELL("format",I1322)</f>
        <v>D1</v>
      </c>
      <c r="AA1322" s="6">
        <v>1321</v>
      </c>
      <c r="AB1322" s="173">
        <f t="shared" ca="1" si="178"/>
        <v>1992</v>
      </c>
      <c r="AC1322" s="6">
        <f t="shared" si="173"/>
        <v>0</v>
      </c>
      <c r="AD1322" s="6">
        <f t="shared" si="174"/>
        <v>0</v>
      </c>
      <c r="AE1322" s="6">
        <f t="shared" si="176"/>
        <v>10</v>
      </c>
      <c r="AF1322" s="6" t="str">
        <f t="shared" si="175"/>
        <v>Sonderfall</v>
      </c>
    </row>
    <row r="1323" spans="1:32" x14ac:dyDescent="0.25">
      <c r="A1323" s="139" t="s">
        <v>2227</v>
      </c>
      <c r="B1323" s="139" t="s">
        <v>2228</v>
      </c>
      <c r="C1323" s="139" t="s">
        <v>2229</v>
      </c>
      <c r="D1323" s="139">
        <v>85326</v>
      </c>
      <c r="E1323" s="139" t="s">
        <v>2208</v>
      </c>
      <c r="F1323" s="139" t="s">
        <v>2224</v>
      </c>
      <c r="G1323" s="139" t="s">
        <v>127</v>
      </c>
      <c r="H1323" s="139" t="s">
        <v>2230</v>
      </c>
      <c r="I1323" s="48">
        <v>2003</v>
      </c>
      <c r="J1323" s="48">
        <v>2003</v>
      </c>
      <c r="K1323" s="139" t="s">
        <v>1</v>
      </c>
      <c r="L1323" s="139" t="s">
        <v>20</v>
      </c>
      <c r="M1323" s="139"/>
      <c r="N1323" s="139"/>
      <c r="O1323" s="139" t="s">
        <v>20</v>
      </c>
      <c r="P1323" s="139" t="s">
        <v>58</v>
      </c>
      <c r="Q1323" s="139" t="s">
        <v>55</v>
      </c>
      <c r="R1323" s="140">
        <v>7.44</v>
      </c>
      <c r="S1323" s="140" t="s">
        <v>2226</v>
      </c>
      <c r="T1323" s="151" t="s">
        <v>149</v>
      </c>
      <c r="U1323" s="140" t="s">
        <v>168</v>
      </c>
      <c r="V1323" s="164" t="s">
        <v>1</v>
      </c>
      <c r="W1323" s="170" t="str">
        <f t="shared" ca="1" si="177"/>
        <v>2003</v>
      </c>
      <c r="X1323" s="170" t="str">
        <f>INDEX(Kraftwerksliste!$C$21:$Z$559,MATCH(A1323,Kraftwerksliste!$D$21:$D$559,0),17)</f>
        <v>Steam turbine</v>
      </c>
      <c r="Z1323" s="153" t="str" cm="1">
        <f t="array" aca="1" ref="Z1323" ca="1">CELL("format",I1323)</f>
        <v>G</v>
      </c>
      <c r="AA1323" s="6">
        <v>1322</v>
      </c>
      <c r="AB1323" s="173" t="str">
        <f t="shared" ca="1" si="178"/>
        <v>2003</v>
      </c>
      <c r="AC1323" s="6">
        <f t="shared" si="173"/>
        <v>0</v>
      </c>
      <c r="AD1323" s="6">
        <f t="shared" si="174"/>
        <v>0</v>
      </c>
      <c r="AE1323" s="6">
        <f t="shared" si="176"/>
        <v>10</v>
      </c>
      <c r="AF1323" s="6" t="str">
        <f t="shared" si="175"/>
        <v>in Betrieb</v>
      </c>
    </row>
    <row r="1324" spans="1:32" x14ac:dyDescent="0.25">
      <c r="A1324" s="139" t="s">
        <v>2573</v>
      </c>
      <c r="B1324" s="139" t="s">
        <v>2574</v>
      </c>
      <c r="C1324" s="139" t="s">
        <v>2575</v>
      </c>
      <c r="D1324" s="139">
        <v>83064</v>
      </c>
      <c r="E1324" s="139" t="s">
        <v>2576</v>
      </c>
      <c r="F1324" s="139" t="s">
        <v>2577</v>
      </c>
      <c r="G1324" s="139" t="s">
        <v>127</v>
      </c>
      <c r="H1324" s="139" t="s">
        <v>2578</v>
      </c>
      <c r="I1324" s="30">
        <v>36923</v>
      </c>
      <c r="J1324" s="30">
        <v>36923</v>
      </c>
      <c r="K1324" s="139" t="s">
        <v>1</v>
      </c>
      <c r="L1324" s="139" t="s">
        <v>20</v>
      </c>
      <c r="M1324" s="139"/>
      <c r="N1324" s="139"/>
      <c r="O1324" s="139" t="s">
        <v>20</v>
      </c>
      <c r="P1324" s="139" t="s">
        <v>58</v>
      </c>
      <c r="Q1324" s="139" t="s">
        <v>55</v>
      </c>
      <c r="R1324" s="140">
        <v>24</v>
      </c>
      <c r="S1324" s="140" t="s">
        <v>2579</v>
      </c>
      <c r="T1324" s="151" t="s">
        <v>149</v>
      </c>
      <c r="U1324" s="140" t="s">
        <v>168</v>
      </c>
      <c r="V1324" s="164" t="s">
        <v>1</v>
      </c>
      <c r="W1324" s="170">
        <f t="shared" ca="1" si="177"/>
        <v>2001</v>
      </c>
      <c r="X1324" s="170" t="str">
        <f>INDEX(Kraftwerksliste!$C$21:$Z$559,MATCH(A1324,Kraftwerksliste!$D$21:$D$559,0),17)</f>
        <v>Steam turbine</v>
      </c>
      <c r="Z1324" s="153" t="str" cm="1">
        <f t="array" aca="1" ref="Z1324" ca="1">CELL("format",I1324)</f>
        <v>D1</v>
      </c>
      <c r="AA1324" s="6">
        <v>1323</v>
      </c>
      <c r="AB1324" s="173">
        <f t="shared" ca="1" si="178"/>
        <v>2001</v>
      </c>
      <c r="AC1324" s="6">
        <f t="shared" si="173"/>
        <v>0</v>
      </c>
      <c r="AD1324" s="6">
        <f t="shared" si="174"/>
        <v>0</v>
      </c>
      <c r="AE1324" s="6">
        <f t="shared" si="176"/>
        <v>10</v>
      </c>
      <c r="AF1324" s="6" t="str">
        <f t="shared" si="175"/>
        <v>in Betrieb</v>
      </c>
    </row>
    <row r="1325" spans="1:32" x14ac:dyDescent="0.25">
      <c r="A1325" s="139" t="s">
        <v>1827</v>
      </c>
      <c r="B1325" s="139" t="s">
        <v>1828</v>
      </c>
      <c r="C1325" s="139" t="s">
        <v>1829</v>
      </c>
      <c r="D1325" s="139">
        <v>9648</v>
      </c>
      <c r="E1325" s="139" t="s">
        <v>1830</v>
      </c>
      <c r="F1325" s="139" t="s">
        <v>1831</v>
      </c>
      <c r="G1325" s="139" t="s">
        <v>170</v>
      </c>
      <c r="H1325" s="139" t="s">
        <v>1832</v>
      </c>
      <c r="I1325" s="35">
        <v>34061</v>
      </c>
      <c r="J1325" s="41">
        <v>34061</v>
      </c>
      <c r="K1325" s="139" t="s">
        <v>1</v>
      </c>
      <c r="L1325" s="139" t="s">
        <v>110</v>
      </c>
      <c r="M1325" s="139" t="s">
        <v>20</v>
      </c>
      <c r="N1325" s="139" t="s">
        <v>651</v>
      </c>
      <c r="O1325" s="139" t="s">
        <v>20</v>
      </c>
      <c r="P1325" s="139" t="s">
        <v>58</v>
      </c>
      <c r="Q1325" s="139" t="s">
        <v>55</v>
      </c>
      <c r="R1325" s="140">
        <v>13.11</v>
      </c>
      <c r="S1325" s="140" t="s">
        <v>1833</v>
      </c>
      <c r="T1325" s="151">
        <v>6</v>
      </c>
      <c r="U1325" s="140" t="s">
        <v>100</v>
      </c>
      <c r="V1325" s="164" t="s">
        <v>1</v>
      </c>
      <c r="W1325" s="170">
        <f t="shared" ca="1" si="177"/>
        <v>1993</v>
      </c>
      <c r="X1325" s="170" t="str">
        <f>INDEX(Kraftwerksliste!$C$21:$Z$559,MATCH(A1325,Kraftwerksliste!$D$21:$D$559,0),17)</f>
        <v>Combined cycle</v>
      </c>
      <c r="Z1325" s="153" t="str" cm="1">
        <f t="array" aca="1" ref="Z1325" ca="1">CELL("format",I1325)</f>
        <v>D1</v>
      </c>
      <c r="AA1325" s="6">
        <v>1324</v>
      </c>
      <c r="AB1325" s="173">
        <f t="shared" ca="1" si="178"/>
        <v>1993</v>
      </c>
      <c r="AC1325" s="6">
        <f t="shared" si="173"/>
        <v>0</v>
      </c>
      <c r="AD1325" s="6">
        <f t="shared" si="174"/>
        <v>0</v>
      </c>
      <c r="AE1325" s="6">
        <f t="shared" si="176"/>
        <v>10</v>
      </c>
      <c r="AF1325" s="6" t="str">
        <f t="shared" si="175"/>
        <v>in Betrieb</v>
      </c>
    </row>
    <row r="1326" spans="1:32" ht="14.5" x14ac:dyDescent="0.35">
      <c r="A1326" s="122" t="s">
        <v>1170</v>
      </c>
      <c r="B1326" s="122" t="s">
        <v>1171</v>
      </c>
      <c r="C1326" s="122" t="s">
        <v>1172</v>
      </c>
      <c r="D1326" s="122">
        <v>25348</v>
      </c>
      <c r="E1326" s="122" t="s">
        <v>1173</v>
      </c>
      <c r="F1326" s="122" t="s">
        <v>1174</v>
      </c>
      <c r="G1326" s="119" t="s">
        <v>78</v>
      </c>
      <c r="H1326" s="122"/>
      <c r="I1326" s="35">
        <v>40448</v>
      </c>
      <c r="J1326" s="41">
        <v>40448</v>
      </c>
      <c r="K1326" s="50" t="s">
        <v>1</v>
      </c>
      <c r="L1326" s="88" t="s">
        <v>16</v>
      </c>
      <c r="M1326" s="122" t="s">
        <v>1175</v>
      </c>
      <c r="N1326" s="122" t="s">
        <v>1176</v>
      </c>
      <c r="O1326" s="88" t="s">
        <v>16</v>
      </c>
      <c r="P1326" s="121" t="s">
        <v>58</v>
      </c>
      <c r="Q1326" s="122" t="s">
        <v>55</v>
      </c>
      <c r="R1326" s="134">
        <v>17</v>
      </c>
      <c r="S1326" s="33" t="s">
        <v>3793</v>
      </c>
      <c r="T1326" s="50" t="s">
        <v>149</v>
      </c>
      <c r="U1326" s="33" t="s">
        <v>121</v>
      </c>
      <c r="V1326" s="159" t="s">
        <v>1</v>
      </c>
      <c r="W1326" s="170">
        <f t="shared" ca="1" si="177"/>
        <v>2010</v>
      </c>
      <c r="X1326" s="170" t="str">
        <f>INDEX(Kraftwerksliste!$C$21:$Z$559,MATCH(A1326,Kraftwerksliste!$D$21:$D$559,0),17)</f>
        <v>Steam turbine</v>
      </c>
      <c r="Z1326" s="153" t="str" cm="1">
        <f t="array" aca="1" ref="Z1326" ca="1">CELL("format",I1326)</f>
        <v>D1</v>
      </c>
      <c r="AA1326" s="6">
        <v>1325</v>
      </c>
      <c r="AB1326" s="173">
        <f t="shared" ca="1" si="178"/>
        <v>2010</v>
      </c>
      <c r="AC1326" s="6">
        <f t="shared" si="173"/>
        <v>0</v>
      </c>
      <c r="AD1326" s="6">
        <f t="shared" si="174"/>
        <v>0</v>
      </c>
      <c r="AE1326" s="6">
        <f t="shared" si="176"/>
        <v>10</v>
      </c>
      <c r="AF1326" s="6" t="str">
        <f t="shared" si="175"/>
        <v>in Betrieb</v>
      </c>
    </row>
    <row r="1327" spans="1:32" x14ac:dyDescent="0.25">
      <c r="A1327" s="54" t="s">
        <v>162</v>
      </c>
      <c r="B1327" s="50" t="s">
        <v>163</v>
      </c>
      <c r="C1327" s="50" t="s">
        <v>164</v>
      </c>
      <c r="D1327" s="77">
        <v>59821</v>
      </c>
      <c r="E1327" s="50" t="s">
        <v>165</v>
      </c>
      <c r="F1327" s="50" t="s">
        <v>166</v>
      </c>
      <c r="G1327" s="56" t="s">
        <v>54</v>
      </c>
      <c r="H1327" s="50" t="s">
        <v>167</v>
      </c>
      <c r="I1327" s="35">
        <v>8402</v>
      </c>
      <c r="J1327" s="35">
        <v>8402</v>
      </c>
      <c r="K1327" s="50" t="s">
        <v>1</v>
      </c>
      <c r="L1327" s="50" t="s">
        <v>32</v>
      </c>
      <c r="M1327" s="50"/>
      <c r="N1327" s="50"/>
      <c r="O1327" s="50" t="s">
        <v>32</v>
      </c>
      <c r="P1327" s="50" t="s">
        <v>58</v>
      </c>
      <c r="Q1327" s="50" t="s">
        <v>158</v>
      </c>
      <c r="R1327" s="55">
        <v>18.989999999999998</v>
      </c>
      <c r="S1327" s="50" t="s">
        <v>3782</v>
      </c>
      <c r="T1327" s="50" t="s">
        <v>149</v>
      </c>
      <c r="U1327" s="62" t="s">
        <v>61</v>
      </c>
      <c r="V1327" s="154" t="s">
        <v>1</v>
      </c>
      <c r="W1327" s="170">
        <f t="shared" ca="1" si="177"/>
        <v>1923</v>
      </c>
      <c r="X1327" s="170" t="str">
        <f>INDEX(Kraftwerksliste!$C$21:$Z$559,MATCH(A1327,Kraftwerksliste!$D$21:$D$559,0),17)</f>
        <v>Steam turbine</v>
      </c>
      <c r="Z1327" s="153" t="str" cm="1">
        <f t="array" aca="1" ref="Z1327" ca="1">CELL("format",I1327)</f>
        <v>D1</v>
      </c>
      <c r="AA1327" s="6">
        <v>1326</v>
      </c>
      <c r="AB1327" s="173">
        <f t="shared" ca="1" si="178"/>
        <v>1923</v>
      </c>
      <c r="AC1327" s="6">
        <f t="shared" si="173"/>
        <v>0</v>
      </c>
      <c r="AD1327" s="6">
        <f t="shared" si="174"/>
        <v>0</v>
      </c>
      <c r="AE1327" s="6">
        <f t="shared" si="176"/>
        <v>10</v>
      </c>
      <c r="AF1327" s="6" t="str">
        <f t="shared" si="175"/>
        <v>in Betrieb</v>
      </c>
    </row>
    <row r="1328" spans="1:32" x14ac:dyDescent="0.25">
      <c r="A1328" s="139" t="s">
        <v>2183</v>
      </c>
      <c r="B1328" s="139" t="s">
        <v>2184</v>
      </c>
      <c r="C1328" s="139" t="s">
        <v>2185</v>
      </c>
      <c r="D1328" s="139">
        <v>47443</v>
      </c>
      <c r="E1328" s="139" t="s">
        <v>2186</v>
      </c>
      <c r="F1328" s="139" t="s">
        <v>2187</v>
      </c>
      <c r="G1328" s="139" t="s">
        <v>54</v>
      </c>
      <c r="H1328" s="139" t="s">
        <v>2188</v>
      </c>
      <c r="I1328" s="36">
        <v>1995</v>
      </c>
      <c r="J1328" s="36">
        <v>1995</v>
      </c>
      <c r="K1328" s="139" t="s">
        <v>1</v>
      </c>
      <c r="L1328" s="139" t="s">
        <v>110</v>
      </c>
      <c r="M1328" s="139" t="s">
        <v>20</v>
      </c>
      <c r="N1328" s="139" t="s">
        <v>2189</v>
      </c>
      <c r="O1328" s="139" t="s">
        <v>20</v>
      </c>
      <c r="P1328" s="139" t="s">
        <v>58</v>
      </c>
      <c r="Q1328" s="139" t="s">
        <v>55</v>
      </c>
      <c r="R1328" s="140">
        <v>24</v>
      </c>
      <c r="S1328" s="140" t="s">
        <v>2190</v>
      </c>
      <c r="T1328" s="151" t="s">
        <v>2191</v>
      </c>
      <c r="U1328" s="140" t="s">
        <v>61</v>
      </c>
      <c r="V1328" s="164" t="s">
        <v>1</v>
      </c>
      <c r="W1328" s="170" t="str">
        <f t="shared" ca="1" si="177"/>
        <v>1995</v>
      </c>
      <c r="X1328" s="170" t="str">
        <f>INDEX(Kraftwerksliste!$C$21:$Z$559,MATCH(A1328,Kraftwerksliste!$D$21:$D$559,0),17)</f>
        <v>Steam turbine</v>
      </c>
      <c r="Z1328" s="153" t="str" cm="1">
        <f t="array" aca="1" ref="Z1328" ca="1">CELL("format",I1328)</f>
        <v>G</v>
      </c>
      <c r="AA1328" s="6">
        <v>1327</v>
      </c>
      <c r="AB1328" s="173" t="str">
        <f t="shared" ca="1" si="178"/>
        <v>1995</v>
      </c>
      <c r="AC1328" s="6">
        <f t="shared" si="173"/>
        <v>0</v>
      </c>
      <c r="AD1328" s="6">
        <f t="shared" si="174"/>
        <v>0</v>
      </c>
      <c r="AE1328" s="6">
        <f t="shared" si="176"/>
        <v>10</v>
      </c>
      <c r="AF1328" s="6" t="str">
        <f t="shared" si="175"/>
        <v>in Betrieb</v>
      </c>
    </row>
    <row r="1329" spans="1:32" x14ac:dyDescent="0.25">
      <c r="A1329" s="139" t="s">
        <v>2923</v>
      </c>
      <c r="B1329" s="139" t="s">
        <v>2924</v>
      </c>
      <c r="C1329" s="139" t="s">
        <v>2925</v>
      </c>
      <c r="D1329" s="139">
        <v>70569</v>
      </c>
      <c r="E1329" s="139" t="s">
        <v>2918</v>
      </c>
      <c r="F1329" s="139" t="s">
        <v>2926</v>
      </c>
      <c r="G1329" s="139" t="s">
        <v>57</v>
      </c>
      <c r="H1329" s="139" t="s">
        <v>2927</v>
      </c>
      <c r="I1329" s="30">
        <v>32325</v>
      </c>
      <c r="J1329" s="30">
        <v>32325</v>
      </c>
      <c r="K1329" s="139" t="s">
        <v>1</v>
      </c>
      <c r="L1329" s="139" t="s">
        <v>110</v>
      </c>
      <c r="M1329" s="139" t="s">
        <v>2928</v>
      </c>
      <c r="N1329" s="139" t="s">
        <v>651</v>
      </c>
      <c r="O1329" s="139" t="s">
        <v>20</v>
      </c>
      <c r="P1329" s="139" t="s">
        <v>58</v>
      </c>
      <c r="Q1329" s="139" t="s">
        <v>55</v>
      </c>
      <c r="R1329" s="140">
        <v>12.181000000000001</v>
      </c>
      <c r="S1329" s="140" t="s">
        <v>2929</v>
      </c>
      <c r="T1329" s="151" t="s">
        <v>149</v>
      </c>
      <c r="U1329" s="140" t="s">
        <v>107</v>
      </c>
      <c r="V1329" s="164" t="s">
        <v>1</v>
      </c>
      <c r="W1329" s="170">
        <f t="shared" ca="1" si="177"/>
        <v>1988</v>
      </c>
      <c r="X1329" s="170" t="str">
        <f>INDEX(Kraftwerksliste!$C$21:$Z$559,MATCH(A1329,Kraftwerksliste!$D$21:$D$559,0),17)</f>
        <v>Steam turbine</v>
      </c>
      <c r="Z1329" s="153" t="str" cm="1">
        <f t="array" aca="1" ref="Z1329" ca="1">CELL("format",I1329)</f>
        <v>D1</v>
      </c>
      <c r="AA1329" s="6">
        <v>1328</v>
      </c>
      <c r="AB1329" s="173">
        <f t="shared" ca="1" si="178"/>
        <v>1988</v>
      </c>
      <c r="AC1329" s="6">
        <f t="shared" si="173"/>
        <v>0</v>
      </c>
      <c r="AD1329" s="6">
        <f t="shared" si="174"/>
        <v>0</v>
      </c>
      <c r="AE1329" s="6">
        <f t="shared" si="176"/>
        <v>10</v>
      </c>
      <c r="AF1329" s="6" t="str">
        <f t="shared" si="175"/>
        <v>in Betrieb</v>
      </c>
    </row>
    <row r="1330" spans="1:32" x14ac:dyDescent="0.25">
      <c r="A1330" s="139" t="s">
        <v>2930</v>
      </c>
      <c r="B1330" s="139" t="s">
        <v>2924</v>
      </c>
      <c r="C1330" s="139" t="s">
        <v>2925</v>
      </c>
      <c r="D1330" s="139">
        <v>70569</v>
      </c>
      <c r="E1330" s="139" t="s">
        <v>2918</v>
      </c>
      <c r="F1330" s="139" t="s">
        <v>2926</v>
      </c>
      <c r="G1330" s="139" t="s">
        <v>57</v>
      </c>
      <c r="H1330" s="139" t="s">
        <v>2931</v>
      </c>
      <c r="I1330" s="30">
        <v>25385</v>
      </c>
      <c r="J1330" s="30">
        <v>25385</v>
      </c>
      <c r="K1330" s="139" t="s">
        <v>1</v>
      </c>
      <c r="L1330" s="139" t="s">
        <v>110</v>
      </c>
      <c r="M1330" s="139" t="s">
        <v>2928</v>
      </c>
      <c r="N1330" s="139" t="s">
        <v>651</v>
      </c>
      <c r="O1330" s="139" t="s">
        <v>20</v>
      </c>
      <c r="P1330" s="139" t="s">
        <v>58</v>
      </c>
      <c r="Q1330" s="139" t="s">
        <v>55</v>
      </c>
      <c r="R1330" s="140">
        <v>11.3377</v>
      </c>
      <c r="S1330" s="140" t="s">
        <v>2929</v>
      </c>
      <c r="T1330" s="151" t="s">
        <v>149</v>
      </c>
      <c r="U1330" s="140" t="s">
        <v>107</v>
      </c>
      <c r="V1330" s="164" t="s">
        <v>1</v>
      </c>
      <c r="W1330" s="170">
        <f t="shared" ca="1" si="177"/>
        <v>1969</v>
      </c>
      <c r="X1330" s="170" t="str">
        <f>INDEX(Kraftwerksliste!$C$21:$Z$559,MATCH(A1330,Kraftwerksliste!$D$21:$D$559,0),17)</f>
        <v>Steam turbine</v>
      </c>
      <c r="Z1330" s="153" t="str" cm="1">
        <f t="array" aca="1" ref="Z1330" ca="1">CELL("format",I1330)</f>
        <v>D1</v>
      </c>
      <c r="AA1330" s="6">
        <v>1329</v>
      </c>
      <c r="AB1330" s="173">
        <f t="shared" ca="1" si="178"/>
        <v>1969</v>
      </c>
      <c r="AC1330" s="6">
        <f t="shared" si="173"/>
        <v>0</v>
      </c>
      <c r="AD1330" s="6">
        <f t="shared" si="174"/>
        <v>0</v>
      </c>
      <c r="AE1330" s="6">
        <f t="shared" si="176"/>
        <v>10</v>
      </c>
      <c r="AF1330" s="6" t="str">
        <f t="shared" si="175"/>
        <v>in Betrieb</v>
      </c>
    </row>
    <row r="1331" spans="1:32" x14ac:dyDescent="0.25">
      <c r="A1331" s="139" t="s">
        <v>2932</v>
      </c>
      <c r="B1331" s="139" t="s">
        <v>2924</v>
      </c>
      <c r="C1331" s="139" t="s">
        <v>2925</v>
      </c>
      <c r="D1331" s="139">
        <v>70569</v>
      </c>
      <c r="E1331" s="139" t="s">
        <v>2918</v>
      </c>
      <c r="F1331" s="139" t="s">
        <v>2926</v>
      </c>
      <c r="G1331" s="139" t="s">
        <v>57</v>
      </c>
      <c r="H1331" s="139" t="s">
        <v>2933</v>
      </c>
      <c r="I1331" s="30">
        <v>25020</v>
      </c>
      <c r="J1331" s="30">
        <v>25020</v>
      </c>
      <c r="K1331" s="139" t="s">
        <v>1</v>
      </c>
      <c r="L1331" s="139" t="s">
        <v>110</v>
      </c>
      <c r="M1331" s="139" t="s">
        <v>2928</v>
      </c>
      <c r="N1331" s="139" t="s">
        <v>651</v>
      </c>
      <c r="O1331" s="139" t="s">
        <v>20</v>
      </c>
      <c r="P1331" s="139" t="s">
        <v>58</v>
      </c>
      <c r="Q1331" s="139" t="s">
        <v>55</v>
      </c>
      <c r="R1331" s="140">
        <v>11.6188</v>
      </c>
      <c r="S1331" s="140" t="s">
        <v>2929</v>
      </c>
      <c r="T1331" s="151" t="s">
        <v>149</v>
      </c>
      <c r="U1331" s="140" t="s">
        <v>107</v>
      </c>
      <c r="V1331" s="164" t="s">
        <v>1</v>
      </c>
      <c r="W1331" s="170">
        <f t="shared" ca="1" si="177"/>
        <v>1968</v>
      </c>
      <c r="X1331" s="170" t="str">
        <f>INDEX(Kraftwerksliste!$C$21:$Z$559,MATCH(A1331,Kraftwerksliste!$D$21:$D$559,0),17)</f>
        <v>Steam turbine</v>
      </c>
      <c r="Z1331" s="153" t="str" cm="1">
        <f t="array" aca="1" ref="Z1331" ca="1">CELL("format",I1331)</f>
        <v>D1</v>
      </c>
      <c r="AA1331" s="6">
        <v>1330</v>
      </c>
      <c r="AB1331" s="173">
        <f t="shared" ca="1" si="178"/>
        <v>1968</v>
      </c>
      <c r="AC1331" s="6">
        <f t="shared" si="173"/>
        <v>0</v>
      </c>
      <c r="AD1331" s="6">
        <f t="shared" si="174"/>
        <v>0</v>
      </c>
      <c r="AE1331" s="6">
        <f t="shared" si="176"/>
        <v>10</v>
      </c>
      <c r="AF1331" s="6" t="str">
        <f t="shared" si="175"/>
        <v>in Betrieb</v>
      </c>
    </row>
    <row r="1332" spans="1:32" x14ac:dyDescent="0.25">
      <c r="A1332" s="50" t="s">
        <v>542</v>
      </c>
      <c r="B1332" s="50" t="s">
        <v>543</v>
      </c>
      <c r="C1332" s="50" t="s">
        <v>544</v>
      </c>
      <c r="D1332" s="77">
        <v>28237</v>
      </c>
      <c r="E1332" s="50" t="s">
        <v>533</v>
      </c>
      <c r="F1332" s="50" t="s">
        <v>545</v>
      </c>
      <c r="G1332" s="56" t="s">
        <v>533</v>
      </c>
      <c r="H1332" s="50" t="s">
        <v>546</v>
      </c>
      <c r="I1332" s="29" t="s">
        <v>547</v>
      </c>
      <c r="J1332" s="29" t="s">
        <v>547</v>
      </c>
      <c r="K1332" s="50" t="s">
        <v>1</v>
      </c>
      <c r="L1332" s="50" t="s">
        <v>20</v>
      </c>
      <c r="M1332" s="50"/>
      <c r="N1332" s="50"/>
      <c r="O1332" s="50" t="s">
        <v>20</v>
      </c>
      <c r="P1332" s="50" t="s">
        <v>58</v>
      </c>
      <c r="Q1332" s="50" t="s">
        <v>55</v>
      </c>
      <c r="R1332" s="55">
        <v>14.8</v>
      </c>
      <c r="S1332" s="50" t="s">
        <v>548</v>
      </c>
      <c r="T1332" s="146" t="s">
        <v>149</v>
      </c>
      <c r="U1332" s="33" t="s">
        <v>537</v>
      </c>
      <c r="V1332" s="159" t="s">
        <v>1</v>
      </c>
      <c r="W1332" s="170" t="str">
        <f t="shared" ca="1" si="177"/>
        <v>2002</v>
      </c>
      <c r="X1332" s="170" t="str">
        <f>INDEX(Kraftwerksliste!$C$21:$Z$559,MATCH(A1332,Kraftwerksliste!$D$21:$D$559,0),17)</f>
        <v>Combined cycle</v>
      </c>
      <c r="Z1332" s="153" t="str" cm="1">
        <f t="array" aca="1" ref="Z1332" ca="1">CELL("format",I1332)</f>
        <v>G</v>
      </c>
      <c r="AA1332" s="6">
        <v>1331</v>
      </c>
      <c r="AB1332" s="173" t="str">
        <f t="shared" ca="1" si="178"/>
        <v>2002</v>
      </c>
      <c r="AC1332" s="6">
        <f t="shared" si="173"/>
        <v>0</v>
      </c>
      <c r="AD1332" s="6">
        <f t="shared" si="174"/>
        <v>0</v>
      </c>
      <c r="AE1332" s="6">
        <f t="shared" si="176"/>
        <v>10</v>
      </c>
      <c r="AF1332" s="6" t="str">
        <f t="shared" si="175"/>
        <v>in Betrieb</v>
      </c>
    </row>
    <row r="1333" spans="1:32" x14ac:dyDescent="0.25">
      <c r="A1333" s="139" t="s">
        <v>3057</v>
      </c>
      <c r="B1333" s="139" t="s">
        <v>3052</v>
      </c>
      <c r="C1333" s="139" t="s">
        <v>3053</v>
      </c>
      <c r="D1333" s="139">
        <v>26316</v>
      </c>
      <c r="E1333" s="139" t="s">
        <v>3054</v>
      </c>
      <c r="F1333" s="139" t="s">
        <v>3055</v>
      </c>
      <c r="G1333" s="139" t="s">
        <v>59</v>
      </c>
      <c r="H1333" s="139" t="s">
        <v>3058</v>
      </c>
      <c r="I1333" s="48">
        <v>1989</v>
      </c>
      <c r="J1333" s="48">
        <v>1989</v>
      </c>
      <c r="K1333" s="139" t="s">
        <v>1</v>
      </c>
      <c r="L1333" s="139" t="s">
        <v>20</v>
      </c>
      <c r="M1333" s="139" t="s">
        <v>427</v>
      </c>
      <c r="N1333" s="139"/>
      <c r="O1333" s="139" t="s">
        <v>20</v>
      </c>
      <c r="P1333" s="139" t="s">
        <v>58</v>
      </c>
      <c r="Q1333" s="139" t="s">
        <v>55</v>
      </c>
      <c r="R1333" s="140">
        <v>58.1</v>
      </c>
      <c r="S1333" s="140"/>
      <c r="T1333" s="151" t="s">
        <v>149</v>
      </c>
      <c r="U1333" s="140" t="s">
        <v>60</v>
      </c>
      <c r="V1333" s="164" t="s">
        <v>1</v>
      </c>
      <c r="W1333" s="170" t="str">
        <f t="shared" ca="1" si="177"/>
        <v>1989</v>
      </c>
      <c r="X1333" s="170" t="str">
        <f>INDEX(Kraftwerksliste!$C$21:$Z$559,MATCH(A1333,Kraftwerksliste!$D$21:$D$559,0),17)</f>
        <v>Steam turbine</v>
      </c>
      <c r="Z1333" s="153" t="str" cm="1">
        <f t="array" aca="1" ref="Z1333" ca="1">CELL("format",I1333)</f>
        <v>G</v>
      </c>
      <c r="AA1333" s="6">
        <v>1332</v>
      </c>
      <c r="AB1333" s="173" t="str">
        <f t="shared" ca="1" si="178"/>
        <v>1989</v>
      </c>
      <c r="AC1333" s="6">
        <f t="shared" si="173"/>
        <v>0</v>
      </c>
      <c r="AD1333" s="6">
        <f t="shared" si="174"/>
        <v>0</v>
      </c>
      <c r="AE1333" s="6">
        <f t="shared" si="176"/>
        <v>10</v>
      </c>
      <c r="AF1333" s="6" t="str">
        <f t="shared" si="175"/>
        <v>in Betrieb</v>
      </c>
    </row>
    <row r="1334" spans="1:32" x14ac:dyDescent="0.25">
      <c r="A1334" s="139" t="s">
        <v>3059</v>
      </c>
      <c r="B1334" s="139" t="s">
        <v>3052</v>
      </c>
      <c r="C1334" s="139" t="s">
        <v>3053</v>
      </c>
      <c r="D1334" s="139">
        <v>26316</v>
      </c>
      <c r="E1334" s="139" t="s">
        <v>3054</v>
      </c>
      <c r="F1334" s="139" t="s">
        <v>3055</v>
      </c>
      <c r="G1334" s="139" t="s">
        <v>59</v>
      </c>
      <c r="H1334" s="139" t="s">
        <v>3060</v>
      </c>
      <c r="I1334" s="48">
        <v>1968</v>
      </c>
      <c r="J1334" s="48">
        <v>1968</v>
      </c>
      <c r="K1334" s="139" t="s">
        <v>1</v>
      </c>
      <c r="L1334" s="139" t="s">
        <v>564</v>
      </c>
      <c r="M1334" s="139" t="s">
        <v>3776</v>
      </c>
      <c r="N1334" s="139"/>
      <c r="O1334" s="139" t="s">
        <v>20</v>
      </c>
      <c r="P1334" s="139" t="s">
        <v>58</v>
      </c>
      <c r="Q1334" s="139" t="s">
        <v>130</v>
      </c>
      <c r="R1334" s="140">
        <v>0.48</v>
      </c>
      <c r="S1334" s="140"/>
      <c r="T1334" s="151" t="s">
        <v>149</v>
      </c>
      <c r="U1334" s="140" t="s">
        <v>60</v>
      </c>
      <c r="V1334" s="164" t="s">
        <v>1</v>
      </c>
      <c r="W1334" s="170" t="str">
        <f t="shared" ca="1" si="177"/>
        <v>1968</v>
      </c>
      <c r="X1334" s="170" t="str">
        <f>INDEX(Kraftwerksliste!$C$21:$Z$559,MATCH(A1334,Kraftwerksliste!$D$21:$D$559,0),17)</f>
        <v>Steam turbine</v>
      </c>
      <c r="Z1334" s="153" t="str" cm="1">
        <f t="array" aca="1" ref="Z1334" ca="1">CELL("format",I1334)</f>
        <v>G</v>
      </c>
      <c r="AA1334" s="6">
        <v>1333</v>
      </c>
      <c r="AB1334" s="173" t="str">
        <f t="shared" ca="1" si="178"/>
        <v>1968</v>
      </c>
      <c r="AC1334" s="6">
        <f t="shared" si="173"/>
        <v>0</v>
      </c>
      <c r="AD1334" s="6">
        <f t="shared" si="174"/>
        <v>0</v>
      </c>
      <c r="AE1334" s="6">
        <f t="shared" si="176"/>
        <v>10</v>
      </c>
      <c r="AF1334" s="6" t="str">
        <f t="shared" si="175"/>
        <v>in Betrieb</v>
      </c>
    </row>
    <row r="1335" spans="1:32" x14ac:dyDescent="0.25">
      <c r="A1335" s="139" t="s">
        <v>3051</v>
      </c>
      <c r="B1335" s="139" t="s">
        <v>3052</v>
      </c>
      <c r="C1335" s="139" t="s">
        <v>3053</v>
      </c>
      <c r="D1335" s="139">
        <v>26316</v>
      </c>
      <c r="E1335" s="139" t="s">
        <v>3054</v>
      </c>
      <c r="F1335" s="139" t="s">
        <v>3055</v>
      </c>
      <c r="G1335" s="139" t="s">
        <v>59</v>
      </c>
      <c r="H1335" s="139" t="s">
        <v>3056</v>
      </c>
      <c r="I1335" s="48">
        <v>2006</v>
      </c>
      <c r="J1335" s="48">
        <v>2006</v>
      </c>
      <c r="K1335" s="139" t="s">
        <v>1</v>
      </c>
      <c r="L1335" s="139" t="s">
        <v>564</v>
      </c>
      <c r="M1335" s="139" t="s">
        <v>176</v>
      </c>
      <c r="N1335" s="139"/>
      <c r="O1335" s="139" t="s">
        <v>17</v>
      </c>
      <c r="P1335" s="139" t="s">
        <v>55</v>
      </c>
      <c r="Q1335" s="139" t="s">
        <v>55</v>
      </c>
      <c r="R1335" s="140">
        <v>1.92</v>
      </c>
      <c r="S1335" s="140"/>
      <c r="T1335" s="151" t="s">
        <v>149</v>
      </c>
      <c r="U1335" s="140" t="s">
        <v>60</v>
      </c>
      <c r="V1335" s="164" t="s">
        <v>1</v>
      </c>
      <c r="W1335" s="170" t="str">
        <f t="shared" ca="1" si="177"/>
        <v>2006</v>
      </c>
      <c r="X1335" s="170" t="e">
        <f>INDEX(Kraftwerksliste!$C$21:$Z$559,MATCH(A1335,Kraftwerksliste!$D$21:$D$559,0),17)</f>
        <v>#N/A</v>
      </c>
      <c r="Z1335" s="153" t="str" cm="1">
        <f t="array" aca="1" ref="Z1335" ca="1">CELL("format",I1335)</f>
        <v>G</v>
      </c>
      <c r="AA1335" s="6">
        <v>1334</v>
      </c>
      <c r="AB1335" s="173" t="str">
        <f t="shared" ca="1" si="178"/>
        <v>2006</v>
      </c>
      <c r="AC1335" s="6">
        <f t="shared" si="173"/>
        <v>0</v>
      </c>
      <c r="AD1335" s="6">
        <f t="shared" si="174"/>
        <v>0</v>
      </c>
      <c r="AE1335" s="6">
        <f t="shared" si="176"/>
        <v>10</v>
      </c>
      <c r="AF1335" s="6" t="str">
        <f t="shared" si="175"/>
        <v>in Betrieb</v>
      </c>
    </row>
    <row r="1336" spans="1:32" x14ac:dyDescent="0.25">
      <c r="A1336" s="54" t="s">
        <v>839</v>
      </c>
      <c r="B1336" s="50" t="s">
        <v>840</v>
      </c>
      <c r="C1336" s="50" t="s">
        <v>841</v>
      </c>
      <c r="D1336" s="77">
        <v>40589</v>
      </c>
      <c r="E1336" s="50" t="s">
        <v>823</v>
      </c>
      <c r="F1336" s="50" t="s">
        <v>842</v>
      </c>
      <c r="G1336" s="56" t="s">
        <v>54</v>
      </c>
      <c r="H1336" s="50"/>
      <c r="I1336" s="35">
        <v>17533</v>
      </c>
      <c r="J1336" s="41">
        <v>17533</v>
      </c>
      <c r="K1336" s="50" t="s">
        <v>1</v>
      </c>
      <c r="L1336" s="50" t="s">
        <v>110</v>
      </c>
      <c r="M1336" s="51" t="s">
        <v>20</v>
      </c>
      <c r="N1336" s="51" t="s">
        <v>843</v>
      </c>
      <c r="O1336" s="51" t="s">
        <v>20</v>
      </c>
      <c r="P1336" s="50" t="s">
        <v>58</v>
      </c>
      <c r="Q1336" s="50" t="s">
        <v>55</v>
      </c>
      <c r="R1336" s="55">
        <v>84</v>
      </c>
      <c r="S1336" s="50" t="s">
        <v>844</v>
      </c>
      <c r="T1336" s="50" t="s">
        <v>1280</v>
      </c>
      <c r="U1336" s="50" t="s">
        <v>834</v>
      </c>
      <c r="V1336" s="153" t="s">
        <v>1</v>
      </c>
      <c r="W1336" s="170">
        <f t="shared" ca="1" si="177"/>
        <v>1948</v>
      </c>
      <c r="X1336" s="170" t="str">
        <f>INDEX(Kraftwerksliste!$C$21:$Z$559,MATCH(A1336,Kraftwerksliste!$D$21:$D$559,0),17)</f>
        <v>Steam turbine</v>
      </c>
      <c r="Z1336" s="153" t="str" cm="1">
        <f t="array" aca="1" ref="Z1336" ca="1">CELL("format",I1336)</f>
        <v>D1</v>
      </c>
      <c r="AA1336" s="6">
        <v>1335</v>
      </c>
      <c r="AB1336" s="173">
        <f t="shared" ca="1" si="178"/>
        <v>1948</v>
      </c>
      <c r="AC1336" s="6">
        <f t="shared" si="173"/>
        <v>0</v>
      </c>
      <c r="AD1336" s="6">
        <f t="shared" si="174"/>
        <v>0</v>
      </c>
      <c r="AE1336" s="6">
        <f t="shared" si="176"/>
        <v>10</v>
      </c>
      <c r="AF1336" s="6" t="str">
        <f t="shared" si="175"/>
        <v>in Betrieb</v>
      </c>
    </row>
    <row r="1337" spans="1:32" x14ac:dyDescent="0.25">
      <c r="A1337" s="139" t="s">
        <v>3416</v>
      </c>
      <c r="B1337" s="139" t="s">
        <v>172</v>
      </c>
      <c r="C1337" s="139" t="s">
        <v>215</v>
      </c>
      <c r="D1337" s="139">
        <v>63741</v>
      </c>
      <c r="E1337" s="139" t="s">
        <v>174</v>
      </c>
      <c r="F1337" s="139" t="s">
        <v>175</v>
      </c>
      <c r="G1337" s="139" t="s">
        <v>127</v>
      </c>
      <c r="H1337" s="139" t="s">
        <v>215</v>
      </c>
      <c r="I1337" s="43"/>
      <c r="J1337" s="43"/>
      <c r="K1337" s="139" t="s">
        <v>3417</v>
      </c>
      <c r="L1337" s="139" t="s">
        <v>20</v>
      </c>
      <c r="M1337" s="139"/>
      <c r="N1337" s="139"/>
      <c r="O1337" s="139" t="s">
        <v>20</v>
      </c>
      <c r="P1337" s="139" t="s">
        <v>58</v>
      </c>
      <c r="Q1337" s="139" t="s">
        <v>55</v>
      </c>
      <c r="R1337" s="140">
        <v>27</v>
      </c>
      <c r="S1337" s="140"/>
      <c r="T1337" s="151" t="s">
        <v>149</v>
      </c>
      <c r="U1337" s="140" t="s">
        <v>177</v>
      </c>
      <c r="V1337" s="164" t="s">
        <v>7480</v>
      </c>
      <c r="W1337" s="170">
        <f t="shared" ref="W1337:W1342" si="179">IF(ISBLANK(I1337),2010,IF(Z1337="D1",YEAR(I1337),RIGHT(I1337,4)))</f>
        <v>2010</v>
      </c>
      <c r="X1337" s="170" t="e">
        <f>INDEX(Kraftwerksliste!$C$21:$Z$559,MATCH(A1337,Kraftwerksliste!$D$21:$D$559,0),17)</f>
        <v>#N/A</v>
      </c>
      <c r="Z1337" s="153" t="str" cm="1">
        <f t="array" aca="1" ref="Z1337" ca="1">CELL("format",I1337)</f>
        <v>D1</v>
      </c>
      <c r="AA1337" s="6">
        <v>1336</v>
      </c>
      <c r="AB1337" s="173">
        <f t="shared" ref="AB1337:AB1342" si="180">W1337</f>
        <v>2010</v>
      </c>
      <c r="AC1337" s="6">
        <f t="shared" si="173"/>
        <v>0</v>
      </c>
      <c r="AD1337" s="6">
        <f t="shared" si="174"/>
        <v>1</v>
      </c>
      <c r="AE1337" s="6">
        <f t="shared" si="176"/>
        <v>37</v>
      </c>
      <c r="AF1337" s="6" t="str">
        <f t="shared" si="175"/>
        <v xml:space="preserve">Endgültig Stillgelegt 2012 </v>
      </c>
    </row>
    <row r="1338" spans="1:32" x14ac:dyDescent="0.25">
      <c r="A1338" s="54" t="s">
        <v>171</v>
      </c>
      <c r="B1338" s="50" t="s">
        <v>172</v>
      </c>
      <c r="C1338" s="50" t="s">
        <v>173</v>
      </c>
      <c r="D1338" s="77">
        <v>63741</v>
      </c>
      <c r="E1338" s="50" t="s">
        <v>174</v>
      </c>
      <c r="F1338" s="50" t="s">
        <v>175</v>
      </c>
      <c r="G1338" s="56" t="s">
        <v>127</v>
      </c>
      <c r="H1338" s="50" t="s">
        <v>173</v>
      </c>
      <c r="I1338" s="35">
        <v>38717</v>
      </c>
      <c r="J1338" s="35">
        <v>38717</v>
      </c>
      <c r="K1338" s="50" t="s">
        <v>1</v>
      </c>
      <c r="L1338" s="50" t="s">
        <v>17</v>
      </c>
      <c r="M1338" s="50" t="s">
        <v>176</v>
      </c>
      <c r="N1338" s="50"/>
      <c r="O1338" s="50" t="s">
        <v>17</v>
      </c>
      <c r="P1338" s="50" t="s">
        <v>55</v>
      </c>
      <c r="Q1338" s="50" t="s">
        <v>55</v>
      </c>
      <c r="R1338" s="55">
        <v>1.0640000000000001</v>
      </c>
      <c r="S1338" s="50"/>
      <c r="T1338" s="50" t="s">
        <v>149</v>
      </c>
      <c r="U1338" s="33" t="s">
        <v>177</v>
      </c>
      <c r="V1338" s="159" t="s">
        <v>1</v>
      </c>
      <c r="W1338" s="170">
        <f ca="1">IF(ISBLANK(I1338),2010,IF(Z1338="D1",YEAR(I1338),RIGHT(I1338,4)))</f>
        <v>2005</v>
      </c>
      <c r="X1338" s="170" t="e">
        <f>INDEX(Kraftwerksliste!$C$21:$Z$559,MATCH(A1338,Kraftwerksliste!$D$21:$D$559,0),17)</f>
        <v>#N/A</v>
      </c>
      <c r="Z1338" s="153" t="str" cm="1">
        <f t="array" aca="1" ref="Z1338" ca="1">CELL("format",I1338)</f>
        <v>D1</v>
      </c>
      <c r="AA1338" s="6">
        <v>1337</v>
      </c>
      <c r="AB1338" s="173">
        <f ca="1">W1338</f>
        <v>2005</v>
      </c>
      <c r="AC1338" s="6">
        <f t="shared" si="173"/>
        <v>0</v>
      </c>
      <c r="AD1338" s="6">
        <f t="shared" si="174"/>
        <v>0</v>
      </c>
      <c r="AE1338" s="6">
        <f t="shared" si="176"/>
        <v>10</v>
      </c>
      <c r="AF1338" s="6" t="str">
        <f t="shared" si="175"/>
        <v>in Betrieb</v>
      </c>
    </row>
    <row r="1339" spans="1:32" x14ac:dyDescent="0.25">
      <c r="A1339" s="50" t="s">
        <v>178</v>
      </c>
      <c r="B1339" s="50" t="s">
        <v>172</v>
      </c>
      <c r="C1339" s="50" t="s">
        <v>179</v>
      </c>
      <c r="D1339" s="77">
        <v>63741</v>
      </c>
      <c r="E1339" s="50" t="s">
        <v>174</v>
      </c>
      <c r="F1339" s="50" t="s">
        <v>175</v>
      </c>
      <c r="G1339" s="56" t="s">
        <v>127</v>
      </c>
      <c r="H1339" s="50" t="s">
        <v>179</v>
      </c>
      <c r="I1339" s="35">
        <v>40543</v>
      </c>
      <c r="J1339" s="35">
        <v>40543</v>
      </c>
      <c r="K1339" s="50" t="s">
        <v>1</v>
      </c>
      <c r="L1339" s="50" t="s">
        <v>17</v>
      </c>
      <c r="M1339" s="50" t="s">
        <v>176</v>
      </c>
      <c r="N1339" s="50"/>
      <c r="O1339" s="50" t="s">
        <v>17</v>
      </c>
      <c r="P1339" s="50" t="s">
        <v>55</v>
      </c>
      <c r="Q1339" s="50" t="s">
        <v>55</v>
      </c>
      <c r="R1339" s="55">
        <v>0.8</v>
      </c>
      <c r="S1339" s="50"/>
      <c r="T1339" s="54" t="s">
        <v>149</v>
      </c>
      <c r="U1339" s="50" t="s">
        <v>177</v>
      </c>
      <c r="V1339" s="153" t="s">
        <v>1</v>
      </c>
      <c r="W1339" s="170">
        <f ca="1">IF(ISBLANK(I1339),2010,IF(Z1339="D1",YEAR(I1339),RIGHT(I1339,4)))</f>
        <v>2010</v>
      </c>
      <c r="X1339" s="170" t="e">
        <f>INDEX(Kraftwerksliste!$C$21:$Z$559,MATCH(A1339,Kraftwerksliste!$D$21:$D$559,0),17)</f>
        <v>#N/A</v>
      </c>
      <c r="Z1339" s="153" t="str" cm="1">
        <f t="array" aca="1" ref="Z1339" ca="1">CELL("format",I1339)</f>
        <v>D1</v>
      </c>
      <c r="AA1339" s="6">
        <v>1338</v>
      </c>
      <c r="AB1339" s="173">
        <f ca="1">W1339</f>
        <v>2010</v>
      </c>
      <c r="AC1339" s="6">
        <f t="shared" si="173"/>
        <v>0</v>
      </c>
      <c r="AD1339" s="6">
        <f t="shared" si="174"/>
        <v>0</v>
      </c>
      <c r="AE1339" s="6">
        <f t="shared" si="176"/>
        <v>10</v>
      </c>
      <c r="AF1339" s="6" t="str">
        <f t="shared" si="175"/>
        <v>in Betrieb</v>
      </c>
    </row>
    <row r="1340" spans="1:32" ht="37.5" x14ac:dyDescent="0.25">
      <c r="A1340" s="54" t="s">
        <v>182</v>
      </c>
      <c r="B1340" s="50" t="s">
        <v>172</v>
      </c>
      <c r="C1340" s="50" t="s">
        <v>183</v>
      </c>
      <c r="D1340" s="75">
        <v>63741</v>
      </c>
      <c r="E1340" s="62" t="s">
        <v>174</v>
      </c>
      <c r="F1340" s="50" t="s">
        <v>175</v>
      </c>
      <c r="G1340" s="36" t="s">
        <v>127</v>
      </c>
      <c r="H1340" s="50" t="s">
        <v>183</v>
      </c>
      <c r="I1340" s="36">
        <v>1991</v>
      </c>
      <c r="J1340" s="36">
        <v>1991</v>
      </c>
      <c r="K1340" s="50" t="s">
        <v>1</v>
      </c>
      <c r="L1340" s="50" t="s">
        <v>27</v>
      </c>
      <c r="M1340" s="50" t="s">
        <v>184</v>
      </c>
      <c r="N1340" s="50"/>
      <c r="O1340" s="92" t="s">
        <v>27</v>
      </c>
      <c r="P1340" s="50" t="s">
        <v>58</v>
      </c>
      <c r="Q1340" s="50"/>
      <c r="R1340" s="76">
        <v>0.52</v>
      </c>
      <c r="S1340" s="83"/>
      <c r="T1340" s="54" t="s">
        <v>149</v>
      </c>
      <c r="U1340" s="83" t="s">
        <v>177</v>
      </c>
      <c r="V1340" s="155" t="s">
        <v>1</v>
      </c>
      <c r="W1340" s="170" t="str">
        <f ca="1">IF(ISBLANK(I1340),2010,IF(Z1340="D1",YEAR(I1340),RIGHT(I1340,4)))</f>
        <v>1991</v>
      </c>
      <c r="X1340" s="170" t="str">
        <f>INDEX(Kraftwerksliste!$C$21:$Z$559,MATCH(A1340,Kraftwerksliste!$D$21:$D$559,0),17)</f>
        <v>Steam turbine</v>
      </c>
      <c r="Z1340" s="153" t="str" cm="1">
        <f t="array" aca="1" ref="Z1340" ca="1">CELL("format",I1340)</f>
        <v>G</v>
      </c>
      <c r="AA1340" s="6">
        <v>1339</v>
      </c>
      <c r="AB1340" s="173" t="str">
        <f ca="1">W1340</f>
        <v>1991</v>
      </c>
      <c r="AC1340" s="6">
        <f t="shared" si="173"/>
        <v>0</v>
      </c>
      <c r="AD1340" s="6">
        <f t="shared" si="174"/>
        <v>0</v>
      </c>
      <c r="AE1340" s="6">
        <f t="shared" si="176"/>
        <v>10</v>
      </c>
      <c r="AF1340" s="6" t="str">
        <f t="shared" si="175"/>
        <v>in Betrieb</v>
      </c>
    </row>
    <row r="1341" spans="1:32" x14ac:dyDescent="0.25">
      <c r="A1341" s="50" t="s">
        <v>180</v>
      </c>
      <c r="B1341" s="50" t="s">
        <v>172</v>
      </c>
      <c r="C1341" s="50" t="s">
        <v>181</v>
      </c>
      <c r="D1341" s="36">
        <v>63741</v>
      </c>
      <c r="E1341" s="36" t="s">
        <v>174</v>
      </c>
      <c r="F1341" s="36" t="s">
        <v>175</v>
      </c>
      <c r="G1341" s="56" t="s">
        <v>127</v>
      </c>
      <c r="H1341" s="36" t="s">
        <v>181</v>
      </c>
      <c r="I1341" s="35">
        <v>41302</v>
      </c>
      <c r="J1341" s="35">
        <v>41302</v>
      </c>
      <c r="K1341" s="50" t="s">
        <v>1</v>
      </c>
      <c r="L1341" s="36" t="s">
        <v>110</v>
      </c>
      <c r="M1341" s="36" t="s">
        <v>20</v>
      </c>
      <c r="N1341" s="36" t="s">
        <v>176</v>
      </c>
      <c r="O1341" s="92" t="s">
        <v>20</v>
      </c>
      <c r="P1341" s="36" t="s">
        <v>58</v>
      </c>
      <c r="Q1341" s="36" t="s">
        <v>55</v>
      </c>
      <c r="R1341" s="36">
        <v>47</v>
      </c>
      <c r="S1341" s="36"/>
      <c r="T1341" s="54" t="s">
        <v>149</v>
      </c>
      <c r="U1341" s="36" t="s">
        <v>177</v>
      </c>
      <c r="V1341" s="158" t="s">
        <v>1</v>
      </c>
      <c r="W1341" s="170">
        <f ca="1">IF(ISBLANK(I1341),2010,IF(Z1341="D1",YEAR(I1341),RIGHT(I1341,4)))</f>
        <v>2013</v>
      </c>
      <c r="X1341" s="170" t="str">
        <f>INDEX(Kraftwerksliste!$C$21:$Z$559,MATCH(A1341,Kraftwerksliste!$D$21:$D$559,0),17)</f>
        <v>Combined cycle</v>
      </c>
      <c r="Z1341" s="153" t="str" cm="1">
        <f t="array" aca="1" ref="Z1341" ca="1">CELL("format",I1341)</f>
        <v>D1</v>
      </c>
      <c r="AA1341" s="6">
        <v>1340</v>
      </c>
      <c r="AB1341" s="173">
        <f ca="1">W1341</f>
        <v>2013</v>
      </c>
      <c r="AC1341" s="6">
        <f t="shared" si="173"/>
        <v>0</v>
      </c>
      <c r="AD1341" s="6">
        <f t="shared" si="174"/>
        <v>0</v>
      </c>
      <c r="AE1341" s="6">
        <f t="shared" si="176"/>
        <v>10</v>
      </c>
      <c r="AF1341" s="6" t="str">
        <f t="shared" si="175"/>
        <v>in Betrieb</v>
      </c>
    </row>
    <row r="1342" spans="1:32" x14ac:dyDescent="0.25">
      <c r="A1342" s="139" t="s">
        <v>3508</v>
      </c>
      <c r="B1342" s="139" t="s">
        <v>3509</v>
      </c>
      <c r="C1342" s="139" t="s">
        <v>3510</v>
      </c>
      <c r="D1342" s="139">
        <v>94469</v>
      </c>
      <c r="E1342" s="139" t="s">
        <v>3511</v>
      </c>
      <c r="F1342" s="139" t="s">
        <v>3512</v>
      </c>
      <c r="G1342" s="139" t="s">
        <v>127</v>
      </c>
      <c r="H1342" s="139" t="s">
        <v>3513</v>
      </c>
      <c r="I1342" s="43"/>
      <c r="J1342" s="43"/>
      <c r="K1342" s="139" t="s">
        <v>3514</v>
      </c>
      <c r="L1342" s="139" t="s">
        <v>27</v>
      </c>
      <c r="M1342" s="139"/>
      <c r="N1342" s="139"/>
      <c r="O1342" s="139" t="s">
        <v>27</v>
      </c>
      <c r="P1342" s="139" t="s">
        <v>58</v>
      </c>
      <c r="Q1342" s="139" t="s">
        <v>55</v>
      </c>
      <c r="R1342" s="140">
        <v>19</v>
      </c>
      <c r="S1342" s="140" t="s">
        <v>3515</v>
      </c>
      <c r="T1342" s="151" t="s">
        <v>149</v>
      </c>
      <c r="U1342" s="140" t="s">
        <v>168</v>
      </c>
      <c r="V1342" s="164" t="s">
        <v>7482</v>
      </c>
      <c r="W1342" s="170">
        <f t="shared" si="179"/>
        <v>2010</v>
      </c>
      <c r="X1342" s="170" t="e">
        <f>INDEX(Kraftwerksliste!$C$21:$Z$559,MATCH(A1342,Kraftwerksliste!$D$21:$D$559,0),17)</f>
        <v>#N/A</v>
      </c>
      <c r="Z1342" s="153" t="str" cm="1">
        <f t="array" aca="1" ref="Z1342" ca="1">CELL("format",I1342)</f>
        <v>D1</v>
      </c>
      <c r="AA1342" s="6">
        <v>1341</v>
      </c>
      <c r="AB1342" s="173">
        <f t="shared" si="180"/>
        <v>2010</v>
      </c>
      <c r="AC1342" s="6">
        <f t="shared" si="173"/>
        <v>0</v>
      </c>
      <c r="AD1342" s="6">
        <f t="shared" si="174"/>
        <v>1</v>
      </c>
      <c r="AE1342" s="6">
        <f t="shared" si="176"/>
        <v>37</v>
      </c>
      <c r="AF1342" s="6" t="str">
        <f t="shared" si="175"/>
        <v xml:space="preserve">Endgültig Stillgelegt 2014 </v>
      </c>
    </row>
    <row r="1343" spans="1:32" ht="125" x14ac:dyDescent="0.25">
      <c r="A1343" s="50" t="s">
        <v>4201</v>
      </c>
      <c r="B1343" s="51" t="s">
        <v>4202</v>
      </c>
      <c r="C1343" s="50" t="s">
        <v>4203</v>
      </c>
      <c r="D1343" s="77">
        <v>26906</v>
      </c>
      <c r="E1343" s="50" t="s">
        <v>6134</v>
      </c>
      <c r="F1343" s="50"/>
      <c r="G1343" s="56" t="s">
        <v>59</v>
      </c>
      <c r="H1343" s="50"/>
      <c r="I1343" s="135">
        <v>2011</v>
      </c>
      <c r="J1343" s="135">
        <v>2011</v>
      </c>
      <c r="K1343" s="50" t="s">
        <v>1</v>
      </c>
      <c r="L1343" s="50" t="s">
        <v>3864</v>
      </c>
      <c r="M1343" s="50"/>
      <c r="N1343" s="50"/>
      <c r="O1343" s="92" t="s">
        <v>3864</v>
      </c>
      <c r="P1343" s="50" t="s">
        <v>55</v>
      </c>
      <c r="Q1343" s="50" t="s">
        <v>58</v>
      </c>
      <c r="R1343" s="55">
        <v>6</v>
      </c>
      <c r="S1343" s="50" t="s">
        <v>7217</v>
      </c>
      <c r="T1343" s="50" t="s">
        <v>149</v>
      </c>
      <c r="U1343" s="33" t="s">
        <v>60</v>
      </c>
      <c r="V1343" s="159" t="s">
        <v>1</v>
      </c>
      <c r="W1343" s="170" t="str">
        <f t="shared" ref="W1343:W1406" ca="1" si="181">IF(ISBLANK(I1343),2010,IF(Z1343="D1",YEAR(I1343),RIGHT(I1343,4)))</f>
        <v>2011</v>
      </c>
      <c r="X1343" s="170" t="e">
        <f>INDEX(Kraftwerksliste!$C$21:$Z$559,MATCH(A1343,Kraftwerksliste!$D$21:$D$559,0),17)</f>
        <v>#N/A</v>
      </c>
      <c r="Z1343" s="153" t="str" cm="1">
        <f t="array" aca="1" ref="Z1343" ca="1">CELL("format",I1343)</f>
        <v>F0</v>
      </c>
      <c r="AA1343" s="6">
        <v>1342</v>
      </c>
      <c r="AB1343" s="173" t="str">
        <f t="shared" ref="AB1343:AB1406" ca="1" si="182">W1343</f>
        <v>2011</v>
      </c>
      <c r="AC1343" s="6">
        <f t="shared" si="173"/>
        <v>0</v>
      </c>
      <c r="AD1343" s="6">
        <f t="shared" si="174"/>
        <v>0</v>
      </c>
      <c r="AE1343" s="6">
        <f t="shared" si="176"/>
        <v>10</v>
      </c>
      <c r="AF1343" s="6" t="str">
        <f t="shared" si="175"/>
        <v>in Betrieb</v>
      </c>
    </row>
    <row r="1344" spans="1:32" x14ac:dyDescent="0.25">
      <c r="A1344" s="139" t="s">
        <v>5127</v>
      </c>
      <c r="B1344" s="139" t="s">
        <v>4202</v>
      </c>
      <c r="C1344" s="139" t="s">
        <v>4203</v>
      </c>
      <c r="D1344" s="139">
        <v>49779</v>
      </c>
      <c r="E1344" s="139" t="s">
        <v>6675</v>
      </c>
      <c r="F1344" s="139"/>
      <c r="G1344" s="139" t="s">
        <v>59</v>
      </c>
      <c r="H1344" s="139"/>
      <c r="I1344" s="32">
        <v>2011</v>
      </c>
      <c r="J1344" s="32">
        <v>2011</v>
      </c>
      <c r="K1344" s="139" t="s">
        <v>1</v>
      </c>
      <c r="L1344" s="139" t="s">
        <v>3864</v>
      </c>
      <c r="M1344" s="139"/>
      <c r="N1344" s="139"/>
      <c r="O1344" s="139" t="s">
        <v>3864</v>
      </c>
      <c r="P1344" s="139" t="s">
        <v>55</v>
      </c>
      <c r="Q1344" s="139" t="s">
        <v>58</v>
      </c>
      <c r="R1344" s="140">
        <v>6</v>
      </c>
      <c r="S1344" s="140" t="s">
        <v>7366</v>
      </c>
      <c r="T1344" s="151" t="s">
        <v>149</v>
      </c>
      <c r="U1344" s="140" t="s">
        <v>60</v>
      </c>
      <c r="V1344" s="164" t="s">
        <v>1</v>
      </c>
      <c r="W1344" s="170" t="str">
        <f t="shared" ca="1" si="181"/>
        <v>2011</v>
      </c>
      <c r="X1344" s="170" t="e">
        <f>INDEX(Kraftwerksliste!$C$21:$Z$559,MATCH(A1344,Kraftwerksliste!$D$21:$D$559,0),17)</f>
        <v>#N/A</v>
      </c>
      <c r="Z1344" s="153" t="str" cm="1">
        <f t="array" aca="1" ref="Z1344" ca="1">CELL("format",I1344)</f>
        <v>G</v>
      </c>
      <c r="AA1344" s="6">
        <v>1343</v>
      </c>
      <c r="AB1344" s="173" t="str">
        <f t="shared" ca="1" si="182"/>
        <v>2011</v>
      </c>
      <c r="AC1344" s="6">
        <f t="shared" si="173"/>
        <v>0</v>
      </c>
      <c r="AD1344" s="6">
        <f t="shared" si="174"/>
        <v>0</v>
      </c>
      <c r="AE1344" s="6">
        <f t="shared" si="176"/>
        <v>10</v>
      </c>
      <c r="AF1344" s="6" t="str">
        <f t="shared" si="175"/>
        <v>in Betrieb</v>
      </c>
    </row>
    <row r="1345" spans="1:32" x14ac:dyDescent="0.25">
      <c r="A1345" s="139" t="s">
        <v>5750</v>
      </c>
      <c r="B1345" s="139" t="s">
        <v>4202</v>
      </c>
      <c r="C1345" s="139" t="s">
        <v>4203</v>
      </c>
      <c r="D1345" s="139">
        <v>26907</v>
      </c>
      <c r="E1345" s="139" t="s">
        <v>7053</v>
      </c>
      <c r="F1345" s="139"/>
      <c r="G1345" s="139" t="s">
        <v>59</v>
      </c>
      <c r="H1345" s="139"/>
      <c r="I1345" s="136">
        <v>2010</v>
      </c>
      <c r="J1345" s="136">
        <v>2010</v>
      </c>
      <c r="K1345" s="139" t="s">
        <v>1</v>
      </c>
      <c r="L1345" s="139" t="s">
        <v>3864</v>
      </c>
      <c r="M1345" s="139"/>
      <c r="N1345" s="139"/>
      <c r="O1345" s="139" t="s">
        <v>3864</v>
      </c>
      <c r="P1345" s="139" t="s">
        <v>55</v>
      </c>
      <c r="Q1345" s="139" t="s">
        <v>58</v>
      </c>
      <c r="R1345" s="140">
        <v>2.2999999999999998</v>
      </c>
      <c r="S1345" s="140" t="s">
        <v>7443</v>
      </c>
      <c r="T1345" s="151" t="s">
        <v>149</v>
      </c>
      <c r="U1345" s="140" t="s">
        <v>60</v>
      </c>
      <c r="V1345" s="164" t="s">
        <v>1</v>
      </c>
      <c r="W1345" s="170" t="str">
        <f t="shared" ca="1" si="181"/>
        <v>2010</v>
      </c>
      <c r="X1345" s="170" t="e">
        <f>INDEX(Kraftwerksliste!$C$21:$Z$559,MATCH(A1345,Kraftwerksliste!$D$21:$D$559,0),17)</f>
        <v>#N/A</v>
      </c>
      <c r="Z1345" s="153" t="str" cm="1">
        <f t="array" aca="1" ref="Z1345" ca="1">CELL("format",I1345)</f>
        <v>G</v>
      </c>
      <c r="AA1345" s="6">
        <v>1344</v>
      </c>
      <c r="AB1345" s="173" t="str">
        <f t="shared" ca="1" si="182"/>
        <v>2010</v>
      </c>
      <c r="AC1345" s="6">
        <f t="shared" si="173"/>
        <v>0</v>
      </c>
      <c r="AD1345" s="6">
        <f t="shared" si="174"/>
        <v>0</v>
      </c>
      <c r="AE1345" s="6">
        <f t="shared" si="176"/>
        <v>10</v>
      </c>
      <c r="AF1345" s="6" t="str">
        <f t="shared" si="175"/>
        <v>in Betrieb</v>
      </c>
    </row>
    <row r="1346" spans="1:32" x14ac:dyDescent="0.25">
      <c r="A1346" s="50" t="s">
        <v>4346</v>
      </c>
      <c r="B1346" s="50" t="s">
        <v>4347</v>
      </c>
      <c r="C1346" s="50"/>
      <c r="D1346" s="77" t="s">
        <v>6199</v>
      </c>
      <c r="E1346" s="50" t="s">
        <v>6200</v>
      </c>
      <c r="F1346" s="50" t="s">
        <v>6201</v>
      </c>
      <c r="G1346" s="56" t="s">
        <v>66</v>
      </c>
      <c r="H1346" s="50"/>
      <c r="I1346" s="32">
        <v>2009</v>
      </c>
      <c r="J1346" s="32">
        <v>2009</v>
      </c>
      <c r="K1346" s="50" t="s">
        <v>1</v>
      </c>
      <c r="L1346" s="50" t="s">
        <v>29</v>
      </c>
      <c r="M1346" s="50"/>
      <c r="N1346" s="50"/>
      <c r="O1346" s="50" t="s">
        <v>29</v>
      </c>
      <c r="P1346" s="50" t="s">
        <v>55</v>
      </c>
      <c r="Q1346" s="50"/>
      <c r="R1346" s="55">
        <v>21.6</v>
      </c>
      <c r="S1346" s="50"/>
      <c r="T1346" s="54" t="s">
        <v>370</v>
      </c>
      <c r="U1346" s="50" t="s">
        <v>100</v>
      </c>
      <c r="V1346" s="153" t="s">
        <v>1</v>
      </c>
      <c r="W1346" s="170" t="str">
        <f t="shared" ca="1" si="181"/>
        <v>2009</v>
      </c>
      <c r="X1346" s="170" t="e">
        <f>INDEX(Kraftwerksliste!$C$21:$Z$559,MATCH(A1346,Kraftwerksliste!$D$21:$D$559,0),17)</f>
        <v>#N/A</v>
      </c>
      <c r="Z1346" s="153" t="str" cm="1">
        <f t="array" aca="1" ref="Z1346" ca="1">CELL("format",I1346)</f>
        <v>G</v>
      </c>
      <c r="AA1346" s="6">
        <v>1345</v>
      </c>
      <c r="AB1346" s="173" t="str">
        <f t="shared" ca="1" si="182"/>
        <v>2009</v>
      </c>
      <c r="AC1346" s="6">
        <f t="shared" ref="AC1346:AC1409" si="183">IF(RIGHT(K1346,9)="(mit StA)",1,0)</f>
        <v>0</v>
      </c>
      <c r="AD1346" s="6">
        <f t="shared" ref="AD1346:AD1409" si="184">IF(RIGHT(K1346,10)="(ohne StA)",1,0)</f>
        <v>0</v>
      </c>
      <c r="AE1346" s="6">
        <f t="shared" si="176"/>
        <v>10</v>
      </c>
      <c r="AF1346" s="6" t="str">
        <f t="shared" ref="AF1346:AF1409" si="185">IF(AC1346=1,LEFT(K1346,AE1346-9),IF(AD1346=1,LEFT(K1346,AE1346-10),K1346))</f>
        <v>in Betrieb</v>
      </c>
    </row>
    <row r="1347" spans="1:32" ht="100" x14ac:dyDescent="0.25">
      <c r="A1347" s="54" t="s">
        <v>4344</v>
      </c>
      <c r="B1347" s="51" t="s">
        <v>4345</v>
      </c>
      <c r="C1347" s="51"/>
      <c r="D1347" s="75" t="s">
        <v>6199</v>
      </c>
      <c r="E1347" s="62" t="s">
        <v>6200</v>
      </c>
      <c r="F1347" s="51" t="s">
        <v>6201</v>
      </c>
      <c r="G1347" s="36" t="s">
        <v>66</v>
      </c>
      <c r="H1347" s="50"/>
      <c r="I1347" s="32">
        <v>2009</v>
      </c>
      <c r="J1347" s="32">
        <v>2009</v>
      </c>
      <c r="K1347" s="50" t="s">
        <v>1</v>
      </c>
      <c r="L1347" s="50" t="s">
        <v>29</v>
      </c>
      <c r="M1347" s="51"/>
      <c r="N1347" s="50"/>
      <c r="O1347" s="92" t="s">
        <v>29</v>
      </c>
      <c r="P1347" s="36" t="s">
        <v>55</v>
      </c>
      <c r="Q1347" s="50"/>
      <c r="R1347" s="76">
        <v>20.386200000000002</v>
      </c>
      <c r="S1347" s="58"/>
      <c r="T1347" s="54" t="s">
        <v>370</v>
      </c>
      <c r="U1347" s="62" t="s">
        <v>100</v>
      </c>
      <c r="V1347" s="154" t="s">
        <v>1</v>
      </c>
      <c r="W1347" s="170" t="str">
        <f t="shared" ca="1" si="181"/>
        <v>2009</v>
      </c>
      <c r="X1347" s="170" t="e">
        <f>INDEX(Kraftwerksliste!$C$21:$Z$559,MATCH(A1347,Kraftwerksliste!$D$21:$D$559,0),17)</f>
        <v>#N/A</v>
      </c>
      <c r="Z1347" s="153" t="str" cm="1">
        <f t="array" aca="1" ref="Z1347" ca="1">CELL("format",I1347)</f>
        <v>G</v>
      </c>
      <c r="AA1347" s="6">
        <v>1346</v>
      </c>
      <c r="AB1347" s="173" t="str">
        <f t="shared" ca="1" si="182"/>
        <v>2009</v>
      </c>
      <c r="AC1347" s="6">
        <f t="shared" si="183"/>
        <v>0</v>
      </c>
      <c r="AD1347" s="6">
        <f t="shared" si="184"/>
        <v>0</v>
      </c>
      <c r="AE1347" s="6">
        <f t="shared" si="176"/>
        <v>10</v>
      </c>
      <c r="AF1347" s="6" t="str">
        <f t="shared" si="185"/>
        <v>in Betrieb</v>
      </c>
    </row>
    <row r="1348" spans="1:32" ht="14.5" x14ac:dyDescent="0.35">
      <c r="A1348" s="122" t="s">
        <v>4446</v>
      </c>
      <c r="B1348" s="122"/>
      <c r="C1348" s="122"/>
      <c r="D1348" s="122" t="s">
        <v>6261</v>
      </c>
      <c r="E1348" s="122" t="s">
        <v>6262</v>
      </c>
      <c r="F1348" s="122" t="s">
        <v>6263</v>
      </c>
      <c r="G1348" s="119" t="s">
        <v>127</v>
      </c>
      <c r="H1348" s="122"/>
      <c r="I1348" s="32">
        <v>2010</v>
      </c>
      <c r="J1348" s="32">
        <v>2010</v>
      </c>
      <c r="K1348" s="50" t="s">
        <v>1</v>
      </c>
      <c r="L1348" s="88" t="s">
        <v>29</v>
      </c>
      <c r="M1348" s="122"/>
      <c r="N1348" s="122"/>
      <c r="O1348" s="88" t="s">
        <v>29</v>
      </c>
      <c r="P1348" s="121" t="s">
        <v>55</v>
      </c>
      <c r="Q1348" s="122"/>
      <c r="R1348" s="134">
        <v>15.827360000000001</v>
      </c>
      <c r="S1348" s="58"/>
      <c r="T1348" s="50"/>
      <c r="U1348" s="62" t="s">
        <v>1168</v>
      </c>
      <c r="V1348" s="154" t="s">
        <v>1</v>
      </c>
      <c r="W1348" s="170" t="str">
        <f t="shared" ca="1" si="181"/>
        <v>2010</v>
      </c>
      <c r="X1348" s="170" t="e">
        <f>INDEX(Kraftwerksliste!$C$21:$Z$559,MATCH(A1348,Kraftwerksliste!$D$21:$D$559,0),17)</f>
        <v>#N/A</v>
      </c>
      <c r="Z1348" s="153" t="str" cm="1">
        <f t="array" aca="1" ref="Z1348" ca="1">CELL("format",I1348)</f>
        <v>G</v>
      </c>
      <c r="AA1348" s="6">
        <v>1347</v>
      </c>
      <c r="AB1348" s="173" t="str">
        <f t="shared" ca="1" si="182"/>
        <v>2010</v>
      </c>
      <c r="AC1348" s="6">
        <f t="shared" si="183"/>
        <v>0</v>
      </c>
      <c r="AD1348" s="6">
        <f t="shared" si="184"/>
        <v>0</v>
      </c>
      <c r="AE1348" s="6">
        <f t="shared" si="176"/>
        <v>10</v>
      </c>
      <c r="AF1348" s="6" t="str">
        <f t="shared" si="185"/>
        <v>in Betrieb</v>
      </c>
    </row>
    <row r="1349" spans="1:32" x14ac:dyDescent="0.25">
      <c r="A1349" s="139" t="s">
        <v>4724</v>
      </c>
      <c r="B1349" s="139"/>
      <c r="C1349" s="139"/>
      <c r="D1349" s="139" t="s">
        <v>6436</v>
      </c>
      <c r="E1349" s="139" t="s">
        <v>6437</v>
      </c>
      <c r="F1349" s="139" t="s">
        <v>6438</v>
      </c>
      <c r="G1349" s="139" t="s">
        <v>127</v>
      </c>
      <c r="H1349" s="139"/>
      <c r="I1349" s="32">
        <v>2010</v>
      </c>
      <c r="J1349" s="32">
        <v>2010</v>
      </c>
      <c r="K1349" s="139" t="s">
        <v>1</v>
      </c>
      <c r="L1349" s="139" t="s">
        <v>29</v>
      </c>
      <c r="M1349" s="139"/>
      <c r="N1349" s="139"/>
      <c r="O1349" s="139" t="s">
        <v>29</v>
      </c>
      <c r="P1349" s="139" t="s">
        <v>55</v>
      </c>
      <c r="Q1349" s="139"/>
      <c r="R1349" s="140">
        <v>11.147040000000001</v>
      </c>
      <c r="S1349" s="140"/>
      <c r="T1349" s="151"/>
      <c r="U1349" s="140" t="s">
        <v>7310</v>
      </c>
      <c r="V1349" s="164" t="s">
        <v>1</v>
      </c>
      <c r="W1349" s="170" t="str">
        <f t="shared" ca="1" si="181"/>
        <v>2010</v>
      </c>
      <c r="X1349" s="170" t="e">
        <f>INDEX(Kraftwerksliste!$C$21:$Z$559,MATCH(A1349,Kraftwerksliste!$D$21:$D$559,0),17)</f>
        <v>#N/A</v>
      </c>
      <c r="Z1349" s="153" t="str" cm="1">
        <f t="array" aca="1" ref="Z1349" ca="1">CELL("format",I1349)</f>
        <v>G</v>
      </c>
      <c r="AA1349" s="6">
        <v>1348</v>
      </c>
      <c r="AB1349" s="173" t="str">
        <f t="shared" ca="1" si="182"/>
        <v>2010</v>
      </c>
      <c r="AC1349" s="6">
        <f t="shared" si="183"/>
        <v>0</v>
      </c>
      <c r="AD1349" s="6">
        <f t="shared" si="184"/>
        <v>0</v>
      </c>
      <c r="AE1349" s="6">
        <f t="shared" si="176"/>
        <v>10</v>
      </c>
      <c r="AF1349" s="6" t="str">
        <f t="shared" si="185"/>
        <v>in Betrieb</v>
      </c>
    </row>
    <row r="1350" spans="1:32" x14ac:dyDescent="0.25">
      <c r="A1350" s="139" t="s">
        <v>5658</v>
      </c>
      <c r="B1350" s="139"/>
      <c r="C1350" s="139"/>
      <c r="D1350" s="139" t="s">
        <v>6997</v>
      </c>
      <c r="E1350" s="139" t="s">
        <v>6995</v>
      </c>
      <c r="F1350" s="139" t="s">
        <v>6998</v>
      </c>
      <c r="G1350" s="139" t="s">
        <v>127</v>
      </c>
      <c r="H1350" s="139"/>
      <c r="I1350" s="32">
        <v>2010</v>
      </c>
      <c r="J1350" s="32">
        <v>2010</v>
      </c>
      <c r="K1350" s="139" t="s">
        <v>1</v>
      </c>
      <c r="L1350" s="139" t="s">
        <v>29</v>
      </c>
      <c r="M1350" s="139"/>
      <c r="N1350" s="139"/>
      <c r="O1350" s="139" t="s">
        <v>29</v>
      </c>
      <c r="P1350" s="139" t="s">
        <v>55</v>
      </c>
      <c r="Q1350" s="139"/>
      <c r="R1350" s="140">
        <v>18.73695</v>
      </c>
      <c r="S1350" s="140"/>
      <c r="T1350" s="151"/>
      <c r="U1350" s="140" t="s">
        <v>7430</v>
      </c>
      <c r="V1350" s="164" t="s">
        <v>1</v>
      </c>
      <c r="W1350" s="170" t="str">
        <f t="shared" ca="1" si="181"/>
        <v>2010</v>
      </c>
      <c r="X1350" s="170" t="e">
        <f>INDEX(Kraftwerksliste!$C$21:$Z$559,MATCH(A1350,Kraftwerksliste!$D$21:$D$559,0),17)</f>
        <v>#N/A</v>
      </c>
      <c r="Z1350" s="153" t="str" cm="1">
        <f t="array" aca="1" ref="Z1350" ca="1">CELL("format",I1350)</f>
        <v>G</v>
      </c>
      <c r="AA1350" s="6">
        <v>1349</v>
      </c>
      <c r="AB1350" s="173" t="str">
        <f t="shared" ca="1" si="182"/>
        <v>2010</v>
      </c>
      <c r="AC1350" s="6">
        <f t="shared" si="183"/>
        <v>0</v>
      </c>
      <c r="AD1350" s="6">
        <f t="shared" si="184"/>
        <v>0</v>
      </c>
      <c r="AE1350" s="6">
        <f t="shared" si="176"/>
        <v>10</v>
      </c>
      <c r="AF1350" s="6" t="str">
        <f t="shared" si="185"/>
        <v>in Betrieb</v>
      </c>
    </row>
    <row r="1351" spans="1:32" ht="37.5" x14ac:dyDescent="0.25">
      <c r="A1351" s="50" t="s">
        <v>4151</v>
      </c>
      <c r="B1351" s="50"/>
      <c r="C1351" s="50"/>
      <c r="D1351" s="81" t="s">
        <v>6100</v>
      </c>
      <c r="E1351" s="50" t="s">
        <v>6101</v>
      </c>
      <c r="F1351" s="50" t="s">
        <v>6102</v>
      </c>
      <c r="G1351" s="56" t="s">
        <v>66</v>
      </c>
      <c r="H1351" s="50"/>
      <c r="I1351" s="32">
        <v>2010</v>
      </c>
      <c r="J1351" s="32">
        <v>2010</v>
      </c>
      <c r="K1351" s="50" t="s">
        <v>1</v>
      </c>
      <c r="L1351" s="50" t="s">
        <v>29</v>
      </c>
      <c r="M1351" s="50"/>
      <c r="N1351" s="50"/>
      <c r="O1351" s="50" t="s">
        <v>29</v>
      </c>
      <c r="P1351" s="50" t="s">
        <v>55</v>
      </c>
      <c r="Q1351" s="50"/>
      <c r="R1351" s="55">
        <v>10.051500000000001</v>
      </c>
      <c r="S1351" s="50"/>
      <c r="T1351" s="54"/>
      <c r="U1351" s="51" t="s">
        <v>100</v>
      </c>
      <c r="V1351" s="157" t="s">
        <v>1</v>
      </c>
      <c r="W1351" s="170" t="str">
        <f t="shared" ca="1" si="181"/>
        <v>2010</v>
      </c>
      <c r="X1351" s="170" t="e">
        <f>INDEX(Kraftwerksliste!$C$21:$Z$559,MATCH(A1351,Kraftwerksliste!$D$21:$D$559,0),17)</f>
        <v>#N/A</v>
      </c>
      <c r="Z1351" s="153" t="str" cm="1">
        <f t="array" aca="1" ref="Z1351" ca="1">CELL("format",I1351)</f>
        <v>G</v>
      </c>
      <c r="AA1351" s="6">
        <v>1350</v>
      </c>
      <c r="AB1351" s="173" t="str">
        <f t="shared" ca="1" si="182"/>
        <v>2010</v>
      </c>
      <c r="AC1351" s="6">
        <f t="shared" si="183"/>
        <v>0</v>
      </c>
      <c r="AD1351" s="6">
        <f t="shared" si="184"/>
        <v>0</v>
      </c>
      <c r="AE1351" s="6">
        <f t="shared" si="176"/>
        <v>10</v>
      </c>
      <c r="AF1351" s="6" t="str">
        <f t="shared" si="185"/>
        <v>in Betrieb</v>
      </c>
    </row>
    <row r="1352" spans="1:32" x14ac:dyDescent="0.25">
      <c r="A1352" s="54" t="s">
        <v>3890</v>
      </c>
      <c r="B1352" s="51"/>
      <c r="C1352" s="51"/>
      <c r="D1352" s="75" t="s">
        <v>5967</v>
      </c>
      <c r="E1352" s="62" t="s">
        <v>64</v>
      </c>
      <c r="F1352" s="51"/>
      <c r="G1352" s="36" t="s">
        <v>66</v>
      </c>
      <c r="H1352" s="50"/>
      <c r="I1352" s="32">
        <v>2010</v>
      </c>
      <c r="J1352" s="32">
        <v>2010</v>
      </c>
      <c r="K1352" s="50" t="s">
        <v>1</v>
      </c>
      <c r="L1352" s="50" t="s">
        <v>29</v>
      </c>
      <c r="M1352" s="51"/>
      <c r="N1352" s="50"/>
      <c r="O1352" s="92" t="s">
        <v>29</v>
      </c>
      <c r="P1352" s="36" t="s">
        <v>55</v>
      </c>
      <c r="Q1352" s="50"/>
      <c r="R1352" s="76">
        <v>10.917399999999999</v>
      </c>
      <c r="S1352" s="58"/>
      <c r="T1352" s="54"/>
      <c r="U1352" s="62" t="s">
        <v>77</v>
      </c>
      <c r="V1352" s="154" t="s">
        <v>1</v>
      </c>
      <c r="W1352" s="170" t="str">
        <f t="shared" ca="1" si="181"/>
        <v>2010</v>
      </c>
      <c r="X1352" s="170" t="e">
        <f>INDEX(Kraftwerksliste!$C$21:$Z$559,MATCH(A1352,Kraftwerksliste!$D$21:$D$559,0),17)</f>
        <v>#N/A</v>
      </c>
      <c r="Z1352" s="153" t="str" cm="1">
        <f t="array" aca="1" ref="Z1352" ca="1">CELL("format",I1352)</f>
        <v>G</v>
      </c>
      <c r="AA1352" s="6">
        <v>1351</v>
      </c>
      <c r="AB1352" s="173" t="str">
        <f t="shared" ca="1" si="182"/>
        <v>2010</v>
      </c>
      <c r="AC1352" s="6">
        <f t="shared" si="183"/>
        <v>0</v>
      </c>
      <c r="AD1352" s="6">
        <f t="shared" si="184"/>
        <v>0</v>
      </c>
      <c r="AE1352" s="6">
        <f t="shared" si="176"/>
        <v>10</v>
      </c>
      <c r="AF1352" s="6" t="str">
        <f t="shared" si="185"/>
        <v>in Betrieb</v>
      </c>
    </row>
    <row r="1353" spans="1:32" x14ac:dyDescent="0.25">
      <c r="A1353" s="139" t="s">
        <v>5537</v>
      </c>
      <c r="B1353" s="139"/>
      <c r="C1353" s="139"/>
      <c r="D1353" s="139" t="s">
        <v>6903</v>
      </c>
      <c r="E1353" s="139" t="s">
        <v>6904</v>
      </c>
      <c r="F1353" s="139" t="s">
        <v>6909</v>
      </c>
      <c r="G1353" s="139" t="s">
        <v>66</v>
      </c>
      <c r="H1353" s="139"/>
      <c r="I1353" s="32">
        <v>2011</v>
      </c>
      <c r="J1353" s="32">
        <v>2011</v>
      </c>
      <c r="K1353" s="139" t="s">
        <v>1</v>
      </c>
      <c r="L1353" s="139" t="s">
        <v>29</v>
      </c>
      <c r="M1353" s="139"/>
      <c r="N1353" s="139"/>
      <c r="O1353" s="139" t="s">
        <v>29</v>
      </c>
      <c r="P1353" s="139" t="s">
        <v>55</v>
      </c>
      <c r="Q1353" s="139"/>
      <c r="R1353" s="140">
        <v>23.597000000000001</v>
      </c>
      <c r="S1353" s="140"/>
      <c r="T1353" s="151"/>
      <c r="U1353" s="140" t="s">
        <v>7420</v>
      </c>
      <c r="V1353" s="164" t="s">
        <v>1</v>
      </c>
      <c r="W1353" s="170" t="str">
        <f t="shared" ca="1" si="181"/>
        <v>2011</v>
      </c>
      <c r="X1353" s="170" t="e">
        <f>INDEX(Kraftwerksliste!$C$21:$Z$559,MATCH(A1353,Kraftwerksliste!$D$21:$D$559,0),17)</f>
        <v>#N/A</v>
      </c>
      <c r="Z1353" s="153" t="str" cm="1">
        <f t="array" aca="1" ref="Z1353" ca="1">CELL("format",I1353)</f>
        <v>G</v>
      </c>
      <c r="AA1353" s="6">
        <v>1352</v>
      </c>
      <c r="AB1353" s="173" t="str">
        <f t="shared" ca="1" si="182"/>
        <v>2011</v>
      </c>
      <c r="AC1353" s="6">
        <f t="shared" si="183"/>
        <v>0</v>
      </c>
      <c r="AD1353" s="6">
        <f t="shared" si="184"/>
        <v>0</v>
      </c>
      <c r="AE1353" s="6">
        <f t="shared" si="176"/>
        <v>10</v>
      </c>
      <c r="AF1353" s="6" t="str">
        <f t="shared" si="185"/>
        <v>in Betrieb</v>
      </c>
    </row>
    <row r="1354" spans="1:32" x14ac:dyDescent="0.25">
      <c r="A1354" s="139" t="s">
        <v>5538</v>
      </c>
      <c r="B1354" s="139"/>
      <c r="C1354" s="139"/>
      <c r="D1354" s="139" t="s">
        <v>6903</v>
      </c>
      <c r="E1354" s="139" t="s">
        <v>6904</v>
      </c>
      <c r="F1354" s="139" t="s">
        <v>6909</v>
      </c>
      <c r="G1354" s="139" t="s">
        <v>66</v>
      </c>
      <c r="H1354" s="139"/>
      <c r="I1354" s="32">
        <v>2011</v>
      </c>
      <c r="J1354" s="32">
        <v>2011</v>
      </c>
      <c r="K1354" s="139" t="s">
        <v>1</v>
      </c>
      <c r="L1354" s="139" t="s">
        <v>29</v>
      </c>
      <c r="M1354" s="139"/>
      <c r="N1354" s="139"/>
      <c r="O1354" s="139" t="s">
        <v>29</v>
      </c>
      <c r="P1354" s="139" t="s">
        <v>55</v>
      </c>
      <c r="Q1354" s="139"/>
      <c r="R1354" s="140">
        <v>15.734</v>
      </c>
      <c r="S1354" s="140"/>
      <c r="T1354" s="151"/>
      <c r="U1354" s="140" t="s">
        <v>7420</v>
      </c>
      <c r="V1354" s="164" t="s">
        <v>1</v>
      </c>
      <c r="W1354" s="170" t="str">
        <f t="shared" ca="1" si="181"/>
        <v>2011</v>
      </c>
      <c r="X1354" s="170" t="e">
        <f>INDEX(Kraftwerksliste!$C$21:$Z$559,MATCH(A1354,Kraftwerksliste!$D$21:$D$559,0),17)</f>
        <v>#N/A</v>
      </c>
      <c r="Z1354" s="153" t="str" cm="1">
        <f t="array" aca="1" ref="Z1354" ca="1">CELL("format",I1354)</f>
        <v>G</v>
      </c>
      <c r="AA1354" s="6">
        <v>1353</v>
      </c>
      <c r="AB1354" s="173" t="str">
        <f t="shared" ca="1" si="182"/>
        <v>2011</v>
      </c>
      <c r="AC1354" s="6">
        <f t="shared" si="183"/>
        <v>0</v>
      </c>
      <c r="AD1354" s="6">
        <f t="shared" si="184"/>
        <v>0</v>
      </c>
      <c r="AE1354" s="6">
        <f t="shared" si="176"/>
        <v>10</v>
      </c>
      <c r="AF1354" s="6" t="str">
        <f t="shared" si="185"/>
        <v>in Betrieb</v>
      </c>
    </row>
    <row r="1355" spans="1:32" x14ac:dyDescent="0.25">
      <c r="A1355" s="139" t="s">
        <v>5539</v>
      </c>
      <c r="B1355" s="139"/>
      <c r="C1355" s="139"/>
      <c r="D1355" s="139" t="s">
        <v>6903</v>
      </c>
      <c r="E1355" s="139" t="s">
        <v>6904</v>
      </c>
      <c r="F1355" s="139" t="s">
        <v>6909</v>
      </c>
      <c r="G1355" s="139" t="s">
        <v>66</v>
      </c>
      <c r="H1355" s="139"/>
      <c r="I1355" s="32">
        <v>2011</v>
      </c>
      <c r="J1355" s="32">
        <v>2011</v>
      </c>
      <c r="K1355" s="139" t="s">
        <v>1</v>
      </c>
      <c r="L1355" s="139" t="s">
        <v>29</v>
      </c>
      <c r="M1355" s="139"/>
      <c r="N1355" s="139"/>
      <c r="O1355" s="139" t="s">
        <v>29</v>
      </c>
      <c r="P1355" s="139" t="s">
        <v>55</v>
      </c>
      <c r="Q1355" s="139"/>
      <c r="R1355" s="140">
        <v>15.689</v>
      </c>
      <c r="S1355" s="140"/>
      <c r="T1355" s="151"/>
      <c r="U1355" s="140" t="s">
        <v>7420</v>
      </c>
      <c r="V1355" s="164" t="s">
        <v>1</v>
      </c>
      <c r="W1355" s="170" t="str">
        <f t="shared" ca="1" si="181"/>
        <v>2011</v>
      </c>
      <c r="X1355" s="170" t="e">
        <f>INDEX(Kraftwerksliste!$C$21:$Z$559,MATCH(A1355,Kraftwerksliste!$D$21:$D$559,0),17)</f>
        <v>#N/A</v>
      </c>
      <c r="Z1355" s="153" t="str" cm="1">
        <f t="array" aca="1" ref="Z1355" ca="1">CELL("format",I1355)</f>
        <v>G</v>
      </c>
      <c r="AA1355" s="6">
        <v>1354</v>
      </c>
      <c r="AB1355" s="173" t="str">
        <f t="shared" ca="1" si="182"/>
        <v>2011</v>
      </c>
      <c r="AC1355" s="6">
        <f t="shared" si="183"/>
        <v>0</v>
      </c>
      <c r="AD1355" s="6">
        <f t="shared" si="184"/>
        <v>0</v>
      </c>
      <c r="AE1355" s="6">
        <f t="shared" si="176"/>
        <v>10</v>
      </c>
      <c r="AF1355" s="6" t="str">
        <f t="shared" si="185"/>
        <v>in Betrieb</v>
      </c>
    </row>
    <row r="1356" spans="1:32" x14ac:dyDescent="0.25">
      <c r="A1356" s="139" t="s">
        <v>4778</v>
      </c>
      <c r="B1356" s="139"/>
      <c r="C1356" s="139"/>
      <c r="D1356" s="139" t="s">
        <v>6467</v>
      </c>
      <c r="E1356" s="139" t="s">
        <v>6463</v>
      </c>
      <c r="F1356" s="139" t="s">
        <v>6468</v>
      </c>
      <c r="G1356" s="139" t="s">
        <v>66</v>
      </c>
      <c r="H1356" s="139"/>
      <c r="I1356" s="32">
        <v>2011</v>
      </c>
      <c r="J1356" s="32">
        <v>2011</v>
      </c>
      <c r="K1356" s="139" t="s">
        <v>1</v>
      </c>
      <c r="L1356" s="139" t="s">
        <v>29</v>
      </c>
      <c r="M1356" s="139"/>
      <c r="N1356" s="139"/>
      <c r="O1356" s="139" t="s">
        <v>29</v>
      </c>
      <c r="P1356" s="139" t="s">
        <v>55</v>
      </c>
      <c r="Q1356" s="139"/>
      <c r="R1356" s="140">
        <v>13.464</v>
      </c>
      <c r="S1356" s="140"/>
      <c r="T1356" s="151"/>
      <c r="U1356" s="140" t="s">
        <v>100</v>
      </c>
      <c r="V1356" s="164" t="s">
        <v>1</v>
      </c>
      <c r="W1356" s="170" t="str">
        <f t="shared" ca="1" si="181"/>
        <v>2011</v>
      </c>
      <c r="X1356" s="170" t="e">
        <f>INDEX(Kraftwerksliste!$C$21:$Z$559,MATCH(A1356,Kraftwerksliste!$D$21:$D$559,0),17)</f>
        <v>#N/A</v>
      </c>
      <c r="Z1356" s="153" t="str" cm="1">
        <f t="array" aca="1" ref="Z1356" ca="1">CELL("format",I1356)</f>
        <v>G</v>
      </c>
      <c r="AA1356" s="6">
        <v>1355</v>
      </c>
      <c r="AB1356" s="173" t="str">
        <f t="shared" ca="1" si="182"/>
        <v>2011</v>
      </c>
      <c r="AC1356" s="6">
        <f t="shared" si="183"/>
        <v>0</v>
      </c>
      <c r="AD1356" s="6">
        <f t="shared" si="184"/>
        <v>0</v>
      </c>
      <c r="AE1356" s="6">
        <f t="shared" si="176"/>
        <v>10</v>
      </c>
      <c r="AF1356" s="6" t="str">
        <f t="shared" si="185"/>
        <v>in Betrieb</v>
      </c>
    </row>
    <row r="1357" spans="1:32" x14ac:dyDescent="0.25">
      <c r="A1357" s="139" t="s">
        <v>4779</v>
      </c>
      <c r="B1357" s="139"/>
      <c r="C1357" s="139"/>
      <c r="D1357" s="139" t="s">
        <v>6467</v>
      </c>
      <c r="E1357" s="139" t="s">
        <v>6463</v>
      </c>
      <c r="F1357" s="139" t="s">
        <v>6469</v>
      </c>
      <c r="G1357" s="139" t="s">
        <v>66</v>
      </c>
      <c r="H1357" s="139"/>
      <c r="I1357" s="32">
        <v>2011</v>
      </c>
      <c r="J1357" s="32">
        <v>2011</v>
      </c>
      <c r="K1357" s="139" t="s">
        <v>1</v>
      </c>
      <c r="L1357" s="139" t="s">
        <v>29</v>
      </c>
      <c r="M1357" s="139"/>
      <c r="N1357" s="139"/>
      <c r="O1357" s="139" t="s">
        <v>29</v>
      </c>
      <c r="P1357" s="139" t="s">
        <v>55</v>
      </c>
      <c r="Q1357" s="139"/>
      <c r="R1357" s="140">
        <v>12.731159999999999</v>
      </c>
      <c r="S1357" s="140"/>
      <c r="T1357" s="151"/>
      <c r="U1357" s="140" t="s">
        <v>100</v>
      </c>
      <c r="V1357" s="164" t="s">
        <v>1</v>
      </c>
      <c r="W1357" s="170" t="str">
        <f t="shared" ca="1" si="181"/>
        <v>2011</v>
      </c>
      <c r="X1357" s="170" t="e">
        <f>INDEX(Kraftwerksliste!$C$21:$Z$559,MATCH(A1357,Kraftwerksliste!$D$21:$D$559,0),17)</f>
        <v>#N/A</v>
      </c>
      <c r="Z1357" s="153" t="str" cm="1">
        <f t="array" aca="1" ref="Z1357" ca="1">CELL("format",I1357)</f>
        <v>G</v>
      </c>
      <c r="AA1357" s="6">
        <v>1356</v>
      </c>
      <c r="AB1357" s="173" t="str">
        <f t="shared" ca="1" si="182"/>
        <v>2011</v>
      </c>
      <c r="AC1357" s="6">
        <f t="shared" si="183"/>
        <v>0</v>
      </c>
      <c r="AD1357" s="6">
        <f t="shared" si="184"/>
        <v>0</v>
      </c>
      <c r="AE1357" s="6">
        <f t="shared" si="176"/>
        <v>10</v>
      </c>
      <c r="AF1357" s="6" t="str">
        <f t="shared" si="185"/>
        <v>in Betrieb</v>
      </c>
    </row>
    <row r="1358" spans="1:32" x14ac:dyDescent="0.25">
      <c r="A1358" s="54" t="s">
        <v>3945</v>
      </c>
      <c r="B1358" s="50"/>
      <c r="C1358" s="50"/>
      <c r="D1358" s="75" t="s">
        <v>5996</v>
      </c>
      <c r="E1358" s="62" t="s">
        <v>5997</v>
      </c>
      <c r="F1358" s="50"/>
      <c r="G1358" s="56" t="s">
        <v>99</v>
      </c>
      <c r="H1358" s="50"/>
      <c r="I1358" s="32">
        <v>2010</v>
      </c>
      <c r="J1358" s="32">
        <v>2010</v>
      </c>
      <c r="K1358" s="50" t="s">
        <v>1</v>
      </c>
      <c r="L1358" s="50" t="s">
        <v>29</v>
      </c>
      <c r="M1358" s="50"/>
      <c r="N1358" s="50"/>
      <c r="O1358" s="92" t="s">
        <v>29</v>
      </c>
      <c r="P1358" s="50" t="s">
        <v>55</v>
      </c>
      <c r="Q1358" s="50"/>
      <c r="R1358" s="76">
        <v>12.70439</v>
      </c>
      <c r="S1358" s="50"/>
      <c r="T1358" s="54"/>
      <c r="U1358" s="62" t="s">
        <v>100</v>
      </c>
      <c r="V1358" s="154" t="s">
        <v>1</v>
      </c>
      <c r="W1358" s="170" t="str">
        <f t="shared" ca="1" si="181"/>
        <v>2010</v>
      </c>
      <c r="X1358" s="170" t="e">
        <f>INDEX(Kraftwerksliste!$C$21:$Z$559,MATCH(A1358,Kraftwerksliste!$D$21:$D$559,0),17)</f>
        <v>#N/A</v>
      </c>
      <c r="Z1358" s="153" t="str" cm="1">
        <f t="array" aca="1" ref="Z1358" ca="1">CELL("format",I1358)</f>
        <v>G</v>
      </c>
      <c r="AA1358" s="6">
        <v>1357</v>
      </c>
      <c r="AB1358" s="173" t="str">
        <f t="shared" ca="1" si="182"/>
        <v>2010</v>
      </c>
      <c r="AC1358" s="6">
        <f t="shared" si="183"/>
        <v>0</v>
      </c>
      <c r="AD1358" s="6">
        <f t="shared" si="184"/>
        <v>0</v>
      </c>
      <c r="AE1358" s="6">
        <f t="shared" si="176"/>
        <v>10</v>
      </c>
      <c r="AF1358" s="6" t="str">
        <f t="shared" si="185"/>
        <v>in Betrieb</v>
      </c>
    </row>
    <row r="1359" spans="1:32" x14ac:dyDescent="0.25">
      <c r="A1359" s="139" t="s">
        <v>5007</v>
      </c>
      <c r="B1359" s="139"/>
      <c r="C1359" s="139"/>
      <c r="D1359" s="139" t="s">
        <v>6603</v>
      </c>
      <c r="E1359" s="139" t="s">
        <v>6604</v>
      </c>
      <c r="F1359" s="139" t="s">
        <v>6605</v>
      </c>
      <c r="G1359" s="139" t="s">
        <v>127</v>
      </c>
      <c r="H1359" s="139"/>
      <c r="I1359" s="32">
        <v>2011</v>
      </c>
      <c r="J1359" s="32">
        <v>2011</v>
      </c>
      <c r="K1359" s="139" t="s">
        <v>1</v>
      </c>
      <c r="L1359" s="139" t="s">
        <v>29</v>
      </c>
      <c r="M1359" s="139"/>
      <c r="N1359" s="139"/>
      <c r="O1359" s="139" t="s">
        <v>29</v>
      </c>
      <c r="P1359" s="139" t="s">
        <v>55</v>
      </c>
      <c r="Q1359" s="139"/>
      <c r="R1359" s="140">
        <v>10.170999999999999</v>
      </c>
      <c r="S1359" s="140"/>
      <c r="T1359" s="151"/>
      <c r="U1359" s="140" t="s">
        <v>1169</v>
      </c>
      <c r="V1359" s="164" t="s">
        <v>1</v>
      </c>
      <c r="W1359" s="170" t="str">
        <f t="shared" ca="1" si="181"/>
        <v>2011</v>
      </c>
      <c r="X1359" s="170" t="e">
        <f>INDEX(Kraftwerksliste!$C$21:$Z$559,MATCH(A1359,Kraftwerksliste!$D$21:$D$559,0),17)</f>
        <v>#N/A</v>
      </c>
      <c r="Z1359" s="153" t="str" cm="1">
        <f t="array" aca="1" ref="Z1359" ca="1">CELL("format",I1359)</f>
        <v>G</v>
      </c>
      <c r="AA1359" s="6">
        <v>1358</v>
      </c>
      <c r="AB1359" s="173" t="str">
        <f t="shared" ca="1" si="182"/>
        <v>2011</v>
      </c>
      <c r="AC1359" s="6">
        <f t="shared" si="183"/>
        <v>0</v>
      </c>
      <c r="AD1359" s="6">
        <f t="shared" si="184"/>
        <v>0</v>
      </c>
      <c r="AE1359" s="6">
        <f t="shared" si="176"/>
        <v>10</v>
      </c>
      <c r="AF1359" s="6" t="str">
        <f t="shared" si="185"/>
        <v>in Betrieb</v>
      </c>
    </row>
    <row r="1360" spans="1:32" x14ac:dyDescent="0.25">
      <c r="A1360" s="139" t="s">
        <v>5579</v>
      </c>
      <c r="B1360" s="139"/>
      <c r="C1360" s="139"/>
      <c r="D1360" s="139" t="s">
        <v>6935</v>
      </c>
      <c r="E1360" s="139" t="s">
        <v>6936</v>
      </c>
      <c r="F1360" s="139" t="s">
        <v>6937</v>
      </c>
      <c r="G1360" s="139" t="s">
        <v>144</v>
      </c>
      <c r="H1360" s="139"/>
      <c r="I1360" s="32">
        <v>2011</v>
      </c>
      <c r="J1360" s="32">
        <v>2011</v>
      </c>
      <c r="K1360" s="139" t="s">
        <v>1</v>
      </c>
      <c r="L1360" s="139" t="s">
        <v>29</v>
      </c>
      <c r="M1360" s="139"/>
      <c r="N1360" s="139"/>
      <c r="O1360" s="139" t="s">
        <v>29</v>
      </c>
      <c r="P1360" s="139" t="s">
        <v>55</v>
      </c>
      <c r="Q1360" s="139"/>
      <c r="R1360" s="140">
        <v>11.162879999999999</v>
      </c>
      <c r="S1360" s="140"/>
      <c r="T1360" s="151"/>
      <c r="U1360" s="140" t="s">
        <v>77</v>
      </c>
      <c r="V1360" s="164" t="s">
        <v>1</v>
      </c>
      <c r="W1360" s="170" t="str">
        <f t="shared" ca="1" si="181"/>
        <v>2011</v>
      </c>
      <c r="X1360" s="170" t="e">
        <f>INDEX(Kraftwerksliste!$C$21:$Z$559,MATCH(A1360,Kraftwerksliste!$D$21:$D$559,0),17)</f>
        <v>#N/A</v>
      </c>
      <c r="Z1360" s="153" t="str" cm="1">
        <f t="array" aca="1" ref="Z1360" ca="1">CELL("format",I1360)</f>
        <v>G</v>
      </c>
      <c r="AA1360" s="6">
        <v>1359</v>
      </c>
      <c r="AB1360" s="173" t="str">
        <f t="shared" ca="1" si="182"/>
        <v>2011</v>
      </c>
      <c r="AC1360" s="6">
        <f t="shared" si="183"/>
        <v>0</v>
      </c>
      <c r="AD1360" s="6">
        <f t="shared" si="184"/>
        <v>0</v>
      </c>
      <c r="AE1360" s="6">
        <f t="shared" ref="AE1360:AE1423" si="186">LEN(K1360)</f>
        <v>10</v>
      </c>
      <c r="AF1360" s="6" t="str">
        <f t="shared" si="185"/>
        <v>in Betrieb</v>
      </c>
    </row>
    <row r="1361" spans="1:32" ht="14.5" x14ac:dyDescent="0.35">
      <c r="A1361" s="122" t="s">
        <v>4438</v>
      </c>
      <c r="B1361" s="122" t="s">
        <v>4439</v>
      </c>
      <c r="C1361" s="122"/>
      <c r="D1361" s="122" t="s">
        <v>6256</v>
      </c>
      <c r="E1361" s="122" t="s">
        <v>6257</v>
      </c>
      <c r="F1361" s="122" t="s">
        <v>6258</v>
      </c>
      <c r="G1361" s="119" t="s">
        <v>59</v>
      </c>
      <c r="H1361" s="122"/>
      <c r="I1361" s="32">
        <v>2011</v>
      </c>
      <c r="J1361" s="32">
        <v>2011</v>
      </c>
      <c r="K1361" s="50" t="s">
        <v>1</v>
      </c>
      <c r="L1361" s="88" t="s">
        <v>29</v>
      </c>
      <c r="M1361" s="122"/>
      <c r="N1361" s="122"/>
      <c r="O1361" s="88" t="s">
        <v>29</v>
      </c>
      <c r="P1361" s="121" t="s">
        <v>55</v>
      </c>
      <c r="Q1361" s="122"/>
      <c r="R1361" s="134">
        <v>24.71546</v>
      </c>
      <c r="S1361" s="58"/>
      <c r="T1361" s="50">
        <v>10</v>
      </c>
      <c r="U1361" s="62" t="s">
        <v>61</v>
      </c>
      <c r="V1361" s="154" t="s">
        <v>1</v>
      </c>
      <c r="W1361" s="170" t="str">
        <f t="shared" ca="1" si="181"/>
        <v>2011</v>
      </c>
      <c r="X1361" s="170" t="e">
        <f>INDEX(Kraftwerksliste!$C$21:$Z$559,MATCH(A1361,Kraftwerksliste!$D$21:$D$559,0),17)</f>
        <v>#N/A</v>
      </c>
      <c r="Z1361" s="153" t="str" cm="1">
        <f t="array" aca="1" ref="Z1361" ca="1">CELL("format",I1361)</f>
        <v>G</v>
      </c>
      <c r="AA1361" s="6">
        <v>1360</v>
      </c>
      <c r="AB1361" s="173" t="str">
        <f t="shared" ca="1" si="182"/>
        <v>2011</v>
      </c>
      <c r="AC1361" s="6">
        <f t="shared" si="183"/>
        <v>0</v>
      </c>
      <c r="AD1361" s="6">
        <f t="shared" si="184"/>
        <v>0</v>
      </c>
      <c r="AE1361" s="6">
        <f t="shared" si="186"/>
        <v>10</v>
      </c>
      <c r="AF1361" s="6" t="str">
        <f t="shared" si="185"/>
        <v>in Betrieb</v>
      </c>
    </row>
    <row r="1362" spans="1:32" x14ac:dyDescent="0.25">
      <c r="A1362" s="139" t="s">
        <v>4895</v>
      </c>
      <c r="B1362" s="139"/>
      <c r="C1362" s="139"/>
      <c r="D1362" s="139" t="s">
        <v>6533</v>
      </c>
      <c r="E1362" s="139" t="s">
        <v>1883</v>
      </c>
      <c r="F1362" s="139" t="s">
        <v>6534</v>
      </c>
      <c r="G1362" s="139" t="s">
        <v>170</v>
      </c>
      <c r="H1362" s="139"/>
      <c r="I1362" s="32">
        <v>2011</v>
      </c>
      <c r="J1362" s="32">
        <v>2011</v>
      </c>
      <c r="K1362" s="139" t="s">
        <v>1</v>
      </c>
      <c r="L1362" s="139" t="s">
        <v>29</v>
      </c>
      <c r="M1362" s="139"/>
      <c r="N1362" s="139"/>
      <c r="O1362" s="139" t="s">
        <v>29</v>
      </c>
      <c r="P1362" s="139" t="s">
        <v>55</v>
      </c>
      <c r="Q1362" s="139"/>
      <c r="R1362" s="140">
        <v>23.548580000000001</v>
      </c>
      <c r="S1362" s="140"/>
      <c r="T1362" s="151"/>
      <c r="U1362" s="140" t="s">
        <v>100</v>
      </c>
      <c r="V1362" s="164" t="s">
        <v>1</v>
      </c>
      <c r="W1362" s="170" t="str">
        <f t="shared" ca="1" si="181"/>
        <v>2011</v>
      </c>
      <c r="X1362" s="170" t="e">
        <f>INDEX(Kraftwerksliste!$C$21:$Z$559,MATCH(A1362,Kraftwerksliste!$D$21:$D$559,0),17)</f>
        <v>#N/A</v>
      </c>
      <c r="Z1362" s="153" t="str" cm="1">
        <f t="array" aca="1" ref="Z1362" ca="1">CELL("format",I1362)</f>
        <v>G</v>
      </c>
      <c r="AA1362" s="6">
        <v>1361</v>
      </c>
      <c r="AB1362" s="173" t="str">
        <f t="shared" ca="1" si="182"/>
        <v>2011</v>
      </c>
      <c r="AC1362" s="6">
        <f t="shared" si="183"/>
        <v>0</v>
      </c>
      <c r="AD1362" s="6">
        <f t="shared" si="184"/>
        <v>0</v>
      </c>
      <c r="AE1362" s="6">
        <f t="shared" si="186"/>
        <v>10</v>
      </c>
      <c r="AF1362" s="6" t="str">
        <f t="shared" si="185"/>
        <v>in Betrieb</v>
      </c>
    </row>
    <row r="1363" spans="1:32" x14ac:dyDescent="0.25">
      <c r="A1363" s="139" t="s">
        <v>5284</v>
      </c>
      <c r="B1363" s="139" t="s">
        <v>5285</v>
      </c>
      <c r="C1363" s="139"/>
      <c r="D1363" s="139" t="s">
        <v>6759</v>
      </c>
      <c r="E1363" s="139" t="s">
        <v>6760</v>
      </c>
      <c r="F1363" s="139" t="s">
        <v>6761</v>
      </c>
      <c r="G1363" s="139" t="s">
        <v>66</v>
      </c>
      <c r="H1363" s="139"/>
      <c r="I1363" s="32">
        <v>2011</v>
      </c>
      <c r="J1363" s="32">
        <v>2011</v>
      </c>
      <c r="K1363" s="139" t="s">
        <v>1</v>
      </c>
      <c r="L1363" s="139" t="s">
        <v>29</v>
      </c>
      <c r="M1363" s="139"/>
      <c r="N1363" s="139"/>
      <c r="O1363" s="139" t="s">
        <v>29</v>
      </c>
      <c r="P1363" s="139" t="s">
        <v>55</v>
      </c>
      <c r="Q1363" s="139"/>
      <c r="R1363" s="140">
        <v>15.704700000000001</v>
      </c>
      <c r="S1363" s="140"/>
      <c r="T1363" s="151" t="s">
        <v>370</v>
      </c>
      <c r="U1363" s="140" t="s">
        <v>77</v>
      </c>
      <c r="V1363" s="164" t="s">
        <v>1</v>
      </c>
      <c r="W1363" s="170" t="str">
        <f t="shared" ca="1" si="181"/>
        <v>2011</v>
      </c>
      <c r="X1363" s="170" t="e">
        <f>INDEX(Kraftwerksliste!$C$21:$Z$559,MATCH(A1363,Kraftwerksliste!$D$21:$D$559,0),17)</f>
        <v>#N/A</v>
      </c>
      <c r="Z1363" s="153" t="str" cm="1">
        <f t="array" aca="1" ref="Z1363" ca="1">CELL("format",I1363)</f>
        <v>G</v>
      </c>
      <c r="AA1363" s="6">
        <v>1362</v>
      </c>
      <c r="AB1363" s="173" t="str">
        <f t="shared" ca="1" si="182"/>
        <v>2011</v>
      </c>
      <c r="AC1363" s="6">
        <f t="shared" si="183"/>
        <v>0</v>
      </c>
      <c r="AD1363" s="6">
        <f t="shared" si="184"/>
        <v>0</v>
      </c>
      <c r="AE1363" s="6">
        <f t="shared" si="186"/>
        <v>10</v>
      </c>
      <c r="AF1363" s="6" t="str">
        <f t="shared" si="185"/>
        <v>in Betrieb</v>
      </c>
    </row>
    <row r="1364" spans="1:32" ht="14.5" x14ac:dyDescent="0.35">
      <c r="A1364" s="122" t="s">
        <v>4451</v>
      </c>
      <c r="B1364" s="122" t="s">
        <v>3873</v>
      </c>
      <c r="C1364" s="122"/>
      <c r="D1364" s="122">
        <v>97232</v>
      </c>
      <c r="E1364" s="122" t="s">
        <v>6267</v>
      </c>
      <c r="F1364" s="122" t="s">
        <v>6268</v>
      </c>
      <c r="G1364" s="119" t="s">
        <v>127</v>
      </c>
      <c r="H1364" s="122"/>
      <c r="I1364" s="32">
        <v>2011</v>
      </c>
      <c r="J1364" s="32">
        <v>2011</v>
      </c>
      <c r="K1364" s="50" t="s">
        <v>1</v>
      </c>
      <c r="L1364" s="88" t="s">
        <v>29</v>
      </c>
      <c r="M1364" s="122"/>
      <c r="N1364" s="122"/>
      <c r="O1364" s="88" t="s">
        <v>29</v>
      </c>
      <c r="P1364" s="121" t="s">
        <v>55</v>
      </c>
      <c r="Q1364" s="122"/>
      <c r="R1364" s="134">
        <v>14.888999999999999</v>
      </c>
      <c r="S1364" s="58"/>
      <c r="T1364" s="50"/>
      <c r="U1364" s="62" t="s">
        <v>1169</v>
      </c>
      <c r="V1364" s="154" t="s">
        <v>1</v>
      </c>
      <c r="W1364" s="170" t="str">
        <f t="shared" ca="1" si="181"/>
        <v>2011</v>
      </c>
      <c r="X1364" s="170" t="e">
        <f>INDEX(Kraftwerksliste!$C$21:$Z$559,MATCH(A1364,Kraftwerksliste!$D$21:$D$559,0),17)</f>
        <v>#N/A</v>
      </c>
      <c r="Z1364" s="153" t="str" cm="1">
        <f t="array" aca="1" ref="Z1364" ca="1">CELL("format",I1364)</f>
        <v>G</v>
      </c>
      <c r="AA1364" s="6">
        <v>1363</v>
      </c>
      <c r="AB1364" s="173" t="str">
        <f t="shared" ca="1" si="182"/>
        <v>2011</v>
      </c>
      <c r="AC1364" s="6">
        <f t="shared" si="183"/>
        <v>0</v>
      </c>
      <c r="AD1364" s="6">
        <f t="shared" si="184"/>
        <v>0</v>
      </c>
      <c r="AE1364" s="6">
        <f t="shared" si="186"/>
        <v>10</v>
      </c>
      <c r="AF1364" s="6" t="str">
        <f t="shared" si="185"/>
        <v>in Betrieb</v>
      </c>
    </row>
    <row r="1365" spans="1:32" x14ac:dyDescent="0.25">
      <c r="A1365" s="139" t="s">
        <v>5784</v>
      </c>
      <c r="B1365" s="139"/>
      <c r="C1365" s="139"/>
      <c r="D1365" s="139" t="s">
        <v>7080</v>
      </c>
      <c r="E1365" s="139" t="s">
        <v>7081</v>
      </c>
      <c r="F1365" s="139" t="s">
        <v>7082</v>
      </c>
      <c r="G1365" s="139" t="s">
        <v>54</v>
      </c>
      <c r="H1365" s="139"/>
      <c r="I1365" s="32">
        <v>2011</v>
      </c>
      <c r="J1365" s="32">
        <v>2011</v>
      </c>
      <c r="K1365" s="139" t="s">
        <v>1</v>
      </c>
      <c r="L1365" s="139" t="s">
        <v>29</v>
      </c>
      <c r="M1365" s="139"/>
      <c r="N1365" s="139"/>
      <c r="O1365" s="139" t="s">
        <v>29</v>
      </c>
      <c r="P1365" s="139" t="s">
        <v>55</v>
      </c>
      <c r="Q1365" s="139"/>
      <c r="R1365" s="140">
        <v>14.0624</v>
      </c>
      <c r="S1365" s="140"/>
      <c r="T1365" s="151"/>
      <c r="U1365" s="140" t="s">
        <v>61</v>
      </c>
      <c r="V1365" s="164" t="s">
        <v>1</v>
      </c>
      <c r="W1365" s="170" t="str">
        <f t="shared" ca="1" si="181"/>
        <v>2011</v>
      </c>
      <c r="X1365" s="170" t="e">
        <f>INDEX(Kraftwerksliste!$C$21:$Z$559,MATCH(A1365,Kraftwerksliste!$D$21:$D$559,0),17)</f>
        <v>#N/A</v>
      </c>
      <c r="Z1365" s="153" t="str" cm="1">
        <f t="array" aca="1" ref="Z1365" ca="1">CELL("format",I1365)</f>
        <v>G</v>
      </c>
      <c r="AA1365" s="6">
        <v>1364</v>
      </c>
      <c r="AB1365" s="173" t="str">
        <f t="shared" ca="1" si="182"/>
        <v>2011</v>
      </c>
      <c r="AC1365" s="6">
        <f t="shared" si="183"/>
        <v>0</v>
      </c>
      <c r="AD1365" s="6">
        <f t="shared" si="184"/>
        <v>0</v>
      </c>
      <c r="AE1365" s="6">
        <f t="shared" si="186"/>
        <v>10</v>
      </c>
      <c r="AF1365" s="6" t="str">
        <f t="shared" si="185"/>
        <v>in Betrieb</v>
      </c>
    </row>
    <row r="1366" spans="1:32" x14ac:dyDescent="0.25">
      <c r="A1366" s="139" t="s">
        <v>5217</v>
      </c>
      <c r="B1366" s="139"/>
      <c r="C1366" s="139"/>
      <c r="D1366" s="139" t="s">
        <v>6717</v>
      </c>
      <c r="E1366" s="139" t="s">
        <v>6718</v>
      </c>
      <c r="F1366" s="139"/>
      <c r="G1366" s="139" t="s">
        <v>59</v>
      </c>
      <c r="H1366" s="139"/>
      <c r="I1366" s="32">
        <v>2011</v>
      </c>
      <c r="J1366" s="32">
        <v>2011</v>
      </c>
      <c r="K1366" s="139" t="s">
        <v>1</v>
      </c>
      <c r="L1366" s="139" t="s">
        <v>29</v>
      </c>
      <c r="M1366" s="139"/>
      <c r="N1366" s="139"/>
      <c r="O1366" s="139" t="s">
        <v>29</v>
      </c>
      <c r="P1366" s="139" t="s">
        <v>55</v>
      </c>
      <c r="Q1366" s="139"/>
      <c r="R1366" s="140">
        <v>13.89696</v>
      </c>
      <c r="S1366" s="140"/>
      <c r="T1366" s="151"/>
      <c r="U1366" s="140" t="s">
        <v>60</v>
      </c>
      <c r="V1366" s="164" t="s">
        <v>1</v>
      </c>
      <c r="W1366" s="170" t="str">
        <f t="shared" ca="1" si="181"/>
        <v>2011</v>
      </c>
      <c r="X1366" s="170" t="e">
        <f>INDEX(Kraftwerksliste!$C$21:$Z$559,MATCH(A1366,Kraftwerksliste!$D$21:$D$559,0),17)</f>
        <v>#N/A</v>
      </c>
      <c r="Z1366" s="153" t="str" cm="1">
        <f t="array" aca="1" ref="Z1366" ca="1">CELL("format",I1366)</f>
        <v>G</v>
      </c>
      <c r="AA1366" s="6">
        <v>1365</v>
      </c>
      <c r="AB1366" s="173" t="str">
        <f t="shared" ca="1" si="182"/>
        <v>2011</v>
      </c>
      <c r="AC1366" s="6">
        <f t="shared" si="183"/>
        <v>0</v>
      </c>
      <c r="AD1366" s="6">
        <f t="shared" si="184"/>
        <v>0</v>
      </c>
      <c r="AE1366" s="6">
        <f t="shared" si="186"/>
        <v>10</v>
      </c>
      <c r="AF1366" s="6" t="str">
        <f t="shared" si="185"/>
        <v>in Betrieb</v>
      </c>
    </row>
    <row r="1367" spans="1:32" ht="14.5" x14ac:dyDescent="0.35">
      <c r="A1367" s="122" t="s">
        <v>4452</v>
      </c>
      <c r="B1367" s="122"/>
      <c r="C1367" s="122"/>
      <c r="D1367" s="122" t="s">
        <v>6269</v>
      </c>
      <c r="E1367" s="122" t="s">
        <v>6267</v>
      </c>
      <c r="F1367" s="122" t="s">
        <v>6270</v>
      </c>
      <c r="G1367" s="119" t="s">
        <v>127</v>
      </c>
      <c r="H1367" s="122"/>
      <c r="I1367" s="32">
        <v>2011</v>
      </c>
      <c r="J1367" s="32">
        <v>2011</v>
      </c>
      <c r="K1367" s="50" t="s">
        <v>1</v>
      </c>
      <c r="L1367" s="88" t="s">
        <v>29</v>
      </c>
      <c r="M1367" s="120"/>
      <c r="N1367" s="122"/>
      <c r="O1367" s="88" t="s">
        <v>29</v>
      </c>
      <c r="P1367" s="121" t="s">
        <v>55</v>
      </c>
      <c r="Q1367" s="122"/>
      <c r="R1367" s="134">
        <v>13.396000000000001</v>
      </c>
      <c r="S1367" s="33"/>
      <c r="T1367" s="50"/>
      <c r="U1367" s="33" t="s">
        <v>1169</v>
      </c>
      <c r="V1367" s="159" t="s">
        <v>1</v>
      </c>
      <c r="W1367" s="170" t="str">
        <f t="shared" ca="1" si="181"/>
        <v>2011</v>
      </c>
      <c r="X1367" s="170" t="e">
        <f>INDEX(Kraftwerksliste!$C$21:$Z$559,MATCH(A1367,Kraftwerksliste!$D$21:$D$559,0),17)</f>
        <v>#N/A</v>
      </c>
      <c r="Z1367" s="153" t="str" cm="1">
        <f t="array" aca="1" ref="Z1367" ca="1">CELL("format",I1367)</f>
        <v>G</v>
      </c>
      <c r="AA1367" s="6">
        <v>1366</v>
      </c>
      <c r="AB1367" s="173" t="str">
        <f t="shared" ca="1" si="182"/>
        <v>2011</v>
      </c>
      <c r="AC1367" s="6">
        <f t="shared" si="183"/>
        <v>0</v>
      </c>
      <c r="AD1367" s="6">
        <f t="shared" si="184"/>
        <v>0</v>
      </c>
      <c r="AE1367" s="6">
        <f t="shared" si="186"/>
        <v>10</v>
      </c>
      <c r="AF1367" s="6" t="str">
        <f t="shared" si="185"/>
        <v>in Betrieb</v>
      </c>
    </row>
    <row r="1368" spans="1:32" ht="14.5" x14ac:dyDescent="0.35">
      <c r="A1368" s="122" t="s">
        <v>4468</v>
      </c>
      <c r="B1368" s="122"/>
      <c r="C1368" s="122"/>
      <c r="D1368" s="122" t="s">
        <v>6282</v>
      </c>
      <c r="E1368" s="122" t="s">
        <v>6283</v>
      </c>
      <c r="F1368" s="122" t="s">
        <v>6284</v>
      </c>
      <c r="G1368" s="119" t="s">
        <v>169</v>
      </c>
      <c r="H1368" s="122"/>
      <c r="I1368" s="32">
        <v>2011</v>
      </c>
      <c r="J1368" s="32">
        <v>2011</v>
      </c>
      <c r="K1368" s="50" t="s">
        <v>1</v>
      </c>
      <c r="L1368" s="88" t="s">
        <v>29</v>
      </c>
      <c r="M1368" s="122"/>
      <c r="N1368" s="122"/>
      <c r="O1368" s="88" t="s">
        <v>29</v>
      </c>
      <c r="P1368" s="121" t="s">
        <v>55</v>
      </c>
      <c r="Q1368" s="122"/>
      <c r="R1368" s="134">
        <v>11.744999999999999</v>
      </c>
      <c r="S1368" s="33"/>
      <c r="T1368" s="50"/>
      <c r="U1368" s="33" t="s">
        <v>231</v>
      </c>
      <c r="V1368" s="159" t="s">
        <v>1</v>
      </c>
      <c r="W1368" s="170" t="str">
        <f t="shared" ca="1" si="181"/>
        <v>2011</v>
      </c>
      <c r="X1368" s="170" t="e">
        <f>INDEX(Kraftwerksliste!$C$21:$Z$559,MATCH(A1368,Kraftwerksliste!$D$21:$D$559,0),17)</f>
        <v>#N/A</v>
      </c>
      <c r="Z1368" s="153" t="str" cm="1">
        <f t="array" aca="1" ref="Z1368" ca="1">CELL("format",I1368)</f>
        <v>G</v>
      </c>
      <c r="AA1368" s="6">
        <v>1367</v>
      </c>
      <c r="AB1368" s="173" t="str">
        <f t="shared" ca="1" si="182"/>
        <v>2011</v>
      </c>
      <c r="AC1368" s="6">
        <f t="shared" si="183"/>
        <v>0</v>
      </c>
      <c r="AD1368" s="6">
        <f t="shared" si="184"/>
        <v>0</v>
      </c>
      <c r="AE1368" s="6">
        <f t="shared" si="186"/>
        <v>10</v>
      </c>
      <c r="AF1368" s="6" t="str">
        <f t="shared" si="185"/>
        <v>in Betrieb</v>
      </c>
    </row>
    <row r="1369" spans="1:32" x14ac:dyDescent="0.25">
      <c r="A1369" s="139" t="s">
        <v>5104</v>
      </c>
      <c r="B1369" s="139"/>
      <c r="C1369" s="139"/>
      <c r="D1369" s="139" t="s">
        <v>6662</v>
      </c>
      <c r="E1369" s="139" t="s">
        <v>6663</v>
      </c>
      <c r="F1369" s="139" t="s">
        <v>6664</v>
      </c>
      <c r="G1369" s="139" t="s">
        <v>66</v>
      </c>
      <c r="H1369" s="139"/>
      <c r="I1369" s="32">
        <v>2011</v>
      </c>
      <c r="J1369" s="32">
        <v>2011</v>
      </c>
      <c r="K1369" s="139" t="s">
        <v>1</v>
      </c>
      <c r="L1369" s="139" t="s">
        <v>29</v>
      </c>
      <c r="M1369" s="139"/>
      <c r="N1369" s="139"/>
      <c r="O1369" s="139" t="s">
        <v>29</v>
      </c>
      <c r="P1369" s="139" t="s">
        <v>55</v>
      </c>
      <c r="Q1369" s="139"/>
      <c r="R1369" s="140">
        <v>10.6005</v>
      </c>
      <c r="S1369" s="140"/>
      <c r="T1369" s="151"/>
      <c r="U1369" s="140" t="s">
        <v>100</v>
      </c>
      <c r="V1369" s="164" t="s">
        <v>1</v>
      </c>
      <c r="W1369" s="170" t="str">
        <f t="shared" ca="1" si="181"/>
        <v>2011</v>
      </c>
      <c r="X1369" s="170" t="e">
        <f>INDEX(Kraftwerksliste!$C$21:$Z$559,MATCH(A1369,Kraftwerksliste!$D$21:$D$559,0),17)</f>
        <v>#N/A</v>
      </c>
      <c r="Z1369" s="153" t="str" cm="1">
        <f t="array" aca="1" ref="Z1369" ca="1">CELL("format",I1369)</f>
        <v>G</v>
      </c>
      <c r="AA1369" s="6">
        <v>1368</v>
      </c>
      <c r="AB1369" s="173" t="str">
        <f t="shared" ca="1" si="182"/>
        <v>2011</v>
      </c>
      <c r="AC1369" s="6">
        <f t="shared" si="183"/>
        <v>0</v>
      </c>
      <c r="AD1369" s="6">
        <f t="shared" si="184"/>
        <v>0</v>
      </c>
      <c r="AE1369" s="6">
        <f t="shared" si="186"/>
        <v>10</v>
      </c>
      <c r="AF1369" s="6" t="str">
        <f t="shared" si="185"/>
        <v>in Betrieb</v>
      </c>
    </row>
    <row r="1370" spans="1:32" x14ac:dyDescent="0.25">
      <c r="A1370" s="139" t="s">
        <v>5614</v>
      </c>
      <c r="B1370" s="139"/>
      <c r="C1370" s="139"/>
      <c r="D1370" s="139" t="s">
        <v>6963</v>
      </c>
      <c r="E1370" s="139" t="s">
        <v>6964</v>
      </c>
      <c r="F1370" s="139" t="s">
        <v>6965</v>
      </c>
      <c r="G1370" s="139" t="s">
        <v>144</v>
      </c>
      <c r="H1370" s="139"/>
      <c r="I1370" s="32">
        <v>2011</v>
      </c>
      <c r="J1370" s="32">
        <v>2011</v>
      </c>
      <c r="K1370" s="139" t="s">
        <v>1</v>
      </c>
      <c r="L1370" s="139" t="s">
        <v>29</v>
      </c>
      <c r="M1370" s="139"/>
      <c r="N1370" s="139"/>
      <c r="O1370" s="139" t="s">
        <v>29</v>
      </c>
      <c r="P1370" s="139" t="s">
        <v>55</v>
      </c>
      <c r="Q1370" s="139"/>
      <c r="R1370" s="140">
        <v>10.283520000000001</v>
      </c>
      <c r="S1370" s="140"/>
      <c r="T1370" s="151"/>
      <c r="U1370" s="140" t="s">
        <v>268</v>
      </c>
      <c r="V1370" s="164" t="s">
        <v>1</v>
      </c>
      <c r="W1370" s="170" t="str">
        <f t="shared" ca="1" si="181"/>
        <v>2011</v>
      </c>
      <c r="X1370" s="170" t="e">
        <f>INDEX(Kraftwerksliste!$C$21:$Z$559,MATCH(A1370,Kraftwerksliste!$D$21:$D$559,0),17)</f>
        <v>#N/A</v>
      </c>
      <c r="Z1370" s="153" t="str" cm="1">
        <f t="array" aca="1" ref="Z1370" ca="1">CELL("format",I1370)</f>
        <v>G</v>
      </c>
      <c r="AA1370" s="6">
        <v>1369</v>
      </c>
      <c r="AB1370" s="173" t="str">
        <f t="shared" ca="1" si="182"/>
        <v>2011</v>
      </c>
      <c r="AC1370" s="6">
        <f t="shared" si="183"/>
        <v>0</v>
      </c>
      <c r="AD1370" s="6">
        <f t="shared" si="184"/>
        <v>0</v>
      </c>
      <c r="AE1370" s="6">
        <f t="shared" si="186"/>
        <v>10</v>
      </c>
      <c r="AF1370" s="6" t="str">
        <f t="shared" si="185"/>
        <v>in Betrieb</v>
      </c>
    </row>
    <row r="1371" spans="1:32" ht="162.5" x14ac:dyDescent="0.25">
      <c r="A1371" s="54" t="s">
        <v>4142</v>
      </c>
      <c r="B1371" s="51"/>
      <c r="C1371" s="50"/>
      <c r="D1371" s="75" t="s">
        <v>6094</v>
      </c>
      <c r="E1371" s="62" t="s">
        <v>6095</v>
      </c>
      <c r="F1371" s="51" t="s">
        <v>6096</v>
      </c>
      <c r="G1371" s="36" t="s">
        <v>170</v>
      </c>
      <c r="H1371" s="50"/>
      <c r="I1371" s="32">
        <v>2011</v>
      </c>
      <c r="J1371" s="32">
        <v>2011</v>
      </c>
      <c r="K1371" s="50" t="s">
        <v>1</v>
      </c>
      <c r="L1371" s="50" t="s">
        <v>29</v>
      </c>
      <c r="M1371" s="51"/>
      <c r="N1371" s="50"/>
      <c r="O1371" s="92" t="s">
        <v>29</v>
      </c>
      <c r="P1371" s="36" t="s">
        <v>55</v>
      </c>
      <c r="Q1371" s="50"/>
      <c r="R1371" s="76">
        <v>20.0044</v>
      </c>
      <c r="S1371" s="83"/>
      <c r="T1371" s="148"/>
      <c r="U1371" s="83" t="s">
        <v>100</v>
      </c>
      <c r="V1371" s="155" t="s">
        <v>1</v>
      </c>
      <c r="W1371" s="170" t="str">
        <f t="shared" ca="1" si="181"/>
        <v>2011</v>
      </c>
      <c r="X1371" s="170" t="e">
        <f>INDEX(Kraftwerksliste!$C$21:$Z$559,MATCH(A1371,Kraftwerksliste!$D$21:$D$559,0),17)</f>
        <v>#N/A</v>
      </c>
      <c r="Z1371" s="153" t="str" cm="1">
        <f t="array" aca="1" ref="Z1371" ca="1">CELL("format",I1371)</f>
        <v>G</v>
      </c>
      <c r="AA1371" s="6">
        <v>1370</v>
      </c>
      <c r="AB1371" s="173" t="str">
        <f t="shared" ca="1" si="182"/>
        <v>2011</v>
      </c>
      <c r="AC1371" s="6">
        <f t="shared" si="183"/>
        <v>0</v>
      </c>
      <c r="AD1371" s="6">
        <f t="shared" si="184"/>
        <v>0</v>
      </c>
      <c r="AE1371" s="6">
        <f t="shared" si="186"/>
        <v>10</v>
      </c>
      <c r="AF1371" s="6" t="str">
        <f t="shared" si="185"/>
        <v>in Betrieb</v>
      </c>
    </row>
    <row r="1372" spans="1:32" x14ac:dyDescent="0.25">
      <c r="A1372" s="139" t="s">
        <v>5280</v>
      </c>
      <c r="B1372" s="139"/>
      <c r="C1372" s="139"/>
      <c r="D1372" s="139" t="s">
        <v>6754</v>
      </c>
      <c r="E1372" s="139" t="s">
        <v>6755</v>
      </c>
      <c r="F1372" s="139" t="s">
        <v>6756</v>
      </c>
      <c r="G1372" s="139" t="s">
        <v>98</v>
      </c>
      <c r="H1372" s="139"/>
      <c r="I1372" s="32">
        <v>2011</v>
      </c>
      <c r="J1372" s="32">
        <v>2011</v>
      </c>
      <c r="K1372" s="139" t="s">
        <v>1</v>
      </c>
      <c r="L1372" s="139" t="s">
        <v>29</v>
      </c>
      <c r="M1372" s="139"/>
      <c r="N1372" s="139"/>
      <c r="O1372" s="139" t="s">
        <v>29</v>
      </c>
      <c r="P1372" s="139" t="s">
        <v>55</v>
      </c>
      <c r="Q1372" s="139"/>
      <c r="R1372" s="140">
        <v>12.8</v>
      </c>
      <c r="S1372" s="140"/>
      <c r="T1372" s="151"/>
      <c r="U1372" s="140" t="s">
        <v>61</v>
      </c>
      <c r="V1372" s="164" t="s">
        <v>1</v>
      </c>
      <c r="W1372" s="170" t="str">
        <f t="shared" ca="1" si="181"/>
        <v>2011</v>
      </c>
      <c r="X1372" s="170" t="e">
        <f>INDEX(Kraftwerksliste!$C$21:$Z$559,MATCH(A1372,Kraftwerksliste!$D$21:$D$559,0),17)</f>
        <v>#N/A</v>
      </c>
      <c r="Z1372" s="153" t="str" cm="1">
        <f t="array" aca="1" ref="Z1372" ca="1">CELL("format",I1372)</f>
        <v>G</v>
      </c>
      <c r="AA1372" s="6">
        <v>1371</v>
      </c>
      <c r="AB1372" s="173" t="str">
        <f t="shared" ca="1" si="182"/>
        <v>2011</v>
      </c>
      <c r="AC1372" s="6">
        <f t="shared" si="183"/>
        <v>0</v>
      </c>
      <c r="AD1372" s="6">
        <f t="shared" si="184"/>
        <v>0</v>
      </c>
      <c r="AE1372" s="6">
        <f t="shared" si="186"/>
        <v>10</v>
      </c>
      <c r="AF1372" s="6" t="str">
        <f t="shared" si="185"/>
        <v>in Betrieb</v>
      </c>
    </row>
    <row r="1373" spans="1:32" x14ac:dyDescent="0.25">
      <c r="A1373" s="139" t="s">
        <v>4962</v>
      </c>
      <c r="B1373" s="139" t="s">
        <v>4963</v>
      </c>
      <c r="C1373" s="139"/>
      <c r="D1373" s="139" t="s">
        <v>6105</v>
      </c>
      <c r="E1373" s="139" t="s">
        <v>6571</v>
      </c>
      <c r="F1373" s="139" t="s">
        <v>6572</v>
      </c>
      <c r="G1373" s="139" t="s">
        <v>66</v>
      </c>
      <c r="H1373" s="139"/>
      <c r="I1373" s="30">
        <v>41044</v>
      </c>
      <c r="J1373" s="38">
        <v>41044</v>
      </c>
      <c r="K1373" s="139" t="s">
        <v>1</v>
      </c>
      <c r="L1373" s="139" t="s">
        <v>29</v>
      </c>
      <c r="M1373" s="139"/>
      <c r="N1373" s="139"/>
      <c r="O1373" s="139" t="s">
        <v>29</v>
      </c>
      <c r="P1373" s="139" t="s">
        <v>55</v>
      </c>
      <c r="Q1373" s="139" t="s">
        <v>58</v>
      </c>
      <c r="R1373" s="140">
        <v>11.425000000000001</v>
      </c>
      <c r="S1373" s="140"/>
      <c r="T1373" s="151"/>
      <c r="U1373" s="140" t="s">
        <v>100</v>
      </c>
      <c r="V1373" s="164" t="s">
        <v>1</v>
      </c>
      <c r="W1373" s="170">
        <f t="shared" ca="1" si="181"/>
        <v>2012</v>
      </c>
      <c r="X1373" s="170" t="e">
        <f>INDEX(Kraftwerksliste!$C$21:$Z$559,MATCH(A1373,Kraftwerksliste!$D$21:$D$559,0),17)</f>
        <v>#N/A</v>
      </c>
      <c r="Z1373" s="153" t="str" cm="1">
        <f t="array" aca="1" ref="Z1373" ca="1">CELL("format",I1373)</f>
        <v>D1</v>
      </c>
      <c r="AA1373" s="6">
        <v>1372</v>
      </c>
      <c r="AB1373" s="173">
        <f t="shared" ca="1" si="182"/>
        <v>2012</v>
      </c>
      <c r="AC1373" s="6">
        <f t="shared" si="183"/>
        <v>0</v>
      </c>
      <c r="AD1373" s="6">
        <f t="shared" si="184"/>
        <v>0</v>
      </c>
      <c r="AE1373" s="6">
        <f t="shared" si="186"/>
        <v>10</v>
      </c>
      <c r="AF1373" s="6" t="str">
        <f t="shared" si="185"/>
        <v>in Betrieb</v>
      </c>
    </row>
    <row r="1374" spans="1:32" ht="14.5" x14ac:dyDescent="0.35">
      <c r="A1374" s="122" t="s">
        <v>4522</v>
      </c>
      <c r="B1374" s="122"/>
      <c r="C1374" s="122"/>
      <c r="D1374" s="122" t="s">
        <v>6314</v>
      </c>
      <c r="E1374" s="122" t="s">
        <v>6315</v>
      </c>
      <c r="F1374" s="122" t="s">
        <v>6316</v>
      </c>
      <c r="G1374" s="119" t="s">
        <v>170</v>
      </c>
      <c r="H1374" s="122"/>
      <c r="I1374" s="32">
        <v>2012</v>
      </c>
      <c r="J1374" s="32">
        <v>2012</v>
      </c>
      <c r="K1374" s="50" t="s">
        <v>1</v>
      </c>
      <c r="L1374" s="122" t="s">
        <v>29</v>
      </c>
      <c r="M1374" s="122"/>
      <c r="N1374" s="122"/>
      <c r="O1374" s="122" t="s">
        <v>29</v>
      </c>
      <c r="P1374" s="121" t="s">
        <v>55</v>
      </c>
      <c r="Q1374" s="122"/>
      <c r="R1374" s="134">
        <v>10.791040000000001</v>
      </c>
      <c r="S1374" s="33"/>
      <c r="T1374" s="50"/>
      <c r="U1374" s="33" t="s">
        <v>100</v>
      </c>
      <c r="V1374" s="159" t="s">
        <v>1</v>
      </c>
      <c r="W1374" s="170" t="str">
        <f t="shared" ca="1" si="181"/>
        <v>2012</v>
      </c>
      <c r="X1374" s="170" t="e">
        <f>INDEX(Kraftwerksliste!$C$21:$Z$559,MATCH(A1374,Kraftwerksliste!$D$21:$D$559,0),17)</f>
        <v>#N/A</v>
      </c>
      <c r="Z1374" s="153" t="str" cm="1">
        <f t="array" aca="1" ref="Z1374" ca="1">CELL("format",I1374)</f>
        <v>G</v>
      </c>
      <c r="AA1374" s="6">
        <v>1373</v>
      </c>
      <c r="AB1374" s="173" t="str">
        <f t="shared" ca="1" si="182"/>
        <v>2012</v>
      </c>
      <c r="AC1374" s="6">
        <f t="shared" si="183"/>
        <v>0</v>
      </c>
      <c r="AD1374" s="6">
        <f t="shared" si="184"/>
        <v>0</v>
      </c>
      <c r="AE1374" s="6">
        <f t="shared" si="186"/>
        <v>10</v>
      </c>
      <c r="AF1374" s="6" t="str">
        <f t="shared" si="185"/>
        <v>in Betrieb</v>
      </c>
    </row>
    <row r="1375" spans="1:32" x14ac:dyDescent="0.25">
      <c r="A1375" s="139" t="s">
        <v>5512</v>
      </c>
      <c r="B1375" s="139"/>
      <c r="C1375" s="139"/>
      <c r="D1375" s="139" t="s">
        <v>6894</v>
      </c>
      <c r="E1375" s="139" t="s">
        <v>2818</v>
      </c>
      <c r="F1375" s="139" t="s">
        <v>6895</v>
      </c>
      <c r="G1375" s="139" t="s">
        <v>99</v>
      </c>
      <c r="H1375" s="139"/>
      <c r="I1375" s="32">
        <v>2012</v>
      </c>
      <c r="J1375" s="32">
        <v>2012</v>
      </c>
      <c r="K1375" s="139" t="s">
        <v>1</v>
      </c>
      <c r="L1375" s="139" t="s">
        <v>29</v>
      </c>
      <c r="M1375" s="139"/>
      <c r="N1375" s="139"/>
      <c r="O1375" s="139" t="s">
        <v>29</v>
      </c>
      <c r="P1375" s="139" t="s">
        <v>55</v>
      </c>
      <c r="Q1375" s="139"/>
      <c r="R1375" s="140">
        <v>28.34412</v>
      </c>
      <c r="S1375" s="140"/>
      <c r="T1375" s="151"/>
      <c r="U1375" s="140" t="s">
        <v>100</v>
      </c>
      <c r="V1375" s="164" t="s">
        <v>1</v>
      </c>
      <c r="W1375" s="170" t="str">
        <f t="shared" ca="1" si="181"/>
        <v>2012</v>
      </c>
      <c r="X1375" s="170" t="e">
        <f>INDEX(Kraftwerksliste!$C$21:$Z$559,MATCH(A1375,Kraftwerksliste!$D$21:$D$559,0),17)</f>
        <v>#N/A</v>
      </c>
      <c r="Z1375" s="153" t="str" cm="1">
        <f t="array" aca="1" ref="Z1375" ca="1">CELL("format",I1375)</f>
        <v>G</v>
      </c>
      <c r="AA1375" s="6">
        <v>1374</v>
      </c>
      <c r="AB1375" s="173" t="str">
        <f t="shared" ca="1" si="182"/>
        <v>2012</v>
      </c>
      <c r="AC1375" s="6">
        <f t="shared" si="183"/>
        <v>0</v>
      </c>
      <c r="AD1375" s="6">
        <f t="shared" si="184"/>
        <v>0</v>
      </c>
      <c r="AE1375" s="6">
        <f t="shared" si="186"/>
        <v>10</v>
      </c>
      <c r="AF1375" s="6" t="str">
        <f t="shared" si="185"/>
        <v>in Betrieb</v>
      </c>
    </row>
    <row r="1376" spans="1:32" x14ac:dyDescent="0.25">
      <c r="A1376" s="139" t="s">
        <v>5622</v>
      </c>
      <c r="B1376" s="139"/>
      <c r="C1376" s="139"/>
      <c r="D1376" s="139" t="s">
        <v>6972</v>
      </c>
      <c r="E1376" s="139" t="s">
        <v>6973</v>
      </c>
      <c r="F1376" s="139" t="s">
        <v>6974</v>
      </c>
      <c r="G1376" s="139" t="s">
        <v>99</v>
      </c>
      <c r="H1376" s="139"/>
      <c r="I1376" s="32">
        <v>2012</v>
      </c>
      <c r="J1376" s="32">
        <v>2012</v>
      </c>
      <c r="K1376" s="139" t="s">
        <v>1</v>
      </c>
      <c r="L1376" s="139" t="s">
        <v>29</v>
      </c>
      <c r="M1376" s="139"/>
      <c r="N1376" s="139"/>
      <c r="O1376" s="139" t="s">
        <v>29</v>
      </c>
      <c r="P1376" s="139" t="s">
        <v>55</v>
      </c>
      <c r="Q1376" s="139"/>
      <c r="R1376" s="140">
        <v>10.7448</v>
      </c>
      <c r="S1376" s="140"/>
      <c r="T1376" s="151"/>
      <c r="U1376" s="140" t="s">
        <v>100</v>
      </c>
      <c r="V1376" s="164" t="s">
        <v>1</v>
      </c>
      <c r="W1376" s="170" t="str">
        <f t="shared" ca="1" si="181"/>
        <v>2012</v>
      </c>
      <c r="X1376" s="170" t="e">
        <f>INDEX(Kraftwerksliste!$C$21:$Z$559,MATCH(A1376,Kraftwerksliste!$D$21:$D$559,0),17)</f>
        <v>#N/A</v>
      </c>
      <c r="Z1376" s="153" t="str" cm="1">
        <f t="array" aca="1" ref="Z1376" ca="1">CELL("format",I1376)</f>
        <v>G</v>
      </c>
      <c r="AA1376" s="6">
        <v>1375</v>
      </c>
      <c r="AB1376" s="173" t="str">
        <f t="shared" ca="1" si="182"/>
        <v>2012</v>
      </c>
      <c r="AC1376" s="6">
        <f t="shared" si="183"/>
        <v>0</v>
      </c>
      <c r="AD1376" s="6">
        <f t="shared" si="184"/>
        <v>0</v>
      </c>
      <c r="AE1376" s="6">
        <f t="shared" si="186"/>
        <v>10</v>
      </c>
      <c r="AF1376" s="6" t="str">
        <f t="shared" si="185"/>
        <v>in Betrieb</v>
      </c>
    </row>
    <row r="1377" spans="1:32" x14ac:dyDescent="0.25">
      <c r="A1377" s="139" t="s">
        <v>4983</v>
      </c>
      <c r="B1377" s="139"/>
      <c r="C1377" s="139"/>
      <c r="D1377" s="139" t="s">
        <v>6589</v>
      </c>
      <c r="E1377" s="139" t="s">
        <v>6590</v>
      </c>
      <c r="F1377" s="139"/>
      <c r="G1377" s="139" t="s">
        <v>66</v>
      </c>
      <c r="H1377" s="139"/>
      <c r="I1377" s="32">
        <v>2012</v>
      </c>
      <c r="J1377" s="32">
        <v>2012</v>
      </c>
      <c r="K1377" s="139" t="s">
        <v>1</v>
      </c>
      <c r="L1377" s="139" t="s">
        <v>29</v>
      </c>
      <c r="M1377" s="139"/>
      <c r="N1377" s="139"/>
      <c r="O1377" s="139" t="s">
        <v>29</v>
      </c>
      <c r="P1377" s="139" t="s">
        <v>55</v>
      </c>
      <c r="Q1377" s="139"/>
      <c r="R1377" s="140">
        <v>25.559139999999999</v>
      </c>
      <c r="S1377" s="140"/>
      <c r="T1377" s="151"/>
      <c r="U1377" s="140" t="s">
        <v>77</v>
      </c>
      <c r="V1377" s="164" t="s">
        <v>1</v>
      </c>
      <c r="W1377" s="170" t="str">
        <f t="shared" ca="1" si="181"/>
        <v>2012</v>
      </c>
      <c r="X1377" s="170" t="e">
        <f>INDEX(Kraftwerksliste!$C$21:$Z$559,MATCH(A1377,Kraftwerksliste!$D$21:$D$559,0),17)</f>
        <v>#N/A</v>
      </c>
      <c r="Z1377" s="153" t="str" cm="1">
        <f t="array" aca="1" ref="Z1377" ca="1">CELL("format",I1377)</f>
        <v>G</v>
      </c>
      <c r="AA1377" s="6">
        <v>1376</v>
      </c>
      <c r="AB1377" s="173" t="str">
        <f t="shared" ca="1" si="182"/>
        <v>2012</v>
      </c>
      <c r="AC1377" s="6">
        <f t="shared" si="183"/>
        <v>0</v>
      </c>
      <c r="AD1377" s="6">
        <f t="shared" si="184"/>
        <v>0</v>
      </c>
      <c r="AE1377" s="6">
        <f t="shared" si="186"/>
        <v>10</v>
      </c>
      <c r="AF1377" s="6" t="str">
        <f t="shared" si="185"/>
        <v>in Betrieb</v>
      </c>
    </row>
    <row r="1378" spans="1:32" ht="25" x14ac:dyDescent="0.25">
      <c r="A1378" s="50" t="s">
        <v>4271</v>
      </c>
      <c r="B1378" s="50" t="s">
        <v>4272</v>
      </c>
      <c r="C1378" s="54"/>
      <c r="D1378" s="96" t="s">
        <v>6173</v>
      </c>
      <c r="E1378" s="83" t="s">
        <v>6174</v>
      </c>
      <c r="F1378" s="33" t="s">
        <v>6175</v>
      </c>
      <c r="G1378" s="56" t="s">
        <v>78</v>
      </c>
      <c r="H1378" s="33"/>
      <c r="I1378" s="32">
        <v>2012</v>
      </c>
      <c r="J1378" s="32">
        <v>2012</v>
      </c>
      <c r="K1378" s="33" t="s">
        <v>1</v>
      </c>
      <c r="L1378" s="33" t="s">
        <v>29</v>
      </c>
      <c r="M1378" s="33"/>
      <c r="N1378" s="33"/>
      <c r="O1378" s="33" t="s">
        <v>29</v>
      </c>
      <c r="P1378" s="33" t="s">
        <v>55</v>
      </c>
      <c r="Q1378" s="33" t="s">
        <v>58</v>
      </c>
      <c r="R1378" s="55">
        <v>24.361039999999999</v>
      </c>
      <c r="S1378" s="111"/>
      <c r="T1378" s="54"/>
      <c r="U1378" s="36" t="s">
        <v>121</v>
      </c>
      <c r="V1378" s="158" t="s">
        <v>1</v>
      </c>
      <c r="W1378" s="170" t="str">
        <f t="shared" ca="1" si="181"/>
        <v>2012</v>
      </c>
      <c r="X1378" s="170" t="e">
        <f>INDEX(Kraftwerksliste!$C$21:$Z$559,MATCH(A1378,Kraftwerksliste!$D$21:$D$559,0),17)</f>
        <v>#N/A</v>
      </c>
      <c r="Z1378" s="153" t="str" cm="1">
        <f t="array" aca="1" ref="Z1378" ca="1">CELL("format",I1378)</f>
        <v>G</v>
      </c>
      <c r="AA1378" s="6">
        <v>1377</v>
      </c>
      <c r="AB1378" s="173" t="str">
        <f t="shared" ca="1" si="182"/>
        <v>2012</v>
      </c>
      <c r="AC1378" s="6">
        <f t="shared" si="183"/>
        <v>0</v>
      </c>
      <c r="AD1378" s="6">
        <f t="shared" si="184"/>
        <v>0</v>
      </c>
      <c r="AE1378" s="6">
        <f t="shared" si="186"/>
        <v>10</v>
      </c>
      <c r="AF1378" s="6" t="str">
        <f t="shared" si="185"/>
        <v>in Betrieb</v>
      </c>
    </row>
    <row r="1379" spans="1:32" ht="14.5" x14ac:dyDescent="0.35">
      <c r="A1379" s="122" t="s">
        <v>4537</v>
      </c>
      <c r="B1379" s="122"/>
      <c r="C1379" s="122"/>
      <c r="D1379" s="122" t="s">
        <v>6326</v>
      </c>
      <c r="E1379" s="122" t="s">
        <v>6327</v>
      </c>
      <c r="F1379" s="122" t="s">
        <v>6328</v>
      </c>
      <c r="G1379" s="119" t="s">
        <v>144</v>
      </c>
      <c r="H1379" s="122"/>
      <c r="I1379" s="32">
        <v>2012</v>
      </c>
      <c r="J1379" s="32">
        <v>2012</v>
      </c>
      <c r="K1379" s="50" t="s">
        <v>1</v>
      </c>
      <c r="L1379" s="122" t="s">
        <v>29</v>
      </c>
      <c r="M1379" s="122"/>
      <c r="N1379" s="122"/>
      <c r="O1379" s="122" t="s">
        <v>29</v>
      </c>
      <c r="P1379" s="121" t="s">
        <v>55</v>
      </c>
      <c r="Q1379" s="122"/>
      <c r="R1379" s="134">
        <v>20.908799999999999</v>
      </c>
      <c r="S1379" s="33"/>
      <c r="T1379" s="50"/>
      <c r="U1379" s="33" t="s">
        <v>7266</v>
      </c>
      <c r="V1379" s="159" t="s">
        <v>1</v>
      </c>
      <c r="W1379" s="170" t="str">
        <f t="shared" ca="1" si="181"/>
        <v>2012</v>
      </c>
      <c r="X1379" s="170" t="e">
        <f>INDEX(Kraftwerksliste!$C$21:$Z$559,MATCH(A1379,Kraftwerksliste!$D$21:$D$559,0),17)</f>
        <v>#N/A</v>
      </c>
      <c r="Z1379" s="153" t="str" cm="1">
        <f t="array" aca="1" ref="Z1379" ca="1">CELL("format",I1379)</f>
        <v>G</v>
      </c>
      <c r="AA1379" s="6">
        <v>1378</v>
      </c>
      <c r="AB1379" s="173" t="str">
        <f t="shared" ca="1" si="182"/>
        <v>2012</v>
      </c>
      <c r="AC1379" s="6">
        <f t="shared" si="183"/>
        <v>0</v>
      </c>
      <c r="AD1379" s="6">
        <f t="shared" si="184"/>
        <v>0</v>
      </c>
      <c r="AE1379" s="6">
        <f t="shared" si="186"/>
        <v>10</v>
      </c>
      <c r="AF1379" s="6" t="str">
        <f t="shared" si="185"/>
        <v>in Betrieb</v>
      </c>
    </row>
    <row r="1380" spans="1:32" x14ac:dyDescent="0.25">
      <c r="A1380" s="139" t="s">
        <v>5383</v>
      </c>
      <c r="B1380" s="139" t="s">
        <v>3873</v>
      </c>
      <c r="C1380" s="139"/>
      <c r="D1380" s="139" t="s">
        <v>6816</v>
      </c>
      <c r="E1380" s="139" t="s">
        <v>6817</v>
      </c>
      <c r="F1380" s="139" t="s">
        <v>6818</v>
      </c>
      <c r="G1380" s="139" t="s">
        <v>169</v>
      </c>
      <c r="H1380" s="139"/>
      <c r="I1380" s="32">
        <v>2012</v>
      </c>
      <c r="J1380" s="32">
        <v>2012</v>
      </c>
      <c r="K1380" s="139" t="s">
        <v>1</v>
      </c>
      <c r="L1380" s="139" t="s">
        <v>29</v>
      </c>
      <c r="M1380" s="139"/>
      <c r="N1380" s="139"/>
      <c r="O1380" s="139" t="s">
        <v>29</v>
      </c>
      <c r="P1380" s="139" t="s">
        <v>55</v>
      </c>
      <c r="Q1380" s="139"/>
      <c r="R1380" s="140">
        <v>19.921919999999997</v>
      </c>
      <c r="S1380" s="140"/>
      <c r="T1380" s="151"/>
      <c r="U1380" s="140" t="s">
        <v>100</v>
      </c>
      <c r="V1380" s="164" t="s">
        <v>1</v>
      </c>
      <c r="W1380" s="170" t="str">
        <f t="shared" ca="1" si="181"/>
        <v>2012</v>
      </c>
      <c r="X1380" s="170" t="e">
        <f>INDEX(Kraftwerksliste!$C$21:$Z$559,MATCH(A1380,Kraftwerksliste!$D$21:$D$559,0),17)</f>
        <v>#N/A</v>
      </c>
      <c r="Z1380" s="153" t="str" cm="1">
        <f t="array" aca="1" ref="Z1380" ca="1">CELL("format",I1380)</f>
        <v>G</v>
      </c>
      <c r="AA1380" s="6">
        <v>1379</v>
      </c>
      <c r="AB1380" s="173" t="str">
        <f t="shared" ca="1" si="182"/>
        <v>2012</v>
      </c>
      <c r="AC1380" s="6">
        <f t="shared" si="183"/>
        <v>0</v>
      </c>
      <c r="AD1380" s="6">
        <f t="shared" si="184"/>
        <v>0</v>
      </c>
      <c r="AE1380" s="6">
        <f t="shared" si="186"/>
        <v>10</v>
      </c>
      <c r="AF1380" s="6" t="str">
        <f t="shared" si="185"/>
        <v>in Betrieb</v>
      </c>
    </row>
    <row r="1381" spans="1:32" x14ac:dyDescent="0.25">
      <c r="A1381" s="139" t="s">
        <v>5267</v>
      </c>
      <c r="B1381" s="139"/>
      <c r="C1381" s="139"/>
      <c r="D1381" s="139" t="s">
        <v>6746</v>
      </c>
      <c r="E1381" s="139" t="s">
        <v>6747</v>
      </c>
      <c r="F1381" s="139" t="s">
        <v>6748</v>
      </c>
      <c r="G1381" s="139" t="s">
        <v>66</v>
      </c>
      <c r="H1381" s="139"/>
      <c r="I1381" s="32">
        <v>2012</v>
      </c>
      <c r="J1381" s="32">
        <v>2012</v>
      </c>
      <c r="K1381" s="139" t="s">
        <v>1</v>
      </c>
      <c r="L1381" s="139" t="s">
        <v>29</v>
      </c>
      <c r="M1381" s="139"/>
      <c r="N1381" s="139"/>
      <c r="O1381" s="139" t="s">
        <v>29</v>
      </c>
      <c r="P1381" s="139" t="s">
        <v>55</v>
      </c>
      <c r="Q1381" s="139"/>
      <c r="R1381" s="140">
        <v>18.978840000000002</v>
      </c>
      <c r="S1381" s="140"/>
      <c r="T1381" s="151"/>
      <c r="U1381" s="140" t="s">
        <v>77</v>
      </c>
      <c r="V1381" s="164" t="s">
        <v>1</v>
      </c>
      <c r="W1381" s="170" t="str">
        <f t="shared" ca="1" si="181"/>
        <v>2012</v>
      </c>
      <c r="X1381" s="170" t="e">
        <f>INDEX(Kraftwerksliste!$C$21:$Z$559,MATCH(A1381,Kraftwerksliste!$D$21:$D$559,0),17)</f>
        <v>#N/A</v>
      </c>
      <c r="Z1381" s="153" t="str" cm="1">
        <f t="array" aca="1" ref="Z1381" ca="1">CELL("format",I1381)</f>
        <v>G</v>
      </c>
      <c r="AA1381" s="6">
        <v>1380</v>
      </c>
      <c r="AB1381" s="173" t="str">
        <f t="shared" ca="1" si="182"/>
        <v>2012</v>
      </c>
      <c r="AC1381" s="6">
        <f t="shared" si="183"/>
        <v>0</v>
      </c>
      <c r="AD1381" s="6">
        <f t="shared" si="184"/>
        <v>0</v>
      </c>
      <c r="AE1381" s="6">
        <f t="shared" si="186"/>
        <v>10</v>
      </c>
      <c r="AF1381" s="6" t="str">
        <f t="shared" si="185"/>
        <v>in Betrieb</v>
      </c>
    </row>
    <row r="1382" spans="1:32" x14ac:dyDescent="0.25">
      <c r="A1382" s="139" t="s">
        <v>5208</v>
      </c>
      <c r="B1382" s="139"/>
      <c r="C1382" s="139"/>
      <c r="D1382" s="139" t="s">
        <v>6710</v>
      </c>
      <c r="E1382" s="139" t="s">
        <v>6711</v>
      </c>
      <c r="F1382" s="139" t="s">
        <v>6712</v>
      </c>
      <c r="G1382" s="139" t="s">
        <v>78</v>
      </c>
      <c r="H1382" s="139"/>
      <c r="I1382" s="32">
        <v>2012</v>
      </c>
      <c r="J1382" s="32">
        <v>2012</v>
      </c>
      <c r="K1382" s="139" t="s">
        <v>1</v>
      </c>
      <c r="L1382" s="139" t="s">
        <v>29</v>
      </c>
      <c r="M1382" s="139"/>
      <c r="N1382" s="139"/>
      <c r="O1382" s="139" t="s">
        <v>29</v>
      </c>
      <c r="P1382" s="139" t="s">
        <v>55</v>
      </c>
      <c r="Q1382" s="139"/>
      <c r="R1382" s="140">
        <v>18.853999999999999</v>
      </c>
      <c r="S1382" s="140"/>
      <c r="T1382" s="151"/>
      <c r="U1382" s="140" t="s">
        <v>121</v>
      </c>
      <c r="V1382" s="164" t="s">
        <v>1</v>
      </c>
      <c r="W1382" s="170" t="str">
        <f t="shared" ca="1" si="181"/>
        <v>2012</v>
      </c>
      <c r="X1382" s="170" t="e">
        <f>INDEX(Kraftwerksliste!$C$21:$Z$559,MATCH(A1382,Kraftwerksliste!$D$21:$D$559,0),17)</f>
        <v>#N/A</v>
      </c>
      <c r="Z1382" s="153" t="str" cm="1">
        <f t="array" aca="1" ref="Z1382" ca="1">CELL("format",I1382)</f>
        <v>G</v>
      </c>
      <c r="AA1382" s="6">
        <v>1381</v>
      </c>
      <c r="AB1382" s="173" t="str">
        <f t="shared" ca="1" si="182"/>
        <v>2012</v>
      </c>
      <c r="AC1382" s="6">
        <f t="shared" si="183"/>
        <v>0</v>
      </c>
      <c r="AD1382" s="6">
        <f t="shared" si="184"/>
        <v>0</v>
      </c>
      <c r="AE1382" s="6">
        <f t="shared" si="186"/>
        <v>10</v>
      </c>
      <c r="AF1382" s="6" t="str">
        <f t="shared" si="185"/>
        <v>in Betrieb</v>
      </c>
    </row>
    <row r="1383" spans="1:32" x14ac:dyDescent="0.25">
      <c r="A1383" s="139" t="s">
        <v>4975</v>
      </c>
      <c r="B1383" s="139" t="s">
        <v>3981</v>
      </c>
      <c r="C1383" s="139" t="s">
        <v>4976</v>
      </c>
      <c r="D1383" s="139" t="s">
        <v>6584</v>
      </c>
      <c r="E1383" s="139" t="s">
        <v>6585</v>
      </c>
      <c r="F1383" s="139" t="s">
        <v>6586</v>
      </c>
      <c r="G1383" s="139" t="s">
        <v>99</v>
      </c>
      <c r="H1383" s="139"/>
      <c r="I1383" s="32">
        <v>2012</v>
      </c>
      <c r="J1383" s="32">
        <v>2012</v>
      </c>
      <c r="K1383" s="139" t="s">
        <v>1</v>
      </c>
      <c r="L1383" s="139" t="s">
        <v>29</v>
      </c>
      <c r="M1383" s="139"/>
      <c r="N1383" s="139"/>
      <c r="O1383" s="139" t="s">
        <v>29</v>
      </c>
      <c r="P1383" s="139" t="s">
        <v>55</v>
      </c>
      <c r="Q1383" s="139"/>
      <c r="R1383" s="140">
        <v>18.783360000000002</v>
      </c>
      <c r="S1383" s="140"/>
      <c r="T1383" s="151"/>
      <c r="U1383" s="140" t="s">
        <v>161</v>
      </c>
      <c r="V1383" s="164" t="s">
        <v>1</v>
      </c>
      <c r="W1383" s="170" t="str">
        <f t="shared" ca="1" si="181"/>
        <v>2012</v>
      </c>
      <c r="X1383" s="170" t="e">
        <f>INDEX(Kraftwerksliste!$C$21:$Z$559,MATCH(A1383,Kraftwerksliste!$D$21:$D$559,0),17)</f>
        <v>#N/A</v>
      </c>
      <c r="Z1383" s="153" t="str" cm="1">
        <f t="array" aca="1" ref="Z1383" ca="1">CELL("format",I1383)</f>
        <v>G</v>
      </c>
      <c r="AA1383" s="6">
        <v>1382</v>
      </c>
      <c r="AB1383" s="173" t="str">
        <f t="shared" ca="1" si="182"/>
        <v>2012</v>
      </c>
      <c r="AC1383" s="6">
        <f t="shared" si="183"/>
        <v>0</v>
      </c>
      <c r="AD1383" s="6">
        <f t="shared" si="184"/>
        <v>0</v>
      </c>
      <c r="AE1383" s="6">
        <f t="shared" si="186"/>
        <v>10</v>
      </c>
      <c r="AF1383" s="6" t="str">
        <f t="shared" si="185"/>
        <v>in Betrieb</v>
      </c>
    </row>
    <row r="1384" spans="1:32" x14ac:dyDescent="0.25">
      <c r="A1384" s="54" t="s">
        <v>4197</v>
      </c>
      <c r="B1384" s="50"/>
      <c r="C1384" s="50"/>
      <c r="D1384" s="75" t="s">
        <v>6130</v>
      </c>
      <c r="E1384" s="62" t="s">
        <v>696</v>
      </c>
      <c r="F1384" s="54" t="s">
        <v>6131</v>
      </c>
      <c r="G1384" s="56" t="s">
        <v>170</v>
      </c>
      <c r="H1384" s="50"/>
      <c r="I1384" s="32">
        <v>2012</v>
      </c>
      <c r="J1384" s="32">
        <v>2012</v>
      </c>
      <c r="K1384" s="50" t="s">
        <v>1</v>
      </c>
      <c r="L1384" s="50" t="s">
        <v>29</v>
      </c>
      <c r="M1384" s="50"/>
      <c r="N1384" s="54"/>
      <c r="O1384" s="92" t="s">
        <v>29</v>
      </c>
      <c r="P1384" s="50" t="s">
        <v>55</v>
      </c>
      <c r="Q1384" s="50"/>
      <c r="R1384" s="76">
        <v>17.559360000000002</v>
      </c>
      <c r="S1384" s="50"/>
      <c r="T1384" s="54"/>
      <c r="U1384" s="50" t="s">
        <v>7215</v>
      </c>
      <c r="V1384" s="153" t="s">
        <v>1</v>
      </c>
      <c r="W1384" s="170" t="str">
        <f t="shared" ca="1" si="181"/>
        <v>2012</v>
      </c>
      <c r="X1384" s="170" t="e">
        <f>INDEX(Kraftwerksliste!$C$21:$Z$559,MATCH(A1384,Kraftwerksliste!$D$21:$D$559,0),17)</f>
        <v>#N/A</v>
      </c>
      <c r="Z1384" s="153" t="str" cm="1">
        <f t="array" aca="1" ref="Z1384" ca="1">CELL("format",I1384)</f>
        <v>G</v>
      </c>
      <c r="AA1384" s="6">
        <v>1383</v>
      </c>
      <c r="AB1384" s="173" t="str">
        <f t="shared" ca="1" si="182"/>
        <v>2012</v>
      </c>
      <c r="AC1384" s="6">
        <f t="shared" si="183"/>
        <v>0</v>
      </c>
      <c r="AD1384" s="6">
        <f t="shared" si="184"/>
        <v>0</v>
      </c>
      <c r="AE1384" s="6">
        <f t="shared" si="186"/>
        <v>10</v>
      </c>
      <c r="AF1384" s="6" t="str">
        <f t="shared" si="185"/>
        <v>in Betrieb</v>
      </c>
    </row>
    <row r="1385" spans="1:32" ht="14.5" x14ac:dyDescent="0.35">
      <c r="A1385" s="122" t="s">
        <v>4469</v>
      </c>
      <c r="B1385" s="122"/>
      <c r="C1385" s="122"/>
      <c r="D1385" s="122" t="s">
        <v>6285</v>
      </c>
      <c r="E1385" s="122" t="s">
        <v>6286</v>
      </c>
      <c r="F1385" s="122" t="s">
        <v>6287</v>
      </c>
      <c r="G1385" s="119" t="s">
        <v>127</v>
      </c>
      <c r="H1385" s="122"/>
      <c r="I1385" s="32">
        <v>2012</v>
      </c>
      <c r="J1385" s="32">
        <v>2012</v>
      </c>
      <c r="K1385" s="50" t="s">
        <v>1</v>
      </c>
      <c r="L1385" s="88" t="s">
        <v>29</v>
      </c>
      <c r="M1385" s="120"/>
      <c r="N1385" s="122"/>
      <c r="O1385" s="88" t="s">
        <v>29</v>
      </c>
      <c r="P1385" s="121" t="s">
        <v>55</v>
      </c>
      <c r="Q1385" s="122"/>
      <c r="R1385" s="134">
        <v>15.6816</v>
      </c>
      <c r="S1385" s="33"/>
      <c r="T1385" s="50"/>
      <c r="U1385" s="33" t="s">
        <v>168</v>
      </c>
      <c r="V1385" s="159" t="s">
        <v>1</v>
      </c>
      <c r="W1385" s="170" t="str">
        <f t="shared" ca="1" si="181"/>
        <v>2012</v>
      </c>
      <c r="X1385" s="170" t="e">
        <f>INDEX(Kraftwerksliste!$C$21:$Z$559,MATCH(A1385,Kraftwerksliste!$D$21:$D$559,0),17)</f>
        <v>#N/A</v>
      </c>
      <c r="Z1385" s="153" t="str" cm="1">
        <f t="array" aca="1" ref="Z1385" ca="1">CELL("format",I1385)</f>
        <v>G</v>
      </c>
      <c r="AA1385" s="6">
        <v>1384</v>
      </c>
      <c r="AB1385" s="173" t="str">
        <f t="shared" ca="1" si="182"/>
        <v>2012</v>
      </c>
      <c r="AC1385" s="6">
        <f t="shared" si="183"/>
        <v>0</v>
      </c>
      <c r="AD1385" s="6">
        <f t="shared" si="184"/>
        <v>0</v>
      </c>
      <c r="AE1385" s="6">
        <f t="shared" si="186"/>
        <v>10</v>
      </c>
      <c r="AF1385" s="6" t="str">
        <f t="shared" si="185"/>
        <v>in Betrieb</v>
      </c>
    </row>
    <row r="1386" spans="1:32" x14ac:dyDescent="0.25">
      <c r="A1386" s="139" t="s">
        <v>5615</v>
      </c>
      <c r="B1386" s="139"/>
      <c r="C1386" s="139"/>
      <c r="D1386" s="139" t="s">
        <v>6746</v>
      </c>
      <c r="E1386" s="139" t="s">
        <v>6966</v>
      </c>
      <c r="F1386" s="139" t="s">
        <v>6967</v>
      </c>
      <c r="G1386" s="139" t="s">
        <v>66</v>
      </c>
      <c r="H1386" s="139"/>
      <c r="I1386" s="32">
        <v>2012</v>
      </c>
      <c r="J1386" s="32">
        <v>2012</v>
      </c>
      <c r="K1386" s="139" t="s">
        <v>1</v>
      </c>
      <c r="L1386" s="139" t="s">
        <v>29</v>
      </c>
      <c r="M1386" s="139"/>
      <c r="N1386" s="139"/>
      <c r="O1386" s="139" t="s">
        <v>29</v>
      </c>
      <c r="P1386" s="139" t="s">
        <v>55</v>
      </c>
      <c r="Q1386" s="139"/>
      <c r="R1386" s="140">
        <v>15.377040000000001</v>
      </c>
      <c r="S1386" s="140"/>
      <c r="T1386" s="151"/>
      <c r="U1386" s="140" t="s">
        <v>268</v>
      </c>
      <c r="V1386" s="164" t="s">
        <v>1</v>
      </c>
      <c r="W1386" s="170" t="str">
        <f t="shared" ca="1" si="181"/>
        <v>2012</v>
      </c>
      <c r="X1386" s="170" t="e">
        <f>INDEX(Kraftwerksliste!$C$21:$Z$559,MATCH(A1386,Kraftwerksliste!$D$21:$D$559,0),17)</f>
        <v>#N/A</v>
      </c>
      <c r="Z1386" s="153" t="str" cm="1">
        <f t="array" aca="1" ref="Z1386" ca="1">CELL("format",I1386)</f>
        <v>G</v>
      </c>
      <c r="AA1386" s="6">
        <v>1385</v>
      </c>
      <c r="AB1386" s="173" t="str">
        <f t="shared" ca="1" si="182"/>
        <v>2012</v>
      </c>
      <c r="AC1386" s="6">
        <f t="shared" si="183"/>
        <v>0</v>
      </c>
      <c r="AD1386" s="6">
        <f t="shared" si="184"/>
        <v>0</v>
      </c>
      <c r="AE1386" s="6">
        <f t="shared" si="186"/>
        <v>10</v>
      </c>
      <c r="AF1386" s="6" t="str">
        <f t="shared" si="185"/>
        <v>in Betrieb</v>
      </c>
    </row>
    <row r="1387" spans="1:32" x14ac:dyDescent="0.25">
      <c r="A1387" s="139" t="s">
        <v>4984</v>
      </c>
      <c r="B1387" s="139"/>
      <c r="C1387" s="139"/>
      <c r="D1387" s="139" t="s">
        <v>6589</v>
      </c>
      <c r="E1387" s="139" t="s">
        <v>6590</v>
      </c>
      <c r="F1387" s="139"/>
      <c r="G1387" s="139" t="s">
        <v>66</v>
      </c>
      <c r="H1387" s="139"/>
      <c r="I1387" s="32">
        <v>2012</v>
      </c>
      <c r="J1387" s="32">
        <v>2012</v>
      </c>
      <c r="K1387" s="139" t="s">
        <v>1</v>
      </c>
      <c r="L1387" s="139" t="s">
        <v>29</v>
      </c>
      <c r="M1387" s="139"/>
      <c r="N1387" s="139"/>
      <c r="O1387" s="139" t="s">
        <v>29</v>
      </c>
      <c r="P1387" s="139" t="s">
        <v>55</v>
      </c>
      <c r="Q1387" s="139"/>
      <c r="R1387" s="140">
        <v>14.903945</v>
      </c>
      <c r="S1387" s="140"/>
      <c r="T1387" s="151"/>
      <c r="U1387" s="140" t="s">
        <v>77</v>
      </c>
      <c r="V1387" s="164" t="s">
        <v>1</v>
      </c>
      <c r="W1387" s="170" t="str">
        <f t="shared" ca="1" si="181"/>
        <v>2012</v>
      </c>
      <c r="X1387" s="170" t="e">
        <f>INDEX(Kraftwerksliste!$C$21:$Z$559,MATCH(A1387,Kraftwerksliste!$D$21:$D$559,0),17)</f>
        <v>#N/A</v>
      </c>
      <c r="Z1387" s="153" t="str" cm="1">
        <f t="array" aca="1" ref="Z1387" ca="1">CELL("format",I1387)</f>
        <v>G</v>
      </c>
      <c r="AA1387" s="6">
        <v>1386</v>
      </c>
      <c r="AB1387" s="173" t="str">
        <f t="shared" ca="1" si="182"/>
        <v>2012</v>
      </c>
      <c r="AC1387" s="6">
        <f t="shared" si="183"/>
        <v>0</v>
      </c>
      <c r="AD1387" s="6">
        <f t="shared" si="184"/>
        <v>0</v>
      </c>
      <c r="AE1387" s="6">
        <f t="shared" si="186"/>
        <v>10</v>
      </c>
      <c r="AF1387" s="6" t="str">
        <f t="shared" si="185"/>
        <v>in Betrieb</v>
      </c>
    </row>
    <row r="1388" spans="1:32" ht="14.5" x14ac:dyDescent="0.35">
      <c r="A1388" s="122" t="s">
        <v>4515</v>
      </c>
      <c r="B1388" s="122"/>
      <c r="C1388" s="122"/>
      <c r="D1388" s="122" t="s">
        <v>6311</v>
      </c>
      <c r="E1388" s="122" t="s">
        <v>6312</v>
      </c>
      <c r="F1388" s="122"/>
      <c r="G1388" s="119" t="s">
        <v>59</v>
      </c>
      <c r="H1388" s="122"/>
      <c r="I1388" s="32">
        <v>2012</v>
      </c>
      <c r="J1388" s="32">
        <v>2012</v>
      </c>
      <c r="K1388" s="50" t="s">
        <v>1</v>
      </c>
      <c r="L1388" s="88" t="s">
        <v>29</v>
      </c>
      <c r="M1388" s="122"/>
      <c r="N1388" s="122"/>
      <c r="O1388" s="88" t="s">
        <v>29</v>
      </c>
      <c r="P1388" s="121" t="s">
        <v>55</v>
      </c>
      <c r="Q1388" s="122"/>
      <c r="R1388" s="134">
        <v>13.55856</v>
      </c>
      <c r="S1388" s="58"/>
      <c r="T1388" s="50"/>
      <c r="U1388" s="62" t="s">
        <v>60</v>
      </c>
      <c r="V1388" s="154" t="s">
        <v>1</v>
      </c>
      <c r="W1388" s="170" t="str">
        <f t="shared" ca="1" si="181"/>
        <v>2012</v>
      </c>
      <c r="X1388" s="170" t="e">
        <f>INDEX(Kraftwerksliste!$C$21:$Z$559,MATCH(A1388,Kraftwerksliste!$D$21:$D$559,0),17)</f>
        <v>#N/A</v>
      </c>
      <c r="Z1388" s="153" t="str" cm="1">
        <f t="array" aca="1" ref="Z1388" ca="1">CELL("format",I1388)</f>
        <v>G</v>
      </c>
      <c r="AA1388" s="6">
        <v>1387</v>
      </c>
      <c r="AB1388" s="173" t="str">
        <f t="shared" ca="1" si="182"/>
        <v>2012</v>
      </c>
      <c r="AC1388" s="6">
        <f t="shared" si="183"/>
        <v>0</v>
      </c>
      <c r="AD1388" s="6">
        <f t="shared" si="184"/>
        <v>0</v>
      </c>
      <c r="AE1388" s="6">
        <f t="shared" si="186"/>
        <v>10</v>
      </c>
      <c r="AF1388" s="6" t="str">
        <f t="shared" si="185"/>
        <v>in Betrieb</v>
      </c>
    </row>
    <row r="1389" spans="1:32" ht="14.5" x14ac:dyDescent="0.35">
      <c r="A1389" s="122" t="s">
        <v>4516</v>
      </c>
      <c r="B1389" s="122"/>
      <c r="C1389" s="122"/>
      <c r="D1389" s="122" t="s">
        <v>6311</v>
      </c>
      <c r="E1389" s="122" t="s">
        <v>6312</v>
      </c>
      <c r="F1389" s="122"/>
      <c r="G1389" s="119" t="s">
        <v>59</v>
      </c>
      <c r="H1389" s="122"/>
      <c r="I1389" s="32">
        <v>2012</v>
      </c>
      <c r="J1389" s="32">
        <v>2012</v>
      </c>
      <c r="K1389" s="50" t="s">
        <v>1</v>
      </c>
      <c r="L1389" s="88" t="s">
        <v>29</v>
      </c>
      <c r="M1389" s="122"/>
      <c r="N1389" s="122"/>
      <c r="O1389" s="88" t="s">
        <v>29</v>
      </c>
      <c r="P1389" s="121" t="s">
        <v>55</v>
      </c>
      <c r="Q1389" s="122"/>
      <c r="R1389" s="134">
        <v>12.90096</v>
      </c>
      <c r="S1389" s="58"/>
      <c r="T1389" s="50"/>
      <c r="U1389" s="62" t="s">
        <v>60</v>
      </c>
      <c r="V1389" s="154" t="s">
        <v>1</v>
      </c>
      <c r="W1389" s="170" t="str">
        <f t="shared" ca="1" si="181"/>
        <v>2012</v>
      </c>
      <c r="X1389" s="170" t="e">
        <f>INDEX(Kraftwerksliste!$C$21:$Z$559,MATCH(A1389,Kraftwerksliste!$D$21:$D$559,0),17)</f>
        <v>#N/A</v>
      </c>
      <c r="Z1389" s="153" t="str" cm="1">
        <f t="array" aca="1" ref="Z1389" ca="1">CELL("format",I1389)</f>
        <v>G</v>
      </c>
      <c r="AA1389" s="6">
        <v>1388</v>
      </c>
      <c r="AB1389" s="173" t="str">
        <f t="shared" ca="1" si="182"/>
        <v>2012</v>
      </c>
      <c r="AC1389" s="6">
        <f t="shared" si="183"/>
        <v>0</v>
      </c>
      <c r="AD1389" s="6">
        <f t="shared" si="184"/>
        <v>0</v>
      </c>
      <c r="AE1389" s="6">
        <f t="shared" si="186"/>
        <v>10</v>
      </c>
      <c r="AF1389" s="6" t="str">
        <f t="shared" si="185"/>
        <v>in Betrieb</v>
      </c>
    </row>
    <row r="1390" spans="1:32" x14ac:dyDescent="0.25">
      <c r="A1390" s="139" t="s">
        <v>5402</v>
      </c>
      <c r="B1390" s="139"/>
      <c r="C1390" s="139"/>
      <c r="D1390" s="139" t="s">
        <v>6830</v>
      </c>
      <c r="E1390" s="139" t="s">
        <v>6831</v>
      </c>
      <c r="F1390" s="139" t="s">
        <v>6832</v>
      </c>
      <c r="G1390" s="139" t="s">
        <v>99</v>
      </c>
      <c r="H1390" s="139"/>
      <c r="I1390" s="32">
        <v>2012</v>
      </c>
      <c r="J1390" s="32">
        <v>2012</v>
      </c>
      <c r="K1390" s="139" t="s">
        <v>1</v>
      </c>
      <c r="L1390" s="139" t="s">
        <v>29</v>
      </c>
      <c r="M1390" s="139"/>
      <c r="N1390" s="139"/>
      <c r="O1390" s="139" t="s">
        <v>29</v>
      </c>
      <c r="P1390" s="139" t="s">
        <v>55</v>
      </c>
      <c r="Q1390" s="139"/>
      <c r="R1390" s="140">
        <v>12.596879999999999</v>
      </c>
      <c r="S1390" s="140"/>
      <c r="T1390" s="151"/>
      <c r="U1390" s="140" t="s">
        <v>100</v>
      </c>
      <c r="V1390" s="164" t="s">
        <v>1</v>
      </c>
      <c r="W1390" s="170" t="str">
        <f t="shared" ca="1" si="181"/>
        <v>2012</v>
      </c>
      <c r="X1390" s="170" t="e">
        <f>INDEX(Kraftwerksliste!$C$21:$Z$559,MATCH(A1390,Kraftwerksliste!$D$21:$D$559,0),17)</f>
        <v>#N/A</v>
      </c>
      <c r="Z1390" s="153" t="str" cm="1">
        <f t="array" aca="1" ref="Z1390" ca="1">CELL("format",I1390)</f>
        <v>G</v>
      </c>
      <c r="AA1390" s="6">
        <v>1389</v>
      </c>
      <c r="AB1390" s="173" t="str">
        <f t="shared" ca="1" si="182"/>
        <v>2012</v>
      </c>
      <c r="AC1390" s="6">
        <f t="shared" si="183"/>
        <v>0</v>
      </c>
      <c r="AD1390" s="6">
        <f t="shared" si="184"/>
        <v>0</v>
      </c>
      <c r="AE1390" s="6">
        <f t="shared" si="186"/>
        <v>10</v>
      </c>
      <c r="AF1390" s="6" t="str">
        <f t="shared" si="185"/>
        <v>in Betrieb</v>
      </c>
    </row>
    <row r="1391" spans="1:32" x14ac:dyDescent="0.25">
      <c r="A1391" s="139" t="s">
        <v>5131</v>
      </c>
      <c r="B1391" s="139"/>
      <c r="C1391" s="139"/>
      <c r="D1391" s="139" t="s">
        <v>6678</v>
      </c>
      <c r="E1391" s="139" t="s">
        <v>6679</v>
      </c>
      <c r="F1391" s="139" t="s">
        <v>6680</v>
      </c>
      <c r="G1391" s="139" t="s">
        <v>169</v>
      </c>
      <c r="H1391" s="139"/>
      <c r="I1391" s="32">
        <v>2012</v>
      </c>
      <c r="J1391" s="32">
        <v>2012</v>
      </c>
      <c r="K1391" s="139" t="s">
        <v>1</v>
      </c>
      <c r="L1391" s="139" t="s">
        <v>29</v>
      </c>
      <c r="M1391" s="139"/>
      <c r="N1391" s="139"/>
      <c r="O1391" s="139" t="s">
        <v>29</v>
      </c>
      <c r="P1391" s="139" t="s">
        <v>55</v>
      </c>
      <c r="Q1391" s="139"/>
      <c r="R1391" s="140">
        <v>12.1464</v>
      </c>
      <c r="S1391" s="140"/>
      <c r="T1391" s="151"/>
      <c r="U1391" s="140" t="s">
        <v>100</v>
      </c>
      <c r="V1391" s="164" t="s">
        <v>1</v>
      </c>
      <c r="W1391" s="170" t="str">
        <f t="shared" ca="1" si="181"/>
        <v>2012</v>
      </c>
      <c r="X1391" s="170" t="e">
        <f>INDEX(Kraftwerksliste!$C$21:$Z$559,MATCH(A1391,Kraftwerksliste!$D$21:$D$559,0),17)</f>
        <v>#N/A</v>
      </c>
      <c r="Z1391" s="153" t="str" cm="1">
        <f t="array" aca="1" ref="Z1391" ca="1">CELL("format",I1391)</f>
        <v>G</v>
      </c>
      <c r="AA1391" s="6">
        <v>1390</v>
      </c>
      <c r="AB1391" s="173" t="str">
        <f t="shared" ca="1" si="182"/>
        <v>2012</v>
      </c>
      <c r="AC1391" s="6">
        <f t="shared" si="183"/>
        <v>0</v>
      </c>
      <c r="AD1391" s="6">
        <f t="shared" si="184"/>
        <v>0</v>
      </c>
      <c r="AE1391" s="6">
        <f t="shared" si="186"/>
        <v>10</v>
      </c>
      <c r="AF1391" s="6" t="str">
        <f t="shared" si="185"/>
        <v>in Betrieb</v>
      </c>
    </row>
    <row r="1392" spans="1:32" x14ac:dyDescent="0.25">
      <c r="A1392" s="50" t="s">
        <v>3988</v>
      </c>
      <c r="B1392" s="50"/>
      <c r="C1392" s="50"/>
      <c r="D1392" s="33" t="s">
        <v>6025</v>
      </c>
      <c r="E1392" s="33" t="s">
        <v>6026</v>
      </c>
      <c r="F1392" s="33" t="s">
        <v>6027</v>
      </c>
      <c r="G1392" s="56" t="s">
        <v>144</v>
      </c>
      <c r="H1392" s="33"/>
      <c r="I1392" s="32">
        <v>2012</v>
      </c>
      <c r="J1392" s="32">
        <v>2012</v>
      </c>
      <c r="K1392" s="33" t="s">
        <v>1</v>
      </c>
      <c r="L1392" s="33" t="s">
        <v>29</v>
      </c>
      <c r="M1392" s="33"/>
      <c r="N1392" s="33"/>
      <c r="O1392" s="33" t="s">
        <v>29</v>
      </c>
      <c r="P1392" s="50" t="s">
        <v>55</v>
      </c>
      <c r="Q1392" s="33"/>
      <c r="R1392" s="55">
        <v>11.304040000000001</v>
      </c>
      <c r="S1392" s="33"/>
      <c r="T1392" s="50"/>
      <c r="U1392" s="33" t="s">
        <v>268</v>
      </c>
      <c r="V1392" s="159" t="s">
        <v>1</v>
      </c>
      <c r="W1392" s="170" t="str">
        <f t="shared" ca="1" si="181"/>
        <v>2012</v>
      </c>
      <c r="X1392" s="170" t="e">
        <f>INDEX(Kraftwerksliste!$C$21:$Z$559,MATCH(A1392,Kraftwerksliste!$D$21:$D$559,0),17)</f>
        <v>#N/A</v>
      </c>
      <c r="Z1392" s="153" t="str" cm="1">
        <f t="array" aca="1" ref="Z1392" ca="1">CELL("format",I1392)</f>
        <v>G</v>
      </c>
      <c r="AA1392" s="6">
        <v>1391</v>
      </c>
      <c r="AB1392" s="173" t="str">
        <f t="shared" ca="1" si="182"/>
        <v>2012</v>
      </c>
      <c r="AC1392" s="6">
        <f t="shared" si="183"/>
        <v>0</v>
      </c>
      <c r="AD1392" s="6">
        <f t="shared" si="184"/>
        <v>0</v>
      </c>
      <c r="AE1392" s="6">
        <f t="shared" si="186"/>
        <v>10</v>
      </c>
      <c r="AF1392" s="6" t="str">
        <f t="shared" si="185"/>
        <v>in Betrieb</v>
      </c>
    </row>
    <row r="1393" spans="1:32" x14ac:dyDescent="0.25">
      <c r="A1393" s="139" t="s">
        <v>5756</v>
      </c>
      <c r="B1393" s="139"/>
      <c r="C1393" s="139"/>
      <c r="D1393" s="139" t="s">
        <v>7057</v>
      </c>
      <c r="E1393" s="139" t="s">
        <v>7058</v>
      </c>
      <c r="F1393" s="139" t="s">
        <v>7059</v>
      </c>
      <c r="G1393" s="139" t="s">
        <v>127</v>
      </c>
      <c r="H1393" s="139"/>
      <c r="I1393" s="32">
        <v>2012</v>
      </c>
      <c r="J1393" s="32">
        <v>2012</v>
      </c>
      <c r="K1393" s="139" t="s">
        <v>1</v>
      </c>
      <c r="L1393" s="139" t="s">
        <v>29</v>
      </c>
      <c r="M1393" s="139"/>
      <c r="N1393" s="139"/>
      <c r="O1393" s="139" t="s">
        <v>29</v>
      </c>
      <c r="P1393" s="139" t="s">
        <v>55</v>
      </c>
      <c r="Q1393" s="139"/>
      <c r="R1393" s="140">
        <v>11.232959999999999</v>
      </c>
      <c r="S1393" s="140"/>
      <c r="T1393" s="151"/>
      <c r="U1393" s="140" t="s">
        <v>168</v>
      </c>
      <c r="V1393" s="164" t="s">
        <v>1</v>
      </c>
      <c r="W1393" s="170" t="str">
        <f t="shared" ca="1" si="181"/>
        <v>2012</v>
      </c>
      <c r="X1393" s="170" t="e">
        <f>INDEX(Kraftwerksliste!$C$21:$Z$559,MATCH(A1393,Kraftwerksliste!$D$21:$D$559,0),17)</f>
        <v>#N/A</v>
      </c>
      <c r="Z1393" s="153" t="str" cm="1">
        <f t="array" aca="1" ref="Z1393" ca="1">CELL("format",I1393)</f>
        <v>G</v>
      </c>
      <c r="AA1393" s="6">
        <v>1392</v>
      </c>
      <c r="AB1393" s="173" t="str">
        <f t="shared" ca="1" si="182"/>
        <v>2012</v>
      </c>
      <c r="AC1393" s="6">
        <f t="shared" si="183"/>
        <v>0</v>
      </c>
      <c r="AD1393" s="6">
        <f t="shared" si="184"/>
        <v>0</v>
      </c>
      <c r="AE1393" s="6">
        <f t="shared" si="186"/>
        <v>10</v>
      </c>
      <c r="AF1393" s="6" t="str">
        <f t="shared" si="185"/>
        <v>in Betrieb</v>
      </c>
    </row>
    <row r="1394" spans="1:32" x14ac:dyDescent="0.25">
      <c r="A1394" s="139" t="s">
        <v>5466</v>
      </c>
      <c r="B1394" s="139"/>
      <c r="C1394" s="139"/>
      <c r="D1394" s="139" t="s">
        <v>6864</v>
      </c>
      <c r="E1394" s="139" t="s">
        <v>2744</v>
      </c>
      <c r="F1394" s="139"/>
      <c r="G1394" s="139" t="s">
        <v>169</v>
      </c>
      <c r="H1394" s="139"/>
      <c r="I1394" s="32">
        <v>2012</v>
      </c>
      <c r="J1394" s="32">
        <v>2012</v>
      </c>
      <c r="K1394" s="139" t="s">
        <v>1</v>
      </c>
      <c r="L1394" s="139" t="s">
        <v>29</v>
      </c>
      <c r="M1394" s="139"/>
      <c r="N1394" s="139"/>
      <c r="O1394" s="139" t="s">
        <v>29</v>
      </c>
      <c r="P1394" s="139" t="s">
        <v>55</v>
      </c>
      <c r="Q1394" s="139"/>
      <c r="R1394" s="140">
        <v>11.06784</v>
      </c>
      <c r="S1394" s="140"/>
      <c r="T1394" s="151"/>
      <c r="U1394" s="140" t="s">
        <v>231</v>
      </c>
      <c r="V1394" s="164" t="s">
        <v>1</v>
      </c>
      <c r="W1394" s="170" t="str">
        <f t="shared" ca="1" si="181"/>
        <v>2012</v>
      </c>
      <c r="X1394" s="170" t="e">
        <f>INDEX(Kraftwerksliste!$C$21:$Z$559,MATCH(A1394,Kraftwerksliste!$D$21:$D$559,0),17)</f>
        <v>#N/A</v>
      </c>
      <c r="Z1394" s="153" t="str" cm="1">
        <f t="array" aca="1" ref="Z1394" ca="1">CELL("format",I1394)</f>
        <v>G</v>
      </c>
      <c r="AA1394" s="6">
        <v>1393</v>
      </c>
      <c r="AB1394" s="173" t="str">
        <f t="shared" ca="1" si="182"/>
        <v>2012</v>
      </c>
      <c r="AC1394" s="6">
        <f t="shared" si="183"/>
        <v>0</v>
      </c>
      <c r="AD1394" s="6">
        <f t="shared" si="184"/>
        <v>0</v>
      </c>
      <c r="AE1394" s="6">
        <f t="shared" si="186"/>
        <v>10</v>
      </c>
      <c r="AF1394" s="6" t="str">
        <f t="shared" si="185"/>
        <v>in Betrieb</v>
      </c>
    </row>
    <row r="1395" spans="1:32" x14ac:dyDescent="0.25">
      <c r="A1395" s="139" t="s">
        <v>5588</v>
      </c>
      <c r="B1395" s="139"/>
      <c r="C1395" s="139"/>
      <c r="D1395" s="139" t="s">
        <v>6945</v>
      </c>
      <c r="E1395" s="139" t="s">
        <v>6946</v>
      </c>
      <c r="F1395" s="139" t="s">
        <v>6947</v>
      </c>
      <c r="G1395" s="139" t="s">
        <v>127</v>
      </c>
      <c r="H1395" s="139"/>
      <c r="I1395" s="32">
        <v>2012</v>
      </c>
      <c r="J1395" s="32">
        <v>2012</v>
      </c>
      <c r="K1395" s="139" t="s">
        <v>1</v>
      </c>
      <c r="L1395" s="139" t="s">
        <v>29</v>
      </c>
      <c r="M1395" s="139"/>
      <c r="N1395" s="139"/>
      <c r="O1395" s="139" t="s">
        <v>29</v>
      </c>
      <c r="P1395" s="139" t="s">
        <v>55</v>
      </c>
      <c r="Q1395" s="139"/>
      <c r="R1395" s="140">
        <v>10.59552</v>
      </c>
      <c r="S1395" s="140"/>
      <c r="T1395" s="151"/>
      <c r="U1395" s="140" t="s">
        <v>168</v>
      </c>
      <c r="V1395" s="164" t="s">
        <v>1</v>
      </c>
      <c r="W1395" s="170" t="str">
        <f t="shared" ca="1" si="181"/>
        <v>2012</v>
      </c>
      <c r="X1395" s="170" t="e">
        <f>INDEX(Kraftwerksliste!$C$21:$Z$559,MATCH(A1395,Kraftwerksliste!$D$21:$D$559,0),17)</f>
        <v>#N/A</v>
      </c>
      <c r="Z1395" s="153" t="str" cm="1">
        <f t="array" aca="1" ref="Z1395" ca="1">CELL("format",I1395)</f>
        <v>G</v>
      </c>
      <c r="AA1395" s="6">
        <v>1394</v>
      </c>
      <c r="AB1395" s="173" t="str">
        <f t="shared" ca="1" si="182"/>
        <v>2012</v>
      </c>
      <c r="AC1395" s="6">
        <f t="shared" si="183"/>
        <v>0</v>
      </c>
      <c r="AD1395" s="6">
        <f t="shared" si="184"/>
        <v>0</v>
      </c>
      <c r="AE1395" s="6">
        <f t="shared" si="186"/>
        <v>10</v>
      </c>
      <c r="AF1395" s="6" t="str">
        <f t="shared" si="185"/>
        <v>in Betrieb</v>
      </c>
    </row>
    <row r="1396" spans="1:32" x14ac:dyDescent="0.25">
      <c r="A1396" s="139" t="s">
        <v>4620</v>
      </c>
      <c r="B1396" s="139"/>
      <c r="C1396" s="139"/>
      <c r="D1396" s="139" t="s">
        <v>6372</v>
      </c>
      <c r="E1396" s="139" t="s">
        <v>6373</v>
      </c>
      <c r="F1396" s="139"/>
      <c r="G1396" s="139" t="s">
        <v>54</v>
      </c>
      <c r="H1396" s="139"/>
      <c r="I1396" s="32">
        <v>2012</v>
      </c>
      <c r="J1396" s="32">
        <v>2012</v>
      </c>
      <c r="K1396" s="50" t="s">
        <v>1</v>
      </c>
      <c r="L1396" s="58" t="s">
        <v>29</v>
      </c>
      <c r="M1396" s="58"/>
      <c r="N1396" s="58"/>
      <c r="O1396" s="58" t="s">
        <v>29</v>
      </c>
      <c r="P1396" s="33" t="s">
        <v>55</v>
      </c>
      <c r="Q1396" s="33"/>
      <c r="R1396" s="140">
        <v>10.5</v>
      </c>
      <c r="S1396" s="140"/>
      <c r="T1396" s="151"/>
      <c r="U1396" s="140" t="s">
        <v>7286</v>
      </c>
      <c r="V1396" s="164" t="s">
        <v>1</v>
      </c>
      <c r="W1396" s="170" t="str">
        <f t="shared" ca="1" si="181"/>
        <v>2012</v>
      </c>
      <c r="X1396" s="170" t="e">
        <f>INDEX(Kraftwerksliste!$C$21:$Z$559,MATCH(A1396,Kraftwerksliste!$D$21:$D$559,0),17)</f>
        <v>#N/A</v>
      </c>
      <c r="Z1396" s="153" t="str" cm="1">
        <f t="array" aca="1" ref="Z1396" ca="1">CELL("format",I1396)</f>
        <v>G</v>
      </c>
      <c r="AA1396" s="6">
        <v>1395</v>
      </c>
      <c r="AB1396" s="173" t="str">
        <f t="shared" ca="1" si="182"/>
        <v>2012</v>
      </c>
      <c r="AC1396" s="6">
        <f t="shared" si="183"/>
        <v>0</v>
      </c>
      <c r="AD1396" s="6">
        <f t="shared" si="184"/>
        <v>0</v>
      </c>
      <c r="AE1396" s="6">
        <f t="shared" si="186"/>
        <v>10</v>
      </c>
      <c r="AF1396" s="6" t="str">
        <f t="shared" si="185"/>
        <v>in Betrieb</v>
      </c>
    </row>
    <row r="1397" spans="1:32" x14ac:dyDescent="0.25">
      <c r="A1397" s="139" t="s">
        <v>5700</v>
      </c>
      <c r="B1397" s="139"/>
      <c r="C1397" s="139"/>
      <c r="D1397" s="139" t="s">
        <v>7018</v>
      </c>
      <c r="E1397" s="139" t="s">
        <v>7019</v>
      </c>
      <c r="F1397" s="139" t="s">
        <v>7020</v>
      </c>
      <c r="G1397" s="139" t="s">
        <v>404</v>
      </c>
      <c r="H1397" s="139"/>
      <c r="I1397" s="32">
        <v>2012</v>
      </c>
      <c r="J1397" s="32">
        <v>2012</v>
      </c>
      <c r="K1397" s="139" t="s">
        <v>1</v>
      </c>
      <c r="L1397" s="139" t="s">
        <v>29</v>
      </c>
      <c r="M1397" s="139"/>
      <c r="N1397" s="139"/>
      <c r="O1397" s="139" t="s">
        <v>29</v>
      </c>
      <c r="P1397" s="139" t="s">
        <v>55</v>
      </c>
      <c r="Q1397" s="139"/>
      <c r="R1397" s="140">
        <v>10.421860000000001</v>
      </c>
      <c r="S1397" s="140"/>
      <c r="T1397" s="151"/>
      <c r="U1397" s="140" t="s">
        <v>7280</v>
      </c>
      <c r="V1397" s="164" t="s">
        <v>1</v>
      </c>
      <c r="W1397" s="170" t="str">
        <f t="shared" ca="1" si="181"/>
        <v>2012</v>
      </c>
      <c r="X1397" s="170" t="e">
        <f>INDEX(Kraftwerksliste!$C$21:$Z$559,MATCH(A1397,Kraftwerksliste!$D$21:$D$559,0),17)</f>
        <v>#N/A</v>
      </c>
      <c r="Z1397" s="153" t="str" cm="1">
        <f t="array" aca="1" ref="Z1397" ca="1">CELL("format",I1397)</f>
        <v>G</v>
      </c>
      <c r="AA1397" s="6">
        <v>1396</v>
      </c>
      <c r="AB1397" s="173" t="str">
        <f t="shared" ca="1" si="182"/>
        <v>2012</v>
      </c>
      <c r="AC1397" s="6">
        <f t="shared" si="183"/>
        <v>0</v>
      </c>
      <c r="AD1397" s="6">
        <f t="shared" si="184"/>
        <v>0</v>
      </c>
      <c r="AE1397" s="6">
        <f t="shared" si="186"/>
        <v>10</v>
      </c>
      <c r="AF1397" s="6" t="str">
        <f t="shared" si="185"/>
        <v>in Betrieb</v>
      </c>
    </row>
    <row r="1398" spans="1:32" x14ac:dyDescent="0.25">
      <c r="A1398" s="54" t="s">
        <v>3980</v>
      </c>
      <c r="B1398" s="33" t="s">
        <v>3981</v>
      </c>
      <c r="C1398" s="33" t="s">
        <v>3982</v>
      </c>
      <c r="D1398" s="80" t="s">
        <v>6019</v>
      </c>
      <c r="E1398" s="33" t="s">
        <v>3982</v>
      </c>
      <c r="F1398" s="33" t="s">
        <v>6020</v>
      </c>
      <c r="G1398" s="56" t="s">
        <v>144</v>
      </c>
      <c r="H1398" s="33"/>
      <c r="I1398" s="32">
        <v>2012</v>
      </c>
      <c r="J1398" s="32">
        <v>2012</v>
      </c>
      <c r="K1398" s="50" t="s">
        <v>1</v>
      </c>
      <c r="L1398" s="33" t="s">
        <v>29</v>
      </c>
      <c r="M1398" s="33"/>
      <c r="N1398" s="33"/>
      <c r="O1398" s="33" t="s">
        <v>29</v>
      </c>
      <c r="P1398" s="33" t="s">
        <v>55</v>
      </c>
      <c r="Q1398" s="33"/>
      <c r="R1398" s="52">
        <v>10.3</v>
      </c>
      <c r="S1398" s="33"/>
      <c r="T1398" s="50"/>
      <c r="U1398" s="33" t="s">
        <v>77</v>
      </c>
      <c r="V1398" s="159" t="s">
        <v>1</v>
      </c>
      <c r="W1398" s="170" t="str">
        <f t="shared" ca="1" si="181"/>
        <v>2012</v>
      </c>
      <c r="X1398" s="170" t="e">
        <f>INDEX(Kraftwerksliste!$C$21:$Z$559,MATCH(A1398,Kraftwerksliste!$D$21:$D$559,0),17)</f>
        <v>#N/A</v>
      </c>
      <c r="Z1398" s="153" t="str" cm="1">
        <f t="array" aca="1" ref="Z1398" ca="1">CELL("format",I1398)</f>
        <v>G</v>
      </c>
      <c r="AA1398" s="6">
        <v>1397</v>
      </c>
      <c r="AB1398" s="173" t="str">
        <f t="shared" ca="1" si="182"/>
        <v>2012</v>
      </c>
      <c r="AC1398" s="6">
        <f t="shared" si="183"/>
        <v>0</v>
      </c>
      <c r="AD1398" s="6">
        <f t="shared" si="184"/>
        <v>0</v>
      </c>
      <c r="AE1398" s="6">
        <f t="shared" si="186"/>
        <v>10</v>
      </c>
      <c r="AF1398" s="6" t="str">
        <f t="shared" si="185"/>
        <v>in Betrieb</v>
      </c>
    </row>
    <row r="1399" spans="1:32" x14ac:dyDescent="0.25">
      <c r="A1399" s="139" t="s">
        <v>5081</v>
      </c>
      <c r="B1399" s="139"/>
      <c r="C1399" s="139"/>
      <c r="D1399" s="139" t="s">
        <v>6648</v>
      </c>
      <c r="E1399" s="139" t="s">
        <v>6649</v>
      </c>
      <c r="F1399" s="139"/>
      <c r="G1399" s="139" t="s">
        <v>66</v>
      </c>
      <c r="H1399" s="139"/>
      <c r="I1399" s="32">
        <v>2012</v>
      </c>
      <c r="J1399" s="32">
        <v>2012</v>
      </c>
      <c r="K1399" s="139" t="s">
        <v>1</v>
      </c>
      <c r="L1399" s="139" t="s">
        <v>29</v>
      </c>
      <c r="M1399" s="139"/>
      <c r="N1399" s="139"/>
      <c r="O1399" s="139" t="s">
        <v>29</v>
      </c>
      <c r="P1399" s="139" t="s">
        <v>55</v>
      </c>
      <c r="Q1399" s="139"/>
      <c r="R1399" s="140">
        <v>22.124669999999998</v>
      </c>
      <c r="S1399" s="140"/>
      <c r="T1399" s="151"/>
      <c r="U1399" s="140" t="s">
        <v>100</v>
      </c>
      <c r="V1399" s="164" t="s">
        <v>1</v>
      </c>
      <c r="W1399" s="170" t="str">
        <f t="shared" ca="1" si="181"/>
        <v>2012</v>
      </c>
      <c r="X1399" s="170" t="e">
        <f>INDEX(Kraftwerksliste!$C$21:$Z$559,MATCH(A1399,Kraftwerksliste!$D$21:$D$559,0),17)</f>
        <v>#N/A</v>
      </c>
      <c r="Z1399" s="153" t="str" cm="1">
        <f t="array" aca="1" ref="Z1399" ca="1">CELL("format",I1399)</f>
        <v>G</v>
      </c>
      <c r="AA1399" s="6">
        <v>1398</v>
      </c>
      <c r="AB1399" s="173" t="str">
        <f t="shared" ca="1" si="182"/>
        <v>2012</v>
      </c>
      <c r="AC1399" s="6">
        <f t="shared" si="183"/>
        <v>0</v>
      </c>
      <c r="AD1399" s="6">
        <f t="shared" si="184"/>
        <v>0</v>
      </c>
      <c r="AE1399" s="6">
        <f t="shared" si="186"/>
        <v>10</v>
      </c>
      <c r="AF1399" s="6" t="str">
        <f t="shared" si="185"/>
        <v>in Betrieb</v>
      </c>
    </row>
    <row r="1400" spans="1:32" x14ac:dyDescent="0.25">
      <c r="A1400" s="54" t="s">
        <v>4596</v>
      </c>
      <c r="B1400" s="50"/>
      <c r="C1400" s="50"/>
      <c r="D1400" s="77" t="s">
        <v>6358</v>
      </c>
      <c r="E1400" s="50" t="s">
        <v>6359</v>
      </c>
      <c r="F1400" s="50" t="s">
        <v>6360</v>
      </c>
      <c r="G1400" s="56" t="s">
        <v>66</v>
      </c>
      <c r="H1400" s="50"/>
      <c r="I1400" s="32">
        <v>2012</v>
      </c>
      <c r="J1400" s="32">
        <v>2012</v>
      </c>
      <c r="K1400" s="50" t="s">
        <v>1</v>
      </c>
      <c r="L1400" s="50" t="s">
        <v>29</v>
      </c>
      <c r="M1400" s="50"/>
      <c r="N1400" s="50"/>
      <c r="O1400" s="50" t="s">
        <v>29</v>
      </c>
      <c r="P1400" s="50" t="s">
        <v>55</v>
      </c>
      <c r="Q1400" s="50"/>
      <c r="R1400" s="55">
        <v>15.995520000000001</v>
      </c>
      <c r="S1400" s="50"/>
      <c r="T1400" s="54"/>
      <c r="U1400" s="50" t="s">
        <v>100</v>
      </c>
      <c r="V1400" s="153" t="s">
        <v>1</v>
      </c>
      <c r="W1400" s="170" t="str">
        <f t="shared" ca="1" si="181"/>
        <v>2012</v>
      </c>
      <c r="X1400" s="170" t="e">
        <f>INDEX(Kraftwerksliste!$C$21:$Z$559,MATCH(A1400,Kraftwerksliste!$D$21:$D$559,0),17)</f>
        <v>#N/A</v>
      </c>
      <c r="Z1400" s="153" t="str" cm="1">
        <f t="array" aca="1" ref="Z1400" ca="1">CELL("format",I1400)</f>
        <v>G</v>
      </c>
      <c r="AA1400" s="6">
        <v>1399</v>
      </c>
      <c r="AB1400" s="173" t="str">
        <f t="shared" ca="1" si="182"/>
        <v>2012</v>
      </c>
      <c r="AC1400" s="6">
        <f t="shared" si="183"/>
        <v>0</v>
      </c>
      <c r="AD1400" s="6">
        <f t="shared" si="184"/>
        <v>0</v>
      </c>
      <c r="AE1400" s="6">
        <f t="shared" si="186"/>
        <v>10</v>
      </c>
      <c r="AF1400" s="6" t="str">
        <f t="shared" si="185"/>
        <v>in Betrieb</v>
      </c>
    </row>
    <row r="1401" spans="1:32" x14ac:dyDescent="0.25">
      <c r="A1401" s="54" t="s">
        <v>4597</v>
      </c>
      <c r="B1401" s="50"/>
      <c r="C1401" s="50"/>
      <c r="D1401" s="77" t="s">
        <v>6358</v>
      </c>
      <c r="E1401" s="50" t="s">
        <v>6359</v>
      </c>
      <c r="F1401" s="50" t="s">
        <v>6360</v>
      </c>
      <c r="G1401" s="56" t="s">
        <v>66</v>
      </c>
      <c r="H1401" s="50"/>
      <c r="I1401" s="32">
        <v>2012</v>
      </c>
      <c r="J1401" s="32">
        <v>2012</v>
      </c>
      <c r="K1401" s="50" t="s">
        <v>1</v>
      </c>
      <c r="L1401" s="50" t="s">
        <v>29</v>
      </c>
      <c r="M1401" s="50"/>
      <c r="N1401" s="50"/>
      <c r="O1401" s="50" t="s">
        <v>29</v>
      </c>
      <c r="P1401" s="50" t="s">
        <v>55</v>
      </c>
      <c r="Q1401" s="50"/>
      <c r="R1401" s="55">
        <v>14.85744</v>
      </c>
      <c r="S1401" s="50"/>
      <c r="T1401" s="54"/>
      <c r="U1401" s="50" t="s">
        <v>100</v>
      </c>
      <c r="V1401" s="153" t="s">
        <v>1</v>
      </c>
      <c r="W1401" s="170" t="str">
        <f t="shared" ca="1" si="181"/>
        <v>2012</v>
      </c>
      <c r="X1401" s="170" t="e">
        <f>INDEX(Kraftwerksliste!$C$21:$Z$559,MATCH(A1401,Kraftwerksliste!$D$21:$D$559,0),17)</f>
        <v>#N/A</v>
      </c>
      <c r="Z1401" s="153" t="str" cm="1">
        <f t="array" aca="1" ref="Z1401" ca="1">CELL("format",I1401)</f>
        <v>G</v>
      </c>
      <c r="AA1401" s="6">
        <v>1400</v>
      </c>
      <c r="AB1401" s="173" t="str">
        <f t="shared" ca="1" si="182"/>
        <v>2012</v>
      </c>
      <c r="AC1401" s="6">
        <f t="shared" si="183"/>
        <v>0</v>
      </c>
      <c r="AD1401" s="6">
        <f t="shared" si="184"/>
        <v>0</v>
      </c>
      <c r="AE1401" s="6">
        <f t="shared" si="186"/>
        <v>10</v>
      </c>
      <c r="AF1401" s="6" t="str">
        <f t="shared" si="185"/>
        <v>in Betrieb</v>
      </c>
    </row>
    <row r="1402" spans="1:32" x14ac:dyDescent="0.25">
      <c r="A1402" s="54" t="s">
        <v>4198</v>
      </c>
      <c r="B1402" s="50"/>
      <c r="C1402" s="50"/>
      <c r="D1402" s="77" t="s">
        <v>6130</v>
      </c>
      <c r="E1402" s="50" t="s">
        <v>696</v>
      </c>
      <c r="F1402" s="50" t="s">
        <v>6132</v>
      </c>
      <c r="G1402" s="56" t="s">
        <v>170</v>
      </c>
      <c r="H1402" s="50"/>
      <c r="I1402" s="32">
        <v>2012</v>
      </c>
      <c r="J1402" s="32">
        <v>2012</v>
      </c>
      <c r="K1402" s="50" t="s">
        <v>1</v>
      </c>
      <c r="L1402" s="50" t="s">
        <v>29</v>
      </c>
      <c r="M1402" s="50"/>
      <c r="N1402" s="50"/>
      <c r="O1402" s="50" t="s">
        <v>29</v>
      </c>
      <c r="P1402" s="50" t="s">
        <v>55</v>
      </c>
      <c r="Q1402" s="50"/>
      <c r="R1402" s="55">
        <v>14.53248</v>
      </c>
      <c r="S1402" s="50"/>
      <c r="T1402" s="54"/>
      <c r="U1402" s="50" t="s">
        <v>7216</v>
      </c>
      <c r="V1402" s="153" t="s">
        <v>1</v>
      </c>
      <c r="W1402" s="170" t="str">
        <f t="shared" ca="1" si="181"/>
        <v>2012</v>
      </c>
      <c r="X1402" s="170" t="e">
        <f>INDEX(Kraftwerksliste!$C$21:$Z$559,MATCH(A1402,Kraftwerksliste!$D$21:$D$559,0),17)</f>
        <v>#N/A</v>
      </c>
      <c r="Z1402" s="153" t="str" cm="1">
        <f t="array" aca="1" ref="Z1402" ca="1">CELL("format",I1402)</f>
        <v>G</v>
      </c>
      <c r="AA1402" s="6">
        <v>1401</v>
      </c>
      <c r="AB1402" s="173" t="str">
        <f t="shared" ca="1" si="182"/>
        <v>2012</v>
      </c>
      <c r="AC1402" s="6">
        <f t="shared" si="183"/>
        <v>0</v>
      </c>
      <c r="AD1402" s="6">
        <f t="shared" si="184"/>
        <v>0</v>
      </c>
      <c r="AE1402" s="6">
        <f t="shared" si="186"/>
        <v>10</v>
      </c>
      <c r="AF1402" s="6" t="str">
        <f t="shared" si="185"/>
        <v>in Betrieb</v>
      </c>
    </row>
    <row r="1403" spans="1:32" x14ac:dyDescent="0.25">
      <c r="A1403" s="54" t="s">
        <v>4598</v>
      </c>
      <c r="B1403" s="51"/>
      <c r="C1403" s="50"/>
      <c r="D1403" s="77" t="s">
        <v>6358</v>
      </c>
      <c r="E1403" s="50" t="s">
        <v>6359</v>
      </c>
      <c r="F1403" s="50" t="s">
        <v>6360</v>
      </c>
      <c r="G1403" s="56" t="s">
        <v>66</v>
      </c>
      <c r="H1403" s="50"/>
      <c r="I1403" s="32">
        <v>2012</v>
      </c>
      <c r="J1403" s="32">
        <v>2012</v>
      </c>
      <c r="K1403" s="50" t="s">
        <v>1</v>
      </c>
      <c r="L1403" s="51" t="s">
        <v>29</v>
      </c>
      <c r="M1403" s="51"/>
      <c r="N1403" s="51"/>
      <c r="O1403" s="51" t="s">
        <v>29</v>
      </c>
      <c r="P1403" s="50" t="s">
        <v>55</v>
      </c>
      <c r="Q1403" s="50"/>
      <c r="R1403" s="55">
        <v>14.3712</v>
      </c>
      <c r="S1403" s="50"/>
      <c r="T1403" s="54"/>
      <c r="U1403" s="50" t="s">
        <v>100</v>
      </c>
      <c r="V1403" s="153" t="s">
        <v>1</v>
      </c>
      <c r="W1403" s="170" t="str">
        <f t="shared" ca="1" si="181"/>
        <v>2012</v>
      </c>
      <c r="X1403" s="170" t="e">
        <f>INDEX(Kraftwerksliste!$C$21:$Z$559,MATCH(A1403,Kraftwerksliste!$D$21:$D$559,0),17)</f>
        <v>#N/A</v>
      </c>
      <c r="Z1403" s="153" t="str" cm="1">
        <f t="array" aca="1" ref="Z1403" ca="1">CELL("format",I1403)</f>
        <v>G</v>
      </c>
      <c r="AA1403" s="6">
        <v>1402</v>
      </c>
      <c r="AB1403" s="173" t="str">
        <f t="shared" ca="1" si="182"/>
        <v>2012</v>
      </c>
      <c r="AC1403" s="6">
        <f t="shared" si="183"/>
        <v>0</v>
      </c>
      <c r="AD1403" s="6">
        <f t="shared" si="184"/>
        <v>0</v>
      </c>
      <c r="AE1403" s="6">
        <f t="shared" si="186"/>
        <v>10</v>
      </c>
      <c r="AF1403" s="6" t="str">
        <f t="shared" si="185"/>
        <v>in Betrieb</v>
      </c>
    </row>
    <row r="1404" spans="1:32" x14ac:dyDescent="0.25">
      <c r="A1404" s="139" t="s">
        <v>2195</v>
      </c>
      <c r="B1404" s="139" t="s">
        <v>2196</v>
      </c>
      <c r="C1404" s="139" t="s">
        <v>2197</v>
      </c>
      <c r="D1404" s="139">
        <v>1468</v>
      </c>
      <c r="E1404" s="139" t="s">
        <v>2198</v>
      </c>
      <c r="F1404" s="139" t="s">
        <v>2199</v>
      </c>
      <c r="G1404" s="139" t="s">
        <v>170</v>
      </c>
      <c r="H1404" s="139" t="s">
        <v>2200</v>
      </c>
      <c r="I1404" s="35">
        <v>36069</v>
      </c>
      <c r="J1404" s="41">
        <v>36069</v>
      </c>
      <c r="K1404" s="139" t="s">
        <v>1</v>
      </c>
      <c r="L1404" s="139" t="s">
        <v>20</v>
      </c>
      <c r="M1404" s="139"/>
      <c r="N1404" s="139"/>
      <c r="O1404" s="139" t="s">
        <v>20</v>
      </c>
      <c r="P1404" s="139" t="s">
        <v>58</v>
      </c>
      <c r="Q1404" s="139" t="s">
        <v>55</v>
      </c>
      <c r="R1404" s="140">
        <v>34.299999999999997</v>
      </c>
      <c r="S1404" s="140"/>
      <c r="T1404" s="151" t="s">
        <v>149</v>
      </c>
      <c r="U1404" s="140" t="s">
        <v>747</v>
      </c>
      <c r="V1404" s="164" t="s">
        <v>1</v>
      </c>
      <c r="W1404" s="170">
        <f t="shared" ca="1" si="181"/>
        <v>1998</v>
      </c>
      <c r="X1404" s="170" t="str">
        <f>INDEX(Kraftwerksliste!$C$21:$Z$559,MATCH(A1404,Kraftwerksliste!$D$21:$D$559,0),17)</f>
        <v>Steam turbine</v>
      </c>
      <c r="Z1404" s="153" t="str" cm="1">
        <f t="array" aca="1" ref="Z1404" ca="1">CELL("format",I1404)</f>
        <v>D1</v>
      </c>
      <c r="AA1404" s="6">
        <v>1403</v>
      </c>
      <c r="AB1404" s="173">
        <f t="shared" ca="1" si="182"/>
        <v>1998</v>
      </c>
      <c r="AC1404" s="6">
        <f t="shared" si="183"/>
        <v>0</v>
      </c>
      <c r="AD1404" s="6">
        <f t="shared" si="184"/>
        <v>0</v>
      </c>
      <c r="AE1404" s="6">
        <f t="shared" si="186"/>
        <v>10</v>
      </c>
      <c r="AF1404" s="6" t="str">
        <f t="shared" si="185"/>
        <v>in Betrieb</v>
      </c>
    </row>
    <row r="1405" spans="1:32" x14ac:dyDescent="0.25">
      <c r="A1405" s="139" t="s">
        <v>1739</v>
      </c>
      <c r="B1405" s="139" t="s">
        <v>1740</v>
      </c>
      <c r="C1405" s="139" t="s">
        <v>1741</v>
      </c>
      <c r="D1405" s="139">
        <v>50769</v>
      </c>
      <c r="E1405" s="139" t="s">
        <v>1710</v>
      </c>
      <c r="F1405" s="139" t="s">
        <v>1742</v>
      </c>
      <c r="G1405" s="139" t="s">
        <v>54</v>
      </c>
      <c r="H1405" s="139" t="s">
        <v>1743</v>
      </c>
      <c r="I1405" s="35">
        <v>23391</v>
      </c>
      <c r="J1405" s="41">
        <v>23391</v>
      </c>
      <c r="K1405" s="139" t="s">
        <v>1</v>
      </c>
      <c r="L1405" s="139" t="s">
        <v>110</v>
      </c>
      <c r="M1405" s="139" t="s">
        <v>1744</v>
      </c>
      <c r="N1405" s="139" t="s">
        <v>1745</v>
      </c>
      <c r="O1405" s="139" t="s">
        <v>407</v>
      </c>
      <c r="P1405" s="139" t="s">
        <v>58</v>
      </c>
      <c r="Q1405" s="139" t="s">
        <v>55</v>
      </c>
      <c r="R1405" s="140">
        <v>15.5</v>
      </c>
      <c r="S1405" s="140" t="s">
        <v>1746</v>
      </c>
      <c r="T1405" s="151" t="s">
        <v>1280</v>
      </c>
      <c r="U1405" s="140" t="s">
        <v>1746</v>
      </c>
      <c r="V1405" s="164" t="s">
        <v>1</v>
      </c>
      <c r="W1405" s="170">
        <f t="shared" ca="1" si="181"/>
        <v>1964</v>
      </c>
      <c r="X1405" s="170" t="str">
        <f>INDEX(Kraftwerksliste!$C$21:$Z$559,MATCH(A1405,Kraftwerksliste!$D$21:$D$559,0),17)</f>
        <v>Gas turbine</v>
      </c>
      <c r="Z1405" s="153" t="str" cm="1">
        <f t="array" aca="1" ref="Z1405" ca="1">CELL("format",I1405)</f>
        <v>D1</v>
      </c>
      <c r="AA1405" s="6">
        <v>1404</v>
      </c>
      <c r="AB1405" s="173">
        <f t="shared" ca="1" si="182"/>
        <v>1964</v>
      </c>
      <c r="AC1405" s="6">
        <f t="shared" si="183"/>
        <v>0</v>
      </c>
      <c r="AD1405" s="6">
        <f t="shared" si="184"/>
        <v>0</v>
      </c>
      <c r="AE1405" s="6">
        <f t="shared" si="186"/>
        <v>10</v>
      </c>
      <c r="AF1405" s="6" t="str">
        <f t="shared" si="185"/>
        <v>in Betrieb</v>
      </c>
    </row>
    <row r="1406" spans="1:32" x14ac:dyDescent="0.25">
      <c r="A1406" s="139" t="s">
        <v>1747</v>
      </c>
      <c r="B1406" s="139" t="s">
        <v>1740</v>
      </c>
      <c r="C1406" s="139" t="s">
        <v>1741</v>
      </c>
      <c r="D1406" s="139">
        <v>50769</v>
      </c>
      <c r="E1406" s="139" t="s">
        <v>1710</v>
      </c>
      <c r="F1406" s="139" t="s">
        <v>1742</v>
      </c>
      <c r="G1406" s="139" t="s">
        <v>54</v>
      </c>
      <c r="H1406" s="139" t="s">
        <v>1748</v>
      </c>
      <c r="I1406" s="35">
        <v>23481</v>
      </c>
      <c r="J1406" s="41">
        <v>23481</v>
      </c>
      <c r="K1406" s="139" t="s">
        <v>1</v>
      </c>
      <c r="L1406" s="139" t="s">
        <v>110</v>
      </c>
      <c r="M1406" s="139" t="s">
        <v>1744</v>
      </c>
      <c r="N1406" s="139" t="s">
        <v>1745</v>
      </c>
      <c r="O1406" s="139" t="s">
        <v>407</v>
      </c>
      <c r="P1406" s="139" t="s">
        <v>58</v>
      </c>
      <c r="Q1406" s="139" t="s">
        <v>55</v>
      </c>
      <c r="R1406" s="140">
        <v>19.2</v>
      </c>
      <c r="S1406" s="140" t="s">
        <v>1746</v>
      </c>
      <c r="T1406" s="151" t="s">
        <v>1280</v>
      </c>
      <c r="U1406" s="140" t="s">
        <v>1746</v>
      </c>
      <c r="V1406" s="164" t="s">
        <v>1</v>
      </c>
      <c r="W1406" s="170">
        <f t="shared" ca="1" si="181"/>
        <v>1964</v>
      </c>
      <c r="X1406" s="170" t="str">
        <f>INDEX(Kraftwerksliste!$C$21:$Z$559,MATCH(A1406,Kraftwerksliste!$D$21:$D$559,0),17)</f>
        <v>Gas turbine</v>
      </c>
      <c r="Z1406" s="153" t="str" cm="1">
        <f t="array" aca="1" ref="Z1406" ca="1">CELL("format",I1406)</f>
        <v>D1</v>
      </c>
      <c r="AA1406" s="6">
        <v>1405</v>
      </c>
      <c r="AB1406" s="173">
        <f t="shared" ca="1" si="182"/>
        <v>1964</v>
      </c>
      <c r="AC1406" s="6">
        <f t="shared" si="183"/>
        <v>0</v>
      </c>
      <c r="AD1406" s="6">
        <f t="shared" si="184"/>
        <v>0</v>
      </c>
      <c r="AE1406" s="6">
        <f t="shared" si="186"/>
        <v>10</v>
      </c>
      <c r="AF1406" s="6" t="str">
        <f t="shared" si="185"/>
        <v>in Betrieb</v>
      </c>
    </row>
    <row r="1407" spans="1:32" x14ac:dyDescent="0.25">
      <c r="A1407" s="139" t="s">
        <v>1749</v>
      </c>
      <c r="B1407" s="139" t="s">
        <v>1740</v>
      </c>
      <c r="C1407" s="139" t="s">
        <v>1741</v>
      </c>
      <c r="D1407" s="139">
        <v>50769</v>
      </c>
      <c r="E1407" s="139" t="s">
        <v>1710</v>
      </c>
      <c r="F1407" s="139" t="s">
        <v>1742</v>
      </c>
      <c r="G1407" s="139" t="s">
        <v>54</v>
      </c>
      <c r="H1407" s="139" t="s">
        <v>1750</v>
      </c>
      <c r="I1407" s="35">
        <v>23314</v>
      </c>
      <c r="J1407" s="41">
        <v>23314</v>
      </c>
      <c r="K1407" s="139" t="s">
        <v>1</v>
      </c>
      <c r="L1407" s="139" t="s">
        <v>110</v>
      </c>
      <c r="M1407" s="139" t="s">
        <v>1744</v>
      </c>
      <c r="N1407" s="139" t="s">
        <v>1745</v>
      </c>
      <c r="O1407" s="139" t="s">
        <v>407</v>
      </c>
      <c r="P1407" s="139" t="s">
        <v>58</v>
      </c>
      <c r="Q1407" s="139" t="s">
        <v>55</v>
      </c>
      <c r="R1407" s="140">
        <v>15.5</v>
      </c>
      <c r="S1407" s="140" t="s">
        <v>1746</v>
      </c>
      <c r="T1407" s="151" t="s">
        <v>1280</v>
      </c>
      <c r="U1407" s="140" t="s">
        <v>1746</v>
      </c>
      <c r="V1407" s="164" t="s">
        <v>1</v>
      </c>
      <c r="W1407" s="170">
        <f t="shared" ref="W1407:W1470" ca="1" si="187">IF(ISBLANK(I1407),2010,IF(Z1407="D1",YEAR(I1407),RIGHT(I1407,4)))</f>
        <v>1963</v>
      </c>
      <c r="X1407" s="170" t="str">
        <f>INDEX(Kraftwerksliste!$C$21:$Z$559,MATCH(A1407,Kraftwerksliste!$D$21:$D$559,0),17)</f>
        <v>Gas turbine</v>
      </c>
      <c r="Z1407" s="153" t="str" cm="1">
        <f t="array" aca="1" ref="Z1407" ca="1">CELL("format",I1407)</f>
        <v>D1</v>
      </c>
      <c r="AA1407" s="6">
        <v>1406</v>
      </c>
      <c r="AB1407" s="173">
        <f t="shared" ref="AB1407:AB1470" ca="1" si="188">W1407</f>
        <v>1963</v>
      </c>
      <c r="AC1407" s="6">
        <f t="shared" si="183"/>
        <v>0</v>
      </c>
      <c r="AD1407" s="6">
        <f t="shared" si="184"/>
        <v>0</v>
      </c>
      <c r="AE1407" s="6">
        <f t="shared" si="186"/>
        <v>10</v>
      </c>
      <c r="AF1407" s="6" t="str">
        <f t="shared" si="185"/>
        <v>in Betrieb</v>
      </c>
    </row>
    <row r="1408" spans="1:32" x14ac:dyDescent="0.25">
      <c r="A1408" s="139" t="s">
        <v>1751</v>
      </c>
      <c r="B1408" s="139" t="s">
        <v>1740</v>
      </c>
      <c r="C1408" s="139" t="s">
        <v>1741</v>
      </c>
      <c r="D1408" s="139">
        <v>50769</v>
      </c>
      <c r="E1408" s="139" t="s">
        <v>1710</v>
      </c>
      <c r="F1408" s="139" t="s">
        <v>1742</v>
      </c>
      <c r="G1408" s="139" t="s">
        <v>54</v>
      </c>
      <c r="H1408" s="139" t="s">
        <v>1752</v>
      </c>
      <c r="I1408" s="35">
        <v>24273</v>
      </c>
      <c r="J1408" s="41">
        <v>24273</v>
      </c>
      <c r="K1408" s="139" t="s">
        <v>1</v>
      </c>
      <c r="L1408" s="139" t="s">
        <v>110</v>
      </c>
      <c r="M1408" s="139" t="s">
        <v>1744</v>
      </c>
      <c r="N1408" s="139" t="s">
        <v>1745</v>
      </c>
      <c r="O1408" s="139" t="s">
        <v>407</v>
      </c>
      <c r="P1408" s="139" t="s">
        <v>58</v>
      </c>
      <c r="Q1408" s="139" t="s">
        <v>58</v>
      </c>
      <c r="R1408" s="140">
        <v>10.4</v>
      </c>
      <c r="S1408" s="140" t="s">
        <v>1746</v>
      </c>
      <c r="T1408" s="151" t="s">
        <v>1280</v>
      </c>
      <c r="U1408" s="140" t="s">
        <v>1746</v>
      </c>
      <c r="V1408" s="164" t="s">
        <v>1</v>
      </c>
      <c r="W1408" s="170">
        <f t="shared" ca="1" si="187"/>
        <v>1966</v>
      </c>
      <c r="X1408" s="170" t="str">
        <f>INDEX(Kraftwerksliste!$C$21:$Z$559,MATCH(A1408,Kraftwerksliste!$D$21:$D$559,0),17)</f>
        <v>Gas turbine</v>
      </c>
      <c r="Z1408" s="153" t="str" cm="1">
        <f t="array" aca="1" ref="Z1408" ca="1">CELL("format",I1408)</f>
        <v>D1</v>
      </c>
      <c r="AA1408" s="6">
        <v>1407</v>
      </c>
      <c r="AB1408" s="173">
        <f t="shared" ca="1" si="188"/>
        <v>1966</v>
      </c>
      <c r="AC1408" s="6">
        <f t="shared" si="183"/>
        <v>0</v>
      </c>
      <c r="AD1408" s="6">
        <f t="shared" si="184"/>
        <v>0</v>
      </c>
      <c r="AE1408" s="6">
        <f t="shared" si="186"/>
        <v>10</v>
      </c>
      <c r="AF1408" s="6" t="str">
        <f t="shared" si="185"/>
        <v>in Betrieb</v>
      </c>
    </row>
    <row r="1409" spans="1:32" x14ac:dyDescent="0.25">
      <c r="A1409" s="139" t="s">
        <v>1753</v>
      </c>
      <c r="B1409" s="139" t="s">
        <v>1740</v>
      </c>
      <c r="C1409" s="139" t="s">
        <v>1741</v>
      </c>
      <c r="D1409" s="139">
        <v>50769</v>
      </c>
      <c r="E1409" s="139" t="s">
        <v>1710</v>
      </c>
      <c r="F1409" s="139" t="s">
        <v>1742</v>
      </c>
      <c r="G1409" s="139" t="s">
        <v>54</v>
      </c>
      <c r="H1409" s="139" t="s">
        <v>1754</v>
      </c>
      <c r="I1409" s="35">
        <v>24552</v>
      </c>
      <c r="J1409" s="41">
        <v>24552</v>
      </c>
      <c r="K1409" s="139" t="s">
        <v>1</v>
      </c>
      <c r="L1409" s="139" t="s">
        <v>110</v>
      </c>
      <c r="M1409" s="139" t="s">
        <v>1744</v>
      </c>
      <c r="N1409" s="139" t="s">
        <v>1745</v>
      </c>
      <c r="O1409" s="139" t="s">
        <v>407</v>
      </c>
      <c r="P1409" s="139" t="s">
        <v>58</v>
      </c>
      <c r="Q1409" s="139" t="s">
        <v>55</v>
      </c>
      <c r="R1409" s="140">
        <v>33.6</v>
      </c>
      <c r="S1409" s="140" t="s">
        <v>1746</v>
      </c>
      <c r="T1409" s="151" t="s">
        <v>1280</v>
      </c>
      <c r="U1409" s="140" t="s">
        <v>1746</v>
      </c>
      <c r="V1409" s="164" t="s">
        <v>1</v>
      </c>
      <c r="W1409" s="170">
        <f t="shared" ca="1" si="187"/>
        <v>1967</v>
      </c>
      <c r="X1409" s="170" t="str">
        <f>INDEX(Kraftwerksliste!$C$21:$Z$559,MATCH(A1409,Kraftwerksliste!$D$21:$D$559,0),17)</f>
        <v>Gas turbine</v>
      </c>
      <c r="Z1409" s="153" t="str" cm="1">
        <f t="array" aca="1" ref="Z1409" ca="1">CELL("format",I1409)</f>
        <v>D1</v>
      </c>
      <c r="AA1409" s="6">
        <v>1408</v>
      </c>
      <c r="AB1409" s="173">
        <f t="shared" ca="1" si="188"/>
        <v>1967</v>
      </c>
      <c r="AC1409" s="6">
        <f t="shared" si="183"/>
        <v>0</v>
      </c>
      <c r="AD1409" s="6">
        <f t="shared" si="184"/>
        <v>0</v>
      </c>
      <c r="AE1409" s="6">
        <f t="shared" si="186"/>
        <v>10</v>
      </c>
      <c r="AF1409" s="6" t="str">
        <f t="shared" si="185"/>
        <v>in Betrieb</v>
      </c>
    </row>
    <row r="1410" spans="1:32" x14ac:dyDescent="0.25">
      <c r="A1410" s="54" t="s">
        <v>1426</v>
      </c>
      <c r="B1410" s="50" t="s">
        <v>1427</v>
      </c>
      <c r="C1410" s="50" t="s">
        <v>1428</v>
      </c>
      <c r="D1410" s="77">
        <v>16909</v>
      </c>
      <c r="E1410" s="50" t="s">
        <v>1429</v>
      </c>
      <c r="F1410" s="50" t="s">
        <v>1430</v>
      </c>
      <c r="G1410" s="56" t="s">
        <v>66</v>
      </c>
      <c r="H1410" s="50"/>
      <c r="I1410" s="35">
        <v>37539</v>
      </c>
      <c r="J1410" s="41">
        <v>37539</v>
      </c>
      <c r="K1410" s="50" t="s">
        <v>1</v>
      </c>
      <c r="L1410" s="50" t="s">
        <v>17</v>
      </c>
      <c r="M1410" s="50" t="s">
        <v>1431</v>
      </c>
      <c r="N1410" s="50"/>
      <c r="O1410" s="50" t="s">
        <v>17</v>
      </c>
      <c r="P1410" s="50" t="s">
        <v>55</v>
      </c>
      <c r="Q1410" s="50" t="s">
        <v>55</v>
      </c>
      <c r="R1410" s="55">
        <v>18.600000000000001</v>
      </c>
      <c r="S1410" s="50" t="s">
        <v>1432</v>
      </c>
      <c r="T1410" s="54" t="s">
        <v>1280</v>
      </c>
      <c r="U1410" s="50" t="s">
        <v>77</v>
      </c>
      <c r="V1410" s="153" t="s">
        <v>1</v>
      </c>
      <c r="W1410" s="170">
        <f t="shared" ca="1" si="187"/>
        <v>2002</v>
      </c>
      <c r="X1410" s="170" t="e">
        <f>INDEX(Kraftwerksliste!$C$21:$Z$559,MATCH(A1410,Kraftwerksliste!$D$21:$D$559,0),17)</f>
        <v>#N/A</v>
      </c>
      <c r="Z1410" s="153" t="str" cm="1">
        <f t="array" aca="1" ref="Z1410" ca="1">CELL("format",I1410)</f>
        <v>D1</v>
      </c>
      <c r="AA1410" s="6">
        <v>1409</v>
      </c>
      <c r="AB1410" s="173">
        <f t="shared" ca="1" si="188"/>
        <v>2002</v>
      </c>
      <c r="AC1410" s="6">
        <f t="shared" ref="AC1410:AC1473" si="189">IF(RIGHT(K1410,9)="(mit StA)",1,0)</f>
        <v>0</v>
      </c>
      <c r="AD1410" s="6">
        <f t="shared" ref="AD1410:AD1473" si="190">IF(RIGHT(K1410,10)="(ohne StA)",1,0)</f>
        <v>0</v>
      </c>
      <c r="AE1410" s="6">
        <f t="shared" si="186"/>
        <v>10</v>
      </c>
      <c r="AF1410" s="6" t="str">
        <f t="shared" ref="AF1410:AF1473" si="191">IF(AC1410=1,LEFT(K1410,AE1410-9),IF(AD1410=1,LEFT(K1410,AE1410-10),K1410))</f>
        <v>in Betrieb</v>
      </c>
    </row>
    <row r="1411" spans="1:32" x14ac:dyDescent="0.25">
      <c r="A1411" s="139" t="s">
        <v>2379</v>
      </c>
      <c r="B1411" s="139" t="s">
        <v>2380</v>
      </c>
      <c r="C1411" s="139" t="s">
        <v>2381</v>
      </c>
      <c r="D1411" s="139">
        <v>46147</v>
      </c>
      <c r="E1411" s="139" t="s">
        <v>2365</v>
      </c>
      <c r="F1411" s="139" t="s">
        <v>2382</v>
      </c>
      <c r="G1411" s="139" t="s">
        <v>54</v>
      </c>
      <c r="H1411" s="139"/>
      <c r="I1411" s="30">
        <v>10594</v>
      </c>
      <c r="J1411" s="30">
        <v>10594</v>
      </c>
      <c r="K1411" s="139" t="s">
        <v>1</v>
      </c>
      <c r="L1411" s="139" t="s">
        <v>110</v>
      </c>
      <c r="M1411" s="139" t="s">
        <v>2383</v>
      </c>
      <c r="N1411" s="139" t="s">
        <v>673</v>
      </c>
      <c r="O1411" s="139" t="s">
        <v>407</v>
      </c>
      <c r="P1411" s="139" t="s">
        <v>58</v>
      </c>
      <c r="Q1411" s="139" t="s">
        <v>55</v>
      </c>
      <c r="R1411" s="140">
        <v>38</v>
      </c>
      <c r="S1411" s="140" t="s">
        <v>2384</v>
      </c>
      <c r="T1411" s="151" t="s">
        <v>370</v>
      </c>
      <c r="U1411" s="140" t="s">
        <v>61</v>
      </c>
      <c r="V1411" s="164" t="s">
        <v>1</v>
      </c>
      <c r="W1411" s="170">
        <f t="shared" ca="1" si="187"/>
        <v>1929</v>
      </c>
      <c r="X1411" s="170" t="str">
        <f>INDEX(Kraftwerksliste!$C$21:$Z$559,MATCH(A1411,Kraftwerksliste!$D$21:$D$559,0),17)</f>
        <v>Steam turbine</v>
      </c>
      <c r="Z1411" s="153" t="str" cm="1">
        <f t="array" aca="1" ref="Z1411" ca="1">CELL("format",I1411)</f>
        <v>D1</v>
      </c>
      <c r="AA1411" s="6">
        <v>1410</v>
      </c>
      <c r="AB1411" s="173">
        <f t="shared" ca="1" si="188"/>
        <v>1929</v>
      </c>
      <c r="AC1411" s="6">
        <f t="shared" si="189"/>
        <v>0</v>
      </c>
      <c r="AD1411" s="6">
        <f t="shared" si="190"/>
        <v>0</v>
      </c>
      <c r="AE1411" s="6">
        <f t="shared" si="186"/>
        <v>10</v>
      </c>
      <c r="AF1411" s="6" t="str">
        <f t="shared" si="191"/>
        <v>in Betrieb</v>
      </c>
    </row>
    <row r="1412" spans="1:32" x14ac:dyDescent="0.25">
      <c r="A1412" s="139" t="s">
        <v>3330</v>
      </c>
      <c r="B1412" s="139" t="s">
        <v>3331</v>
      </c>
      <c r="C1412" s="139" t="s">
        <v>3332</v>
      </c>
      <c r="D1412" s="139">
        <v>6712</v>
      </c>
      <c r="E1412" s="139" t="s">
        <v>3333</v>
      </c>
      <c r="F1412" s="139" t="s">
        <v>3334</v>
      </c>
      <c r="G1412" s="139" t="s">
        <v>99</v>
      </c>
      <c r="H1412" s="139" t="s">
        <v>3335</v>
      </c>
      <c r="I1412" s="43">
        <v>34213</v>
      </c>
      <c r="J1412" s="43">
        <v>34213</v>
      </c>
      <c r="K1412" s="139" t="s">
        <v>1</v>
      </c>
      <c r="L1412" s="139" t="s">
        <v>110</v>
      </c>
      <c r="M1412" s="139" t="s">
        <v>18</v>
      </c>
      <c r="N1412" s="139" t="s">
        <v>249</v>
      </c>
      <c r="O1412" s="139" t="s">
        <v>18</v>
      </c>
      <c r="P1412" s="139" t="s">
        <v>58</v>
      </c>
      <c r="Q1412" s="139" t="s">
        <v>55</v>
      </c>
      <c r="R1412" s="140">
        <v>23.3</v>
      </c>
      <c r="S1412" s="140" t="s">
        <v>3336</v>
      </c>
      <c r="T1412" s="151" t="s">
        <v>370</v>
      </c>
      <c r="U1412" s="140" t="s">
        <v>3337</v>
      </c>
      <c r="V1412" s="164" t="s">
        <v>1</v>
      </c>
      <c r="W1412" s="170">
        <f t="shared" ca="1" si="187"/>
        <v>1993</v>
      </c>
      <c r="X1412" s="170" t="str">
        <f>INDEX(Kraftwerksliste!$C$21:$Z$559,MATCH(A1412,Kraftwerksliste!$D$21:$D$559,0),17)</f>
        <v>Steam turbine</v>
      </c>
      <c r="Z1412" s="153" t="str" cm="1">
        <f t="array" aca="1" ref="Z1412" ca="1">CELL("format",I1412)</f>
        <v>D1</v>
      </c>
      <c r="AA1412" s="6">
        <v>1411</v>
      </c>
      <c r="AB1412" s="173">
        <f t="shared" ca="1" si="188"/>
        <v>1993</v>
      </c>
      <c r="AC1412" s="6">
        <f t="shared" si="189"/>
        <v>0</v>
      </c>
      <c r="AD1412" s="6">
        <f t="shared" si="190"/>
        <v>0</v>
      </c>
      <c r="AE1412" s="6">
        <f t="shared" si="186"/>
        <v>10</v>
      </c>
      <c r="AF1412" s="6" t="str">
        <f t="shared" si="191"/>
        <v>in Betrieb</v>
      </c>
    </row>
    <row r="1413" spans="1:32" x14ac:dyDescent="0.25">
      <c r="A1413" s="139" t="s">
        <v>3342</v>
      </c>
      <c r="B1413" s="139" t="s">
        <v>3331</v>
      </c>
      <c r="C1413" s="139" t="s">
        <v>3332</v>
      </c>
      <c r="D1413" s="139">
        <v>6712</v>
      </c>
      <c r="E1413" s="139" t="s">
        <v>3333</v>
      </c>
      <c r="F1413" s="139" t="s">
        <v>3334</v>
      </c>
      <c r="G1413" s="139" t="s">
        <v>99</v>
      </c>
      <c r="H1413" s="139" t="s">
        <v>3343</v>
      </c>
      <c r="I1413" s="43">
        <v>34213</v>
      </c>
      <c r="J1413" s="43">
        <v>34213</v>
      </c>
      <c r="K1413" s="139" t="s">
        <v>1</v>
      </c>
      <c r="L1413" s="139" t="s">
        <v>110</v>
      </c>
      <c r="M1413" s="139" t="s">
        <v>20</v>
      </c>
      <c r="N1413" s="139" t="s">
        <v>249</v>
      </c>
      <c r="O1413" s="139" t="s">
        <v>20</v>
      </c>
      <c r="P1413" s="139" t="s">
        <v>58</v>
      </c>
      <c r="Q1413" s="139" t="s">
        <v>58</v>
      </c>
      <c r="R1413" s="140">
        <v>23.3</v>
      </c>
      <c r="S1413" s="140" t="s">
        <v>3336</v>
      </c>
      <c r="T1413" s="151" t="s">
        <v>370</v>
      </c>
      <c r="U1413" s="140" t="s">
        <v>3337</v>
      </c>
      <c r="V1413" s="164" t="s">
        <v>1</v>
      </c>
      <c r="W1413" s="170">
        <f t="shared" ca="1" si="187"/>
        <v>1993</v>
      </c>
      <c r="X1413" s="170" t="str">
        <f>INDEX(Kraftwerksliste!$C$21:$Z$559,MATCH(A1413,Kraftwerksliste!$D$21:$D$559,0),17)</f>
        <v>Steam turbine</v>
      </c>
      <c r="Z1413" s="153" t="str" cm="1">
        <f t="array" aca="1" ref="Z1413" ca="1">CELL("format",I1413)</f>
        <v>D1</v>
      </c>
      <c r="AA1413" s="6">
        <v>1412</v>
      </c>
      <c r="AB1413" s="173">
        <f t="shared" ca="1" si="188"/>
        <v>1993</v>
      </c>
      <c r="AC1413" s="6">
        <f t="shared" si="189"/>
        <v>0</v>
      </c>
      <c r="AD1413" s="6">
        <f t="shared" si="190"/>
        <v>0</v>
      </c>
      <c r="AE1413" s="6">
        <f t="shared" si="186"/>
        <v>10</v>
      </c>
      <c r="AF1413" s="6" t="str">
        <f t="shared" si="191"/>
        <v>in Betrieb</v>
      </c>
    </row>
    <row r="1414" spans="1:32" ht="14.5" x14ac:dyDescent="0.35">
      <c r="A1414" s="122" t="s">
        <v>1213</v>
      </c>
      <c r="B1414" s="122" t="s">
        <v>280</v>
      </c>
      <c r="C1414" s="122" t="s">
        <v>1214</v>
      </c>
      <c r="D1414" s="122">
        <v>41517</v>
      </c>
      <c r="E1414" s="122" t="s">
        <v>1215</v>
      </c>
      <c r="F1414" s="122" t="s">
        <v>1216</v>
      </c>
      <c r="G1414" s="119" t="s">
        <v>54</v>
      </c>
      <c r="H1414" s="122" t="s">
        <v>1217</v>
      </c>
      <c r="I1414" s="35">
        <v>41098</v>
      </c>
      <c r="J1414" s="41">
        <v>41098</v>
      </c>
      <c r="K1414" s="50" t="s">
        <v>1</v>
      </c>
      <c r="L1414" s="88" t="s">
        <v>18</v>
      </c>
      <c r="M1414" s="122"/>
      <c r="N1414" s="122"/>
      <c r="O1414" s="88" t="s">
        <v>18</v>
      </c>
      <c r="P1414" s="121" t="s">
        <v>130</v>
      </c>
      <c r="Q1414" s="122" t="s">
        <v>130</v>
      </c>
      <c r="R1414" s="134">
        <v>1060</v>
      </c>
      <c r="S1414" s="33" t="s">
        <v>291</v>
      </c>
      <c r="T1414" s="50" t="s">
        <v>1228</v>
      </c>
      <c r="U1414" s="33" t="s">
        <v>86</v>
      </c>
      <c r="V1414" s="159" t="s">
        <v>1</v>
      </c>
      <c r="W1414" s="170">
        <f t="shared" ca="1" si="187"/>
        <v>2012</v>
      </c>
      <c r="X1414" s="170" t="str">
        <f>INDEX(Kraftwerksliste!$C$21:$Z$559,MATCH(A1414,Kraftwerksliste!$D$21:$D$559,0),17)</f>
        <v>Steam turbine</v>
      </c>
      <c r="Z1414" s="153" t="str" cm="1">
        <f t="array" aca="1" ref="Z1414" ca="1">CELL("format",I1414)</f>
        <v>D1</v>
      </c>
      <c r="AA1414" s="6">
        <v>1413</v>
      </c>
      <c r="AB1414" s="173">
        <f t="shared" ca="1" si="188"/>
        <v>2012</v>
      </c>
      <c r="AC1414" s="6">
        <f t="shared" si="189"/>
        <v>0</v>
      </c>
      <c r="AD1414" s="6">
        <f t="shared" si="190"/>
        <v>0</v>
      </c>
      <c r="AE1414" s="6">
        <f t="shared" si="186"/>
        <v>10</v>
      </c>
      <c r="AF1414" s="6" t="str">
        <f t="shared" si="191"/>
        <v>in Betrieb</v>
      </c>
    </row>
    <row r="1415" spans="1:32" ht="14.5" x14ac:dyDescent="0.35">
      <c r="A1415" s="122" t="s">
        <v>1218</v>
      </c>
      <c r="B1415" s="122" t="s">
        <v>280</v>
      </c>
      <c r="C1415" s="122" t="s">
        <v>1219</v>
      </c>
      <c r="D1415" s="122">
        <v>41517</v>
      </c>
      <c r="E1415" s="122" t="s">
        <v>1215</v>
      </c>
      <c r="F1415" s="122" t="s">
        <v>1216</v>
      </c>
      <c r="G1415" s="119" t="s">
        <v>54</v>
      </c>
      <c r="H1415" s="122" t="s">
        <v>1220</v>
      </c>
      <c r="I1415" s="35">
        <v>41124</v>
      </c>
      <c r="J1415" s="41">
        <v>41124</v>
      </c>
      <c r="K1415" s="50" t="s">
        <v>1</v>
      </c>
      <c r="L1415" s="88" t="s">
        <v>18</v>
      </c>
      <c r="M1415" s="122"/>
      <c r="N1415" s="122"/>
      <c r="O1415" s="88" t="s">
        <v>18</v>
      </c>
      <c r="P1415" s="121" t="s">
        <v>130</v>
      </c>
      <c r="Q1415" s="122" t="s">
        <v>130</v>
      </c>
      <c r="R1415" s="134">
        <v>1060</v>
      </c>
      <c r="S1415" s="33" t="s">
        <v>291</v>
      </c>
      <c r="T1415" s="50" t="s">
        <v>1228</v>
      </c>
      <c r="U1415" s="33" t="s">
        <v>86</v>
      </c>
      <c r="V1415" s="159" t="s">
        <v>1</v>
      </c>
      <c r="W1415" s="170">
        <f t="shared" ca="1" si="187"/>
        <v>2012</v>
      </c>
      <c r="X1415" s="170" t="str">
        <f>INDEX(Kraftwerksliste!$C$21:$Z$559,MATCH(A1415,Kraftwerksliste!$D$21:$D$559,0),17)</f>
        <v>Steam turbine</v>
      </c>
      <c r="Z1415" s="153" t="str" cm="1">
        <f t="array" aca="1" ref="Z1415" ca="1">CELL("format",I1415)</f>
        <v>D1</v>
      </c>
      <c r="AA1415" s="6">
        <v>1414</v>
      </c>
      <c r="AB1415" s="173">
        <f t="shared" ca="1" si="188"/>
        <v>2012</v>
      </c>
      <c r="AC1415" s="6">
        <f t="shared" si="189"/>
        <v>0</v>
      </c>
      <c r="AD1415" s="6">
        <f t="shared" si="190"/>
        <v>0</v>
      </c>
      <c r="AE1415" s="6">
        <f t="shared" si="186"/>
        <v>10</v>
      </c>
      <c r="AF1415" s="6" t="str">
        <f t="shared" si="191"/>
        <v>in Betrieb</v>
      </c>
    </row>
    <row r="1416" spans="1:32" x14ac:dyDescent="0.25">
      <c r="A1416" s="139" t="s">
        <v>2315</v>
      </c>
      <c r="B1416" s="139" t="s">
        <v>2316</v>
      </c>
      <c r="C1416" s="139" t="s">
        <v>2317</v>
      </c>
      <c r="D1416" s="139">
        <v>49638</v>
      </c>
      <c r="E1416" s="139" t="s">
        <v>2318</v>
      </c>
      <c r="F1416" s="139" t="s">
        <v>2319</v>
      </c>
      <c r="G1416" s="139" t="s">
        <v>59</v>
      </c>
      <c r="H1416" s="139"/>
      <c r="I1416" s="30">
        <v>35088</v>
      </c>
      <c r="J1416" s="30">
        <v>35088</v>
      </c>
      <c r="K1416" s="139" t="s">
        <v>1</v>
      </c>
      <c r="L1416" s="139" t="s">
        <v>20</v>
      </c>
      <c r="M1416" s="139"/>
      <c r="N1416" s="139"/>
      <c r="O1416" s="139" t="s">
        <v>20</v>
      </c>
      <c r="P1416" s="139" t="s">
        <v>130</v>
      </c>
      <c r="Q1416" s="139" t="s">
        <v>158</v>
      </c>
      <c r="R1416" s="140">
        <v>18.100000000000001</v>
      </c>
      <c r="S1416" s="140"/>
      <c r="T1416" s="151"/>
      <c r="U1416" s="140" t="s">
        <v>61</v>
      </c>
      <c r="V1416" s="164" t="s">
        <v>1</v>
      </c>
      <c r="W1416" s="170">
        <f t="shared" ca="1" si="187"/>
        <v>1996</v>
      </c>
      <c r="X1416" s="170" t="str">
        <f>INDEX(Kraftwerksliste!$C$21:$Z$559,MATCH(A1416,Kraftwerksliste!$D$21:$D$559,0),17)</f>
        <v>Steam turbine</v>
      </c>
      <c r="Z1416" s="153" t="str" cm="1">
        <f t="array" aca="1" ref="Z1416" ca="1">CELL("format",I1416)</f>
        <v>D1</v>
      </c>
      <c r="AA1416" s="6">
        <v>1415</v>
      </c>
      <c r="AB1416" s="173">
        <f t="shared" ca="1" si="188"/>
        <v>1996</v>
      </c>
      <c r="AC1416" s="6">
        <f t="shared" si="189"/>
        <v>0</v>
      </c>
      <c r="AD1416" s="6">
        <f t="shared" si="190"/>
        <v>0</v>
      </c>
      <c r="AE1416" s="6">
        <f t="shared" si="186"/>
        <v>10</v>
      </c>
      <c r="AF1416" s="6" t="str">
        <f t="shared" si="191"/>
        <v>in Betrieb</v>
      </c>
    </row>
    <row r="1417" spans="1:32" x14ac:dyDescent="0.25">
      <c r="A1417" s="139" t="s">
        <v>2885</v>
      </c>
      <c r="B1417" s="139" t="s">
        <v>2886</v>
      </c>
      <c r="C1417" s="139" t="s">
        <v>2887</v>
      </c>
      <c r="D1417" s="139">
        <v>29416</v>
      </c>
      <c r="E1417" s="139" t="s">
        <v>2887</v>
      </c>
      <c r="F1417" s="139" t="s">
        <v>2888</v>
      </c>
      <c r="G1417" s="139" t="s">
        <v>99</v>
      </c>
      <c r="H1417" s="139" t="s">
        <v>2578</v>
      </c>
      <c r="I1417" s="30">
        <v>36161</v>
      </c>
      <c r="J1417" s="30">
        <v>36161</v>
      </c>
      <c r="K1417" s="139" t="s">
        <v>1</v>
      </c>
      <c r="L1417" s="139" t="s">
        <v>20</v>
      </c>
      <c r="M1417" s="139" t="s">
        <v>2889</v>
      </c>
      <c r="N1417" s="139"/>
      <c r="O1417" s="139" t="s">
        <v>20</v>
      </c>
      <c r="P1417" s="139" t="s">
        <v>58</v>
      </c>
      <c r="Q1417" s="139" t="s">
        <v>55</v>
      </c>
      <c r="R1417" s="140">
        <v>11.4</v>
      </c>
      <c r="S1417" s="140" t="s">
        <v>2890</v>
      </c>
      <c r="T1417" s="151">
        <v>6</v>
      </c>
      <c r="U1417" s="140" t="s">
        <v>161</v>
      </c>
      <c r="V1417" s="164" t="s">
        <v>1</v>
      </c>
      <c r="W1417" s="170">
        <f t="shared" ca="1" si="187"/>
        <v>1999</v>
      </c>
      <c r="X1417" s="170" t="str">
        <f>INDEX(Kraftwerksliste!$C$21:$Z$559,MATCH(A1417,Kraftwerksliste!$D$21:$D$559,0),17)</f>
        <v>Steam turbine</v>
      </c>
      <c r="Z1417" s="153" t="str" cm="1">
        <f t="array" aca="1" ref="Z1417" ca="1">CELL("format",I1417)</f>
        <v>D1</v>
      </c>
      <c r="AA1417" s="6">
        <v>1416</v>
      </c>
      <c r="AB1417" s="173">
        <f t="shared" ca="1" si="188"/>
        <v>1999</v>
      </c>
      <c r="AC1417" s="6">
        <f t="shared" si="189"/>
        <v>0</v>
      </c>
      <c r="AD1417" s="6">
        <f t="shared" si="190"/>
        <v>0</v>
      </c>
      <c r="AE1417" s="6">
        <f t="shared" si="186"/>
        <v>10</v>
      </c>
      <c r="AF1417" s="6" t="str">
        <f t="shared" si="191"/>
        <v>in Betrieb</v>
      </c>
    </row>
    <row r="1418" spans="1:32" x14ac:dyDescent="0.25">
      <c r="A1418" s="54" t="s">
        <v>501</v>
      </c>
      <c r="B1418" s="50" t="s">
        <v>63</v>
      </c>
      <c r="C1418" s="50" t="s">
        <v>493</v>
      </c>
      <c r="D1418" s="77">
        <v>2943</v>
      </c>
      <c r="E1418" s="50" t="s">
        <v>493</v>
      </c>
      <c r="F1418" s="50" t="s">
        <v>494</v>
      </c>
      <c r="G1418" s="56" t="s">
        <v>170</v>
      </c>
      <c r="H1418" s="50" t="s">
        <v>471</v>
      </c>
      <c r="I1418" s="35">
        <v>41219</v>
      </c>
      <c r="J1418" s="35">
        <v>41219</v>
      </c>
      <c r="K1418" s="50" t="s">
        <v>1</v>
      </c>
      <c r="L1418" s="50" t="s">
        <v>18</v>
      </c>
      <c r="M1418" s="50"/>
      <c r="N1418" s="50"/>
      <c r="O1418" s="92" t="s">
        <v>18</v>
      </c>
      <c r="P1418" s="50" t="s">
        <v>58</v>
      </c>
      <c r="Q1418" s="50" t="s">
        <v>58</v>
      </c>
      <c r="R1418" s="55">
        <v>640</v>
      </c>
      <c r="S1418" s="50" t="s">
        <v>502</v>
      </c>
      <c r="T1418" s="54" t="s">
        <v>1228</v>
      </c>
      <c r="U1418" s="62" t="s">
        <v>70</v>
      </c>
      <c r="V1418" s="154" t="s">
        <v>1</v>
      </c>
      <c r="W1418" s="170">
        <f t="shared" ca="1" si="187"/>
        <v>2012</v>
      </c>
      <c r="X1418" s="170" t="str">
        <f>INDEX(Kraftwerksliste!$C$21:$Z$559,MATCH(A1418,Kraftwerksliste!$D$21:$D$559,0),17)</f>
        <v>Steam turbine</v>
      </c>
      <c r="Z1418" s="153" t="str" cm="1">
        <f t="array" aca="1" ref="Z1418" ca="1">CELL("format",I1418)</f>
        <v>D1</v>
      </c>
      <c r="AA1418" s="6">
        <v>1417</v>
      </c>
      <c r="AB1418" s="173">
        <f t="shared" ca="1" si="188"/>
        <v>2012</v>
      </c>
      <c r="AC1418" s="6">
        <f t="shared" si="189"/>
        <v>0</v>
      </c>
      <c r="AD1418" s="6">
        <f t="shared" si="190"/>
        <v>0</v>
      </c>
      <c r="AE1418" s="6">
        <f t="shared" si="186"/>
        <v>10</v>
      </c>
      <c r="AF1418" s="6" t="str">
        <f t="shared" si="191"/>
        <v>in Betrieb</v>
      </c>
    </row>
    <row r="1419" spans="1:32" x14ac:dyDescent="0.25">
      <c r="A1419" s="139" t="s">
        <v>3016</v>
      </c>
      <c r="B1419" s="139" t="s">
        <v>3006</v>
      </c>
      <c r="C1419" s="139" t="s">
        <v>3017</v>
      </c>
      <c r="D1419" s="139">
        <v>89077</v>
      </c>
      <c r="E1419" s="139" t="s">
        <v>3008</v>
      </c>
      <c r="F1419" s="139" t="s">
        <v>3009</v>
      </c>
      <c r="G1419" s="139" t="s">
        <v>57</v>
      </c>
      <c r="H1419" s="139"/>
      <c r="I1419" s="43">
        <v>33925</v>
      </c>
      <c r="J1419" s="43">
        <v>33925</v>
      </c>
      <c r="K1419" s="139" t="s">
        <v>1</v>
      </c>
      <c r="L1419" s="139" t="s">
        <v>110</v>
      </c>
      <c r="M1419" s="139" t="s">
        <v>32</v>
      </c>
      <c r="N1419" s="139" t="s">
        <v>1658</v>
      </c>
      <c r="O1419" s="139" t="s">
        <v>32</v>
      </c>
      <c r="P1419" s="139" t="s">
        <v>58</v>
      </c>
      <c r="Q1419" s="139" t="s">
        <v>55</v>
      </c>
      <c r="R1419" s="140">
        <v>20.7</v>
      </c>
      <c r="S1419" s="140" t="s">
        <v>3018</v>
      </c>
      <c r="T1419" s="151" t="s">
        <v>149</v>
      </c>
      <c r="U1419" s="140" t="s">
        <v>3012</v>
      </c>
      <c r="V1419" s="164" t="s">
        <v>1</v>
      </c>
      <c r="W1419" s="170">
        <f t="shared" ca="1" si="187"/>
        <v>1992</v>
      </c>
      <c r="X1419" s="170" t="str">
        <f>INDEX(Kraftwerksliste!$C$21:$Z$559,MATCH(A1419,Kraftwerksliste!$D$21:$D$559,0),17)</f>
        <v>Steam turbine</v>
      </c>
      <c r="Z1419" s="153" t="str" cm="1">
        <f t="array" aca="1" ref="Z1419" ca="1">CELL("format",I1419)</f>
        <v>D1</v>
      </c>
      <c r="AA1419" s="6">
        <v>1418</v>
      </c>
      <c r="AB1419" s="173">
        <f t="shared" ca="1" si="188"/>
        <v>1992</v>
      </c>
      <c r="AC1419" s="6">
        <f t="shared" si="189"/>
        <v>0</v>
      </c>
      <c r="AD1419" s="6">
        <f t="shared" si="190"/>
        <v>0</v>
      </c>
      <c r="AE1419" s="6">
        <f t="shared" si="186"/>
        <v>10</v>
      </c>
      <c r="AF1419" s="6" t="str">
        <f t="shared" si="191"/>
        <v>in Betrieb</v>
      </c>
    </row>
    <row r="1420" spans="1:32" x14ac:dyDescent="0.25">
      <c r="A1420" s="139" t="s">
        <v>3005</v>
      </c>
      <c r="B1420" s="139" t="s">
        <v>3006</v>
      </c>
      <c r="C1420" s="139" t="s">
        <v>3007</v>
      </c>
      <c r="D1420" s="139">
        <v>89077</v>
      </c>
      <c r="E1420" s="139" t="s">
        <v>3008</v>
      </c>
      <c r="F1420" s="139" t="s">
        <v>3009</v>
      </c>
      <c r="G1420" s="139" t="s">
        <v>57</v>
      </c>
      <c r="H1420" s="139"/>
      <c r="I1420" s="43">
        <v>38064</v>
      </c>
      <c r="J1420" s="43">
        <v>38064</v>
      </c>
      <c r="K1420" s="139" t="s">
        <v>1</v>
      </c>
      <c r="L1420" s="139" t="s">
        <v>17</v>
      </c>
      <c r="M1420" s="139" t="s">
        <v>3010</v>
      </c>
      <c r="N1420" s="139"/>
      <c r="O1420" s="139" t="s">
        <v>17</v>
      </c>
      <c r="P1420" s="139" t="s">
        <v>55</v>
      </c>
      <c r="Q1420" s="139" t="s">
        <v>55</v>
      </c>
      <c r="R1420" s="140">
        <v>8.6999999999999993</v>
      </c>
      <c r="S1420" s="140" t="s">
        <v>3011</v>
      </c>
      <c r="T1420" s="151" t="s">
        <v>149</v>
      </c>
      <c r="U1420" s="140" t="s">
        <v>3012</v>
      </c>
      <c r="V1420" s="164" t="s">
        <v>1</v>
      </c>
      <c r="W1420" s="170">
        <f t="shared" ca="1" si="187"/>
        <v>2004</v>
      </c>
      <c r="X1420" s="170" t="e">
        <f>INDEX(Kraftwerksliste!$C$21:$Z$559,MATCH(A1420,Kraftwerksliste!$D$21:$D$559,0),17)</f>
        <v>#N/A</v>
      </c>
      <c r="Z1420" s="153" t="str" cm="1">
        <f t="array" aca="1" ref="Z1420" ca="1">CELL("format",I1420)</f>
        <v>D1</v>
      </c>
      <c r="AA1420" s="6">
        <v>1419</v>
      </c>
      <c r="AB1420" s="173">
        <f t="shared" ca="1" si="188"/>
        <v>2004</v>
      </c>
      <c r="AC1420" s="6">
        <f t="shared" si="189"/>
        <v>0</v>
      </c>
      <c r="AD1420" s="6">
        <f t="shared" si="190"/>
        <v>0</v>
      </c>
      <c r="AE1420" s="6">
        <f t="shared" si="186"/>
        <v>10</v>
      </c>
      <c r="AF1420" s="6" t="str">
        <f t="shared" si="191"/>
        <v>in Betrieb</v>
      </c>
    </row>
    <row r="1421" spans="1:32" x14ac:dyDescent="0.25">
      <c r="A1421" s="139" t="s">
        <v>3013</v>
      </c>
      <c r="B1421" s="139" t="s">
        <v>3006</v>
      </c>
      <c r="C1421" s="139" t="s">
        <v>3014</v>
      </c>
      <c r="D1421" s="139">
        <v>89077</v>
      </c>
      <c r="E1421" s="139" t="s">
        <v>3008</v>
      </c>
      <c r="F1421" s="139" t="s">
        <v>3009</v>
      </c>
      <c r="G1421" s="139" t="s">
        <v>57</v>
      </c>
      <c r="H1421" s="139"/>
      <c r="I1421" s="43">
        <v>41113</v>
      </c>
      <c r="J1421" s="43">
        <v>41113</v>
      </c>
      <c r="K1421" s="139" t="s">
        <v>1</v>
      </c>
      <c r="L1421" s="139" t="s">
        <v>17</v>
      </c>
      <c r="M1421" s="139"/>
      <c r="N1421" s="139"/>
      <c r="O1421" s="139" t="s">
        <v>17</v>
      </c>
      <c r="P1421" s="139" t="s">
        <v>55</v>
      </c>
      <c r="Q1421" s="139" t="s">
        <v>55</v>
      </c>
      <c r="R1421" s="140">
        <v>4.5</v>
      </c>
      <c r="S1421" s="140" t="s">
        <v>3015</v>
      </c>
      <c r="T1421" s="151" t="s">
        <v>149</v>
      </c>
      <c r="U1421" s="140" t="s">
        <v>3012</v>
      </c>
      <c r="V1421" s="164" t="s">
        <v>1</v>
      </c>
      <c r="W1421" s="170">
        <f t="shared" ca="1" si="187"/>
        <v>2012</v>
      </c>
      <c r="X1421" s="170" t="e">
        <f>INDEX(Kraftwerksliste!$C$21:$Z$559,MATCH(A1421,Kraftwerksliste!$D$21:$D$559,0),17)</f>
        <v>#N/A</v>
      </c>
      <c r="Z1421" s="153" t="str" cm="1">
        <f t="array" aca="1" ref="Z1421" ca="1">CELL("format",I1421)</f>
        <v>D1</v>
      </c>
      <c r="AA1421" s="6">
        <v>1420</v>
      </c>
      <c r="AB1421" s="173">
        <f t="shared" ca="1" si="188"/>
        <v>2012</v>
      </c>
      <c r="AC1421" s="6">
        <f t="shared" si="189"/>
        <v>0</v>
      </c>
      <c r="AD1421" s="6">
        <f t="shared" si="190"/>
        <v>0</v>
      </c>
      <c r="AE1421" s="6">
        <f t="shared" si="186"/>
        <v>10</v>
      </c>
      <c r="AF1421" s="6" t="str">
        <f t="shared" si="191"/>
        <v>in Betrieb</v>
      </c>
    </row>
    <row r="1422" spans="1:32" x14ac:dyDescent="0.25">
      <c r="A1422" s="139" t="s">
        <v>2284</v>
      </c>
      <c r="B1422" s="139" t="s">
        <v>2285</v>
      </c>
      <c r="C1422" s="139" t="s">
        <v>2286</v>
      </c>
      <c r="D1422" s="139">
        <v>41460</v>
      </c>
      <c r="E1422" s="139" t="s">
        <v>2287</v>
      </c>
      <c r="F1422" s="139" t="s">
        <v>2288</v>
      </c>
      <c r="G1422" s="139" t="s">
        <v>54</v>
      </c>
      <c r="H1422" s="139"/>
      <c r="I1422" s="48">
        <v>1992</v>
      </c>
      <c r="J1422" s="48">
        <v>1992</v>
      </c>
      <c r="K1422" s="139" t="s">
        <v>1</v>
      </c>
      <c r="L1422" s="139" t="s">
        <v>20</v>
      </c>
      <c r="M1422" s="139"/>
      <c r="N1422" s="139"/>
      <c r="O1422" s="139" t="s">
        <v>20</v>
      </c>
      <c r="P1422" s="139" t="s">
        <v>58</v>
      </c>
      <c r="Q1422" s="139" t="s">
        <v>55</v>
      </c>
      <c r="R1422" s="140">
        <v>18.879000000000001</v>
      </c>
      <c r="S1422" s="140"/>
      <c r="T1422" s="151" t="s">
        <v>370</v>
      </c>
      <c r="U1422" s="140" t="s">
        <v>61</v>
      </c>
      <c r="V1422" s="164" t="s">
        <v>1</v>
      </c>
      <c r="W1422" s="170" t="str">
        <f t="shared" ca="1" si="187"/>
        <v>1992</v>
      </c>
      <c r="X1422" s="170" t="str">
        <f>INDEX(Kraftwerksliste!$C$21:$Z$559,MATCH(A1422,Kraftwerksliste!$D$21:$D$559,0),17)</f>
        <v>Steam turbine</v>
      </c>
      <c r="Z1422" s="153" t="str" cm="1">
        <f t="array" aca="1" ref="Z1422" ca="1">CELL("format",I1422)</f>
        <v>G</v>
      </c>
      <c r="AA1422" s="6">
        <v>1421</v>
      </c>
      <c r="AB1422" s="173" t="str">
        <f t="shared" ca="1" si="188"/>
        <v>1992</v>
      </c>
      <c r="AC1422" s="6">
        <f t="shared" si="189"/>
        <v>0</v>
      </c>
      <c r="AD1422" s="6">
        <f t="shared" si="190"/>
        <v>0</v>
      </c>
      <c r="AE1422" s="6">
        <f t="shared" si="186"/>
        <v>10</v>
      </c>
      <c r="AF1422" s="6" t="str">
        <f t="shared" si="191"/>
        <v>in Betrieb</v>
      </c>
    </row>
    <row r="1423" spans="1:32" x14ac:dyDescent="0.25">
      <c r="A1423" s="139" t="s">
        <v>3170</v>
      </c>
      <c r="B1423" s="139" t="s">
        <v>3171</v>
      </c>
      <c r="C1423" s="139" t="s">
        <v>3172</v>
      </c>
      <c r="D1423" s="139">
        <v>9600</v>
      </c>
      <c r="E1423" s="139" t="s">
        <v>3173</v>
      </c>
      <c r="F1423" s="139" t="s">
        <v>3174</v>
      </c>
      <c r="G1423" s="139" t="s">
        <v>170</v>
      </c>
      <c r="H1423" s="139"/>
      <c r="I1423" s="130">
        <v>35564</v>
      </c>
      <c r="J1423" s="130">
        <v>35564</v>
      </c>
      <c r="K1423" s="139" t="s">
        <v>1</v>
      </c>
      <c r="L1423" s="139" t="s">
        <v>20</v>
      </c>
      <c r="M1423" s="139"/>
      <c r="N1423" s="139"/>
      <c r="O1423" s="139" t="s">
        <v>20</v>
      </c>
      <c r="P1423" s="139" t="s">
        <v>58</v>
      </c>
      <c r="Q1423" s="139" t="s">
        <v>55</v>
      </c>
      <c r="R1423" s="140">
        <v>18.72</v>
      </c>
      <c r="S1423" s="140" t="s">
        <v>3175</v>
      </c>
      <c r="T1423" s="151" t="s">
        <v>149</v>
      </c>
      <c r="U1423" s="140" t="s">
        <v>100</v>
      </c>
      <c r="V1423" s="164" t="s">
        <v>1</v>
      </c>
      <c r="W1423" s="170">
        <f t="shared" ca="1" si="187"/>
        <v>1997</v>
      </c>
      <c r="X1423" s="170" t="str">
        <f>INDEX(Kraftwerksliste!$C$21:$Z$559,MATCH(A1423,Kraftwerksliste!$D$21:$D$559,0),17)</f>
        <v>Steam turbine</v>
      </c>
      <c r="Z1423" s="153" t="str" cm="1">
        <f t="array" aca="1" ref="Z1423" ca="1">CELL("format",I1423)</f>
        <v>D1</v>
      </c>
      <c r="AA1423" s="6">
        <v>1422</v>
      </c>
      <c r="AB1423" s="173">
        <f t="shared" ca="1" si="188"/>
        <v>1997</v>
      </c>
      <c r="AC1423" s="6">
        <f t="shared" si="189"/>
        <v>0</v>
      </c>
      <c r="AD1423" s="6">
        <f t="shared" si="190"/>
        <v>0</v>
      </c>
      <c r="AE1423" s="6">
        <f t="shared" si="186"/>
        <v>10</v>
      </c>
      <c r="AF1423" s="6" t="str">
        <f t="shared" si="191"/>
        <v>in Betrieb</v>
      </c>
    </row>
    <row r="1424" spans="1:32" x14ac:dyDescent="0.25">
      <c r="A1424" s="139" t="s">
        <v>2615</v>
      </c>
      <c r="B1424" s="139" t="s">
        <v>2130</v>
      </c>
      <c r="C1424" s="139" t="s">
        <v>2616</v>
      </c>
      <c r="D1424" s="139">
        <v>79618</v>
      </c>
      <c r="E1424" s="139" t="s">
        <v>2617</v>
      </c>
      <c r="F1424" s="139" t="s">
        <v>2618</v>
      </c>
      <c r="G1424" s="139" t="s">
        <v>57</v>
      </c>
      <c r="H1424" s="139"/>
      <c r="I1424" s="30">
        <v>29080</v>
      </c>
      <c r="J1424" s="30">
        <v>29080</v>
      </c>
      <c r="K1424" s="139" t="s">
        <v>1</v>
      </c>
      <c r="L1424" s="139" t="s">
        <v>20</v>
      </c>
      <c r="M1424" s="139" t="s">
        <v>20</v>
      </c>
      <c r="N1424" s="139" t="s">
        <v>2619</v>
      </c>
      <c r="O1424" s="139" t="s">
        <v>20</v>
      </c>
      <c r="P1424" s="139" t="s">
        <v>58</v>
      </c>
      <c r="Q1424" s="139" t="s">
        <v>55</v>
      </c>
      <c r="R1424" s="140">
        <v>15.68</v>
      </c>
      <c r="S1424" s="140" t="s">
        <v>2620</v>
      </c>
      <c r="T1424" s="151" t="s">
        <v>370</v>
      </c>
      <c r="U1424" s="140" t="s">
        <v>2621</v>
      </c>
      <c r="V1424" s="164" t="s">
        <v>1</v>
      </c>
      <c r="W1424" s="170">
        <f t="shared" ca="1" si="187"/>
        <v>1979</v>
      </c>
      <c r="X1424" s="170" t="str">
        <f>INDEX(Kraftwerksliste!$C$21:$Z$559,MATCH(A1424,Kraftwerksliste!$D$21:$D$559,0),17)</f>
        <v>Steam turbine</v>
      </c>
      <c r="Z1424" s="153" t="str" cm="1">
        <f t="array" aca="1" ref="Z1424" ca="1">CELL("format",I1424)</f>
        <v>D1</v>
      </c>
      <c r="AA1424" s="6">
        <v>1423</v>
      </c>
      <c r="AB1424" s="173">
        <f t="shared" ca="1" si="188"/>
        <v>1979</v>
      </c>
      <c r="AC1424" s="6">
        <f t="shared" si="189"/>
        <v>0</v>
      </c>
      <c r="AD1424" s="6">
        <f t="shared" si="190"/>
        <v>0</v>
      </c>
      <c r="AE1424" s="6">
        <f t="shared" ref="AE1424:AE1487" si="192">LEN(K1424)</f>
        <v>10</v>
      </c>
      <c r="AF1424" s="6" t="str">
        <f t="shared" si="191"/>
        <v>in Betrieb</v>
      </c>
    </row>
    <row r="1425" spans="1:32" ht="25" x14ac:dyDescent="0.25">
      <c r="A1425" s="54" t="s">
        <v>767</v>
      </c>
      <c r="B1425" s="95" t="s">
        <v>768</v>
      </c>
      <c r="C1425" s="50" t="s">
        <v>769</v>
      </c>
      <c r="D1425" s="75">
        <v>47053</v>
      </c>
      <c r="E1425" s="62" t="s">
        <v>756</v>
      </c>
      <c r="F1425" s="50" t="s">
        <v>770</v>
      </c>
      <c r="G1425" s="56" t="s">
        <v>54</v>
      </c>
      <c r="H1425" s="50"/>
      <c r="I1425" s="35">
        <v>40543</v>
      </c>
      <c r="J1425" s="41">
        <v>40543</v>
      </c>
      <c r="K1425" s="50" t="s">
        <v>2</v>
      </c>
      <c r="L1425" s="50" t="s">
        <v>110</v>
      </c>
      <c r="M1425" s="50" t="s">
        <v>771</v>
      </c>
      <c r="N1425" s="50" t="s">
        <v>20</v>
      </c>
      <c r="O1425" s="92" t="s">
        <v>407</v>
      </c>
      <c r="P1425" s="50" t="s">
        <v>58</v>
      </c>
      <c r="Q1425" s="50" t="s">
        <v>55</v>
      </c>
      <c r="R1425" s="76">
        <v>21</v>
      </c>
      <c r="S1425" s="50" t="s">
        <v>3789</v>
      </c>
      <c r="T1425" s="54" t="s">
        <v>149</v>
      </c>
      <c r="U1425" s="62" t="s">
        <v>61</v>
      </c>
      <c r="V1425" s="154" t="s">
        <v>2</v>
      </c>
      <c r="W1425" s="170">
        <f t="shared" ca="1" si="187"/>
        <v>2010</v>
      </c>
      <c r="X1425" s="170" t="e">
        <f>INDEX(Kraftwerksliste!$C$21:$Z$559,MATCH(A1425,Kraftwerksliste!$D$21:$D$559,0),17)</f>
        <v>#N/A</v>
      </c>
      <c r="Z1425" s="153" t="str" cm="1">
        <f t="array" aca="1" ref="Z1425" ca="1">CELL("format",I1425)</f>
        <v>D1</v>
      </c>
      <c r="AA1425" s="6">
        <v>1424</v>
      </c>
      <c r="AB1425" s="173">
        <f t="shared" ca="1" si="188"/>
        <v>2010</v>
      </c>
      <c r="AC1425" s="6">
        <f t="shared" si="189"/>
        <v>0</v>
      </c>
      <c r="AD1425" s="6">
        <f t="shared" si="190"/>
        <v>0</v>
      </c>
      <c r="AE1425" s="6">
        <f t="shared" si="192"/>
        <v>23</v>
      </c>
      <c r="AF1425" s="6" t="str">
        <f t="shared" si="191"/>
        <v>Saisonale Konservierung</v>
      </c>
    </row>
    <row r="1426" spans="1:32" x14ac:dyDescent="0.25">
      <c r="A1426" s="139" t="s">
        <v>5633</v>
      </c>
      <c r="B1426" s="139" t="s">
        <v>5634</v>
      </c>
      <c r="C1426" s="139"/>
      <c r="D1426" s="139" t="s">
        <v>6981</v>
      </c>
      <c r="E1426" s="139" t="s">
        <v>6982</v>
      </c>
      <c r="F1426" s="139" t="s">
        <v>6983</v>
      </c>
      <c r="G1426" s="139" t="s">
        <v>66</v>
      </c>
      <c r="H1426" s="139"/>
      <c r="I1426" s="32">
        <v>2012</v>
      </c>
      <c r="J1426" s="32">
        <v>2012</v>
      </c>
      <c r="K1426" s="139" t="s">
        <v>1</v>
      </c>
      <c r="L1426" s="139" t="s">
        <v>29</v>
      </c>
      <c r="M1426" s="139"/>
      <c r="N1426" s="139"/>
      <c r="O1426" s="139" t="s">
        <v>29</v>
      </c>
      <c r="P1426" s="139" t="s">
        <v>55</v>
      </c>
      <c r="Q1426" s="139"/>
      <c r="R1426" s="140">
        <v>15.778124999999999</v>
      </c>
      <c r="S1426" s="140"/>
      <c r="T1426" s="151"/>
      <c r="U1426" s="140" t="s">
        <v>77</v>
      </c>
      <c r="V1426" s="164" t="s">
        <v>1</v>
      </c>
      <c r="W1426" s="170" t="str">
        <f t="shared" ca="1" si="187"/>
        <v>2012</v>
      </c>
      <c r="X1426" s="170" t="e">
        <f>INDEX(Kraftwerksliste!$C$21:$Z$559,MATCH(A1426,Kraftwerksliste!$D$21:$D$559,0),17)</f>
        <v>#N/A</v>
      </c>
      <c r="Z1426" s="153" t="str" cm="1">
        <f t="array" aca="1" ref="Z1426" ca="1">CELL("format",I1426)</f>
        <v>G</v>
      </c>
      <c r="AA1426" s="6">
        <v>1425</v>
      </c>
      <c r="AB1426" s="173" t="str">
        <f t="shared" ca="1" si="188"/>
        <v>2012</v>
      </c>
      <c r="AC1426" s="6">
        <f t="shared" si="189"/>
        <v>0</v>
      </c>
      <c r="AD1426" s="6">
        <f t="shared" si="190"/>
        <v>0</v>
      </c>
      <c r="AE1426" s="6">
        <f t="shared" si="192"/>
        <v>10</v>
      </c>
      <c r="AF1426" s="6" t="str">
        <f t="shared" si="191"/>
        <v>in Betrieb</v>
      </c>
    </row>
    <row r="1427" spans="1:32" x14ac:dyDescent="0.25">
      <c r="A1427" s="139" t="s">
        <v>5635</v>
      </c>
      <c r="B1427" s="139" t="s">
        <v>5636</v>
      </c>
      <c r="C1427" s="139"/>
      <c r="D1427" s="139" t="s">
        <v>6981</v>
      </c>
      <c r="E1427" s="139" t="s">
        <v>6982</v>
      </c>
      <c r="F1427" s="139" t="s">
        <v>6984</v>
      </c>
      <c r="G1427" s="139" t="s">
        <v>66</v>
      </c>
      <c r="H1427" s="139"/>
      <c r="I1427" s="32">
        <v>2012</v>
      </c>
      <c r="J1427" s="32">
        <v>2012</v>
      </c>
      <c r="K1427" s="139" t="s">
        <v>1</v>
      </c>
      <c r="L1427" s="139" t="s">
        <v>29</v>
      </c>
      <c r="M1427" s="139"/>
      <c r="N1427" s="139"/>
      <c r="O1427" s="139" t="s">
        <v>29</v>
      </c>
      <c r="P1427" s="139" t="s">
        <v>55</v>
      </c>
      <c r="Q1427" s="139"/>
      <c r="R1427" s="140">
        <v>17.837250000000001</v>
      </c>
      <c r="S1427" s="140"/>
      <c r="T1427" s="151"/>
      <c r="U1427" s="140" t="s">
        <v>77</v>
      </c>
      <c r="V1427" s="164" t="s">
        <v>1</v>
      </c>
      <c r="W1427" s="170" t="str">
        <f t="shared" ca="1" si="187"/>
        <v>2012</v>
      </c>
      <c r="X1427" s="170" t="e">
        <f>INDEX(Kraftwerksliste!$C$21:$Z$559,MATCH(A1427,Kraftwerksliste!$D$21:$D$559,0),17)</f>
        <v>#N/A</v>
      </c>
      <c r="Z1427" s="153" t="str" cm="1">
        <f t="array" aca="1" ref="Z1427" ca="1">CELL("format",I1427)</f>
        <v>G</v>
      </c>
      <c r="AA1427" s="6">
        <v>1426</v>
      </c>
      <c r="AB1427" s="173" t="str">
        <f t="shared" ca="1" si="188"/>
        <v>2012</v>
      </c>
      <c r="AC1427" s="6">
        <f t="shared" si="189"/>
        <v>0</v>
      </c>
      <c r="AD1427" s="6">
        <f t="shared" si="190"/>
        <v>0</v>
      </c>
      <c r="AE1427" s="6">
        <f t="shared" si="192"/>
        <v>10</v>
      </c>
      <c r="AF1427" s="6" t="str">
        <f t="shared" si="191"/>
        <v>in Betrieb</v>
      </c>
    </row>
    <row r="1428" spans="1:32" x14ac:dyDescent="0.25">
      <c r="A1428" s="139" t="s">
        <v>5637</v>
      </c>
      <c r="B1428" s="139" t="s">
        <v>5638</v>
      </c>
      <c r="C1428" s="139"/>
      <c r="D1428" s="139" t="s">
        <v>6981</v>
      </c>
      <c r="E1428" s="139" t="s">
        <v>6982</v>
      </c>
      <c r="F1428" s="139" t="s">
        <v>6985</v>
      </c>
      <c r="G1428" s="139" t="s">
        <v>66</v>
      </c>
      <c r="H1428" s="139"/>
      <c r="I1428" s="32">
        <v>2012</v>
      </c>
      <c r="J1428" s="32">
        <v>2012</v>
      </c>
      <c r="K1428" s="139" t="s">
        <v>1</v>
      </c>
      <c r="L1428" s="139" t="s">
        <v>29</v>
      </c>
      <c r="M1428" s="139"/>
      <c r="N1428" s="139"/>
      <c r="O1428" s="139" t="s">
        <v>29</v>
      </c>
      <c r="P1428" s="139" t="s">
        <v>55</v>
      </c>
      <c r="Q1428" s="139"/>
      <c r="R1428" s="140">
        <v>13.157999999999999</v>
      </c>
      <c r="S1428" s="140"/>
      <c r="T1428" s="151"/>
      <c r="U1428" s="140" t="s">
        <v>77</v>
      </c>
      <c r="V1428" s="164" t="s">
        <v>1</v>
      </c>
      <c r="W1428" s="170" t="str">
        <f t="shared" ca="1" si="187"/>
        <v>2012</v>
      </c>
      <c r="X1428" s="170" t="e">
        <f>INDEX(Kraftwerksliste!$C$21:$Z$559,MATCH(A1428,Kraftwerksliste!$D$21:$D$559,0),17)</f>
        <v>#N/A</v>
      </c>
      <c r="Z1428" s="153" t="str" cm="1">
        <f t="array" aca="1" ref="Z1428" ca="1">CELL("format",I1428)</f>
        <v>G</v>
      </c>
      <c r="AA1428" s="6">
        <v>1427</v>
      </c>
      <c r="AB1428" s="173" t="str">
        <f t="shared" ca="1" si="188"/>
        <v>2012</v>
      </c>
      <c r="AC1428" s="6">
        <f t="shared" si="189"/>
        <v>0</v>
      </c>
      <c r="AD1428" s="6">
        <f t="shared" si="190"/>
        <v>0</v>
      </c>
      <c r="AE1428" s="6">
        <f t="shared" si="192"/>
        <v>10</v>
      </c>
      <c r="AF1428" s="6" t="str">
        <f t="shared" si="191"/>
        <v>in Betrieb</v>
      </c>
    </row>
    <row r="1429" spans="1:32" x14ac:dyDescent="0.25">
      <c r="A1429" s="139" t="s">
        <v>5639</v>
      </c>
      <c r="B1429" s="139" t="s">
        <v>5640</v>
      </c>
      <c r="C1429" s="139"/>
      <c r="D1429" s="139" t="s">
        <v>6981</v>
      </c>
      <c r="E1429" s="139" t="s">
        <v>6982</v>
      </c>
      <c r="F1429" s="139" t="s">
        <v>6986</v>
      </c>
      <c r="G1429" s="139" t="s">
        <v>66</v>
      </c>
      <c r="H1429" s="139"/>
      <c r="I1429" s="32">
        <v>2012</v>
      </c>
      <c r="J1429" s="32">
        <v>2012</v>
      </c>
      <c r="K1429" s="139" t="s">
        <v>1</v>
      </c>
      <c r="L1429" s="139" t="s">
        <v>29</v>
      </c>
      <c r="M1429" s="139"/>
      <c r="N1429" s="139"/>
      <c r="O1429" s="139" t="s">
        <v>29</v>
      </c>
      <c r="P1429" s="139" t="s">
        <v>55</v>
      </c>
      <c r="Q1429" s="139"/>
      <c r="R1429" s="140">
        <v>13.209</v>
      </c>
      <c r="S1429" s="140"/>
      <c r="T1429" s="151"/>
      <c r="U1429" s="140" t="s">
        <v>77</v>
      </c>
      <c r="V1429" s="164" t="s">
        <v>1</v>
      </c>
      <c r="W1429" s="170" t="str">
        <f t="shared" ca="1" si="187"/>
        <v>2012</v>
      </c>
      <c r="X1429" s="170" t="e">
        <f>INDEX(Kraftwerksliste!$C$21:$Z$559,MATCH(A1429,Kraftwerksliste!$D$21:$D$559,0),17)</f>
        <v>#N/A</v>
      </c>
      <c r="Z1429" s="153" t="str" cm="1">
        <f t="array" aca="1" ref="Z1429" ca="1">CELL("format",I1429)</f>
        <v>G</v>
      </c>
      <c r="AA1429" s="6">
        <v>1428</v>
      </c>
      <c r="AB1429" s="173" t="str">
        <f t="shared" ca="1" si="188"/>
        <v>2012</v>
      </c>
      <c r="AC1429" s="6">
        <f t="shared" si="189"/>
        <v>0</v>
      </c>
      <c r="AD1429" s="6">
        <f t="shared" si="190"/>
        <v>0</v>
      </c>
      <c r="AE1429" s="6">
        <f t="shared" si="192"/>
        <v>10</v>
      </c>
      <c r="AF1429" s="6" t="str">
        <f t="shared" si="191"/>
        <v>in Betrieb</v>
      </c>
    </row>
    <row r="1430" spans="1:32" ht="14.5" x14ac:dyDescent="0.35">
      <c r="A1430" s="122" t="s">
        <v>4552</v>
      </c>
      <c r="B1430" s="122"/>
      <c r="C1430" s="122"/>
      <c r="D1430" s="122" t="s">
        <v>6333</v>
      </c>
      <c r="E1430" s="122" t="s">
        <v>6334</v>
      </c>
      <c r="F1430" s="122" t="s">
        <v>6335</v>
      </c>
      <c r="G1430" s="119" t="s">
        <v>99</v>
      </c>
      <c r="H1430" s="122"/>
      <c r="I1430" s="34">
        <v>2012</v>
      </c>
      <c r="J1430" s="34">
        <v>2012</v>
      </c>
      <c r="K1430" s="50" t="s">
        <v>1</v>
      </c>
      <c r="L1430" s="88" t="s">
        <v>29</v>
      </c>
      <c r="M1430" s="122"/>
      <c r="N1430" s="122"/>
      <c r="O1430" s="92" t="s">
        <v>29</v>
      </c>
      <c r="P1430" s="121" t="s">
        <v>55</v>
      </c>
      <c r="Q1430" s="122"/>
      <c r="R1430" s="134">
        <v>18.193919999999999</v>
      </c>
      <c r="S1430" s="33"/>
      <c r="T1430" s="50"/>
      <c r="U1430" s="33" t="s">
        <v>7271</v>
      </c>
      <c r="V1430" s="159" t="s">
        <v>1</v>
      </c>
      <c r="W1430" s="170" t="str">
        <f t="shared" ca="1" si="187"/>
        <v>2012</v>
      </c>
      <c r="X1430" s="170" t="e">
        <f>INDEX(Kraftwerksliste!$C$21:$Z$559,MATCH(A1430,Kraftwerksliste!$D$21:$D$559,0),17)</f>
        <v>#N/A</v>
      </c>
      <c r="Z1430" s="153" t="str" cm="1">
        <f t="array" aca="1" ref="Z1430" ca="1">CELL("format",I1430)</f>
        <v>F0</v>
      </c>
      <c r="AA1430" s="6">
        <v>1429</v>
      </c>
      <c r="AB1430" s="173" t="str">
        <f t="shared" ca="1" si="188"/>
        <v>2012</v>
      </c>
      <c r="AC1430" s="6">
        <f t="shared" si="189"/>
        <v>0</v>
      </c>
      <c r="AD1430" s="6">
        <f t="shared" si="190"/>
        <v>0</v>
      </c>
      <c r="AE1430" s="6">
        <f t="shared" si="192"/>
        <v>10</v>
      </c>
      <c r="AF1430" s="6" t="str">
        <f t="shared" si="191"/>
        <v>in Betrieb</v>
      </c>
    </row>
    <row r="1431" spans="1:32" x14ac:dyDescent="0.25">
      <c r="A1431" s="139" t="s">
        <v>5641</v>
      </c>
      <c r="B1431" s="139" t="s">
        <v>5642</v>
      </c>
      <c r="C1431" s="139"/>
      <c r="D1431" s="139" t="s">
        <v>6981</v>
      </c>
      <c r="E1431" s="139" t="s">
        <v>6982</v>
      </c>
      <c r="F1431" s="139" t="s">
        <v>6987</v>
      </c>
      <c r="G1431" s="139" t="s">
        <v>66</v>
      </c>
      <c r="H1431" s="139"/>
      <c r="I1431" s="32">
        <v>2012</v>
      </c>
      <c r="J1431" s="32">
        <v>2012</v>
      </c>
      <c r="K1431" s="139" t="s">
        <v>1</v>
      </c>
      <c r="L1431" s="139" t="s">
        <v>29</v>
      </c>
      <c r="M1431" s="139"/>
      <c r="N1431" s="139"/>
      <c r="O1431" s="139" t="s">
        <v>29</v>
      </c>
      <c r="P1431" s="139" t="s">
        <v>55</v>
      </c>
      <c r="Q1431" s="139"/>
      <c r="R1431" s="140">
        <v>16.014749999999999</v>
      </c>
      <c r="S1431" s="140"/>
      <c r="T1431" s="151"/>
      <c r="U1431" s="140" t="s">
        <v>77</v>
      </c>
      <c r="V1431" s="164" t="s">
        <v>1</v>
      </c>
      <c r="W1431" s="170" t="str">
        <f t="shared" ca="1" si="187"/>
        <v>2012</v>
      </c>
      <c r="X1431" s="170" t="e">
        <f>INDEX(Kraftwerksliste!$C$21:$Z$559,MATCH(A1431,Kraftwerksliste!$D$21:$D$559,0),17)</f>
        <v>#N/A</v>
      </c>
      <c r="Z1431" s="153" t="str" cm="1">
        <f t="array" aca="1" ref="Z1431" ca="1">CELL("format",I1431)</f>
        <v>G</v>
      </c>
      <c r="AA1431" s="6">
        <v>1430</v>
      </c>
      <c r="AB1431" s="173" t="str">
        <f t="shared" ca="1" si="188"/>
        <v>2012</v>
      </c>
      <c r="AC1431" s="6">
        <f t="shared" si="189"/>
        <v>0</v>
      </c>
      <c r="AD1431" s="6">
        <f t="shared" si="190"/>
        <v>0</v>
      </c>
      <c r="AE1431" s="6">
        <f t="shared" si="192"/>
        <v>10</v>
      </c>
      <c r="AF1431" s="6" t="str">
        <f t="shared" si="191"/>
        <v>in Betrieb</v>
      </c>
    </row>
    <row r="1432" spans="1:32" x14ac:dyDescent="0.25">
      <c r="A1432" s="139" t="s">
        <v>5643</v>
      </c>
      <c r="B1432" s="139" t="s">
        <v>5644</v>
      </c>
      <c r="C1432" s="139"/>
      <c r="D1432" s="139" t="s">
        <v>6981</v>
      </c>
      <c r="E1432" s="139" t="s">
        <v>6982</v>
      </c>
      <c r="F1432" s="139" t="s">
        <v>6988</v>
      </c>
      <c r="G1432" s="139" t="s">
        <v>66</v>
      </c>
      <c r="H1432" s="139"/>
      <c r="I1432" s="32">
        <v>2012</v>
      </c>
      <c r="J1432" s="32">
        <v>2012</v>
      </c>
      <c r="K1432" s="139" t="s">
        <v>1</v>
      </c>
      <c r="L1432" s="139" t="s">
        <v>29</v>
      </c>
      <c r="M1432" s="139"/>
      <c r="N1432" s="139"/>
      <c r="O1432" s="139" t="s">
        <v>29</v>
      </c>
      <c r="P1432" s="139" t="s">
        <v>55</v>
      </c>
      <c r="Q1432" s="139"/>
      <c r="R1432" s="140">
        <v>18.117750000000001</v>
      </c>
      <c r="S1432" s="140"/>
      <c r="T1432" s="151"/>
      <c r="U1432" s="140" t="s">
        <v>77</v>
      </c>
      <c r="V1432" s="164" t="s">
        <v>1</v>
      </c>
      <c r="W1432" s="170" t="str">
        <f t="shared" ca="1" si="187"/>
        <v>2012</v>
      </c>
      <c r="X1432" s="170" t="e">
        <f>INDEX(Kraftwerksliste!$C$21:$Z$559,MATCH(A1432,Kraftwerksliste!$D$21:$D$559,0),17)</f>
        <v>#N/A</v>
      </c>
      <c r="Z1432" s="153" t="str" cm="1">
        <f t="array" aca="1" ref="Z1432" ca="1">CELL("format",I1432)</f>
        <v>G</v>
      </c>
      <c r="AA1432" s="6">
        <v>1431</v>
      </c>
      <c r="AB1432" s="173" t="str">
        <f t="shared" ca="1" si="188"/>
        <v>2012</v>
      </c>
      <c r="AC1432" s="6">
        <f t="shared" si="189"/>
        <v>0</v>
      </c>
      <c r="AD1432" s="6">
        <f t="shared" si="190"/>
        <v>0</v>
      </c>
      <c r="AE1432" s="6">
        <f t="shared" si="192"/>
        <v>10</v>
      </c>
      <c r="AF1432" s="6" t="str">
        <f t="shared" si="191"/>
        <v>in Betrieb</v>
      </c>
    </row>
    <row r="1433" spans="1:32" x14ac:dyDescent="0.25">
      <c r="A1433" s="139" t="s">
        <v>5076</v>
      </c>
      <c r="B1433" s="139"/>
      <c r="C1433" s="139"/>
      <c r="D1433" s="139" t="s">
        <v>6642</v>
      </c>
      <c r="E1433" s="139" t="s">
        <v>6643</v>
      </c>
      <c r="F1433" s="139" t="s">
        <v>6644</v>
      </c>
      <c r="G1433" s="139" t="s">
        <v>66</v>
      </c>
      <c r="H1433" s="139"/>
      <c r="I1433" s="34">
        <v>2012</v>
      </c>
      <c r="J1433" s="34">
        <v>2012</v>
      </c>
      <c r="K1433" s="139" t="s">
        <v>1</v>
      </c>
      <c r="L1433" s="139" t="s">
        <v>29</v>
      </c>
      <c r="M1433" s="139"/>
      <c r="N1433" s="139"/>
      <c r="O1433" s="139" t="s">
        <v>29</v>
      </c>
      <c r="P1433" s="139" t="s">
        <v>55</v>
      </c>
      <c r="Q1433" s="139"/>
      <c r="R1433" s="140">
        <v>20.032319999999999</v>
      </c>
      <c r="S1433" s="140"/>
      <c r="T1433" s="151"/>
      <c r="U1433" s="140" t="s">
        <v>77</v>
      </c>
      <c r="V1433" s="164" t="s">
        <v>1</v>
      </c>
      <c r="W1433" s="170" t="str">
        <f t="shared" ca="1" si="187"/>
        <v>2012</v>
      </c>
      <c r="X1433" s="170" t="e">
        <f>INDEX(Kraftwerksliste!$C$21:$Z$559,MATCH(A1433,Kraftwerksliste!$D$21:$D$559,0),17)</f>
        <v>#N/A</v>
      </c>
      <c r="Z1433" s="153" t="str" cm="1">
        <f t="array" aca="1" ref="Z1433" ca="1">CELL("format",I1433)</f>
        <v>F0</v>
      </c>
      <c r="AA1433" s="6">
        <v>1432</v>
      </c>
      <c r="AB1433" s="173" t="str">
        <f t="shared" ca="1" si="188"/>
        <v>2012</v>
      </c>
      <c r="AC1433" s="6">
        <f t="shared" si="189"/>
        <v>0</v>
      </c>
      <c r="AD1433" s="6">
        <f t="shared" si="190"/>
        <v>0</v>
      </c>
      <c r="AE1433" s="6">
        <f t="shared" si="192"/>
        <v>10</v>
      </c>
      <c r="AF1433" s="6" t="str">
        <f t="shared" si="191"/>
        <v>in Betrieb</v>
      </c>
    </row>
    <row r="1434" spans="1:32" ht="25" x14ac:dyDescent="0.25">
      <c r="A1434" s="54" t="s">
        <v>3983</v>
      </c>
      <c r="B1434" s="50"/>
      <c r="C1434" s="50"/>
      <c r="D1434" s="75" t="s">
        <v>6019</v>
      </c>
      <c r="E1434" s="62" t="s">
        <v>3982</v>
      </c>
      <c r="F1434" s="50" t="s">
        <v>6021</v>
      </c>
      <c r="G1434" s="36" t="s">
        <v>144</v>
      </c>
      <c r="H1434" s="50"/>
      <c r="I1434" s="34">
        <v>2012</v>
      </c>
      <c r="J1434" s="34">
        <v>2012</v>
      </c>
      <c r="K1434" s="50" t="s">
        <v>1</v>
      </c>
      <c r="L1434" s="50" t="s">
        <v>29</v>
      </c>
      <c r="M1434" s="50"/>
      <c r="N1434" s="50"/>
      <c r="O1434" s="50" t="s">
        <v>29</v>
      </c>
      <c r="P1434" s="50" t="s">
        <v>55</v>
      </c>
      <c r="Q1434" s="50"/>
      <c r="R1434" s="76">
        <v>31.553259999999998</v>
      </c>
      <c r="S1434" s="83"/>
      <c r="T1434" s="148"/>
      <c r="U1434" s="83" t="s">
        <v>7174</v>
      </c>
      <c r="V1434" s="155" t="s">
        <v>1</v>
      </c>
      <c r="W1434" s="170" t="str">
        <f t="shared" ca="1" si="187"/>
        <v>2012</v>
      </c>
      <c r="X1434" s="170" t="e">
        <f>INDEX(Kraftwerksliste!$C$21:$Z$559,MATCH(A1434,Kraftwerksliste!$D$21:$D$559,0),17)</f>
        <v>#N/A</v>
      </c>
      <c r="Z1434" s="153" t="str" cm="1">
        <f t="array" aca="1" ref="Z1434" ca="1">CELL("format",I1434)</f>
        <v>F0</v>
      </c>
      <c r="AA1434" s="6">
        <v>1433</v>
      </c>
      <c r="AB1434" s="173" t="str">
        <f t="shared" ca="1" si="188"/>
        <v>2012</v>
      </c>
      <c r="AC1434" s="6">
        <f t="shared" si="189"/>
        <v>0</v>
      </c>
      <c r="AD1434" s="6">
        <f t="shared" si="190"/>
        <v>0</v>
      </c>
      <c r="AE1434" s="6">
        <f t="shared" si="192"/>
        <v>10</v>
      </c>
      <c r="AF1434" s="6" t="str">
        <f t="shared" si="191"/>
        <v>in Betrieb</v>
      </c>
    </row>
    <row r="1435" spans="1:32" x14ac:dyDescent="0.25">
      <c r="A1435" s="139" t="s">
        <v>5360</v>
      </c>
      <c r="B1435" s="139" t="s">
        <v>3981</v>
      </c>
      <c r="C1435" s="139" t="s">
        <v>5361</v>
      </c>
      <c r="D1435" s="139" t="s">
        <v>6801</v>
      </c>
      <c r="E1435" s="139" t="s">
        <v>6802</v>
      </c>
      <c r="F1435" s="139" t="s">
        <v>6803</v>
      </c>
      <c r="G1435" s="139" t="s">
        <v>144</v>
      </c>
      <c r="H1435" s="139"/>
      <c r="I1435" s="32">
        <v>2012</v>
      </c>
      <c r="J1435" s="32">
        <v>2012</v>
      </c>
      <c r="K1435" s="139" t="s">
        <v>1</v>
      </c>
      <c r="L1435" s="139" t="s">
        <v>29</v>
      </c>
      <c r="M1435" s="139"/>
      <c r="N1435" s="139"/>
      <c r="O1435" s="139" t="s">
        <v>29</v>
      </c>
      <c r="P1435" s="139" t="s">
        <v>55</v>
      </c>
      <c r="Q1435" s="139"/>
      <c r="R1435" s="140">
        <v>21.339055000000002</v>
      </c>
      <c r="S1435" s="140"/>
      <c r="T1435" s="151"/>
      <c r="U1435" s="140" t="s">
        <v>77</v>
      </c>
      <c r="V1435" s="164" t="s">
        <v>1</v>
      </c>
      <c r="W1435" s="170" t="str">
        <f t="shared" ca="1" si="187"/>
        <v>2012</v>
      </c>
      <c r="X1435" s="170" t="e">
        <f>INDEX(Kraftwerksliste!$C$21:$Z$559,MATCH(A1435,Kraftwerksliste!$D$21:$D$559,0),17)</f>
        <v>#N/A</v>
      </c>
      <c r="Z1435" s="153" t="str" cm="1">
        <f t="array" aca="1" ref="Z1435" ca="1">CELL("format",I1435)</f>
        <v>G</v>
      </c>
      <c r="AA1435" s="6">
        <v>1434</v>
      </c>
      <c r="AB1435" s="173" t="str">
        <f t="shared" ca="1" si="188"/>
        <v>2012</v>
      </c>
      <c r="AC1435" s="6">
        <f t="shared" si="189"/>
        <v>0</v>
      </c>
      <c r="AD1435" s="6">
        <f t="shared" si="190"/>
        <v>0</v>
      </c>
      <c r="AE1435" s="6">
        <f t="shared" si="192"/>
        <v>10</v>
      </c>
      <c r="AF1435" s="6" t="str">
        <f t="shared" si="191"/>
        <v>in Betrieb</v>
      </c>
    </row>
    <row r="1436" spans="1:32" x14ac:dyDescent="0.25">
      <c r="A1436" s="139" t="s">
        <v>4806</v>
      </c>
      <c r="B1436" s="139"/>
      <c r="C1436" s="139"/>
      <c r="D1436" s="139" t="s">
        <v>6486</v>
      </c>
      <c r="E1436" s="139" t="s">
        <v>6487</v>
      </c>
      <c r="F1436" s="139" t="s">
        <v>6488</v>
      </c>
      <c r="G1436" s="139" t="s">
        <v>170</v>
      </c>
      <c r="H1436" s="139"/>
      <c r="I1436" s="34">
        <v>2012</v>
      </c>
      <c r="J1436" s="34">
        <v>2012</v>
      </c>
      <c r="K1436" s="139" t="s">
        <v>1</v>
      </c>
      <c r="L1436" s="139" t="s">
        <v>29</v>
      </c>
      <c r="M1436" s="139"/>
      <c r="N1436" s="139"/>
      <c r="O1436" s="139" t="s">
        <v>29</v>
      </c>
      <c r="P1436" s="139" t="s">
        <v>55</v>
      </c>
      <c r="Q1436" s="139"/>
      <c r="R1436" s="140">
        <v>11.928000000000001</v>
      </c>
      <c r="S1436" s="140"/>
      <c r="T1436" s="151"/>
      <c r="U1436" s="140" t="s">
        <v>394</v>
      </c>
      <c r="V1436" s="164" t="s">
        <v>1</v>
      </c>
      <c r="W1436" s="170" t="str">
        <f t="shared" ca="1" si="187"/>
        <v>2012</v>
      </c>
      <c r="X1436" s="170" t="e">
        <f>INDEX(Kraftwerksliste!$C$21:$Z$559,MATCH(A1436,Kraftwerksliste!$D$21:$D$559,0),17)</f>
        <v>#N/A</v>
      </c>
      <c r="Z1436" s="153" t="str" cm="1">
        <f t="array" aca="1" ref="Z1436" ca="1">CELL("format",I1436)</f>
        <v>F0</v>
      </c>
      <c r="AA1436" s="6">
        <v>1435</v>
      </c>
      <c r="AB1436" s="173" t="str">
        <f t="shared" ca="1" si="188"/>
        <v>2012</v>
      </c>
      <c r="AC1436" s="6">
        <f t="shared" si="189"/>
        <v>0</v>
      </c>
      <c r="AD1436" s="6">
        <f t="shared" si="190"/>
        <v>0</v>
      </c>
      <c r="AE1436" s="6">
        <f t="shared" si="192"/>
        <v>10</v>
      </c>
      <c r="AF1436" s="6" t="str">
        <f t="shared" si="191"/>
        <v>in Betrieb</v>
      </c>
    </row>
    <row r="1437" spans="1:32" x14ac:dyDescent="0.25">
      <c r="A1437" s="139" t="s">
        <v>4838</v>
      </c>
      <c r="B1437" s="139"/>
      <c r="C1437" s="139"/>
      <c r="D1437" s="139" t="s">
        <v>6504</v>
      </c>
      <c r="E1437" s="139" t="s">
        <v>6505</v>
      </c>
      <c r="F1437" s="139" t="s">
        <v>6506</v>
      </c>
      <c r="G1437" s="139" t="s">
        <v>170</v>
      </c>
      <c r="H1437" s="139"/>
      <c r="I1437" s="34">
        <v>2012</v>
      </c>
      <c r="J1437" s="34">
        <v>2012</v>
      </c>
      <c r="K1437" s="139" t="s">
        <v>1</v>
      </c>
      <c r="L1437" s="139" t="s">
        <v>29</v>
      </c>
      <c r="M1437" s="139"/>
      <c r="N1437" s="139"/>
      <c r="O1437" s="139" t="s">
        <v>29</v>
      </c>
      <c r="P1437" s="139" t="s">
        <v>55</v>
      </c>
      <c r="Q1437" s="139"/>
      <c r="R1437" s="140">
        <v>19.451040000000003</v>
      </c>
      <c r="S1437" s="140"/>
      <c r="T1437" s="151"/>
      <c r="U1437" s="140" t="s">
        <v>394</v>
      </c>
      <c r="V1437" s="164" t="s">
        <v>1</v>
      </c>
      <c r="W1437" s="170" t="str">
        <f t="shared" ca="1" si="187"/>
        <v>2012</v>
      </c>
      <c r="X1437" s="170" t="e">
        <f>INDEX(Kraftwerksliste!$C$21:$Z$559,MATCH(A1437,Kraftwerksliste!$D$21:$D$559,0),17)</f>
        <v>#N/A</v>
      </c>
      <c r="Z1437" s="153" t="str" cm="1">
        <f t="array" aca="1" ref="Z1437" ca="1">CELL("format",I1437)</f>
        <v>F0</v>
      </c>
      <c r="AA1437" s="6">
        <v>1436</v>
      </c>
      <c r="AB1437" s="173" t="str">
        <f t="shared" ca="1" si="188"/>
        <v>2012</v>
      </c>
      <c r="AC1437" s="6">
        <f t="shared" si="189"/>
        <v>0</v>
      </c>
      <c r="AD1437" s="6">
        <f t="shared" si="190"/>
        <v>0</v>
      </c>
      <c r="AE1437" s="6">
        <f t="shared" si="192"/>
        <v>10</v>
      </c>
      <c r="AF1437" s="6" t="str">
        <f t="shared" si="191"/>
        <v>in Betrieb</v>
      </c>
    </row>
    <row r="1438" spans="1:32" x14ac:dyDescent="0.25">
      <c r="A1438" s="139" t="s">
        <v>4839</v>
      </c>
      <c r="B1438" s="139"/>
      <c r="C1438" s="139"/>
      <c r="D1438" s="139" t="s">
        <v>6504</v>
      </c>
      <c r="E1438" s="139" t="s">
        <v>6505</v>
      </c>
      <c r="F1438" s="139" t="s">
        <v>6506</v>
      </c>
      <c r="G1438" s="139" t="s">
        <v>170</v>
      </c>
      <c r="H1438" s="139"/>
      <c r="I1438" s="34">
        <v>2012</v>
      </c>
      <c r="J1438" s="34">
        <v>2012</v>
      </c>
      <c r="K1438" s="139" t="s">
        <v>1</v>
      </c>
      <c r="L1438" s="139" t="s">
        <v>29</v>
      </c>
      <c r="M1438" s="139"/>
      <c r="N1438" s="139"/>
      <c r="O1438" s="139" t="s">
        <v>29</v>
      </c>
      <c r="P1438" s="139" t="s">
        <v>55</v>
      </c>
      <c r="Q1438" s="139"/>
      <c r="R1438" s="140">
        <v>18.879720000000002</v>
      </c>
      <c r="S1438" s="140"/>
      <c r="T1438" s="151"/>
      <c r="U1438" s="140" t="s">
        <v>394</v>
      </c>
      <c r="V1438" s="164" t="s">
        <v>1</v>
      </c>
      <c r="W1438" s="170" t="str">
        <f t="shared" ca="1" si="187"/>
        <v>2012</v>
      </c>
      <c r="X1438" s="170" t="e">
        <f>INDEX(Kraftwerksliste!$C$21:$Z$559,MATCH(A1438,Kraftwerksliste!$D$21:$D$559,0),17)</f>
        <v>#N/A</v>
      </c>
      <c r="Z1438" s="153" t="str" cm="1">
        <f t="array" aca="1" ref="Z1438" ca="1">CELL("format",I1438)</f>
        <v>F0</v>
      </c>
      <c r="AA1438" s="6">
        <v>1437</v>
      </c>
      <c r="AB1438" s="173" t="str">
        <f t="shared" ca="1" si="188"/>
        <v>2012</v>
      </c>
      <c r="AC1438" s="6">
        <f t="shared" si="189"/>
        <v>0</v>
      </c>
      <c r="AD1438" s="6">
        <f t="shared" si="190"/>
        <v>0</v>
      </c>
      <c r="AE1438" s="6">
        <f t="shared" si="192"/>
        <v>10</v>
      </c>
      <c r="AF1438" s="6" t="str">
        <f t="shared" si="191"/>
        <v>in Betrieb</v>
      </c>
    </row>
    <row r="1439" spans="1:32" x14ac:dyDescent="0.25">
      <c r="A1439" s="139" t="s">
        <v>5586</v>
      </c>
      <c r="B1439" s="139"/>
      <c r="C1439" s="139"/>
      <c r="D1439" s="139" t="s">
        <v>6943</v>
      </c>
      <c r="E1439" s="139" t="s">
        <v>2894</v>
      </c>
      <c r="F1439" s="139" t="s">
        <v>6944</v>
      </c>
      <c r="G1439" s="139" t="s">
        <v>99</v>
      </c>
      <c r="H1439" s="139"/>
      <c r="I1439" s="32">
        <v>2012</v>
      </c>
      <c r="J1439" s="32">
        <v>2012</v>
      </c>
      <c r="K1439" s="139" t="s">
        <v>1</v>
      </c>
      <c r="L1439" s="139" t="s">
        <v>29</v>
      </c>
      <c r="M1439" s="139"/>
      <c r="N1439" s="139"/>
      <c r="O1439" s="139" t="s">
        <v>29</v>
      </c>
      <c r="P1439" s="139" t="s">
        <v>55</v>
      </c>
      <c r="Q1439" s="139"/>
      <c r="R1439" s="140">
        <v>13.543200000000001</v>
      </c>
      <c r="S1439" s="140"/>
      <c r="T1439" s="151"/>
      <c r="U1439" s="140" t="s">
        <v>161</v>
      </c>
      <c r="V1439" s="164" t="s">
        <v>1</v>
      </c>
      <c r="W1439" s="170" t="str">
        <f t="shared" ca="1" si="187"/>
        <v>2012</v>
      </c>
      <c r="X1439" s="170" t="e">
        <f>INDEX(Kraftwerksliste!$C$21:$Z$559,MATCH(A1439,Kraftwerksliste!$D$21:$D$559,0),17)</f>
        <v>#N/A</v>
      </c>
      <c r="Z1439" s="153" t="str" cm="1">
        <f t="array" aca="1" ref="Z1439" ca="1">CELL("format",I1439)</f>
        <v>G</v>
      </c>
      <c r="AA1439" s="6">
        <v>1438</v>
      </c>
      <c r="AB1439" s="173" t="str">
        <f t="shared" ca="1" si="188"/>
        <v>2012</v>
      </c>
      <c r="AC1439" s="6">
        <f t="shared" si="189"/>
        <v>0</v>
      </c>
      <c r="AD1439" s="6">
        <f t="shared" si="190"/>
        <v>0</v>
      </c>
      <c r="AE1439" s="6">
        <f t="shared" si="192"/>
        <v>10</v>
      </c>
      <c r="AF1439" s="6" t="str">
        <f t="shared" si="191"/>
        <v>in Betrieb</v>
      </c>
    </row>
    <row r="1440" spans="1:32" x14ac:dyDescent="0.25">
      <c r="A1440" s="139" t="s">
        <v>4709</v>
      </c>
      <c r="B1440" s="139"/>
      <c r="C1440" s="139"/>
      <c r="D1440" s="139" t="s">
        <v>6388</v>
      </c>
      <c r="E1440" s="139" t="s">
        <v>6427</v>
      </c>
      <c r="F1440" s="139" t="s">
        <v>6428</v>
      </c>
      <c r="G1440" s="139" t="s">
        <v>66</v>
      </c>
      <c r="H1440" s="139"/>
      <c r="I1440" s="34">
        <v>2012</v>
      </c>
      <c r="J1440" s="34">
        <v>2012</v>
      </c>
      <c r="K1440" s="50" t="s">
        <v>1</v>
      </c>
      <c r="L1440" s="50" t="s">
        <v>29</v>
      </c>
      <c r="M1440" s="50"/>
      <c r="N1440" s="50"/>
      <c r="O1440" s="50" t="s">
        <v>29</v>
      </c>
      <c r="P1440" s="50" t="s">
        <v>55</v>
      </c>
      <c r="Q1440" s="50"/>
      <c r="R1440" s="140">
        <v>10.348799999999999</v>
      </c>
      <c r="S1440" s="140"/>
      <c r="T1440" s="151"/>
      <c r="U1440" s="140" t="s">
        <v>77</v>
      </c>
      <c r="V1440" s="164" t="s">
        <v>1</v>
      </c>
      <c r="W1440" s="170" t="str">
        <f t="shared" ca="1" si="187"/>
        <v>2012</v>
      </c>
      <c r="X1440" s="170" t="e">
        <f>INDEX(Kraftwerksliste!$C$21:$Z$559,MATCH(A1440,Kraftwerksliste!$D$21:$D$559,0),17)</f>
        <v>#N/A</v>
      </c>
      <c r="Z1440" s="153" t="str" cm="1">
        <f t="array" aca="1" ref="Z1440" ca="1">CELL("format",I1440)</f>
        <v>F0</v>
      </c>
      <c r="AA1440" s="6">
        <v>1439</v>
      </c>
      <c r="AB1440" s="173" t="str">
        <f t="shared" ca="1" si="188"/>
        <v>2012</v>
      </c>
      <c r="AC1440" s="6">
        <f t="shared" si="189"/>
        <v>0</v>
      </c>
      <c r="AD1440" s="6">
        <f t="shared" si="190"/>
        <v>0</v>
      </c>
      <c r="AE1440" s="6">
        <f t="shared" si="192"/>
        <v>10</v>
      </c>
      <c r="AF1440" s="6" t="str">
        <f t="shared" si="191"/>
        <v>in Betrieb</v>
      </c>
    </row>
    <row r="1441" spans="1:32" x14ac:dyDescent="0.25">
      <c r="A1441" s="139" t="s">
        <v>5099</v>
      </c>
      <c r="B1441" s="139"/>
      <c r="C1441" s="139"/>
      <c r="D1441" s="139" t="s">
        <v>6659</v>
      </c>
      <c r="E1441" s="139" t="s">
        <v>6660</v>
      </c>
      <c r="F1441" s="139"/>
      <c r="G1441" s="139" t="s">
        <v>66</v>
      </c>
      <c r="H1441" s="139"/>
      <c r="I1441" s="48">
        <v>2012</v>
      </c>
      <c r="J1441" s="48">
        <v>2012</v>
      </c>
      <c r="K1441" s="139" t="s">
        <v>1</v>
      </c>
      <c r="L1441" s="139" t="s">
        <v>29</v>
      </c>
      <c r="M1441" s="139"/>
      <c r="N1441" s="139"/>
      <c r="O1441" s="139" t="s">
        <v>29</v>
      </c>
      <c r="P1441" s="139" t="s">
        <v>55</v>
      </c>
      <c r="Q1441" s="139"/>
      <c r="R1441" s="140">
        <v>22.5258</v>
      </c>
      <c r="S1441" s="140"/>
      <c r="T1441" s="151"/>
      <c r="U1441" s="140" t="s">
        <v>77</v>
      </c>
      <c r="V1441" s="164" t="s">
        <v>1</v>
      </c>
      <c r="W1441" s="170" t="str">
        <f t="shared" ca="1" si="187"/>
        <v>2012</v>
      </c>
      <c r="X1441" s="170" t="e">
        <f>INDEX(Kraftwerksliste!$C$21:$Z$559,MATCH(A1441,Kraftwerksliste!$D$21:$D$559,0),17)</f>
        <v>#N/A</v>
      </c>
      <c r="Z1441" s="153" t="str" cm="1">
        <f t="array" aca="1" ref="Z1441" ca="1">CELL("format",I1441)</f>
        <v>G</v>
      </c>
      <c r="AA1441" s="6">
        <v>1440</v>
      </c>
      <c r="AB1441" s="173" t="str">
        <f t="shared" ca="1" si="188"/>
        <v>2012</v>
      </c>
      <c r="AC1441" s="6">
        <f t="shared" si="189"/>
        <v>0</v>
      </c>
      <c r="AD1441" s="6">
        <f t="shared" si="190"/>
        <v>0</v>
      </c>
      <c r="AE1441" s="6">
        <f t="shared" si="192"/>
        <v>10</v>
      </c>
      <c r="AF1441" s="6" t="str">
        <f t="shared" si="191"/>
        <v>in Betrieb</v>
      </c>
    </row>
    <row r="1442" spans="1:32" x14ac:dyDescent="0.25">
      <c r="A1442" s="139" t="s">
        <v>5394</v>
      </c>
      <c r="B1442" s="139"/>
      <c r="C1442" s="139"/>
      <c r="D1442" s="139" t="s">
        <v>6823</v>
      </c>
      <c r="E1442" s="139" t="s">
        <v>6824</v>
      </c>
      <c r="F1442" s="139" t="s">
        <v>6825</v>
      </c>
      <c r="G1442" s="139" t="s">
        <v>170</v>
      </c>
      <c r="H1442" s="139"/>
      <c r="I1442" s="32">
        <v>2012</v>
      </c>
      <c r="J1442" s="32">
        <v>2012</v>
      </c>
      <c r="K1442" s="139" t="s">
        <v>1</v>
      </c>
      <c r="L1442" s="139" t="s">
        <v>29</v>
      </c>
      <c r="M1442" s="139"/>
      <c r="N1442" s="139"/>
      <c r="O1442" s="139" t="s">
        <v>29</v>
      </c>
      <c r="P1442" s="139" t="s">
        <v>55</v>
      </c>
      <c r="Q1442" s="139"/>
      <c r="R1442" s="140">
        <v>15.2064</v>
      </c>
      <c r="S1442" s="140"/>
      <c r="T1442" s="151"/>
      <c r="U1442" s="140" t="s">
        <v>394</v>
      </c>
      <c r="V1442" s="164" t="s">
        <v>1</v>
      </c>
      <c r="W1442" s="170" t="str">
        <f t="shared" ca="1" si="187"/>
        <v>2012</v>
      </c>
      <c r="X1442" s="170" t="e">
        <f>INDEX(Kraftwerksliste!$C$21:$Z$559,MATCH(A1442,Kraftwerksliste!$D$21:$D$559,0),17)</f>
        <v>#N/A</v>
      </c>
      <c r="Z1442" s="153" t="str" cm="1">
        <f t="array" aca="1" ref="Z1442" ca="1">CELL("format",I1442)</f>
        <v>G</v>
      </c>
      <c r="AA1442" s="6">
        <v>1441</v>
      </c>
      <c r="AB1442" s="173" t="str">
        <f t="shared" ca="1" si="188"/>
        <v>2012</v>
      </c>
      <c r="AC1442" s="6">
        <f t="shared" si="189"/>
        <v>0</v>
      </c>
      <c r="AD1442" s="6">
        <f t="shared" si="190"/>
        <v>0</v>
      </c>
      <c r="AE1442" s="6">
        <f t="shared" si="192"/>
        <v>10</v>
      </c>
      <c r="AF1442" s="6" t="str">
        <f t="shared" si="191"/>
        <v>in Betrieb</v>
      </c>
    </row>
    <row r="1443" spans="1:32" x14ac:dyDescent="0.25">
      <c r="A1443" s="139" t="s">
        <v>5645</v>
      </c>
      <c r="B1443" s="139" t="s">
        <v>5646</v>
      </c>
      <c r="C1443" s="139"/>
      <c r="D1443" s="139" t="s">
        <v>6981</v>
      </c>
      <c r="E1443" s="139" t="s">
        <v>6982</v>
      </c>
      <c r="F1443" s="139" t="s">
        <v>6989</v>
      </c>
      <c r="G1443" s="139" t="s">
        <v>66</v>
      </c>
      <c r="H1443" s="139"/>
      <c r="I1443" s="32">
        <v>2012</v>
      </c>
      <c r="J1443" s="32">
        <v>2012</v>
      </c>
      <c r="K1443" s="139" t="s">
        <v>1</v>
      </c>
      <c r="L1443" s="139" t="s">
        <v>29</v>
      </c>
      <c r="M1443" s="139"/>
      <c r="N1443" s="139"/>
      <c r="O1443" s="139" t="s">
        <v>29</v>
      </c>
      <c r="P1443" s="139" t="s">
        <v>55</v>
      </c>
      <c r="Q1443" s="139"/>
      <c r="R1443" s="140">
        <v>16.090499999999999</v>
      </c>
      <c r="S1443" s="140"/>
      <c r="T1443" s="151"/>
      <c r="U1443" s="140" t="s">
        <v>77</v>
      </c>
      <c r="V1443" s="164" t="s">
        <v>1</v>
      </c>
      <c r="W1443" s="170" t="str">
        <f t="shared" ca="1" si="187"/>
        <v>2012</v>
      </c>
      <c r="X1443" s="170" t="e">
        <f>INDEX(Kraftwerksliste!$C$21:$Z$559,MATCH(A1443,Kraftwerksliste!$D$21:$D$559,0),17)</f>
        <v>#N/A</v>
      </c>
      <c r="Z1443" s="153" t="str" cm="1">
        <f t="array" aca="1" ref="Z1443" ca="1">CELL("format",I1443)</f>
        <v>G</v>
      </c>
      <c r="AA1443" s="6">
        <v>1442</v>
      </c>
      <c r="AB1443" s="173" t="str">
        <f t="shared" ca="1" si="188"/>
        <v>2012</v>
      </c>
      <c r="AC1443" s="6">
        <f t="shared" si="189"/>
        <v>0</v>
      </c>
      <c r="AD1443" s="6">
        <f t="shared" si="190"/>
        <v>0</v>
      </c>
      <c r="AE1443" s="6">
        <f t="shared" si="192"/>
        <v>10</v>
      </c>
      <c r="AF1443" s="6" t="str">
        <f t="shared" si="191"/>
        <v>in Betrieb</v>
      </c>
    </row>
    <row r="1444" spans="1:32" x14ac:dyDescent="0.25">
      <c r="A1444" s="139" t="s">
        <v>5647</v>
      </c>
      <c r="B1444" s="139" t="s">
        <v>5648</v>
      </c>
      <c r="C1444" s="139"/>
      <c r="D1444" s="139" t="s">
        <v>6981</v>
      </c>
      <c r="E1444" s="139" t="s">
        <v>6982</v>
      </c>
      <c r="F1444" s="139" t="s">
        <v>6990</v>
      </c>
      <c r="G1444" s="139" t="s">
        <v>66</v>
      </c>
      <c r="H1444" s="139"/>
      <c r="I1444" s="32">
        <v>2012</v>
      </c>
      <c r="J1444" s="32">
        <v>2012</v>
      </c>
      <c r="K1444" s="139" t="s">
        <v>1</v>
      </c>
      <c r="L1444" s="139" t="s">
        <v>29</v>
      </c>
      <c r="M1444" s="139"/>
      <c r="N1444" s="139"/>
      <c r="O1444" s="139" t="s">
        <v>29</v>
      </c>
      <c r="P1444" s="139" t="s">
        <v>55</v>
      </c>
      <c r="Q1444" s="139"/>
      <c r="R1444" s="140">
        <v>18.217500000000001</v>
      </c>
      <c r="S1444" s="140"/>
      <c r="T1444" s="151"/>
      <c r="U1444" s="140" t="s">
        <v>77</v>
      </c>
      <c r="V1444" s="164" t="s">
        <v>1</v>
      </c>
      <c r="W1444" s="170" t="str">
        <f t="shared" ca="1" si="187"/>
        <v>2012</v>
      </c>
      <c r="X1444" s="170" t="e">
        <f>INDEX(Kraftwerksliste!$C$21:$Z$559,MATCH(A1444,Kraftwerksliste!$D$21:$D$559,0),17)</f>
        <v>#N/A</v>
      </c>
      <c r="Z1444" s="153" t="str" cm="1">
        <f t="array" aca="1" ref="Z1444" ca="1">CELL("format",I1444)</f>
        <v>G</v>
      </c>
      <c r="AA1444" s="6">
        <v>1443</v>
      </c>
      <c r="AB1444" s="173" t="str">
        <f t="shared" ca="1" si="188"/>
        <v>2012</v>
      </c>
      <c r="AC1444" s="6">
        <f t="shared" si="189"/>
        <v>0</v>
      </c>
      <c r="AD1444" s="6">
        <f t="shared" si="190"/>
        <v>0</v>
      </c>
      <c r="AE1444" s="6">
        <f t="shared" si="192"/>
        <v>10</v>
      </c>
      <c r="AF1444" s="6" t="str">
        <f t="shared" si="191"/>
        <v>in Betrieb</v>
      </c>
    </row>
    <row r="1445" spans="1:32" x14ac:dyDescent="0.25">
      <c r="A1445" s="139" t="s">
        <v>5100</v>
      </c>
      <c r="B1445" s="139"/>
      <c r="C1445" s="139"/>
      <c r="D1445" s="139" t="s">
        <v>6659</v>
      </c>
      <c r="E1445" s="139" t="s">
        <v>6660</v>
      </c>
      <c r="F1445" s="139"/>
      <c r="G1445" s="139" t="s">
        <v>66</v>
      </c>
      <c r="H1445" s="139"/>
      <c r="I1445" s="48">
        <v>2012</v>
      </c>
      <c r="J1445" s="48">
        <v>2012</v>
      </c>
      <c r="K1445" s="139" t="s">
        <v>1</v>
      </c>
      <c r="L1445" s="139" t="s">
        <v>29</v>
      </c>
      <c r="M1445" s="139"/>
      <c r="N1445" s="139"/>
      <c r="O1445" s="139" t="s">
        <v>29</v>
      </c>
      <c r="P1445" s="139" t="s">
        <v>55</v>
      </c>
      <c r="Q1445" s="139"/>
      <c r="R1445" s="140">
        <v>11.353719999999999</v>
      </c>
      <c r="S1445" s="140"/>
      <c r="T1445" s="151"/>
      <c r="U1445" s="140" t="s">
        <v>77</v>
      </c>
      <c r="V1445" s="164" t="s">
        <v>1</v>
      </c>
      <c r="W1445" s="170" t="str">
        <f t="shared" ca="1" si="187"/>
        <v>2012</v>
      </c>
      <c r="X1445" s="170" t="e">
        <f>INDEX(Kraftwerksliste!$C$21:$Z$559,MATCH(A1445,Kraftwerksliste!$D$21:$D$559,0),17)</f>
        <v>#N/A</v>
      </c>
      <c r="Z1445" s="153" t="str" cm="1">
        <f t="array" aca="1" ref="Z1445" ca="1">CELL("format",I1445)</f>
        <v>G</v>
      </c>
      <c r="AA1445" s="6">
        <v>1444</v>
      </c>
      <c r="AB1445" s="173" t="str">
        <f t="shared" ca="1" si="188"/>
        <v>2012</v>
      </c>
      <c r="AC1445" s="6">
        <f t="shared" si="189"/>
        <v>0</v>
      </c>
      <c r="AD1445" s="6">
        <f t="shared" si="190"/>
        <v>0</v>
      </c>
      <c r="AE1445" s="6">
        <f t="shared" si="192"/>
        <v>10</v>
      </c>
      <c r="AF1445" s="6" t="str">
        <f t="shared" si="191"/>
        <v>in Betrieb</v>
      </c>
    </row>
    <row r="1446" spans="1:32" x14ac:dyDescent="0.25">
      <c r="A1446" s="139" t="s">
        <v>4985</v>
      </c>
      <c r="B1446" s="139"/>
      <c r="C1446" s="139"/>
      <c r="D1446" s="139" t="s">
        <v>6589</v>
      </c>
      <c r="E1446" s="139" t="s">
        <v>6590</v>
      </c>
      <c r="F1446" s="139" t="s">
        <v>6591</v>
      </c>
      <c r="G1446" s="139" t="s">
        <v>66</v>
      </c>
      <c r="H1446" s="139"/>
      <c r="I1446" s="34">
        <v>2012</v>
      </c>
      <c r="J1446" s="34">
        <v>2012</v>
      </c>
      <c r="K1446" s="139" t="s">
        <v>1</v>
      </c>
      <c r="L1446" s="139" t="s">
        <v>29</v>
      </c>
      <c r="M1446" s="139"/>
      <c r="N1446" s="139"/>
      <c r="O1446" s="139" t="s">
        <v>29</v>
      </c>
      <c r="P1446" s="139" t="s">
        <v>55</v>
      </c>
      <c r="Q1446" s="139"/>
      <c r="R1446" s="140">
        <v>24.336400000000001</v>
      </c>
      <c r="S1446" s="140"/>
      <c r="T1446" s="151"/>
      <c r="U1446" s="140" t="s">
        <v>77</v>
      </c>
      <c r="V1446" s="164" t="s">
        <v>1</v>
      </c>
      <c r="W1446" s="170" t="str">
        <f t="shared" ca="1" si="187"/>
        <v>2012</v>
      </c>
      <c r="X1446" s="170" t="e">
        <f>INDEX(Kraftwerksliste!$C$21:$Z$559,MATCH(A1446,Kraftwerksliste!$D$21:$D$559,0),17)</f>
        <v>#N/A</v>
      </c>
      <c r="Z1446" s="153" t="str" cm="1">
        <f t="array" aca="1" ref="Z1446" ca="1">CELL("format",I1446)</f>
        <v>F0</v>
      </c>
      <c r="AA1446" s="6">
        <v>1445</v>
      </c>
      <c r="AB1446" s="173" t="str">
        <f t="shared" ca="1" si="188"/>
        <v>2012</v>
      </c>
      <c r="AC1446" s="6">
        <f t="shared" si="189"/>
        <v>0</v>
      </c>
      <c r="AD1446" s="6">
        <f t="shared" si="190"/>
        <v>0</v>
      </c>
      <c r="AE1446" s="6">
        <f t="shared" si="192"/>
        <v>10</v>
      </c>
      <c r="AF1446" s="6" t="str">
        <f t="shared" si="191"/>
        <v>in Betrieb</v>
      </c>
    </row>
    <row r="1447" spans="1:32" x14ac:dyDescent="0.25">
      <c r="A1447" s="139" t="s">
        <v>4974</v>
      </c>
      <c r="B1447" s="139"/>
      <c r="C1447" s="139"/>
      <c r="D1447" s="139" t="s">
        <v>6581</v>
      </c>
      <c r="E1447" s="139" t="s">
        <v>6582</v>
      </c>
      <c r="F1447" s="139" t="s">
        <v>6583</v>
      </c>
      <c r="G1447" s="139" t="s">
        <v>99</v>
      </c>
      <c r="H1447" s="139"/>
      <c r="I1447" s="34">
        <v>2012</v>
      </c>
      <c r="J1447" s="34">
        <v>2012</v>
      </c>
      <c r="K1447" s="139" t="s">
        <v>1</v>
      </c>
      <c r="L1447" s="139" t="s">
        <v>29</v>
      </c>
      <c r="M1447" s="139"/>
      <c r="N1447" s="139"/>
      <c r="O1447" s="139" t="s">
        <v>29</v>
      </c>
      <c r="P1447" s="139" t="s">
        <v>55</v>
      </c>
      <c r="Q1447" s="139"/>
      <c r="R1447" s="140">
        <v>19.688869999999998</v>
      </c>
      <c r="S1447" s="140"/>
      <c r="T1447" s="151"/>
      <c r="U1447" s="140" t="s">
        <v>100</v>
      </c>
      <c r="V1447" s="164" t="s">
        <v>1</v>
      </c>
      <c r="W1447" s="170" t="str">
        <f t="shared" ca="1" si="187"/>
        <v>2012</v>
      </c>
      <c r="X1447" s="170" t="e">
        <f>INDEX(Kraftwerksliste!$C$21:$Z$559,MATCH(A1447,Kraftwerksliste!$D$21:$D$559,0),17)</f>
        <v>#N/A</v>
      </c>
      <c r="Z1447" s="153" t="str" cm="1">
        <f t="array" aca="1" ref="Z1447" ca="1">CELL("format",I1447)</f>
        <v>F0</v>
      </c>
      <c r="AA1447" s="6">
        <v>1446</v>
      </c>
      <c r="AB1447" s="173" t="str">
        <f t="shared" ca="1" si="188"/>
        <v>2012</v>
      </c>
      <c r="AC1447" s="6">
        <f t="shared" si="189"/>
        <v>0</v>
      </c>
      <c r="AD1447" s="6">
        <f t="shared" si="190"/>
        <v>0</v>
      </c>
      <c r="AE1447" s="6">
        <f t="shared" si="192"/>
        <v>10</v>
      </c>
      <c r="AF1447" s="6" t="str">
        <f t="shared" si="191"/>
        <v>in Betrieb</v>
      </c>
    </row>
    <row r="1448" spans="1:32" x14ac:dyDescent="0.25">
      <c r="A1448" s="139" t="s">
        <v>5101</v>
      </c>
      <c r="B1448" s="139"/>
      <c r="C1448" s="139"/>
      <c r="D1448" s="139" t="s">
        <v>6659</v>
      </c>
      <c r="E1448" s="139" t="s">
        <v>6660</v>
      </c>
      <c r="F1448" s="139"/>
      <c r="G1448" s="139" t="s">
        <v>66</v>
      </c>
      <c r="H1448" s="139"/>
      <c r="I1448" s="48">
        <v>2012</v>
      </c>
      <c r="J1448" s="48">
        <v>2012</v>
      </c>
      <c r="K1448" s="139" t="s">
        <v>1</v>
      </c>
      <c r="L1448" s="139" t="s">
        <v>29</v>
      </c>
      <c r="M1448" s="139"/>
      <c r="N1448" s="139"/>
      <c r="O1448" s="139" t="s">
        <v>29</v>
      </c>
      <c r="P1448" s="139" t="s">
        <v>55</v>
      </c>
      <c r="Q1448" s="139"/>
      <c r="R1448" s="140">
        <v>22.050240000000002</v>
      </c>
      <c r="S1448" s="140"/>
      <c r="T1448" s="151"/>
      <c r="U1448" s="140" t="s">
        <v>77</v>
      </c>
      <c r="V1448" s="164" t="s">
        <v>1</v>
      </c>
      <c r="W1448" s="170" t="str">
        <f t="shared" ca="1" si="187"/>
        <v>2012</v>
      </c>
      <c r="X1448" s="170" t="e">
        <f>INDEX(Kraftwerksliste!$C$21:$Z$559,MATCH(A1448,Kraftwerksliste!$D$21:$D$559,0),17)</f>
        <v>#N/A</v>
      </c>
      <c r="Z1448" s="153" t="str" cm="1">
        <f t="array" aca="1" ref="Z1448" ca="1">CELL("format",I1448)</f>
        <v>G</v>
      </c>
      <c r="AA1448" s="6">
        <v>1447</v>
      </c>
      <c r="AB1448" s="173" t="str">
        <f t="shared" ca="1" si="188"/>
        <v>2012</v>
      </c>
      <c r="AC1448" s="6">
        <f t="shared" si="189"/>
        <v>0</v>
      </c>
      <c r="AD1448" s="6">
        <f t="shared" si="190"/>
        <v>0</v>
      </c>
      <c r="AE1448" s="6">
        <f t="shared" si="192"/>
        <v>10</v>
      </c>
      <c r="AF1448" s="6" t="str">
        <f t="shared" si="191"/>
        <v>in Betrieb</v>
      </c>
    </row>
    <row r="1449" spans="1:32" x14ac:dyDescent="0.25">
      <c r="A1449" s="139" t="s">
        <v>5102</v>
      </c>
      <c r="B1449" s="139"/>
      <c r="C1449" s="139"/>
      <c r="D1449" s="139" t="s">
        <v>6659</v>
      </c>
      <c r="E1449" s="139" t="s">
        <v>6660</v>
      </c>
      <c r="F1449" s="139"/>
      <c r="G1449" s="139" t="s">
        <v>66</v>
      </c>
      <c r="H1449" s="139"/>
      <c r="I1449" s="48">
        <v>2012</v>
      </c>
      <c r="J1449" s="48">
        <v>2012</v>
      </c>
      <c r="K1449" s="139" t="s">
        <v>1</v>
      </c>
      <c r="L1449" s="139" t="s">
        <v>29</v>
      </c>
      <c r="M1449" s="139"/>
      <c r="N1449" s="139"/>
      <c r="O1449" s="139" t="s">
        <v>29</v>
      </c>
      <c r="P1449" s="139" t="s">
        <v>55</v>
      </c>
      <c r="Q1449" s="139"/>
      <c r="R1449" s="140">
        <v>20.07132</v>
      </c>
      <c r="S1449" s="140"/>
      <c r="T1449" s="151"/>
      <c r="U1449" s="140" t="s">
        <v>77</v>
      </c>
      <c r="V1449" s="164" t="s">
        <v>1</v>
      </c>
      <c r="W1449" s="170" t="str">
        <f t="shared" ca="1" si="187"/>
        <v>2012</v>
      </c>
      <c r="X1449" s="170" t="e">
        <f>INDEX(Kraftwerksliste!$C$21:$Z$559,MATCH(A1449,Kraftwerksliste!$D$21:$D$559,0),17)</f>
        <v>#N/A</v>
      </c>
      <c r="Z1449" s="153" t="str" cm="1">
        <f t="array" aca="1" ref="Z1449" ca="1">CELL("format",I1449)</f>
        <v>G</v>
      </c>
      <c r="AA1449" s="6">
        <v>1448</v>
      </c>
      <c r="AB1449" s="173" t="str">
        <f t="shared" ca="1" si="188"/>
        <v>2012</v>
      </c>
      <c r="AC1449" s="6">
        <f t="shared" si="189"/>
        <v>0</v>
      </c>
      <c r="AD1449" s="6">
        <f t="shared" si="190"/>
        <v>0</v>
      </c>
      <c r="AE1449" s="6">
        <f t="shared" si="192"/>
        <v>10</v>
      </c>
      <c r="AF1449" s="6" t="str">
        <f t="shared" si="191"/>
        <v>in Betrieb</v>
      </c>
    </row>
    <row r="1450" spans="1:32" x14ac:dyDescent="0.25">
      <c r="A1450" s="139" t="s">
        <v>5103</v>
      </c>
      <c r="B1450" s="139"/>
      <c r="C1450" s="139"/>
      <c r="D1450" s="139" t="s">
        <v>6659</v>
      </c>
      <c r="E1450" s="139" t="s">
        <v>6660</v>
      </c>
      <c r="F1450" s="139"/>
      <c r="G1450" s="139" t="s">
        <v>66</v>
      </c>
      <c r="H1450" s="139"/>
      <c r="I1450" s="48">
        <v>2012</v>
      </c>
      <c r="J1450" s="48">
        <v>2012</v>
      </c>
      <c r="K1450" s="139" t="s">
        <v>1</v>
      </c>
      <c r="L1450" s="139" t="s">
        <v>29</v>
      </c>
      <c r="M1450" s="139"/>
      <c r="N1450" s="139"/>
      <c r="O1450" s="139" t="s">
        <v>29</v>
      </c>
      <c r="P1450" s="139" t="s">
        <v>55</v>
      </c>
      <c r="Q1450" s="139"/>
      <c r="R1450" s="140">
        <v>19.88064</v>
      </c>
      <c r="S1450" s="140"/>
      <c r="T1450" s="151"/>
      <c r="U1450" s="140" t="s">
        <v>77</v>
      </c>
      <c r="V1450" s="164" t="s">
        <v>1</v>
      </c>
      <c r="W1450" s="170" t="str">
        <f t="shared" ca="1" si="187"/>
        <v>2012</v>
      </c>
      <c r="X1450" s="170" t="e">
        <f>INDEX(Kraftwerksliste!$C$21:$Z$559,MATCH(A1450,Kraftwerksliste!$D$21:$D$559,0),17)</f>
        <v>#N/A</v>
      </c>
      <c r="Z1450" s="153" t="str" cm="1">
        <f t="array" aca="1" ref="Z1450" ca="1">CELL("format",I1450)</f>
        <v>G</v>
      </c>
      <c r="AA1450" s="6">
        <v>1449</v>
      </c>
      <c r="AB1450" s="173" t="str">
        <f t="shared" ca="1" si="188"/>
        <v>2012</v>
      </c>
      <c r="AC1450" s="6">
        <f t="shared" si="189"/>
        <v>0</v>
      </c>
      <c r="AD1450" s="6">
        <f t="shared" si="190"/>
        <v>0</v>
      </c>
      <c r="AE1450" s="6">
        <f t="shared" si="192"/>
        <v>10</v>
      </c>
      <c r="AF1450" s="6" t="str">
        <f t="shared" si="191"/>
        <v>in Betrieb</v>
      </c>
    </row>
    <row r="1451" spans="1:32" x14ac:dyDescent="0.25">
      <c r="A1451" s="139" t="s">
        <v>5098</v>
      </c>
      <c r="B1451" s="139" t="s">
        <v>4991</v>
      </c>
      <c r="C1451" s="139"/>
      <c r="D1451" s="139" t="s">
        <v>6659</v>
      </c>
      <c r="E1451" s="139" t="s">
        <v>6660</v>
      </c>
      <c r="F1451" s="139" t="s">
        <v>6661</v>
      </c>
      <c r="G1451" s="139" t="s">
        <v>66</v>
      </c>
      <c r="H1451" s="139"/>
      <c r="I1451" s="48">
        <v>2012</v>
      </c>
      <c r="J1451" s="48">
        <v>2012</v>
      </c>
      <c r="K1451" s="139" t="s">
        <v>1</v>
      </c>
      <c r="L1451" s="139" t="s">
        <v>29</v>
      </c>
      <c r="M1451" s="139"/>
      <c r="N1451" s="139"/>
      <c r="O1451" s="139" t="s">
        <v>29</v>
      </c>
      <c r="P1451" s="139" t="s">
        <v>55</v>
      </c>
      <c r="Q1451" s="139"/>
      <c r="R1451" s="140">
        <v>19.688639999999999</v>
      </c>
      <c r="S1451" s="140"/>
      <c r="T1451" s="151" t="s">
        <v>370</v>
      </c>
      <c r="U1451" s="140" t="s">
        <v>77</v>
      </c>
      <c r="V1451" s="164" t="s">
        <v>1</v>
      </c>
      <c r="W1451" s="170" t="str">
        <f t="shared" ca="1" si="187"/>
        <v>2012</v>
      </c>
      <c r="X1451" s="170" t="e">
        <f>INDEX(Kraftwerksliste!$C$21:$Z$559,MATCH(A1451,Kraftwerksliste!$D$21:$D$559,0),17)</f>
        <v>#N/A</v>
      </c>
      <c r="Z1451" s="153" t="str" cm="1">
        <f t="array" aca="1" ref="Z1451" ca="1">CELL("format",I1451)</f>
        <v>G</v>
      </c>
      <c r="AA1451" s="6">
        <v>1450</v>
      </c>
      <c r="AB1451" s="173" t="str">
        <f t="shared" ca="1" si="188"/>
        <v>2012</v>
      </c>
      <c r="AC1451" s="6">
        <f t="shared" si="189"/>
        <v>0</v>
      </c>
      <c r="AD1451" s="6">
        <f t="shared" si="190"/>
        <v>0</v>
      </c>
      <c r="AE1451" s="6">
        <f t="shared" si="192"/>
        <v>10</v>
      </c>
      <c r="AF1451" s="6" t="str">
        <f t="shared" si="191"/>
        <v>in Betrieb</v>
      </c>
    </row>
    <row r="1452" spans="1:32" x14ac:dyDescent="0.25">
      <c r="A1452" s="139" t="s">
        <v>4809</v>
      </c>
      <c r="B1452" s="139" t="s">
        <v>4810</v>
      </c>
      <c r="C1452" s="139" t="s">
        <v>4811</v>
      </c>
      <c r="D1452" s="139">
        <v>95176</v>
      </c>
      <c r="E1452" s="139" t="s">
        <v>6489</v>
      </c>
      <c r="F1452" s="139"/>
      <c r="G1452" s="139" t="s">
        <v>127</v>
      </c>
      <c r="H1452" s="139"/>
      <c r="I1452" s="34">
        <v>2012</v>
      </c>
      <c r="J1452" s="34">
        <v>2012</v>
      </c>
      <c r="K1452" s="139" t="s">
        <v>1</v>
      </c>
      <c r="L1452" s="139" t="s">
        <v>3864</v>
      </c>
      <c r="M1452" s="139"/>
      <c r="N1452" s="139"/>
      <c r="O1452" s="139" t="s">
        <v>3864</v>
      </c>
      <c r="P1452" s="139" t="s">
        <v>55</v>
      </c>
      <c r="Q1452" s="139" t="s">
        <v>58</v>
      </c>
      <c r="R1452" s="140">
        <v>18.399999999999999</v>
      </c>
      <c r="S1452" s="140" t="s">
        <v>7328</v>
      </c>
      <c r="T1452" s="151" t="s">
        <v>370</v>
      </c>
      <c r="U1452" s="140" t="s">
        <v>168</v>
      </c>
      <c r="V1452" s="164" t="s">
        <v>1</v>
      </c>
      <c r="W1452" s="170" t="str">
        <f t="shared" ca="1" si="187"/>
        <v>2012</v>
      </c>
      <c r="X1452" s="170" t="e">
        <f>INDEX(Kraftwerksliste!$C$21:$Z$559,MATCH(A1452,Kraftwerksliste!$D$21:$D$559,0),17)</f>
        <v>#N/A</v>
      </c>
      <c r="Z1452" s="153" t="str" cm="1">
        <f t="array" aca="1" ref="Z1452" ca="1">CELL("format",I1452)</f>
        <v>F0</v>
      </c>
      <c r="AA1452" s="6">
        <v>1451</v>
      </c>
      <c r="AB1452" s="173" t="str">
        <f t="shared" ca="1" si="188"/>
        <v>2012</v>
      </c>
      <c r="AC1452" s="6">
        <f t="shared" si="189"/>
        <v>0</v>
      </c>
      <c r="AD1452" s="6">
        <f t="shared" si="190"/>
        <v>0</v>
      </c>
      <c r="AE1452" s="6">
        <f t="shared" si="192"/>
        <v>10</v>
      </c>
      <c r="AF1452" s="6" t="str">
        <f t="shared" si="191"/>
        <v>in Betrieb</v>
      </c>
    </row>
    <row r="1453" spans="1:32" x14ac:dyDescent="0.25">
      <c r="A1453" s="139" t="s">
        <v>2860</v>
      </c>
      <c r="B1453" s="139" t="s">
        <v>2861</v>
      </c>
      <c r="C1453" s="139" t="s">
        <v>2862</v>
      </c>
      <c r="D1453" s="139">
        <v>21683</v>
      </c>
      <c r="E1453" s="139" t="s">
        <v>2863</v>
      </c>
      <c r="F1453" s="139" t="s">
        <v>2864</v>
      </c>
      <c r="G1453" s="139" t="s">
        <v>59</v>
      </c>
      <c r="H1453" s="139" t="s">
        <v>2865</v>
      </c>
      <c r="I1453" s="30">
        <v>41030</v>
      </c>
      <c r="J1453" s="30">
        <v>41030</v>
      </c>
      <c r="K1453" s="139" t="s">
        <v>1</v>
      </c>
      <c r="L1453" s="139" t="s">
        <v>20</v>
      </c>
      <c r="M1453" s="139"/>
      <c r="N1453" s="139"/>
      <c r="O1453" s="139" t="s">
        <v>20</v>
      </c>
      <c r="P1453" s="139" t="s">
        <v>58</v>
      </c>
      <c r="Q1453" s="139" t="s">
        <v>55</v>
      </c>
      <c r="R1453" s="140">
        <v>30.72</v>
      </c>
      <c r="S1453" s="140" t="s">
        <v>2866</v>
      </c>
      <c r="T1453" s="151" t="s">
        <v>370</v>
      </c>
      <c r="U1453" s="140" t="s">
        <v>161</v>
      </c>
      <c r="V1453" s="164" t="s">
        <v>1</v>
      </c>
      <c r="W1453" s="170">
        <f t="shared" ca="1" si="187"/>
        <v>2012</v>
      </c>
      <c r="X1453" s="170" t="str">
        <f>INDEX(Kraftwerksliste!$C$21:$Z$559,MATCH(A1453,Kraftwerksliste!$D$21:$D$559,0),17)</f>
        <v>Gas turbine</v>
      </c>
      <c r="Z1453" s="153" t="str" cm="1">
        <f t="array" aca="1" ref="Z1453" ca="1">CELL("format",I1453)</f>
        <v>D1</v>
      </c>
      <c r="AA1453" s="6">
        <v>1452</v>
      </c>
      <c r="AB1453" s="173">
        <f t="shared" ca="1" si="188"/>
        <v>2012</v>
      </c>
      <c r="AC1453" s="6">
        <f t="shared" si="189"/>
        <v>0</v>
      </c>
      <c r="AD1453" s="6">
        <f t="shared" si="190"/>
        <v>0</v>
      </c>
      <c r="AE1453" s="6">
        <f t="shared" si="192"/>
        <v>10</v>
      </c>
      <c r="AF1453" s="6" t="str">
        <f t="shared" si="191"/>
        <v>in Betrieb</v>
      </c>
    </row>
    <row r="1454" spans="1:32" x14ac:dyDescent="0.25">
      <c r="A1454" s="50" t="s">
        <v>4608</v>
      </c>
      <c r="B1454" s="33" t="s">
        <v>575</v>
      </c>
      <c r="C1454" s="33" t="s">
        <v>4609</v>
      </c>
      <c r="D1454" s="33">
        <v>97264</v>
      </c>
      <c r="E1454" s="33" t="s">
        <v>4609</v>
      </c>
      <c r="F1454" s="33"/>
      <c r="G1454" s="56" t="s">
        <v>127</v>
      </c>
      <c r="H1454" s="33" t="s">
        <v>6368</v>
      </c>
      <c r="I1454" s="35">
        <v>41040</v>
      </c>
      <c r="J1454" s="41">
        <v>41040</v>
      </c>
      <c r="K1454" s="50" t="s">
        <v>1</v>
      </c>
      <c r="L1454" s="50" t="s">
        <v>3864</v>
      </c>
      <c r="M1454" s="50"/>
      <c r="N1454" s="50"/>
      <c r="O1454" s="58" t="s">
        <v>3864</v>
      </c>
      <c r="P1454" s="50" t="s">
        <v>55</v>
      </c>
      <c r="Q1454" s="50" t="s">
        <v>58</v>
      </c>
      <c r="R1454" s="33">
        <v>12.5</v>
      </c>
      <c r="S1454" s="33"/>
      <c r="T1454" s="54"/>
      <c r="U1454" s="33" t="s">
        <v>168</v>
      </c>
      <c r="V1454" s="159" t="s">
        <v>1</v>
      </c>
      <c r="W1454" s="170">
        <f t="shared" ca="1" si="187"/>
        <v>2012</v>
      </c>
      <c r="X1454" s="170" t="e">
        <f>INDEX(Kraftwerksliste!$C$21:$Z$559,MATCH(A1454,Kraftwerksliste!$D$21:$D$559,0),17)</f>
        <v>#N/A</v>
      </c>
      <c r="Z1454" s="153" t="str" cm="1">
        <f t="array" aca="1" ref="Z1454" ca="1">CELL("format",I1454)</f>
        <v>D1</v>
      </c>
      <c r="AA1454" s="6">
        <v>1453</v>
      </c>
      <c r="AB1454" s="173">
        <f t="shared" ca="1" si="188"/>
        <v>2012</v>
      </c>
      <c r="AC1454" s="6">
        <f t="shared" si="189"/>
        <v>0</v>
      </c>
      <c r="AD1454" s="6">
        <f t="shared" si="190"/>
        <v>0</v>
      </c>
      <c r="AE1454" s="6">
        <f t="shared" si="192"/>
        <v>10</v>
      </c>
      <c r="AF1454" s="6" t="str">
        <f t="shared" si="191"/>
        <v>in Betrieb</v>
      </c>
    </row>
    <row r="1455" spans="1:32" x14ac:dyDescent="0.25">
      <c r="A1455" s="139" t="s">
        <v>5667</v>
      </c>
      <c r="B1455" s="139" t="s">
        <v>81</v>
      </c>
      <c r="C1455" s="139" t="s">
        <v>5668</v>
      </c>
      <c r="D1455" s="139">
        <v>52445</v>
      </c>
      <c r="E1455" s="139" t="s">
        <v>5668</v>
      </c>
      <c r="F1455" s="139"/>
      <c r="G1455" s="139" t="s">
        <v>54</v>
      </c>
      <c r="H1455" s="139"/>
      <c r="I1455" s="48">
        <v>2012</v>
      </c>
      <c r="J1455" s="48">
        <v>2012</v>
      </c>
      <c r="K1455" s="139" t="s">
        <v>1</v>
      </c>
      <c r="L1455" s="139" t="s">
        <v>3864</v>
      </c>
      <c r="M1455" s="139"/>
      <c r="N1455" s="139"/>
      <c r="O1455" s="139" t="s">
        <v>3864</v>
      </c>
      <c r="P1455" s="139" t="s">
        <v>55</v>
      </c>
      <c r="Q1455" s="139" t="s">
        <v>130</v>
      </c>
      <c r="R1455" s="140">
        <v>20.5</v>
      </c>
      <c r="S1455" s="140" t="s">
        <v>7431</v>
      </c>
      <c r="T1455" s="151" t="s">
        <v>1280</v>
      </c>
      <c r="U1455" s="140" t="s">
        <v>61</v>
      </c>
      <c r="V1455" s="164" t="s">
        <v>1</v>
      </c>
      <c r="W1455" s="170" t="str">
        <f t="shared" ca="1" si="187"/>
        <v>2012</v>
      </c>
      <c r="X1455" s="170" t="e">
        <f>INDEX(Kraftwerksliste!$C$21:$Z$559,MATCH(A1455,Kraftwerksliste!$D$21:$D$559,0),17)</f>
        <v>#N/A</v>
      </c>
      <c r="Z1455" s="153" t="str" cm="1">
        <f t="array" aca="1" ref="Z1455" ca="1">CELL("format",I1455)</f>
        <v>G</v>
      </c>
      <c r="AA1455" s="6">
        <v>1454</v>
      </c>
      <c r="AB1455" s="173" t="str">
        <f t="shared" ca="1" si="188"/>
        <v>2012</v>
      </c>
      <c r="AC1455" s="6">
        <f t="shared" si="189"/>
        <v>0</v>
      </c>
      <c r="AD1455" s="6">
        <f t="shared" si="190"/>
        <v>0</v>
      </c>
      <c r="AE1455" s="6">
        <f t="shared" si="192"/>
        <v>10</v>
      </c>
      <c r="AF1455" s="6" t="str">
        <f t="shared" si="191"/>
        <v>in Betrieb</v>
      </c>
    </row>
    <row r="1456" spans="1:32" x14ac:dyDescent="0.25">
      <c r="A1456" s="139" t="s">
        <v>5918</v>
      </c>
      <c r="B1456" s="139" t="s">
        <v>1056</v>
      </c>
      <c r="C1456" s="139" t="s">
        <v>5919</v>
      </c>
      <c r="D1456" s="139">
        <v>56761</v>
      </c>
      <c r="E1456" s="139" t="s">
        <v>7147</v>
      </c>
      <c r="F1456" s="139"/>
      <c r="G1456" s="139" t="s">
        <v>98</v>
      </c>
      <c r="H1456" s="139"/>
      <c r="I1456" s="43">
        <v>39080</v>
      </c>
      <c r="J1456" s="43">
        <v>39080</v>
      </c>
      <c r="K1456" s="139" t="s">
        <v>1</v>
      </c>
      <c r="L1456" s="139" t="s">
        <v>3864</v>
      </c>
      <c r="M1456" s="139"/>
      <c r="N1456" s="139"/>
      <c r="O1456" s="139" t="s">
        <v>3864</v>
      </c>
      <c r="P1456" s="139" t="s">
        <v>55</v>
      </c>
      <c r="Q1456" s="139" t="s">
        <v>58</v>
      </c>
      <c r="R1456" s="140">
        <v>10</v>
      </c>
      <c r="S1456" s="140" t="s">
        <v>7462</v>
      </c>
      <c r="T1456" s="151" t="s">
        <v>149</v>
      </c>
      <c r="U1456" s="140" t="s">
        <v>61</v>
      </c>
      <c r="V1456" s="164" t="s">
        <v>1</v>
      </c>
      <c r="W1456" s="170">
        <f t="shared" ca="1" si="187"/>
        <v>2006</v>
      </c>
      <c r="X1456" s="170" t="e">
        <f>INDEX(Kraftwerksliste!$C$21:$Z$559,MATCH(A1456,Kraftwerksliste!$D$21:$D$559,0),17)</f>
        <v>#N/A</v>
      </c>
      <c r="Z1456" s="153" t="str" cm="1">
        <f t="array" aca="1" ref="Z1456" ca="1">CELL("format",I1456)</f>
        <v>D1</v>
      </c>
      <c r="AA1456" s="6">
        <v>1455</v>
      </c>
      <c r="AB1456" s="173">
        <f t="shared" ca="1" si="188"/>
        <v>2006</v>
      </c>
      <c r="AC1456" s="6">
        <f t="shared" si="189"/>
        <v>0</v>
      </c>
      <c r="AD1456" s="6">
        <f t="shared" si="190"/>
        <v>0</v>
      </c>
      <c r="AE1456" s="6">
        <f t="shared" si="192"/>
        <v>10</v>
      </c>
      <c r="AF1456" s="6" t="str">
        <f t="shared" si="191"/>
        <v>in Betrieb</v>
      </c>
    </row>
    <row r="1457" spans="1:32" x14ac:dyDescent="0.25">
      <c r="A1457" s="139" t="s">
        <v>5414</v>
      </c>
      <c r="B1457" s="139" t="s">
        <v>1056</v>
      </c>
      <c r="C1457" s="139" t="s">
        <v>5415</v>
      </c>
      <c r="D1457" s="139">
        <v>6526</v>
      </c>
      <c r="E1457" s="139" t="s">
        <v>6841</v>
      </c>
      <c r="F1457" s="139" t="s">
        <v>6842</v>
      </c>
      <c r="G1457" s="139" t="s">
        <v>99</v>
      </c>
      <c r="H1457" s="139"/>
      <c r="I1457" s="30">
        <v>38918</v>
      </c>
      <c r="J1457" s="30">
        <v>38918</v>
      </c>
      <c r="K1457" s="139" t="s">
        <v>1</v>
      </c>
      <c r="L1457" s="139" t="s">
        <v>3864</v>
      </c>
      <c r="M1457" s="139"/>
      <c r="N1457" s="139"/>
      <c r="O1457" s="139" t="s">
        <v>3864</v>
      </c>
      <c r="P1457" s="139" t="s">
        <v>55</v>
      </c>
      <c r="Q1457" s="139" t="s">
        <v>58</v>
      </c>
      <c r="R1457" s="140">
        <v>12</v>
      </c>
      <c r="S1457" s="140" t="s">
        <v>7406</v>
      </c>
      <c r="T1457" s="151" t="s">
        <v>149</v>
      </c>
      <c r="U1457" s="140" t="s">
        <v>100</v>
      </c>
      <c r="V1457" s="164" t="s">
        <v>1</v>
      </c>
      <c r="W1457" s="170">
        <f t="shared" ca="1" si="187"/>
        <v>2006</v>
      </c>
      <c r="X1457" s="170" t="e">
        <f>INDEX(Kraftwerksliste!$C$21:$Z$559,MATCH(A1457,Kraftwerksliste!$D$21:$D$559,0),17)</f>
        <v>#N/A</v>
      </c>
      <c r="Z1457" s="153" t="str" cm="1">
        <f t="array" aca="1" ref="Z1457" ca="1">CELL("format",I1457)</f>
        <v>D1</v>
      </c>
      <c r="AA1457" s="6">
        <v>1456</v>
      </c>
      <c r="AB1457" s="173">
        <f t="shared" ca="1" si="188"/>
        <v>2006</v>
      </c>
      <c r="AC1457" s="6">
        <f t="shared" si="189"/>
        <v>0</v>
      </c>
      <c r="AD1457" s="6">
        <f t="shared" si="190"/>
        <v>0</v>
      </c>
      <c r="AE1457" s="6">
        <f t="shared" si="192"/>
        <v>10</v>
      </c>
      <c r="AF1457" s="6" t="str">
        <f t="shared" si="191"/>
        <v>in Betrieb</v>
      </c>
    </row>
    <row r="1458" spans="1:32" x14ac:dyDescent="0.25">
      <c r="A1458" s="139" t="s">
        <v>5310</v>
      </c>
      <c r="B1458" s="139" t="s">
        <v>1056</v>
      </c>
      <c r="C1458" s="139" t="s">
        <v>5311</v>
      </c>
      <c r="D1458" s="139">
        <v>99636</v>
      </c>
      <c r="E1458" s="139" t="s">
        <v>6775</v>
      </c>
      <c r="F1458" s="139"/>
      <c r="G1458" s="139" t="s">
        <v>169</v>
      </c>
      <c r="H1458" s="139"/>
      <c r="I1458" s="30">
        <v>39117</v>
      </c>
      <c r="J1458" s="30">
        <v>39117</v>
      </c>
      <c r="K1458" s="139" t="s">
        <v>1</v>
      </c>
      <c r="L1458" s="139" t="s">
        <v>3864</v>
      </c>
      <c r="M1458" s="139"/>
      <c r="N1458" s="139"/>
      <c r="O1458" s="139" t="s">
        <v>3864</v>
      </c>
      <c r="P1458" s="139" t="s">
        <v>55</v>
      </c>
      <c r="Q1458" s="139" t="s">
        <v>58</v>
      </c>
      <c r="R1458" s="140">
        <v>12</v>
      </c>
      <c r="S1458" s="140" t="s">
        <v>7388</v>
      </c>
      <c r="T1458" s="151" t="s">
        <v>149</v>
      </c>
      <c r="U1458" s="140" t="s">
        <v>231</v>
      </c>
      <c r="V1458" s="164" t="s">
        <v>1</v>
      </c>
      <c r="W1458" s="170">
        <f t="shared" ca="1" si="187"/>
        <v>2007</v>
      </c>
      <c r="X1458" s="170" t="e">
        <f>INDEX(Kraftwerksliste!$C$21:$Z$559,MATCH(A1458,Kraftwerksliste!$D$21:$D$559,0),17)</f>
        <v>#N/A</v>
      </c>
      <c r="Z1458" s="153" t="str" cm="1">
        <f t="array" aca="1" ref="Z1458" ca="1">CELL("format",I1458)</f>
        <v>D1</v>
      </c>
      <c r="AA1458" s="6">
        <v>1457</v>
      </c>
      <c r="AB1458" s="173">
        <f t="shared" ca="1" si="188"/>
        <v>2007</v>
      </c>
      <c r="AC1458" s="6">
        <f t="shared" si="189"/>
        <v>0</v>
      </c>
      <c r="AD1458" s="6">
        <f t="shared" si="190"/>
        <v>0</v>
      </c>
      <c r="AE1458" s="6">
        <f t="shared" si="192"/>
        <v>10</v>
      </c>
      <c r="AF1458" s="6" t="str">
        <f t="shared" si="191"/>
        <v>in Betrieb</v>
      </c>
    </row>
    <row r="1459" spans="1:32" x14ac:dyDescent="0.25">
      <c r="A1459" s="139" t="s">
        <v>2344</v>
      </c>
      <c r="B1459" s="139" t="s">
        <v>2345</v>
      </c>
      <c r="C1459" s="139" t="s">
        <v>2346</v>
      </c>
      <c r="D1459" s="139">
        <v>90471</v>
      </c>
      <c r="E1459" s="139" t="s">
        <v>2331</v>
      </c>
      <c r="F1459" s="139" t="s">
        <v>2347</v>
      </c>
      <c r="G1459" s="139" t="s">
        <v>127</v>
      </c>
      <c r="H1459" s="139"/>
      <c r="I1459" s="30">
        <v>33970</v>
      </c>
      <c r="J1459" s="30">
        <v>33970</v>
      </c>
      <c r="K1459" s="139" t="s">
        <v>1</v>
      </c>
      <c r="L1459" s="139" t="s">
        <v>20</v>
      </c>
      <c r="M1459" s="139"/>
      <c r="N1459" s="139"/>
      <c r="O1459" s="139" t="s">
        <v>20</v>
      </c>
      <c r="P1459" s="139" t="s">
        <v>130</v>
      </c>
      <c r="Q1459" s="139" t="s">
        <v>158</v>
      </c>
      <c r="R1459" s="140">
        <v>4.2</v>
      </c>
      <c r="S1459" s="140" t="s">
        <v>2348</v>
      </c>
      <c r="T1459" s="151" t="s">
        <v>149</v>
      </c>
      <c r="U1459" s="140" t="s">
        <v>1169</v>
      </c>
      <c r="V1459" s="164" t="s">
        <v>1</v>
      </c>
      <c r="W1459" s="170">
        <f t="shared" ca="1" si="187"/>
        <v>1993</v>
      </c>
      <c r="X1459" s="170" t="str">
        <f>INDEX(Kraftwerksliste!$C$21:$Z$559,MATCH(A1459,Kraftwerksliste!$D$21:$D$559,0),17)</f>
        <v>Gas turbine</v>
      </c>
      <c r="Z1459" s="153" t="str" cm="1">
        <f t="array" aca="1" ref="Z1459" ca="1">CELL("format",I1459)</f>
        <v>D1</v>
      </c>
      <c r="AA1459" s="6">
        <v>1458</v>
      </c>
      <c r="AB1459" s="173">
        <f t="shared" ca="1" si="188"/>
        <v>1993</v>
      </c>
      <c r="AC1459" s="6">
        <f t="shared" si="189"/>
        <v>0</v>
      </c>
      <c r="AD1459" s="6">
        <f t="shared" si="190"/>
        <v>0</v>
      </c>
      <c r="AE1459" s="6">
        <f t="shared" si="192"/>
        <v>10</v>
      </c>
      <c r="AF1459" s="6" t="str">
        <f t="shared" si="191"/>
        <v>in Betrieb</v>
      </c>
    </row>
    <row r="1460" spans="1:32" x14ac:dyDescent="0.25">
      <c r="A1460" s="139" t="s">
        <v>2349</v>
      </c>
      <c r="B1460" s="139" t="s">
        <v>2345</v>
      </c>
      <c r="C1460" s="139" t="s">
        <v>2350</v>
      </c>
      <c r="D1460" s="139">
        <v>90471</v>
      </c>
      <c r="E1460" s="139" t="s">
        <v>2331</v>
      </c>
      <c r="F1460" s="139" t="s">
        <v>2347</v>
      </c>
      <c r="G1460" s="139" t="s">
        <v>127</v>
      </c>
      <c r="H1460" s="139"/>
      <c r="I1460" s="30">
        <v>33970</v>
      </c>
      <c r="J1460" s="30">
        <v>33970</v>
      </c>
      <c r="K1460" s="139" t="s">
        <v>1</v>
      </c>
      <c r="L1460" s="139" t="s">
        <v>20</v>
      </c>
      <c r="M1460" s="139"/>
      <c r="N1460" s="139"/>
      <c r="O1460" s="139" t="s">
        <v>20</v>
      </c>
      <c r="P1460" s="139" t="s">
        <v>130</v>
      </c>
      <c r="Q1460" s="139" t="s">
        <v>158</v>
      </c>
      <c r="R1460" s="140">
        <v>4.2</v>
      </c>
      <c r="S1460" s="140" t="s">
        <v>2348</v>
      </c>
      <c r="T1460" s="151" t="s">
        <v>149</v>
      </c>
      <c r="U1460" s="140" t="s">
        <v>1169</v>
      </c>
      <c r="V1460" s="164" t="s">
        <v>1</v>
      </c>
      <c r="W1460" s="170">
        <f t="shared" ca="1" si="187"/>
        <v>1993</v>
      </c>
      <c r="X1460" s="170" t="str">
        <f>INDEX(Kraftwerksliste!$C$21:$Z$559,MATCH(A1460,Kraftwerksliste!$D$21:$D$559,0),17)</f>
        <v>Gas turbine</v>
      </c>
      <c r="Z1460" s="153" t="str" cm="1">
        <f t="array" aca="1" ref="Z1460" ca="1">CELL("format",I1460)</f>
        <v>D1</v>
      </c>
      <c r="AA1460" s="6">
        <v>1459</v>
      </c>
      <c r="AB1460" s="173">
        <f t="shared" ca="1" si="188"/>
        <v>1993</v>
      </c>
      <c r="AC1460" s="6">
        <f t="shared" si="189"/>
        <v>0</v>
      </c>
      <c r="AD1460" s="6">
        <f t="shared" si="190"/>
        <v>0</v>
      </c>
      <c r="AE1460" s="6">
        <f t="shared" si="192"/>
        <v>10</v>
      </c>
      <c r="AF1460" s="6" t="str">
        <f t="shared" si="191"/>
        <v>in Betrieb</v>
      </c>
    </row>
    <row r="1461" spans="1:32" x14ac:dyDescent="0.25">
      <c r="A1461" s="139" t="s">
        <v>2351</v>
      </c>
      <c r="B1461" s="139" t="s">
        <v>2345</v>
      </c>
      <c r="C1461" s="139" t="s">
        <v>2352</v>
      </c>
      <c r="D1461" s="139">
        <v>90471</v>
      </c>
      <c r="E1461" s="139" t="s">
        <v>2331</v>
      </c>
      <c r="F1461" s="139" t="s">
        <v>2347</v>
      </c>
      <c r="G1461" s="139" t="s">
        <v>127</v>
      </c>
      <c r="H1461" s="139"/>
      <c r="I1461" s="30">
        <v>34335</v>
      </c>
      <c r="J1461" s="30">
        <v>34335</v>
      </c>
      <c r="K1461" s="139" t="s">
        <v>1</v>
      </c>
      <c r="L1461" s="139" t="s">
        <v>20</v>
      </c>
      <c r="M1461" s="139"/>
      <c r="N1461" s="139"/>
      <c r="O1461" s="139" t="s">
        <v>20</v>
      </c>
      <c r="P1461" s="139" t="s">
        <v>130</v>
      </c>
      <c r="Q1461" s="139" t="s">
        <v>158</v>
      </c>
      <c r="R1461" s="140">
        <v>5.0999999999999996</v>
      </c>
      <c r="S1461" s="140" t="s">
        <v>2348</v>
      </c>
      <c r="T1461" s="151" t="s">
        <v>149</v>
      </c>
      <c r="U1461" s="140" t="s">
        <v>1169</v>
      </c>
      <c r="V1461" s="164" t="s">
        <v>1</v>
      </c>
      <c r="W1461" s="170">
        <f t="shared" ca="1" si="187"/>
        <v>1994</v>
      </c>
      <c r="X1461" s="170" t="str">
        <f>INDEX(Kraftwerksliste!$C$21:$Z$559,MATCH(A1461,Kraftwerksliste!$D$21:$D$559,0),17)</f>
        <v>Gas turbine</v>
      </c>
      <c r="Z1461" s="153" t="str" cm="1">
        <f t="array" aca="1" ref="Z1461" ca="1">CELL("format",I1461)</f>
        <v>D1</v>
      </c>
      <c r="AA1461" s="6">
        <v>1460</v>
      </c>
      <c r="AB1461" s="173">
        <f t="shared" ca="1" si="188"/>
        <v>1994</v>
      </c>
      <c r="AC1461" s="6">
        <f t="shared" si="189"/>
        <v>0</v>
      </c>
      <c r="AD1461" s="6">
        <f t="shared" si="190"/>
        <v>0</v>
      </c>
      <c r="AE1461" s="6">
        <f t="shared" si="192"/>
        <v>10</v>
      </c>
      <c r="AF1461" s="6" t="str">
        <f t="shared" si="191"/>
        <v>in Betrieb</v>
      </c>
    </row>
    <row r="1462" spans="1:32" x14ac:dyDescent="0.25">
      <c r="A1462" s="139" t="s">
        <v>2353</v>
      </c>
      <c r="B1462" s="139" t="s">
        <v>2345</v>
      </c>
      <c r="C1462" s="139" t="s">
        <v>2354</v>
      </c>
      <c r="D1462" s="139">
        <v>90471</v>
      </c>
      <c r="E1462" s="139" t="s">
        <v>2331</v>
      </c>
      <c r="F1462" s="139" t="s">
        <v>2347</v>
      </c>
      <c r="G1462" s="139" t="s">
        <v>127</v>
      </c>
      <c r="H1462" s="139"/>
      <c r="I1462" s="30">
        <v>34700</v>
      </c>
      <c r="J1462" s="30">
        <v>34700</v>
      </c>
      <c r="K1462" s="139" t="s">
        <v>1</v>
      </c>
      <c r="L1462" s="139" t="s">
        <v>20</v>
      </c>
      <c r="M1462" s="139"/>
      <c r="N1462" s="139"/>
      <c r="O1462" s="139" t="s">
        <v>20</v>
      </c>
      <c r="P1462" s="139" t="s">
        <v>130</v>
      </c>
      <c r="Q1462" s="139" t="s">
        <v>158</v>
      </c>
      <c r="R1462" s="140">
        <v>5.0999999999999996</v>
      </c>
      <c r="S1462" s="140" t="s">
        <v>2348</v>
      </c>
      <c r="T1462" s="151" t="s">
        <v>149</v>
      </c>
      <c r="U1462" s="140" t="s">
        <v>1169</v>
      </c>
      <c r="V1462" s="164" t="s">
        <v>1</v>
      </c>
      <c r="W1462" s="170">
        <f t="shared" ca="1" si="187"/>
        <v>1995</v>
      </c>
      <c r="X1462" s="170" t="str">
        <f>INDEX(Kraftwerksliste!$C$21:$Z$559,MATCH(A1462,Kraftwerksliste!$D$21:$D$559,0),17)</f>
        <v>Gas turbine</v>
      </c>
      <c r="Z1462" s="153" t="str" cm="1">
        <f t="array" aca="1" ref="Z1462" ca="1">CELL("format",I1462)</f>
        <v>D1</v>
      </c>
      <c r="AA1462" s="6">
        <v>1461</v>
      </c>
      <c r="AB1462" s="173">
        <f t="shared" ca="1" si="188"/>
        <v>1995</v>
      </c>
      <c r="AC1462" s="6">
        <f t="shared" si="189"/>
        <v>0</v>
      </c>
      <c r="AD1462" s="6">
        <f t="shared" si="190"/>
        <v>0</v>
      </c>
      <c r="AE1462" s="6">
        <f t="shared" si="192"/>
        <v>10</v>
      </c>
      <c r="AF1462" s="6" t="str">
        <f t="shared" si="191"/>
        <v>in Betrieb</v>
      </c>
    </row>
    <row r="1463" spans="1:32" x14ac:dyDescent="0.25">
      <c r="A1463" s="139" t="s">
        <v>4840</v>
      </c>
      <c r="B1463" s="139" t="s">
        <v>4841</v>
      </c>
      <c r="C1463" s="139" t="s">
        <v>4842</v>
      </c>
      <c r="D1463" s="139">
        <v>55471</v>
      </c>
      <c r="E1463" s="139" t="s">
        <v>6507</v>
      </c>
      <c r="F1463" s="139"/>
      <c r="G1463" s="139" t="s">
        <v>98</v>
      </c>
      <c r="H1463" s="139"/>
      <c r="I1463" s="35">
        <v>41061</v>
      </c>
      <c r="J1463" s="41">
        <v>41061</v>
      </c>
      <c r="K1463" s="139" t="s">
        <v>1</v>
      </c>
      <c r="L1463" s="139" t="s">
        <v>3864</v>
      </c>
      <c r="M1463" s="139"/>
      <c r="N1463" s="139"/>
      <c r="O1463" s="139" t="s">
        <v>3864</v>
      </c>
      <c r="P1463" s="139" t="s">
        <v>55</v>
      </c>
      <c r="Q1463" s="139"/>
      <c r="R1463" s="140">
        <v>13.8</v>
      </c>
      <c r="S1463" s="140" t="s">
        <v>7329</v>
      </c>
      <c r="T1463" s="151" t="s">
        <v>149</v>
      </c>
      <c r="U1463" s="140" t="s">
        <v>61</v>
      </c>
      <c r="V1463" s="164" t="s">
        <v>1</v>
      </c>
      <c r="W1463" s="170">
        <f t="shared" ca="1" si="187"/>
        <v>2012</v>
      </c>
      <c r="X1463" s="170" t="e">
        <f>INDEX(Kraftwerksliste!$C$21:$Z$559,MATCH(A1463,Kraftwerksliste!$D$21:$D$559,0),17)</f>
        <v>#N/A</v>
      </c>
      <c r="Z1463" s="153" t="str" cm="1">
        <f t="array" aca="1" ref="Z1463" ca="1">CELL("format",I1463)</f>
        <v>D1</v>
      </c>
      <c r="AA1463" s="6">
        <v>1462</v>
      </c>
      <c r="AB1463" s="173">
        <f t="shared" ca="1" si="188"/>
        <v>2012</v>
      </c>
      <c r="AC1463" s="6">
        <f t="shared" si="189"/>
        <v>0</v>
      </c>
      <c r="AD1463" s="6">
        <f t="shared" si="190"/>
        <v>0</v>
      </c>
      <c r="AE1463" s="6">
        <f t="shared" si="192"/>
        <v>10</v>
      </c>
      <c r="AF1463" s="6" t="str">
        <f t="shared" si="191"/>
        <v>in Betrieb</v>
      </c>
    </row>
    <row r="1464" spans="1:32" x14ac:dyDescent="0.25">
      <c r="A1464" s="139" t="s">
        <v>5673</v>
      </c>
      <c r="B1464" s="139" t="s">
        <v>5674</v>
      </c>
      <c r="C1464" s="139" t="s">
        <v>5675</v>
      </c>
      <c r="D1464" s="139">
        <v>6369</v>
      </c>
      <c r="E1464" s="139" t="s">
        <v>7006</v>
      </c>
      <c r="F1464" s="139"/>
      <c r="G1464" s="139" t="s">
        <v>99</v>
      </c>
      <c r="H1464" s="139"/>
      <c r="I1464" s="43">
        <v>41262</v>
      </c>
      <c r="J1464" s="43">
        <v>41262</v>
      </c>
      <c r="K1464" s="139" t="s">
        <v>1</v>
      </c>
      <c r="L1464" s="139" t="s">
        <v>3864</v>
      </c>
      <c r="M1464" s="139"/>
      <c r="N1464" s="139"/>
      <c r="O1464" s="139" t="s">
        <v>3864</v>
      </c>
      <c r="P1464" s="139" t="s">
        <v>55</v>
      </c>
      <c r="Q1464" s="139"/>
      <c r="R1464" s="140">
        <v>16.100000000000001</v>
      </c>
      <c r="S1464" s="140" t="s">
        <v>7434</v>
      </c>
      <c r="T1464" s="151" t="s">
        <v>370</v>
      </c>
      <c r="U1464" s="140" t="s">
        <v>100</v>
      </c>
      <c r="V1464" s="164" t="s">
        <v>1</v>
      </c>
      <c r="W1464" s="170">
        <f t="shared" ca="1" si="187"/>
        <v>2012</v>
      </c>
      <c r="X1464" s="170" t="e">
        <f>INDEX(Kraftwerksliste!$C$21:$Z$559,MATCH(A1464,Kraftwerksliste!$D$21:$D$559,0),17)</f>
        <v>#N/A</v>
      </c>
      <c r="Z1464" s="153" t="str" cm="1">
        <f t="array" aca="1" ref="Z1464" ca="1">CELL("format",I1464)</f>
        <v>D1</v>
      </c>
      <c r="AA1464" s="6">
        <v>1463</v>
      </c>
      <c r="AB1464" s="173">
        <f t="shared" ca="1" si="188"/>
        <v>2012</v>
      </c>
      <c r="AC1464" s="6">
        <f t="shared" si="189"/>
        <v>0</v>
      </c>
      <c r="AD1464" s="6">
        <f t="shared" si="190"/>
        <v>0</v>
      </c>
      <c r="AE1464" s="6">
        <f t="shared" si="192"/>
        <v>10</v>
      </c>
      <c r="AF1464" s="6" t="str">
        <f t="shared" si="191"/>
        <v>in Betrieb</v>
      </c>
    </row>
    <row r="1465" spans="1:32" x14ac:dyDescent="0.25">
      <c r="A1465" s="139" t="s">
        <v>3277</v>
      </c>
      <c r="B1465" s="139" t="s">
        <v>3278</v>
      </c>
      <c r="C1465" s="139"/>
      <c r="D1465" s="139">
        <v>67547</v>
      </c>
      <c r="E1465" s="139" t="s">
        <v>3279</v>
      </c>
      <c r="F1465" s="139" t="s">
        <v>3280</v>
      </c>
      <c r="G1465" s="139" t="s">
        <v>98</v>
      </c>
      <c r="H1465" s="139" t="s">
        <v>3200</v>
      </c>
      <c r="I1465" s="43">
        <v>33197</v>
      </c>
      <c r="J1465" s="43">
        <v>33197</v>
      </c>
      <c r="K1465" s="139" t="s">
        <v>1</v>
      </c>
      <c r="L1465" s="139" t="s">
        <v>16</v>
      </c>
      <c r="M1465" s="139"/>
      <c r="N1465" s="139"/>
      <c r="O1465" s="139" t="s">
        <v>16</v>
      </c>
      <c r="P1465" s="139" t="s">
        <v>58</v>
      </c>
      <c r="Q1465" s="139" t="s">
        <v>55</v>
      </c>
      <c r="R1465" s="140">
        <v>11.9</v>
      </c>
      <c r="S1465" s="140" t="s">
        <v>3281</v>
      </c>
      <c r="T1465" s="151" t="s">
        <v>149</v>
      </c>
      <c r="U1465" s="140" t="s">
        <v>1054</v>
      </c>
      <c r="V1465" s="164" t="s">
        <v>1</v>
      </c>
      <c r="W1465" s="170">
        <f t="shared" ca="1" si="187"/>
        <v>1990</v>
      </c>
      <c r="X1465" s="170" t="str">
        <f>INDEX(Kraftwerksliste!$C$21:$Z$559,MATCH(A1465,Kraftwerksliste!$D$21:$D$559,0),17)</f>
        <v>Steam turbine</v>
      </c>
      <c r="Z1465" s="153" t="str" cm="1">
        <f t="array" aca="1" ref="Z1465" ca="1">CELL("format",I1465)</f>
        <v>D1</v>
      </c>
      <c r="AA1465" s="6">
        <v>1464</v>
      </c>
      <c r="AB1465" s="173">
        <f t="shared" ca="1" si="188"/>
        <v>1990</v>
      </c>
      <c r="AC1465" s="6">
        <f t="shared" si="189"/>
        <v>0</v>
      </c>
      <c r="AD1465" s="6">
        <f t="shared" si="190"/>
        <v>0</v>
      </c>
      <c r="AE1465" s="6">
        <f t="shared" si="192"/>
        <v>10</v>
      </c>
      <c r="AF1465" s="6" t="str">
        <f t="shared" si="191"/>
        <v>in Betrieb</v>
      </c>
    </row>
    <row r="1466" spans="1:32" x14ac:dyDescent="0.25">
      <c r="A1466" s="139" t="s">
        <v>3282</v>
      </c>
      <c r="B1466" s="139" t="s">
        <v>3278</v>
      </c>
      <c r="C1466" s="139"/>
      <c r="D1466" s="139">
        <v>67547</v>
      </c>
      <c r="E1466" s="139" t="s">
        <v>3279</v>
      </c>
      <c r="F1466" s="139" t="s">
        <v>3280</v>
      </c>
      <c r="G1466" s="139" t="s">
        <v>98</v>
      </c>
      <c r="H1466" s="139" t="s">
        <v>3283</v>
      </c>
      <c r="I1466" s="43">
        <v>40980</v>
      </c>
      <c r="J1466" s="43">
        <v>40980</v>
      </c>
      <c r="K1466" s="139" t="s">
        <v>1</v>
      </c>
      <c r="L1466" s="139" t="s">
        <v>16</v>
      </c>
      <c r="M1466" s="139"/>
      <c r="N1466" s="139"/>
      <c r="O1466" s="139" t="s">
        <v>16</v>
      </c>
      <c r="P1466" s="139" t="s">
        <v>58</v>
      </c>
      <c r="Q1466" s="139" t="s">
        <v>58</v>
      </c>
      <c r="R1466" s="140">
        <v>6.9</v>
      </c>
      <c r="S1466" s="140" t="s">
        <v>3281</v>
      </c>
      <c r="T1466" s="151" t="s">
        <v>149</v>
      </c>
      <c r="U1466" s="140" t="s">
        <v>1054</v>
      </c>
      <c r="V1466" s="164" t="s">
        <v>1</v>
      </c>
      <c r="W1466" s="170">
        <f t="shared" ca="1" si="187"/>
        <v>2012</v>
      </c>
      <c r="X1466" s="170" t="str">
        <f>INDEX(Kraftwerksliste!$C$21:$Z$559,MATCH(A1466,Kraftwerksliste!$D$21:$D$559,0),17)</f>
        <v>Steam turbine</v>
      </c>
      <c r="Z1466" s="153" t="str" cm="1">
        <f t="array" aca="1" ref="Z1466" ca="1">CELL("format",I1466)</f>
        <v>D1</v>
      </c>
      <c r="AA1466" s="6">
        <v>1465</v>
      </c>
      <c r="AB1466" s="173">
        <f t="shared" ca="1" si="188"/>
        <v>2012</v>
      </c>
      <c r="AC1466" s="6">
        <f t="shared" si="189"/>
        <v>0</v>
      </c>
      <c r="AD1466" s="6">
        <f t="shared" si="190"/>
        <v>0</v>
      </c>
      <c r="AE1466" s="6">
        <f t="shared" si="192"/>
        <v>10</v>
      </c>
      <c r="AF1466" s="6" t="str">
        <f t="shared" si="191"/>
        <v>in Betrieb</v>
      </c>
    </row>
    <row r="1467" spans="1:32" x14ac:dyDescent="0.25">
      <c r="A1467" s="139" t="s">
        <v>2272</v>
      </c>
      <c r="B1467" s="139" t="s">
        <v>990</v>
      </c>
      <c r="C1467" s="139" t="s">
        <v>2273</v>
      </c>
      <c r="D1467" s="139">
        <v>66538</v>
      </c>
      <c r="E1467" s="139" t="s">
        <v>2274</v>
      </c>
      <c r="F1467" s="139" t="s">
        <v>2275</v>
      </c>
      <c r="G1467" s="139" t="s">
        <v>404</v>
      </c>
      <c r="H1467" s="139" t="s">
        <v>2276</v>
      </c>
      <c r="I1467" s="43">
        <v>28278</v>
      </c>
      <c r="J1467" s="43">
        <v>28278</v>
      </c>
      <c r="K1467" s="139" t="s">
        <v>1</v>
      </c>
      <c r="L1467" s="139" t="s">
        <v>16</v>
      </c>
      <c r="M1467" s="139" t="s">
        <v>2277</v>
      </c>
      <c r="N1467" s="139"/>
      <c r="O1467" s="139" t="s">
        <v>16</v>
      </c>
      <c r="P1467" s="139" t="s">
        <v>58</v>
      </c>
      <c r="Q1467" s="139" t="s">
        <v>55</v>
      </c>
      <c r="R1467" s="140">
        <v>11.6</v>
      </c>
      <c r="S1467" s="140" t="s">
        <v>2278</v>
      </c>
      <c r="T1467" s="151">
        <v>10</v>
      </c>
      <c r="U1467" s="140" t="s">
        <v>2279</v>
      </c>
      <c r="V1467" s="164" t="s">
        <v>1</v>
      </c>
      <c r="W1467" s="170">
        <f t="shared" ca="1" si="187"/>
        <v>1977</v>
      </c>
      <c r="X1467" s="170" t="str">
        <f>INDEX(Kraftwerksliste!$C$21:$Z$559,MATCH(A1467,Kraftwerksliste!$D$21:$D$559,0),17)</f>
        <v>Steam turbine</v>
      </c>
      <c r="Z1467" s="153" t="str" cm="1">
        <f t="array" aca="1" ref="Z1467" ca="1">CELL("format",I1467)</f>
        <v>D1</v>
      </c>
      <c r="AA1467" s="6">
        <v>1466</v>
      </c>
      <c r="AB1467" s="173">
        <f t="shared" ca="1" si="188"/>
        <v>1977</v>
      </c>
      <c r="AC1467" s="6">
        <f t="shared" si="189"/>
        <v>0</v>
      </c>
      <c r="AD1467" s="6">
        <f t="shared" si="190"/>
        <v>0</v>
      </c>
      <c r="AE1467" s="6">
        <f t="shared" si="192"/>
        <v>10</v>
      </c>
      <c r="AF1467" s="6" t="str">
        <f t="shared" si="191"/>
        <v>in Betrieb</v>
      </c>
    </row>
    <row r="1468" spans="1:32" x14ac:dyDescent="0.25">
      <c r="A1468" s="139" t="s">
        <v>3308</v>
      </c>
      <c r="B1468" s="139" t="s">
        <v>3309</v>
      </c>
      <c r="C1468" s="139" t="s">
        <v>3310</v>
      </c>
      <c r="D1468" s="139">
        <v>97076</v>
      </c>
      <c r="E1468" s="139" t="s">
        <v>3311</v>
      </c>
      <c r="F1468" s="139" t="s">
        <v>3312</v>
      </c>
      <c r="G1468" s="139" t="s">
        <v>127</v>
      </c>
      <c r="H1468" s="139"/>
      <c r="I1468" s="43">
        <v>30837</v>
      </c>
      <c r="J1468" s="43">
        <v>30837</v>
      </c>
      <c r="K1468" s="139" t="s">
        <v>1</v>
      </c>
      <c r="L1468" s="139" t="s">
        <v>16</v>
      </c>
      <c r="M1468" s="139"/>
      <c r="N1468" s="139"/>
      <c r="O1468" s="139" t="s">
        <v>16</v>
      </c>
      <c r="P1468" s="139" t="s">
        <v>58</v>
      </c>
      <c r="Q1468" s="139" t="s">
        <v>55</v>
      </c>
      <c r="R1468" s="140">
        <v>8.6999999999999993</v>
      </c>
      <c r="S1468" s="140" t="s">
        <v>3313</v>
      </c>
      <c r="T1468" s="151" t="s">
        <v>149</v>
      </c>
      <c r="U1468" s="140" t="s">
        <v>1168</v>
      </c>
      <c r="V1468" s="164" t="s">
        <v>1</v>
      </c>
      <c r="W1468" s="170">
        <f t="shared" ca="1" si="187"/>
        <v>1984</v>
      </c>
      <c r="X1468" s="170" t="str">
        <f>INDEX(Kraftwerksliste!$C$21:$Z$559,MATCH(A1468,Kraftwerksliste!$D$21:$D$559,0),17)</f>
        <v>Steam turbine</v>
      </c>
      <c r="Z1468" s="153" t="str" cm="1">
        <f t="array" aca="1" ref="Z1468" ca="1">CELL("format",I1468)</f>
        <v>D1</v>
      </c>
      <c r="AA1468" s="6">
        <v>1467</v>
      </c>
      <c r="AB1468" s="173">
        <f t="shared" ca="1" si="188"/>
        <v>1984</v>
      </c>
      <c r="AC1468" s="6">
        <f t="shared" si="189"/>
        <v>0</v>
      </c>
      <c r="AD1468" s="6">
        <f t="shared" si="190"/>
        <v>0</v>
      </c>
      <c r="AE1468" s="6">
        <f t="shared" si="192"/>
        <v>10</v>
      </c>
      <c r="AF1468" s="6" t="str">
        <f t="shared" si="191"/>
        <v>in Betrieb</v>
      </c>
    </row>
    <row r="1469" spans="1:32" x14ac:dyDescent="0.25">
      <c r="A1469" s="139" t="s">
        <v>3314</v>
      </c>
      <c r="B1469" s="139" t="s">
        <v>3309</v>
      </c>
      <c r="C1469" s="139" t="s">
        <v>1718</v>
      </c>
      <c r="D1469" s="139">
        <v>97076</v>
      </c>
      <c r="E1469" s="139" t="s">
        <v>3311</v>
      </c>
      <c r="F1469" s="139" t="s">
        <v>3312</v>
      </c>
      <c r="G1469" s="139" t="s">
        <v>127</v>
      </c>
      <c r="H1469" s="139"/>
      <c r="I1469" s="43">
        <v>36108</v>
      </c>
      <c r="J1469" s="43">
        <v>36108</v>
      </c>
      <c r="K1469" s="139" t="s">
        <v>1</v>
      </c>
      <c r="L1469" s="139" t="s">
        <v>16</v>
      </c>
      <c r="M1469" s="139"/>
      <c r="N1469" s="139"/>
      <c r="O1469" s="139" t="s">
        <v>16</v>
      </c>
      <c r="P1469" s="139" t="s">
        <v>58</v>
      </c>
      <c r="Q1469" s="139" t="s">
        <v>55</v>
      </c>
      <c r="R1469" s="140">
        <v>12</v>
      </c>
      <c r="S1469" s="140" t="s">
        <v>3313</v>
      </c>
      <c r="T1469" s="151" t="s">
        <v>149</v>
      </c>
      <c r="U1469" s="140" t="s">
        <v>1168</v>
      </c>
      <c r="V1469" s="164" t="s">
        <v>1</v>
      </c>
      <c r="W1469" s="170">
        <f t="shared" ca="1" si="187"/>
        <v>1998</v>
      </c>
      <c r="X1469" s="170" t="str">
        <f>INDEX(Kraftwerksliste!$C$21:$Z$559,MATCH(A1469,Kraftwerksliste!$D$21:$D$559,0),17)</f>
        <v>Steam turbine</v>
      </c>
      <c r="Z1469" s="153" t="str" cm="1">
        <f t="array" aca="1" ref="Z1469" ca="1">CELL("format",I1469)</f>
        <v>D1</v>
      </c>
      <c r="AA1469" s="6">
        <v>1468</v>
      </c>
      <c r="AB1469" s="173">
        <f t="shared" ca="1" si="188"/>
        <v>1998</v>
      </c>
      <c r="AC1469" s="6">
        <f t="shared" si="189"/>
        <v>0</v>
      </c>
      <c r="AD1469" s="6">
        <f t="shared" si="190"/>
        <v>0</v>
      </c>
      <c r="AE1469" s="6">
        <f t="shared" si="192"/>
        <v>10</v>
      </c>
      <c r="AF1469" s="6" t="str">
        <f t="shared" si="191"/>
        <v>in Betrieb</v>
      </c>
    </row>
    <row r="1470" spans="1:32" x14ac:dyDescent="0.25">
      <c r="A1470" s="139" t="s">
        <v>1854</v>
      </c>
      <c r="B1470" s="139" t="s">
        <v>1855</v>
      </c>
      <c r="C1470" s="139" t="s">
        <v>1856</v>
      </c>
      <c r="D1470" s="139">
        <v>29331</v>
      </c>
      <c r="E1470" s="139" t="s">
        <v>1857</v>
      </c>
      <c r="F1470" s="139" t="s">
        <v>1858</v>
      </c>
      <c r="G1470" s="139" t="s">
        <v>59</v>
      </c>
      <c r="H1470" s="139"/>
      <c r="I1470" s="35">
        <v>36770</v>
      </c>
      <c r="J1470" s="35">
        <v>36770</v>
      </c>
      <c r="K1470" s="139" t="s">
        <v>1</v>
      </c>
      <c r="L1470" s="139" t="s">
        <v>20</v>
      </c>
      <c r="M1470" s="139"/>
      <c r="N1470" s="139"/>
      <c r="O1470" s="139" t="s">
        <v>20</v>
      </c>
      <c r="P1470" s="139" t="s">
        <v>58</v>
      </c>
      <c r="Q1470" s="139" t="s">
        <v>55</v>
      </c>
      <c r="R1470" s="140">
        <v>13</v>
      </c>
      <c r="S1470" s="140"/>
      <c r="T1470" s="151" t="s">
        <v>370</v>
      </c>
      <c r="U1470" s="140" t="s">
        <v>161</v>
      </c>
      <c r="V1470" s="164" t="s">
        <v>1</v>
      </c>
      <c r="W1470" s="170">
        <f t="shared" ca="1" si="187"/>
        <v>2000</v>
      </c>
      <c r="X1470" s="170" t="str">
        <f>INDEX(Kraftwerksliste!$C$21:$Z$559,MATCH(A1470,Kraftwerksliste!$D$21:$D$559,0),17)</f>
        <v>Combined cycle</v>
      </c>
      <c r="Z1470" s="153" t="str" cm="1">
        <f t="array" aca="1" ref="Z1470" ca="1">CELL("format",I1470)</f>
        <v>D1</v>
      </c>
      <c r="AA1470" s="6">
        <v>1469</v>
      </c>
      <c r="AB1470" s="173">
        <f t="shared" ca="1" si="188"/>
        <v>2000</v>
      </c>
      <c r="AC1470" s="6">
        <f t="shared" si="189"/>
        <v>0</v>
      </c>
      <c r="AD1470" s="6">
        <f t="shared" si="190"/>
        <v>0</v>
      </c>
      <c r="AE1470" s="6">
        <f t="shared" si="192"/>
        <v>10</v>
      </c>
      <c r="AF1470" s="6" t="str">
        <f t="shared" si="191"/>
        <v>in Betrieb</v>
      </c>
    </row>
    <row r="1471" spans="1:32" ht="62.5" x14ac:dyDescent="0.25">
      <c r="A1471" s="54" t="s">
        <v>753</v>
      </c>
      <c r="B1471" s="51" t="s">
        <v>754</v>
      </c>
      <c r="C1471" s="51" t="s">
        <v>755</v>
      </c>
      <c r="D1471" s="75">
        <v>47198</v>
      </c>
      <c r="E1471" s="62" t="s">
        <v>756</v>
      </c>
      <c r="F1471" s="51"/>
      <c r="G1471" s="36" t="s">
        <v>54</v>
      </c>
      <c r="H1471" s="50"/>
      <c r="I1471" s="35">
        <v>23558</v>
      </c>
      <c r="J1471" s="35">
        <v>23558</v>
      </c>
      <c r="K1471" s="50" t="s">
        <v>1</v>
      </c>
      <c r="L1471" s="50" t="s">
        <v>110</v>
      </c>
      <c r="M1471" s="51" t="s">
        <v>18</v>
      </c>
      <c r="N1471" s="50" t="s">
        <v>20</v>
      </c>
      <c r="O1471" s="92" t="s">
        <v>18</v>
      </c>
      <c r="P1471" s="36" t="s">
        <v>58</v>
      </c>
      <c r="Q1471" s="50" t="s">
        <v>55</v>
      </c>
      <c r="R1471" s="76">
        <v>27.5</v>
      </c>
      <c r="S1471" s="58" t="s">
        <v>757</v>
      </c>
      <c r="T1471" s="50" t="s">
        <v>758</v>
      </c>
      <c r="U1471" s="62" t="s">
        <v>759</v>
      </c>
      <c r="V1471" s="154" t="s">
        <v>1</v>
      </c>
      <c r="W1471" s="170">
        <f t="shared" ref="W1471:W1534" ca="1" si="193">IF(ISBLANK(I1471),2010,IF(Z1471="D1",YEAR(I1471),RIGHT(I1471,4)))</f>
        <v>1964</v>
      </c>
      <c r="X1471" s="170" t="str">
        <f>INDEX(Kraftwerksliste!$C$21:$Z$559,MATCH(A1471,Kraftwerksliste!$D$21:$D$559,0),17)</f>
        <v>Steam turbine</v>
      </c>
      <c r="Z1471" s="153" t="str" cm="1">
        <f t="array" aca="1" ref="Z1471" ca="1">CELL("format",I1471)</f>
        <v>D1</v>
      </c>
      <c r="AA1471" s="6">
        <v>1470</v>
      </c>
      <c r="AB1471" s="173">
        <f t="shared" ref="AB1471:AB1534" ca="1" si="194">W1471</f>
        <v>1964</v>
      </c>
      <c r="AC1471" s="6">
        <f t="shared" si="189"/>
        <v>0</v>
      </c>
      <c r="AD1471" s="6">
        <f t="shared" si="190"/>
        <v>0</v>
      </c>
      <c r="AE1471" s="6">
        <f t="shared" si="192"/>
        <v>10</v>
      </c>
      <c r="AF1471" s="6" t="str">
        <f t="shared" si="191"/>
        <v>in Betrieb</v>
      </c>
    </row>
    <row r="1472" spans="1:32" x14ac:dyDescent="0.25">
      <c r="A1472" s="139" t="s">
        <v>5071</v>
      </c>
      <c r="B1472" s="139" t="s">
        <v>5072</v>
      </c>
      <c r="C1472" s="139" t="s">
        <v>5073</v>
      </c>
      <c r="D1472" s="139">
        <v>14715</v>
      </c>
      <c r="E1472" s="139" t="s">
        <v>6640</v>
      </c>
      <c r="F1472" s="139"/>
      <c r="G1472" s="139" t="s">
        <v>99</v>
      </c>
      <c r="H1472" s="139"/>
      <c r="I1472" s="35">
        <v>41040</v>
      </c>
      <c r="J1472" s="41">
        <v>41040</v>
      </c>
      <c r="K1472" s="139" t="s">
        <v>1</v>
      </c>
      <c r="L1472" s="139" t="s">
        <v>3864</v>
      </c>
      <c r="M1472" s="139"/>
      <c r="N1472" s="139"/>
      <c r="O1472" s="139" t="s">
        <v>3864</v>
      </c>
      <c r="P1472" s="139" t="s">
        <v>55</v>
      </c>
      <c r="Q1472" s="139" t="s">
        <v>58</v>
      </c>
      <c r="R1472" s="140">
        <v>10</v>
      </c>
      <c r="S1472" s="140" t="s">
        <v>7358</v>
      </c>
      <c r="T1472" s="151" t="s">
        <v>370</v>
      </c>
      <c r="U1472" s="140" t="s">
        <v>77</v>
      </c>
      <c r="V1472" s="164" t="s">
        <v>1</v>
      </c>
      <c r="W1472" s="170">
        <f t="shared" ca="1" si="193"/>
        <v>2012</v>
      </c>
      <c r="X1472" s="170" t="e">
        <f>INDEX(Kraftwerksliste!$C$21:$Z$559,MATCH(A1472,Kraftwerksliste!$D$21:$D$559,0),17)</f>
        <v>#N/A</v>
      </c>
      <c r="Z1472" s="153" t="str" cm="1">
        <f t="array" aca="1" ref="Z1472" ca="1">CELL("format",I1472)</f>
        <v>D1</v>
      </c>
      <c r="AA1472" s="6">
        <v>1471</v>
      </c>
      <c r="AB1472" s="173">
        <f t="shared" ca="1" si="194"/>
        <v>2012</v>
      </c>
      <c r="AC1472" s="6">
        <f t="shared" si="189"/>
        <v>0</v>
      </c>
      <c r="AD1472" s="6">
        <f t="shared" si="190"/>
        <v>0</v>
      </c>
      <c r="AE1472" s="6">
        <f t="shared" si="192"/>
        <v>10</v>
      </c>
      <c r="AF1472" s="6" t="str">
        <f t="shared" si="191"/>
        <v>in Betrieb</v>
      </c>
    </row>
    <row r="1473" spans="1:32" x14ac:dyDescent="0.25">
      <c r="A1473" s="139" t="s">
        <v>4780</v>
      </c>
      <c r="B1473" s="139" t="s">
        <v>4781</v>
      </c>
      <c r="C1473" s="139" t="s">
        <v>4782</v>
      </c>
      <c r="D1473" s="139" t="s">
        <v>6467</v>
      </c>
      <c r="E1473" s="139" t="s">
        <v>6463</v>
      </c>
      <c r="F1473" s="139"/>
      <c r="G1473" s="139" t="s">
        <v>66</v>
      </c>
      <c r="H1473" s="139"/>
      <c r="I1473" s="34">
        <v>2000</v>
      </c>
      <c r="J1473" s="34">
        <v>2000</v>
      </c>
      <c r="K1473" s="139" t="s">
        <v>1</v>
      </c>
      <c r="L1473" s="139" t="s">
        <v>3864</v>
      </c>
      <c r="M1473" s="139"/>
      <c r="N1473" s="139"/>
      <c r="O1473" s="139" t="s">
        <v>3864</v>
      </c>
      <c r="P1473" s="139" t="s">
        <v>55</v>
      </c>
      <c r="Q1473" s="139" t="s">
        <v>58</v>
      </c>
      <c r="R1473" s="140">
        <v>4</v>
      </c>
      <c r="S1473" s="140" t="s">
        <v>7323</v>
      </c>
      <c r="T1473" s="151" t="s">
        <v>370</v>
      </c>
      <c r="U1473" s="140" t="s">
        <v>100</v>
      </c>
      <c r="V1473" s="164" t="s">
        <v>1</v>
      </c>
      <c r="W1473" s="170" t="str">
        <f t="shared" ca="1" si="193"/>
        <v>2000</v>
      </c>
      <c r="X1473" s="170" t="e">
        <f>INDEX(Kraftwerksliste!$C$21:$Z$559,MATCH(A1473,Kraftwerksliste!$D$21:$D$559,0),17)</f>
        <v>#N/A</v>
      </c>
      <c r="Z1473" s="153" t="str" cm="1">
        <f t="array" aca="1" ref="Z1473" ca="1">CELL("format",I1473)</f>
        <v>F0</v>
      </c>
      <c r="AA1473" s="6">
        <v>1472</v>
      </c>
      <c r="AB1473" s="173" t="str">
        <f t="shared" ca="1" si="194"/>
        <v>2000</v>
      </c>
      <c r="AC1473" s="6">
        <f t="shared" si="189"/>
        <v>0</v>
      </c>
      <c r="AD1473" s="6">
        <f t="shared" si="190"/>
        <v>0</v>
      </c>
      <c r="AE1473" s="6">
        <f t="shared" si="192"/>
        <v>10</v>
      </c>
      <c r="AF1473" s="6" t="str">
        <f t="shared" si="191"/>
        <v>in Betrieb</v>
      </c>
    </row>
    <row r="1474" spans="1:32" x14ac:dyDescent="0.25">
      <c r="A1474" s="139" t="s">
        <v>4783</v>
      </c>
      <c r="B1474" s="139" t="s">
        <v>4781</v>
      </c>
      <c r="C1474" s="139" t="s">
        <v>4784</v>
      </c>
      <c r="D1474" s="139">
        <v>1998</v>
      </c>
      <c r="E1474" s="139" t="s">
        <v>6463</v>
      </c>
      <c r="F1474" s="139"/>
      <c r="G1474" s="139" t="s">
        <v>66</v>
      </c>
      <c r="H1474" s="139"/>
      <c r="I1474" s="34">
        <v>2000</v>
      </c>
      <c r="J1474" s="34">
        <v>2000</v>
      </c>
      <c r="K1474" s="139" t="s">
        <v>1</v>
      </c>
      <c r="L1474" s="139" t="s">
        <v>3864</v>
      </c>
      <c r="M1474" s="139"/>
      <c r="N1474" s="139"/>
      <c r="O1474" s="139" t="s">
        <v>3864</v>
      </c>
      <c r="P1474" s="139" t="s">
        <v>55</v>
      </c>
      <c r="Q1474" s="139" t="s">
        <v>58</v>
      </c>
      <c r="R1474" s="140">
        <v>9.9</v>
      </c>
      <c r="S1474" s="140" t="s">
        <v>7323</v>
      </c>
      <c r="T1474" s="151" t="s">
        <v>370</v>
      </c>
      <c r="U1474" s="140" t="s">
        <v>100</v>
      </c>
      <c r="V1474" s="164" t="s">
        <v>1</v>
      </c>
      <c r="W1474" s="170" t="str">
        <f t="shared" ca="1" si="193"/>
        <v>2000</v>
      </c>
      <c r="X1474" s="170" t="e">
        <f>INDEX(Kraftwerksliste!$C$21:$Z$559,MATCH(A1474,Kraftwerksliste!$D$21:$D$559,0),17)</f>
        <v>#N/A</v>
      </c>
      <c r="Z1474" s="153" t="str" cm="1">
        <f t="array" aca="1" ref="Z1474" ca="1">CELL("format",I1474)</f>
        <v>F0</v>
      </c>
      <c r="AA1474" s="6">
        <v>1473</v>
      </c>
      <c r="AB1474" s="173" t="str">
        <f t="shared" ca="1" si="194"/>
        <v>2000</v>
      </c>
      <c r="AC1474" s="6">
        <f t="shared" ref="AC1474:AC1537" si="195">IF(RIGHT(K1474,9)="(mit StA)",1,0)</f>
        <v>0</v>
      </c>
      <c r="AD1474" s="6">
        <f t="shared" ref="AD1474:AD1537" si="196">IF(RIGHT(K1474,10)="(ohne StA)",1,0)</f>
        <v>0</v>
      </c>
      <c r="AE1474" s="6">
        <f t="shared" si="192"/>
        <v>10</v>
      </c>
      <c r="AF1474" s="6" t="str">
        <f t="shared" ref="AF1474:AF1537" si="197">IF(AC1474=1,LEFT(K1474,AE1474-9),IF(AD1474=1,LEFT(K1474,AE1474-10),K1474))</f>
        <v>in Betrieb</v>
      </c>
    </row>
    <row r="1475" spans="1:32" x14ac:dyDescent="0.25">
      <c r="A1475" s="54" t="s">
        <v>4049</v>
      </c>
      <c r="B1475" s="50" t="s">
        <v>4050</v>
      </c>
      <c r="C1475" s="50" t="s">
        <v>4051</v>
      </c>
      <c r="D1475" s="77">
        <v>1999</v>
      </c>
      <c r="E1475" s="50" t="s">
        <v>6053</v>
      </c>
      <c r="F1475" s="50"/>
      <c r="G1475" s="56" t="s">
        <v>66</v>
      </c>
      <c r="H1475" s="50"/>
      <c r="I1475" s="34">
        <v>1999</v>
      </c>
      <c r="J1475" s="34">
        <v>1999</v>
      </c>
      <c r="K1475" s="50" t="s">
        <v>1</v>
      </c>
      <c r="L1475" s="50" t="s">
        <v>3864</v>
      </c>
      <c r="M1475" s="50"/>
      <c r="N1475" s="50"/>
      <c r="O1475" s="50" t="s">
        <v>3864</v>
      </c>
      <c r="P1475" s="50" t="s">
        <v>55</v>
      </c>
      <c r="Q1475" s="50" t="s">
        <v>58</v>
      </c>
      <c r="R1475" s="55">
        <v>10.5</v>
      </c>
      <c r="S1475" s="50" t="s">
        <v>7186</v>
      </c>
      <c r="T1475" s="54" t="s">
        <v>370</v>
      </c>
      <c r="U1475" s="50" t="s">
        <v>100</v>
      </c>
      <c r="V1475" s="153" t="s">
        <v>1</v>
      </c>
      <c r="W1475" s="170" t="str">
        <f t="shared" ca="1" si="193"/>
        <v>1999</v>
      </c>
      <c r="X1475" s="170" t="e">
        <f>INDEX(Kraftwerksliste!$C$21:$Z$559,MATCH(A1475,Kraftwerksliste!$D$21:$D$559,0),17)</f>
        <v>#N/A</v>
      </c>
      <c r="Z1475" s="153" t="str" cm="1">
        <f t="array" aca="1" ref="Z1475" ca="1">CELL("format",I1475)</f>
        <v>F0</v>
      </c>
      <c r="AA1475" s="6">
        <v>1474</v>
      </c>
      <c r="AB1475" s="173" t="str">
        <f t="shared" ca="1" si="194"/>
        <v>1999</v>
      </c>
      <c r="AC1475" s="6">
        <f t="shared" si="195"/>
        <v>0</v>
      </c>
      <c r="AD1475" s="6">
        <f t="shared" si="196"/>
        <v>0</v>
      </c>
      <c r="AE1475" s="6">
        <f t="shared" si="192"/>
        <v>10</v>
      </c>
      <c r="AF1475" s="6" t="str">
        <f t="shared" si="197"/>
        <v>in Betrieb</v>
      </c>
    </row>
    <row r="1476" spans="1:32" x14ac:dyDescent="0.25">
      <c r="A1476" s="139" t="s">
        <v>5341</v>
      </c>
      <c r="B1476" s="139" t="s">
        <v>865</v>
      </c>
      <c r="C1476" s="139" t="s">
        <v>5342</v>
      </c>
      <c r="D1476" s="139">
        <v>97280</v>
      </c>
      <c r="E1476" s="139" t="s">
        <v>6790</v>
      </c>
      <c r="F1476" s="139"/>
      <c r="G1476" s="139" t="s">
        <v>127</v>
      </c>
      <c r="H1476" s="139"/>
      <c r="I1476" s="30">
        <v>41275</v>
      </c>
      <c r="J1476" s="30">
        <v>41275</v>
      </c>
      <c r="K1476" s="139" t="s">
        <v>1</v>
      </c>
      <c r="L1476" s="139" t="s">
        <v>3864</v>
      </c>
      <c r="M1476" s="139"/>
      <c r="N1476" s="139"/>
      <c r="O1476" s="139" t="s">
        <v>3864</v>
      </c>
      <c r="P1476" s="139" t="s">
        <v>55</v>
      </c>
      <c r="Q1476" s="139" t="s">
        <v>58</v>
      </c>
      <c r="R1476" s="140">
        <v>16.8</v>
      </c>
      <c r="S1476" s="140" t="s">
        <v>7394</v>
      </c>
      <c r="T1476" s="151">
        <v>30</v>
      </c>
      <c r="U1476" s="140" t="s">
        <v>1197</v>
      </c>
      <c r="V1476" s="164" t="s">
        <v>1</v>
      </c>
      <c r="W1476" s="170">
        <f t="shared" ca="1" si="193"/>
        <v>2013</v>
      </c>
      <c r="X1476" s="170" t="e">
        <f>INDEX(Kraftwerksliste!$C$21:$Z$559,MATCH(A1476,Kraftwerksliste!$D$21:$D$559,0),17)</f>
        <v>#N/A</v>
      </c>
      <c r="Z1476" s="153" t="str" cm="1">
        <f t="array" aca="1" ref="Z1476" ca="1">CELL("format",I1476)</f>
        <v>D1</v>
      </c>
      <c r="AA1476" s="6">
        <v>1475</v>
      </c>
      <c r="AB1476" s="173">
        <f t="shared" ca="1" si="194"/>
        <v>2013</v>
      </c>
      <c r="AC1476" s="6">
        <f t="shared" si="195"/>
        <v>0</v>
      </c>
      <c r="AD1476" s="6">
        <f t="shared" si="196"/>
        <v>0</v>
      </c>
      <c r="AE1476" s="6">
        <f t="shared" si="192"/>
        <v>10</v>
      </c>
      <c r="AF1476" s="6" t="str">
        <f t="shared" si="197"/>
        <v>in Betrieb</v>
      </c>
    </row>
    <row r="1477" spans="1:32" x14ac:dyDescent="0.25">
      <c r="A1477" s="139" t="s">
        <v>4638</v>
      </c>
      <c r="B1477" s="139" t="s">
        <v>865</v>
      </c>
      <c r="C1477" s="139" t="s">
        <v>4639</v>
      </c>
      <c r="D1477" s="139">
        <v>35644</v>
      </c>
      <c r="E1477" s="139" t="s">
        <v>6383</v>
      </c>
      <c r="F1477" s="139"/>
      <c r="G1477" s="139" t="s">
        <v>220</v>
      </c>
      <c r="H1477" s="139"/>
      <c r="I1477" s="34" t="s">
        <v>7151</v>
      </c>
      <c r="J1477" s="34" t="s">
        <v>7151</v>
      </c>
      <c r="K1477" s="50" t="s">
        <v>1</v>
      </c>
      <c r="L1477" s="50" t="s">
        <v>3864</v>
      </c>
      <c r="M1477" s="50"/>
      <c r="N1477" s="50"/>
      <c r="O1477" s="50" t="s">
        <v>3864</v>
      </c>
      <c r="P1477" s="50" t="s">
        <v>55</v>
      </c>
      <c r="Q1477" s="50" t="s">
        <v>58</v>
      </c>
      <c r="R1477" s="140">
        <v>14.4</v>
      </c>
      <c r="S1477" s="140" t="s">
        <v>7292</v>
      </c>
      <c r="T1477" s="151" t="s">
        <v>370</v>
      </c>
      <c r="U1477" s="140" t="s">
        <v>161</v>
      </c>
      <c r="V1477" s="164" t="s">
        <v>1</v>
      </c>
      <c r="W1477" s="170" t="str">
        <f t="shared" ca="1" si="193"/>
        <v>2013</v>
      </c>
      <c r="X1477" s="170" t="e">
        <f>INDEX(Kraftwerksliste!$C$21:$Z$559,MATCH(A1477,Kraftwerksliste!$D$21:$D$559,0),17)</f>
        <v>#N/A</v>
      </c>
      <c r="Z1477" s="153" t="str" cm="1">
        <f t="array" aca="1" ref="Z1477" ca="1">CELL("format",I1477)</f>
        <v>F0</v>
      </c>
      <c r="AA1477" s="6">
        <v>1476</v>
      </c>
      <c r="AB1477" s="173" t="str">
        <f t="shared" ca="1" si="194"/>
        <v>2013</v>
      </c>
      <c r="AC1477" s="6">
        <f t="shared" si="195"/>
        <v>0</v>
      </c>
      <c r="AD1477" s="6">
        <f t="shared" si="196"/>
        <v>0</v>
      </c>
      <c r="AE1477" s="6">
        <f t="shared" si="192"/>
        <v>10</v>
      </c>
      <c r="AF1477" s="6" t="str">
        <f t="shared" si="197"/>
        <v>in Betrieb</v>
      </c>
    </row>
    <row r="1478" spans="1:32" x14ac:dyDescent="0.25">
      <c r="A1478" s="54" t="s">
        <v>146</v>
      </c>
      <c r="B1478" s="50"/>
      <c r="C1478" s="50"/>
      <c r="D1478" s="75">
        <v>76855</v>
      </c>
      <c r="E1478" s="62" t="s">
        <v>147</v>
      </c>
      <c r="F1478" s="54"/>
      <c r="G1478" s="56" t="s">
        <v>98</v>
      </c>
      <c r="H1478" s="50"/>
      <c r="I1478" s="35">
        <v>27774</v>
      </c>
      <c r="J1478" s="35">
        <v>27774</v>
      </c>
      <c r="K1478" s="50" t="s">
        <v>1</v>
      </c>
      <c r="L1478" s="50" t="s">
        <v>110</v>
      </c>
      <c r="M1478" s="50" t="s">
        <v>20</v>
      </c>
      <c r="N1478" s="54" t="s">
        <v>148</v>
      </c>
      <c r="O1478" s="92" t="s">
        <v>20</v>
      </c>
      <c r="P1478" s="50" t="s">
        <v>58</v>
      </c>
      <c r="Q1478" s="50" t="s">
        <v>55</v>
      </c>
      <c r="R1478" s="76">
        <v>27.95</v>
      </c>
      <c r="S1478" s="50" t="s">
        <v>3781</v>
      </c>
      <c r="T1478" s="54" t="s">
        <v>149</v>
      </c>
      <c r="U1478" s="62" t="s">
        <v>150</v>
      </c>
      <c r="V1478" s="154" t="s">
        <v>1</v>
      </c>
      <c r="W1478" s="170">
        <f t="shared" ca="1" si="193"/>
        <v>1976</v>
      </c>
      <c r="X1478" s="170" t="str">
        <f>INDEX(Kraftwerksliste!$C$21:$Z$559,MATCH(A1478,Kraftwerksliste!$D$21:$D$559,0),17)</f>
        <v>Combustion Engine</v>
      </c>
      <c r="Z1478" s="153" t="str" cm="1">
        <f t="array" aca="1" ref="Z1478" ca="1">CELL("format",I1478)</f>
        <v>D1</v>
      </c>
      <c r="AA1478" s="6">
        <v>1477</v>
      </c>
      <c r="AB1478" s="173">
        <f t="shared" ca="1" si="194"/>
        <v>1976</v>
      </c>
      <c r="AC1478" s="6">
        <f t="shared" si="195"/>
        <v>0</v>
      </c>
      <c r="AD1478" s="6">
        <f t="shared" si="196"/>
        <v>0</v>
      </c>
      <c r="AE1478" s="6">
        <f t="shared" si="192"/>
        <v>10</v>
      </c>
      <c r="AF1478" s="6" t="str">
        <f t="shared" si="197"/>
        <v>in Betrieb</v>
      </c>
    </row>
    <row r="1479" spans="1:32" x14ac:dyDescent="0.25">
      <c r="A1479" s="139" t="s">
        <v>4652</v>
      </c>
      <c r="B1479" s="139" t="s">
        <v>4040</v>
      </c>
      <c r="C1479" s="139" t="s">
        <v>4653</v>
      </c>
      <c r="D1479" s="139">
        <v>6179</v>
      </c>
      <c r="E1479" s="139" t="s">
        <v>6395</v>
      </c>
      <c r="F1479" s="139"/>
      <c r="G1479" s="139" t="s">
        <v>99</v>
      </c>
      <c r="H1479" s="139"/>
      <c r="I1479" s="35">
        <v>38394</v>
      </c>
      <c r="J1479" s="41">
        <v>38394</v>
      </c>
      <c r="K1479" s="50" t="s">
        <v>1</v>
      </c>
      <c r="L1479" s="50" t="s">
        <v>3864</v>
      </c>
      <c r="M1479" s="50"/>
      <c r="N1479" s="50"/>
      <c r="O1479" s="50" t="s">
        <v>3864</v>
      </c>
      <c r="P1479" s="50" t="s">
        <v>55</v>
      </c>
      <c r="Q1479" s="50" t="s">
        <v>58</v>
      </c>
      <c r="R1479" s="140">
        <v>25.5</v>
      </c>
      <c r="S1479" s="140" t="s">
        <v>7295</v>
      </c>
      <c r="T1479" s="151"/>
      <c r="U1479" s="140" t="s">
        <v>100</v>
      </c>
      <c r="V1479" s="164" t="s">
        <v>1</v>
      </c>
      <c r="W1479" s="170">
        <f t="shared" ca="1" si="193"/>
        <v>2005</v>
      </c>
      <c r="X1479" s="170" t="e">
        <f>INDEX(Kraftwerksliste!$C$21:$Z$559,MATCH(A1479,Kraftwerksliste!$D$21:$D$559,0),17)</f>
        <v>#N/A</v>
      </c>
      <c r="Z1479" s="153" t="str" cm="1">
        <f t="array" aca="1" ref="Z1479" ca="1">CELL("format",I1479)</f>
        <v>D1</v>
      </c>
      <c r="AA1479" s="6">
        <v>1478</v>
      </c>
      <c r="AB1479" s="173">
        <f t="shared" ca="1" si="194"/>
        <v>2005</v>
      </c>
      <c r="AC1479" s="6">
        <f t="shared" si="195"/>
        <v>0</v>
      </c>
      <c r="AD1479" s="6">
        <f t="shared" si="196"/>
        <v>0</v>
      </c>
      <c r="AE1479" s="6">
        <f t="shared" si="192"/>
        <v>10</v>
      </c>
      <c r="AF1479" s="6" t="str">
        <f t="shared" si="197"/>
        <v>in Betrieb</v>
      </c>
    </row>
    <row r="1480" spans="1:32" x14ac:dyDescent="0.25">
      <c r="A1480" s="54" t="s">
        <v>4039</v>
      </c>
      <c r="B1480" s="50" t="s">
        <v>4040</v>
      </c>
      <c r="C1480" s="50" t="s">
        <v>4041</v>
      </c>
      <c r="D1480" s="77">
        <v>49626</v>
      </c>
      <c r="E1480" s="50" t="s">
        <v>6049</v>
      </c>
      <c r="F1480" s="50"/>
      <c r="G1480" s="56" t="s">
        <v>59</v>
      </c>
      <c r="H1480" s="50"/>
      <c r="I1480" s="35">
        <v>38358</v>
      </c>
      <c r="J1480" s="35">
        <v>38358</v>
      </c>
      <c r="K1480" s="50" t="s">
        <v>1</v>
      </c>
      <c r="L1480" s="50" t="s">
        <v>3864</v>
      </c>
      <c r="M1480" s="50"/>
      <c r="N1480" s="50"/>
      <c r="O1480" s="50" t="s">
        <v>3864</v>
      </c>
      <c r="P1480" s="50" t="s">
        <v>55</v>
      </c>
      <c r="Q1480" s="50" t="s">
        <v>58</v>
      </c>
      <c r="R1480" s="55">
        <v>27.6</v>
      </c>
      <c r="S1480" s="50" t="s">
        <v>7184</v>
      </c>
      <c r="T1480" s="54"/>
      <c r="U1480" s="50" t="s">
        <v>61</v>
      </c>
      <c r="V1480" s="153" t="s">
        <v>1</v>
      </c>
      <c r="W1480" s="170">
        <f t="shared" ca="1" si="193"/>
        <v>2005</v>
      </c>
      <c r="X1480" s="170" t="e">
        <f>INDEX(Kraftwerksliste!$C$21:$Z$559,MATCH(A1480,Kraftwerksliste!$D$21:$D$559,0),17)</f>
        <v>#N/A</v>
      </c>
      <c r="Z1480" s="153" t="str" cm="1">
        <f t="array" aca="1" ref="Z1480" ca="1">CELL("format",I1480)</f>
        <v>D1</v>
      </c>
      <c r="AA1480" s="6">
        <v>1479</v>
      </c>
      <c r="AB1480" s="173">
        <f t="shared" ca="1" si="194"/>
        <v>2005</v>
      </c>
      <c r="AC1480" s="6">
        <f t="shared" si="195"/>
        <v>0</v>
      </c>
      <c r="AD1480" s="6">
        <f t="shared" si="196"/>
        <v>0</v>
      </c>
      <c r="AE1480" s="6">
        <f t="shared" si="192"/>
        <v>10</v>
      </c>
      <c r="AF1480" s="6" t="str">
        <f t="shared" si="197"/>
        <v>in Betrieb</v>
      </c>
    </row>
    <row r="1481" spans="1:32" x14ac:dyDescent="0.25">
      <c r="A1481" s="139" t="s">
        <v>3338</v>
      </c>
      <c r="B1481" s="139" t="s">
        <v>3339</v>
      </c>
      <c r="C1481" s="139"/>
      <c r="D1481" s="139">
        <v>6712</v>
      </c>
      <c r="E1481" s="139" t="s">
        <v>3333</v>
      </c>
      <c r="F1481" s="139" t="s">
        <v>3334</v>
      </c>
      <c r="G1481" s="139" t="s">
        <v>99</v>
      </c>
      <c r="H1481" s="139"/>
      <c r="I1481" s="43">
        <v>38367</v>
      </c>
      <c r="J1481" s="43">
        <v>38367</v>
      </c>
      <c r="K1481" s="139" t="s">
        <v>1</v>
      </c>
      <c r="L1481" s="139" t="s">
        <v>110</v>
      </c>
      <c r="M1481" s="139" t="s">
        <v>658</v>
      </c>
      <c r="N1481" s="139" t="s">
        <v>651</v>
      </c>
      <c r="O1481" s="139" t="s">
        <v>18</v>
      </c>
      <c r="P1481" s="139" t="s">
        <v>58</v>
      </c>
      <c r="Q1481" s="139" t="s">
        <v>55</v>
      </c>
      <c r="R1481" s="140">
        <v>17.5</v>
      </c>
      <c r="S1481" s="140" t="s">
        <v>3340</v>
      </c>
      <c r="T1481" s="151" t="s">
        <v>149</v>
      </c>
      <c r="U1481" s="140" t="s">
        <v>3341</v>
      </c>
      <c r="V1481" s="164" t="s">
        <v>1</v>
      </c>
      <c r="W1481" s="170">
        <f t="shared" ca="1" si="193"/>
        <v>2005</v>
      </c>
      <c r="X1481" s="170" t="str">
        <f>INDEX(Kraftwerksliste!$C$21:$Z$559,MATCH(A1481,Kraftwerksliste!$D$21:$D$559,0),17)</f>
        <v>Steam turbine</v>
      </c>
      <c r="Z1481" s="153" t="str" cm="1">
        <f t="array" aca="1" ref="Z1481" ca="1">CELL("format",I1481)</f>
        <v>D1</v>
      </c>
      <c r="AA1481" s="6">
        <v>1480</v>
      </c>
      <c r="AB1481" s="173">
        <f t="shared" ca="1" si="194"/>
        <v>2005</v>
      </c>
      <c r="AC1481" s="6">
        <f t="shared" si="195"/>
        <v>0</v>
      </c>
      <c r="AD1481" s="6">
        <f t="shared" si="196"/>
        <v>0</v>
      </c>
      <c r="AE1481" s="6">
        <f t="shared" si="192"/>
        <v>10</v>
      </c>
      <c r="AF1481" s="6" t="str">
        <f t="shared" si="197"/>
        <v>in Betrieb</v>
      </c>
    </row>
    <row r="1482" spans="1:32" x14ac:dyDescent="0.25">
      <c r="A1482" s="139" t="s">
        <v>5281</v>
      </c>
      <c r="B1482" s="139" t="s">
        <v>5122</v>
      </c>
      <c r="C1482" s="139" t="s">
        <v>5282</v>
      </c>
      <c r="D1482" s="139">
        <v>56751</v>
      </c>
      <c r="E1482" s="139" t="s">
        <v>6755</v>
      </c>
      <c r="F1482" s="139"/>
      <c r="G1482" s="139" t="s">
        <v>98</v>
      </c>
      <c r="H1482" s="139"/>
      <c r="I1482" s="32">
        <v>2012</v>
      </c>
      <c r="J1482" s="32">
        <v>2012</v>
      </c>
      <c r="K1482" s="139" t="s">
        <v>1</v>
      </c>
      <c r="L1482" s="139" t="s">
        <v>3864</v>
      </c>
      <c r="M1482" s="139"/>
      <c r="N1482" s="139"/>
      <c r="O1482" s="139" t="s">
        <v>3864</v>
      </c>
      <c r="P1482" s="139" t="s">
        <v>55</v>
      </c>
      <c r="Q1482" s="139"/>
      <c r="R1482" s="140">
        <v>10.25</v>
      </c>
      <c r="S1482" s="140" t="s">
        <v>7385</v>
      </c>
      <c r="T1482" s="151" t="s">
        <v>1280</v>
      </c>
      <c r="U1482" s="140" t="s">
        <v>61</v>
      </c>
      <c r="V1482" s="164" t="s">
        <v>1</v>
      </c>
      <c r="W1482" s="170" t="str">
        <f t="shared" ca="1" si="193"/>
        <v>2012</v>
      </c>
      <c r="X1482" s="170" t="e">
        <f>INDEX(Kraftwerksliste!$C$21:$Z$559,MATCH(A1482,Kraftwerksliste!$D$21:$D$559,0),17)</f>
        <v>#N/A</v>
      </c>
      <c r="Z1482" s="153" t="str" cm="1">
        <f t="array" aca="1" ref="Z1482" ca="1">CELL("format",I1482)</f>
        <v>G</v>
      </c>
      <c r="AA1482" s="6">
        <v>1481</v>
      </c>
      <c r="AB1482" s="173" t="str">
        <f t="shared" ca="1" si="194"/>
        <v>2012</v>
      </c>
      <c r="AC1482" s="6">
        <f t="shared" si="195"/>
        <v>0</v>
      </c>
      <c r="AD1482" s="6">
        <f t="shared" si="196"/>
        <v>0</v>
      </c>
      <c r="AE1482" s="6">
        <f t="shared" si="192"/>
        <v>10</v>
      </c>
      <c r="AF1482" s="6" t="str">
        <f t="shared" si="197"/>
        <v>in Betrieb</v>
      </c>
    </row>
    <row r="1483" spans="1:32" x14ac:dyDescent="0.25">
      <c r="A1483" s="139" t="s">
        <v>1494</v>
      </c>
      <c r="B1483" s="139" t="s">
        <v>1495</v>
      </c>
      <c r="C1483" s="139"/>
      <c r="D1483" s="139">
        <v>37412</v>
      </c>
      <c r="E1483" s="139" t="s">
        <v>1496</v>
      </c>
      <c r="F1483" s="139" t="s">
        <v>1497</v>
      </c>
      <c r="G1483" s="139" t="s">
        <v>59</v>
      </c>
      <c r="H1483" s="139"/>
      <c r="I1483" s="35">
        <v>28491</v>
      </c>
      <c r="J1483" s="41">
        <v>28491</v>
      </c>
      <c r="K1483" s="50" t="s">
        <v>1</v>
      </c>
      <c r="L1483" s="50" t="s">
        <v>20</v>
      </c>
      <c r="M1483" s="50"/>
      <c r="N1483" s="50"/>
      <c r="O1483" s="50" t="s">
        <v>20</v>
      </c>
      <c r="P1483" s="50" t="s">
        <v>58</v>
      </c>
      <c r="Q1483" s="50" t="s">
        <v>55</v>
      </c>
      <c r="R1483" s="140">
        <v>19.5</v>
      </c>
      <c r="S1483" s="140"/>
      <c r="T1483" s="151" t="s">
        <v>149</v>
      </c>
      <c r="U1483" s="140" t="s">
        <v>1498</v>
      </c>
      <c r="V1483" s="164" t="s">
        <v>1</v>
      </c>
      <c r="W1483" s="170">
        <f t="shared" ca="1" si="193"/>
        <v>1978</v>
      </c>
      <c r="X1483" s="170" t="str">
        <f>INDEX(Kraftwerksliste!$C$21:$Z$559,MATCH(A1483,Kraftwerksliste!$D$21:$D$559,0),17)</f>
        <v>Combustion Engine</v>
      </c>
      <c r="Z1483" s="153" t="str" cm="1">
        <f t="array" aca="1" ref="Z1483" ca="1">CELL("format",I1483)</f>
        <v>D1</v>
      </c>
      <c r="AA1483" s="6">
        <v>1482</v>
      </c>
      <c r="AB1483" s="173">
        <f t="shared" ca="1" si="194"/>
        <v>1978</v>
      </c>
      <c r="AC1483" s="6">
        <f t="shared" si="195"/>
        <v>0</v>
      </c>
      <c r="AD1483" s="6">
        <f t="shared" si="196"/>
        <v>0</v>
      </c>
      <c r="AE1483" s="6">
        <f t="shared" si="192"/>
        <v>10</v>
      </c>
      <c r="AF1483" s="6" t="str">
        <f t="shared" si="197"/>
        <v>in Betrieb</v>
      </c>
    </row>
    <row r="1484" spans="1:32" x14ac:dyDescent="0.25">
      <c r="A1484" s="139" t="s">
        <v>2702</v>
      </c>
      <c r="B1484" s="139" t="s">
        <v>2703</v>
      </c>
      <c r="C1484" s="139" t="s">
        <v>2704</v>
      </c>
      <c r="D1484" s="139">
        <v>66117</v>
      </c>
      <c r="E1484" s="139" t="s">
        <v>2698</v>
      </c>
      <c r="F1484" s="139" t="s">
        <v>2705</v>
      </c>
      <c r="G1484" s="139" t="s">
        <v>404</v>
      </c>
      <c r="H1484" s="139"/>
      <c r="I1484" s="30">
        <v>41000</v>
      </c>
      <c r="J1484" s="30">
        <v>41000</v>
      </c>
      <c r="K1484" s="139" t="s">
        <v>1</v>
      </c>
      <c r="L1484" s="139" t="s">
        <v>20</v>
      </c>
      <c r="M1484" s="139"/>
      <c r="N1484" s="139"/>
      <c r="O1484" s="139" t="s">
        <v>20</v>
      </c>
      <c r="P1484" s="139" t="s">
        <v>130</v>
      </c>
      <c r="Q1484" s="139" t="s">
        <v>158</v>
      </c>
      <c r="R1484" s="140">
        <v>38.61</v>
      </c>
      <c r="S1484" s="140" t="s">
        <v>2706</v>
      </c>
      <c r="T1484" s="151" t="s">
        <v>149</v>
      </c>
      <c r="U1484" s="140" t="s">
        <v>2707</v>
      </c>
      <c r="V1484" s="164" t="s">
        <v>1</v>
      </c>
      <c r="W1484" s="170">
        <f t="shared" ca="1" si="193"/>
        <v>2012</v>
      </c>
      <c r="X1484" s="170" t="str">
        <f>INDEX(Kraftwerksliste!$C$21:$Z$559,MATCH(A1484,Kraftwerksliste!$D$21:$D$559,0),17)</f>
        <v>Steam turbine</v>
      </c>
      <c r="Z1484" s="153" t="str" cm="1">
        <f t="array" aca="1" ref="Z1484" ca="1">CELL("format",I1484)</f>
        <v>D1</v>
      </c>
      <c r="AA1484" s="6">
        <v>1483</v>
      </c>
      <c r="AB1484" s="173">
        <f t="shared" ca="1" si="194"/>
        <v>2012</v>
      </c>
      <c r="AC1484" s="6">
        <f t="shared" si="195"/>
        <v>0</v>
      </c>
      <c r="AD1484" s="6">
        <f t="shared" si="196"/>
        <v>0</v>
      </c>
      <c r="AE1484" s="6">
        <f t="shared" si="192"/>
        <v>10</v>
      </c>
      <c r="AF1484" s="6" t="str">
        <f t="shared" si="197"/>
        <v>in Betrieb</v>
      </c>
    </row>
    <row r="1485" spans="1:32" x14ac:dyDescent="0.25">
      <c r="A1485" s="139" t="s">
        <v>3247</v>
      </c>
      <c r="B1485" s="139" t="s">
        <v>3248</v>
      </c>
      <c r="C1485" s="139" t="s">
        <v>3249</v>
      </c>
      <c r="D1485" s="139">
        <v>37213</v>
      </c>
      <c r="E1485" s="139" t="s">
        <v>3243</v>
      </c>
      <c r="F1485" s="139" t="s">
        <v>3244</v>
      </c>
      <c r="G1485" s="139" t="s">
        <v>220</v>
      </c>
      <c r="H1485" s="139"/>
      <c r="I1485" s="49">
        <v>39988</v>
      </c>
      <c r="J1485" s="49">
        <v>39988</v>
      </c>
      <c r="K1485" s="139" t="s">
        <v>1</v>
      </c>
      <c r="L1485" s="139" t="s">
        <v>711</v>
      </c>
      <c r="M1485" s="139" t="s">
        <v>3250</v>
      </c>
      <c r="N1485" s="139" t="s">
        <v>218</v>
      </c>
      <c r="O1485" s="139" t="s">
        <v>407</v>
      </c>
      <c r="P1485" s="139" t="s">
        <v>58</v>
      </c>
      <c r="Q1485" s="139" t="s">
        <v>55</v>
      </c>
      <c r="R1485" s="140">
        <v>28</v>
      </c>
      <c r="S1485" s="140" t="s">
        <v>3245</v>
      </c>
      <c r="T1485" s="151" t="s">
        <v>149</v>
      </c>
      <c r="U1485" s="140" t="s">
        <v>3246</v>
      </c>
      <c r="V1485" s="164" t="s">
        <v>1</v>
      </c>
      <c r="W1485" s="170">
        <f t="shared" ca="1" si="193"/>
        <v>2009</v>
      </c>
      <c r="X1485" s="170" t="str">
        <f>INDEX(Kraftwerksliste!$C$21:$Z$559,MATCH(A1485,Kraftwerksliste!$D$21:$D$559,0),17)</f>
        <v>Steam turbine</v>
      </c>
      <c r="Z1485" s="153" t="str" cm="1">
        <f t="array" aca="1" ref="Z1485" ca="1">CELL("format",I1485)</f>
        <v>D1</v>
      </c>
      <c r="AA1485" s="6">
        <v>1484</v>
      </c>
      <c r="AB1485" s="173">
        <f t="shared" ca="1" si="194"/>
        <v>2009</v>
      </c>
      <c r="AC1485" s="6">
        <f t="shared" si="195"/>
        <v>0</v>
      </c>
      <c r="AD1485" s="6">
        <f t="shared" si="196"/>
        <v>0</v>
      </c>
      <c r="AE1485" s="6">
        <f t="shared" si="192"/>
        <v>10</v>
      </c>
      <c r="AF1485" s="6" t="str">
        <f t="shared" si="197"/>
        <v>in Betrieb</v>
      </c>
    </row>
    <row r="1486" spans="1:32" x14ac:dyDescent="0.25">
      <c r="A1486" s="139" t="s">
        <v>3242</v>
      </c>
      <c r="B1486" s="139" t="s">
        <v>172</v>
      </c>
      <c r="C1486" s="139" t="s">
        <v>95</v>
      </c>
      <c r="D1486" s="139">
        <v>37213</v>
      </c>
      <c r="E1486" s="139" t="s">
        <v>3243</v>
      </c>
      <c r="F1486" s="139" t="s">
        <v>3244</v>
      </c>
      <c r="G1486" s="139" t="s">
        <v>220</v>
      </c>
      <c r="H1486" s="139"/>
      <c r="I1486" s="43">
        <v>32874</v>
      </c>
      <c r="J1486" s="43">
        <v>32874</v>
      </c>
      <c r="K1486" s="139" t="s">
        <v>5</v>
      </c>
      <c r="L1486" s="139" t="s">
        <v>20</v>
      </c>
      <c r="M1486" s="139" t="s">
        <v>20</v>
      </c>
      <c r="N1486" s="139" t="s">
        <v>176</v>
      </c>
      <c r="O1486" s="139" t="s">
        <v>20</v>
      </c>
      <c r="P1486" s="139" t="s">
        <v>58</v>
      </c>
      <c r="Q1486" s="139" t="s">
        <v>55</v>
      </c>
      <c r="R1486" s="140">
        <v>13.2</v>
      </c>
      <c r="S1486" s="140" t="s">
        <v>3245</v>
      </c>
      <c r="T1486" s="151" t="s">
        <v>149</v>
      </c>
      <c r="U1486" s="140" t="s">
        <v>3246</v>
      </c>
      <c r="V1486" s="164" t="s">
        <v>5</v>
      </c>
      <c r="W1486" s="170">
        <f t="shared" ca="1" si="193"/>
        <v>1990</v>
      </c>
      <c r="X1486" s="170" t="e">
        <f>INDEX(Kraftwerksliste!$C$21:$Z$559,MATCH(A1486,Kraftwerksliste!$D$21:$D$559,0),17)</f>
        <v>#N/A</v>
      </c>
      <c r="Z1486" s="153" t="str" cm="1">
        <f t="array" aca="1" ref="Z1486" ca="1">CELL("format",I1486)</f>
        <v>D1</v>
      </c>
      <c r="AA1486" s="6">
        <v>1485</v>
      </c>
      <c r="AB1486" s="173">
        <f t="shared" ca="1" si="194"/>
        <v>1990</v>
      </c>
      <c r="AC1486" s="6">
        <f t="shared" si="195"/>
        <v>0</v>
      </c>
      <c r="AD1486" s="6">
        <f t="shared" si="196"/>
        <v>0</v>
      </c>
      <c r="AE1486" s="6">
        <f t="shared" si="192"/>
        <v>10</v>
      </c>
      <c r="AF1486" s="6" t="str">
        <f t="shared" si="197"/>
        <v>Sonderfall</v>
      </c>
    </row>
    <row r="1487" spans="1:32" x14ac:dyDescent="0.25">
      <c r="A1487" s="139" t="s">
        <v>3030</v>
      </c>
      <c r="B1487" s="139" t="s">
        <v>3031</v>
      </c>
      <c r="C1487" s="139" t="s">
        <v>1129</v>
      </c>
      <c r="D1487" s="139">
        <v>84579</v>
      </c>
      <c r="E1487" s="139" t="s">
        <v>3032</v>
      </c>
      <c r="F1487" s="139" t="s">
        <v>3033</v>
      </c>
      <c r="G1487" s="139" t="s">
        <v>127</v>
      </c>
      <c r="H1487" s="139"/>
      <c r="I1487" s="43">
        <v>7306</v>
      </c>
      <c r="J1487" s="43">
        <v>7306</v>
      </c>
      <c r="K1487" s="139" t="s">
        <v>1</v>
      </c>
      <c r="L1487" s="139" t="s">
        <v>25</v>
      </c>
      <c r="M1487" s="139"/>
      <c r="N1487" s="139"/>
      <c r="O1487" s="139" t="s">
        <v>25</v>
      </c>
      <c r="P1487" s="139" t="s">
        <v>58</v>
      </c>
      <c r="Q1487" s="139" t="s">
        <v>58</v>
      </c>
      <c r="R1487" s="140">
        <v>18.95</v>
      </c>
      <c r="S1487" s="140" t="s">
        <v>3814</v>
      </c>
      <c r="T1487" s="151" t="s">
        <v>1280</v>
      </c>
      <c r="U1487" s="140" t="s">
        <v>3034</v>
      </c>
      <c r="V1487" s="164" t="s">
        <v>1</v>
      </c>
      <c r="W1487" s="170">
        <f t="shared" ca="1" si="193"/>
        <v>1920</v>
      </c>
      <c r="X1487" s="170" t="e">
        <f>INDEX(Kraftwerksliste!$C$21:$Z$559,MATCH(A1487,Kraftwerksliste!$D$21:$D$559,0),17)</f>
        <v>#N/A</v>
      </c>
      <c r="Z1487" s="153" t="str" cm="1">
        <f t="array" aca="1" ref="Z1487" ca="1">CELL("format",I1487)</f>
        <v>D1</v>
      </c>
      <c r="AA1487" s="6">
        <v>1486</v>
      </c>
      <c r="AB1487" s="173">
        <f t="shared" ca="1" si="194"/>
        <v>1920</v>
      </c>
      <c r="AC1487" s="6">
        <f t="shared" si="195"/>
        <v>0</v>
      </c>
      <c r="AD1487" s="6">
        <f t="shared" si="196"/>
        <v>0</v>
      </c>
      <c r="AE1487" s="6">
        <f t="shared" si="192"/>
        <v>10</v>
      </c>
      <c r="AF1487" s="6" t="str">
        <f t="shared" si="197"/>
        <v>in Betrieb</v>
      </c>
    </row>
    <row r="1488" spans="1:32" x14ac:dyDescent="0.25">
      <c r="A1488" s="139" t="s">
        <v>2385</v>
      </c>
      <c r="B1488" s="139" t="s">
        <v>2386</v>
      </c>
      <c r="C1488" s="139"/>
      <c r="D1488" s="139">
        <v>77704</v>
      </c>
      <c r="E1488" s="139" t="s">
        <v>2387</v>
      </c>
      <c r="F1488" s="139" t="s">
        <v>2388</v>
      </c>
      <c r="G1488" s="139" t="s">
        <v>57</v>
      </c>
      <c r="H1488" s="139"/>
      <c r="I1488" s="30">
        <v>31747</v>
      </c>
      <c r="J1488" s="30">
        <v>31747</v>
      </c>
      <c r="K1488" s="139" t="s">
        <v>1</v>
      </c>
      <c r="L1488" s="139" t="s">
        <v>32</v>
      </c>
      <c r="M1488" s="139" t="s">
        <v>32</v>
      </c>
      <c r="N1488" s="139" t="s">
        <v>2389</v>
      </c>
      <c r="O1488" s="139" t="s">
        <v>32</v>
      </c>
      <c r="P1488" s="139" t="s">
        <v>58</v>
      </c>
      <c r="Q1488" s="139" t="s">
        <v>55</v>
      </c>
      <c r="R1488" s="140">
        <v>18.5</v>
      </c>
      <c r="S1488" s="140"/>
      <c r="T1488" s="151" t="s">
        <v>149</v>
      </c>
      <c r="U1488" s="140" t="s">
        <v>2390</v>
      </c>
      <c r="V1488" s="164" t="s">
        <v>1</v>
      </c>
      <c r="W1488" s="170">
        <f t="shared" ca="1" si="193"/>
        <v>1986</v>
      </c>
      <c r="X1488" s="170" t="str">
        <f>INDEX(Kraftwerksliste!$C$21:$Z$559,MATCH(A1488,Kraftwerksliste!$D$21:$D$559,0),17)</f>
        <v>Steam turbine</v>
      </c>
      <c r="Z1488" s="153" t="str" cm="1">
        <f t="array" aca="1" ref="Z1488" ca="1">CELL("format",I1488)</f>
        <v>D1</v>
      </c>
      <c r="AA1488" s="6">
        <v>1487</v>
      </c>
      <c r="AB1488" s="173">
        <f t="shared" ca="1" si="194"/>
        <v>1986</v>
      </c>
      <c r="AC1488" s="6">
        <f t="shared" si="195"/>
        <v>0</v>
      </c>
      <c r="AD1488" s="6">
        <f t="shared" si="196"/>
        <v>0</v>
      </c>
      <c r="AE1488" s="6">
        <f t="shared" ref="AE1488:AE1551" si="198">LEN(K1488)</f>
        <v>10</v>
      </c>
      <c r="AF1488" s="6" t="str">
        <f t="shared" si="197"/>
        <v>in Betrieb</v>
      </c>
    </row>
    <row r="1489" spans="1:32" x14ac:dyDescent="0.25">
      <c r="A1489" s="139" t="s">
        <v>5371</v>
      </c>
      <c r="B1489" s="139" t="s">
        <v>4118</v>
      </c>
      <c r="C1489" s="139" t="s">
        <v>5372</v>
      </c>
      <c r="D1489" s="139">
        <v>15848</v>
      </c>
      <c r="E1489" s="139" t="s">
        <v>6807</v>
      </c>
      <c r="F1489" s="139"/>
      <c r="G1489" s="139" t="s">
        <v>66</v>
      </c>
      <c r="H1489" s="139"/>
      <c r="I1489" s="32">
        <v>2002</v>
      </c>
      <c r="J1489" s="32">
        <v>2002</v>
      </c>
      <c r="K1489" s="139" t="s">
        <v>1</v>
      </c>
      <c r="L1489" s="139" t="s">
        <v>3864</v>
      </c>
      <c r="M1489" s="139"/>
      <c r="N1489" s="139"/>
      <c r="O1489" s="139" t="s">
        <v>3864</v>
      </c>
      <c r="P1489" s="139" t="s">
        <v>55</v>
      </c>
      <c r="Q1489" s="139" t="s">
        <v>58</v>
      </c>
      <c r="R1489" s="140">
        <v>21</v>
      </c>
      <c r="S1489" s="140" t="s">
        <v>7401</v>
      </c>
      <c r="T1489" s="151" t="s">
        <v>370</v>
      </c>
      <c r="U1489" s="140" t="s">
        <v>77</v>
      </c>
      <c r="V1489" s="164" t="s">
        <v>1</v>
      </c>
      <c r="W1489" s="170" t="str">
        <f t="shared" ca="1" si="193"/>
        <v>2002</v>
      </c>
      <c r="X1489" s="170" t="e">
        <f>INDEX(Kraftwerksliste!$C$21:$Z$559,MATCH(A1489,Kraftwerksliste!$D$21:$D$559,0),17)</f>
        <v>#N/A</v>
      </c>
      <c r="Z1489" s="153" t="str" cm="1">
        <f t="array" aca="1" ref="Z1489" ca="1">CELL("format",I1489)</f>
        <v>G</v>
      </c>
      <c r="AA1489" s="6">
        <v>1488</v>
      </c>
      <c r="AB1489" s="173" t="str">
        <f t="shared" ca="1" si="194"/>
        <v>2002</v>
      </c>
      <c r="AC1489" s="6">
        <f t="shared" si="195"/>
        <v>0</v>
      </c>
      <c r="AD1489" s="6">
        <f t="shared" si="196"/>
        <v>0</v>
      </c>
      <c r="AE1489" s="6">
        <f t="shared" si="198"/>
        <v>10</v>
      </c>
      <c r="AF1489" s="6" t="str">
        <f t="shared" si="197"/>
        <v>in Betrieb</v>
      </c>
    </row>
    <row r="1490" spans="1:32" x14ac:dyDescent="0.25">
      <c r="A1490" s="139" t="s">
        <v>5369</v>
      </c>
      <c r="B1490" s="139" t="s">
        <v>4118</v>
      </c>
      <c r="C1490" s="139" t="s">
        <v>5370</v>
      </c>
      <c r="D1490" s="139">
        <v>15848</v>
      </c>
      <c r="E1490" s="139" t="s">
        <v>6807</v>
      </c>
      <c r="F1490" s="139"/>
      <c r="G1490" s="139" t="s">
        <v>66</v>
      </c>
      <c r="H1490" s="139"/>
      <c r="I1490" s="32">
        <v>2001</v>
      </c>
      <c r="J1490" s="32">
        <v>2001</v>
      </c>
      <c r="K1490" s="139" t="s">
        <v>1</v>
      </c>
      <c r="L1490" s="139" t="s">
        <v>3864</v>
      </c>
      <c r="M1490" s="139"/>
      <c r="N1490" s="139"/>
      <c r="O1490" s="139" t="s">
        <v>3864</v>
      </c>
      <c r="P1490" s="139" t="s">
        <v>55</v>
      </c>
      <c r="Q1490" s="139" t="s">
        <v>58</v>
      </c>
      <c r="R1490" s="140">
        <v>15</v>
      </c>
      <c r="S1490" s="140" t="s">
        <v>7401</v>
      </c>
      <c r="T1490" s="151" t="s">
        <v>370</v>
      </c>
      <c r="U1490" s="140" t="s">
        <v>77</v>
      </c>
      <c r="V1490" s="164" t="s">
        <v>1</v>
      </c>
      <c r="W1490" s="170" t="str">
        <f t="shared" ca="1" si="193"/>
        <v>2001</v>
      </c>
      <c r="X1490" s="170" t="e">
        <f>INDEX(Kraftwerksliste!$C$21:$Z$559,MATCH(A1490,Kraftwerksliste!$D$21:$D$559,0),17)</f>
        <v>#N/A</v>
      </c>
      <c r="Z1490" s="153" t="str" cm="1">
        <f t="array" aca="1" ref="Z1490" ca="1">CELL("format",I1490)</f>
        <v>G</v>
      </c>
      <c r="AA1490" s="6">
        <v>1489</v>
      </c>
      <c r="AB1490" s="173" t="str">
        <f t="shared" ca="1" si="194"/>
        <v>2001</v>
      </c>
      <c r="AC1490" s="6">
        <f t="shared" si="195"/>
        <v>0</v>
      </c>
      <c r="AD1490" s="6">
        <f t="shared" si="196"/>
        <v>0</v>
      </c>
      <c r="AE1490" s="6">
        <f t="shared" si="198"/>
        <v>10</v>
      </c>
      <c r="AF1490" s="6" t="str">
        <f t="shared" si="197"/>
        <v>in Betrieb</v>
      </c>
    </row>
    <row r="1491" spans="1:32" ht="14.5" x14ac:dyDescent="0.35">
      <c r="A1491" s="122" t="s">
        <v>4545</v>
      </c>
      <c r="B1491" s="122" t="s">
        <v>4118</v>
      </c>
      <c r="C1491" s="122" t="s">
        <v>4546</v>
      </c>
      <c r="D1491" s="122">
        <v>39343</v>
      </c>
      <c r="E1491" s="122" t="s">
        <v>6331</v>
      </c>
      <c r="F1491" s="122" t="s">
        <v>6332</v>
      </c>
      <c r="G1491" s="119" t="s">
        <v>99</v>
      </c>
      <c r="H1491" s="122"/>
      <c r="I1491" s="34">
        <v>2000</v>
      </c>
      <c r="J1491" s="34">
        <v>2000</v>
      </c>
      <c r="K1491" s="50" t="s">
        <v>1</v>
      </c>
      <c r="L1491" s="122" t="s">
        <v>3864</v>
      </c>
      <c r="M1491" s="122"/>
      <c r="N1491" s="122"/>
      <c r="O1491" s="122" t="s">
        <v>3864</v>
      </c>
      <c r="P1491" s="121" t="s">
        <v>55</v>
      </c>
      <c r="Q1491" s="122" t="s">
        <v>58</v>
      </c>
      <c r="R1491" s="134">
        <v>16.899999999999999</v>
      </c>
      <c r="S1491" s="33" t="s">
        <v>7269</v>
      </c>
      <c r="T1491" s="50" t="s">
        <v>370</v>
      </c>
      <c r="U1491" s="33" t="s">
        <v>161</v>
      </c>
      <c r="V1491" s="159" t="s">
        <v>1</v>
      </c>
      <c r="W1491" s="170" t="str">
        <f t="shared" ca="1" si="193"/>
        <v>2000</v>
      </c>
      <c r="X1491" s="170" t="e">
        <f>INDEX(Kraftwerksliste!$C$21:$Z$559,MATCH(A1491,Kraftwerksliste!$D$21:$D$559,0),17)</f>
        <v>#N/A</v>
      </c>
      <c r="Z1491" s="153" t="str" cm="1">
        <f t="array" aca="1" ref="Z1491" ca="1">CELL("format",I1491)</f>
        <v>F0</v>
      </c>
      <c r="AA1491" s="6">
        <v>1490</v>
      </c>
      <c r="AB1491" s="173" t="str">
        <f t="shared" ca="1" si="194"/>
        <v>2000</v>
      </c>
      <c r="AC1491" s="6">
        <f t="shared" si="195"/>
        <v>0</v>
      </c>
      <c r="AD1491" s="6">
        <f t="shared" si="196"/>
        <v>0</v>
      </c>
      <c r="AE1491" s="6">
        <f t="shared" si="198"/>
        <v>10</v>
      </c>
      <c r="AF1491" s="6" t="str">
        <f t="shared" si="197"/>
        <v>in Betrieb</v>
      </c>
    </row>
    <row r="1492" spans="1:32" ht="14.5" x14ac:dyDescent="0.35">
      <c r="A1492" s="122" t="s">
        <v>4547</v>
      </c>
      <c r="B1492" s="122" t="s">
        <v>4118</v>
      </c>
      <c r="C1492" s="122" t="s">
        <v>4548</v>
      </c>
      <c r="D1492" s="122">
        <v>39343</v>
      </c>
      <c r="E1492" s="122" t="s">
        <v>6331</v>
      </c>
      <c r="F1492" s="122" t="s">
        <v>6332</v>
      </c>
      <c r="G1492" s="119" t="s">
        <v>99</v>
      </c>
      <c r="H1492" s="122"/>
      <c r="I1492" s="34">
        <v>2006</v>
      </c>
      <c r="J1492" s="34">
        <v>2006</v>
      </c>
      <c r="K1492" s="50" t="s">
        <v>1</v>
      </c>
      <c r="L1492" s="88" t="s">
        <v>3864</v>
      </c>
      <c r="M1492" s="120"/>
      <c r="N1492" s="122"/>
      <c r="O1492" s="92" t="s">
        <v>3864</v>
      </c>
      <c r="P1492" s="121" t="s">
        <v>55</v>
      </c>
      <c r="Q1492" s="122" t="s">
        <v>58</v>
      </c>
      <c r="R1492" s="134">
        <v>20</v>
      </c>
      <c r="S1492" s="33" t="s">
        <v>7270</v>
      </c>
      <c r="T1492" s="50" t="s">
        <v>370</v>
      </c>
      <c r="U1492" s="33" t="s">
        <v>161</v>
      </c>
      <c r="V1492" s="159" t="s">
        <v>1</v>
      </c>
      <c r="W1492" s="170" t="str">
        <f t="shared" ca="1" si="193"/>
        <v>2006</v>
      </c>
      <c r="X1492" s="170" t="e">
        <f>INDEX(Kraftwerksliste!$C$21:$Z$559,MATCH(A1492,Kraftwerksliste!$D$21:$D$559,0),17)</f>
        <v>#N/A</v>
      </c>
      <c r="Z1492" s="153" t="str" cm="1">
        <f t="array" aca="1" ref="Z1492" ca="1">CELL("format",I1492)</f>
        <v>F0</v>
      </c>
      <c r="AA1492" s="6">
        <v>1491</v>
      </c>
      <c r="AB1492" s="173" t="str">
        <f t="shared" ca="1" si="194"/>
        <v>2006</v>
      </c>
      <c r="AC1492" s="6">
        <f t="shared" si="195"/>
        <v>0</v>
      </c>
      <c r="AD1492" s="6">
        <f t="shared" si="196"/>
        <v>0</v>
      </c>
      <c r="AE1492" s="6">
        <f t="shared" si="198"/>
        <v>10</v>
      </c>
      <c r="AF1492" s="6" t="str">
        <f t="shared" si="197"/>
        <v>in Betrieb</v>
      </c>
    </row>
    <row r="1493" spans="1:32" ht="14.5" x14ac:dyDescent="0.35">
      <c r="A1493" s="122" t="s">
        <v>4549</v>
      </c>
      <c r="B1493" s="122" t="s">
        <v>4118</v>
      </c>
      <c r="C1493" s="122" t="s">
        <v>4550</v>
      </c>
      <c r="D1493" s="122">
        <v>39343</v>
      </c>
      <c r="E1493" s="122" t="s">
        <v>6331</v>
      </c>
      <c r="F1493" s="122" t="s">
        <v>6332</v>
      </c>
      <c r="G1493" s="119" t="s">
        <v>99</v>
      </c>
      <c r="H1493" s="122"/>
      <c r="I1493" s="34">
        <v>2006</v>
      </c>
      <c r="J1493" s="34">
        <v>2006</v>
      </c>
      <c r="K1493" s="50" t="s">
        <v>1</v>
      </c>
      <c r="L1493" s="88" t="s">
        <v>3864</v>
      </c>
      <c r="M1493" s="122"/>
      <c r="N1493" s="122"/>
      <c r="O1493" s="92" t="s">
        <v>3864</v>
      </c>
      <c r="P1493" s="121" t="s">
        <v>55</v>
      </c>
      <c r="Q1493" s="122" t="s">
        <v>58</v>
      </c>
      <c r="R1493" s="134">
        <v>20</v>
      </c>
      <c r="S1493" s="33" t="s">
        <v>7270</v>
      </c>
      <c r="T1493" s="50" t="s">
        <v>370</v>
      </c>
      <c r="U1493" s="33" t="s">
        <v>161</v>
      </c>
      <c r="V1493" s="159" t="s">
        <v>1</v>
      </c>
      <c r="W1493" s="170" t="str">
        <f t="shared" ca="1" si="193"/>
        <v>2006</v>
      </c>
      <c r="X1493" s="170" t="e">
        <f>INDEX(Kraftwerksliste!$C$21:$Z$559,MATCH(A1493,Kraftwerksliste!$D$21:$D$559,0),17)</f>
        <v>#N/A</v>
      </c>
      <c r="Z1493" s="153" t="str" cm="1">
        <f t="array" aca="1" ref="Z1493" ca="1">CELL("format",I1493)</f>
        <v>F0</v>
      </c>
      <c r="AA1493" s="6">
        <v>1492</v>
      </c>
      <c r="AB1493" s="173" t="str">
        <f t="shared" ca="1" si="194"/>
        <v>2006</v>
      </c>
      <c r="AC1493" s="6">
        <f t="shared" si="195"/>
        <v>0</v>
      </c>
      <c r="AD1493" s="6">
        <f t="shared" si="196"/>
        <v>0</v>
      </c>
      <c r="AE1493" s="6">
        <f t="shared" si="198"/>
        <v>10</v>
      </c>
      <c r="AF1493" s="6" t="str">
        <f t="shared" si="197"/>
        <v>in Betrieb</v>
      </c>
    </row>
    <row r="1494" spans="1:32" ht="14.5" x14ac:dyDescent="0.35">
      <c r="A1494" s="122" t="s">
        <v>4543</v>
      </c>
      <c r="B1494" s="122" t="s">
        <v>4118</v>
      </c>
      <c r="C1494" s="122" t="s">
        <v>4544</v>
      </c>
      <c r="D1494" s="122">
        <v>39343</v>
      </c>
      <c r="E1494" s="122" t="s">
        <v>6331</v>
      </c>
      <c r="F1494" s="122" t="s">
        <v>6332</v>
      </c>
      <c r="G1494" s="119" t="s">
        <v>99</v>
      </c>
      <c r="H1494" s="122"/>
      <c r="I1494" s="34">
        <v>2008</v>
      </c>
      <c r="J1494" s="34">
        <v>2008</v>
      </c>
      <c r="K1494" s="50" t="s">
        <v>1</v>
      </c>
      <c r="L1494" s="122" t="s">
        <v>3864</v>
      </c>
      <c r="M1494" s="122"/>
      <c r="N1494" s="122"/>
      <c r="O1494" s="122" t="s">
        <v>3864</v>
      </c>
      <c r="P1494" s="121" t="s">
        <v>55</v>
      </c>
      <c r="Q1494" s="122" t="s">
        <v>58</v>
      </c>
      <c r="R1494" s="134">
        <v>10</v>
      </c>
      <c r="S1494" s="33" t="s">
        <v>7269</v>
      </c>
      <c r="T1494" s="50" t="s">
        <v>370</v>
      </c>
      <c r="U1494" s="33" t="s">
        <v>161</v>
      </c>
      <c r="V1494" s="159" t="s">
        <v>1</v>
      </c>
      <c r="W1494" s="170" t="str">
        <f t="shared" ca="1" si="193"/>
        <v>2008</v>
      </c>
      <c r="X1494" s="170" t="e">
        <f>INDEX(Kraftwerksliste!$C$21:$Z$559,MATCH(A1494,Kraftwerksliste!$D$21:$D$559,0),17)</f>
        <v>#N/A</v>
      </c>
      <c r="Z1494" s="153" t="str" cm="1">
        <f t="array" aca="1" ref="Z1494" ca="1">CELL("format",I1494)</f>
        <v>F0</v>
      </c>
      <c r="AA1494" s="6">
        <v>1493</v>
      </c>
      <c r="AB1494" s="173" t="str">
        <f t="shared" ca="1" si="194"/>
        <v>2008</v>
      </c>
      <c r="AC1494" s="6">
        <f t="shared" si="195"/>
        <v>0</v>
      </c>
      <c r="AD1494" s="6">
        <f t="shared" si="196"/>
        <v>0</v>
      </c>
      <c r="AE1494" s="6">
        <f t="shared" si="198"/>
        <v>10</v>
      </c>
      <c r="AF1494" s="6" t="str">
        <f t="shared" si="197"/>
        <v>in Betrieb</v>
      </c>
    </row>
    <row r="1495" spans="1:32" x14ac:dyDescent="0.25">
      <c r="A1495" s="139" t="s">
        <v>4712</v>
      </c>
      <c r="B1495" s="139" t="s">
        <v>4118</v>
      </c>
      <c r="C1495" s="139" t="s">
        <v>4713</v>
      </c>
      <c r="D1495" s="139">
        <v>39624</v>
      </c>
      <c r="E1495" s="139" t="s">
        <v>6430</v>
      </c>
      <c r="F1495" s="139" t="s">
        <v>6431</v>
      </c>
      <c r="G1495" s="139" t="s">
        <v>99</v>
      </c>
      <c r="H1495" s="139"/>
      <c r="I1495" s="34">
        <v>2002</v>
      </c>
      <c r="J1495" s="34">
        <v>2002</v>
      </c>
      <c r="K1495" s="139" t="s">
        <v>1</v>
      </c>
      <c r="L1495" s="139" t="s">
        <v>3864</v>
      </c>
      <c r="M1495" s="139"/>
      <c r="N1495" s="139"/>
      <c r="O1495" s="139" t="s">
        <v>3864</v>
      </c>
      <c r="P1495" s="139" t="s">
        <v>55</v>
      </c>
      <c r="Q1495" s="139" t="s">
        <v>58</v>
      </c>
      <c r="R1495" s="140">
        <v>16.5</v>
      </c>
      <c r="S1495" s="140" t="s">
        <v>7306</v>
      </c>
      <c r="T1495" s="151" t="s">
        <v>370</v>
      </c>
      <c r="U1495" s="140" t="s">
        <v>252</v>
      </c>
      <c r="V1495" s="164" t="s">
        <v>1</v>
      </c>
      <c r="W1495" s="170" t="str">
        <f t="shared" ca="1" si="193"/>
        <v>2002</v>
      </c>
      <c r="X1495" s="170" t="e">
        <f>INDEX(Kraftwerksliste!$C$21:$Z$559,MATCH(A1495,Kraftwerksliste!$D$21:$D$559,0),17)</f>
        <v>#N/A</v>
      </c>
      <c r="Z1495" s="153" t="str" cm="1">
        <f t="array" aca="1" ref="Z1495" ca="1">CELL("format",I1495)</f>
        <v>F0</v>
      </c>
      <c r="AA1495" s="6">
        <v>1494</v>
      </c>
      <c r="AB1495" s="173" t="str">
        <f t="shared" ca="1" si="194"/>
        <v>2002</v>
      </c>
      <c r="AC1495" s="6">
        <f t="shared" si="195"/>
        <v>0</v>
      </c>
      <c r="AD1495" s="6">
        <f t="shared" si="196"/>
        <v>0</v>
      </c>
      <c r="AE1495" s="6">
        <f t="shared" si="198"/>
        <v>10</v>
      </c>
      <c r="AF1495" s="6" t="str">
        <f t="shared" si="197"/>
        <v>in Betrieb</v>
      </c>
    </row>
    <row r="1496" spans="1:32" x14ac:dyDescent="0.25">
      <c r="A1496" s="50" t="s">
        <v>4357</v>
      </c>
      <c r="B1496" s="50" t="s">
        <v>4118</v>
      </c>
      <c r="C1496" s="50" t="s">
        <v>4358</v>
      </c>
      <c r="D1496" s="77">
        <v>39443</v>
      </c>
      <c r="E1496" s="50" t="s">
        <v>6206</v>
      </c>
      <c r="F1496" s="50" t="s">
        <v>6207</v>
      </c>
      <c r="G1496" s="56" t="s">
        <v>99</v>
      </c>
      <c r="H1496" s="50"/>
      <c r="I1496" s="34">
        <v>2007</v>
      </c>
      <c r="J1496" s="34">
        <v>2007</v>
      </c>
      <c r="K1496" s="50" t="s">
        <v>1</v>
      </c>
      <c r="L1496" s="50" t="s">
        <v>3864</v>
      </c>
      <c r="M1496" s="50"/>
      <c r="N1496" s="50"/>
      <c r="O1496" s="50" t="s">
        <v>3864</v>
      </c>
      <c r="P1496" s="50" t="s">
        <v>55</v>
      </c>
      <c r="Q1496" s="50" t="s">
        <v>58</v>
      </c>
      <c r="R1496" s="55">
        <v>14</v>
      </c>
      <c r="S1496" s="50" t="s">
        <v>7245</v>
      </c>
      <c r="T1496" s="54" t="s">
        <v>149</v>
      </c>
      <c r="U1496" s="50" t="s">
        <v>161</v>
      </c>
      <c r="V1496" s="153" t="s">
        <v>1</v>
      </c>
      <c r="W1496" s="170" t="str">
        <f t="shared" ca="1" si="193"/>
        <v>2007</v>
      </c>
      <c r="X1496" s="170" t="e">
        <f>INDEX(Kraftwerksliste!$C$21:$Z$559,MATCH(A1496,Kraftwerksliste!$D$21:$D$559,0),17)</f>
        <v>#N/A</v>
      </c>
      <c r="Z1496" s="153" t="str" cm="1">
        <f t="array" aca="1" ref="Z1496" ca="1">CELL("format",I1496)</f>
        <v>F0</v>
      </c>
      <c r="AA1496" s="6">
        <v>1495</v>
      </c>
      <c r="AB1496" s="173" t="str">
        <f t="shared" ca="1" si="194"/>
        <v>2007</v>
      </c>
      <c r="AC1496" s="6">
        <f t="shared" si="195"/>
        <v>0</v>
      </c>
      <c r="AD1496" s="6">
        <f t="shared" si="196"/>
        <v>0</v>
      </c>
      <c r="AE1496" s="6">
        <f t="shared" si="198"/>
        <v>10</v>
      </c>
      <c r="AF1496" s="6" t="str">
        <f t="shared" si="197"/>
        <v>in Betrieb</v>
      </c>
    </row>
    <row r="1497" spans="1:32" x14ac:dyDescent="0.25">
      <c r="A1497" s="54" t="s">
        <v>4355</v>
      </c>
      <c r="B1497" s="50" t="s">
        <v>4118</v>
      </c>
      <c r="C1497" s="50" t="s">
        <v>4356</v>
      </c>
      <c r="D1497" s="75">
        <v>39443</v>
      </c>
      <c r="E1497" s="62" t="s">
        <v>6206</v>
      </c>
      <c r="F1497" s="54" t="s">
        <v>6207</v>
      </c>
      <c r="G1497" s="56" t="s">
        <v>99</v>
      </c>
      <c r="H1497" s="50"/>
      <c r="I1497" s="34">
        <v>2011</v>
      </c>
      <c r="J1497" s="34">
        <v>2011</v>
      </c>
      <c r="K1497" s="50" t="s">
        <v>1</v>
      </c>
      <c r="L1497" s="50" t="s">
        <v>3864</v>
      </c>
      <c r="M1497" s="50"/>
      <c r="N1497" s="54"/>
      <c r="O1497" s="92" t="s">
        <v>3864</v>
      </c>
      <c r="P1497" s="50" t="s">
        <v>55</v>
      </c>
      <c r="Q1497" s="50" t="s">
        <v>58</v>
      </c>
      <c r="R1497" s="76">
        <v>12.5</v>
      </c>
      <c r="S1497" s="50" t="s">
        <v>7245</v>
      </c>
      <c r="T1497" s="54" t="s">
        <v>149</v>
      </c>
      <c r="U1497" s="62" t="s">
        <v>161</v>
      </c>
      <c r="V1497" s="154" t="s">
        <v>1</v>
      </c>
      <c r="W1497" s="170" t="str">
        <f t="shared" ca="1" si="193"/>
        <v>2011</v>
      </c>
      <c r="X1497" s="170" t="e">
        <f>INDEX(Kraftwerksliste!$C$21:$Z$559,MATCH(A1497,Kraftwerksliste!$D$21:$D$559,0),17)</f>
        <v>#N/A</v>
      </c>
      <c r="Z1497" s="153" t="str" cm="1">
        <f t="array" aca="1" ref="Z1497" ca="1">CELL("format",I1497)</f>
        <v>F0</v>
      </c>
      <c r="AA1497" s="6">
        <v>1496</v>
      </c>
      <c r="AB1497" s="173" t="str">
        <f t="shared" ca="1" si="194"/>
        <v>2011</v>
      </c>
      <c r="AC1497" s="6">
        <f t="shared" si="195"/>
        <v>0</v>
      </c>
      <c r="AD1497" s="6">
        <f t="shared" si="196"/>
        <v>0</v>
      </c>
      <c r="AE1497" s="6">
        <f t="shared" si="198"/>
        <v>10</v>
      </c>
      <c r="AF1497" s="6" t="str">
        <f t="shared" si="197"/>
        <v>in Betrieb</v>
      </c>
    </row>
    <row r="1498" spans="1:32" x14ac:dyDescent="0.25">
      <c r="A1498" s="50" t="s">
        <v>3934</v>
      </c>
      <c r="B1498" s="50" t="s">
        <v>3935</v>
      </c>
      <c r="C1498" s="54" t="s">
        <v>3936</v>
      </c>
      <c r="D1498" s="29">
        <v>4886</v>
      </c>
      <c r="E1498" s="54" t="s">
        <v>5992</v>
      </c>
      <c r="F1498" s="54"/>
      <c r="G1498" s="56" t="s">
        <v>170</v>
      </c>
      <c r="H1498" s="54"/>
      <c r="I1498" s="34">
        <v>2004</v>
      </c>
      <c r="J1498" s="34">
        <v>2004</v>
      </c>
      <c r="K1498" s="50" t="s">
        <v>1</v>
      </c>
      <c r="L1498" s="54" t="s">
        <v>3864</v>
      </c>
      <c r="M1498" s="54"/>
      <c r="N1498" s="50"/>
      <c r="O1498" s="50" t="s">
        <v>3864</v>
      </c>
      <c r="P1498" s="54" t="s">
        <v>55</v>
      </c>
      <c r="Q1498" s="54" t="s">
        <v>58</v>
      </c>
      <c r="R1498" s="55">
        <v>16.5</v>
      </c>
      <c r="S1498" s="50" t="s">
        <v>7168</v>
      </c>
      <c r="T1498" s="54" t="s">
        <v>370</v>
      </c>
      <c r="U1498" s="50" t="s">
        <v>100</v>
      </c>
      <c r="V1498" s="153" t="s">
        <v>1</v>
      </c>
      <c r="W1498" s="170" t="str">
        <f t="shared" ca="1" si="193"/>
        <v>2004</v>
      </c>
      <c r="X1498" s="170" t="e">
        <f>INDEX(Kraftwerksliste!$C$21:$Z$559,MATCH(A1498,Kraftwerksliste!$D$21:$D$559,0),17)</f>
        <v>#N/A</v>
      </c>
      <c r="Z1498" s="153" t="str" cm="1">
        <f t="array" aca="1" ref="Z1498" ca="1">CELL("format",I1498)</f>
        <v>F0</v>
      </c>
      <c r="AA1498" s="6">
        <v>1497</v>
      </c>
      <c r="AB1498" s="173" t="str">
        <f t="shared" ca="1" si="194"/>
        <v>2004</v>
      </c>
      <c r="AC1498" s="6">
        <f t="shared" si="195"/>
        <v>0</v>
      </c>
      <c r="AD1498" s="6">
        <f t="shared" si="196"/>
        <v>0</v>
      </c>
      <c r="AE1498" s="6">
        <f t="shared" si="198"/>
        <v>10</v>
      </c>
      <c r="AF1498" s="6" t="str">
        <f t="shared" si="197"/>
        <v>in Betrieb</v>
      </c>
    </row>
    <row r="1499" spans="1:32" x14ac:dyDescent="0.25">
      <c r="A1499" s="139" t="s">
        <v>4807</v>
      </c>
      <c r="B1499" s="139" t="s">
        <v>4118</v>
      </c>
      <c r="C1499" s="139" t="s">
        <v>4808</v>
      </c>
      <c r="D1499" s="139">
        <v>6420</v>
      </c>
      <c r="E1499" s="139" t="s">
        <v>1766</v>
      </c>
      <c r="F1499" s="139"/>
      <c r="G1499" s="139" t="s">
        <v>99</v>
      </c>
      <c r="H1499" s="139"/>
      <c r="I1499" s="34">
        <v>2003</v>
      </c>
      <c r="J1499" s="34">
        <v>2003</v>
      </c>
      <c r="K1499" s="139" t="s">
        <v>1</v>
      </c>
      <c r="L1499" s="139" t="s">
        <v>3864</v>
      </c>
      <c r="M1499" s="139"/>
      <c r="N1499" s="139"/>
      <c r="O1499" s="139" t="s">
        <v>3864</v>
      </c>
      <c r="P1499" s="139" t="s">
        <v>55</v>
      </c>
      <c r="Q1499" s="139" t="s">
        <v>58</v>
      </c>
      <c r="R1499" s="140">
        <v>23</v>
      </c>
      <c r="S1499" s="140" t="s">
        <v>7327</v>
      </c>
      <c r="T1499" s="151" t="s">
        <v>370</v>
      </c>
      <c r="U1499" s="140" t="s">
        <v>100</v>
      </c>
      <c r="V1499" s="164" t="s">
        <v>1</v>
      </c>
      <c r="W1499" s="170" t="str">
        <f t="shared" ca="1" si="193"/>
        <v>2003</v>
      </c>
      <c r="X1499" s="170" t="e">
        <f>INDEX(Kraftwerksliste!$C$21:$Z$559,MATCH(A1499,Kraftwerksliste!$D$21:$D$559,0),17)</f>
        <v>#N/A</v>
      </c>
      <c r="Z1499" s="153" t="str" cm="1">
        <f t="array" aca="1" ref="Z1499" ca="1">CELL("format",I1499)</f>
        <v>F0</v>
      </c>
      <c r="AA1499" s="6">
        <v>1498</v>
      </c>
      <c r="AB1499" s="173" t="str">
        <f t="shared" ca="1" si="194"/>
        <v>2003</v>
      </c>
      <c r="AC1499" s="6">
        <f t="shared" si="195"/>
        <v>0</v>
      </c>
      <c r="AD1499" s="6">
        <f t="shared" si="196"/>
        <v>0</v>
      </c>
      <c r="AE1499" s="6">
        <f t="shared" si="198"/>
        <v>10</v>
      </c>
      <c r="AF1499" s="6" t="str">
        <f t="shared" si="197"/>
        <v>in Betrieb</v>
      </c>
    </row>
    <row r="1500" spans="1:32" x14ac:dyDescent="0.25">
      <c r="A1500" s="139" t="s">
        <v>5516</v>
      </c>
      <c r="B1500" s="139" t="s">
        <v>4118</v>
      </c>
      <c r="C1500" s="139" t="s">
        <v>5517</v>
      </c>
      <c r="D1500" s="139">
        <v>15306</v>
      </c>
      <c r="E1500" s="139" t="s">
        <v>6897</v>
      </c>
      <c r="F1500" s="139"/>
      <c r="G1500" s="139" t="s">
        <v>66</v>
      </c>
      <c r="H1500" s="139"/>
      <c r="I1500" s="32">
        <v>2002</v>
      </c>
      <c r="J1500" s="32">
        <v>2002</v>
      </c>
      <c r="K1500" s="139" t="s">
        <v>1</v>
      </c>
      <c r="L1500" s="139" t="s">
        <v>3864</v>
      </c>
      <c r="M1500" s="139"/>
      <c r="N1500" s="139"/>
      <c r="O1500" s="139" t="s">
        <v>3864</v>
      </c>
      <c r="P1500" s="139" t="s">
        <v>55</v>
      </c>
      <c r="Q1500" s="139" t="s">
        <v>58</v>
      </c>
      <c r="R1500" s="140">
        <v>18.2</v>
      </c>
      <c r="S1500" s="140" t="s">
        <v>7416</v>
      </c>
      <c r="T1500" s="151" t="s">
        <v>149</v>
      </c>
      <c r="U1500" s="140" t="s">
        <v>77</v>
      </c>
      <c r="V1500" s="164" t="s">
        <v>1</v>
      </c>
      <c r="W1500" s="170" t="str">
        <f t="shared" ca="1" si="193"/>
        <v>2002</v>
      </c>
      <c r="X1500" s="170" t="e">
        <f>INDEX(Kraftwerksliste!$C$21:$Z$559,MATCH(A1500,Kraftwerksliste!$D$21:$D$559,0),17)</f>
        <v>#N/A</v>
      </c>
      <c r="Z1500" s="153" t="str" cm="1">
        <f t="array" aca="1" ref="Z1500" ca="1">CELL("format",I1500)</f>
        <v>G</v>
      </c>
      <c r="AA1500" s="6">
        <v>1499</v>
      </c>
      <c r="AB1500" s="173" t="str">
        <f t="shared" ca="1" si="194"/>
        <v>2002</v>
      </c>
      <c r="AC1500" s="6">
        <f t="shared" si="195"/>
        <v>0</v>
      </c>
      <c r="AD1500" s="6">
        <f t="shared" si="196"/>
        <v>0</v>
      </c>
      <c r="AE1500" s="6">
        <f t="shared" si="198"/>
        <v>10</v>
      </c>
      <c r="AF1500" s="6" t="str">
        <f t="shared" si="197"/>
        <v>in Betrieb</v>
      </c>
    </row>
    <row r="1501" spans="1:32" x14ac:dyDescent="0.25">
      <c r="A1501" s="139" t="s">
        <v>5595</v>
      </c>
      <c r="B1501" s="139" t="s">
        <v>4118</v>
      </c>
      <c r="C1501" s="139" t="s">
        <v>5596</v>
      </c>
      <c r="D1501" s="139">
        <v>25548</v>
      </c>
      <c r="E1501" s="139" t="s">
        <v>6949</v>
      </c>
      <c r="F1501" s="139"/>
      <c r="G1501" s="139" t="s">
        <v>78</v>
      </c>
      <c r="H1501" s="139"/>
      <c r="I1501" s="32">
        <v>2011</v>
      </c>
      <c r="J1501" s="32">
        <v>2011</v>
      </c>
      <c r="K1501" s="139" t="s">
        <v>1</v>
      </c>
      <c r="L1501" s="139" t="s">
        <v>3864</v>
      </c>
      <c r="M1501" s="139"/>
      <c r="N1501" s="139"/>
      <c r="O1501" s="139" t="s">
        <v>3864</v>
      </c>
      <c r="P1501" s="139" t="s">
        <v>55</v>
      </c>
      <c r="Q1501" s="139" t="s">
        <v>58</v>
      </c>
      <c r="R1501" s="140">
        <v>10</v>
      </c>
      <c r="S1501" s="140" t="s">
        <v>7426</v>
      </c>
      <c r="T1501" s="151" t="s">
        <v>149</v>
      </c>
      <c r="U1501" s="140" t="s">
        <v>121</v>
      </c>
      <c r="V1501" s="164" t="s">
        <v>1</v>
      </c>
      <c r="W1501" s="170" t="str">
        <f t="shared" ca="1" si="193"/>
        <v>2011</v>
      </c>
      <c r="X1501" s="170" t="e">
        <f>INDEX(Kraftwerksliste!$C$21:$Z$559,MATCH(A1501,Kraftwerksliste!$D$21:$D$559,0),17)</f>
        <v>#N/A</v>
      </c>
      <c r="Z1501" s="153" t="str" cm="1">
        <f t="array" aca="1" ref="Z1501" ca="1">CELL("format",I1501)</f>
        <v>G</v>
      </c>
      <c r="AA1501" s="6">
        <v>1500</v>
      </c>
      <c r="AB1501" s="173" t="str">
        <f t="shared" ca="1" si="194"/>
        <v>2011</v>
      </c>
      <c r="AC1501" s="6">
        <f t="shared" si="195"/>
        <v>0</v>
      </c>
      <c r="AD1501" s="6">
        <f t="shared" si="196"/>
        <v>0</v>
      </c>
      <c r="AE1501" s="6">
        <f t="shared" si="198"/>
        <v>10</v>
      </c>
      <c r="AF1501" s="6" t="str">
        <f t="shared" si="197"/>
        <v>in Betrieb</v>
      </c>
    </row>
    <row r="1502" spans="1:32" ht="14.5" x14ac:dyDescent="0.35">
      <c r="A1502" s="122" t="s">
        <v>4523</v>
      </c>
      <c r="B1502" s="122" t="s">
        <v>4118</v>
      </c>
      <c r="C1502" s="122" t="s">
        <v>4524</v>
      </c>
      <c r="D1502" s="122">
        <v>3172</v>
      </c>
      <c r="E1502" s="122" t="s">
        <v>6317</v>
      </c>
      <c r="F1502" s="122"/>
      <c r="G1502" s="119" t="s">
        <v>66</v>
      </c>
      <c r="H1502" s="122"/>
      <c r="I1502" s="34">
        <v>2002</v>
      </c>
      <c r="J1502" s="34">
        <v>2002</v>
      </c>
      <c r="K1502" s="50" t="s">
        <v>1</v>
      </c>
      <c r="L1502" s="122" t="s">
        <v>3864</v>
      </c>
      <c r="M1502" s="122"/>
      <c r="N1502" s="122"/>
      <c r="O1502" s="122" t="s">
        <v>3864</v>
      </c>
      <c r="P1502" s="121" t="s">
        <v>55</v>
      </c>
      <c r="Q1502" s="122" t="s">
        <v>58</v>
      </c>
      <c r="R1502" s="134">
        <v>12</v>
      </c>
      <c r="S1502" s="33" t="s">
        <v>7262</v>
      </c>
      <c r="T1502" s="50" t="s">
        <v>149</v>
      </c>
      <c r="U1502" s="33" t="s">
        <v>100</v>
      </c>
      <c r="V1502" s="159" t="s">
        <v>1</v>
      </c>
      <c r="W1502" s="170" t="str">
        <f t="shared" ca="1" si="193"/>
        <v>2002</v>
      </c>
      <c r="X1502" s="170" t="e">
        <f>INDEX(Kraftwerksliste!$C$21:$Z$559,MATCH(A1502,Kraftwerksliste!$D$21:$D$559,0),17)</f>
        <v>#N/A</v>
      </c>
      <c r="Z1502" s="153" t="str" cm="1">
        <f t="array" aca="1" ref="Z1502" ca="1">CELL("format",I1502)</f>
        <v>F0</v>
      </c>
      <c r="AA1502" s="6">
        <v>1501</v>
      </c>
      <c r="AB1502" s="173" t="str">
        <f t="shared" ca="1" si="194"/>
        <v>2002</v>
      </c>
      <c r="AC1502" s="6">
        <f t="shared" si="195"/>
        <v>0</v>
      </c>
      <c r="AD1502" s="6">
        <f t="shared" si="196"/>
        <v>0</v>
      </c>
      <c r="AE1502" s="6">
        <f t="shared" si="198"/>
        <v>10</v>
      </c>
      <c r="AF1502" s="6" t="str">
        <f t="shared" si="197"/>
        <v>in Betrieb</v>
      </c>
    </row>
    <row r="1503" spans="1:32" x14ac:dyDescent="0.25">
      <c r="A1503" s="139" t="s">
        <v>5911</v>
      </c>
      <c r="B1503" s="139" t="s">
        <v>4118</v>
      </c>
      <c r="C1503" s="139" t="s">
        <v>5912</v>
      </c>
      <c r="D1503" s="139">
        <v>6895</v>
      </c>
      <c r="E1503" s="139" t="s">
        <v>7144</v>
      </c>
      <c r="F1503" s="139"/>
      <c r="G1503" s="139" t="s">
        <v>99</v>
      </c>
      <c r="H1503" s="139"/>
      <c r="I1503" s="48">
        <v>2007</v>
      </c>
      <c r="J1503" s="48">
        <v>2007</v>
      </c>
      <c r="K1503" s="139" t="s">
        <v>1</v>
      </c>
      <c r="L1503" s="139" t="s">
        <v>3864</v>
      </c>
      <c r="M1503" s="139"/>
      <c r="N1503" s="139"/>
      <c r="O1503" s="139" t="s">
        <v>3864</v>
      </c>
      <c r="P1503" s="139" t="s">
        <v>55</v>
      </c>
      <c r="Q1503" s="139" t="s">
        <v>58</v>
      </c>
      <c r="R1503" s="140">
        <v>15</v>
      </c>
      <c r="S1503" s="140" t="s">
        <v>7460</v>
      </c>
      <c r="T1503" s="151" t="s">
        <v>149</v>
      </c>
      <c r="U1503" s="140" t="s">
        <v>100</v>
      </c>
      <c r="V1503" s="164" t="s">
        <v>1</v>
      </c>
      <c r="W1503" s="170" t="str">
        <f t="shared" ca="1" si="193"/>
        <v>2007</v>
      </c>
      <c r="X1503" s="170" t="e">
        <f>INDEX(Kraftwerksliste!$C$21:$Z$559,MATCH(A1503,Kraftwerksliste!$D$21:$D$559,0),17)</f>
        <v>#N/A</v>
      </c>
      <c r="Z1503" s="153" t="str" cm="1">
        <f t="array" aca="1" ref="Z1503" ca="1">CELL("format",I1503)</f>
        <v>G</v>
      </c>
      <c r="AA1503" s="6">
        <v>1502</v>
      </c>
      <c r="AB1503" s="173" t="str">
        <f t="shared" ca="1" si="194"/>
        <v>2007</v>
      </c>
      <c r="AC1503" s="6">
        <f t="shared" si="195"/>
        <v>0</v>
      </c>
      <c r="AD1503" s="6">
        <f t="shared" si="196"/>
        <v>0</v>
      </c>
      <c r="AE1503" s="6">
        <f t="shared" si="198"/>
        <v>10</v>
      </c>
      <c r="AF1503" s="6" t="str">
        <f t="shared" si="197"/>
        <v>in Betrieb</v>
      </c>
    </row>
    <row r="1504" spans="1:32" x14ac:dyDescent="0.25">
      <c r="A1504" s="139" t="s">
        <v>5427</v>
      </c>
      <c r="B1504" s="139" t="s">
        <v>3953</v>
      </c>
      <c r="C1504" s="139" t="s">
        <v>5428</v>
      </c>
      <c r="D1504" s="139">
        <v>39291</v>
      </c>
      <c r="E1504" s="139" t="s">
        <v>6851</v>
      </c>
      <c r="F1504" s="139"/>
      <c r="G1504" s="139" t="s">
        <v>99</v>
      </c>
      <c r="H1504" s="139"/>
      <c r="I1504" s="30">
        <v>39147</v>
      </c>
      <c r="J1504" s="30">
        <v>39147</v>
      </c>
      <c r="K1504" s="139" t="s">
        <v>1</v>
      </c>
      <c r="L1504" s="139" t="s">
        <v>3864</v>
      </c>
      <c r="M1504" s="139"/>
      <c r="N1504" s="139"/>
      <c r="O1504" s="139" t="s">
        <v>3864</v>
      </c>
      <c r="P1504" s="139" t="s">
        <v>55</v>
      </c>
      <c r="Q1504" s="139" t="s">
        <v>58</v>
      </c>
      <c r="R1504" s="140">
        <v>16</v>
      </c>
      <c r="S1504" s="140" t="s">
        <v>5428</v>
      </c>
      <c r="T1504" s="151" t="s">
        <v>370</v>
      </c>
      <c r="U1504" s="140" t="s">
        <v>161</v>
      </c>
      <c r="V1504" s="164" t="s">
        <v>1</v>
      </c>
      <c r="W1504" s="170">
        <f t="shared" ca="1" si="193"/>
        <v>2007</v>
      </c>
      <c r="X1504" s="170" t="e">
        <f>INDEX(Kraftwerksliste!$C$21:$Z$559,MATCH(A1504,Kraftwerksliste!$D$21:$D$559,0),17)</f>
        <v>#N/A</v>
      </c>
      <c r="Z1504" s="153" t="str" cm="1">
        <f t="array" aca="1" ref="Z1504" ca="1">CELL("format",I1504)</f>
        <v>D1</v>
      </c>
      <c r="AA1504" s="6">
        <v>1503</v>
      </c>
      <c r="AB1504" s="173">
        <f t="shared" ca="1" si="194"/>
        <v>2007</v>
      </c>
      <c r="AC1504" s="6">
        <f t="shared" si="195"/>
        <v>0</v>
      </c>
      <c r="AD1504" s="6">
        <f t="shared" si="196"/>
        <v>0</v>
      </c>
      <c r="AE1504" s="6">
        <f t="shared" si="198"/>
        <v>10</v>
      </c>
      <c r="AF1504" s="6" t="str">
        <f t="shared" si="197"/>
        <v>in Betrieb</v>
      </c>
    </row>
    <row r="1505" spans="1:32" ht="37.5" x14ac:dyDescent="0.25">
      <c r="A1505" s="54" t="s">
        <v>3954</v>
      </c>
      <c r="B1505" s="50" t="s">
        <v>3953</v>
      </c>
      <c r="C1505" s="50" t="s">
        <v>3955</v>
      </c>
      <c r="D1505" s="77">
        <v>99947</v>
      </c>
      <c r="E1505" s="62" t="s">
        <v>6004</v>
      </c>
      <c r="F1505" s="50"/>
      <c r="G1505" s="36" t="s">
        <v>169</v>
      </c>
      <c r="H1505" s="50"/>
      <c r="I1505" s="30">
        <v>40981</v>
      </c>
      <c r="J1505" s="30">
        <v>40981</v>
      </c>
      <c r="K1505" s="50" t="s">
        <v>1</v>
      </c>
      <c r="L1505" s="50" t="s">
        <v>3864</v>
      </c>
      <c r="M1505" s="51"/>
      <c r="N1505" s="50"/>
      <c r="O1505" s="50" t="s">
        <v>3864</v>
      </c>
      <c r="P1505" s="36" t="s">
        <v>55</v>
      </c>
      <c r="Q1505" s="36" t="s">
        <v>58</v>
      </c>
      <c r="R1505" s="76">
        <v>60.524999999999999</v>
      </c>
      <c r="S1505" s="100" t="s">
        <v>7171</v>
      </c>
      <c r="T1505" s="149" t="s">
        <v>370</v>
      </c>
      <c r="U1505" s="51" t="s">
        <v>231</v>
      </c>
      <c r="V1505" s="157" t="s">
        <v>1</v>
      </c>
      <c r="W1505" s="170">
        <f t="shared" ca="1" si="193"/>
        <v>2012</v>
      </c>
      <c r="X1505" s="170" t="e">
        <f>INDEX(Kraftwerksliste!$C$21:$Z$559,MATCH(A1505,Kraftwerksliste!$D$21:$D$559,0),17)</f>
        <v>#N/A</v>
      </c>
      <c r="Z1505" s="153" t="str" cm="1">
        <f t="array" aca="1" ref="Z1505" ca="1">CELL("format",I1505)</f>
        <v>D1</v>
      </c>
      <c r="AA1505" s="6">
        <v>1504</v>
      </c>
      <c r="AB1505" s="173">
        <f t="shared" ca="1" si="194"/>
        <v>2012</v>
      </c>
      <c r="AC1505" s="6">
        <f t="shared" si="195"/>
        <v>0</v>
      </c>
      <c r="AD1505" s="6">
        <f t="shared" si="196"/>
        <v>0</v>
      </c>
      <c r="AE1505" s="6">
        <f t="shared" si="198"/>
        <v>10</v>
      </c>
      <c r="AF1505" s="6" t="str">
        <f t="shared" si="197"/>
        <v>in Betrieb</v>
      </c>
    </row>
    <row r="1506" spans="1:32" ht="25" x14ac:dyDescent="0.25">
      <c r="A1506" s="50" t="s">
        <v>4149</v>
      </c>
      <c r="B1506" s="50" t="s">
        <v>3953</v>
      </c>
      <c r="C1506" s="50" t="s">
        <v>4150</v>
      </c>
      <c r="D1506" s="112">
        <v>99628</v>
      </c>
      <c r="E1506" s="113" t="s">
        <v>6099</v>
      </c>
      <c r="F1506" s="33"/>
      <c r="G1506" s="56" t="s">
        <v>169</v>
      </c>
      <c r="H1506" s="33"/>
      <c r="I1506" s="30">
        <v>41261</v>
      </c>
      <c r="J1506" s="38">
        <v>41261</v>
      </c>
      <c r="K1506" s="33" t="s">
        <v>1</v>
      </c>
      <c r="L1506" s="33" t="s">
        <v>3864</v>
      </c>
      <c r="M1506" s="33"/>
      <c r="N1506" s="33"/>
      <c r="O1506" s="33" t="s">
        <v>3864</v>
      </c>
      <c r="P1506" s="33" t="s">
        <v>55</v>
      </c>
      <c r="Q1506" s="33" t="s">
        <v>58</v>
      </c>
      <c r="R1506" s="55">
        <v>43.875</v>
      </c>
      <c r="S1506" s="111" t="s">
        <v>4150</v>
      </c>
      <c r="T1506" s="54" t="s">
        <v>370</v>
      </c>
      <c r="U1506" s="36" t="s">
        <v>231</v>
      </c>
      <c r="V1506" s="158" t="s">
        <v>1</v>
      </c>
      <c r="W1506" s="170">
        <f t="shared" ca="1" si="193"/>
        <v>2012</v>
      </c>
      <c r="X1506" s="170" t="e">
        <f>INDEX(Kraftwerksliste!$C$21:$Z$559,MATCH(A1506,Kraftwerksliste!$D$21:$D$559,0),17)</f>
        <v>#N/A</v>
      </c>
      <c r="Z1506" s="153" t="str" cm="1">
        <f t="array" aca="1" ref="Z1506" ca="1">CELL("format",I1506)</f>
        <v>D1</v>
      </c>
      <c r="AA1506" s="6">
        <v>1505</v>
      </c>
      <c r="AB1506" s="173">
        <f t="shared" ca="1" si="194"/>
        <v>2012</v>
      </c>
      <c r="AC1506" s="6">
        <f t="shared" si="195"/>
        <v>0</v>
      </c>
      <c r="AD1506" s="6">
        <f t="shared" si="196"/>
        <v>0</v>
      </c>
      <c r="AE1506" s="6">
        <f t="shared" si="198"/>
        <v>10</v>
      </c>
      <c r="AF1506" s="6" t="str">
        <f t="shared" si="197"/>
        <v>in Betrieb</v>
      </c>
    </row>
    <row r="1507" spans="1:32" x14ac:dyDescent="0.25">
      <c r="A1507" s="139" t="s">
        <v>2815</v>
      </c>
      <c r="B1507" s="139" t="s">
        <v>2816</v>
      </c>
      <c r="C1507" s="139" t="s">
        <v>2817</v>
      </c>
      <c r="D1507" s="139">
        <v>6317</v>
      </c>
      <c r="E1507" s="139" t="s">
        <v>2818</v>
      </c>
      <c r="F1507" s="139" t="s">
        <v>2819</v>
      </c>
      <c r="G1507" s="139" t="s">
        <v>99</v>
      </c>
      <c r="H1507" s="139"/>
      <c r="I1507" s="30">
        <v>29037</v>
      </c>
      <c r="J1507" s="30">
        <v>29037</v>
      </c>
      <c r="K1507" s="139" t="s">
        <v>1</v>
      </c>
      <c r="L1507" s="139" t="s">
        <v>18</v>
      </c>
      <c r="M1507" s="139"/>
      <c r="N1507" s="139"/>
      <c r="O1507" s="139" t="s">
        <v>18</v>
      </c>
      <c r="P1507" s="139" t="s">
        <v>58</v>
      </c>
      <c r="Q1507" s="139" t="s">
        <v>55</v>
      </c>
      <c r="R1507" s="140">
        <v>45</v>
      </c>
      <c r="S1507" s="140" t="s">
        <v>2820</v>
      </c>
      <c r="T1507" s="151" t="s">
        <v>370</v>
      </c>
      <c r="U1507" s="140" t="s">
        <v>100</v>
      </c>
      <c r="V1507" s="164" t="s">
        <v>1</v>
      </c>
      <c r="W1507" s="170">
        <f t="shared" ca="1" si="193"/>
        <v>1979</v>
      </c>
      <c r="X1507" s="170" t="str">
        <f>INDEX(Kraftwerksliste!$C$21:$Z$559,MATCH(A1507,Kraftwerksliste!$D$21:$D$559,0),17)</f>
        <v>Steam turbine</v>
      </c>
      <c r="Z1507" s="153" t="str" cm="1">
        <f t="array" aca="1" ref="Z1507" ca="1">CELL("format",I1507)</f>
        <v>D1</v>
      </c>
      <c r="AA1507" s="6">
        <v>1506</v>
      </c>
      <c r="AB1507" s="173">
        <f t="shared" ca="1" si="194"/>
        <v>1979</v>
      </c>
      <c r="AC1507" s="6">
        <f t="shared" si="195"/>
        <v>0</v>
      </c>
      <c r="AD1507" s="6">
        <f t="shared" si="196"/>
        <v>0</v>
      </c>
      <c r="AE1507" s="6">
        <f t="shared" si="198"/>
        <v>10</v>
      </c>
      <c r="AF1507" s="6" t="str">
        <f t="shared" si="197"/>
        <v>in Betrieb</v>
      </c>
    </row>
    <row r="1508" spans="1:32" x14ac:dyDescent="0.25">
      <c r="A1508" s="50" t="s">
        <v>682</v>
      </c>
      <c r="B1508" s="50" t="s">
        <v>683</v>
      </c>
      <c r="C1508" s="50" t="s">
        <v>684</v>
      </c>
      <c r="D1508" s="75">
        <v>64293</v>
      </c>
      <c r="E1508" s="50" t="s">
        <v>685</v>
      </c>
      <c r="F1508" s="50" t="s">
        <v>686</v>
      </c>
      <c r="G1508" s="36" t="s">
        <v>220</v>
      </c>
      <c r="H1508" s="50"/>
      <c r="I1508" s="29">
        <v>2013</v>
      </c>
      <c r="J1508" s="29">
        <v>2013</v>
      </c>
      <c r="K1508" s="50" t="s">
        <v>120</v>
      </c>
      <c r="L1508" s="50" t="s">
        <v>20</v>
      </c>
      <c r="M1508" s="51"/>
      <c r="N1508" s="51"/>
      <c r="O1508" s="51" t="s">
        <v>20</v>
      </c>
      <c r="P1508" s="50" t="s">
        <v>130</v>
      </c>
      <c r="Q1508" s="50" t="s">
        <v>58</v>
      </c>
      <c r="R1508" s="55">
        <v>94.6</v>
      </c>
      <c r="S1508" s="50" t="s">
        <v>687</v>
      </c>
      <c r="T1508" s="50" t="s">
        <v>370</v>
      </c>
      <c r="U1508" s="50" t="s">
        <v>601</v>
      </c>
      <c r="V1508" s="153" t="s">
        <v>120</v>
      </c>
      <c r="W1508" s="170" t="str">
        <f t="shared" ca="1" si="193"/>
        <v>2013</v>
      </c>
      <c r="X1508" s="170" t="e">
        <f>INDEX(Kraftwerksliste!$C$21:$Z$559,MATCH(A1508,Kraftwerksliste!$D$21:$D$559,0),17)</f>
        <v>#N/A</v>
      </c>
      <c r="Z1508" s="153" t="str" cm="1">
        <f t="array" aca="1" ref="Z1508" ca="1">CELL("format",I1508)</f>
        <v>G</v>
      </c>
      <c r="AA1508" s="6">
        <v>1507</v>
      </c>
      <c r="AB1508" s="173" t="str">
        <f t="shared" ca="1" si="194"/>
        <v>2013</v>
      </c>
      <c r="AC1508" s="6">
        <f t="shared" si="195"/>
        <v>0</v>
      </c>
      <c r="AD1508" s="6">
        <f t="shared" si="196"/>
        <v>0</v>
      </c>
      <c r="AE1508" s="6">
        <f t="shared" si="198"/>
        <v>35</v>
      </c>
      <c r="AF1508" s="6" t="str">
        <f t="shared" si="197"/>
        <v>Gesetzlich an Stilllegung gehindert</v>
      </c>
    </row>
    <row r="1509" spans="1:32" x14ac:dyDescent="0.25">
      <c r="A1509" s="54" t="s">
        <v>733</v>
      </c>
      <c r="B1509" s="50" t="s">
        <v>734</v>
      </c>
      <c r="C1509" s="50"/>
      <c r="D1509" s="77">
        <v>44147</v>
      </c>
      <c r="E1509" s="50" t="s">
        <v>731</v>
      </c>
      <c r="F1509" s="50" t="s">
        <v>735</v>
      </c>
      <c r="G1509" s="56" t="s">
        <v>54</v>
      </c>
      <c r="H1509" s="50"/>
      <c r="I1509" s="29" t="s">
        <v>736</v>
      </c>
      <c r="J1509" s="29" t="s">
        <v>736</v>
      </c>
      <c r="K1509" s="50" t="s">
        <v>1</v>
      </c>
      <c r="L1509" s="50" t="s">
        <v>711</v>
      </c>
      <c r="M1509" s="50" t="s">
        <v>737</v>
      </c>
      <c r="N1509" s="50"/>
      <c r="O1509" s="50" t="s">
        <v>407</v>
      </c>
      <c r="P1509" s="50" t="s">
        <v>130</v>
      </c>
      <c r="Q1509" s="50" t="s">
        <v>158</v>
      </c>
      <c r="R1509" s="55">
        <v>16</v>
      </c>
      <c r="S1509" s="50" t="s">
        <v>738</v>
      </c>
      <c r="T1509" s="54" t="s">
        <v>149</v>
      </c>
      <c r="U1509" s="50" t="s">
        <v>739</v>
      </c>
      <c r="V1509" s="153" t="s">
        <v>1</v>
      </c>
      <c r="W1509" s="170" t="str">
        <f t="shared" ca="1" si="193"/>
        <v>1989</v>
      </c>
      <c r="X1509" s="170" t="str">
        <f>INDEX(Kraftwerksliste!$C$21:$Z$559,MATCH(A1509,Kraftwerksliste!$D$21:$D$559,0),17)</f>
        <v>Combustion Engine</v>
      </c>
      <c r="Z1509" s="153" t="str" cm="1">
        <f t="array" aca="1" ref="Z1509" ca="1">CELL("format",I1509)</f>
        <v>G</v>
      </c>
      <c r="AA1509" s="6">
        <v>1508</v>
      </c>
      <c r="AB1509" s="173" t="str">
        <f t="shared" ca="1" si="194"/>
        <v>1989</v>
      </c>
      <c r="AC1509" s="6">
        <f t="shared" si="195"/>
        <v>0</v>
      </c>
      <c r="AD1509" s="6">
        <f t="shared" si="196"/>
        <v>0</v>
      </c>
      <c r="AE1509" s="6">
        <f t="shared" si="198"/>
        <v>10</v>
      </c>
      <c r="AF1509" s="6" t="str">
        <f t="shared" si="197"/>
        <v>in Betrieb</v>
      </c>
    </row>
    <row r="1510" spans="1:32" x14ac:dyDescent="0.25">
      <c r="A1510" s="139" t="s">
        <v>2891</v>
      </c>
      <c r="B1510" s="139" t="s">
        <v>2892</v>
      </c>
      <c r="C1510" s="139" t="s">
        <v>2893</v>
      </c>
      <c r="D1510" s="139">
        <v>39576</v>
      </c>
      <c r="E1510" s="139" t="s">
        <v>2894</v>
      </c>
      <c r="F1510" s="139" t="s">
        <v>2895</v>
      </c>
      <c r="G1510" s="139" t="s">
        <v>99</v>
      </c>
      <c r="H1510" s="139"/>
      <c r="I1510" s="30">
        <v>34611</v>
      </c>
      <c r="J1510" s="30">
        <v>34611</v>
      </c>
      <c r="K1510" s="139" t="s">
        <v>1</v>
      </c>
      <c r="L1510" s="139" t="s">
        <v>20</v>
      </c>
      <c r="M1510" s="139"/>
      <c r="N1510" s="139"/>
      <c r="O1510" s="139" t="s">
        <v>20</v>
      </c>
      <c r="P1510" s="139" t="s">
        <v>130</v>
      </c>
      <c r="Q1510" s="139" t="s">
        <v>158</v>
      </c>
      <c r="R1510" s="140">
        <v>13.2</v>
      </c>
      <c r="S1510" s="140" t="s">
        <v>3812</v>
      </c>
      <c r="T1510" s="151" t="s">
        <v>149</v>
      </c>
      <c r="U1510" s="140" t="s">
        <v>2897</v>
      </c>
      <c r="V1510" s="164" t="s">
        <v>1</v>
      </c>
      <c r="W1510" s="170">
        <f t="shared" ca="1" si="193"/>
        <v>1994</v>
      </c>
      <c r="X1510" s="170" t="str">
        <f>INDEX(Kraftwerksliste!$C$21:$Z$559,MATCH(A1510,Kraftwerksliste!$D$21:$D$559,0),17)</f>
        <v>Steam turbine</v>
      </c>
      <c r="Z1510" s="153" t="str" cm="1">
        <f t="array" aca="1" ref="Z1510" ca="1">CELL("format",I1510)</f>
        <v>D1</v>
      </c>
      <c r="AA1510" s="6">
        <v>1509</v>
      </c>
      <c r="AB1510" s="173">
        <f t="shared" ca="1" si="194"/>
        <v>1994</v>
      </c>
      <c r="AC1510" s="6">
        <f t="shared" si="195"/>
        <v>0</v>
      </c>
      <c r="AD1510" s="6">
        <f t="shared" si="196"/>
        <v>0</v>
      </c>
      <c r="AE1510" s="6">
        <f t="shared" si="198"/>
        <v>10</v>
      </c>
      <c r="AF1510" s="6" t="str">
        <f t="shared" si="197"/>
        <v>in Betrieb</v>
      </c>
    </row>
    <row r="1511" spans="1:32" x14ac:dyDescent="0.25">
      <c r="A1511" s="139" t="s">
        <v>1536</v>
      </c>
      <c r="B1511" s="139" t="s">
        <v>1537</v>
      </c>
      <c r="C1511" s="139" t="s">
        <v>1538</v>
      </c>
      <c r="D1511" s="139">
        <v>50354</v>
      </c>
      <c r="E1511" s="139" t="s">
        <v>1539</v>
      </c>
      <c r="F1511" s="139" t="s">
        <v>1540</v>
      </c>
      <c r="G1511" s="139" t="s">
        <v>54</v>
      </c>
      <c r="H1511" s="139"/>
      <c r="I1511" s="30">
        <v>39814</v>
      </c>
      <c r="J1511" s="38">
        <v>39814</v>
      </c>
      <c r="K1511" s="50" t="s">
        <v>1</v>
      </c>
      <c r="L1511" s="50" t="s">
        <v>110</v>
      </c>
      <c r="M1511" s="50" t="s">
        <v>16</v>
      </c>
      <c r="N1511" s="50" t="s">
        <v>218</v>
      </c>
      <c r="O1511" s="50" t="s">
        <v>16</v>
      </c>
      <c r="P1511" s="50" t="s">
        <v>130</v>
      </c>
      <c r="Q1511" s="50" t="s">
        <v>158</v>
      </c>
      <c r="R1511" s="140">
        <v>33.4</v>
      </c>
      <c r="S1511" s="140"/>
      <c r="T1511" s="151">
        <v>10</v>
      </c>
      <c r="U1511" s="140" t="s">
        <v>1541</v>
      </c>
      <c r="V1511" s="164" t="s">
        <v>1</v>
      </c>
      <c r="W1511" s="170">
        <f t="shared" ca="1" si="193"/>
        <v>2009</v>
      </c>
      <c r="X1511" s="170" t="str">
        <f>INDEX(Kraftwerksliste!$C$21:$Z$559,MATCH(A1511,Kraftwerksliste!$D$21:$D$559,0),17)</f>
        <v>Steam turbine</v>
      </c>
      <c r="Z1511" s="153" t="str" cm="1">
        <f t="array" aca="1" ref="Z1511" ca="1">CELL("format",I1511)</f>
        <v>D1</v>
      </c>
      <c r="AA1511" s="6">
        <v>1510</v>
      </c>
      <c r="AB1511" s="173">
        <f t="shared" ca="1" si="194"/>
        <v>2009</v>
      </c>
      <c r="AC1511" s="6">
        <f t="shared" si="195"/>
        <v>0</v>
      </c>
      <c r="AD1511" s="6">
        <f t="shared" si="196"/>
        <v>0</v>
      </c>
      <c r="AE1511" s="6">
        <f t="shared" si="198"/>
        <v>10</v>
      </c>
      <c r="AF1511" s="6" t="str">
        <f t="shared" si="197"/>
        <v>in Betrieb</v>
      </c>
    </row>
    <row r="1512" spans="1:32" x14ac:dyDescent="0.25">
      <c r="A1512" s="139" t="s">
        <v>5029</v>
      </c>
      <c r="B1512" s="139" t="s">
        <v>5030</v>
      </c>
      <c r="C1512" s="139" t="s">
        <v>5031</v>
      </c>
      <c r="D1512" s="139">
        <v>16945</v>
      </c>
      <c r="E1512" s="139" t="s">
        <v>6619</v>
      </c>
      <c r="F1512" s="139"/>
      <c r="G1512" s="139" t="s">
        <v>66</v>
      </c>
      <c r="H1512" s="139"/>
      <c r="I1512" s="29">
        <v>2004</v>
      </c>
      <c r="J1512" s="29">
        <v>2004</v>
      </c>
      <c r="K1512" s="139" t="s">
        <v>1</v>
      </c>
      <c r="L1512" s="139" t="s">
        <v>3864</v>
      </c>
      <c r="M1512" s="139"/>
      <c r="N1512" s="139"/>
      <c r="O1512" s="139" t="s">
        <v>3864</v>
      </c>
      <c r="P1512" s="139" t="s">
        <v>55</v>
      </c>
      <c r="Q1512" s="139"/>
      <c r="R1512" s="140">
        <v>14.4</v>
      </c>
      <c r="S1512" s="140" t="s">
        <v>7355</v>
      </c>
      <c r="T1512" s="151">
        <v>33</v>
      </c>
      <c r="U1512" s="140" t="s">
        <v>70</v>
      </c>
      <c r="V1512" s="164" t="s">
        <v>1</v>
      </c>
      <c r="W1512" s="170" t="str">
        <f t="shared" ca="1" si="193"/>
        <v>2004</v>
      </c>
      <c r="X1512" s="170" t="e">
        <f>INDEX(Kraftwerksliste!$C$21:$Z$559,MATCH(A1512,Kraftwerksliste!$D$21:$D$559,0),17)</f>
        <v>#N/A</v>
      </c>
      <c r="Z1512" s="153" t="str" cm="1">
        <f t="array" aca="1" ref="Z1512" ca="1">CELL("format",I1512)</f>
        <v>G</v>
      </c>
      <c r="AA1512" s="6">
        <v>1511</v>
      </c>
      <c r="AB1512" s="173" t="str">
        <f t="shared" ca="1" si="194"/>
        <v>2004</v>
      </c>
      <c r="AC1512" s="6">
        <f t="shared" si="195"/>
        <v>0</v>
      </c>
      <c r="AD1512" s="6">
        <f t="shared" si="196"/>
        <v>0</v>
      </c>
      <c r="AE1512" s="6">
        <f t="shared" si="198"/>
        <v>10</v>
      </c>
      <c r="AF1512" s="6" t="str">
        <f t="shared" si="197"/>
        <v>in Betrieb</v>
      </c>
    </row>
    <row r="1513" spans="1:32" x14ac:dyDescent="0.25">
      <c r="A1513" s="50" t="s">
        <v>1127</v>
      </c>
      <c r="B1513" s="33" t="s">
        <v>1128</v>
      </c>
      <c r="C1513" s="36" t="s">
        <v>1129</v>
      </c>
      <c r="D1513" s="77">
        <v>36039</v>
      </c>
      <c r="E1513" s="33" t="s">
        <v>1130</v>
      </c>
      <c r="F1513" s="33" t="s">
        <v>1131</v>
      </c>
      <c r="G1513" s="36" t="s">
        <v>220</v>
      </c>
      <c r="H1513" s="36"/>
      <c r="I1513" s="30">
        <v>41153</v>
      </c>
      <c r="J1513" s="38">
        <v>41153</v>
      </c>
      <c r="K1513" s="50" t="s">
        <v>1</v>
      </c>
      <c r="L1513" s="50" t="s">
        <v>20</v>
      </c>
      <c r="M1513" s="51"/>
      <c r="N1513" s="33"/>
      <c r="O1513" s="33" t="s">
        <v>20</v>
      </c>
      <c r="P1513" s="36" t="s">
        <v>130</v>
      </c>
      <c r="Q1513" s="33" t="s">
        <v>55</v>
      </c>
      <c r="R1513" s="52">
        <v>26.2</v>
      </c>
      <c r="S1513" s="62" t="s">
        <v>1132</v>
      </c>
      <c r="T1513" s="54" t="s">
        <v>149</v>
      </c>
      <c r="U1513" s="36" t="s">
        <v>251</v>
      </c>
      <c r="V1513" s="158" t="s">
        <v>1</v>
      </c>
      <c r="W1513" s="170">
        <f t="shared" ca="1" si="193"/>
        <v>2012</v>
      </c>
      <c r="X1513" s="170" t="str">
        <f>INDEX(Kraftwerksliste!$C$21:$Z$559,MATCH(A1513,Kraftwerksliste!$D$21:$D$559,0),17)</f>
        <v>Steam turbine</v>
      </c>
      <c r="Z1513" s="153" t="str" cm="1">
        <f t="array" aca="1" ref="Z1513" ca="1">CELL("format",I1513)</f>
        <v>D1</v>
      </c>
      <c r="AA1513" s="6">
        <v>1512</v>
      </c>
      <c r="AB1513" s="173">
        <f t="shared" ca="1" si="194"/>
        <v>2012</v>
      </c>
      <c r="AC1513" s="6">
        <f t="shared" si="195"/>
        <v>0</v>
      </c>
      <c r="AD1513" s="6">
        <f t="shared" si="196"/>
        <v>0</v>
      </c>
      <c r="AE1513" s="6">
        <f t="shared" si="198"/>
        <v>10</v>
      </c>
      <c r="AF1513" s="6" t="str">
        <f t="shared" si="197"/>
        <v>in Betrieb</v>
      </c>
    </row>
    <row r="1514" spans="1:32" x14ac:dyDescent="0.25">
      <c r="A1514" s="54" t="s">
        <v>1133</v>
      </c>
      <c r="B1514" s="50" t="s">
        <v>1128</v>
      </c>
      <c r="C1514" s="50" t="s">
        <v>1134</v>
      </c>
      <c r="D1514" s="77">
        <v>36039</v>
      </c>
      <c r="E1514" s="50" t="s">
        <v>1130</v>
      </c>
      <c r="F1514" s="50" t="s">
        <v>1131</v>
      </c>
      <c r="G1514" s="56" t="s">
        <v>220</v>
      </c>
      <c r="H1514" s="50"/>
      <c r="I1514" s="30">
        <v>30040</v>
      </c>
      <c r="J1514" s="38">
        <v>30040</v>
      </c>
      <c r="K1514" s="50" t="s">
        <v>1</v>
      </c>
      <c r="L1514" s="50" t="s">
        <v>20</v>
      </c>
      <c r="M1514" s="50"/>
      <c r="N1514" s="50"/>
      <c r="O1514" s="50" t="s">
        <v>20</v>
      </c>
      <c r="P1514" s="50" t="s">
        <v>58</v>
      </c>
      <c r="Q1514" s="50" t="s">
        <v>55</v>
      </c>
      <c r="R1514" s="55">
        <v>7.48</v>
      </c>
      <c r="S1514" s="50" t="s">
        <v>1132</v>
      </c>
      <c r="T1514" s="50" t="s">
        <v>149</v>
      </c>
      <c r="U1514" s="50" t="s">
        <v>251</v>
      </c>
      <c r="V1514" s="153" t="s">
        <v>1</v>
      </c>
      <c r="W1514" s="170">
        <f t="shared" ca="1" si="193"/>
        <v>1982</v>
      </c>
      <c r="X1514" s="170" t="str">
        <f>INDEX(Kraftwerksliste!$C$21:$Z$559,MATCH(A1514,Kraftwerksliste!$D$21:$D$559,0),17)</f>
        <v>Steam turbine</v>
      </c>
      <c r="Z1514" s="153" t="str" cm="1">
        <f t="array" aca="1" ref="Z1514" ca="1">CELL("format",I1514)</f>
        <v>D1</v>
      </c>
      <c r="AA1514" s="6">
        <v>1513</v>
      </c>
      <c r="AB1514" s="173">
        <f t="shared" ca="1" si="194"/>
        <v>1982</v>
      </c>
      <c r="AC1514" s="6">
        <f t="shared" si="195"/>
        <v>0</v>
      </c>
      <c r="AD1514" s="6">
        <f t="shared" si="196"/>
        <v>0</v>
      </c>
      <c r="AE1514" s="6">
        <f t="shared" si="198"/>
        <v>10</v>
      </c>
      <c r="AF1514" s="6" t="str">
        <f t="shared" si="197"/>
        <v>in Betrieb</v>
      </c>
    </row>
    <row r="1515" spans="1:32" x14ac:dyDescent="0.25">
      <c r="A1515" s="139" t="s">
        <v>5454</v>
      </c>
      <c r="B1515" s="139" t="s">
        <v>5455</v>
      </c>
      <c r="C1515" s="139" t="s">
        <v>5456</v>
      </c>
      <c r="D1515" s="139">
        <v>6688</v>
      </c>
      <c r="E1515" s="139" t="s">
        <v>6858</v>
      </c>
      <c r="F1515" s="139"/>
      <c r="G1515" s="139" t="s">
        <v>99</v>
      </c>
      <c r="H1515" s="139"/>
      <c r="I1515" s="30">
        <v>39079</v>
      </c>
      <c r="J1515" s="30">
        <v>39079</v>
      </c>
      <c r="K1515" s="139" t="s">
        <v>1</v>
      </c>
      <c r="L1515" s="139" t="s">
        <v>3864</v>
      </c>
      <c r="M1515" s="139"/>
      <c r="N1515" s="139"/>
      <c r="O1515" s="139" t="s">
        <v>3864</v>
      </c>
      <c r="P1515" s="139" t="s">
        <v>55</v>
      </c>
      <c r="Q1515" s="139" t="s">
        <v>58</v>
      </c>
      <c r="R1515" s="140">
        <v>28</v>
      </c>
      <c r="S1515" s="140"/>
      <c r="T1515" s="151" t="s">
        <v>370</v>
      </c>
      <c r="U1515" s="140" t="s">
        <v>100</v>
      </c>
      <c r="V1515" s="164" t="s">
        <v>1</v>
      </c>
      <c r="W1515" s="170">
        <f t="shared" ca="1" si="193"/>
        <v>2006</v>
      </c>
      <c r="X1515" s="170" t="e">
        <f>INDEX(Kraftwerksliste!$C$21:$Z$559,MATCH(A1515,Kraftwerksliste!$D$21:$D$559,0),17)</f>
        <v>#N/A</v>
      </c>
      <c r="Z1515" s="153" t="str" cm="1">
        <f t="array" aca="1" ref="Z1515" ca="1">CELL("format",I1515)</f>
        <v>D1</v>
      </c>
      <c r="AA1515" s="6">
        <v>1514</v>
      </c>
      <c r="AB1515" s="173">
        <f t="shared" ca="1" si="194"/>
        <v>2006</v>
      </c>
      <c r="AC1515" s="6">
        <f t="shared" si="195"/>
        <v>0</v>
      </c>
      <c r="AD1515" s="6">
        <f t="shared" si="196"/>
        <v>0</v>
      </c>
      <c r="AE1515" s="6">
        <f t="shared" si="198"/>
        <v>10</v>
      </c>
      <c r="AF1515" s="6" t="str">
        <f t="shared" si="197"/>
        <v>in Betrieb</v>
      </c>
    </row>
    <row r="1516" spans="1:32" x14ac:dyDescent="0.25">
      <c r="A1516" s="139" t="s">
        <v>4727</v>
      </c>
      <c r="B1516" s="139" t="s">
        <v>4728</v>
      </c>
      <c r="C1516" s="139" t="s">
        <v>4729</v>
      </c>
      <c r="D1516" s="139">
        <v>19357</v>
      </c>
      <c r="E1516" s="139" t="s">
        <v>6440</v>
      </c>
      <c r="F1516" s="139"/>
      <c r="G1516" s="139" t="s">
        <v>66</v>
      </c>
      <c r="H1516" s="139"/>
      <c r="I1516" s="30">
        <v>37131</v>
      </c>
      <c r="J1516" s="38">
        <v>37131</v>
      </c>
      <c r="K1516" s="139" t="s">
        <v>1</v>
      </c>
      <c r="L1516" s="139" t="s">
        <v>3864</v>
      </c>
      <c r="M1516" s="139"/>
      <c r="N1516" s="139"/>
      <c r="O1516" s="139" t="s">
        <v>3864</v>
      </c>
      <c r="P1516" s="139" t="s">
        <v>55</v>
      </c>
      <c r="Q1516" s="139" t="s">
        <v>58</v>
      </c>
      <c r="R1516" s="140">
        <v>42</v>
      </c>
      <c r="S1516" s="140"/>
      <c r="T1516" s="151" t="s">
        <v>370</v>
      </c>
      <c r="U1516" s="140" t="s">
        <v>7312</v>
      </c>
      <c r="V1516" s="164" t="s">
        <v>1</v>
      </c>
      <c r="W1516" s="170">
        <f t="shared" ca="1" si="193"/>
        <v>2001</v>
      </c>
      <c r="X1516" s="170" t="e">
        <f>INDEX(Kraftwerksliste!$C$21:$Z$559,MATCH(A1516,Kraftwerksliste!$D$21:$D$559,0),17)</f>
        <v>#N/A</v>
      </c>
      <c r="Z1516" s="153" t="str" cm="1">
        <f t="array" aca="1" ref="Z1516" ca="1">CELL("format",I1516)</f>
        <v>D1</v>
      </c>
      <c r="AA1516" s="6">
        <v>1515</v>
      </c>
      <c r="AB1516" s="173">
        <f t="shared" ca="1" si="194"/>
        <v>2001</v>
      </c>
      <c r="AC1516" s="6">
        <f t="shared" si="195"/>
        <v>0</v>
      </c>
      <c r="AD1516" s="6">
        <f t="shared" si="196"/>
        <v>0</v>
      </c>
      <c r="AE1516" s="6">
        <f t="shared" si="198"/>
        <v>10</v>
      </c>
      <c r="AF1516" s="6" t="str">
        <f t="shared" si="197"/>
        <v>in Betrieb</v>
      </c>
    </row>
    <row r="1517" spans="1:32" x14ac:dyDescent="0.25">
      <c r="A1517" s="139" t="s">
        <v>4959</v>
      </c>
      <c r="B1517" s="139" t="s">
        <v>4960</v>
      </c>
      <c r="C1517" s="139" t="s">
        <v>4961</v>
      </c>
      <c r="D1517" s="139">
        <v>41812</v>
      </c>
      <c r="E1517" s="139" t="s">
        <v>6570</v>
      </c>
      <c r="F1517" s="139"/>
      <c r="G1517" s="139" t="s">
        <v>54</v>
      </c>
      <c r="H1517" s="139"/>
      <c r="I1517" s="30">
        <v>37126</v>
      </c>
      <c r="J1517" s="38">
        <v>37126</v>
      </c>
      <c r="K1517" s="139" t="s">
        <v>1</v>
      </c>
      <c r="L1517" s="139" t="s">
        <v>3864</v>
      </c>
      <c r="M1517" s="139"/>
      <c r="N1517" s="139"/>
      <c r="O1517" s="139" t="s">
        <v>3864</v>
      </c>
      <c r="P1517" s="139" t="s">
        <v>55</v>
      </c>
      <c r="Q1517" s="139" t="s">
        <v>58</v>
      </c>
      <c r="R1517" s="140">
        <v>10</v>
      </c>
      <c r="S1517" s="140"/>
      <c r="T1517" s="151" t="s">
        <v>149</v>
      </c>
      <c r="U1517" s="140" t="s">
        <v>7347</v>
      </c>
      <c r="V1517" s="164" t="s">
        <v>1</v>
      </c>
      <c r="W1517" s="170">
        <f t="shared" ca="1" si="193"/>
        <v>2001</v>
      </c>
      <c r="X1517" s="170" t="e">
        <f>INDEX(Kraftwerksliste!$C$21:$Z$559,MATCH(A1517,Kraftwerksliste!$D$21:$D$559,0),17)</f>
        <v>#N/A</v>
      </c>
      <c r="Z1517" s="153" t="str" cm="1">
        <f t="array" aca="1" ref="Z1517" ca="1">CELL("format",I1517)</f>
        <v>D1</v>
      </c>
      <c r="AA1517" s="6">
        <v>1516</v>
      </c>
      <c r="AB1517" s="173">
        <f t="shared" ca="1" si="194"/>
        <v>2001</v>
      </c>
      <c r="AC1517" s="6">
        <f t="shared" si="195"/>
        <v>0</v>
      </c>
      <c r="AD1517" s="6">
        <f t="shared" si="196"/>
        <v>0</v>
      </c>
      <c r="AE1517" s="6">
        <f t="shared" si="198"/>
        <v>10</v>
      </c>
      <c r="AF1517" s="6" t="str">
        <f t="shared" si="197"/>
        <v>in Betrieb</v>
      </c>
    </row>
    <row r="1518" spans="1:32" x14ac:dyDescent="0.25">
      <c r="A1518" s="139" t="s">
        <v>5299</v>
      </c>
      <c r="B1518" s="139" t="s">
        <v>4728</v>
      </c>
      <c r="C1518" s="139" t="s">
        <v>5300</v>
      </c>
      <c r="D1518" s="139">
        <v>39579</v>
      </c>
      <c r="E1518" s="139" t="s">
        <v>6769</v>
      </c>
      <c r="F1518" s="139"/>
      <c r="G1518" s="139" t="s">
        <v>99</v>
      </c>
      <c r="H1518" s="139"/>
      <c r="I1518" s="30">
        <v>37361</v>
      </c>
      <c r="J1518" s="30">
        <v>37361</v>
      </c>
      <c r="K1518" s="139" t="s">
        <v>1</v>
      </c>
      <c r="L1518" s="139" t="s">
        <v>3864</v>
      </c>
      <c r="M1518" s="139"/>
      <c r="N1518" s="139"/>
      <c r="O1518" s="139" t="s">
        <v>3864</v>
      </c>
      <c r="P1518" s="139" t="s">
        <v>55</v>
      </c>
      <c r="Q1518" s="139" t="s">
        <v>58</v>
      </c>
      <c r="R1518" s="140">
        <v>14</v>
      </c>
      <c r="S1518" s="140"/>
      <c r="T1518" s="151" t="s">
        <v>149</v>
      </c>
      <c r="U1518" s="140" t="s">
        <v>161</v>
      </c>
      <c r="V1518" s="164" t="s">
        <v>1</v>
      </c>
      <c r="W1518" s="170">
        <f t="shared" ca="1" si="193"/>
        <v>2002</v>
      </c>
      <c r="X1518" s="170" t="e">
        <f>INDEX(Kraftwerksliste!$C$21:$Z$559,MATCH(A1518,Kraftwerksliste!$D$21:$D$559,0),17)</f>
        <v>#N/A</v>
      </c>
      <c r="Z1518" s="153" t="str" cm="1">
        <f t="array" aca="1" ref="Z1518" ca="1">CELL("format",I1518)</f>
        <v>D1</v>
      </c>
      <c r="AA1518" s="6">
        <v>1517</v>
      </c>
      <c r="AB1518" s="173">
        <f t="shared" ca="1" si="194"/>
        <v>2002</v>
      </c>
      <c r="AC1518" s="6">
        <f t="shared" si="195"/>
        <v>0</v>
      </c>
      <c r="AD1518" s="6">
        <f t="shared" si="196"/>
        <v>0</v>
      </c>
      <c r="AE1518" s="6">
        <f t="shared" si="198"/>
        <v>10</v>
      </c>
      <c r="AF1518" s="6" t="str">
        <f t="shared" si="197"/>
        <v>in Betrieb</v>
      </c>
    </row>
    <row r="1519" spans="1:32" x14ac:dyDescent="0.25">
      <c r="A1519" s="139" t="s">
        <v>5336</v>
      </c>
      <c r="B1519" s="139" t="s">
        <v>5337</v>
      </c>
      <c r="C1519" s="139" t="s">
        <v>5338</v>
      </c>
      <c r="D1519" s="139">
        <v>54421</v>
      </c>
      <c r="E1519" s="139" t="s">
        <v>6788</v>
      </c>
      <c r="F1519" s="139"/>
      <c r="G1519" s="139" t="s">
        <v>98</v>
      </c>
      <c r="H1519" s="139"/>
      <c r="I1519" s="32">
        <v>2002</v>
      </c>
      <c r="J1519" s="32">
        <v>2002</v>
      </c>
      <c r="K1519" s="139" t="s">
        <v>1</v>
      </c>
      <c r="L1519" s="139" t="s">
        <v>3864</v>
      </c>
      <c r="M1519" s="139"/>
      <c r="N1519" s="139"/>
      <c r="O1519" s="139" t="s">
        <v>3864</v>
      </c>
      <c r="P1519" s="139" t="s">
        <v>55</v>
      </c>
      <c r="Q1519" s="139" t="s">
        <v>58</v>
      </c>
      <c r="R1519" s="140">
        <v>13.5</v>
      </c>
      <c r="S1519" s="140" t="s">
        <v>7392</v>
      </c>
      <c r="T1519" s="151" t="s">
        <v>7393</v>
      </c>
      <c r="U1519" s="140" t="s">
        <v>61</v>
      </c>
      <c r="V1519" s="164" t="s">
        <v>1</v>
      </c>
      <c r="W1519" s="170" t="str">
        <f t="shared" ca="1" si="193"/>
        <v>2002</v>
      </c>
      <c r="X1519" s="170" t="e">
        <f>INDEX(Kraftwerksliste!$C$21:$Z$559,MATCH(A1519,Kraftwerksliste!$D$21:$D$559,0),17)</f>
        <v>#N/A</v>
      </c>
      <c r="Z1519" s="153" t="str" cm="1">
        <f t="array" aca="1" ref="Z1519" ca="1">CELL("format",I1519)</f>
        <v>G</v>
      </c>
      <c r="AA1519" s="6">
        <v>1518</v>
      </c>
      <c r="AB1519" s="173" t="str">
        <f t="shared" ca="1" si="194"/>
        <v>2002</v>
      </c>
      <c r="AC1519" s="6">
        <f t="shared" si="195"/>
        <v>0</v>
      </c>
      <c r="AD1519" s="6">
        <f t="shared" si="196"/>
        <v>0</v>
      </c>
      <c r="AE1519" s="6">
        <f t="shared" si="198"/>
        <v>10</v>
      </c>
      <c r="AF1519" s="6" t="str">
        <f t="shared" si="197"/>
        <v>in Betrieb</v>
      </c>
    </row>
    <row r="1520" spans="1:32" ht="50" x14ac:dyDescent="0.25">
      <c r="A1520" s="139" t="s">
        <v>2309</v>
      </c>
      <c r="B1520" s="139" t="s">
        <v>2310</v>
      </c>
      <c r="C1520" s="139" t="s">
        <v>2311</v>
      </c>
      <c r="D1520" s="139">
        <v>31171</v>
      </c>
      <c r="E1520" s="139" t="s">
        <v>2312</v>
      </c>
      <c r="F1520" s="139" t="s">
        <v>2313</v>
      </c>
      <c r="G1520" s="139" t="s">
        <v>59</v>
      </c>
      <c r="H1520" s="139"/>
      <c r="I1520" s="165" t="s">
        <v>7490</v>
      </c>
      <c r="J1520" s="47" t="s">
        <v>7490</v>
      </c>
      <c r="K1520" s="139" t="s">
        <v>5</v>
      </c>
      <c r="L1520" s="139" t="s">
        <v>20</v>
      </c>
      <c r="M1520" s="139" t="s">
        <v>32</v>
      </c>
      <c r="N1520" s="139" t="s">
        <v>2314</v>
      </c>
      <c r="O1520" s="139" t="s">
        <v>20</v>
      </c>
      <c r="P1520" s="139" t="s">
        <v>58</v>
      </c>
      <c r="Q1520" s="139" t="s">
        <v>55</v>
      </c>
      <c r="R1520" s="140">
        <v>30.6</v>
      </c>
      <c r="S1520" s="140"/>
      <c r="T1520" s="151" t="s">
        <v>149</v>
      </c>
      <c r="U1520" s="140" t="s">
        <v>161</v>
      </c>
      <c r="V1520" s="164" t="s">
        <v>5</v>
      </c>
      <c r="W1520" s="170" t="str">
        <f t="shared" ca="1" si="193"/>
        <v>1953</v>
      </c>
      <c r="X1520" s="170" t="e">
        <f>INDEX(Kraftwerksliste!$C$21:$Z$559,MATCH(A1520,Kraftwerksliste!$D$21:$D$559,0),17)</f>
        <v>#N/A</v>
      </c>
      <c r="Z1520" s="153" t="str" cm="1">
        <f t="array" aca="1" ref="Z1520" ca="1">CELL("format",I1520)</f>
        <v>G</v>
      </c>
      <c r="AA1520" s="6">
        <v>1519</v>
      </c>
      <c r="AB1520" s="173" t="str">
        <f t="shared" ca="1" si="194"/>
        <v>1953</v>
      </c>
      <c r="AC1520" s="6">
        <f t="shared" si="195"/>
        <v>0</v>
      </c>
      <c r="AD1520" s="6">
        <f t="shared" si="196"/>
        <v>0</v>
      </c>
      <c r="AE1520" s="6">
        <f t="shared" si="198"/>
        <v>10</v>
      </c>
      <c r="AF1520" s="6" t="str">
        <f t="shared" si="197"/>
        <v>Sonderfall</v>
      </c>
    </row>
    <row r="1521" spans="1:32" x14ac:dyDescent="0.25">
      <c r="A1521" s="139" t="s">
        <v>1502</v>
      </c>
      <c r="B1521" s="139" t="s">
        <v>1503</v>
      </c>
      <c r="C1521" s="139" t="s">
        <v>1504</v>
      </c>
      <c r="D1521" s="139">
        <v>31249</v>
      </c>
      <c r="E1521" s="139" t="s">
        <v>1505</v>
      </c>
      <c r="F1521" s="139" t="s">
        <v>1506</v>
      </c>
      <c r="G1521" s="139" t="s">
        <v>59</v>
      </c>
      <c r="H1521" s="139"/>
      <c r="I1521" s="47">
        <v>37879</v>
      </c>
      <c r="J1521" s="47">
        <v>37879</v>
      </c>
      <c r="K1521" s="50" t="s">
        <v>5</v>
      </c>
      <c r="L1521" s="50" t="s">
        <v>20</v>
      </c>
      <c r="M1521" s="50" t="s">
        <v>20</v>
      </c>
      <c r="N1521" s="50" t="s">
        <v>176</v>
      </c>
      <c r="O1521" s="50" t="s">
        <v>20</v>
      </c>
      <c r="P1521" s="50" t="s">
        <v>58</v>
      </c>
      <c r="Q1521" s="50" t="s">
        <v>55</v>
      </c>
      <c r="R1521" s="140">
        <v>17.11</v>
      </c>
      <c r="S1521" s="140" t="s">
        <v>3800</v>
      </c>
      <c r="T1521" s="151" t="s">
        <v>370</v>
      </c>
      <c r="U1521" s="140" t="s">
        <v>161</v>
      </c>
      <c r="V1521" s="164" t="s">
        <v>5</v>
      </c>
      <c r="W1521" s="170">
        <f t="shared" ca="1" si="193"/>
        <v>2003</v>
      </c>
      <c r="X1521" s="170" t="e">
        <f>INDEX(Kraftwerksliste!$C$21:$Z$559,MATCH(A1521,Kraftwerksliste!$D$21:$D$559,0),17)</f>
        <v>#N/A</v>
      </c>
      <c r="Z1521" s="153" t="str" cm="1">
        <f t="array" aca="1" ref="Z1521" ca="1">CELL("format",I1521)</f>
        <v>D1</v>
      </c>
      <c r="AA1521" s="6">
        <v>1520</v>
      </c>
      <c r="AB1521" s="173">
        <f t="shared" ca="1" si="194"/>
        <v>2003</v>
      </c>
      <c r="AC1521" s="6">
        <f t="shared" si="195"/>
        <v>0</v>
      </c>
      <c r="AD1521" s="6">
        <f t="shared" si="196"/>
        <v>0</v>
      </c>
      <c r="AE1521" s="6">
        <f t="shared" si="198"/>
        <v>10</v>
      </c>
      <c r="AF1521" s="6" t="str">
        <f t="shared" si="197"/>
        <v>Sonderfall</v>
      </c>
    </row>
    <row r="1522" spans="1:32" x14ac:dyDescent="0.25">
      <c r="A1522" s="139" t="s">
        <v>2999</v>
      </c>
      <c r="B1522" s="139" t="s">
        <v>1697</v>
      </c>
      <c r="C1522" s="139" t="s">
        <v>3000</v>
      </c>
      <c r="D1522" s="139">
        <v>29525</v>
      </c>
      <c r="E1522" s="139" t="s">
        <v>3001</v>
      </c>
      <c r="F1522" s="139" t="s">
        <v>3002</v>
      </c>
      <c r="G1522" s="139" t="s">
        <v>59</v>
      </c>
      <c r="H1522" s="139"/>
      <c r="I1522" s="30">
        <v>24005</v>
      </c>
      <c r="J1522" s="30">
        <v>24005</v>
      </c>
      <c r="K1522" s="139" t="s">
        <v>5</v>
      </c>
      <c r="L1522" s="139" t="s">
        <v>32</v>
      </c>
      <c r="M1522" s="139" t="s">
        <v>20</v>
      </c>
      <c r="N1522" s="139" t="s">
        <v>3003</v>
      </c>
      <c r="O1522" s="139" t="s">
        <v>32</v>
      </c>
      <c r="P1522" s="139" t="s">
        <v>58</v>
      </c>
      <c r="Q1522" s="139" t="s">
        <v>55</v>
      </c>
      <c r="R1522" s="140">
        <v>40</v>
      </c>
      <c r="S1522" s="140" t="s">
        <v>3004</v>
      </c>
      <c r="T1522" s="151" t="s">
        <v>1451</v>
      </c>
      <c r="U1522" s="140" t="s">
        <v>3813</v>
      </c>
      <c r="V1522" s="164" t="s">
        <v>5</v>
      </c>
      <c r="W1522" s="170">
        <f t="shared" ca="1" si="193"/>
        <v>1965</v>
      </c>
      <c r="X1522" s="170" t="e">
        <f>INDEX(Kraftwerksliste!$C$21:$Z$559,MATCH(A1522,Kraftwerksliste!$D$21:$D$559,0),17)</f>
        <v>#N/A</v>
      </c>
      <c r="Z1522" s="153" t="str" cm="1">
        <f t="array" aca="1" ref="Z1522" ca="1">CELL("format",I1522)</f>
        <v>D1</v>
      </c>
      <c r="AA1522" s="6">
        <v>1521</v>
      </c>
      <c r="AB1522" s="173">
        <f t="shared" ca="1" si="194"/>
        <v>1965</v>
      </c>
      <c r="AC1522" s="6">
        <f t="shared" si="195"/>
        <v>0</v>
      </c>
      <c r="AD1522" s="6">
        <f t="shared" si="196"/>
        <v>0</v>
      </c>
      <c r="AE1522" s="6">
        <f t="shared" si="198"/>
        <v>10</v>
      </c>
      <c r="AF1522" s="6" t="str">
        <f t="shared" si="197"/>
        <v>Sonderfall</v>
      </c>
    </row>
    <row r="1523" spans="1:32" x14ac:dyDescent="0.25">
      <c r="A1523" s="50" t="s">
        <v>1452</v>
      </c>
      <c r="B1523" s="50" t="s">
        <v>1453</v>
      </c>
      <c r="C1523" s="50" t="s">
        <v>1454</v>
      </c>
      <c r="D1523" s="77">
        <v>89542</v>
      </c>
      <c r="E1523" s="50" t="s">
        <v>1455</v>
      </c>
      <c r="F1523" s="50" t="s">
        <v>1456</v>
      </c>
      <c r="G1523" s="56" t="s">
        <v>57</v>
      </c>
      <c r="H1523" s="50"/>
      <c r="I1523" s="30">
        <v>38261</v>
      </c>
      <c r="J1523" s="30">
        <v>38261</v>
      </c>
      <c r="K1523" s="50" t="s">
        <v>1</v>
      </c>
      <c r="L1523" s="50" t="s">
        <v>17</v>
      </c>
      <c r="M1523" s="50"/>
      <c r="N1523" s="50"/>
      <c r="O1523" s="50" t="s">
        <v>17</v>
      </c>
      <c r="P1523" s="50" t="s">
        <v>55</v>
      </c>
      <c r="Q1523" s="50" t="s">
        <v>55</v>
      </c>
      <c r="R1523" s="55">
        <v>14</v>
      </c>
      <c r="S1523" s="50" t="s">
        <v>1457</v>
      </c>
      <c r="T1523" s="54" t="s">
        <v>370</v>
      </c>
      <c r="U1523" s="50" t="s">
        <v>107</v>
      </c>
      <c r="V1523" s="153" t="s">
        <v>1</v>
      </c>
      <c r="W1523" s="170">
        <f t="shared" ca="1" si="193"/>
        <v>2004</v>
      </c>
      <c r="X1523" s="170" t="e">
        <f>INDEX(Kraftwerksliste!$C$21:$Z$559,MATCH(A1523,Kraftwerksliste!$D$21:$D$559,0),17)</f>
        <v>#N/A</v>
      </c>
      <c r="Z1523" s="153" t="str" cm="1">
        <f t="array" aca="1" ref="Z1523" ca="1">CELL("format",I1523)</f>
        <v>D1</v>
      </c>
      <c r="AA1523" s="6">
        <v>1522</v>
      </c>
      <c r="AB1523" s="173">
        <f t="shared" ca="1" si="194"/>
        <v>2004</v>
      </c>
      <c r="AC1523" s="6">
        <f t="shared" si="195"/>
        <v>0</v>
      </c>
      <c r="AD1523" s="6">
        <f t="shared" si="196"/>
        <v>0</v>
      </c>
      <c r="AE1523" s="6">
        <f t="shared" si="198"/>
        <v>10</v>
      </c>
      <c r="AF1523" s="6" t="str">
        <f t="shared" si="197"/>
        <v>in Betrieb</v>
      </c>
    </row>
    <row r="1524" spans="1:32" x14ac:dyDescent="0.25">
      <c r="A1524" s="139" t="s">
        <v>1808</v>
      </c>
      <c r="B1524" s="139" t="s">
        <v>1809</v>
      </c>
      <c r="C1524" s="139" t="s">
        <v>1810</v>
      </c>
      <c r="D1524" s="139">
        <v>47804</v>
      </c>
      <c r="E1524" s="139" t="s">
        <v>1788</v>
      </c>
      <c r="F1524" s="139"/>
      <c r="G1524" s="139" t="s">
        <v>54</v>
      </c>
      <c r="H1524" s="139"/>
      <c r="I1524" s="30">
        <v>40603</v>
      </c>
      <c r="J1524" s="30">
        <v>40603</v>
      </c>
      <c r="K1524" s="139" t="s">
        <v>1</v>
      </c>
      <c r="L1524" s="139" t="s">
        <v>20</v>
      </c>
      <c r="M1524" s="139"/>
      <c r="N1524" s="139"/>
      <c r="O1524" s="139" t="s">
        <v>20</v>
      </c>
      <c r="P1524" s="139" t="s">
        <v>58</v>
      </c>
      <c r="Q1524" s="139" t="s">
        <v>55</v>
      </c>
      <c r="R1524" s="140">
        <v>12.6</v>
      </c>
      <c r="S1524" s="140" t="s">
        <v>1811</v>
      </c>
      <c r="T1524" s="151" t="s">
        <v>149</v>
      </c>
      <c r="U1524" s="140" t="s">
        <v>1812</v>
      </c>
      <c r="V1524" s="164" t="s">
        <v>1</v>
      </c>
      <c r="W1524" s="170">
        <f t="shared" ca="1" si="193"/>
        <v>2011</v>
      </c>
      <c r="X1524" s="170" t="str">
        <f>INDEX(Kraftwerksliste!$C$21:$Z$559,MATCH(A1524,Kraftwerksliste!$D$21:$D$559,0),17)</f>
        <v>Steam turbine</v>
      </c>
      <c r="Z1524" s="153" t="str" cm="1">
        <f t="array" aca="1" ref="Z1524" ca="1">CELL("format",I1524)</f>
        <v>D1</v>
      </c>
      <c r="AA1524" s="6">
        <v>1523</v>
      </c>
      <c r="AB1524" s="173">
        <f t="shared" ca="1" si="194"/>
        <v>2011</v>
      </c>
      <c r="AC1524" s="6">
        <f t="shared" si="195"/>
        <v>0</v>
      </c>
      <c r="AD1524" s="6">
        <f t="shared" si="196"/>
        <v>0</v>
      </c>
      <c r="AE1524" s="6">
        <f t="shared" si="198"/>
        <v>10</v>
      </c>
      <c r="AF1524" s="6" t="str">
        <f t="shared" si="197"/>
        <v>in Betrieb</v>
      </c>
    </row>
    <row r="1525" spans="1:32" ht="25" x14ac:dyDescent="0.25">
      <c r="A1525" s="54" t="s">
        <v>845</v>
      </c>
      <c r="B1525" s="51" t="s">
        <v>846</v>
      </c>
      <c r="C1525" s="50" t="s">
        <v>847</v>
      </c>
      <c r="D1525" s="77">
        <v>40476</v>
      </c>
      <c r="E1525" s="50" t="s">
        <v>823</v>
      </c>
      <c r="F1525" s="50" t="s">
        <v>848</v>
      </c>
      <c r="G1525" s="56" t="s">
        <v>54</v>
      </c>
      <c r="H1525" s="50"/>
      <c r="I1525" s="30">
        <v>41214</v>
      </c>
      <c r="J1525" s="38">
        <v>41214</v>
      </c>
      <c r="K1525" s="50" t="s">
        <v>1</v>
      </c>
      <c r="L1525" s="50" t="s">
        <v>20</v>
      </c>
      <c r="M1525" s="50"/>
      <c r="N1525" s="50"/>
      <c r="O1525" s="92" t="s">
        <v>20</v>
      </c>
      <c r="P1525" s="50" t="s">
        <v>58</v>
      </c>
      <c r="Q1525" s="50" t="s">
        <v>55</v>
      </c>
      <c r="R1525" s="55">
        <v>21.1</v>
      </c>
      <c r="S1525" s="50" t="s">
        <v>849</v>
      </c>
      <c r="T1525" s="54" t="s">
        <v>1451</v>
      </c>
      <c r="U1525" s="62" t="s">
        <v>834</v>
      </c>
      <c r="V1525" s="154" t="s">
        <v>1</v>
      </c>
      <c r="W1525" s="170">
        <f t="shared" ca="1" si="193"/>
        <v>2012</v>
      </c>
      <c r="X1525" s="170" t="str">
        <f>INDEX(Kraftwerksliste!$C$21:$Z$559,MATCH(A1525,Kraftwerksliste!$D$21:$D$559,0),17)</f>
        <v>Steam turbine</v>
      </c>
      <c r="Z1525" s="153" t="str" cm="1">
        <f t="array" aca="1" ref="Z1525" ca="1">CELL("format",I1525)</f>
        <v>D1</v>
      </c>
      <c r="AA1525" s="6">
        <v>1524</v>
      </c>
      <c r="AB1525" s="173">
        <f t="shared" ca="1" si="194"/>
        <v>2012</v>
      </c>
      <c r="AC1525" s="6">
        <f t="shared" si="195"/>
        <v>0</v>
      </c>
      <c r="AD1525" s="6">
        <f t="shared" si="196"/>
        <v>0</v>
      </c>
      <c r="AE1525" s="6">
        <f t="shared" si="198"/>
        <v>10</v>
      </c>
      <c r="AF1525" s="6" t="str">
        <f t="shared" si="197"/>
        <v>in Betrieb</v>
      </c>
    </row>
    <row r="1526" spans="1:32" x14ac:dyDescent="0.25">
      <c r="A1526" s="139" t="s">
        <v>3254</v>
      </c>
      <c r="B1526" s="139" t="s">
        <v>846</v>
      </c>
      <c r="C1526" s="139" t="s">
        <v>3255</v>
      </c>
      <c r="D1526" s="139">
        <v>76742</v>
      </c>
      <c r="E1526" s="139" t="s">
        <v>3256</v>
      </c>
      <c r="F1526" s="139" t="s">
        <v>3257</v>
      </c>
      <c r="G1526" s="139" t="s">
        <v>98</v>
      </c>
      <c r="H1526" s="139"/>
      <c r="I1526" s="30">
        <v>41325</v>
      </c>
      <c r="J1526" s="30">
        <v>41325</v>
      </c>
      <c r="K1526" s="139" t="s">
        <v>1</v>
      </c>
      <c r="L1526" s="139" t="s">
        <v>20</v>
      </c>
      <c r="M1526" s="139"/>
      <c r="N1526" s="139"/>
      <c r="O1526" s="139" t="s">
        <v>20</v>
      </c>
      <c r="P1526" s="139" t="s">
        <v>58</v>
      </c>
      <c r="Q1526" s="139" t="s">
        <v>55</v>
      </c>
      <c r="R1526" s="140">
        <v>13.04</v>
      </c>
      <c r="S1526" s="140" t="s">
        <v>3258</v>
      </c>
      <c r="T1526" s="151" t="s">
        <v>370</v>
      </c>
      <c r="U1526" s="140" t="s">
        <v>150</v>
      </c>
      <c r="V1526" s="164" t="s">
        <v>1</v>
      </c>
      <c r="W1526" s="170">
        <f t="shared" ca="1" si="193"/>
        <v>2013</v>
      </c>
      <c r="X1526" s="170" t="str">
        <f>INDEX(Kraftwerksliste!$C$21:$Z$559,MATCH(A1526,Kraftwerksliste!$D$21:$D$559,0),17)</f>
        <v>Steam turbine</v>
      </c>
      <c r="Z1526" s="153" t="str" cm="1">
        <f t="array" aca="1" ref="Z1526" ca="1">CELL("format",I1526)</f>
        <v>D1</v>
      </c>
      <c r="AA1526" s="6">
        <v>1525</v>
      </c>
      <c r="AB1526" s="173">
        <f t="shared" ca="1" si="194"/>
        <v>2013</v>
      </c>
      <c r="AC1526" s="6">
        <f t="shared" si="195"/>
        <v>0</v>
      </c>
      <c r="AD1526" s="6">
        <f t="shared" si="196"/>
        <v>0</v>
      </c>
      <c r="AE1526" s="6">
        <f t="shared" si="198"/>
        <v>10</v>
      </c>
      <c r="AF1526" s="6" t="str">
        <f t="shared" si="197"/>
        <v>in Betrieb</v>
      </c>
    </row>
    <row r="1527" spans="1:32" x14ac:dyDescent="0.25">
      <c r="A1527" s="50" t="s">
        <v>883</v>
      </c>
      <c r="B1527" s="50" t="s">
        <v>884</v>
      </c>
      <c r="C1527" s="50" t="s">
        <v>885</v>
      </c>
      <c r="D1527" s="75">
        <v>99817</v>
      </c>
      <c r="E1527" s="50" t="s">
        <v>886</v>
      </c>
      <c r="F1527" s="50" t="s">
        <v>887</v>
      </c>
      <c r="G1527" s="36" t="s">
        <v>169</v>
      </c>
      <c r="H1527" s="50"/>
      <c r="I1527" s="30">
        <v>34254</v>
      </c>
      <c r="J1527" s="38">
        <v>34254</v>
      </c>
      <c r="K1527" s="50" t="s">
        <v>1</v>
      </c>
      <c r="L1527" s="50" t="s">
        <v>110</v>
      </c>
      <c r="M1527" s="51" t="s">
        <v>20</v>
      </c>
      <c r="N1527" s="51" t="s">
        <v>651</v>
      </c>
      <c r="O1527" s="51" t="s">
        <v>20</v>
      </c>
      <c r="P1527" s="50" t="s">
        <v>58</v>
      </c>
      <c r="Q1527" s="50" t="s">
        <v>55</v>
      </c>
      <c r="R1527" s="55">
        <v>22.1</v>
      </c>
      <c r="S1527" s="50" t="s">
        <v>888</v>
      </c>
      <c r="T1527" s="50" t="s">
        <v>370</v>
      </c>
      <c r="U1527" s="50" t="s">
        <v>889</v>
      </c>
      <c r="V1527" s="153" t="s">
        <v>1</v>
      </c>
      <c r="W1527" s="170">
        <f t="shared" ca="1" si="193"/>
        <v>1993</v>
      </c>
      <c r="X1527" s="170" t="str">
        <f>INDEX(Kraftwerksliste!$C$21:$Z$559,MATCH(A1527,Kraftwerksliste!$D$21:$D$559,0),17)</f>
        <v>Steam turbine</v>
      </c>
      <c r="Z1527" s="153" t="str" cm="1">
        <f t="array" aca="1" ref="Z1527" ca="1">CELL("format",I1527)</f>
        <v>D1</v>
      </c>
      <c r="AA1527" s="6">
        <v>1526</v>
      </c>
      <c r="AB1527" s="173">
        <f t="shared" ca="1" si="194"/>
        <v>1993</v>
      </c>
      <c r="AC1527" s="6">
        <f t="shared" si="195"/>
        <v>0</v>
      </c>
      <c r="AD1527" s="6">
        <f t="shared" si="196"/>
        <v>0</v>
      </c>
      <c r="AE1527" s="6">
        <f t="shared" si="198"/>
        <v>10</v>
      </c>
      <c r="AF1527" s="6" t="str">
        <f t="shared" si="197"/>
        <v>in Betrieb</v>
      </c>
    </row>
    <row r="1528" spans="1:32" x14ac:dyDescent="0.25">
      <c r="A1528" s="139" t="s">
        <v>1696</v>
      </c>
      <c r="B1528" s="139" t="s">
        <v>1697</v>
      </c>
      <c r="C1528" s="139" t="s">
        <v>1698</v>
      </c>
      <c r="D1528" s="139">
        <v>39164</v>
      </c>
      <c r="E1528" s="139" t="s">
        <v>1699</v>
      </c>
      <c r="F1528" s="139" t="s">
        <v>1700</v>
      </c>
      <c r="G1528" s="139" t="s">
        <v>99</v>
      </c>
      <c r="H1528" s="139"/>
      <c r="I1528" s="30">
        <v>34578</v>
      </c>
      <c r="J1528" s="38">
        <v>34578</v>
      </c>
      <c r="K1528" s="139" t="s">
        <v>5</v>
      </c>
      <c r="L1528" s="139" t="s">
        <v>20</v>
      </c>
      <c r="M1528" s="139" t="s">
        <v>176</v>
      </c>
      <c r="N1528" s="139" t="s">
        <v>3774</v>
      </c>
      <c r="O1528" s="139" t="s">
        <v>20</v>
      </c>
      <c r="P1528" s="139" t="s">
        <v>58</v>
      </c>
      <c r="Q1528" s="139" t="s">
        <v>58</v>
      </c>
      <c r="R1528" s="140">
        <v>23.4</v>
      </c>
      <c r="S1528" s="140"/>
      <c r="T1528" s="151" t="s">
        <v>149</v>
      </c>
      <c r="U1528" s="140" t="s">
        <v>161</v>
      </c>
      <c r="V1528" s="164" t="s">
        <v>5</v>
      </c>
      <c r="W1528" s="170">
        <f t="shared" ca="1" si="193"/>
        <v>1994</v>
      </c>
      <c r="X1528" s="170" t="e">
        <f>INDEX(Kraftwerksliste!$C$21:$Z$559,MATCH(A1528,Kraftwerksliste!$D$21:$D$559,0),17)</f>
        <v>#N/A</v>
      </c>
      <c r="Z1528" s="153" t="str" cm="1">
        <f t="array" aca="1" ref="Z1528" ca="1">CELL("format",I1528)</f>
        <v>D1</v>
      </c>
      <c r="AA1528" s="6">
        <v>1527</v>
      </c>
      <c r="AB1528" s="173">
        <f t="shared" ca="1" si="194"/>
        <v>1994</v>
      </c>
      <c r="AC1528" s="6">
        <f t="shared" si="195"/>
        <v>0</v>
      </c>
      <c r="AD1528" s="6">
        <f t="shared" si="196"/>
        <v>0</v>
      </c>
      <c r="AE1528" s="6">
        <f t="shared" si="198"/>
        <v>10</v>
      </c>
      <c r="AF1528" s="6" t="str">
        <f t="shared" si="197"/>
        <v>Sonderfall</v>
      </c>
    </row>
    <row r="1529" spans="1:32" x14ac:dyDescent="0.25">
      <c r="A1529" s="54" t="s">
        <v>227</v>
      </c>
      <c r="B1529" s="50" t="s">
        <v>228</v>
      </c>
      <c r="C1529" s="50"/>
      <c r="D1529" s="77">
        <v>55543</v>
      </c>
      <c r="E1529" s="50" t="s">
        <v>229</v>
      </c>
      <c r="F1529" s="50" t="s">
        <v>230</v>
      </c>
      <c r="G1529" s="56" t="s">
        <v>98</v>
      </c>
      <c r="H1529" s="50"/>
      <c r="I1529" s="29">
        <v>2006</v>
      </c>
      <c r="J1529" s="29">
        <v>2006</v>
      </c>
      <c r="K1529" s="50" t="s">
        <v>1</v>
      </c>
      <c r="L1529" s="50" t="s">
        <v>20</v>
      </c>
      <c r="M1529" s="50"/>
      <c r="N1529" s="50"/>
      <c r="O1529" s="50" t="s">
        <v>20</v>
      </c>
      <c r="P1529" s="50" t="s">
        <v>58</v>
      </c>
      <c r="Q1529" s="50" t="s">
        <v>55</v>
      </c>
      <c r="R1529" s="55">
        <v>10.7</v>
      </c>
      <c r="S1529" s="50"/>
      <c r="T1529" s="146" t="s">
        <v>149</v>
      </c>
      <c r="U1529" s="50" t="s">
        <v>61</v>
      </c>
      <c r="V1529" s="153" t="s">
        <v>1</v>
      </c>
      <c r="W1529" s="170" t="str">
        <f t="shared" ca="1" si="193"/>
        <v>2006</v>
      </c>
      <c r="X1529" s="170" t="str">
        <f>INDEX(Kraftwerksliste!$C$21:$Z$559,MATCH(A1529,Kraftwerksliste!$D$21:$D$559,0),17)</f>
        <v>Combustion Engine</v>
      </c>
      <c r="Z1529" s="153" t="str" cm="1">
        <f t="array" aca="1" ref="Z1529" ca="1">CELL("format",I1529)</f>
        <v>G</v>
      </c>
      <c r="AA1529" s="6">
        <v>1528</v>
      </c>
      <c r="AB1529" s="173" t="str">
        <f t="shared" ca="1" si="194"/>
        <v>2006</v>
      </c>
      <c r="AC1529" s="6">
        <f t="shared" si="195"/>
        <v>0</v>
      </c>
      <c r="AD1529" s="6">
        <f t="shared" si="196"/>
        <v>0</v>
      </c>
      <c r="AE1529" s="6">
        <f t="shared" si="198"/>
        <v>10</v>
      </c>
      <c r="AF1529" s="6" t="str">
        <f t="shared" si="197"/>
        <v>in Betrieb</v>
      </c>
    </row>
    <row r="1530" spans="1:32" x14ac:dyDescent="0.25">
      <c r="A1530" s="139" t="s">
        <v>2041</v>
      </c>
      <c r="B1530" s="139" t="s">
        <v>2042</v>
      </c>
      <c r="C1530" s="139" t="s">
        <v>2043</v>
      </c>
      <c r="D1530" s="139">
        <v>44536</v>
      </c>
      <c r="E1530" s="139" t="s">
        <v>2033</v>
      </c>
      <c r="F1530" s="139" t="s">
        <v>2044</v>
      </c>
      <c r="G1530" s="139" t="s">
        <v>54</v>
      </c>
      <c r="H1530" s="139"/>
      <c r="I1530" s="30">
        <v>41475</v>
      </c>
      <c r="J1530" s="38">
        <v>41475</v>
      </c>
      <c r="K1530" s="139" t="s">
        <v>1</v>
      </c>
      <c r="L1530" s="139" t="s">
        <v>32</v>
      </c>
      <c r="M1530" s="139" t="s">
        <v>32</v>
      </c>
      <c r="N1530" s="139"/>
      <c r="O1530" s="139" t="s">
        <v>32</v>
      </c>
      <c r="P1530" s="139" t="s">
        <v>58</v>
      </c>
      <c r="Q1530" s="139" t="s">
        <v>55</v>
      </c>
      <c r="R1530" s="140">
        <v>735</v>
      </c>
      <c r="S1530" s="140" t="s">
        <v>2045</v>
      </c>
      <c r="T1530" s="151" t="s">
        <v>1228</v>
      </c>
      <c r="U1530" s="140" t="s">
        <v>86</v>
      </c>
      <c r="V1530" s="164" t="s">
        <v>1</v>
      </c>
      <c r="W1530" s="170">
        <f t="shared" ca="1" si="193"/>
        <v>2013</v>
      </c>
      <c r="X1530" s="170" t="str">
        <f>INDEX(Kraftwerksliste!$C$21:$Z$559,MATCH(A1530,Kraftwerksliste!$D$21:$D$559,0),17)</f>
        <v>Steam turbine</v>
      </c>
      <c r="Z1530" s="153" t="str" cm="1">
        <f t="array" aca="1" ref="Z1530" ca="1">CELL("format",I1530)</f>
        <v>D1</v>
      </c>
      <c r="AA1530" s="6">
        <v>1529</v>
      </c>
      <c r="AB1530" s="173">
        <f t="shared" ca="1" si="194"/>
        <v>2013</v>
      </c>
      <c r="AC1530" s="6">
        <f t="shared" si="195"/>
        <v>0</v>
      </c>
      <c r="AD1530" s="6">
        <f t="shared" si="196"/>
        <v>0</v>
      </c>
      <c r="AE1530" s="6">
        <f t="shared" si="198"/>
        <v>10</v>
      </c>
      <c r="AF1530" s="6" t="str">
        <f t="shared" si="197"/>
        <v>in Betrieb</v>
      </c>
    </row>
    <row r="1531" spans="1:32" x14ac:dyDescent="0.25">
      <c r="A1531" s="139" t="s">
        <v>1978</v>
      </c>
      <c r="B1531" s="139" t="s">
        <v>1979</v>
      </c>
      <c r="C1531" s="139" t="s">
        <v>1980</v>
      </c>
      <c r="D1531" s="139">
        <v>49808</v>
      </c>
      <c r="E1531" s="139" t="s">
        <v>1968</v>
      </c>
      <c r="F1531" s="139" t="s">
        <v>1981</v>
      </c>
      <c r="G1531" s="139" t="s">
        <v>59</v>
      </c>
      <c r="H1531" s="139"/>
      <c r="I1531" s="30">
        <v>35065</v>
      </c>
      <c r="J1531" s="38">
        <v>35065</v>
      </c>
      <c r="K1531" s="139" t="s">
        <v>1</v>
      </c>
      <c r="L1531" s="139" t="s">
        <v>20</v>
      </c>
      <c r="M1531" s="139"/>
      <c r="N1531" s="139"/>
      <c r="O1531" s="139" t="s">
        <v>20</v>
      </c>
      <c r="P1531" s="139" t="s">
        <v>58</v>
      </c>
      <c r="Q1531" s="139" t="s">
        <v>55</v>
      </c>
      <c r="R1531" s="140">
        <v>66</v>
      </c>
      <c r="S1531" s="140" t="s">
        <v>3805</v>
      </c>
      <c r="T1531" s="151" t="s">
        <v>370</v>
      </c>
      <c r="U1531" s="140" t="s">
        <v>61</v>
      </c>
      <c r="V1531" s="164" t="s">
        <v>1</v>
      </c>
      <c r="W1531" s="170">
        <f t="shared" ca="1" si="193"/>
        <v>1996</v>
      </c>
      <c r="X1531" s="170" t="str">
        <f>INDEX(Kraftwerksliste!$C$21:$Z$559,MATCH(A1531,Kraftwerksliste!$D$21:$D$559,0),17)</f>
        <v>Steam turbine</v>
      </c>
      <c r="Z1531" s="153" t="str" cm="1">
        <f t="array" aca="1" ref="Z1531" ca="1">CELL("format",I1531)</f>
        <v>D1</v>
      </c>
      <c r="AA1531" s="6">
        <v>1530</v>
      </c>
      <c r="AB1531" s="173">
        <f t="shared" ca="1" si="194"/>
        <v>1996</v>
      </c>
      <c r="AC1531" s="6">
        <f t="shared" si="195"/>
        <v>0</v>
      </c>
      <c r="AD1531" s="6">
        <f t="shared" si="196"/>
        <v>0</v>
      </c>
      <c r="AE1531" s="6">
        <f t="shared" si="198"/>
        <v>10</v>
      </c>
      <c r="AF1531" s="6" t="str">
        <f t="shared" si="197"/>
        <v>in Betrieb</v>
      </c>
    </row>
    <row r="1532" spans="1:32" x14ac:dyDescent="0.25">
      <c r="A1532" s="139" t="s">
        <v>2835</v>
      </c>
      <c r="B1532" s="139" t="s">
        <v>2836</v>
      </c>
      <c r="C1532" s="139" t="s">
        <v>2837</v>
      </c>
      <c r="D1532" s="139">
        <v>3130</v>
      </c>
      <c r="E1532" s="139" t="s">
        <v>2838</v>
      </c>
      <c r="F1532" s="139" t="s">
        <v>2839</v>
      </c>
      <c r="G1532" s="139" t="s">
        <v>66</v>
      </c>
      <c r="H1532" s="139"/>
      <c r="I1532" s="30">
        <v>41275</v>
      </c>
      <c r="J1532" s="30">
        <v>41275</v>
      </c>
      <c r="K1532" s="139" t="s">
        <v>1</v>
      </c>
      <c r="L1532" s="139" t="s">
        <v>16</v>
      </c>
      <c r="M1532" s="139"/>
      <c r="N1532" s="139"/>
      <c r="O1532" s="139" t="s">
        <v>16</v>
      </c>
      <c r="P1532" s="139" t="s">
        <v>58</v>
      </c>
      <c r="Q1532" s="139" t="s">
        <v>55</v>
      </c>
      <c r="R1532" s="140">
        <v>18.7</v>
      </c>
      <c r="S1532" s="140"/>
      <c r="T1532" s="151" t="s">
        <v>370</v>
      </c>
      <c r="U1532" s="140" t="s">
        <v>100</v>
      </c>
      <c r="V1532" s="164" t="s">
        <v>1</v>
      </c>
      <c r="W1532" s="170">
        <f t="shared" ca="1" si="193"/>
        <v>2013</v>
      </c>
      <c r="X1532" s="170" t="str">
        <f>INDEX(Kraftwerksliste!$C$21:$Z$559,MATCH(A1532,Kraftwerksliste!$D$21:$D$559,0),17)</f>
        <v>Steam turbine</v>
      </c>
      <c r="Z1532" s="153" t="str" cm="1">
        <f t="array" aca="1" ref="Z1532" ca="1">CELL("format",I1532)</f>
        <v>D1</v>
      </c>
      <c r="AA1532" s="6">
        <v>1531</v>
      </c>
      <c r="AB1532" s="173">
        <f t="shared" ca="1" si="194"/>
        <v>2013</v>
      </c>
      <c r="AC1532" s="6">
        <f t="shared" si="195"/>
        <v>0</v>
      </c>
      <c r="AD1532" s="6">
        <f t="shared" si="196"/>
        <v>0</v>
      </c>
      <c r="AE1532" s="6">
        <f t="shared" si="198"/>
        <v>10</v>
      </c>
      <c r="AF1532" s="6" t="str">
        <f t="shared" si="197"/>
        <v>in Betrieb</v>
      </c>
    </row>
    <row r="1533" spans="1:32" x14ac:dyDescent="0.25">
      <c r="A1533" s="54" t="s">
        <v>806</v>
      </c>
      <c r="B1533" s="50" t="s">
        <v>807</v>
      </c>
      <c r="C1533" s="50" t="s">
        <v>808</v>
      </c>
      <c r="D1533" s="77">
        <v>52355</v>
      </c>
      <c r="E1533" s="50" t="s">
        <v>809</v>
      </c>
      <c r="F1533" s="50" t="s">
        <v>810</v>
      </c>
      <c r="G1533" s="56" t="s">
        <v>54</v>
      </c>
      <c r="H1533" s="50"/>
      <c r="I1533" s="30">
        <v>30400</v>
      </c>
      <c r="J1533" s="30">
        <v>30400</v>
      </c>
      <c r="K1533" s="50" t="s">
        <v>1</v>
      </c>
      <c r="L1533" s="50" t="s">
        <v>18</v>
      </c>
      <c r="M1533" s="50" t="s">
        <v>811</v>
      </c>
      <c r="N1533" s="50" t="s">
        <v>812</v>
      </c>
      <c r="O1533" s="50" t="s">
        <v>18</v>
      </c>
      <c r="P1533" s="50" t="s">
        <v>58</v>
      </c>
      <c r="Q1533" s="50" t="s">
        <v>55</v>
      </c>
      <c r="R1533" s="55">
        <v>9.3000000000000007</v>
      </c>
      <c r="S1533" s="50" t="s">
        <v>813</v>
      </c>
      <c r="T1533" s="50" t="s">
        <v>149</v>
      </c>
      <c r="U1533" s="79" t="s">
        <v>814</v>
      </c>
      <c r="V1533" s="160" t="s">
        <v>1</v>
      </c>
      <c r="W1533" s="170">
        <f t="shared" ca="1" si="193"/>
        <v>1983</v>
      </c>
      <c r="X1533" s="170" t="str">
        <f>INDEX(Kraftwerksliste!$C$21:$Z$559,MATCH(A1533,Kraftwerksliste!$D$21:$D$559,0),17)</f>
        <v>Steam turbine</v>
      </c>
      <c r="Z1533" s="153" t="str" cm="1">
        <f t="array" aca="1" ref="Z1533" ca="1">CELL("format",I1533)</f>
        <v>D1</v>
      </c>
      <c r="AA1533" s="6">
        <v>1532</v>
      </c>
      <c r="AB1533" s="173">
        <f t="shared" ca="1" si="194"/>
        <v>1983</v>
      </c>
      <c r="AC1533" s="6">
        <f t="shared" si="195"/>
        <v>0</v>
      </c>
      <c r="AD1533" s="6">
        <f t="shared" si="196"/>
        <v>0</v>
      </c>
      <c r="AE1533" s="6">
        <f t="shared" si="198"/>
        <v>10</v>
      </c>
      <c r="AF1533" s="6" t="str">
        <f t="shared" si="197"/>
        <v>in Betrieb</v>
      </c>
    </row>
    <row r="1534" spans="1:32" x14ac:dyDescent="0.25">
      <c r="A1534" s="139" t="s">
        <v>4678</v>
      </c>
      <c r="B1534" s="139" t="s">
        <v>4679</v>
      </c>
      <c r="C1534" s="139" t="s">
        <v>4680</v>
      </c>
      <c r="D1534" s="139">
        <v>92278</v>
      </c>
      <c r="E1534" s="139" t="s">
        <v>6411</v>
      </c>
      <c r="F1534" s="139"/>
      <c r="G1534" s="139" t="s">
        <v>127</v>
      </c>
      <c r="H1534" s="139"/>
      <c r="I1534" s="29">
        <v>2013</v>
      </c>
      <c r="J1534" s="29">
        <v>2013</v>
      </c>
      <c r="K1534" s="132" t="s">
        <v>1</v>
      </c>
      <c r="L1534" s="50" t="s">
        <v>3864</v>
      </c>
      <c r="M1534" s="50"/>
      <c r="N1534" s="50"/>
      <c r="O1534" s="50" t="s">
        <v>3864</v>
      </c>
      <c r="P1534" s="50" t="s">
        <v>55</v>
      </c>
      <c r="Q1534" s="50" t="s">
        <v>58</v>
      </c>
      <c r="R1534" s="140">
        <v>12</v>
      </c>
      <c r="S1534" s="140" t="s">
        <v>7301</v>
      </c>
      <c r="T1534" s="151" t="s">
        <v>149</v>
      </c>
      <c r="U1534" s="140" t="s">
        <v>168</v>
      </c>
      <c r="V1534" s="164" t="s">
        <v>1</v>
      </c>
      <c r="W1534" s="170" t="str">
        <f t="shared" ca="1" si="193"/>
        <v>2013</v>
      </c>
      <c r="X1534" s="170" t="e">
        <f>INDEX(Kraftwerksliste!$C$21:$Z$559,MATCH(A1534,Kraftwerksliste!$D$21:$D$559,0),17)</f>
        <v>#N/A</v>
      </c>
      <c r="Z1534" s="153" t="str" cm="1">
        <f t="array" aca="1" ref="Z1534" ca="1">CELL("format",I1534)</f>
        <v>G</v>
      </c>
      <c r="AA1534" s="6">
        <v>1533</v>
      </c>
      <c r="AB1534" s="173" t="str">
        <f t="shared" ca="1" si="194"/>
        <v>2013</v>
      </c>
      <c r="AC1534" s="6">
        <f t="shared" si="195"/>
        <v>0</v>
      </c>
      <c r="AD1534" s="6">
        <f t="shared" si="196"/>
        <v>0</v>
      </c>
      <c r="AE1534" s="6">
        <f t="shared" si="198"/>
        <v>10</v>
      </c>
      <c r="AF1534" s="6" t="str">
        <f t="shared" si="197"/>
        <v>in Betrieb</v>
      </c>
    </row>
    <row r="1535" spans="1:32" ht="14.5" x14ac:dyDescent="0.35">
      <c r="A1535" s="122" t="s">
        <v>4540</v>
      </c>
      <c r="B1535" s="122" t="s">
        <v>4541</v>
      </c>
      <c r="C1535" s="122" t="s">
        <v>4542</v>
      </c>
      <c r="D1535" s="122">
        <v>35708</v>
      </c>
      <c r="E1535" s="122" t="s">
        <v>6330</v>
      </c>
      <c r="F1535" s="122"/>
      <c r="G1535" s="119" t="s">
        <v>220</v>
      </c>
      <c r="H1535" s="122"/>
      <c r="I1535" s="29">
        <v>2013</v>
      </c>
      <c r="J1535" s="29">
        <v>2013</v>
      </c>
      <c r="K1535" s="50" t="s">
        <v>1</v>
      </c>
      <c r="L1535" s="122" t="s">
        <v>3864</v>
      </c>
      <c r="M1535" s="122"/>
      <c r="N1535" s="122"/>
      <c r="O1535" s="122" t="s">
        <v>3864</v>
      </c>
      <c r="P1535" s="121" t="s">
        <v>55</v>
      </c>
      <c r="Q1535" s="122" t="s">
        <v>58</v>
      </c>
      <c r="R1535" s="134">
        <v>13.8</v>
      </c>
      <c r="S1535" s="33" t="s">
        <v>7268</v>
      </c>
      <c r="T1535" s="50" t="s">
        <v>149</v>
      </c>
      <c r="U1535" s="33" t="s">
        <v>61</v>
      </c>
      <c r="V1535" s="159" t="s">
        <v>1</v>
      </c>
      <c r="W1535" s="170" t="str">
        <f t="shared" ref="W1535:W1598" ca="1" si="199">IF(ISBLANK(I1535),2010,IF(Z1535="D1",YEAR(I1535),RIGHT(I1535,4)))</f>
        <v>2013</v>
      </c>
      <c r="X1535" s="170" t="e">
        <f>INDEX(Kraftwerksliste!$C$21:$Z$559,MATCH(A1535,Kraftwerksliste!$D$21:$D$559,0),17)</f>
        <v>#N/A</v>
      </c>
      <c r="Z1535" s="153" t="str" cm="1">
        <f t="array" aca="1" ref="Z1535" ca="1">CELL("format",I1535)</f>
        <v>G</v>
      </c>
      <c r="AA1535" s="6">
        <v>1534</v>
      </c>
      <c r="AB1535" s="173" t="str">
        <f t="shared" ref="AB1535:AB1598" ca="1" si="200">W1535</f>
        <v>2013</v>
      </c>
      <c r="AC1535" s="6">
        <f t="shared" si="195"/>
        <v>0</v>
      </c>
      <c r="AD1535" s="6">
        <f t="shared" si="196"/>
        <v>0</v>
      </c>
      <c r="AE1535" s="6">
        <f t="shared" si="198"/>
        <v>10</v>
      </c>
      <c r="AF1535" s="6" t="str">
        <f t="shared" si="197"/>
        <v>in Betrieb</v>
      </c>
    </row>
    <row r="1536" spans="1:32" ht="125" x14ac:dyDescent="0.25">
      <c r="A1536" s="54" t="s">
        <v>4265</v>
      </c>
      <c r="B1536" s="92" t="s">
        <v>4266</v>
      </c>
      <c r="C1536" s="50" t="s">
        <v>4267</v>
      </c>
      <c r="D1536" s="75">
        <v>6295</v>
      </c>
      <c r="E1536" s="62" t="s">
        <v>6170</v>
      </c>
      <c r="F1536" s="54" t="s">
        <v>6171</v>
      </c>
      <c r="G1536" s="56" t="s">
        <v>99</v>
      </c>
      <c r="H1536" s="50"/>
      <c r="I1536" s="29">
        <v>2013</v>
      </c>
      <c r="J1536" s="29">
        <v>2013</v>
      </c>
      <c r="K1536" s="50" t="s">
        <v>1</v>
      </c>
      <c r="L1536" s="50" t="s">
        <v>3864</v>
      </c>
      <c r="M1536" s="50"/>
      <c r="N1536" s="54"/>
      <c r="O1536" s="92" t="s">
        <v>3864</v>
      </c>
      <c r="P1536" s="50" t="s">
        <v>55</v>
      </c>
      <c r="Q1536" s="50" t="s">
        <v>58</v>
      </c>
      <c r="R1536" s="76">
        <v>26.6</v>
      </c>
      <c r="S1536" s="50" t="s">
        <v>7228</v>
      </c>
      <c r="T1536" s="54"/>
      <c r="U1536" s="62" t="s">
        <v>100</v>
      </c>
      <c r="V1536" s="154" t="s">
        <v>1</v>
      </c>
      <c r="W1536" s="170" t="str">
        <f t="shared" ca="1" si="199"/>
        <v>2013</v>
      </c>
      <c r="X1536" s="170" t="e">
        <f>INDEX(Kraftwerksliste!$C$21:$Z$559,MATCH(A1536,Kraftwerksliste!$D$21:$D$559,0),17)</f>
        <v>#N/A</v>
      </c>
      <c r="Z1536" s="153" t="str" cm="1">
        <f t="array" aca="1" ref="Z1536" ca="1">CELL("format",I1536)</f>
        <v>G</v>
      </c>
      <c r="AA1536" s="6">
        <v>1535</v>
      </c>
      <c r="AB1536" s="173" t="str">
        <f t="shared" ca="1" si="200"/>
        <v>2013</v>
      </c>
      <c r="AC1536" s="6">
        <f t="shared" si="195"/>
        <v>0</v>
      </c>
      <c r="AD1536" s="6">
        <f t="shared" si="196"/>
        <v>0</v>
      </c>
      <c r="AE1536" s="6">
        <f t="shared" si="198"/>
        <v>10</v>
      </c>
      <c r="AF1536" s="6" t="str">
        <f t="shared" si="197"/>
        <v>in Betrieb</v>
      </c>
    </row>
    <row r="1537" spans="1:32" x14ac:dyDescent="0.25">
      <c r="A1537" s="139" t="s">
        <v>5117</v>
      </c>
      <c r="B1537" s="139" t="s">
        <v>865</v>
      </c>
      <c r="C1537" s="139" t="s">
        <v>5118</v>
      </c>
      <c r="D1537" s="139">
        <v>55767</v>
      </c>
      <c r="E1537" s="139" t="s">
        <v>6672</v>
      </c>
      <c r="F1537" s="139"/>
      <c r="G1537" s="139" t="s">
        <v>98</v>
      </c>
      <c r="H1537" s="139"/>
      <c r="I1537" s="32">
        <v>2013</v>
      </c>
      <c r="J1537" s="32">
        <v>2013</v>
      </c>
      <c r="K1537" s="139" t="s">
        <v>1</v>
      </c>
      <c r="L1537" s="139" t="s">
        <v>3864</v>
      </c>
      <c r="M1537" s="139"/>
      <c r="N1537" s="139"/>
      <c r="O1537" s="139" t="s">
        <v>3864</v>
      </c>
      <c r="P1537" s="139" t="s">
        <v>55</v>
      </c>
      <c r="Q1537" s="139" t="s">
        <v>58</v>
      </c>
      <c r="R1537" s="140">
        <v>16.899999999999999</v>
      </c>
      <c r="S1537" s="140" t="s">
        <v>7364</v>
      </c>
      <c r="T1537" s="151" t="s">
        <v>149</v>
      </c>
      <c r="U1537" s="140" t="s">
        <v>61</v>
      </c>
      <c r="V1537" s="164" t="s">
        <v>1</v>
      </c>
      <c r="W1537" s="170" t="str">
        <f t="shared" ca="1" si="199"/>
        <v>2013</v>
      </c>
      <c r="X1537" s="170" t="e">
        <f>INDEX(Kraftwerksliste!$C$21:$Z$559,MATCH(A1537,Kraftwerksliste!$D$21:$D$559,0),17)</f>
        <v>#N/A</v>
      </c>
      <c r="Z1537" s="153" t="str" cm="1">
        <f t="array" aca="1" ref="Z1537" ca="1">CELL("format",I1537)</f>
        <v>G</v>
      </c>
      <c r="AA1537" s="6">
        <v>1536</v>
      </c>
      <c r="AB1537" s="173" t="str">
        <f t="shared" ca="1" si="200"/>
        <v>2013</v>
      </c>
      <c r="AC1537" s="6">
        <f t="shared" si="195"/>
        <v>0</v>
      </c>
      <c r="AD1537" s="6">
        <f t="shared" si="196"/>
        <v>0</v>
      </c>
      <c r="AE1537" s="6">
        <f t="shared" si="198"/>
        <v>10</v>
      </c>
      <c r="AF1537" s="6" t="str">
        <f t="shared" si="197"/>
        <v>in Betrieb</v>
      </c>
    </row>
    <row r="1538" spans="1:32" x14ac:dyDescent="0.25">
      <c r="A1538" s="139" t="s">
        <v>2402</v>
      </c>
      <c r="B1538" s="139" t="s">
        <v>2403</v>
      </c>
      <c r="C1538" s="139" t="s">
        <v>2404</v>
      </c>
      <c r="D1538" s="139">
        <v>67283</v>
      </c>
      <c r="E1538" s="139" t="s">
        <v>2405</v>
      </c>
      <c r="F1538" s="139" t="s">
        <v>2406</v>
      </c>
      <c r="G1538" s="139" t="s">
        <v>98</v>
      </c>
      <c r="H1538" s="139"/>
      <c r="I1538" s="30">
        <v>22494</v>
      </c>
      <c r="J1538" s="30">
        <v>22494</v>
      </c>
      <c r="K1538" s="139" t="s">
        <v>1</v>
      </c>
      <c r="L1538" s="139" t="s">
        <v>20</v>
      </c>
      <c r="M1538" s="139"/>
      <c r="N1538" s="139" t="s">
        <v>2407</v>
      </c>
      <c r="O1538" s="139" t="s">
        <v>20</v>
      </c>
      <c r="P1538" s="139" t="s">
        <v>58</v>
      </c>
      <c r="Q1538" s="139" t="s">
        <v>55</v>
      </c>
      <c r="R1538" s="140">
        <v>30</v>
      </c>
      <c r="S1538" s="140" t="s">
        <v>2408</v>
      </c>
      <c r="T1538" s="151" t="s">
        <v>149</v>
      </c>
      <c r="U1538" s="140" t="s">
        <v>2299</v>
      </c>
      <c r="V1538" s="164" t="s">
        <v>1</v>
      </c>
      <c r="W1538" s="170">
        <f t="shared" ca="1" si="199"/>
        <v>1961</v>
      </c>
      <c r="X1538" s="170" t="str">
        <f>INDEX(Kraftwerksliste!$C$21:$Z$559,MATCH(A1538,Kraftwerksliste!$D$21:$D$559,0),17)</f>
        <v>Steam turbine</v>
      </c>
      <c r="Z1538" s="153" t="str" cm="1">
        <f t="array" aca="1" ref="Z1538" ca="1">CELL("format",I1538)</f>
        <v>D1</v>
      </c>
      <c r="AA1538" s="6">
        <v>1537</v>
      </c>
      <c r="AB1538" s="173">
        <f t="shared" ca="1" si="200"/>
        <v>1961</v>
      </c>
      <c r="AC1538" s="6">
        <f t="shared" ref="AC1538:AC1601" si="201">IF(RIGHT(K1538,9)="(mit StA)",1,0)</f>
        <v>0</v>
      </c>
      <c r="AD1538" s="6">
        <f t="shared" ref="AD1538:AD1601" si="202">IF(RIGHT(K1538,10)="(ohne StA)",1,0)</f>
        <v>0</v>
      </c>
      <c r="AE1538" s="6">
        <f t="shared" si="198"/>
        <v>10</v>
      </c>
      <c r="AF1538" s="6" t="str">
        <f t="shared" ref="AF1538:AF1601" si="203">IF(AC1538=1,LEFT(K1538,AE1538-9),IF(AD1538=1,LEFT(K1538,AE1538-10),K1538))</f>
        <v>in Betrieb</v>
      </c>
    </row>
    <row r="1539" spans="1:32" ht="87.5" x14ac:dyDescent="0.25">
      <c r="A1539" s="54" t="s">
        <v>4321</v>
      </c>
      <c r="B1539" s="51" t="s">
        <v>4322</v>
      </c>
      <c r="C1539" s="51" t="s">
        <v>4323</v>
      </c>
      <c r="D1539" s="75">
        <v>48351</v>
      </c>
      <c r="E1539" s="62" t="s">
        <v>6193</v>
      </c>
      <c r="F1539" s="51"/>
      <c r="G1539" s="36" t="s">
        <v>54</v>
      </c>
      <c r="H1539" s="36"/>
      <c r="I1539" s="29">
        <v>2010</v>
      </c>
      <c r="J1539" s="29">
        <v>2010</v>
      </c>
      <c r="K1539" s="50" t="s">
        <v>1</v>
      </c>
      <c r="L1539" s="50" t="s">
        <v>3864</v>
      </c>
      <c r="M1539" s="51"/>
      <c r="N1539" s="50"/>
      <c r="O1539" s="51" t="s">
        <v>3864</v>
      </c>
      <c r="P1539" s="36" t="s">
        <v>55</v>
      </c>
      <c r="Q1539" s="36"/>
      <c r="R1539" s="76">
        <v>5.9</v>
      </c>
      <c r="S1539" s="51" t="s">
        <v>7239</v>
      </c>
      <c r="T1539" s="54">
        <v>30</v>
      </c>
      <c r="U1539" s="51" t="s">
        <v>61</v>
      </c>
      <c r="V1539" s="157" t="s">
        <v>1</v>
      </c>
      <c r="W1539" s="170" t="str">
        <f t="shared" ca="1" si="199"/>
        <v>2010</v>
      </c>
      <c r="X1539" s="170" t="e">
        <f>INDEX(Kraftwerksliste!$C$21:$Z$559,MATCH(A1539,Kraftwerksliste!$D$21:$D$559,0),17)</f>
        <v>#N/A</v>
      </c>
      <c r="Z1539" s="153" t="str" cm="1">
        <f t="array" aca="1" ref="Z1539" ca="1">CELL("format",I1539)</f>
        <v>G</v>
      </c>
      <c r="AA1539" s="6">
        <v>1538</v>
      </c>
      <c r="AB1539" s="173" t="str">
        <f t="shared" ca="1" si="200"/>
        <v>2010</v>
      </c>
      <c r="AC1539" s="6">
        <f t="shared" si="201"/>
        <v>0</v>
      </c>
      <c r="AD1539" s="6">
        <f t="shared" si="202"/>
        <v>0</v>
      </c>
      <c r="AE1539" s="6">
        <f t="shared" si="198"/>
        <v>10</v>
      </c>
      <c r="AF1539" s="6" t="str">
        <f t="shared" si="203"/>
        <v>in Betrieb</v>
      </c>
    </row>
    <row r="1540" spans="1:32" ht="87.5" x14ac:dyDescent="0.25">
      <c r="A1540" s="54" t="s">
        <v>4324</v>
      </c>
      <c r="B1540" s="51" t="s">
        <v>4322</v>
      </c>
      <c r="C1540" s="51" t="s">
        <v>4323</v>
      </c>
      <c r="D1540" s="75">
        <v>48351</v>
      </c>
      <c r="E1540" s="62" t="s">
        <v>6193</v>
      </c>
      <c r="F1540" s="51"/>
      <c r="G1540" s="36" t="s">
        <v>54</v>
      </c>
      <c r="H1540" s="50"/>
      <c r="I1540" s="29">
        <v>2013</v>
      </c>
      <c r="J1540" s="29">
        <v>2013</v>
      </c>
      <c r="K1540" s="50" t="s">
        <v>1</v>
      </c>
      <c r="L1540" s="50" t="s">
        <v>3864</v>
      </c>
      <c r="M1540" s="51"/>
      <c r="N1540" s="50"/>
      <c r="O1540" s="92" t="s">
        <v>3864</v>
      </c>
      <c r="P1540" s="36" t="s">
        <v>55</v>
      </c>
      <c r="Q1540" s="50"/>
      <c r="R1540" s="76">
        <v>9.8000000000000007</v>
      </c>
      <c r="S1540" s="58" t="s">
        <v>7240</v>
      </c>
      <c r="T1540" s="50">
        <v>30</v>
      </c>
      <c r="U1540" s="62" t="s">
        <v>61</v>
      </c>
      <c r="V1540" s="154" t="s">
        <v>1</v>
      </c>
      <c r="W1540" s="170" t="str">
        <f t="shared" ca="1" si="199"/>
        <v>2013</v>
      </c>
      <c r="X1540" s="170" t="e">
        <f>INDEX(Kraftwerksliste!$C$21:$Z$559,MATCH(A1540,Kraftwerksliste!$D$21:$D$559,0),17)</f>
        <v>#N/A</v>
      </c>
      <c r="Z1540" s="153" t="str" cm="1">
        <f t="array" aca="1" ref="Z1540" ca="1">CELL("format",I1540)</f>
        <v>G</v>
      </c>
      <c r="AA1540" s="6">
        <v>1539</v>
      </c>
      <c r="AB1540" s="173" t="str">
        <f t="shared" ca="1" si="200"/>
        <v>2013</v>
      </c>
      <c r="AC1540" s="6">
        <f t="shared" si="201"/>
        <v>0</v>
      </c>
      <c r="AD1540" s="6">
        <f t="shared" si="202"/>
        <v>0</v>
      </c>
      <c r="AE1540" s="6">
        <f t="shared" si="198"/>
        <v>10</v>
      </c>
      <c r="AF1540" s="6" t="str">
        <f t="shared" si="203"/>
        <v>in Betrieb</v>
      </c>
    </row>
    <row r="1541" spans="1:32" ht="87.5" x14ac:dyDescent="0.25">
      <c r="A1541" s="54" t="s">
        <v>4292</v>
      </c>
      <c r="B1541" s="51" t="s">
        <v>4293</v>
      </c>
      <c r="C1541" s="51" t="s">
        <v>4294</v>
      </c>
      <c r="D1541" s="75">
        <v>29579</v>
      </c>
      <c r="E1541" s="62" t="s">
        <v>6181</v>
      </c>
      <c r="F1541" s="51"/>
      <c r="G1541" s="36" t="s">
        <v>59</v>
      </c>
      <c r="H1541" s="50"/>
      <c r="I1541" s="30">
        <v>37773</v>
      </c>
      <c r="J1541" s="38">
        <v>37773</v>
      </c>
      <c r="K1541" s="50" t="s">
        <v>1</v>
      </c>
      <c r="L1541" s="50" t="s">
        <v>3864</v>
      </c>
      <c r="M1541" s="51"/>
      <c r="N1541" s="50"/>
      <c r="O1541" s="92" t="s">
        <v>3864</v>
      </c>
      <c r="P1541" s="36" t="s">
        <v>55</v>
      </c>
      <c r="Q1541" s="50" t="s">
        <v>58</v>
      </c>
      <c r="R1541" s="76">
        <v>16</v>
      </c>
      <c r="S1541" s="58"/>
      <c r="T1541" s="54" t="s">
        <v>149</v>
      </c>
      <c r="U1541" s="62" t="s">
        <v>161</v>
      </c>
      <c r="V1541" s="154" t="s">
        <v>1</v>
      </c>
      <c r="W1541" s="170">
        <f t="shared" ca="1" si="199"/>
        <v>2003</v>
      </c>
      <c r="X1541" s="170" t="e">
        <f>INDEX(Kraftwerksliste!$C$21:$Z$559,MATCH(A1541,Kraftwerksliste!$D$21:$D$559,0),17)</f>
        <v>#N/A</v>
      </c>
      <c r="Z1541" s="153" t="str" cm="1">
        <f t="array" aca="1" ref="Z1541" ca="1">CELL("format",I1541)</f>
        <v>D1</v>
      </c>
      <c r="AA1541" s="6">
        <v>1540</v>
      </c>
      <c r="AB1541" s="173">
        <f t="shared" ca="1" si="200"/>
        <v>2003</v>
      </c>
      <c r="AC1541" s="6">
        <f t="shared" si="201"/>
        <v>0</v>
      </c>
      <c r="AD1541" s="6">
        <f t="shared" si="202"/>
        <v>0</v>
      </c>
      <c r="AE1541" s="6">
        <f t="shared" si="198"/>
        <v>10</v>
      </c>
      <c r="AF1541" s="6" t="str">
        <f t="shared" si="203"/>
        <v>in Betrieb</v>
      </c>
    </row>
    <row r="1542" spans="1:32" x14ac:dyDescent="0.25">
      <c r="A1542" s="139" t="s">
        <v>5152</v>
      </c>
      <c r="B1542" s="139" t="s">
        <v>5153</v>
      </c>
      <c r="C1542" s="139" t="s">
        <v>5154</v>
      </c>
      <c r="D1542" s="139"/>
      <c r="E1542" s="139" t="s">
        <v>3865</v>
      </c>
      <c r="F1542" s="139" t="s">
        <v>6693</v>
      </c>
      <c r="G1542" s="139" t="s">
        <v>2308</v>
      </c>
      <c r="H1542" s="139"/>
      <c r="I1542" s="32">
        <v>2014</v>
      </c>
      <c r="J1542" s="32">
        <v>2014</v>
      </c>
      <c r="K1542" s="139" t="s">
        <v>1</v>
      </c>
      <c r="L1542" s="139" t="s">
        <v>3866</v>
      </c>
      <c r="M1542" s="139"/>
      <c r="N1542" s="139"/>
      <c r="O1542" s="139" t="s">
        <v>3866</v>
      </c>
      <c r="P1542" s="139" t="s">
        <v>55</v>
      </c>
      <c r="Q1542" s="139" t="s">
        <v>58</v>
      </c>
      <c r="R1542" s="140">
        <v>113.4</v>
      </c>
      <c r="S1542" s="140" t="s">
        <v>454</v>
      </c>
      <c r="T1542" s="151" t="s">
        <v>3212</v>
      </c>
      <c r="U1542" s="140" t="s">
        <v>1595</v>
      </c>
      <c r="V1542" s="164" t="s">
        <v>1</v>
      </c>
      <c r="W1542" s="170" t="str">
        <f t="shared" ca="1" si="199"/>
        <v>2014</v>
      </c>
      <c r="X1542" s="170" t="e">
        <f>INDEX(Kraftwerksliste!$C$21:$Z$559,MATCH(A1542,Kraftwerksliste!$D$21:$D$559,0),17)</f>
        <v>#N/A</v>
      </c>
      <c r="Z1542" s="153" t="str" cm="1">
        <f t="array" aca="1" ref="Z1542" ca="1">CELL("format",I1542)</f>
        <v>G</v>
      </c>
      <c r="AA1542" s="6">
        <v>1541</v>
      </c>
      <c r="AB1542" s="173" t="str">
        <f t="shared" ca="1" si="200"/>
        <v>2014</v>
      </c>
      <c r="AC1542" s="6">
        <f t="shared" si="201"/>
        <v>0</v>
      </c>
      <c r="AD1542" s="6">
        <f t="shared" si="202"/>
        <v>0</v>
      </c>
      <c r="AE1542" s="6">
        <f t="shared" si="198"/>
        <v>10</v>
      </c>
      <c r="AF1542" s="6" t="str">
        <f t="shared" si="203"/>
        <v>in Betrieb</v>
      </c>
    </row>
    <row r="1543" spans="1:32" x14ac:dyDescent="0.25">
      <c r="A1543" s="139" t="s">
        <v>3216</v>
      </c>
      <c r="B1543" s="139" t="s">
        <v>3217</v>
      </c>
      <c r="C1543" s="139" t="s">
        <v>3218</v>
      </c>
      <c r="D1543" s="139">
        <v>65205</v>
      </c>
      <c r="E1543" s="139" t="s">
        <v>3219</v>
      </c>
      <c r="F1543" s="139" t="s">
        <v>3220</v>
      </c>
      <c r="G1543" s="139" t="s">
        <v>220</v>
      </c>
      <c r="H1543" s="139"/>
      <c r="I1543" s="30">
        <v>41640</v>
      </c>
      <c r="J1543" s="30">
        <v>41640</v>
      </c>
      <c r="K1543" s="139" t="s">
        <v>1</v>
      </c>
      <c r="L1543" s="139" t="s">
        <v>16</v>
      </c>
      <c r="M1543" s="139" t="s">
        <v>1344</v>
      </c>
      <c r="N1543" s="139" t="s">
        <v>3221</v>
      </c>
      <c r="O1543" s="139" t="s">
        <v>16</v>
      </c>
      <c r="P1543" s="139" t="s">
        <v>58</v>
      </c>
      <c r="Q1543" s="139" t="s">
        <v>55</v>
      </c>
      <c r="R1543" s="140">
        <v>10.5</v>
      </c>
      <c r="S1543" s="140"/>
      <c r="T1543" s="151" t="s">
        <v>149</v>
      </c>
      <c r="U1543" s="140" t="s">
        <v>3222</v>
      </c>
      <c r="V1543" s="164" t="s">
        <v>1</v>
      </c>
      <c r="W1543" s="170">
        <f t="shared" ca="1" si="199"/>
        <v>2014</v>
      </c>
      <c r="X1543" s="170" t="str">
        <f>INDEX(Kraftwerksliste!$C$21:$Z$559,MATCH(A1543,Kraftwerksliste!$D$21:$D$559,0),17)</f>
        <v>Steam turbine</v>
      </c>
      <c r="Z1543" s="153" t="str" cm="1">
        <f t="array" aca="1" ref="Z1543" ca="1">CELL("format",I1543)</f>
        <v>D1</v>
      </c>
      <c r="AA1543" s="6">
        <v>1542</v>
      </c>
      <c r="AB1543" s="173">
        <f t="shared" ca="1" si="200"/>
        <v>2014</v>
      </c>
      <c r="AC1543" s="6">
        <f t="shared" si="201"/>
        <v>0</v>
      </c>
      <c r="AD1543" s="6">
        <f t="shared" si="202"/>
        <v>0</v>
      </c>
      <c r="AE1543" s="6">
        <f t="shared" si="198"/>
        <v>10</v>
      </c>
      <c r="AF1543" s="6" t="str">
        <f t="shared" si="203"/>
        <v>in Betrieb</v>
      </c>
    </row>
    <row r="1544" spans="1:32" ht="87.5" x14ac:dyDescent="0.25">
      <c r="A1544" s="54" t="s">
        <v>3970</v>
      </c>
      <c r="B1544" s="51" t="s">
        <v>259</v>
      </c>
      <c r="C1544" s="50" t="s">
        <v>3971</v>
      </c>
      <c r="D1544" s="75">
        <v>24988</v>
      </c>
      <c r="E1544" s="62" t="s">
        <v>6011</v>
      </c>
      <c r="F1544" s="50"/>
      <c r="G1544" s="36" t="s">
        <v>78</v>
      </c>
      <c r="H1544" s="50"/>
      <c r="I1544" s="29">
        <v>2012</v>
      </c>
      <c r="J1544" s="29">
        <v>2012</v>
      </c>
      <c r="K1544" s="50" t="s">
        <v>1</v>
      </c>
      <c r="L1544" s="50" t="s">
        <v>29</v>
      </c>
      <c r="M1544" s="50"/>
      <c r="N1544" s="50"/>
      <c r="O1544" s="50" t="s">
        <v>29</v>
      </c>
      <c r="P1544" s="50" t="s">
        <v>55</v>
      </c>
      <c r="Q1544" s="50" t="s">
        <v>58</v>
      </c>
      <c r="R1544" s="76">
        <v>22.8</v>
      </c>
      <c r="S1544" s="83" t="s">
        <v>7172</v>
      </c>
      <c r="T1544" s="54" t="s">
        <v>370</v>
      </c>
      <c r="U1544" s="50" t="s">
        <v>121</v>
      </c>
      <c r="V1544" s="153" t="s">
        <v>1</v>
      </c>
      <c r="W1544" s="170" t="str">
        <f t="shared" ca="1" si="199"/>
        <v>2012</v>
      </c>
      <c r="X1544" s="170" t="e">
        <f>INDEX(Kraftwerksliste!$C$21:$Z$559,MATCH(A1544,Kraftwerksliste!$D$21:$D$559,0),17)</f>
        <v>#N/A</v>
      </c>
      <c r="Z1544" s="153" t="str" cm="1">
        <f t="array" aca="1" ref="Z1544" ca="1">CELL("format",I1544)</f>
        <v>G</v>
      </c>
      <c r="AA1544" s="6">
        <v>1543</v>
      </c>
      <c r="AB1544" s="173" t="str">
        <f t="shared" ca="1" si="200"/>
        <v>2012</v>
      </c>
      <c r="AC1544" s="6">
        <f t="shared" si="201"/>
        <v>0</v>
      </c>
      <c r="AD1544" s="6">
        <f t="shared" si="202"/>
        <v>0</v>
      </c>
      <c r="AE1544" s="6">
        <f t="shared" si="198"/>
        <v>10</v>
      </c>
      <c r="AF1544" s="6" t="str">
        <f t="shared" si="203"/>
        <v>in Betrieb</v>
      </c>
    </row>
    <row r="1545" spans="1:32" x14ac:dyDescent="0.25">
      <c r="A1545" s="139" t="s">
        <v>1780</v>
      </c>
      <c r="B1545" s="139" t="s">
        <v>1781</v>
      </c>
      <c r="C1545" s="139" t="s">
        <v>1782</v>
      </c>
      <c r="D1545" s="139">
        <v>17329</v>
      </c>
      <c r="E1545" s="139" t="s">
        <v>1783</v>
      </c>
      <c r="F1545" s="139" t="s">
        <v>1784</v>
      </c>
      <c r="G1545" s="139" t="s">
        <v>144</v>
      </c>
      <c r="H1545" s="139"/>
      <c r="I1545" s="30">
        <v>39050</v>
      </c>
      <c r="J1545" s="38">
        <v>39050</v>
      </c>
      <c r="K1545" s="139" t="s">
        <v>1</v>
      </c>
      <c r="L1545" s="139" t="s">
        <v>17</v>
      </c>
      <c r="M1545" s="139"/>
      <c r="N1545" s="139"/>
      <c r="O1545" s="139" t="s">
        <v>17</v>
      </c>
      <c r="P1545" s="139" t="s">
        <v>55</v>
      </c>
      <c r="Q1545" s="139" t="s">
        <v>55</v>
      </c>
      <c r="R1545" s="140">
        <v>17.8</v>
      </c>
      <c r="S1545" s="140" t="s">
        <v>398</v>
      </c>
      <c r="T1545" s="151" t="s">
        <v>1228</v>
      </c>
      <c r="U1545" s="140" t="s">
        <v>70</v>
      </c>
      <c r="V1545" s="164" t="s">
        <v>1</v>
      </c>
      <c r="W1545" s="170">
        <f t="shared" ca="1" si="199"/>
        <v>2006</v>
      </c>
      <c r="X1545" s="170" t="e">
        <f>INDEX(Kraftwerksliste!$C$21:$Z$559,MATCH(A1545,Kraftwerksliste!$D$21:$D$559,0),17)</f>
        <v>#N/A</v>
      </c>
      <c r="Z1545" s="153" t="str" cm="1">
        <f t="array" aca="1" ref="Z1545" ca="1">CELL("format",I1545)</f>
        <v>D1</v>
      </c>
      <c r="AA1545" s="6">
        <v>1544</v>
      </c>
      <c r="AB1545" s="173">
        <f t="shared" ca="1" si="200"/>
        <v>2006</v>
      </c>
      <c r="AC1545" s="6">
        <f t="shared" si="201"/>
        <v>0</v>
      </c>
      <c r="AD1545" s="6">
        <f t="shared" si="202"/>
        <v>0</v>
      </c>
      <c r="AE1545" s="6">
        <f t="shared" si="198"/>
        <v>10</v>
      </c>
      <c r="AF1545" s="6" t="str">
        <f t="shared" si="203"/>
        <v>in Betrieb</v>
      </c>
    </row>
    <row r="1546" spans="1:32" x14ac:dyDescent="0.25">
      <c r="A1546" s="139" t="s">
        <v>2151</v>
      </c>
      <c r="B1546" s="139" t="s">
        <v>2152</v>
      </c>
      <c r="C1546" s="139" t="s">
        <v>2153</v>
      </c>
      <c r="D1546" s="139">
        <v>56727</v>
      </c>
      <c r="E1546" s="139" t="s">
        <v>2154</v>
      </c>
      <c r="F1546" s="139" t="s">
        <v>2155</v>
      </c>
      <c r="G1546" s="139" t="s">
        <v>98</v>
      </c>
      <c r="H1546" s="139" t="s">
        <v>2156</v>
      </c>
      <c r="I1546" s="40">
        <v>33604</v>
      </c>
      <c r="J1546" s="46">
        <v>33604</v>
      </c>
      <c r="K1546" s="139" t="s">
        <v>1</v>
      </c>
      <c r="L1546" s="139" t="s">
        <v>20</v>
      </c>
      <c r="M1546" s="139"/>
      <c r="N1546" s="139"/>
      <c r="O1546" s="139" t="s">
        <v>20</v>
      </c>
      <c r="P1546" s="139" t="s">
        <v>58</v>
      </c>
      <c r="Q1546" s="139" t="s">
        <v>55</v>
      </c>
      <c r="R1546" s="140">
        <v>11.4</v>
      </c>
      <c r="S1546" s="140" t="s">
        <v>2157</v>
      </c>
      <c r="T1546" s="151" t="s">
        <v>149</v>
      </c>
      <c r="U1546" s="140" t="s">
        <v>61</v>
      </c>
      <c r="V1546" s="164" t="s">
        <v>1</v>
      </c>
      <c r="W1546" s="170">
        <f t="shared" ca="1" si="199"/>
        <v>1992</v>
      </c>
      <c r="X1546" s="170" t="str">
        <f>INDEX(Kraftwerksliste!$C$21:$Z$559,MATCH(A1546,Kraftwerksliste!$D$21:$D$559,0),17)</f>
        <v>Combined cycle</v>
      </c>
      <c r="Z1546" s="153" t="str" cm="1">
        <f t="array" aca="1" ref="Z1546" ca="1">CELL("format",I1546)</f>
        <v>D1</v>
      </c>
      <c r="AA1546" s="6">
        <v>1545</v>
      </c>
      <c r="AB1546" s="173">
        <f t="shared" ca="1" si="200"/>
        <v>1992</v>
      </c>
      <c r="AC1546" s="6">
        <f t="shared" si="201"/>
        <v>0</v>
      </c>
      <c r="AD1546" s="6">
        <f t="shared" si="202"/>
        <v>0</v>
      </c>
      <c r="AE1546" s="6">
        <f t="shared" si="198"/>
        <v>10</v>
      </c>
      <c r="AF1546" s="6" t="str">
        <f t="shared" si="203"/>
        <v>in Betrieb</v>
      </c>
    </row>
    <row r="1547" spans="1:32" x14ac:dyDescent="0.25">
      <c r="A1547" s="139" t="s">
        <v>2158</v>
      </c>
      <c r="B1547" s="139" t="s">
        <v>2152</v>
      </c>
      <c r="C1547" s="139" t="s">
        <v>2153</v>
      </c>
      <c r="D1547" s="139">
        <v>56727</v>
      </c>
      <c r="E1547" s="139" t="s">
        <v>2154</v>
      </c>
      <c r="F1547" s="139" t="s">
        <v>2155</v>
      </c>
      <c r="G1547" s="139" t="s">
        <v>98</v>
      </c>
      <c r="H1547" s="139" t="s">
        <v>2159</v>
      </c>
      <c r="I1547" s="40">
        <v>41275</v>
      </c>
      <c r="J1547" s="46">
        <v>41275</v>
      </c>
      <c r="K1547" s="139" t="s">
        <v>1</v>
      </c>
      <c r="L1547" s="139" t="s">
        <v>20</v>
      </c>
      <c r="M1547" s="139"/>
      <c r="N1547" s="139"/>
      <c r="O1547" s="139" t="s">
        <v>20</v>
      </c>
      <c r="P1547" s="139" t="s">
        <v>58</v>
      </c>
      <c r="Q1547" s="139" t="s">
        <v>55</v>
      </c>
      <c r="R1547" s="140">
        <v>27.4</v>
      </c>
      <c r="S1547" s="140" t="s">
        <v>2157</v>
      </c>
      <c r="T1547" s="151" t="s">
        <v>149</v>
      </c>
      <c r="U1547" s="140" t="s">
        <v>61</v>
      </c>
      <c r="V1547" s="164" t="s">
        <v>1</v>
      </c>
      <c r="W1547" s="170">
        <f t="shared" ca="1" si="199"/>
        <v>2013</v>
      </c>
      <c r="X1547" s="170" t="str">
        <f>INDEX(Kraftwerksliste!$C$21:$Z$559,MATCH(A1547,Kraftwerksliste!$D$21:$D$559,0),17)</f>
        <v>Combined cycle</v>
      </c>
      <c r="Z1547" s="153" t="str" cm="1">
        <f t="array" aca="1" ref="Z1547" ca="1">CELL("format",I1547)</f>
        <v>D1</v>
      </c>
      <c r="AA1547" s="6">
        <v>1546</v>
      </c>
      <c r="AB1547" s="173">
        <f t="shared" ca="1" si="200"/>
        <v>2013</v>
      </c>
      <c r="AC1547" s="6">
        <f t="shared" si="201"/>
        <v>0</v>
      </c>
      <c r="AD1547" s="6">
        <f t="shared" si="202"/>
        <v>0</v>
      </c>
      <c r="AE1547" s="6">
        <f t="shared" si="198"/>
        <v>10</v>
      </c>
      <c r="AF1547" s="6" t="str">
        <f t="shared" si="203"/>
        <v>in Betrieb</v>
      </c>
    </row>
    <row r="1548" spans="1:32" x14ac:dyDescent="0.25">
      <c r="A1548" s="139" t="s">
        <v>2162</v>
      </c>
      <c r="B1548" s="139" t="s">
        <v>2152</v>
      </c>
      <c r="C1548" s="139" t="s">
        <v>2153</v>
      </c>
      <c r="D1548" s="139">
        <v>56727</v>
      </c>
      <c r="E1548" s="139" t="s">
        <v>2154</v>
      </c>
      <c r="F1548" s="139" t="s">
        <v>2155</v>
      </c>
      <c r="G1548" s="139" t="s">
        <v>98</v>
      </c>
      <c r="H1548" s="139" t="s">
        <v>2163</v>
      </c>
      <c r="I1548" s="40">
        <v>33604</v>
      </c>
      <c r="J1548" s="46">
        <v>33604</v>
      </c>
      <c r="K1548" s="139" t="s">
        <v>1</v>
      </c>
      <c r="L1548" s="139" t="s">
        <v>711</v>
      </c>
      <c r="M1548" s="139" t="s">
        <v>2164</v>
      </c>
      <c r="N1548" s="139"/>
      <c r="O1548" s="139" t="s">
        <v>407</v>
      </c>
      <c r="P1548" s="139" t="s">
        <v>58</v>
      </c>
      <c r="Q1548" s="139" t="s">
        <v>55</v>
      </c>
      <c r="R1548" s="140">
        <v>10.3</v>
      </c>
      <c r="S1548" s="140" t="s">
        <v>2157</v>
      </c>
      <c r="T1548" s="151" t="s">
        <v>149</v>
      </c>
      <c r="U1548" s="140" t="s">
        <v>61</v>
      </c>
      <c r="V1548" s="164" t="s">
        <v>1</v>
      </c>
      <c r="W1548" s="170">
        <f t="shared" ca="1" si="199"/>
        <v>1992</v>
      </c>
      <c r="X1548" s="170" t="str">
        <f>INDEX(Kraftwerksliste!$C$21:$Z$559,MATCH(A1548,Kraftwerksliste!$D$21:$D$559,0),17)</f>
        <v>Steam turbine</v>
      </c>
      <c r="Z1548" s="153" t="str" cm="1">
        <f t="array" aca="1" ref="Z1548" ca="1">CELL("format",I1548)</f>
        <v>D1</v>
      </c>
      <c r="AA1548" s="6">
        <v>1547</v>
      </c>
      <c r="AB1548" s="173">
        <f t="shared" ca="1" si="200"/>
        <v>1992</v>
      </c>
      <c r="AC1548" s="6">
        <f t="shared" si="201"/>
        <v>0</v>
      </c>
      <c r="AD1548" s="6">
        <f t="shared" si="202"/>
        <v>0</v>
      </c>
      <c r="AE1548" s="6">
        <f t="shared" si="198"/>
        <v>10</v>
      </c>
      <c r="AF1548" s="6" t="str">
        <f t="shared" si="203"/>
        <v>in Betrieb</v>
      </c>
    </row>
    <row r="1549" spans="1:32" x14ac:dyDescent="0.25">
      <c r="A1549" s="139" t="s">
        <v>2160</v>
      </c>
      <c r="B1549" s="139" t="s">
        <v>2152</v>
      </c>
      <c r="C1549" s="139" t="s">
        <v>2153</v>
      </c>
      <c r="D1549" s="139">
        <v>56727</v>
      </c>
      <c r="E1549" s="139" t="s">
        <v>2154</v>
      </c>
      <c r="F1549" s="139" t="s">
        <v>2155</v>
      </c>
      <c r="G1549" s="139" t="s">
        <v>98</v>
      </c>
      <c r="H1549" s="139" t="s">
        <v>2161</v>
      </c>
      <c r="I1549" s="40">
        <v>25934</v>
      </c>
      <c r="J1549" s="46">
        <v>25934</v>
      </c>
      <c r="K1549" s="139" t="s">
        <v>298</v>
      </c>
      <c r="L1549" s="139" t="s">
        <v>20</v>
      </c>
      <c r="M1549" s="139"/>
      <c r="N1549" s="139"/>
      <c r="O1549" s="139" t="s">
        <v>20</v>
      </c>
      <c r="P1549" s="139" t="s">
        <v>58</v>
      </c>
      <c r="Q1549" s="139" t="s">
        <v>55</v>
      </c>
      <c r="R1549" s="140">
        <v>8.4</v>
      </c>
      <c r="S1549" s="140" t="s">
        <v>2157</v>
      </c>
      <c r="T1549" s="151" t="s">
        <v>149</v>
      </c>
      <c r="U1549" s="140" t="s">
        <v>61</v>
      </c>
      <c r="V1549" s="164" t="s">
        <v>7478</v>
      </c>
      <c r="W1549" s="170">
        <f t="shared" ca="1" si="199"/>
        <v>1971</v>
      </c>
      <c r="X1549" s="170" t="e">
        <f>INDEX(Kraftwerksliste!$C$21:$Z$559,MATCH(A1549,Kraftwerksliste!$D$21:$D$559,0),17)</f>
        <v>#N/A</v>
      </c>
      <c r="Z1549" s="153" t="str" cm="1">
        <f t="array" aca="1" ref="Z1549" ca="1">CELL("format",I1549)</f>
        <v>D1</v>
      </c>
      <c r="AA1549" s="6">
        <v>1548</v>
      </c>
      <c r="AB1549" s="173">
        <f t="shared" ca="1" si="200"/>
        <v>1971</v>
      </c>
      <c r="AC1549" s="6">
        <f t="shared" si="201"/>
        <v>0</v>
      </c>
      <c r="AD1549" s="6">
        <f t="shared" si="202"/>
        <v>1</v>
      </c>
      <c r="AE1549" s="6">
        <f t="shared" si="198"/>
        <v>32</v>
      </c>
      <c r="AF1549" s="6" t="str">
        <f t="shared" si="203"/>
        <v xml:space="preserve">Vorläufig Stillgelegt </v>
      </c>
    </row>
    <row r="1550" spans="1:32" x14ac:dyDescent="0.25">
      <c r="A1550" s="50" t="s">
        <v>476</v>
      </c>
      <c r="B1550" s="50" t="s">
        <v>477</v>
      </c>
      <c r="C1550" s="50" t="s">
        <v>478</v>
      </c>
      <c r="D1550" s="77">
        <v>29699</v>
      </c>
      <c r="E1550" s="50" t="s">
        <v>479</v>
      </c>
      <c r="F1550" s="33" t="s">
        <v>480</v>
      </c>
      <c r="G1550" s="33" t="s">
        <v>59</v>
      </c>
      <c r="H1550" s="33"/>
      <c r="I1550" s="40">
        <v>25355</v>
      </c>
      <c r="J1550" s="40">
        <v>25355</v>
      </c>
      <c r="K1550" s="50" t="s">
        <v>1</v>
      </c>
      <c r="L1550" s="50" t="s">
        <v>20</v>
      </c>
      <c r="M1550" s="33"/>
      <c r="N1550" s="33"/>
      <c r="O1550" s="92" t="s">
        <v>20</v>
      </c>
      <c r="P1550" s="50" t="s">
        <v>58</v>
      </c>
      <c r="Q1550" s="33" t="s">
        <v>55</v>
      </c>
      <c r="R1550" s="33">
        <v>12.75</v>
      </c>
      <c r="S1550" s="33" t="s">
        <v>481</v>
      </c>
      <c r="T1550" s="146" t="s">
        <v>149</v>
      </c>
      <c r="U1550" s="50" t="s">
        <v>161</v>
      </c>
      <c r="V1550" s="153" t="s">
        <v>1</v>
      </c>
      <c r="W1550" s="170">
        <f t="shared" ca="1" si="199"/>
        <v>1969</v>
      </c>
      <c r="X1550" s="170" t="str">
        <f>INDEX(Kraftwerksliste!$C$21:$Z$559,MATCH(A1550,Kraftwerksliste!$D$21:$D$559,0),17)</f>
        <v>Steam turbine</v>
      </c>
      <c r="Z1550" s="153" t="str" cm="1">
        <f t="array" aca="1" ref="Z1550" ca="1">CELL("format",I1550)</f>
        <v>D1</v>
      </c>
      <c r="AA1550" s="6">
        <v>1549</v>
      </c>
      <c r="AB1550" s="173">
        <f t="shared" ca="1" si="200"/>
        <v>1969</v>
      </c>
      <c r="AC1550" s="6">
        <f t="shared" si="201"/>
        <v>0</v>
      </c>
      <c r="AD1550" s="6">
        <f t="shared" si="202"/>
        <v>0</v>
      </c>
      <c r="AE1550" s="6">
        <f t="shared" si="198"/>
        <v>10</v>
      </c>
      <c r="AF1550" s="6" t="str">
        <f t="shared" si="203"/>
        <v>in Betrieb</v>
      </c>
    </row>
    <row r="1551" spans="1:32" x14ac:dyDescent="0.25">
      <c r="A1551" s="139" t="s">
        <v>5725</v>
      </c>
      <c r="B1551" s="139" t="s">
        <v>5726</v>
      </c>
      <c r="C1551" s="139"/>
      <c r="D1551" s="139">
        <v>68519</v>
      </c>
      <c r="E1551" s="139" t="s">
        <v>7037</v>
      </c>
      <c r="F1551" s="139" t="s">
        <v>7038</v>
      </c>
      <c r="G1551" s="139" t="s">
        <v>220</v>
      </c>
      <c r="H1551" s="139"/>
      <c r="I1551" s="49">
        <v>41628</v>
      </c>
      <c r="J1551" s="49">
        <v>41628</v>
      </c>
      <c r="K1551" s="139" t="s">
        <v>1</v>
      </c>
      <c r="L1551" s="139" t="s">
        <v>3864</v>
      </c>
      <c r="M1551" s="139"/>
      <c r="N1551" s="139"/>
      <c r="O1551" s="139" t="s">
        <v>3864</v>
      </c>
      <c r="P1551" s="139" t="s">
        <v>55</v>
      </c>
      <c r="Q1551" s="139" t="s">
        <v>58</v>
      </c>
      <c r="R1551" s="140">
        <v>12</v>
      </c>
      <c r="S1551" s="140"/>
      <c r="T1551" s="151" t="s">
        <v>149</v>
      </c>
      <c r="U1551" s="140"/>
      <c r="V1551" s="164" t="s">
        <v>1</v>
      </c>
      <c r="W1551" s="170">
        <f t="shared" ca="1" si="199"/>
        <v>2013</v>
      </c>
      <c r="X1551" s="170" t="e">
        <f>INDEX(Kraftwerksliste!$C$21:$Z$559,MATCH(A1551,Kraftwerksliste!$D$21:$D$559,0),17)</f>
        <v>#N/A</v>
      </c>
      <c r="Z1551" s="153" t="str" cm="1">
        <f t="array" aca="1" ref="Z1551" ca="1">CELL("format",I1551)</f>
        <v>D1</v>
      </c>
      <c r="AA1551" s="6">
        <v>1550</v>
      </c>
      <c r="AB1551" s="173">
        <f t="shared" ca="1" si="200"/>
        <v>2013</v>
      </c>
      <c r="AC1551" s="6">
        <f t="shared" si="201"/>
        <v>0</v>
      </c>
      <c r="AD1551" s="6">
        <f t="shared" si="202"/>
        <v>0</v>
      </c>
      <c r="AE1551" s="6">
        <f t="shared" si="198"/>
        <v>10</v>
      </c>
      <c r="AF1551" s="6" t="str">
        <f t="shared" si="203"/>
        <v>in Betrieb</v>
      </c>
    </row>
    <row r="1552" spans="1:32" x14ac:dyDescent="0.25">
      <c r="A1552" s="50" t="s">
        <v>1446</v>
      </c>
      <c r="B1552" s="50" t="s">
        <v>1447</v>
      </c>
      <c r="C1552" s="50" t="s">
        <v>1448</v>
      </c>
      <c r="D1552" s="77">
        <v>25770</v>
      </c>
      <c r="E1552" s="50" t="s">
        <v>1449</v>
      </c>
      <c r="F1552" s="50" t="s">
        <v>1450</v>
      </c>
      <c r="G1552" s="56" t="s">
        <v>78</v>
      </c>
      <c r="H1552" s="50"/>
      <c r="I1552" s="40">
        <v>22282</v>
      </c>
      <c r="J1552" s="46">
        <v>22282</v>
      </c>
      <c r="K1552" s="50" t="s">
        <v>1</v>
      </c>
      <c r="L1552" s="50" t="s">
        <v>110</v>
      </c>
      <c r="M1552" s="50" t="s">
        <v>3770</v>
      </c>
      <c r="N1552" s="50" t="s">
        <v>3771</v>
      </c>
      <c r="O1552" s="50" t="s">
        <v>407</v>
      </c>
      <c r="P1552" s="50" t="s">
        <v>58</v>
      </c>
      <c r="Q1552" s="50" t="s">
        <v>55</v>
      </c>
      <c r="R1552" s="55">
        <v>44.5</v>
      </c>
      <c r="S1552" s="50" t="s">
        <v>3795</v>
      </c>
      <c r="T1552" s="54" t="s">
        <v>149</v>
      </c>
      <c r="U1552" s="50" t="s">
        <v>3796</v>
      </c>
      <c r="V1552" s="153" t="s">
        <v>1</v>
      </c>
      <c r="W1552" s="170">
        <f t="shared" ca="1" si="199"/>
        <v>1961</v>
      </c>
      <c r="X1552" s="170" t="str">
        <f>INDEX(Kraftwerksliste!$C$21:$Z$559,MATCH(A1552,Kraftwerksliste!$D$21:$D$559,0),17)</f>
        <v>Steam turbine</v>
      </c>
      <c r="Z1552" s="153" t="str" cm="1">
        <f t="array" aca="1" ref="Z1552" ca="1">CELL("format",I1552)</f>
        <v>D1</v>
      </c>
      <c r="AA1552" s="6">
        <v>1551</v>
      </c>
      <c r="AB1552" s="173">
        <f t="shared" ca="1" si="200"/>
        <v>1961</v>
      </c>
      <c r="AC1552" s="6">
        <f t="shared" si="201"/>
        <v>0</v>
      </c>
      <c r="AD1552" s="6">
        <f t="shared" si="202"/>
        <v>0</v>
      </c>
      <c r="AE1552" s="6">
        <f t="shared" ref="AE1552:AE1615" si="204">LEN(K1552)</f>
        <v>10</v>
      </c>
      <c r="AF1552" s="6" t="str">
        <f t="shared" si="203"/>
        <v>in Betrieb</v>
      </c>
    </row>
    <row r="1553" spans="1:32" ht="162.5" x14ac:dyDescent="0.25">
      <c r="A1553" s="54" t="s">
        <v>4208</v>
      </c>
      <c r="B1553" s="51" t="s">
        <v>4209</v>
      </c>
      <c r="C1553" s="51" t="s">
        <v>4210</v>
      </c>
      <c r="D1553" s="75">
        <v>34519</v>
      </c>
      <c r="E1553" s="62" t="s">
        <v>6137</v>
      </c>
      <c r="F1553" s="51"/>
      <c r="G1553" s="36" t="s">
        <v>220</v>
      </c>
      <c r="H1553" s="50"/>
      <c r="I1553" s="135">
        <v>2012</v>
      </c>
      <c r="J1553" s="135">
        <v>2012</v>
      </c>
      <c r="K1553" s="50" t="s">
        <v>1</v>
      </c>
      <c r="L1553" s="50" t="s">
        <v>3864</v>
      </c>
      <c r="M1553" s="51"/>
      <c r="N1553" s="50"/>
      <c r="O1553" s="92" t="s">
        <v>3864</v>
      </c>
      <c r="P1553" s="36" t="s">
        <v>55</v>
      </c>
      <c r="Q1553" s="50"/>
      <c r="R1553" s="76">
        <v>23</v>
      </c>
      <c r="S1553" s="58" t="s">
        <v>7219</v>
      </c>
      <c r="T1553" s="54" t="s">
        <v>370</v>
      </c>
      <c r="U1553" s="62" t="s">
        <v>61</v>
      </c>
      <c r="V1553" s="154" t="s">
        <v>1</v>
      </c>
      <c r="W1553" s="170" t="str">
        <f t="shared" ca="1" si="199"/>
        <v>2012</v>
      </c>
      <c r="X1553" s="170" t="e">
        <f>INDEX(Kraftwerksliste!$C$21:$Z$559,MATCH(A1553,Kraftwerksliste!$D$21:$D$559,0),17)</f>
        <v>#N/A</v>
      </c>
      <c r="Z1553" s="153" t="str" cm="1">
        <f t="array" aca="1" ref="Z1553" ca="1">CELL("format",I1553)</f>
        <v>F0</v>
      </c>
      <c r="AA1553" s="6">
        <v>1552</v>
      </c>
      <c r="AB1553" s="173" t="str">
        <f t="shared" ca="1" si="200"/>
        <v>2012</v>
      </c>
      <c r="AC1553" s="6">
        <f t="shared" si="201"/>
        <v>0</v>
      </c>
      <c r="AD1553" s="6">
        <f t="shared" si="202"/>
        <v>0</v>
      </c>
      <c r="AE1553" s="6">
        <f t="shared" si="204"/>
        <v>10</v>
      </c>
      <c r="AF1553" s="6" t="str">
        <f t="shared" si="203"/>
        <v>in Betrieb</v>
      </c>
    </row>
    <row r="1554" spans="1:32" x14ac:dyDescent="0.25">
      <c r="A1554" s="139" t="s">
        <v>1672</v>
      </c>
      <c r="B1554" s="139" t="s">
        <v>1673</v>
      </c>
      <c r="C1554" s="139"/>
      <c r="D1554" s="139">
        <v>47906</v>
      </c>
      <c r="E1554" s="139" t="s">
        <v>1674</v>
      </c>
      <c r="F1554" s="139"/>
      <c r="G1554" s="139" t="s">
        <v>54</v>
      </c>
      <c r="H1554" s="139"/>
      <c r="I1554" s="40">
        <v>32874</v>
      </c>
      <c r="J1554" s="46">
        <v>32874</v>
      </c>
      <c r="K1554" s="139" t="s">
        <v>1</v>
      </c>
      <c r="L1554" s="139" t="s">
        <v>20</v>
      </c>
      <c r="M1554" s="139" t="s">
        <v>1675</v>
      </c>
      <c r="N1554" s="139" t="s">
        <v>1676</v>
      </c>
      <c r="O1554" s="139" t="s">
        <v>20</v>
      </c>
      <c r="P1554" s="139" t="s">
        <v>58</v>
      </c>
      <c r="Q1554" s="139" t="s">
        <v>55</v>
      </c>
      <c r="R1554" s="140">
        <v>13.2</v>
      </c>
      <c r="S1554" s="140" t="s">
        <v>1677</v>
      </c>
      <c r="T1554" s="151" t="s">
        <v>149</v>
      </c>
      <c r="U1554" s="140" t="s">
        <v>1673</v>
      </c>
      <c r="V1554" s="164" t="s">
        <v>1</v>
      </c>
      <c r="W1554" s="170">
        <f t="shared" ca="1" si="199"/>
        <v>1990</v>
      </c>
      <c r="X1554" s="170" t="str">
        <f>INDEX(Kraftwerksliste!$C$21:$Z$559,MATCH(A1554,Kraftwerksliste!$D$21:$D$559,0),17)</f>
        <v>Combustion Engine</v>
      </c>
      <c r="Z1554" s="153" t="str" cm="1">
        <f t="array" aca="1" ref="Z1554" ca="1">CELL("format",I1554)</f>
        <v>D1</v>
      </c>
      <c r="AA1554" s="6">
        <v>1553</v>
      </c>
      <c r="AB1554" s="173">
        <f t="shared" ca="1" si="200"/>
        <v>1990</v>
      </c>
      <c r="AC1554" s="6">
        <f t="shared" si="201"/>
        <v>0</v>
      </c>
      <c r="AD1554" s="6">
        <f t="shared" si="202"/>
        <v>0</v>
      </c>
      <c r="AE1554" s="6">
        <f t="shared" si="204"/>
        <v>10</v>
      </c>
      <c r="AF1554" s="6" t="str">
        <f t="shared" si="203"/>
        <v>in Betrieb</v>
      </c>
    </row>
    <row r="1555" spans="1:32" x14ac:dyDescent="0.25">
      <c r="A1555" s="139" t="s">
        <v>5869</v>
      </c>
      <c r="B1555" s="139" t="s">
        <v>5870</v>
      </c>
      <c r="C1555" s="139"/>
      <c r="D1555" s="139">
        <v>16909</v>
      </c>
      <c r="E1555" s="139" t="s">
        <v>7131</v>
      </c>
      <c r="F1555" s="139"/>
      <c r="G1555" s="139" t="s">
        <v>66</v>
      </c>
      <c r="H1555" s="139"/>
      <c r="I1555" s="136">
        <v>2011</v>
      </c>
      <c r="J1555" s="136">
        <v>2011</v>
      </c>
      <c r="K1555" s="139" t="s">
        <v>1</v>
      </c>
      <c r="L1555" s="139" t="s">
        <v>29</v>
      </c>
      <c r="M1555" s="139"/>
      <c r="N1555" s="139"/>
      <c r="O1555" s="139" t="s">
        <v>29</v>
      </c>
      <c r="P1555" s="139" t="s">
        <v>55</v>
      </c>
      <c r="Q1555" s="139"/>
      <c r="R1555" s="140">
        <v>5.6</v>
      </c>
      <c r="S1555" s="140"/>
      <c r="T1555" s="151"/>
      <c r="U1555" s="140"/>
      <c r="V1555" s="164" t="s">
        <v>1</v>
      </c>
      <c r="W1555" s="170" t="str">
        <f t="shared" ca="1" si="199"/>
        <v>2011</v>
      </c>
      <c r="X1555" s="170" t="e">
        <f>INDEX(Kraftwerksliste!$C$21:$Z$559,MATCH(A1555,Kraftwerksliste!$D$21:$D$559,0),17)</f>
        <v>#N/A</v>
      </c>
      <c r="Z1555" s="153" t="str" cm="1">
        <f t="array" aca="1" ref="Z1555" ca="1">CELL("format",I1555)</f>
        <v>G</v>
      </c>
      <c r="AA1555" s="6">
        <v>1554</v>
      </c>
      <c r="AB1555" s="173" t="str">
        <f t="shared" ca="1" si="200"/>
        <v>2011</v>
      </c>
      <c r="AC1555" s="6">
        <f t="shared" si="201"/>
        <v>0</v>
      </c>
      <c r="AD1555" s="6">
        <f t="shared" si="202"/>
        <v>0</v>
      </c>
      <c r="AE1555" s="6">
        <f t="shared" si="204"/>
        <v>10</v>
      </c>
      <c r="AF1555" s="6" t="str">
        <f t="shared" si="203"/>
        <v>in Betrieb</v>
      </c>
    </row>
    <row r="1556" spans="1:32" x14ac:dyDescent="0.25">
      <c r="A1556" s="139" t="s">
        <v>5871</v>
      </c>
      <c r="B1556" s="139" t="s">
        <v>5872</v>
      </c>
      <c r="C1556" s="139"/>
      <c r="D1556" s="139">
        <v>16909</v>
      </c>
      <c r="E1556" s="139" t="s">
        <v>7131</v>
      </c>
      <c r="F1556" s="139"/>
      <c r="G1556" s="139" t="s">
        <v>66</v>
      </c>
      <c r="H1556" s="139"/>
      <c r="I1556" s="136">
        <v>2011</v>
      </c>
      <c r="J1556" s="136">
        <v>2011</v>
      </c>
      <c r="K1556" s="139" t="s">
        <v>1</v>
      </c>
      <c r="L1556" s="139" t="s">
        <v>29</v>
      </c>
      <c r="M1556" s="139"/>
      <c r="N1556" s="139"/>
      <c r="O1556" s="139" t="s">
        <v>29</v>
      </c>
      <c r="P1556" s="139" t="s">
        <v>55</v>
      </c>
      <c r="Q1556" s="139"/>
      <c r="R1556" s="140">
        <v>7.5</v>
      </c>
      <c r="S1556" s="140"/>
      <c r="T1556" s="151"/>
      <c r="U1556" s="140"/>
      <c r="V1556" s="164" t="s">
        <v>1</v>
      </c>
      <c r="W1556" s="170" t="str">
        <f t="shared" ca="1" si="199"/>
        <v>2011</v>
      </c>
      <c r="X1556" s="170" t="e">
        <f>INDEX(Kraftwerksliste!$C$21:$Z$559,MATCH(A1556,Kraftwerksliste!$D$21:$D$559,0),17)</f>
        <v>#N/A</v>
      </c>
      <c r="Z1556" s="153" t="str" cm="1">
        <f t="array" aca="1" ref="Z1556" ca="1">CELL("format",I1556)</f>
        <v>G</v>
      </c>
      <c r="AA1556" s="6">
        <v>1555</v>
      </c>
      <c r="AB1556" s="173" t="str">
        <f t="shared" ca="1" si="200"/>
        <v>2011</v>
      </c>
      <c r="AC1556" s="6">
        <f t="shared" si="201"/>
        <v>0</v>
      </c>
      <c r="AD1556" s="6">
        <f t="shared" si="202"/>
        <v>0</v>
      </c>
      <c r="AE1556" s="6">
        <f t="shared" si="204"/>
        <v>10</v>
      </c>
      <c r="AF1556" s="6" t="str">
        <f t="shared" si="203"/>
        <v>in Betrieb</v>
      </c>
    </row>
    <row r="1557" spans="1:32" x14ac:dyDescent="0.25">
      <c r="A1557" s="139" t="s">
        <v>5873</v>
      </c>
      <c r="B1557" s="139" t="s">
        <v>5874</v>
      </c>
      <c r="C1557" s="139"/>
      <c r="D1557" s="139">
        <v>16909</v>
      </c>
      <c r="E1557" s="139" t="s">
        <v>7131</v>
      </c>
      <c r="F1557" s="139"/>
      <c r="G1557" s="139" t="s">
        <v>66</v>
      </c>
      <c r="H1557" s="139"/>
      <c r="I1557" s="136">
        <v>2011</v>
      </c>
      <c r="J1557" s="136">
        <v>2011</v>
      </c>
      <c r="K1557" s="139" t="s">
        <v>1</v>
      </c>
      <c r="L1557" s="139" t="s">
        <v>29</v>
      </c>
      <c r="M1557" s="139"/>
      <c r="N1557" s="139"/>
      <c r="O1557" s="139" t="s">
        <v>29</v>
      </c>
      <c r="P1557" s="139" t="s">
        <v>55</v>
      </c>
      <c r="Q1557" s="139"/>
      <c r="R1557" s="140">
        <v>7.6</v>
      </c>
      <c r="S1557" s="140"/>
      <c r="T1557" s="151"/>
      <c r="U1557" s="140"/>
      <c r="V1557" s="164" t="s">
        <v>1</v>
      </c>
      <c r="W1557" s="170" t="str">
        <f t="shared" ca="1" si="199"/>
        <v>2011</v>
      </c>
      <c r="X1557" s="170" t="e">
        <f>INDEX(Kraftwerksliste!$C$21:$Z$559,MATCH(A1557,Kraftwerksliste!$D$21:$D$559,0),17)</f>
        <v>#N/A</v>
      </c>
      <c r="Z1557" s="153" t="str" cm="1">
        <f t="array" aca="1" ref="Z1557" ca="1">CELL("format",I1557)</f>
        <v>G</v>
      </c>
      <c r="AA1557" s="6">
        <v>1556</v>
      </c>
      <c r="AB1557" s="173" t="str">
        <f t="shared" ca="1" si="200"/>
        <v>2011</v>
      </c>
      <c r="AC1557" s="6">
        <f t="shared" si="201"/>
        <v>0</v>
      </c>
      <c r="AD1557" s="6">
        <f t="shared" si="202"/>
        <v>0</v>
      </c>
      <c r="AE1557" s="6">
        <f t="shared" si="204"/>
        <v>10</v>
      </c>
      <c r="AF1557" s="6" t="str">
        <f t="shared" si="203"/>
        <v>in Betrieb</v>
      </c>
    </row>
    <row r="1558" spans="1:32" x14ac:dyDescent="0.25">
      <c r="A1558" s="139" t="s">
        <v>5875</v>
      </c>
      <c r="B1558" s="139" t="s">
        <v>5876</v>
      </c>
      <c r="C1558" s="139"/>
      <c r="D1558" s="139">
        <v>16909</v>
      </c>
      <c r="E1558" s="139" t="s">
        <v>7131</v>
      </c>
      <c r="F1558" s="139"/>
      <c r="G1558" s="139" t="s">
        <v>66</v>
      </c>
      <c r="H1558" s="139"/>
      <c r="I1558" s="136">
        <v>2011</v>
      </c>
      <c r="J1558" s="136">
        <v>2011</v>
      </c>
      <c r="K1558" s="139" t="s">
        <v>1</v>
      </c>
      <c r="L1558" s="139" t="s">
        <v>29</v>
      </c>
      <c r="M1558" s="139"/>
      <c r="N1558" s="139"/>
      <c r="O1558" s="139" t="s">
        <v>29</v>
      </c>
      <c r="P1558" s="139" t="s">
        <v>55</v>
      </c>
      <c r="Q1558" s="139"/>
      <c r="R1558" s="140">
        <v>5.4</v>
      </c>
      <c r="S1558" s="140"/>
      <c r="T1558" s="151"/>
      <c r="U1558" s="140"/>
      <c r="V1558" s="164" t="s">
        <v>1</v>
      </c>
      <c r="W1558" s="170" t="str">
        <f t="shared" ca="1" si="199"/>
        <v>2011</v>
      </c>
      <c r="X1558" s="170" t="e">
        <f>INDEX(Kraftwerksliste!$C$21:$Z$559,MATCH(A1558,Kraftwerksliste!$D$21:$D$559,0),17)</f>
        <v>#N/A</v>
      </c>
      <c r="Z1558" s="153" t="str" cm="1">
        <f t="array" aca="1" ref="Z1558" ca="1">CELL("format",I1558)</f>
        <v>G</v>
      </c>
      <c r="AA1558" s="6">
        <v>1557</v>
      </c>
      <c r="AB1558" s="173" t="str">
        <f t="shared" ca="1" si="200"/>
        <v>2011</v>
      </c>
      <c r="AC1558" s="6">
        <f t="shared" si="201"/>
        <v>0</v>
      </c>
      <c r="AD1558" s="6">
        <f t="shared" si="202"/>
        <v>0</v>
      </c>
      <c r="AE1558" s="6">
        <f t="shared" si="204"/>
        <v>10</v>
      </c>
      <c r="AF1558" s="6" t="str">
        <f t="shared" si="203"/>
        <v>in Betrieb</v>
      </c>
    </row>
    <row r="1559" spans="1:32" x14ac:dyDescent="0.25">
      <c r="A1559" s="139" t="s">
        <v>5877</v>
      </c>
      <c r="B1559" s="139" t="s">
        <v>5878</v>
      </c>
      <c r="C1559" s="139"/>
      <c r="D1559" s="139">
        <v>16909</v>
      </c>
      <c r="E1559" s="139" t="s">
        <v>7131</v>
      </c>
      <c r="F1559" s="139"/>
      <c r="G1559" s="139" t="s">
        <v>66</v>
      </c>
      <c r="H1559" s="139"/>
      <c r="I1559" s="136">
        <v>2011</v>
      </c>
      <c r="J1559" s="136">
        <v>2011</v>
      </c>
      <c r="K1559" s="139" t="s">
        <v>1</v>
      </c>
      <c r="L1559" s="139" t="s">
        <v>29</v>
      </c>
      <c r="M1559" s="139"/>
      <c r="N1559" s="139"/>
      <c r="O1559" s="139" t="s">
        <v>29</v>
      </c>
      <c r="P1559" s="139" t="s">
        <v>55</v>
      </c>
      <c r="Q1559" s="139"/>
      <c r="R1559" s="140">
        <v>6</v>
      </c>
      <c r="S1559" s="140"/>
      <c r="T1559" s="151"/>
      <c r="U1559" s="140"/>
      <c r="V1559" s="164" t="s">
        <v>1</v>
      </c>
      <c r="W1559" s="170" t="str">
        <f t="shared" ca="1" si="199"/>
        <v>2011</v>
      </c>
      <c r="X1559" s="170" t="e">
        <f>INDEX(Kraftwerksliste!$C$21:$Z$559,MATCH(A1559,Kraftwerksliste!$D$21:$D$559,0),17)</f>
        <v>#N/A</v>
      </c>
      <c r="Z1559" s="153" t="str" cm="1">
        <f t="array" aca="1" ref="Z1559" ca="1">CELL("format",I1559)</f>
        <v>G</v>
      </c>
      <c r="AA1559" s="6">
        <v>1558</v>
      </c>
      <c r="AB1559" s="173" t="str">
        <f t="shared" ca="1" si="200"/>
        <v>2011</v>
      </c>
      <c r="AC1559" s="6">
        <f t="shared" si="201"/>
        <v>0</v>
      </c>
      <c r="AD1559" s="6">
        <f t="shared" si="202"/>
        <v>0</v>
      </c>
      <c r="AE1559" s="6">
        <f t="shared" si="204"/>
        <v>10</v>
      </c>
      <c r="AF1559" s="6" t="str">
        <f t="shared" si="203"/>
        <v>in Betrieb</v>
      </c>
    </row>
    <row r="1560" spans="1:32" x14ac:dyDescent="0.25">
      <c r="A1560" s="139" t="s">
        <v>5879</v>
      </c>
      <c r="B1560" s="139" t="s">
        <v>5880</v>
      </c>
      <c r="C1560" s="139"/>
      <c r="D1560" s="139">
        <v>16909</v>
      </c>
      <c r="E1560" s="139" t="s">
        <v>7131</v>
      </c>
      <c r="F1560" s="139"/>
      <c r="G1560" s="139" t="s">
        <v>66</v>
      </c>
      <c r="H1560" s="139"/>
      <c r="I1560" s="136">
        <v>2011</v>
      </c>
      <c r="J1560" s="136">
        <v>2011</v>
      </c>
      <c r="K1560" s="139" t="s">
        <v>1</v>
      </c>
      <c r="L1560" s="139" t="s">
        <v>29</v>
      </c>
      <c r="M1560" s="139"/>
      <c r="N1560" s="139"/>
      <c r="O1560" s="139" t="s">
        <v>29</v>
      </c>
      <c r="P1560" s="139" t="s">
        <v>55</v>
      </c>
      <c r="Q1560" s="139"/>
      <c r="R1560" s="140">
        <v>7.4</v>
      </c>
      <c r="S1560" s="140"/>
      <c r="T1560" s="151"/>
      <c r="U1560" s="140"/>
      <c r="V1560" s="164" t="s">
        <v>1</v>
      </c>
      <c r="W1560" s="170" t="str">
        <f t="shared" ca="1" si="199"/>
        <v>2011</v>
      </c>
      <c r="X1560" s="170" t="e">
        <f>INDEX(Kraftwerksliste!$C$21:$Z$559,MATCH(A1560,Kraftwerksliste!$D$21:$D$559,0),17)</f>
        <v>#N/A</v>
      </c>
      <c r="Z1560" s="153" t="str" cm="1">
        <f t="array" aca="1" ref="Z1560" ca="1">CELL("format",I1560)</f>
        <v>G</v>
      </c>
      <c r="AA1560" s="6">
        <v>1559</v>
      </c>
      <c r="AB1560" s="173" t="str">
        <f t="shared" ca="1" si="200"/>
        <v>2011</v>
      </c>
      <c r="AC1560" s="6">
        <f t="shared" si="201"/>
        <v>0</v>
      </c>
      <c r="AD1560" s="6">
        <f t="shared" si="202"/>
        <v>0</v>
      </c>
      <c r="AE1560" s="6">
        <f t="shared" si="204"/>
        <v>10</v>
      </c>
      <c r="AF1560" s="6" t="str">
        <f t="shared" si="203"/>
        <v>in Betrieb</v>
      </c>
    </row>
    <row r="1561" spans="1:32" x14ac:dyDescent="0.25">
      <c r="A1561" s="139" t="s">
        <v>5881</v>
      </c>
      <c r="B1561" s="139" t="s">
        <v>5880</v>
      </c>
      <c r="C1561" s="139"/>
      <c r="D1561" s="139">
        <v>16909</v>
      </c>
      <c r="E1561" s="139" t="s">
        <v>7131</v>
      </c>
      <c r="F1561" s="139"/>
      <c r="G1561" s="139" t="s">
        <v>66</v>
      </c>
      <c r="H1561" s="139"/>
      <c r="I1561" s="136">
        <v>2011</v>
      </c>
      <c r="J1561" s="136">
        <v>2011</v>
      </c>
      <c r="K1561" s="139" t="s">
        <v>1</v>
      </c>
      <c r="L1561" s="139" t="s">
        <v>29</v>
      </c>
      <c r="M1561" s="139"/>
      <c r="N1561" s="139"/>
      <c r="O1561" s="139" t="s">
        <v>29</v>
      </c>
      <c r="P1561" s="139" t="s">
        <v>55</v>
      </c>
      <c r="Q1561" s="139"/>
      <c r="R1561" s="140">
        <v>7.6</v>
      </c>
      <c r="S1561" s="140"/>
      <c r="T1561" s="151"/>
      <c r="U1561" s="140"/>
      <c r="V1561" s="164" t="s">
        <v>1</v>
      </c>
      <c r="W1561" s="170" t="str">
        <f t="shared" ca="1" si="199"/>
        <v>2011</v>
      </c>
      <c r="X1561" s="170" t="e">
        <f>INDEX(Kraftwerksliste!$C$21:$Z$559,MATCH(A1561,Kraftwerksliste!$D$21:$D$559,0),17)</f>
        <v>#N/A</v>
      </c>
      <c r="Z1561" s="153" t="str" cm="1">
        <f t="array" aca="1" ref="Z1561" ca="1">CELL("format",I1561)</f>
        <v>G</v>
      </c>
      <c r="AA1561" s="6">
        <v>1560</v>
      </c>
      <c r="AB1561" s="173" t="str">
        <f t="shared" ca="1" si="200"/>
        <v>2011</v>
      </c>
      <c r="AC1561" s="6">
        <f t="shared" si="201"/>
        <v>0</v>
      </c>
      <c r="AD1561" s="6">
        <f t="shared" si="202"/>
        <v>0</v>
      </c>
      <c r="AE1561" s="6">
        <f t="shared" si="204"/>
        <v>10</v>
      </c>
      <c r="AF1561" s="6" t="str">
        <f t="shared" si="203"/>
        <v>in Betrieb</v>
      </c>
    </row>
    <row r="1562" spans="1:32" x14ac:dyDescent="0.25">
      <c r="A1562" s="139" t="s">
        <v>5882</v>
      </c>
      <c r="B1562" s="139" t="s">
        <v>5883</v>
      </c>
      <c r="C1562" s="139"/>
      <c r="D1562" s="139">
        <v>16909</v>
      </c>
      <c r="E1562" s="139" t="s">
        <v>7131</v>
      </c>
      <c r="F1562" s="139"/>
      <c r="G1562" s="139" t="s">
        <v>66</v>
      </c>
      <c r="H1562" s="139"/>
      <c r="I1562" s="136">
        <v>2011</v>
      </c>
      <c r="J1562" s="136">
        <v>2011</v>
      </c>
      <c r="K1562" s="139" t="s">
        <v>1</v>
      </c>
      <c r="L1562" s="139" t="s">
        <v>29</v>
      </c>
      <c r="M1562" s="139"/>
      <c r="N1562" s="139"/>
      <c r="O1562" s="139" t="s">
        <v>29</v>
      </c>
      <c r="P1562" s="139" t="s">
        <v>55</v>
      </c>
      <c r="Q1562" s="139"/>
      <c r="R1562" s="140">
        <v>7.6</v>
      </c>
      <c r="S1562" s="140"/>
      <c r="T1562" s="151"/>
      <c r="U1562" s="140"/>
      <c r="V1562" s="164" t="s">
        <v>1</v>
      </c>
      <c r="W1562" s="170" t="str">
        <f t="shared" ca="1" si="199"/>
        <v>2011</v>
      </c>
      <c r="X1562" s="170" t="e">
        <f>INDEX(Kraftwerksliste!$C$21:$Z$559,MATCH(A1562,Kraftwerksliste!$D$21:$D$559,0),17)</f>
        <v>#N/A</v>
      </c>
      <c r="Z1562" s="153" t="str" cm="1">
        <f t="array" aca="1" ref="Z1562" ca="1">CELL("format",I1562)</f>
        <v>G</v>
      </c>
      <c r="AA1562" s="6">
        <v>1561</v>
      </c>
      <c r="AB1562" s="173" t="str">
        <f t="shared" ca="1" si="200"/>
        <v>2011</v>
      </c>
      <c r="AC1562" s="6">
        <f t="shared" si="201"/>
        <v>0</v>
      </c>
      <c r="AD1562" s="6">
        <f t="shared" si="202"/>
        <v>0</v>
      </c>
      <c r="AE1562" s="6">
        <f t="shared" si="204"/>
        <v>10</v>
      </c>
      <c r="AF1562" s="6" t="str">
        <f t="shared" si="203"/>
        <v>in Betrieb</v>
      </c>
    </row>
    <row r="1563" spans="1:32" x14ac:dyDescent="0.25">
      <c r="A1563" s="139" t="s">
        <v>5884</v>
      </c>
      <c r="B1563" s="139" t="s">
        <v>5885</v>
      </c>
      <c r="C1563" s="139"/>
      <c r="D1563" s="139">
        <v>16909</v>
      </c>
      <c r="E1563" s="139" t="s">
        <v>7131</v>
      </c>
      <c r="F1563" s="139"/>
      <c r="G1563" s="139" t="s">
        <v>66</v>
      </c>
      <c r="H1563" s="139"/>
      <c r="I1563" s="136">
        <v>2011</v>
      </c>
      <c r="J1563" s="136">
        <v>2011</v>
      </c>
      <c r="K1563" s="139" t="s">
        <v>1</v>
      </c>
      <c r="L1563" s="139" t="s">
        <v>29</v>
      </c>
      <c r="M1563" s="139"/>
      <c r="N1563" s="139"/>
      <c r="O1563" s="139" t="s">
        <v>29</v>
      </c>
      <c r="P1563" s="139" t="s">
        <v>55</v>
      </c>
      <c r="Q1563" s="139"/>
      <c r="R1563" s="140">
        <v>7.6</v>
      </c>
      <c r="S1563" s="140"/>
      <c r="T1563" s="151"/>
      <c r="U1563" s="140"/>
      <c r="V1563" s="164" t="s">
        <v>1</v>
      </c>
      <c r="W1563" s="170" t="str">
        <f t="shared" ca="1" si="199"/>
        <v>2011</v>
      </c>
      <c r="X1563" s="170" t="e">
        <f>INDEX(Kraftwerksliste!$C$21:$Z$559,MATCH(A1563,Kraftwerksliste!$D$21:$D$559,0),17)</f>
        <v>#N/A</v>
      </c>
      <c r="Z1563" s="153" t="str" cm="1">
        <f t="array" aca="1" ref="Z1563" ca="1">CELL("format",I1563)</f>
        <v>G</v>
      </c>
      <c r="AA1563" s="6">
        <v>1562</v>
      </c>
      <c r="AB1563" s="173" t="str">
        <f t="shared" ca="1" si="200"/>
        <v>2011</v>
      </c>
      <c r="AC1563" s="6">
        <f t="shared" si="201"/>
        <v>0</v>
      </c>
      <c r="AD1563" s="6">
        <f t="shared" si="202"/>
        <v>0</v>
      </c>
      <c r="AE1563" s="6">
        <f t="shared" si="204"/>
        <v>10</v>
      </c>
      <c r="AF1563" s="6" t="str">
        <f t="shared" si="203"/>
        <v>in Betrieb</v>
      </c>
    </row>
    <row r="1564" spans="1:32" x14ac:dyDescent="0.25">
      <c r="A1564" s="139" t="s">
        <v>5886</v>
      </c>
      <c r="B1564" s="139" t="s">
        <v>5887</v>
      </c>
      <c r="C1564" s="139"/>
      <c r="D1564" s="139">
        <v>16909</v>
      </c>
      <c r="E1564" s="139" t="s">
        <v>7131</v>
      </c>
      <c r="F1564" s="139"/>
      <c r="G1564" s="139" t="s">
        <v>66</v>
      </c>
      <c r="H1564" s="139"/>
      <c r="I1564" s="136">
        <v>2011</v>
      </c>
      <c r="J1564" s="136">
        <v>2011</v>
      </c>
      <c r="K1564" s="139" t="s">
        <v>1</v>
      </c>
      <c r="L1564" s="139" t="s">
        <v>29</v>
      </c>
      <c r="M1564" s="139"/>
      <c r="N1564" s="139"/>
      <c r="O1564" s="139" t="s">
        <v>29</v>
      </c>
      <c r="P1564" s="139" t="s">
        <v>55</v>
      </c>
      <c r="Q1564" s="139"/>
      <c r="R1564" s="140">
        <v>5.5</v>
      </c>
      <c r="S1564" s="140"/>
      <c r="T1564" s="151"/>
      <c r="U1564" s="140"/>
      <c r="V1564" s="164" t="s">
        <v>1</v>
      </c>
      <c r="W1564" s="170" t="str">
        <f t="shared" ca="1" si="199"/>
        <v>2011</v>
      </c>
      <c r="X1564" s="170" t="e">
        <f>INDEX(Kraftwerksliste!$C$21:$Z$559,MATCH(A1564,Kraftwerksliste!$D$21:$D$559,0),17)</f>
        <v>#N/A</v>
      </c>
      <c r="Z1564" s="153" t="str" cm="1">
        <f t="array" aca="1" ref="Z1564" ca="1">CELL("format",I1564)</f>
        <v>G</v>
      </c>
      <c r="AA1564" s="6">
        <v>1563</v>
      </c>
      <c r="AB1564" s="173" t="str">
        <f t="shared" ca="1" si="200"/>
        <v>2011</v>
      </c>
      <c r="AC1564" s="6">
        <f t="shared" si="201"/>
        <v>0</v>
      </c>
      <c r="AD1564" s="6">
        <f t="shared" si="202"/>
        <v>0</v>
      </c>
      <c r="AE1564" s="6">
        <f t="shared" si="204"/>
        <v>10</v>
      </c>
      <c r="AF1564" s="6" t="str">
        <f t="shared" si="203"/>
        <v>in Betrieb</v>
      </c>
    </row>
    <row r="1565" spans="1:32" ht="14.5" x14ac:dyDescent="0.35">
      <c r="A1565" s="122" t="s">
        <v>4481</v>
      </c>
      <c r="B1565" s="122" t="s">
        <v>4482</v>
      </c>
      <c r="C1565" s="122"/>
      <c r="D1565" s="122">
        <v>14550</v>
      </c>
      <c r="E1565" s="122" t="s">
        <v>6296</v>
      </c>
      <c r="F1565" s="122"/>
      <c r="G1565" s="119" t="s">
        <v>66</v>
      </c>
      <c r="H1565" s="122"/>
      <c r="I1565" s="135">
        <v>2012</v>
      </c>
      <c r="J1565" s="135">
        <v>2012</v>
      </c>
      <c r="K1565" s="50" t="s">
        <v>1</v>
      </c>
      <c r="L1565" s="88" t="s">
        <v>29</v>
      </c>
      <c r="M1565" s="122"/>
      <c r="N1565" s="122"/>
      <c r="O1565" s="88" t="s">
        <v>29</v>
      </c>
      <c r="P1565" s="121" t="s">
        <v>55</v>
      </c>
      <c r="Q1565" s="122"/>
      <c r="R1565" s="134">
        <v>3.8</v>
      </c>
      <c r="S1565" s="58"/>
      <c r="T1565" s="50"/>
      <c r="U1565" s="62"/>
      <c r="V1565" s="154" t="s">
        <v>1</v>
      </c>
      <c r="W1565" s="170" t="str">
        <f t="shared" ca="1" si="199"/>
        <v>2012</v>
      </c>
      <c r="X1565" s="170" t="e">
        <f>INDEX(Kraftwerksliste!$C$21:$Z$559,MATCH(A1565,Kraftwerksliste!$D$21:$D$559,0),17)</f>
        <v>#N/A</v>
      </c>
      <c r="Z1565" s="153" t="str" cm="1">
        <f t="array" aca="1" ref="Z1565" ca="1">CELL("format",I1565)</f>
        <v>F0</v>
      </c>
      <c r="AA1565" s="6">
        <v>1564</v>
      </c>
      <c r="AB1565" s="173" t="str">
        <f t="shared" ca="1" si="200"/>
        <v>2012</v>
      </c>
      <c r="AC1565" s="6">
        <f t="shared" si="201"/>
        <v>0</v>
      </c>
      <c r="AD1565" s="6">
        <f t="shared" si="202"/>
        <v>0</v>
      </c>
      <c r="AE1565" s="6">
        <f t="shared" si="204"/>
        <v>10</v>
      </c>
      <c r="AF1565" s="6" t="str">
        <f t="shared" si="203"/>
        <v>in Betrieb</v>
      </c>
    </row>
    <row r="1566" spans="1:32" ht="14.5" x14ac:dyDescent="0.35">
      <c r="A1566" s="122" t="s">
        <v>4483</v>
      </c>
      <c r="B1566" s="122" t="s">
        <v>4484</v>
      </c>
      <c r="C1566" s="122"/>
      <c r="D1566" s="122">
        <v>14550</v>
      </c>
      <c r="E1566" s="122" t="s">
        <v>6296</v>
      </c>
      <c r="F1566" s="122"/>
      <c r="G1566" s="119" t="s">
        <v>66</v>
      </c>
      <c r="H1566" s="122"/>
      <c r="I1566" s="135">
        <v>2012</v>
      </c>
      <c r="J1566" s="135">
        <v>2012</v>
      </c>
      <c r="K1566" s="50" t="s">
        <v>1</v>
      </c>
      <c r="L1566" s="88" t="s">
        <v>29</v>
      </c>
      <c r="M1566" s="122"/>
      <c r="N1566" s="122"/>
      <c r="O1566" s="88" t="s">
        <v>29</v>
      </c>
      <c r="P1566" s="121" t="s">
        <v>55</v>
      </c>
      <c r="Q1566" s="122"/>
      <c r="R1566" s="134">
        <v>6</v>
      </c>
      <c r="S1566" s="58"/>
      <c r="T1566" s="50"/>
      <c r="U1566" s="62"/>
      <c r="V1566" s="154" t="s">
        <v>1</v>
      </c>
      <c r="W1566" s="170" t="str">
        <f t="shared" ca="1" si="199"/>
        <v>2012</v>
      </c>
      <c r="X1566" s="170" t="e">
        <f>INDEX(Kraftwerksliste!$C$21:$Z$559,MATCH(A1566,Kraftwerksliste!$D$21:$D$559,0),17)</f>
        <v>#N/A</v>
      </c>
      <c r="Z1566" s="153" t="str" cm="1">
        <f t="array" aca="1" ref="Z1566" ca="1">CELL("format",I1566)</f>
        <v>F0</v>
      </c>
      <c r="AA1566" s="6">
        <v>1565</v>
      </c>
      <c r="AB1566" s="173" t="str">
        <f t="shared" ca="1" si="200"/>
        <v>2012</v>
      </c>
      <c r="AC1566" s="6">
        <f t="shared" si="201"/>
        <v>0</v>
      </c>
      <c r="AD1566" s="6">
        <f t="shared" si="202"/>
        <v>0</v>
      </c>
      <c r="AE1566" s="6">
        <f t="shared" si="204"/>
        <v>10</v>
      </c>
      <c r="AF1566" s="6" t="str">
        <f t="shared" si="203"/>
        <v>in Betrieb</v>
      </c>
    </row>
    <row r="1567" spans="1:32" ht="14.5" x14ac:dyDescent="0.35">
      <c r="A1567" s="122" t="s">
        <v>4485</v>
      </c>
      <c r="B1567" s="122" t="s">
        <v>4486</v>
      </c>
      <c r="C1567" s="122"/>
      <c r="D1567" s="122">
        <v>14550</v>
      </c>
      <c r="E1567" s="122" t="s">
        <v>6296</v>
      </c>
      <c r="F1567" s="122"/>
      <c r="G1567" s="119" t="s">
        <v>66</v>
      </c>
      <c r="H1567" s="122"/>
      <c r="I1567" s="135">
        <v>2012</v>
      </c>
      <c r="J1567" s="135">
        <v>2012</v>
      </c>
      <c r="K1567" s="50" t="s">
        <v>1</v>
      </c>
      <c r="L1567" s="88" t="s">
        <v>29</v>
      </c>
      <c r="M1567" s="122"/>
      <c r="N1567" s="122"/>
      <c r="O1567" s="88" t="s">
        <v>29</v>
      </c>
      <c r="P1567" s="121" t="s">
        <v>55</v>
      </c>
      <c r="Q1567" s="122"/>
      <c r="R1567" s="134">
        <v>3</v>
      </c>
      <c r="S1567" s="58"/>
      <c r="T1567" s="50"/>
      <c r="U1567" s="62"/>
      <c r="V1567" s="154" t="s">
        <v>1</v>
      </c>
      <c r="W1567" s="170" t="str">
        <f t="shared" ca="1" si="199"/>
        <v>2012</v>
      </c>
      <c r="X1567" s="170" t="e">
        <f>INDEX(Kraftwerksliste!$C$21:$Z$559,MATCH(A1567,Kraftwerksliste!$D$21:$D$559,0),17)</f>
        <v>#N/A</v>
      </c>
      <c r="Z1567" s="153" t="str" cm="1">
        <f t="array" aca="1" ref="Z1567" ca="1">CELL("format",I1567)</f>
        <v>F0</v>
      </c>
      <c r="AA1567" s="6">
        <v>1566</v>
      </c>
      <c r="AB1567" s="173" t="str">
        <f t="shared" ca="1" si="200"/>
        <v>2012</v>
      </c>
      <c r="AC1567" s="6">
        <f t="shared" si="201"/>
        <v>0</v>
      </c>
      <c r="AD1567" s="6">
        <f t="shared" si="202"/>
        <v>0</v>
      </c>
      <c r="AE1567" s="6">
        <f t="shared" si="204"/>
        <v>10</v>
      </c>
      <c r="AF1567" s="6" t="str">
        <f t="shared" si="203"/>
        <v>in Betrieb</v>
      </c>
    </row>
    <row r="1568" spans="1:32" ht="14.5" x14ac:dyDescent="0.35">
      <c r="A1568" s="122" t="s">
        <v>4487</v>
      </c>
      <c r="B1568" s="122" t="s">
        <v>4488</v>
      </c>
      <c r="C1568" s="122"/>
      <c r="D1568" s="122">
        <v>14550</v>
      </c>
      <c r="E1568" s="122" t="s">
        <v>6296</v>
      </c>
      <c r="F1568" s="122"/>
      <c r="G1568" s="119" t="s">
        <v>66</v>
      </c>
      <c r="H1568" s="122"/>
      <c r="I1568" s="135">
        <v>2012</v>
      </c>
      <c r="J1568" s="135">
        <v>2012</v>
      </c>
      <c r="K1568" s="50" t="s">
        <v>1</v>
      </c>
      <c r="L1568" s="88" t="s">
        <v>29</v>
      </c>
      <c r="M1568" s="122"/>
      <c r="N1568" s="122"/>
      <c r="O1568" s="88" t="s">
        <v>29</v>
      </c>
      <c r="P1568" s="121" t="s">
        <v>55</v>
      </c>
      <c r="Q1568" s="122"/>
      <c r="R1568" s="134">
        <v>4.5</v>
      </c>
      <c r="S1568" s="58"/>
      <c r="T1568" s="50"/>
      <c r="U1568" s="62"/>
      <c r="V1568" s="154" t="s">
        <v>1</v>
      </c>
      <c r="W1568" s="170" t="str">
        <f t="shared" ca="1" si="199"/>
        <v>2012</v>
      </c>
      <c r="X1568" s="170" t="e">
        <f>INDEX(Kraftwerksliste!$C$21:$Z$559,MATCH(A1568,Kraftwerksliste!$D$21:$D$559,0),17)</f>
        <v>#N/A</v>
      </c>
      <c r="Z1568" s="153" t="str" cm="1">
        <f t="array" aca="1" ref="Z1568" ca="1">CELL("format",I1568)</f>
        <v>F0</v>
      </c>
      <c r="AA1568" s="6">
        <v>1567</v>
      </c>
      <c r="AB1568" s="173" t="str">
        <f t="shared" ca="1" si="200"/>
        <v>2012</v>
      </c>
      <c r="AC1568" s="6">
        <f t="shared" si="201"/>
        <v>0</v>
      </c>
      <c r="AD1568" s="6">
        <f t="shared" si="202"/>
        <v>0</v>
      </c>
      <c r="AE1568" s="6">
        <f t="shared" si="204"/>
        <v>10</v>
      </c>
      <c r="AF1568" s="6" t="str">
        <f t="shared" si="203"/>
        <v>in Betrieb</v>
      </c>
    </row>
    <row r="1569" spans="1:32" ht="14.5" x14ac:dyDescent="0.35">
      <c r="A1569" s="122" t="s">
        <v>4489</v>
      </c>
      <c r="B1569" s="122" t="s">
        <v>4490</v>
      </c>
      <c r="C1569" s="122"/>
      <c r="D1569" s="122">
        <v>14550</v>
      </c>
      <c r="E1569" s="122" t="s">
        <v>6296</v>
      </c>
      <c r="F1569" s="122"/>
      <c r="G1569" s="119" t="s">
        <v>66</v>
      </c>
      <c r="H1569" s="122"/>
      <c r="I1569" s="135">
        <v>2012</v>
      </c>
      <c r="J1569" s="135">
        <v>2012</v>
      </c>
      <c r="K1569" s="50" t="s">
        <v>1</v>
      </c>
      <c r="L1569" s="88" t="s">
        <v>29</v>
      </c>
      <c r="M1569" s="122"/>
      <c r="N1569" s="122"/>
      <c r="O1569" s="88" t="s">
        <v>29</v>
      </c>
      <c r="P1569" s="121" t="s">
        <v>55</v>
      </c>
      <c r="Q1569" s="122"/>
      <c r="R1569" s="134">
        <v>5.6</v>
      </c>
      <c r="S1569" s="33"/>
      <c r="T1569" s="50"/>
      <c r="U1569" s="33"/>
      <c r="V1569" s="159" t="s">
        <v>1</v>
      </c>
      <c r="W1569" s="170" t="str">
        <f t="shared" ca="1" si="199"/>
        <v>2012</v>
      </c>
      <c r="X1569" s="170" t="e">
        <f>INDEX(Kraftwerksliste!$C$21:$Z$559,MATCH(A1569,Kraftwerksliste!$D$21:$D$559,0),17)</f>
        <v>#N/A</v>
      </c>
      <c r="Z1569" s="153" t="str" cm="1">
        <f t="array" aca="1" ref="Z1569" ca="1">CELL("format",I1569)</f>
        <v>F0</v>
      </c>
      <c r="AA1569" s="6">
        <v>1568</v>
      </c>
      <c r="AB1569" s="173" t="str">
        <f t="shared" ca="1" si="200"/>
        <v>2012</v>
      </c>
      <c r="AC1569" s="6">
        <f t="shared" si="201"/>
        <v>0</v>
      </c>
      <c r="AD1569" s="6">
        <f t="shared" si="202"/>
        <v>0</v>
      </c>
      <c r="AE1569" s="6">
        <f t="shared" si="204"/>
        <v>10</v>
      </c>
      <c r="AF1569" s="6" t="str">
        <f t="shared" si="203"/>
        <v>in Betrieb</v>
      </c>
    </row>
    <row r="1570" spans="1:32" ht="14.5" x14ac:dyDescent="0.35">
      <c r="A1570" s="122" t="s">
        <v>4491</v>
      </c>
      <c r="B1570" s="122" t="s">
        <v>4492</v>
      </c>
      <c r="C1570" s="122"/>
      <c r="D1570" s="122">
        <v>14550</v>
      </c>
      <c r="E1570" s="122" t="s">
        <v>6296</v>
      </c>
      <c r="F1570" s="122"/>
      <c r="G1570" s="119" t="s">
        <v>66</v>
      </c>
      <c r="H1570" s="122"/>
      <c r="I1570" s="135">
        <v>2012</v>
      </c>
      <c r="J1570" s="135">
        <v>2012</v>
      </c>
      <c r="K1570" s="50" t="s">
        <v>1</v>
      </c>
      <c r="L1570" s="88" t="s">
        <v>29</v>
      </c>
      <c r="M1570" s="122"/>
      <c r="N1570" s="122"/>
      <c r="O1570" s="88" t="s">
        <v>29</v>
      </c>
      <c r="P1570" s="121" t="s">
        <v>55</v>
      </c>
      <c r="Q1570" s="122"/>
      <c r="R1570" s="134">
        <v>5.9</v>
      </c>
      <c r="S1570" s="33"/>
      <c r="T1570" s="50"/>
      <c r="U1570" s="33"/>
      <c r="V1570" s="159" t="s">
        <v>1</v>
      </c>
      <c r="W1570" s="170" t="str">
        <f t="shared" ca="1" si="199"/>
        <v>2012</v>
      </c>
      <c r="X1570" s="170" t="e">
        <f>INDEX(Kraftwerksliste!$C$21:$Z$559,MATCH(A1570,Kraftwerksliste!$D$21:$D$559,0),17)</f>
        <v>#N/A</v>
      </c>
      <c r="Z1570" s="153" t="str" cm="1">
        <f t="array" aca="1" ref="Z1570" ca="1">CELL("format",I1570)</f>
        <v>F0</v>
      </c>
      <c r="AA1570" s="6">
        <v>1569</v>
      </c>
      <c r="AB1570" s="173" t="str">
        <f t="shared" ca="1" si="200"/>
        <v>2012</v>
      </c>
      <c r="AC1570" s="6">
        <f t="shared" si="201"/>
        <v>0</v>
      </c>
      <c r="AD1570" s="6">
        <f t="shared" si="202"/>
        <v>0</v>
      </c>
      <c r="AE1570" s="6">
        <f t="shared" si="204"/>
        <v>10</v>
      </c>
      <c r="AF1570" s="6" t="str">
        <f t="shared" si="203"/>
        <v>in Betrieb</v>
      </c>
    </row>
    <row r="1571" spans="1:32" x14ac:dyDescent="0.25">
      <c r="A1571" s="139" t="s">
        <v>1985</v>
      </c>
      <c r="B1571" s="139" t="s">
        <v>1986</v>
      </c>
      <c r="C1571" s="139" t="s">
        <v>1987</v>
      </c>
      <c r="D1571" s="139">
        <v>17509</v>
      </c>
      <c r="E1571" s="139" t="s">
        <v>1988</v>
      </c>
      <c r="F1571" s="139"/>
      <c r="G1571" s="139" t="s">
        <v>144</v>
      </c>
      <c r="H1571" s="139"/>
      <c r="I1571" s="30">
        <v>41609</v>
      </c>
      <c r="J1571" s="38">
        <v>41609</v>
      </c>
      <c r="K1571" s="139" t="s">
        <v>1</v>
      </c>
      <c r="L1571" s="139" t="s">
        <v>20</v>
      </c>
      <c r="M1571" s="139"/>
      <c r="N1571" s="139"/>
      <c r="O1571" s="139" t="s">
        <v>20</v>
      </c>
      <c r="P1571" s="139" t="s">
        <v>58</v>
      </c>
      <c r="Q1571" s="139" t="s">
        <v>55</v>
      </c>
      <c r="R1571" s="140">
        <v>38</v>
      </c>
      <c r="S1571" s="140" t="s">
        <v>1989</v>
      </c>
      <c r="T1571" s="151" t="s">
        <v>370</v>
      </c>
      <c r="U1571" s="140" t="s">
        <v>77</v>
      </c>
      <c r="V1571" s="164" t="s">
        <v>1</v>
      </c>
      <c r="W1571" s="170">
        <f t="shared" ca="1" si="199"/>
        <v>2013</v>
      </c>
      <c r="X1571" s="170" t="str">
        <f>INDEX(Kraftwerksliste!$C$21:$Z$559,MATCH(A1571,Kraftwerksliste!$D$21:$D$559,0),17)</f>
        <v>Steam turbine</v>
      </c>
      <c r="Z1571" s="153" t="str" cm="1">
        <f t="array" aca="1" ref="Z1571" ca="1">CELL("format",I1571)</f>
        <v>D1</v>
      </c>
      <c r="AA1571" s="6">
        <v>1570</v>
      </c>
      <c r="AB1571" s="173">
        <f t="shared" ca="1" si="200"/>
        <v>2013</v>
      </c>
      <c r="AC1571" s="6">
        <f t="shared" si="201"/>
        <v>0</v>
      </c>
      <c r="AD1571" s="6">
        <f t="shared" si="202"/>
        <v>0</v>
      </c>
      <c r="AE1571" s="6">
        <f t="shared" si="204"/>
        <v>10</v>
      </c>
      <c r="AF1571" s="6" t="str">
        <f t="shared" si="203"/>
        <v>in Betrieb</v>
      </c>
    </row>
    <row r="1572" spans="1:32" x14ac:dyDescent="0.25">
      <c r="A1572" s="139" t="s">
        <v>5909</v>
      </c>
      <c r="B1572" s="139" t="s">
        <v>1367</v>
      </c>
      <c r="C1572" s="139" t="s">
        <v>5910</v>
      </c>
      <c r="D1572" s="139">
        <v>39524</v>
      </c>
      <c r="E1572" s="139" t="s">
        <v>7143</v>
      </c>
      <c r="F1572" s="139"/>
      <c r="G1572" s="139" t="s">
        <v>99</v>
      </c>
      <c r="H1572" s="139"/>
      <c r="I1572" s="30">
        <v>41627</v>
      </c>
      <c r="J1572" s="30">
        <v>41627</v>
      </c>
      <c r="K1572" s="139" t="s">
        <v>1</v>
      </c>
      <c r="L1572" s="139" t="s">
        <v>3864</v>
      </c>
      <c r="M1572" s="139"/>
      <c r="N1572" s="139"/>
      <c r="O1572" s="139" t="s">
        <v>3864</v>
      </c>
      <c r="P1572" s="139" t="s">
        <v>55</v>
      </c>
      <c r="Q1572" s="139" t="s">
        <v>58</v>
      </c>
      <c r="R1572" s="140">
        <v>11.5</v>
      </c>
      <c r="S1572" s="140" t="s">
        <v>7459</v>
      </c>
      <c r="T1572" s="151" t="s">
        <v>149</v>
      </c>
      <c r="U1572" s="140" t="s">
        <v>161</v>
      </c>
      <c r="V1572" s="164" t="s">
        <v>1</v>
      </c>
      <c r="W1572" s="170">
        <f t="shared" ca="1" si="199"/>
        <v>2013</v>
      </c>
      <c r="X1572" s="170" t="e">
        <f>INDEX(Kraftwerksliste!$C$21:$Z$559,MATCH(A1572,Kraftwerksliste!$D$21:$D$559,0),17)</f>
        <v>#N/A</v>
      </c>
      <c r="Z1572" s="153" t="str" cm="1">
        <f t="array" aca="1" ref="Z1572" ca="1">CELL("format",I1572)</f>
        <v>D1</v>
      </c>
      <c r="AA1572" s="6">
        <v>1571</v>
      </c>
      <c r="AB1572" s="173">
        <f t="shared" ca="1" si="200"/>
        <v>2013</v>
      </c>
      <c r="AC1572" s="6">
        <f t="shared" si="201"/>
        <v>0</v>
      </c>
      <c r="AD1572" s="6">
        <f t="shared" si="202"/>
        <v>0</v>
      </c>
      <c r="AE1572" s="6">
        <f t="shared" si="204"/>
        <v>10</v>
      </c>
      <c r="AF1572" s="6" t="str">
        <f t="shared" si="203"/>
        <v>in Betrieb</v>
      </c>
    </row>
    <row r="1573" spans="1:32" x14ac:dyDescent="0.25">
      <c r="A1573" s="139" t="s">
        <v>5629</v>
      </c>
      <c r="B1573" s="139" t="s">
        <v>5630</v>
      </c>
      <c r="C1573" s="139" t="s">
        <v>5631</v>
      </c>
      <c r="D1573" s="139">
        <v>3185</v>
      </c>
      <c r="E1573" s="139" t="s">
        <v>6978</v>
      </c>
      <c r="F1573" s="139"/>
      <c r="G1573" s="139" t="s">
        <v>66</v>
      </c>
      <c r="H1573" s="139"/>
      <c r="I1573" s="32">
        <v>2005</v>
      </c>
      <c r="J1573" s="32">
        <v>2005</v>
      </c>
      <c r="K1573" s="139" t="s">
        <v>1</v>
      </c>
      <c r="L1573" s="139" t="s">
        <v>3864</v>
      </c>
      <c r="M1573" s="139"/>
      <c r="N1573" s="139"/>
      <c r="O1573" s="139" t="s">
        <v>3864</v>
      </c>
      <c r="P1573" s="139" t="s">
        <v>55</v>
      </c>
      <c r="Q1573" s="139" t="s">
        <v>58</v>
      </c>
      <c r="R1573" s="140">
        <v>24</v>
      </c>
      <c r="S1573" s="140" t="s">
        <v>7429</v>
      </c>
      <c r="T1573" s="151" t="s">
        <v>370</v>
      </c>
      <c r="U1573" s="140" t="s">
        <v>100</v>
      </c>
      <c r="V1573" s="164" t="s">
        <v>1</v>
      </c>
      <c r="W1573" s="170" t="str">
        <f t="shared" ca="1" si="199"/>
        <v>2005</v>
      </c>
      <c r="X1573" s="170" t="e">
        <f>INDEX(Kraftwerksliste!$C$21:$Z$559,MATCH(A1573,Kraftwerksliste!$D$21:$D$559,0),17)</f>
        <v>#N/A</v>
      </c>
      <c r="Z1573" s="153" t="str" cm="1">
        <f t="array" aca="1" ref="Z1573" ca="1">CELL("format",I1573)</f>
        <v>G</v>
      </c>
      <c r="AA1573" s="6">
        <v>1572</v>
      </c>
      <c r="AB1573" s="173" t="str">
        <f t="shared" ca="1" si="200"/>
        <v>2005</v>
      </c>
      <c r="AC1573" s="6">
        <f t="shared" si="201"/>
        <v>0</v>
      </c>
      <c r="AD1573" s="6">
        <f t="shared" si="202"/>
        <v>0</v>
      </c>
      <c r="AE1573" s="6">
        <f t="shared" si="204"/>
        <v>10</v>
      </c>
      <c r="AF1573" s="6" t="str">
        <f t="shared" si="203"/>
        <v>in Betrieb</v>
      </c>
    </row>
    <row r="1574" spans="1:32" x14ac:dyDescent="0.25">
      <c r="A1574" s="139" t="s">
        <v>5609</v>
      </c>
      <c r="B1574" s="139" t="s">
        <v>5610</v>
      </c>
      <c r="C1574" s="139"/>
      <c r="D1574" s="139">
        <v>29690</v>
      </c>
      <c r="E1574" s="139" t="s">
        <v>6956</v>
      </c>
      <c r="F1574" s="139" t="s">
        <v>6957</v>
      </c>
      <c r="G1574" s="139" t="s">
        <v>59</v>
      </c>
      <c r="H1574" s="139"/>
      <c r="I1574" s="30">
        <v>40915</v>
      </c>
      <c r="J1574" s="30">
        <v>40915</v>
      </c>
      <c r="K1574" s="139" t="s">
        <v>1</v>
      </c>
      <c r="L1574" s="139" t="s">
        <v>3864</v>
      </c>
      <c r="M1574" s="139"/>
      <c r="N1574" s="139"/>
      <c r="O1574" s="139" t="s">
        <v>3864</v>
      </c>
      <c r="P1574" s="139" t="s">
        <v>55</v>
      </c>
      <c r="Q1574" s="139" t="s">
        <v>58</v>
      </c>
      <c r="R1574" s="140">
        <v>16</v>
      </c>
      <c r="S1574" s="140" t="s">
        <v>7428</v>
      </c>
      <c r="T1574" s="151" t="s">
        <v>149</v>
      </c>
      <c r="U1574" s="140" t="s">
        <v>161</v>
      </c>
      <c r="V1574" s="164" t="s">
        <v>1</v>
      </c>
      <c r="W1574" s="170">
        <f t="shared" ca="1" si="199"/>
        <v>2012</v>
      </c>
      <c r="X1574" s="170" t="e">
        <f>INDEX(Kraftwerksliste!$C$21:$Z$559,MATCH(A1574,Kraftwerksliste!$D$21:$D$559,0),17)</f>
        <v>#N/A</v>
      </c>
      <c r="Z1574" s="153" t="str" cm="1">
        <f t="array" aca="1" ref="Z1574" ca="1">CELL("format",I1574)</f>
        <v>D1</v>
      </c>
      <c r="AA1574" s="6">
        <v>1573</v>
      </c>
      <c r="AB1574" s="173">
        <f t="shared" ca="1" si="200"/>
        <v>2012</v>
      </c>
      <c r="AC1574" s="6">
        <f t="shared" si="201"/>
        <v>0</v>
      </c>
      <c r="AD1574" s="6">
        <f t="shared" si="202"/>
        <v>0</v>
      </c>
      <c r="AE1574" s="6">
        <f t="shared" si="204"/>
        <v>10</v>
      </c>
      <c r="AF1574" s="6" t="str">
        <f t="shared" si="203"/>
        <v>in Betrieb</v>
      </c>
    </row>
    <row r="1575" spans="1:32" x14ac:dyDescent="0.25">
      <c r="A1575" s="139" t="s">
        <v>5518</v>
      </c>
      <c r="B1575" s="139" t="s">
        <v>5519</v>
      </c>
      <c r="C1575" s="139"/>
      <c r="D1575" s="139">
        <v>24814</v>
      </c>
      <c r="E1575" s="139" t="s">
        <v>6898</v>
      </c>
      <c r="F1575" s="139"/>
      <c r="G1575" s="139" t="s">
        <v>78</v>
      </c>
      <c r="H1575" s="139"/>
      <c r="I1575" s="30">
        <v>39423</v>
      </c>
      <c r="J1575" s="30">
        <v>39423</v>
      </c>
      <c r="K1575" s="139" t="s">
        <v>1</v>
      </c>
      <c r="L1575" s="139" t="s">
        <v>3864</v>
      </c>
      <c r="M1575" s="139"/>
      <c r="N1575" s="139"/>
      <c r="O1575" s="139" t="s">
        <v>3864</v>
      </c>
      <c r="P1575" s="139" t="s">
        <v>55</v>
      </c>
      <c r="Q1575" s="139" t="s">
        <v>58</v>
      </c>
      <c r="R1575" s="140">
        <v>22</v>
      </c>
      <c r="S1575" s="140" t="s">
        <v>7417</v>
      </c>
      <c r="T1575" s="151" t="s">
        <v>149</v>
      </c>
      <c r="U1575" s="140" t="s">
        <v>100</v>
      </c>
      <c r="V1575" s="164" t="s">
        <v>1</v>
      </c>
      <c r="W1575" s="170">
        <f t="shared" ca="1" si="199"/>
        <v>2007</v>
      </c>
      <c r="X1575" s="170" t="e">
        <f>INDEX(Kraftwerksliste!$C$21:$Z$559,MATCH(A1575,Kraftwerksliste!$D$21:$D$559,0),17)</f>
        <v>#N/A</v>
      </c>
      <c r="Z1575" s="153" t="str" cm="1">
        <f t="array" aca="1" ref="Z1575" ca="1">CELL("format",I1575)</f>
        <v>D1</v>
      </c>
      <c r="AA1575" s="6">
        <v>1574</v>
      </c>
      <c r="AB1575" s="173">
        <f t="shared" ca="1" si="200"/>
        <v>2007</v>
      </c>
      <c r="AC1575" s="6">
        <f t="shared" si="201"/>
        <v>0</v>
      </c>
      <c r="AD1575" s="6">
        <f t="shared" si="202"/>
        <v>0</v>
      </c>
      <c r="AE1575" s="6">
        <f t="shared" si="204"/>
        <v>10</v>
      </c>
      <c r="AF1575" s="6" t="str">
        <f t="shared" si="203"/>
        <v>in Betrieb</v>
      </c>
    </row>
    <row r="1576" spans="1:32" x14ac:dyDescent="0.25">
      <c r="A1576" s="139" t="s">
        <v>5491</v>
      </c>
      <c r="B1576" s="139" t="s">
        <v>81</v>
      </c>
      <c r="C1576" s="139"/>
      <c r="D1576" s="139">
        <v>48624</v>
      </c>
      <c r="E1576" s="139" t="s">
        <v>6878</v>
      </c>
      <c r="F1576" s="139" t="s">
        <v>6880</v>
      </c>
      <c r="G1576" s="139" t="s">
        <v>54</v>
      </c>
      <c r="H1576" s="139"/>
      <c r="I1576" s="32">
        <v>2012</v>
      </c>
      <c r="J1576" s="32">
        <v>2012</v>
      </c>
      <c r="K1576" s="139" t="s">
        <v>1</v>
      </c>
      <c r="L1576" s="139" t="s">
        <v>3864</v>
      </c>
      <c r="M1576" s="139"/>
      <c r="N1576" s="139"/>
      <c r="O1576" s="139" t="s">
        <v>3864</v>
      </c>
      <c r="P1576" s="139" t="s">
        <v>55</v>
      </c>
      <c r="Q1576" s="139" t="s">
        <v>58</v>
      </c>
      <c r="R1576" s="140">
        <v>10</v>
      </c>
      <c r="S1576" s="140" t="s">
        <v>7412</v>
      </c>
      <c r="T1576" s="151">
        <v>30</v>
      </c>
      <c r="U1576" s="140" t="s">
        <v>61</v>
      </c>
      <c r="V1576" s="164" t="s">
        <v>1</v>
      </c>
      <c r="W1576" s="170" t="str">
        <f t="shared" ca="1" si="199"/>
        <v>2012</v>
      </c>
      <c r="X1576" s="170" t="e">
        <f>INDEX(Kraftwerksliste!$C$21:$Z$559,MATCH(A1576,Kraftwerksliste!$D$21:$D$559,0),17)</f>
        <v>#N/A</v>
      </c>
      <c r="Z1576" s="153" t="str" cm="1">
        <f t="array" aca="1" ref="Z1576" ca="1">CELL("format",I1576)</f>
        <v>G</v>
      </c>
      <c r="AA1576" s="6">
        <v>1575</v>
      </c>
      <c r="AB1576" s="173" t="str">
        <f t="shared" ca="1" si="200"/>
        <v>2012</v>
      </c>
      <c r="AC1576" s="6">
        <f t="shared" si="201"/>
        <v>0</v>
      </c>
      <c r="AD1576" s="6">
        <f t="shared" si="202"/>
        <v>0</v>
      </c>
      <c r="AE1576" s="6">
        <f t="shared" si="204"/>
        <v>10</v>
      </c>
      <c r="AF1576" s="6" t="str">
        <f t="shared" si="203"/>
        <v>in Betrieb</v>
      </c>
    </row>
    <row r="1577" spans="1:32" x14ac:dyDescent="0.25">
      <c r="A1577" s="54" t="s">
        <v>4602</v>
      </c>
      <c r="B1577" s="50" t="s">
        <v>81</v>
      </c>
      <c r="C1577" s="50"/>
      <c r="D1577" s="77">
        <v>46359</v>
      </c>
      <c r="E1577" s="50" t="s">
        <v>6362</v>
      </c>
      <c r="F1577" s="50" t="s">
        <v>6363</v>
      </c>
      <c r="G1577" s="56" t="s">
        <v>54</v>
      </c>
      <c r="H1577" s="50"/>
      <c r="I1577" s="32">
        <v>2012</v>
      </c>
      <c r="J1577" s="32">
        <v>2012</v>
      </c>
      <c r="K1577" s="50" t="s">
        <v>1</v>
      </c>
      <c r="L1577" s="50" t="s">
        <v>3864</v>
      </c>
      <c r="M1577" s="50"/>
      <c r="N1577" s="50"/>
      <c r="O1577" s="50" t="s">
        <v>3864</v>
      </c>
      <c r="P1577" s="50" t="s">
        <v>55</v>
      </c>
      <c r="Q1577" s="50" t="s">
        <v>58</v>
      </c>
      <c r="R1577" s="55">
        <v>12</v>
      </c>
      <c r="S1577" s="59" t="s">
        <v>7282</v>
      </c>
      <c r="T1577" s="54">
        <v>30</v>
      </c>
      <c r="U1577" s="62" t="s">
        <v>61</v>
      </c>
      <c r="V1577" s="154" t="s">
        <v>1</v>
      </c>
      <c r="W1577" s="170" t="str">
        <f t="shared" ca="1" si="199"/>
        <v>2012</v>
      </c>
      <c r="X1577" s="170" t="e">
        <f>INDEX(Kraftwerksliste!$C$21:$Z$559,MATCH(A1577,Kraftwerksliste!$D$21:$D$559,0),17)</f>
        <v>#N/A</v>
      </c>
      <c r="Z1577" s="153" t="str" cm="1">
        <f t="array" aca="1" ref="Z1577" ca="1">CELL("format",I1577)</f>
        <v>G</v>
      </c>
      <c r="AA1577" s="6">
        <v>1576</v>
      </c>
      <c r="AB1577" s="173" t="str">
        <f t="shared" ca="1" si="200"/>
        <v>2012</v>
      </c>
      <c r="AC1577" s="6">
        <f t="shared" si="201"/>
        <v>0</v>
      </c>
      <c r="AD1577" s="6">
        <f t="shared" si="202"/>
        <v>0</v>
      </c>
      <c r="AE1577" s="6">
        <f t="shared" si="204"/>
        <v>10</v>
      </c>
      <c r="AF1577" s="6" t="str">
        <f t="shared" si="203"/>
        <v>in Betrieb</v>
      </c>
    </row>
    <row r="1578" spans="1:32" x14ac:dyDescent="0.25">
      <c r="A1578" s="139" t="s">
        <v>4898</v>
      </c>
      <c r="B1578" s="139" t="s">
        <v>4899</v>
      </c>
      <c r="C1578" s="139"/>
      <c r="D1578" s="139">
        <v>48739</v>
      </c>
      <c r="E1578" s="139" t="s">
        <v>6536</v>
      </c>
      <c r="F1578" s="139" t="s">
        <v>6537</v>
      </c>
      <c r="G1578" s="139" t="s">
        <v>54</v>
      </c>
      <c r="H1578" s="139"/>
      <c r="I1578" s="32">
        <v>2012</v>
      </c>
      <c r="J1578" s="32">
        <v>2012</v>
      </c>
      <c r="K1578" s="139" t="s">
        <v>1</v>
      </c>
      <c r="L1578" s="139" t="s">
        <v>3864</v>
      </c>
      <c r="M1578" s="139"/>
      <c r="N1578" s="139"/>
      <c r="O1578" s="139" t="s">
        <v>3864</v>
      </c>
      <c r="P1578" s="139" t="s">
        <v>55</v>
      </c>
      <c r="Q1578" s="139" t="s">
        <v>58</v>
      </c>
      <c r="R1578" s="140">
        <v>29.5</v>
      </c>
      <c r="S1578" s="140" t="s">
        <v>7338</v>
      </c>
      <c r="T1578" s="151" t="s">
        <v>370</v>
      </c>
      <c r="U1578" s="140" t="s">
        <v>61</v>
      </c>
      <c r="V1578" s="164" t="s">
        <v>1</v>
      </c>
      <c r="W1578" s="170" t="str">
        <f t="shared" ca="1" si="199"/>
        <v>2012</v>
      </c>
      <c r="X1578" s="170" t="e">
        <f>INDEX(Kraftwerksliste!$C$21:$Z$559,MATCH(A1578,Kraftwerksliste!$D$21:$D$559,0),17)</f>
        <v>#N/A</v>
      </c>
      <c r="Z1578" s="153" t="str" cm="1">
        <f t="array" aca="1" ref="Z1578" ca="1">CELL("format",I1578)</f>
        <v>G</v>
      </c>
      <c r="AA1578" s="6">
        <v>1577</v>
      </c>
      <c r="AB1578" s="173" t="str">
        <f t="shared" ca="1" si="200"/>
        <v>2012</v>
      </c>
      <c r="AC1578" s="6">
        <f t="shared" si="201"/>
        <v>0</v>
      </c>
      <c r="AD1578" s="6">
        <f t="shared" si="202"/>
        <v>0</v>
      </c>
      <c r="AE1578" s="6">
        <f t="shared" si="204"/>
        <v>10</v>
      </c>
      <c r="AF1578" s="6" t="str">
        <f t="shared" si="203"/>
        <v>in Betrieb</v>
      </c>
    </row>
    <row r="1579" spans="1:32" x14ac:dyDescent="0.25">
      <c r="A1579" s="139" t="s">
        <v>4758</v>
      </c>
      <c r="B1579" s="139" t="s">
        <v>4759</v>
      </c>
      <c r="C1579" s="139" t="s">
        <v>4760</v>
      </c>
      <c r="D1579" s="139">
        <v>55471</v>
      </c>
      <c r="E1579" s="139" t="s">
        <v>6458</v>
      </c>
      <c r="F1579" s="139"/>
      <c r="G1579" s="139" t="s">
        <v>98</v>
      </c>
      <c r="H1579" s="139"/>
      <c r="I1579" s="30">
        <v>41598</v>
      </c>
      <c r="J1579" s="38">
        <v>41598</v>
      </c>
      <c r="K1579" s="139" t="s">
        <v>1</v>
      </c>
      <c r="L1579" s="139" t="s">
        <v>3864</v>
      </c>
      <c r="M1579" s="139"/>
      <c r="N1579" s="139"/>
      <c r="O1579" s="139" t="s">
        <v>3864</v>
      </c>
      <c r="P1579" s="139" t="s">
        <v>55</v>
      </c>
      <c r="Q1579" s="139" t="s">
        <v>58</v>
      </c>
      <c r="R1579" s="140">
        <v>11.5</v>
      </c>
      <c r="S1579" s="140" t="s">
        <v>7319</v>
      </c>
      <c r="T1579" s="151" t="s">
        <v>370</v>
      </c>
      <c r="U1579" s="140" t="s">
        <v>61</v>
      </c>
      <c r="V1579" s="164" t="s">
        <v>1</v>
      </c>
      <c r="W1579" s="170">
        <f t="shared" ca="1" si="199"/>
        <v>2013</v>
      </c>
      <c r="X1579" s="170" t="e">
        <f>INDEX(Kraftwerksliste!$C$21:$Z$559,MATCH(A1579,Kraftwerksliste!$D$21:$D$559,0),17)</f>
        <v>#N/A</v>
      </c>
      <c r="Z1579" s="153" t="str" cm="1">
        <f t="array" aca="1" ref="Z1579" ca="1">CELL("format",I1579)</f>
        <v>D1</v>
      </c>
      <c r="AA1579" s="6">
        <v>1578</v>
      </c>
      <c r="AB1579" s="173">
        <f t="shared" ca="1" si="200"/>
        <v>2013</v>
      </c>
      <c r="AC1579" s="6">
        <f t="shared" si="201"/>
        <v>0</v>
      </c>
      <c r="AD1579" s="6">
        <f t="shared" si="202"/>
        <v>0</v>
      </c>
      <c r="AE1579" s="6">
        <f t="shared" si="204"/>
        <v>10</v>
      </c>
      <c r="AF1579" s="6" t="str">
        <f t="shared" si="203"/>
        <v>in Betrieb</v>
      </c>
    </row>
    <row r="1580" spans="1:32" x14ac:dyDescent="0.25">
      <c r="A1580" s="139" t="s">
        <v>4924</v>
      </c>
      <c r="B1580" s="139" t="s">
        <v>4925</v>
      </c>
      <c r="C1580" s="139" t="s">
        <v>4926</v>
      </c>
      <c r="D1580" s="139">
        <v>39638</v>
      </c>
      <c r="E1580" s="139" t="s">
        <v>6554</v>
      </c>
      <c r="F1580" s="139"/>
      <c r="G1580" s="139" t="s">
        <v>99</v>
      </c>
      <c r="H1580" s="139"/>
      <c r="I1580" s="30">
        <v>40785</v>
      </c>
      <c r="J1580" s="38">
        <v>40785</v>
      </c>
      <c r="K1580" s="139" t="s">
        <v>1</v>
      </c>
      <c r="L1580" s="139" t="s">
        <v>3864</v>
      </c>
      <c r="M1580" s="139"/>
      <c r="N1580" s="139"/>
      <c r="O1580" s="139" t="s">
        <v>3864</v>
      </c>
      <c r="P1580" s="139" t="s">
        <v>55</v>
      </c>
      <c r="Q1580" s="139" t="s">
        <v>58</v>
      </c>
      <c r="R1580" s="140">
        <v>13.8</v>
      </c>
      <c r="S1580" s="140" t="s">
        <v>7313</v>
      </c>
      <c r="T1580" s="151" t="s">
        <v>370</v>
      </c>
      <c r="U1580" s="140" t="s">
        <v>161</v>
      </c>
      <c r="V1580" s="164" t="s">
        <v>1</v>
      </c>
      <c r="W1580" s="170">
        <f t="shared" ca="1" si="199"/>
        <v>2011</v>
      </c>
      <c r="X1580" s="170" t="e">
        <f>INDEX(Kraftwerksliste!$C$21:$Z$559,MATCH(A1580,Kraftwerksliste!$D$21:$D$559,0),17)</f>
        <v>#N/A</v>
      </c>
      <c r="Z1580" s="153" t="str" cm="1">
        <f t="array" aca="1" ref="Z1580" ca="1">CELL("format",I1580)</f>
        <v>D1</v>
      </c>
      <c r="AA1580" s="6">
        <v>1579</v>
      </c>
      <c r="AB1580" s="173">
        <f t="shared" ca="1" si="200"/>
        <v>2011</v>
      </c>
      <c r="AC1580" s="6">
        <f t="shared" si="201"/>
        <v>0</v>
      </c>
      <c r="AD1580" s="6">
        <f t="shared" si="202"/>
        <v>0</v>
      </c>
      <c r="AE1580" s="6">
        <f t="shared" si="204"/>
        <v>10</v>
      </c>
      <c r="AF1580" s="6" t="str">
        <f t="shared" si="203"/>
        <v>in Betrieb</v>
      </c>
    </row>
    <row r="1581" spans="1:32" x14ac:dyDescent="0.25">
      <c r="A1581" s="139" t="s">
        <v>4927</v>
      </c>
      <c r="B1581" s="139" t="s">
        <v>4928</v>
      </c>
      <c r="C1581" s="139" t="s">
        <v>4929</v>
      </c>
      <c r="D1581" s="139">
        <v>39638</v>
      </c>
      <c r="E1581" s="139" t="s">
        <v>6554</v>
      </c>
      <c r="F1581" s="139"/>
      <c r="G1581" s="139" t="s">
        <v>99</v>
      </c>
      <c r="H1581" s="139"/>
      <c r="I1581" s="30">
        <v>40815</v>
      </c>
      <c r="J1581" s="38">
        <v>40815</v>
      </c>
      <c r="K1581" s="139" t="s">
        <v>1</v>
      </c>
      <c r="L1581" s="139" t="s">
        <v>3864</v>
      </c>
      <c r="M1581" s="139"/>
      <c r="N1581" s="139"/>
      <c r="O1581" s="139" t="s">
        <v>3864</v>
      </c>
      <c r="P1581" s="139" t="s">
        <v>55</v>
      </c>
      <c r="Q1581" s="139" t="s">
        <v>58</v>
      </c>
      <c r="R1581" s="140">
        <v>13.8</v>
      </c>
      <c r="S1581" s="140" t="s">
        <v>7313</v>
      </c>
      <c r="T1581" s="151" t="s">
        <v>370</v>
      </c>
      <c r="U1581" s="140" t="s">
        <v>161</v>
      </c>
      <c r="V1581" s="164" t="s">
        <v>1</v>
      </c>
      <c r="W1581" s="170">
        <f t="shared" ca="1" si="199"/>
        <v>2011</v>
      </c>
      <c r="X1581" s="170" t="e">
        <f>INDEX(Kraftwerksliste!$C$21:$Z$559,MATCH(A1581,Kraftwerksliste!$D$21:$D$559,0),17)</f>
        <v>#N/A</v>
      </c>
      <c r="Z1581" s="153" t="str" cm="1">
        <f t="array" aca="1" ref="Z1581" ca="1">CELL("format",I1581)</f>
        <v>D1</v>
      </c>
      <c r="AA1581" s="6">
        <v>1580</v>
      </c>
      <c r="AB1581" s="173">
        <f t="shared" ca="1" si="200"/>
        <v>2011</v>
      </c>
      <c r="AC1581" s="6">
        <f t="shared" si="201"/>
        <v>0</v>
      </c>
      <c r="AD1581" s="6">
        <f t="shared" si="202"/>
        <v>0</v>
      </c>
      <c r="AE1581" s="6">
        <f t="shared" si="204"/>
        <v>10</v>
      </c>
      <c r="AF1581" s="6" t="str">
        <f t="shared" si="203"/>
        <v>in Betrieb</v>
      </c>
    </row>
    <row r="1582" spans="1:32" x14ac:dyDescent="0.25">
      <c r="A1582" s="139" t="s">
        <v>4930</v>
      </c>
      <c r="B1582" s="139" t="s">
        <v>4931</v>
      </c>
      <c r="C1582" s="139" t="s">
        <v>4932</v>
      </c>
      <c r="D1582" s="139">
        <v>39638</v>
      </c>
      <c r="E1582" s="139" t="s">
        <v>6554</v>
      </c>
      <c r="F1582" s="139"/>
      <c r="G1582" s="139" t="s">
        <v>99</v>
      </c>
      <c r="H1582" s="139"/>
      <c r="I1582" s="30">
        <v>41123</v>
      </c>
      <c r="J1582" s="38">
        <v>41123</v>
      </c>
      <c r="K1582" s="139" t="s">
        <v>1</v>
      </c>
      <c r="L1582" s="139" t="s">
        <v>3864</v>
      </c>
      <c r="M1582" s="139"/>
      <c r="N1582" s="139"/>
      <c r="O1582" s="139" t="s">
        <v>3864</v>
      </c>
      <c r="P1582" s="139" t="s">
        <v>55</v>
      </c>
      <c r="Q1582" s="139" t="s">
        <v>58</v>
      </c>
      <c r="R1582" s="140">
        <v>13.8</v>
      </c>
      <c r="S1582" s="140" t="s">
        <v>7313</v>
      </c>
      <c r="T1582" s="151" t="s">
        <v>370</v>
      </c>
      <c r="U1582" s="140" t="s">
        <v>161</v>
      </c>
      <c r="V1582" s="164" t="s">
        <v>1</v>
      </c>
      <c r="W1582" s="170">
        <f t="shared" ca="1" si="199"/>
        <v>2012</v>
      </c>
      <c r="X1582" s="170" t="e">
        <f>INDEX(Kraftwerksliste!$C$21:$Z$559,MATCH(A1582,Kraftwerksliste!$D$21:$D$559,0),17)</f>
        <v>#N/A</v>
      </c>
      <c r="Z1582" s="153" t="str" cm="1">
        <f t="array" aca="1" ref="Z1582" ca="1">CELL("format",I1582)</f>
        <v>D1</v>
      </c>
      <c r="AA1582" s="6">
        <v>1581</v>
      </c>
      <c r="AB1582" s="173">
        <f t="shared" ca="1" si="200"/>
        <v>2012</v>
      </c>
      <c r="AC1582" s="6">
        <f t="shared" si="201"/>
        <v>0</v>
      </c>
      <c r="AD1582" s="6">
        <f t="shared" si="202"/>
        <v>0</v>
      </c>
      <c r="AE1582" s="6">
        <f t="shared" si="204"/>
        <v>10</v>
      </c>
      <c r="AF1582" s="6" t="str">
        <f t="shared" si="203"/>
        <v>in Betrieb</v>
      </c>
    </row>
    <row r="1583" spans="1:32" ht="62.5" x14ac:dyDescent="0.25">
      <c r="A1583" s="54" t="s">
        <v>1107</v>
      </c>
      <c r="B1583" s="51" t="s">
        <v>1108</v>
      </c>
      <c r="C1583" s="50" t="s">
        <v>1109</v>
      </c>
      <c r="D1583" s="75">
        <v>9599</v>
      </c>
      <c r="E1583" s="62" t="s">
        <v>1110</v>
      </c>
      <c r="F1583" s="51"/>
      <c r="G1583" s="36" t="s">
        <v>170</v>
      </c>
      <c r="H1583" s="50"/>
      <c r="I1583" s="30">
        <v>41542</v>
      </c>
      <c r="J1583" s="30">
        <v>41542</v>
      </c>
      <c r="K1583" s="50" t="s">
        <v>1</v>
      </c>
      <c r="L1583" s="50" t="s">
        <v>20</v>
      </c>
      <c r="M1583" s="51"/>
      <c r="N1583" s="50"/>
      <c r="O1583" s="33" t="s">
        <v>20</v>
      </c>
      <c r="P1583" s="36" t="s">
        <v>58</v>
      </c>
      <c r="Q1583" s="50" t="s">
        <v>55</v>
      </c>
      <c r="R1583" s="76">
        <v>13.382999999999999</v>
      </c>
      <c r="S1583" s="83" t="s">
        <v>1111</v>
      </c>
      <c r="T1583" s="83" t="s">
        <v>149</v>
      </c>
      <c r="U1583" s="83" t="s">
        <v>100</v>
      </c>
      <c r="V1583" s="155" t="s">
        <v>1</v>
      </c>
      <c r="W1583" s="170">
        <f t="shared" ca="1" si="199"/>
        <v>2013</v>
      </c>
      <c r="X1583" s="170" t="str">
        <f>INDEX(Kraftwerksliste!$C$21:$Z$559,MATCH(A1583,Kraftwerksliste!$D$21:$D$559,0),17)</f>
        <v>Steam turbine</v>
      </c>
      <c r="Z1583" s="153" t="str" cm="1">
        <f t="array" aca="1" ref="Z1583" ca="1">CELL("format",I1583)</f>
        <v>D1</v>
      </c>
      <c r="AA1583" s="6">
        <v>1582</v>
      </c>
      <c r="AB1583" s="173">
        <f t="shared" ca="1" si="200"/>
        <v>2013</v>
      </c>
      <c r="AC1583" s="6">
        <f t="shared" si="201"/>
        <v>0</v>
      </c>
      <c r="AD1583" s="6">
        <f t="shared" si="202"/>
        <v>0</v>
      </c>
      <c r="AE1583" s="6">
        <f t="shared" si="204"/>
        <v>10</v>
      </c>
      <c r="AF1583" s="6" t="str">
        <f t="shared" si="203"/>
        <v>in Betrieb</v>
      </c>
    </row>
    <row r="1584" spans="1:32" x14ac:dyDescent="0.25">
      <c r="A1584" s="139" t="s">
        <v>5109</v>
      </c>
      <c r="B1584" s="139" t="s">
        <v>5110</v>
      </c>
      <c r="C1584" s="139" t="s">
        <v>5111</v>
      </c>
      <c r="D1584" s="139">
        <v>16816</v>
      </c>
      <c r="E1584" s="139" t="s">
        <v>6668</v>
      </c>
      <c r="F1584" s="139"/>
      <c r="G1584" s="139" t="s">
        <v>66</v>
      </c>
      <c r="H1584" s="139"/>
      <c r="I1584" s="30">
        <v>41639</v>
      </c>
      <c r="J1584" s="30">
        <v>41639</v>
      </c>
      <c r="K1584" s="139" t="s">
        <v>1</v>
      </c>
      <c r="L1584" s="139" t="s">
        <v>3864</v>
      </c>
      <c r="M1584" s="139"/>
      <c r="N1584" s="139"/>
      <c r="O1584" s="139" t="s">
        <v>3864</v>
      </c>
      <c r="P1584" s="139" t="s">
        <v>55</v>
      </c>
      <c r="Q1584" s="139" t="s">
        <v>58</v>
      </c>
      <c r="R1584" s="140">
        <v>16</v>
      </c>
      <c r="S1584" s="140" t="s">
        <v>7361</v>
      </c>
      <c r="T1584" s="151" t="s">
        <v>370</v>
      </c>
      <c r="U1584" s="140" t="s">
        <v>77</v>
      </c>
      <c r="V1584" s="164" t="s">
        <v>1</v>
      </c>
      <c r="W1584" s="170">
        <f t="shared" ca="1" si="199"/>
        <v>2013</v>
      </c>
      <c r="X1584" s="170" t="e">
        <f>INDEX(Kraftwerksliste!$C$21:$Z$559,MATCH(A1584,Kraftwerksliste!$D$21:$D$559,0),17)</f>
        <v>#N/A</v>
      </c>
      <c r="Z1584" s="153" t="str" cm="1">
        <f t="array" aca="1" ref="Z1584" ca="1">CELL("format",I1584)</f>
        <v>D1</v>
      </c>
      <c r="AA1584" s="6">
        <v>1583</v>
      </c>
      <c r="AB1584" s="173">
        <f t="shared" ca="1" si="200"/>
        <v>2013</v>
      </c>
      <c r="AC1584" s="6">
        <f t="shared" si="201"/>
        <v>0</v>
      </c>
      <c r="AD1584" s="6">
        <f t="shared" si="202"/>
        <v>0</v>
      </c>
      <c r="AE1584" s="6">
        <f t="shared" si="204"/>
        <v>10</v>
      </c>
      <c r="AF1584" s="6" t="str">
        <f t="shared" si="203"/>
        <v>in Betrieb</v>
      </c>
    </row>
    <row r="1585" spans="1:32" x14ac:dyDescent="0.25">
      <c r="A1585" s="139" t="s">
        <v>5362</v>
      </c>
      <c r="B1585" s="139" t="s">
        <v>3873</v>
      </c>
      <c r="C1585" s="139" t="s">
        <v>5363</v>
      </c>
      <c r="D1585" s="139">
        <v>55469</v>
      </c>
      <c r="E1585" s="139" t="s">
        <v>6804</v>
      </c>
      <c r="F1585" s="139"/>
      <c r="G1585" s="139" t="s">
        <v>98</v>
      </c>
      <c r="H1585" s="139"/>
      <c r="I1585" s="32">
        <v>2013</v>
      </c>
      <c r="J1585" s="32">
        <v>2013</v>
      </c>
      <c r="K1585" s="139" t="s">
        <v>1</v>
      </c>
      <c r="L1585" s="139" t="s">
        <v>3864</v>
      </c>
      <c r="M1585" s="139"/>
      <c r="N1585" s="139"/>
      <c r="O1585" s="139" t="s">
        <v>3864</v>
      </c>
      <c r="P1585" s="139" t="s">
        <v>55</v>
      </c>
      <c r="Q1585" s="139"/>
      <c r="R1585" s="140">
        <v>15.8</v>
      </c>
      <c r="S1585" s="140" t="s">
        <v>7399</v>
      </c>
      <c r="T1585" s="151" t="s">
        <v>1280</v>
      </c>
      <c r="U1585" s="140" t="s">
        <v>61</v>
      </c>
      <c r="V1585" s="164" t="s">
        <v>1</v>
      </c>
      <c r="W1585" s="170" t="str">
        <f t="shared" ca="1" si="199"/>
        <v>2013</v>
      </c>
      <c r="X1585" s="170" t="e">
        <f>INDEX(Kraftwerksliste!$C$21:$Z$559,MATCH(A1585,Kraftwerksliste!$D$21:$D$559,0),17)</f>
        <v>#N/A</v>
      </c>
      <c r="Z1585" s="153" t="str" cm="1">
        <f t="array" aca="1" ref="Z1585" ca="1">CELL("format",I1585)</f>
        <v>G</v>
      </c>
      <c r="AA1585" s="6">
        <v>1584</v>
      </c>
      <c r="AB1585" s="173" t="str">
        <f t="shared" ca="1" si="200"/>
        <v>2013</v>
      </c>
      <c r="AC1585" s="6">
        <f t="shared" si="201"/>
        <v>0</v>
      </c>
      <c r="AD1585" s="6">
        <f t="shared" si="202"/>
        <v>0</v>
      </c>
      <c r="AE1585" s="6">
        <f t="shared" si="204"/>
        <v>10</v>
      </c>
      <c r="AF1585" s="6" t="str">
        <f t="shared" si="203"/>
        <v>in Betrieb</v>
      </c>
    </row>
    <row r="1586" spans="1:32" x14ac:dyDescent="0.25">
      <c r="A1586" s="139" t="s">
        <v>5202</v>
      </c>
      <c r="B1586" s="139" t="s">
        <v>3873</v>
      </c>
      <c r="C1586" s="139" t="s">
        <v>5203</v>
      </c>
      <c r="D1586" s="139">
        <v>55430</v>
      </c>
      <c r="E1586" s="139" t="s">
        <v>6706</v>
      </c>
      <c r="F1586" s="139"/>
      <c r="G1586" s="139" t="s">
        <v>98</v>
      </c>
      <c r="H1586" s="139"/>
      <c r="I1586" s="32">
        <v>2013</v>
      </c>
      <c r="J1586" s="32">
        <v>2013</v>
      </c>
      <c r="K1586" s="139" t="s">
        <v>1</v>
      </c>
      <c r="L1586" s="139" t="s">
        <v>3864</v>
      </c>
      <c r="M1586" s="139"/>
      <c r="N1586" s="139"/>
      <c r="O1586" s="139" t="s">
        <v>3864</v>
      </c>
      <c r="P1586" s="139" t="s">
        <v>55</v>
      </c>
      <c r="Q1586" s="139"/>
      <c r="R1586" s="140">
        <v>10.199999999999999</v>
      </c>
      <c r="S1586" s="140" t="s">
        <v>7176</v>
      </c>
      <c r="T1586" s="151" t="s">
        <v>1280</v>
      </c>
      <c r="U1586" s="140" t="s">
        <v>61</v>
      </c>
      <c r="V1586" s="164" t="s">
        <v>1</v>
      </c>
      <c r="W1586" s="170" t="str">
        <f t="shared" ca="1" si="199"/>
        <v>2013</v>
      </c>
      <c r="X1586" s="170" t="e">
        <f>INDEX(Kraftwerksliste!$C$21:$Z$559,MATCH(A1586,Kraftwerksliste!$D$21:$D$559,0),17)</f>
        <v>#N/A</v>
      </c>
      <c r="Z1586" s="153" t="str" cm="1">
        <f t="array" aca="1" ref="Z1586" ca="1">CELL("format",I1586)</f>
        <v>G</v>
      </c>
      <c r="AA1586" s="6">
        <v>1585</v>
      </c>
      <c r="AB1586" s="173" t="str">
        <f t="shared" ca="1" si="200"/>
        <v>2013</v>
      </c>
      <c r="AC1586" s="6">
        <f t="shared" si="201"/>
        <v>0</v>
      </c>
      <c r="AD1586" s="6">
        <f t="shared" si="202"/>
        <v>0</v>
      </c>
      <c r="AE1586" s="6">
        <f t="shared" si="204"/>
        <v>10</v>
      </c>
      <c r="AF1586" s="6" t="str">
        <f t="shared" si="203"/>
        <v>in Betrieb</v>
      </c>
    </row>
    <row r="1587" spans="1:32" x14ac:dyDescent="0.25">
      <c r="A1587" s="139" t="s">
        <v>5204</v>
      </c>
      <c r="B1587" s="139" t="s">
        <v>3873</v>
      </c>
      <c r="C1587" s="139" t="s">
        <v>5205</v>
      </c>
      <c r="D1587" s="139">
        <v>55430</v>
      </c>
      <c r="E1587" s="139" t="s">
        <v>6706</v>
      </c>
      <c r="F1587" s="139"/>
      <c r="G1587" s="139" t="s">
        <v>98</v>
      </c>
      <c r="H1587" s="139"/>
      <c r="I1587" s="32">
        <v>2013</v>
      </c>
      <c r="J1587" s="32">
        <v>2013</v>
      </c>
      <c r="K1587" s="139" t="s">
        <v>1</v>
      </c>
      <c r="L1587" s="139" t="s">
        <v>3864</v>
      </c>
      <c r="M1587" s="139"/>
      <c r="N1587" s="139"/>
      <c r="O1587" s="139" t="s">
        <v>3864</v>
      </c>
      <c r="P1587" s="139" t="s">
        <v>55</v>
      </c>
      <c r="Q1587" s="139"/>
      <c r="R1587" s="140">
        <v>10.199999999999999</v>
      </c>
      <c r="S1587" s="140" t="s">
        <v>7176</v>
      </c>
      <c r="T1587" s="151" t="s">
        <v>1280</v>
      </c>
      <c r="U1587" s="140" t="s">
        <v>61</v>
      </c>
      <c r="V1587" s="164" t="s">
        <v>1</v>
      </c>
      <c r="W1587" s="170" t="str">
        <f t="shared" ca="1" si="199"/>
        <v>2013</v>
      </c>
      <c r="X1587" s="170" t="e">
        <f>INDEX(Kraftwerksliste!$C$21:$Z$559,MATCH(A1587,Kraftwerksliste!$D$21:$D$559,0),17)</f>
        <v>#N/A</v>
      </c>
      <c r="Z1587" s="153" t="str" cm="1">
        <f t="array" aca="1" ref="Z1587" ca="1">CELL("format",I1587)</f>
        <v>G</v>
      </c>
      <c r="AA1587" s="6">
        <v>1586</v>
      </c>
      <c r="AB1587" s="173" t="str">
        <f t="shared" ca="1" si="200"/>
        <v>2013</v>
      </c>
      <c r="AC1587" s="6">
        <f t="shared" si="201"/>
        <v>0</v>
      </c>
      <c r="AD1587" s="6">
        <f t="shared" si="202"/>
        <v>0</v>
      </c>
      <c r="AE1587" s="6">
        <f t="shared" si="204"/>
        <v>10</v>
      </c>
      <c r="AF1587" s="6" t="str">
        <f t="shared" si="203"/>
        <v>in Betrieb</v>
      </c>
    </row>
    <row r="1588" spans="1:32" x14ac:dyDescent="0.25">
      <c r="A1588" s="54" t="s">
        <v>4005</v>
      </c>
      <c r="B1588" s="118" t="s">
        <v>3873</v>
      </c>
      <c r="C1588" s="50" t="s">
        <v>4006</v>
      </c>
      <c r="D1588" s="75">
        <v>56920</v>
      </c>
      <c r="E1588" s="62" t="s">
        <v>6036</v>
      </c>
      <c r="F1588" s="50"/>
      <c r="G1588" s="56" t="s">
        <v>98</v>
      </c>
      <c r="H1588" s="50"/>
      <c r="I1588" s="32">
        <v>2013</v>
      </c>
      <c r="J1588" s="32">
        <v>2013</v>
      </c>
      <c r="K1588" s="50" t="s">
        <v>1</v>
      </c>
      <c r="L1588" s="50" t="s">
        <v>3864</v>
      </c>
      <c r="M1588" s="50"/>
      <c r="N1588" s="50"/>
      <c r="O1588" s="92" t="s">
        <v>3864</v>
      </c>
      <c r="P1588" s="50" t="s">
        <v>55</v>
      </c>
      <c r="Q1588" s="50"/>
      <c r="R1588" s="76">
        <v>16</v>
      </c>
      <c r="S1588" s="50" t="s">
        <v>7176</v>
      </c>
      <c r="T1588" s="54" t="s">
        <v>1280</v>
      </c>
      <c r="U1588" s="62" t="s">
        <v>61</v>
      </c>
      <c r="V1588" s="154" t="s">
        <v>1</v>
      </c>
      <c r="W1588" s="170" t="str">
        <f t="shared" ca="1" si="199"/>
        <v>2013</v>
      </c>
      <c r="X1588" s="170" t="e">
        <f>INDEX(Kraftwerksliste!$C$21:$Z$559,MATCH(A1588,Kraftwerksliste!$D$21:$D$559,0),17)</f>
        <v>#N/A</v>
      </c>
      <c r="Z1588" s="153" t="str" cm="1">
        <f t="array" aca="1" ref="Z1588" ca="1">CELL("format",I1588)</f>
        <v>G</v>
      </c>
      <c r="AA1588" s="6">
        <v>1587</v>
      </c>
      <c r="AB1588" s="173" t="str">
        <f t="shared" ca="1" si="200"/>
        <v>2013</v>
      </c>
      <c r="AC1588" s="6">
        <f t="shared" si="201"/>
        <v>0</v>
      </c>
      <c r="AD1588" s="6">
        <f t="shared" si="202"/>
        <v>0</v>
      </c>
      <c r="AE1588" s="6">
        <f t="shared" si="204"/>
        <v>10</v>
      </c>
      <c r="AF1588" s="6" t="str">
        <f t="shared" si="203"/>
        <v>in Betrieb</v>
      </c>
    </row>
    <row r="1589" spans="1:32" ht="50" x14ac:dyDescent="0.25">
      <c r="A1589" s="50" t="s">
        <v>4146</v>
      </c>
      <c r="B1589" s="51" t="s">
        <v>4147</v>
      </c>
      <c r="C1589" s="50" t="s">
        <v>4148</v>
      </c>
      <c r="D1589" s="77">
        <v>25572</v>
      </c>
      <c r="E1589" s="50" t="s">
        <v>6098</v>
      </c>
      <c r="F1589" s="50"/>
      <c r="G1589" s="56" t="s">
        <v>78</v>
      </c>
      <c r="H1589" s="50"/>
      <c r="I1589" s="32">
        <v>2007</v>
      </c>
      <c r="J1589" s="32">
        <v>2007</v>
      </c>
      <c r="K1589" s="50" t="s">
        <v>1</v>
      </c>
      <c r="L1589" s="50" t="s">
        <v>3864</v>
      </c>
      <c r="M1589" s="50"/>
      <c r="N1589" s="50"/>
      <c r="O1589" s="92" t="s">
        <v>3864</v>
      </c>
      <c r="P1589" s="50" t="s">
        <v>55</v>
      </c>
      <c r="Q1589" s="50"/>
      <c r="R1589" s="55">
        <v>25</v>
      </c>
      <c r="S1589" s="50" t="s">
        <v>7203</v>
      </c>
      <c r="T1589" s="54" t="s">
        <v>370</v>
      </c>
      <c r="U1589" s="50" t="s">
        <v>121</v>
      </c>
      <c r="V1589" s="153" t="s">
        <v>1</v>
      </c>
      <c r="W1589" s="170" t="str">
        <f t="shared" ca="1" si="199"/>
        <v>2007</v>
      </c>
      <c r="X1589" s="170" t="e">
        <f>INDEX(Kraftwerksliste!$C$21:$Z$559,MATCH(A1589,Kraftwerksliste!$D$21:$D$559,0),17)</f>
        <v>#N/A</v>
      </c>
      <c r="Z1589" s="153" t="str" cm="1">
        <f t="array" aca="1" ref="Z1589" ca="1">CELL("format",I1589)</f>
        <v>G</v>
      </c>
      <c r="AA1589" s="6">
        <v>1588</v>
      </c>
      <c r="AB1589" s="173" t="str">
        <f t="shared" ca="1" si="200"/>
        <v>2007</v>
      </c>
      <c r="AC1589" s="6">
        <f t="shared" si="201"/>
        <v>0</v>
      </c>
      <c r="AD1589" s="6">
        <f t="shared" si="202"/>
        <v>0</v>
      </c>
      <c r="AE1589" s="6">
        <f t="shared" si="204"/>
        <v>10</v>
      </c>
      <c r="AF1589" s="6" t="str">
        <f t="shared" si="203"/>
        <v>in Betrieb</v>
      </c>
    </row>
    <row r="1590" spans="1:32" x14ac:dyDescent="0.25">
      <c r="A1590" s="139" t="s">
        <v>4741</v>
      </c>
      <c r="B1590" s="139" t="s">
        <v>4147</v>
      </c>
      <c r="C1590" s="139" t="s">
        <v>4742</v>
      </c>
      <c r="D1590" s="139">
        <v>15926</v>
      </c>
      <c r="E1590" s="139" t="s">
        <v>6451</v>
      </c>
      <c r="F1590" s="139"/>
      <c r="G1590" s="139" t="s">
        <v>66</v>
      </c>
      <c r="H1590" s="139"/>
      <c r="I1590" s="32">
        <v>2003</v>
      </c>
      <c r="J1590" s="32">
        <v>2003</v>
      </c>
      <c r="K1590" s="139" t="s">
        <v>1</v>
      </c>
      <c r="L1590" s="139" t="s">
        <v>3864</v>
      </c>
      <c r="M1590" s="139"/>
      <c r="N1590" s="139"/>
      <c r="O1590" s="139" t="s">
        <v>3864</v>
      </c>
      <c r="P1590" s="139" t="s">
        <v>55</v>
      </c>
      <c r="Q1590" s="139"/>
      <c r="R1590" s="140">
        <v>76.5</v>
      </c>
      <c r="S1590" s="140" t="s">
        <v>7315</v>
      </c>
      <c r="T1590" s="151" t="s">
        <v>370</v>
      </c>
      <c r="U1590" s="140" t="s">
        <v>100</v>
      </c>
      <c r="V1590" s="164" t="s">
        <v>1</v>
      </c>
      <c r="W1590" s="170" t="str">
        <f t="shared" ca="1" si="199"/>
        <v>2003</v>
      </c>
      <c r="X1590" s="170" t="e">
        <f>INDEX(Kraftwerksliste!$C$21:$Z$559,MATCH(A1590,Kraftwerksliste!$D$21:$D$559,0),17)</f>
        <v>#N/A</v>
      </c>
      <c r="Z1590" s="153" t="str" cm="1">
        <f t="array" aca="1" ref="Z1590" ca="1">CELL("format",I1590)</f>
        <v>G</v>
      </c>
      <c r="AA1590" s="6">
        <v>1589</v>
      </c>
      <c r="AB1590" s="173" t="str">
        <f t="shared" ca="1" si="200"/>
        <v>2003</v>
      </c>
      <c r="AC1590" s="6">
        <f t="shared" si="201"/>
        <v>0</v>
      </c>
      <c r="AD1590" s="6">
        <f t="shared" si="202"/>
        <v>0</v>
      </c>
      <c r="AE1590" s="6">
        <f t="shared" si="204"/>
        <v>10</v>
      </c>
      <c r="AF1590" s="6" t="str">
        <f t="shared" si="203"/>
        <v>in Betrieb</v>
      </c>
    </row>
    <row r="1591" spans="1:32" x14ac:dyDescent="0.25">
      <c r="A1591" s="139" t="s">
        <v>5290</v>
      </c>
      <c r="B1591" s="139" t="s">
        <v>4147</v>
      </c>
      <c r="C1591" s="139" t="s">
        <v>5291</v>
      </c>
      <c r="D1591" s="139">
        <v>19357</v>
      </c>
      <c r="E1591" s="139" t="s">
        <v>6764</v>
      </c>
      <c r="F1591" s="139"/>
      <c r="G1591" s="139" t="s">
        <v>66</v>
      </c>
      <c r="H1591" s="139"/>
      <c r="I1591" s="32">
        <v>2009</v>
      </c>
      <c r="J1591" s="32">
        <v>2009</v>
      </c>
      <c r="K1591" s="139" t="s">
        <v>1</v>
      </c>
      <c r="L1591" s="139" t="s">
        <v>3864</v>
      </c>
      <c r="M1591" s="139"/>
      <c r="N1591" s="139"/>
      <c r="O1591" s="139" t="s">
        <v>3864</v>
      </c>
      <c r="P1591" s="139" t="s">
        <v>55</v>
      </c>
      <c r="Q1591" s="139"/>
      <c r="R1591" s="140">
        <v>24</v>
      </c>
      <c r="S1591" s="140" t="s">
        <v>7386</v>
      </c>
      <c r="T1591" s="151" t="s">
        <v>370</v>
      </c>
      <c r="U1591" s="140" t="s">
        <v>7312</v>
      </c>
      <c r="V1591" s="164" t="s">
        <v>1</v>
      </c>
      <c r="W1591" s="170" t="str">
        <f t="shared" ca="1" si="199"/>
        <v>2009</v>
      </c>
      <c r="X1591" s="170" t="e">
        <f>INDEX(Kraftwerksliste!$C$21:$Z$559,MATCH(A1591,Kraftwerksliste!$D$21:$D$559,0),17)</f>
        <v>#N/A</v>
      </c>
      <c r="Z1591" s="153" t="str" cm="1">
        <f t="array" aca="1" ref="Z1591" ca="1">CELL("format",I1591)</f>
        <v>G</v>
      </c>
      <c r="AA1591" s="6">
        <v>1590</v>
      </c>
      <c r="AB1591" s="173" t="str">
        <f t="shared" ca="1" si="200"/>
        <v>2009</v>
      </c>
      <c r="AC1591" s="6">
        <f t="shared" si="201"/>
        <v>0</v>
      </c>
      <c r="AD1591" s="6">
        <f t="shared" si="202"/>
        <v>0</v>
      </c>
      <c r="AE1591" s="6">
        <f t="shared" si="204"/>
        <v>10</v>
      </c>
      <c r="AF1591" s="6" t="str">
        <f t="shared" si="203"/>
        <v>in Betrieb</v>
      </c>
    </row>
    <row r="1592" spans="1:32" x14ac:dyDescent="0.25">
      <c r="A1592" s="139" t="s">
        <v>5270</v>
      </c>
      <c r="B1592" s="139" t="s">
        <v>4147</v>
      </c>
      <c r="C1592" s="139" t="s">
        <v>5271</v>
      </c>
      <c r="D1592" s="139">
        <v>19348</v>
      </c>
      <c r="E1592" s="139" t="s">
        <v>6747</v>
      </c>
      <c r="F1592" s="139"/>
      <c r="G1592" s="139" t="s">
        <v>66</v>
      </c>
      <c r="H1592" s="139"/>
      <c r="I1592" s="32">
        <v>2009</v>
      </c>
      <c r="J1592" s="32">
        <v>2009</v>
      </c>
      <c r="K1592" s="139" t="s">
        <v>1</v>
      </c>
      <c r="L1592" s="139" t="s">
        <v>3864</v>
      </c>
      <c r="M1592" s="139"/>
      <c r="N1592" s="139"/>
      <c r="O1592" s="139" t="s">
        <v>3864</v>
      </c>
      <c r="P1592" s="139" t="s">
        <v>55</v>
      </c>
      <c r="Q1592" s="139"/>
      <c r="R1592" s="140">
        <v>24</v>
      </c>
      <c r="S1592" s="140" t="s">
        <v>7311</v>
      </c>
      <c r="T1592" s="151" t="s">
        <v>370</v>
      </c>
      <c r="U1592" s="140" t="s">
        <v>7312</v>
      </c>
      <c r="V1592" s="164" t="s">
        <v>1</v>
      </c>
      <c r="W1592" s="170" t="str">
        <f t="shared" ca="1" si="199"/>
        <v>2009</v>
      </c>
      <c r="X1592" s="170" t="e">
        <f>INDEX(Kraftwerksliste!$C$21:$Z$559,MATCH(A1592,Kraftwerksliste!$D$21:$D$559,0),17)</f>
        <v>#N/A</v>
      </c>
      <c r="Z1592" s="153" t="str" cm="1">
        <f t="array" aca="1" ref="Z1592" ca="1">CELL("format",I1592)</f>
        <v>G</v>
      </c>
      <c r="AA1592" s="6">
        <v>1591</v>
      </c>
      <c r="AB1592" s="173" t="str">
        <f t="shared" ca="1" si="200"/>
        <v>2009</v>
      </c>
      <c r="AC1592" s="6">
        <f t="shared" si="201"/>
        <v>0</v>
      </c>
      <c r="AD1592" s="6">
        <f t="shared" si="202"/>
        <v>0</v>
      </c>
      <c r="AE1592" s="6">
        <f t="shared" si="204"/>
        <v>10</v>
      </c>
      <c r="AF1592" s="6" t="str">
        <f t="shared" si="203"/>
        <v>in Betrieb</v>
      </c>
    </row>
    <row r="1593" spans="1:32" x14ac:dyDescent="0.25">
      <c r="A1593" s="139" t="s">
        <v>5330</v>
      </c>
      <c r="B1593" s="139" t="s">
        <v>4147</v>
      </c>
      <c r="C1593" s="139" t="s">
        <v>5331</v>
      </c>
      <c r="D1593" s="139">
        <v>15345</v>
      </c>
      <c r="E1593" s="139" t="s">
        <v>6785</v>
      </c>
      <c r="F1593" s="139"/>
      <c r="G1593" s="139" t="s">
        <v>66</v>
      </c>
      <c r="H1593" s="139"/>
      <c r="I1593" s="32">
        <v>2009</v>
      </c>
      <c r="J1593" s="32">
        <v>2009</v>
      </c>
      <c r="K1593" s="139" t="s">
        <v>1</v>
      </c>
      <c r="L1593" s="139" t="s">
        <v>3864</v>
      </c>
      <c r="M1593" s="139"/>
      <c r="N1593" s="139"/>
      <c r="O1593" s="139" t="s">
        <v>3864</v>
      </c>
      <c r="P1593" s="139" t="s">
        <v>55</v>
      </c>
      <c r="Q1593" s="139"/>
      <c r="R1593" s="140">
        <v>30</v>
      </c>
      <c r="S1593" s="140" t="s">
        <v>7391</v>
      </c>
      <c r="T1593" s="151" t="s">
        <v>370</v>
      </c>
      <c r="U1593" s="140" t="s">
        <v>77</v>
      </c>
      <c r="V1593" s="164" t="s">
        <v>1</v>
      </c>
      <c r="W1593" s="170" t="str">
        <f t="shared" ca="1" si="199"/>
        <v>2009</v>
      </c>
      <c r="X1593" s="170" t="e">
        <f>INDEX(Kraftwerksliste!$C$21:$Z$559,MATCH(A1593,Kraftwerksliste!$D$21:$D$559,0),17)</f>
        <v>#N/A</v>
      </c>
      <c r="Z1593" s="153" t="str" cm="1">
        <f t="array" aca="1" ref="Z1593" ca="1">CELL("format",I1593)</f>
        <v>G</v>
      </c>
      <c r="AA1593" s="6">
        <v>1592</v>
      </c>
      <c r="AB1593" s="173" t="str">
        <f t="shared" ca="1" si="200"/>
        <v>2009</v>
      </c>
      <c r="AC1593" s="6">
        <f t="shared" si="201"/>
        <v>0</v>
      </c>
      <c r="AD1593" s="6">
        <f t="shared" si="202"/>
        <v>0</v>
      </c>
      <c r="AE1593" s="6">
        <f t="shared" si="204"/>
        <v>10</v>
      </c>
      <c r="AF1593" s="6" t="str">
        <f t="shared" si="203"/>
        <v>in Betrieb</v>
      </c>
    </row>
    <row r="1594" spans="1:32" x14ac:dyDescent="0.25">
      <c r="A1594" s="50" t="s">
        <v>4566</v>
      </c>
      <c r="B1594" s="33" t="s">
        <v>4567</v>
      </c>
      <c r="C1594" s="36"/>
      <c r="D1594" s="77">
        <v>55234</v>
      </c>
      <c r="E1594" s="33" t="s">
        <v>6341</v>
      </c>
      <c r="F1594" s="33"/>
      <c r="G1594" s="36" t="s">
        <v>98</v>
      </c>
      <c r="H1594" s="36"/>
      <c r="I1594" s="32">
        <v>2013</v>
      </c>
      <c r="J1594" s="32">
        <v>2013</v>
      </c>
      <c r="K1594" s="50" t="s">
        <v>1</v>
      </c>
      <c r="L1594" s="36" t="s">
        <v>3864</v>
      </c>
      <c r="M1594" s="51"/>
      <c r="N1594" s="33"/>
      <c r="O1594" s="58" t="s">
        <v>3864</v>
      </c>
      <c r="P1594" s="36" t="s">
        <v>55</v>
      </c>
      <c r="Q1594" s="33"/>
      <c r="R1594" s="52">
        <v>10</v>
      </c>
      <c r="S1594" s="33" t="s">
        <v>7273</v>
      </c>
      <c r="T1594" s="50" t="s">
        <v>149</v>
      </c>
      <c r="U1594" s="33" t="s">
        <v>1054</v>
      </c>
      <c r="V1594" s="159" t="s">
        <v>1</v>
      </c>
      <c r="W1594" s="170" t="str">
        <f t="shared" ca="1" si="199"/>
        <v>2013</v>
      </c>
      <c r="X1594" s="170" t="e">
        <f>INDEX(Kraftwerksliste!$C$21:$Z$559,MATCH(A1594,Kraftwerksliste!$D$21:$D$559,0),17)</f>
        <v>#N/A</v>
      </c>
      <c r="Z1594" s="153" t="str" cm="1">
        <f t="array" aca="1" ref="Z1594" ca="1">CELL("format",I1594)</f>
        <v>G</v>
      </c>
      <c r="AA1594" s="6">
        <v>1593</v>
      </c>
      <c r="AB1594" s="173" t="str">
        <f t="shared" ca="1" si="200"/>
        <v>2013</v>
      </c>
      <c r="AC1594" s="6">
        <f t="shared" si="201"/>
        <v>0</v>
      </c>
      <c r="AD1594" s="6">
        <f t="shared" si="202"/>
        <v>0</v>
      </c>
      <c r="AE1594" s="6">
        <f t="shared" si="204"/>
        <v>10</v>
      </c>
      <c r="AF1594" s="6" t="str">
        <f t="shared" si="203"/>
        <v>in Betrieb</v>
      </c>
    </row>
    <row r="1595" spans="1:32" x14ac:dyDescent="0.25">
      <c r="A1595" s="139" t="s">
        <v>1776</v>
      </c>
      <c r="B1595" s="139" t="s">
        <v>1777</v>
      </c>
      <c r="C1595" s="139"/>
      <c r="D1595" s="139">
        <v>85092</v>
      </c>
      <c r="E1595" s="139" t="s">
        <v>1773</v>
      </c>
      <c r="F1595" s="139"/>
      <c r="G1595" s="139" t="s">
        <v>127</v>
      </c>
      <c r="H1595" s="139"/>
      <c r="I1595" s="30">
        <v>23377</v>
      </c>
      <c r="J1595" s="38">
        <v>23377</v>
      </c>
      <c r="K1595" s="139" t="s">
        <v>1</v>
      </c>
      <c r="L1595" s="139" t="s">
        <v>110</v>
      </c>
      <c r="M1595" s="139" t="s">
        <v>1778</v>
      </c>
      <c r="N1595" s="139" t="s">
        <v>20</v>
      </c>
      <c r="O1595" s="139" t="s">
        <v>407</v>
      </c>
      <c r="P1595" s="139" t="s">
        <v>58</v>
      </c>
      <c r="Q1595" s="139" t="s">
        <v>55</v>
      </c>
      <c r="R1595" s="140">
        <v>23.3</v>
      </c>
      <c r="S1595" s="140" t="s">
        <v>1779</v>
      </c>
      <c r="T1595" s="151" t="s">
        <v>370</v>
      </c>
      <c r="U1595" s="140" t="s">
        <v>168</v>
      </c>
      <c r="V1595" s="164" t="s">
        <v>1</v>
      </c>
      <c r="W1595" s="170">
        <f t="shared" ca="1" si="199"/>
        <v>1964</v>
      </c>
      <c r="X1595" s="170" t="str">
        <f>INDEX(Kraftwerksliste!$C$21:$Z$559,MATCH(A1595,Kraftwerksliste!$D$21:$D$559,0),17)</f>
        <v>Combustion Engine</v>
      </c>
      <c r="Z1595" s="153" t="str" cm="1">
        <f t="array" aca="1" ref="Z1595" ca="1">CELL("format",I1595)</f>
        <v>D1</v>
      </c>
      <c r="AA1595" s="6">
        <v>1594</v>
      </c>
      <c r="AB1595" s="173">
        <f t="shared" ca="1" si="200"/>
        <v>1964</v>
      </c>
      <c r="AC1595" s="6">
        <f t="shared" si="201"/>
        <v>0</v>
      </c>
      <c r="AD1595" s="6">
        <f t="shared" si="202"/>
        <v>0</v>
      </c>
      <c r="AE1595" s="6">
        <f t="shared" si="204"/>
        <v>10</v>
      </c>
      <c r="AF1595" s="6" t="str">
        <f t="shared" si="203"/>
        <v>in Betrieb</v>
      </c>
    </row>
    <row r="1596" spans="1:32" x14ac:dyDescent="0.25">
      <c r="A1596" s="139" t="s">
        <v>5563</v>
      </c>
      <c r="B1596" s="139" t="s">
        <v>5564</v>
      </c>
      <c r="C1596" s="139" t="s">
        <v>5565</v>
      </c>
      <c r="D1596" s="139">
        <v>34320</v>
      </c>
      <c r="E1596" s="139" t="s">
        <v>6922</v>
      </c>
      <c r="F1596" s="139" t="s">
        <v>6923</v>
      </c>
      <c r="G1596" s="139" t="s">
        <v>220</v>
      </c>
      <c r="H1596" s="139"/>
      <c r="I1596" s="30">
        <v>41612</v>
      </c>
      <c r="J1596" s="30">
        <v>41612</v>
      </c>
      <c r="K1596" s="139" t="s">
        <v>1</v>
      </c>
      <c r="L1596" s="139" t="s">
        <v>3864</v>
      </c>
      <c r="M1596" s="139"/>
      <c r="N1596" s="139"/>
      <c r="O1596" s="139" t="s">
        <v>3864</v>
      </c>
      <c r="P1596" s="139" t="s">
        <v>55</v>
      </c>
      <c r="Q1596" s="139" t="s">
        <v>58</v>
      </c>
      <c r="R1596" s="140">
        <v>15.375</v>
      </c>
      <c r="S1596" s="140" t="s">
        <v>7424</v>
      </c>
      <c r="T1596" s="151" t="s">
        <v>1280</v>
      </c>
      <c r="U1596" s="140" t="s">
        <v>7288</v>
      </c>
      <c r="V1596" s="164" t="s">
        <v>1</v>
      </c>
      <c r="W1596" s="170">
        <f t="shared" ca="1" si="199"/>
        <v>2013</v>
      </c>
      <c r="X1596" s="170" t="e">
        <f>INDEX(Kraftwerksliste!$C$21:$Z$559,MATCH(A1596,Kraftwerksliste!$D$21:$D$559,0),17)</f>
        <v>#N/A</v>
      </c>
      <c r="Z1596" s="153" t="str" cm="1">
        <f t="array" aca="1" ref="Z1596" ca="1">CELL("format",I1596)</f>
        <v>D1</v>
      </c>
      <c r="AA1596" s="6">
        <v>1595</v>
      </c>
      <c r="AB1596" s="173">
        <f t="shared" ca="1" si="200"/>
        <v>2013</v>
      </c>
      <c r="AC1596" s="6">
        <f t="shared" si="201"/>
        <v>0</v>
      </c>
      <c r="AD1596" s="6">
        <f t="shared" si="202"/>
        <v>0</v>
      </c>
      <c r="AE1596" s="6">
        <f t="shared" si="204"/>
        <v>10</v>
      </c>
      <c r="AF1596" s="6" t="str">
        <f t="shared" si="203"/>
        <v>in Betrieb</v>
      </c>
    </row>
    <row r="1597" spans="1:32" x14ac:dyDescent="0.25">
      <c r="A1597" s="139" t="s">
        <v>5731</v>
      </c>
      <c r="B1597" s="139" t="s">
        <v>5732</v>
      </c>
      <c r="C1597" s="139" t="s">
        <v>5733</v>
      </c>
      <c r="D1597" s="139">
        <v>39393</v>
      </c>
      <c r="E1597" s="139" t="s">
        <v>7041</v>
      </c>
      <c r="F1597" s="139"/>
      <c r="G1597" s="139" t="s">
        <v>99</v>
      </c>
      <c r="H1597" s="139"/>
      <c r="I1597" s="32">
        <v>2013</v>
      </c>
      <c r="J1597" s="32">
        <v>2013</v>
      </c>
      <c r="K1597" s="139" t="s">
        <v>1</v>
      </c>
      <c r="L1597" s="139" t="s">
        <v>3864</v>
      </c>
      <c r="M1597" s="139"/>
      <c r="N1597" s="139"/>
      <c r="O1597" s="139" t="s">
        <v>3864</v>
      </c>
      <c r="P1597" s="139" t="s">
        <v>55</v>
      </c>
      <c r="Q1597" s="139" t="s">
        <v>58</v>
      </c>
      <c r="R1597" s="140">
        <v>10.7</v>
      </c>
      <c r="S1597" s="140" t="s">
        <v>7438</v>
      </c>
      <c r="T1597" s="151" t="s">
        <v>149</v>
      </c>
      <c r="U1597" s="140" t="s">
        <v>161</v>
      </c>
      <c r="V1597" s="164" t="s">
        <v>1</v>
      </c>
      <c r="W1597" s="170" t="str">
        <f t="shared" ca="1" si="199"/>
        <v>2013</v>
      </c>
      <c r="X1597" s="170" t="e">
        <f>INDEX(Kraftwerksliste!$C$21:$Z$559,MATCH(A1597,Kraftwerksliste!$D$21:$D$559,0),17)</f>
        <v>#N/A</v>
      </c>
      <c r="Z1597" s="153" t="str" cm="1">
        <f t="array" aca="1" ref="Z1597" ca="1">CELL("format",I1597)</f>
        <v>G</v>
      </c>
      <c r="AA1597" s="6">
        <v>1596</v>
      </c>
      <c r="AB1597" s="173" t="str">
        <f t="shared" ca="1" si="200"/>
        <v>2013</v>
      </c>
      <c r="AC1597" s="6">
        <f t="shared" si="201"/>
        <v>0</v>
      </c>
      <c r="AD1597" s="6">
        <f t="shared" si="202"/>
        <v>0</v>
      </c>
      <c r="AE1597" s="6">
        <f t="shared" si="204"/>
        <v>10</v>
      </c>
      <c r="AF1597" s="6" t="str">
        <f t="shared" si="203"/>
        <v>in Betrieb</v>
      </c>
    </row>
    <row r="1598" spans="1:32" x14ac:dyDescent="0.25">
      <c r="A1598" s="139" t="s">
        <v>1916</v>
      </c>
      <c r="B1598" s="139" t="s">
        <v>1917</v>
      </c>
      <c r="C1598" s="139"/>
      <c r="D1598" s="139">
        <v>1454</v>
      </c>
      <c r="E1598" s="139" t="s">
        <v>1918</v>
      </c>
      <c r="F1598" s="139" t="s">
        <v>1919</v>
      </c>
      <c r="G1598" s="139" t="s">
        <v>170</v>
      </c>
      <c r="H1598" s="139"/>
      <c r="I1598" s="30">
        <v>41768</v>
      </c>
      <c r="J1598" s="38">
        <v>41768</v>
      </c>
      <c r="K1598" s="139" t="s">
        <v>1</v>
      </c>
      <c r="L1598" s="139" t="s">
        <v>20</v>
      </c>
      <c r="M1598" s="139" t="s">
        <v>20</v>
      </c>
      <c r="N1598" s="139" t="s">
        <v>24</v>
      </c>
      <c r="O1598" s="139" t="s">
        <v>20</v>
      </c>
      <c r="P1598" s="139" t="s">
        <v>58</v>
      </c>
      <c r="Q1598" s="139" t="s">
        <v>55</v>
      </c>
      <c r="R1598" s="140">
        <v>36</v>
      </c>
      <c r="S1598" s="140" t="s">
        <v>3803</v>
      </c>
      <c r="T1598" s="151" t="s">
        <v>370</v>
      </c>
      <c r="U1598" s="140" t="s">
        <v>394</v>
      </c>
      <c r="V1598" s="164" t="s">
        <v>1</v>
      </c>
      <c r="W1598" s="170">
        <f t="shared" ca="1" si="199"/>
        <v>2014</v>
      </c>
      <c r="X1598" s="170" t="str">
        <f>INDEX(Kraftwerksliste!$C$21:$Z$559,MATCH(A1598,Kraftwerksliste!$D$21:$D$559,0),17)</f>
        <v>Steam turbine</v>
      </c>
      <c r="Z1598" s="153" t="str" cm="1">
        <f t="array" aca="1" ref="Z1598" ca="1">CELL("format",I1598)</f>
        <v>D1</v>
      </c>
      <c r="AA1598" s="6">
        <v>1597</v>
      </c>
      <c r="AB1598" s="173">
        <f t="shared" ca="1" si="200"/>
        <v>2014</v>
      </c>
      <c r="AC1598" s="6">
        <f t="shared" si="201"/>
        <v>0</v>
      </c>
      <c r="AD1598" s="6">
        <f t="shared" si="202"/>
        <v>0</v>
      </c>
      <c r="AE1598" s="6">
        <f t="shared" si="204"/>
        <v>10</v>
      </c>
      <c r="AF1598" s="6" t="str">
        <f t="shared" si="203"/>
        <v>in Betrieb</v>
      </c>
    </row>
    <row r="1599" spans="1:32" x14ac:dyDescent="0.25">
      <c r="A1599" s="139" t="s">
        <v>3376</v>
      </c>
      <c r="B1599" s="139" t="s">
        <v>3377</v>
      </c>
      <c r="C1599" s="139"/>
      <c r="D1599" s="139">
        <v>8056</v>
      </c>
      <c r="E1599" s="139" t="s">
        <v>3378</v>
      </c>
      <c r="F1599" s="139" t="s">
        <v>3379</v>
      </c>
      <c r="G1599" s="139" t="s">
        <v>170</v>
      </c>
      <c r="H1599" s="139"/>
      <c r="I1599" s="30">
        <v>41683</v>
      </c>
      <c r="J1599" s="30">
        <v>41683</v>
      </c>
      <c r="K1599" s="139" t="s">
        <v>1</v>
      </c>
      <c r="L1599" s="139" t="s">
        <v>20</v>
      </c>
      <c r="M1599" s="139"/>
      <c r="N1599" s="139"/>
      <c r="O1599" s="139" t="s">
        <v>20</v>
      </c>
      <c r="P1599" s="139" t="s">
        <v>58</v>
      </c>
      <c r="Q1599" s="139" t="s">
        <v>55</v>
      </c>
      <c r="R1599" s="140">
        <v>12.9</v>
      </c>
      <c r="S1599" s="140" t="s">
        <v>3380</v>
      </c>
      <c r="T1599" s="151" t="s">
        <v>149</v>
      </c>
      <c r="U1599" s="140" t="s">
        <v>3381</v>
      </c>
      <c r="V1599" s="164" t="s">
        <v>1</v>
      </c>
      <c r="W1599" s="170">
        <f t="shared" ref="W1599:W1662" ca="1" si="205">IF(ISBLANK(I1599),2010,IF(Z1599="D1",YEAR(I1599),RIGHT(I1599,4)))</f>
        <v>2014</v>
      </c>
      <c r="X1599" s="170" t="str">
        <f>INDEX(Kraftwerksliste!$C$21:$Z$559,MATCH(A1599,Kraftwerksliste!$D$21:$D$559,0),17)</f>
        <v>Combustion Engine</v>
      </c>
      <c r="Z1599" s="153" t="str" cm="1">
        <f t="array" aca="1" ref="Z1599" ca="1">CELL("format",I1599)</f>
        <v>D1</v>
      </c>
      <c r="AA1599" s="6">
        <v>1598</v>
      </c>
      <c r="AB1599" s="173">
        <f t="shared" ref="AB1599:AB1662" ca="1" si="206">W1599</f>
        <v>2014</v>
      </c>
      <c r="AC1599" s="6">
        <f t="shared" si="201"/>
        <v>0</v>
      </c>
      <c r="AD1599" s="6">
        <f t="shared" si="202"/>
        <v>0</v>
      </c>
      <c r="AE1599" s="6">
        <f t="shared" si="204"/>
        <v>10</v>
      </c>
      <c r="AF1599" s="6" t="str">
        <f t="shared" si="203"/>
        <v>in Betrieb</v>
      </c>
    </row>
    <row r="1600" spans="1:32" ht="14.5" x14ac:dyDescent="0.35">
      <c r="A1600" s="50" t="s">
        <v>1335</v>
      </c>
      <c r="B1600" s="33" t="s">
        <v>1330</v>
      </c>
      <c r="C1600" s="36" t="s">
        <v>1336</v>
      </c>
      <c r="D1600" s="77">
        <v>21079</v>
      </c>
      <c r="E1600" s="33" t="s">
        <v>1312</v>
      </c>
      <c r="F1600" s="33" t="s">
        <v>1332</v>
      </c>
      <c r="G1600" s="36" t="s">
        <v>1312</v>
      </c>
      <c r="H1600" s="36" t="s">
        <v>297</v>
      </c>
      <c r="I1600" s="30">
        <v>42063</v>
      </c>
      <c r="J1600" s="30">
        <v>42063</v>
      </c>
      <c r="K1600" s="50" t="s">
        <v>1</v>
      </c>
      <c r="L1600" s="36" t="s">
        <v>32</v>
      </c>
      <c r="M1600" s="51" t="s">
        <v>32</v>
      </c>
      <c r="N1600" s="33" t="s">
        <v>1333</v>
      </c>
      <c r="O1600" s="58" t="s">
        <v>32</v>
      </c>
      <c r="P1600" s="36" t="s">
        <v>58</v>
      </c>
      <c r="Q1600" s="33" t="s">
        <v>55</v>
      </c>
      <c r="R1600" s="134">
        <v>800</v>
      </c>
      <c r="S1600" s="33"/>
      <c r="T1600" s="50" t="s">
        <v>1228</v>
      </c>
      <c r="U1600" s="33" t="s">
        <v>70</v>
      </c>
      <c r="V1600" s="159" t="s">
        <v>1</v>
      </c>
      <c r="W1600" s="170">
        <f t="shared" ca="1" si="205"/>
        <v>2015</v>
      </c>
      <c r="X1600" s="170" t="str">
        <f>INDEX(Kraftwerksliste!$C$21:$Z$559,MATCH(A1600,Kraftwerksliste!$D$21:$D$559,0),17)</f>
        <v>Steam turbine</v>
      </c>
      <c r="Z1600" s="153" t="str" cm="1">
        <f t="array" aca="1" ref="Z1600" ca="1">CELL("format",I1600)</f>
        <v>D1</v>
      </c>
      <c r="AA1600" s="6">
        <v>1599</v>
      </c>
      <c r="AB1600" s="173">
        <f t="shared" ca="1" si="206"/>
        <v>2015</v>
      </c>
      <c r="AC1600" s="6">
        <f t="shared" si="201"/>
        <v>0</v>
      </c>
      <c r="AD1600" s="6">
        <f t="shared" si="202"/>
        <v>0</v>
      </c>
      <c r="AE1600" s="6">
        <f t="shared" si="204"/>
        <v>10</v>
      </c>
      <c r="AF1600" s="6" t="str">
        <f t="shared" si="203"/>
        <v>in Betrieb</v>
      </c>
    </row>
    <row r="1601" spans="1:32" x14ac:dyDescent="0.25">
      <c r="A1601" s="139" t="s">
        <v>5175</v>
      </c>
      <c r="B1601" s="139" t="s">
        <v>5176</v>
      </c>
      <c r="C1601" s="139" t="s">
        <v>5177</v>
      </c>
      <c r="D1601" s="139"/>
      <c r="E1601" s="139" t="s">
        <v>3865</v>
      </c>
      <c r="F1601" s="139"/>
      <c r="G1601" s="139" t="s">
        <v>2308</v>
      </c>
      <c r="H1601" s="139"/>
      <c r="I1601" s="30">
        <v>42051</v>
      </c>
      <c r="J1601" s="30">
        <v>42051</v>
      </c>
      <c r="K1601" s="139" t="s">
        <v>1</v>
      </c>
      <c r="L1601" s="139" t="s">
        <v>3866</v>
      </c>
      <c r="M1601" s="139"/>
      <c r="N1601" s="139"/>
      <c r="O1601" s="139" t="s">
        <v>3866</v>
      </c>
      <c r="P1601" s="139" t="s">
        <v>55</v>
      </c>
      <c r="Q1601" s="139" t="s">
        <v>58</v>
      </c>
      <c r="R1601" s="140">
        <v>312</v>
      </c>
      <c r="S1601" s="140"/>
      <c r="T1601" s="151" t="s">
        <v>1228</v>
      </c>
      <c r="U1601" s="140" t="s">
        <v>7373</v>
      </c>
      <c r="V1601" s="164" t="s">
        <v>1</v>
      </c>
      <c r="W1601" s="170">
        <f t="shared" ca="1" si="205"/>
        <v>2015</v>
      </c>
      <c r="X1601" s="170" t="e">
        <f>INDEX(Kraftwerksliste!$C$21:$Z$559,MATCH(A1601,Kraftwerksliste!$D$21:$D$559,0),17)</f>
        <v>#N/A</v>
      </c>
      <c r="Z1601" s="153" t="str" cm="1">
        <f t="array" aca="1" ref="Z1601" ca="1">CELL("format",I1601)</f>
        <v>D1</v>
      </c>
      <c r="AA1601" s="6">
        <v>1600</v>
      </c>
      <c r="AB1601" s="173">
        <f t="shared" ca="1" si="206"/>
        <v>2015</v>
      </c>
      <c r="AC1601" s="6">
        <f t="shared" si="201"/>
        <v>0</v>
      </c>
      <c r="AD1601" s="6">
        <f t="shared" si="202"/>
        <v>0</v>
      </c>
      <c r="AE1601" s="6">
        <f t="shared" si="204"/>
        <v>10</v>
      </c>
      <c r="AF1601" s="6" t="str">
        <f t="shared" si="203"/>
        <v>in Betrieb</v>
      </c>
    </row>
    <row r="1602" spans="1:32" x14ac:dyDescent="0.25">
      <c r="A1602" s="139" t="s">
        <v>5164</v>
      </c>
      <c r="B1602" s="139" t="s">
        <v>5165</v>
      </c>
      <c r="C1602" s="139" t="s">
        <v>5166</v>
      </c>
      <c r="D1602" s="139"/>
      <c r="E1602" s="139" t="s">
        <v>3865</v>
      </c>
      <c r="F1602" s="139" t="s">
        <v>6695</v>
      </c>
      <c r="G1602" s="139" t="s">
        <v>2308</v>
      </c>
      <c r="H1602" s="139"/>
      <c r="I1602" s="30">
        <v>41975</v>
      </c>
      <c r="J1602" s="30">
        <v>41975</v>
      </c>
      <c r="K1602" s="139" t="s">
        <v>1</v>
      </c>
      <c r="L1602" s="139" t="s">
        <v>3866</v>
      </c>
      <c r="M1602" s="139"/>
      <c r="N1602" s="139"/>
      <c r="O1602" s="139" t="s">
        <v>3866</v>
      </c>
      <c r="P1602" s="139" t="s">
        <v>55</v>
      </c>
      <c r="Q1602" s="139" t="s">
        <v>58</v>
      </c>
      <c r="R1602" s="140">
        <v>604.79999999999995</v>
      </c>
      <c r="S1602" s="140"/>
      <c r="T1602" s="151" t="s">
        <v>370</v>
      </c>
      <c r="U1602" s="140" t="s">
        <v>1595</v>
      </c>
      <c r="V1602" s="164" t="s">
        <v>1</v>
      </c>
      <c r="W1602" s="170">
        <f t="shared" ca="1" si="205"/>
        <v>2014</v>
      </c>
      <c r="X1602" s="170" t="e">
        <f>INDEX(Kraftwerksliste!$C$21:$Z$559,MATCH(A1602,Kraftwerksliste!$D$21:$D$559,0),17)</f>
        <v>#N/A</v>
      </c>
      <c r="Z1602" s="153" t="str" cm="1">
        <f t="array" aca="1" ref="Z1602" ca="1">CELL("format",I1602)</f>
        <v>D1</v>
      </c>
      <c r="AA1602" s="6">
        <v>1601</v>
      </c>
      <c r="AB1602" s="173">
        <f t="shared" ca="1" si="206"/>
        <v>2014</v>
      </c>
      <c r="AC1602" s="6">
        <f t="shared" ref="AC1602:AC1665" si="207">IF(RIGHT(K1602,9)="(mit StA)",1,0)</f>
        <v>0</v>
      </c>
      <c r="AD1602" s="6">
        <f t="shared" ref="AD1602:AD1665" si="208">IF(RIGHT(K1602,10)="(ohne StA)",1,0)</f>
        <v>0</v>
      </c>
      <c r="AE1602" s="6">
        <f t="shared" si="204"/>
        <v>10</v>
      </c>
      <c r="AF1602" s="6" t="str">
        <f t="shared" ref="AF1602:AF1665" si="209">IF(AC1602=1,LEFT(K1602,AE1602-9),IF(AD1602=1,LEFT(K1602,AE1602-10),K1602))</f>
        <v>in Betrieb</v>
      </c>
    </row>
    <row r="1603" spans="1:32" x14ac:dyDescent="0.25">
      <c r="A1603" s="139" t="s">
        <v>5184</v>
      </c>
      <c r="B1603" s="139" t="s">
        <v>5185</v>
      </c>
      <c r="C1603" s="139" t="s">
        <v>5186</v>
      </c>
      <c r="D1603" s="139"/>
      <c r="E1603" s="139" t="s">
        <v>3865</v>
      </c>
      <c r="F1603" s="139" t="s">
        <v>6697</v>
      </c>
      <c r="G1603" s="139" t="s">
        <v>2308</v>
      </c>
      <c r="H1603" s="139"/>
      <c r="I1603" s="30">
        <v>41883</v>
      </c>
      <c r="J1603" s="30">
        <v>41883</v>
      </c>
      <c r="K1603" s="139" t="s">
        <v>1</v>
      </c>
      <c r="L1603" s="139" t="s">
        <v>3866</v>
      </c>
      <c r="M1603" s="139"/>
      <c r="N1603" s="139"/>
      <c r="O1603" s="139" t="s">
        <v>3866</v>
      </c>
      <c r="P1603" s="139" t="s">
        <v>55</v>
      </c>
      <c r="Q1603" s="139" t="s">
        <v>58</v>
      </c>
      <c r="R1603" s="140">
        <v>288</v>
      </c>
      <c r="S1603" s="140" t="s">
        <v>7375</v>
      </c>
      <c r="T1603" s="151">
        <v>155</v>
      </c>
      <c r="U1603" s="140" t="s">
        <v>1595</v>
      </c>
      <c r="V1603" s="164" t="s">
        <v>1</v>
      </c>
      <c r="W1603" s="170">
        <f t="shared" ca="1" si="205"/>
        <v>2014</v>
      </c>
      <c r="X1603" s="170" t="e">
        <f>INDEX(Kraftwerksliste!$C$21:$Z$559,MATCH(A1603,Kraftwerksliste!$D$21:$D$559,0),17)</f>
        <v>#N/A</v>
      </c>
      <c r="Z1603" s="153" t="str" cm="1">
        <f t="array" aca="1" ref="Z1603" ca="1">CELL("format",I1603)</f>
        <v>D1</v>
      </c>
      <c r="AA1603" s="6">
        <v>1602</v>
      </c>
      <c r="AB1603" s="173">
        <f t="shared" ca="1" si="206"/>
        <v>2014</v>
      </c>
      <c r="AC1603" s="6">
        <f t="shared" si="207"/>
        <v>0</v>
      </c>
      <c r="AD1603" s="6">
        <f t="shared" si="208"/>
        <v>0</v>
      </c>
      <c r="AE1603" s="6">
        <f t="shared" si="204"/>
        <v>10</v>
      </c>
      <c r="AF1603" s="6" t="str">
        <f t="shared" si="209"/>
        <v>in Betrieb</v>
      </c>
    </row>
    <row r="1604" spans="1:32" x14ac:dyDescent="0.25">
      <c r="A1604" s="139" t="s">
        <v>5167</v>
      </c>
      <c r="B1604" s="139" t="s">
        <v>5168</v>
      </c>
      <c r="C1604" s="139" t="s">
        <v>5169</v>
      </c>
      <c r="D1604" s="139"/>
      <c r="E1604" s="139" t="s">
        <v>3865</v>
      </c>
      <c r="F1604" s="139"/>
      <c r="G1604" s="139" t="s">
        <v>2308</v>
      </c>
      <c r="H1604" s="139"/>
      <c r="I1604" s="30">
        <v>41883</v>
      </c>
      <c r="J1604" s="30">
        <v>41883</v>
      </c>
      <c r="K1604" s="139" t="s">
        <v>1</v>
      </c>
      <c r="L1604" s="139" t="s">
        <v>3866</v>
      </c>
      <c r="M1604" s="139"/>
      <c r="N1604" s="139"/>
      <c r="O1604" s="139" t="s">
        <v>3866</v>
      </c>
      <c r="P1604" s="139" t="s">
        <v>55</v>
      </c>
      <c r="Q1604" s="139" t="s">
        <v>58</v>
      </c>
      <c r="R1604" s="140">
        <v>400</v>
      </c>
      <c r="S1604" s="140"/>
      <c r="T1604" s="151" t="s">
        <v>370</v>
      </c>
      <c r="U1604" s="140" t="s">
        <v>1595</v>
      </c>
      <c r="V1604" s="164" t="s">
        <v>1</v>
      </c>
      <c r="W1604" s="170">
        <f t="shared" ca="1" si="205"/>
        <v>2014</v>
      </c>
      <c r="X1604" s="170" t="e">
        <f>INDEX(Kraftwerksliste!$C$21:$Z$559,MATCH(A1604,Kraftwerksliste!$D$21:$D$559,0),17)</f>
        <v>#N/A</v>
      </c>
      <c r="Z1604" s="153" t="str" cm="1">
        <f t="array" aca="1" ref="Z1604" ca="1">CELL("format",I1604)</f>
        <v>D1</v>
      </c>
      <c r="AA1604" s="6">
        <v>1603</v>
      </c>
      <c r="AB1604" s="173">
        <f t="shared" ca="1" si="206"/>
        <v>2014</v>
      </c>
      <c r="AC1604" s="6">
        <f t="shared" si="207"/>
        <v>0</v>
      </c>
      <c r="AD1604" s="6">
        <f t="shared" si="208"/>
        <v>0</v>
      </c>
      <c r="AE1604" s="6">
        <f t="shared" si="204"/>
        <v>10</v>
      </c>
      <c r="AF1604" s="6" t="str">
        <f t="shared" si="209"/>
        <v>in Betrieb</v>
      </c>
    </row>
    <row r="1605" spans="1:32" x14ac:dyDescent="0.25">
      <c r="A1605" s="139" t="s">
        <v>5170</v>
      </c>
      <c r="B1605" s="139" t="s">
        <v>81</v>
      </c>
      <c r="C1605" s="139" t="s">
        <v>5171</v>
      </c>
      <c r="D1605" s="139"/>
      <c r="E1605" s="139" t="s">
        <v>3865</v>
      </c>
      <c r="F1605" s="139" t="s">
        <v>6696</v>
      </c>
      <c r="G1605" s="139" t="s">
        <v>2308</v>
      </c>
      <c r="H1605" s="139"/>
      <c r="I1605" s="30">
        <v>42005</v>
      </c>
      <c r="J1605" s="30">
        <v>42005</v>
      </c>
      <c r="K1605" s="139" t="s">
        <v>1</v>
      </c>
      <c r="L1605" s="139" t="s">
        <v>3866</v>
      </c>
      <c r="M1605" s="139"/>
      <c r="N1605" s="139"/>
      <c r="O1605" s="139" t="s">
        <v>3866</v>
      </c>
      <c r="P1605" s="139" t="s">
        <v>55</v>
      </c>
      <c r="Q1605" s="139" t="s">
        <v>58</v>
      </c>
      <c r="R1605" s="140">
        <v>295.2</v>
      </c>
      <c r="S1605" s="140"/>
      <c r="T1605" s="151" t="s">
        <v>1280</v>
      </c>
      <c r="U1605" s="140" t="s">
        <v>1595</v>
      </c>
      <c r="V1605" s="164" t="s">
        <v>1</v>
      </c>
      <c r="W1605" s="170">
        <f t="shared" ca="1" si="205"/>
        <v>2015</v>
      </c>
      <c r="X1605" s="170" t="e">
        <f>INDEX(Kraftwerksliste!$C$21:$Z$559,MATCH(A1605,Kraftwerksliste!$D$21:$D$559,0),17)</f>
        <v>#N/A</v>
      </c>
      <c r="Z1605" s="153" t="str" cm="1">
        <f t="array" aca="1" ref="Z1605" ca="1">CELL("format",I1605)</f>
        <v>D1</v>
      </c>
      <c r="AA1605" s="6">
        <v>1604</v>
      </c>
      <c r="AB1605" s="173">
        <f t="shared" ca="1" si="206"/>
        <v>2015</v>
      </c>
      <c r="AC1605" s="6">
        <f t="shared" si="207"/>
        <v>0</v>
      </c>
      <c r="AD1605" s="6">
        <f t="shared" si="208"/>
        <v>0</v>
      </c>
      <c r="AE1605" s="6">
        <f t="shared" si="204"/>
        <v>10</v>
      </c>
      <c r="AF1605" s="6" t="str">
        <f t="shared" si="209"/>
        <v>in Betrieb</v>
      </c>
    </row>
    <row r="1606" spans="1:32" x14ac:dyDescent="0.25">
      <c r="A1606" s="139" t="s">
        <v>5161</v>
      </c>
      <c r="B1606" s="139" t="s">
        <v>5162</v>
      </c>
      <c r="C1606" s="139" t="s">
        <v>5163</v>
      </c>
      <c r="D1606" s="139"/>
      <c r="E1606" s="139" t="s">
        <v>3865</v>
      </c>
      <c r="F1606" s="139" t="s">
        <v>6694</v>
      </c>
      <c r="G1606" s="139" t="s">
        <v>2308</v>
      </c>
      <c r="H1606" s="139"/>
      <c r="I1606" s="30">
        <v>42039</v>
      </c>
      <c r="J1606" s="30">
        <v>42039</v>
      </c>
      <c r="K1606" s="139" t="s">
        <v>1</v>
      </c>
      <c r="L1606" s="139" t="s">
        <v>3866</v>
      </c>
      <c r="M1606" s="139"/>
      <c r="N1606" s="139"/>
      <c r="O1606" s="139" t="s">
        <v>3866</v>
      </c>
      <c r="P1606" s="139" t="s">
        <v>55</v>
      </c>
      <c r="Q1606" s="139" t="s">
        <v>58</v>
      </c>
      <c r="R1606" s="140">
        <v>288</v>
      </c>
      <c r="S1606" s="140"/>
      <c r="T1606" s="151" t="s">
        <v>370</v>
      </c>
      <c r="U1606" s="140" t="s">
        <v>1595</v>
      </c>
      <c r="V1606" s="164" t="s">
        <v>1</v>
      </c>
      <c r="W1606" s="170">
        <f t="shared" ca="1" si="205"/>
        <v>2015</v>
      </c>
      <c r="X1606" s="170" t="e">
        <f>INDEX(Kraftwerksliste!$C$21:$Z$559,MATCH(A1606,Kraftwerksliste!$D$21:$D$559,0),17)</f>
        <v>#N/A</v>
      </c>
      <c r="Z1606" s="153" t="str" cm="1">
        <f t="array" aca="1" ref="Z1606" ca="1">CELL("format",I1606)</f>
        <v>D1</v>
      </c>
      <c r="AA1606" s="6">
        <v>1605</v>
      </c>
      <c r="AB1606" s="173">
        <f t="shared" ca="1" si="206"/>
        <v>2015</v>
      </c>
      <c r="AC1606" s="6">
        <f t="shared" si="207"/>
        <v>0</v>
      </c>
      <c r="AD1606" s="6">
        <f t="shared" si="208"/>
        <v>0</v>
      </c>
      <c r="AE1606" s="6">
        <f t="shared" si="204"/>
        <v>10</v>
      </c>
      <c r="AF1606" s="6" t="str">
        <f t="shared" si="209"/>
        <v>in Betrieb</v>
      </c>
    </row>
    <row r="1607" spans="1:32" x14ac:dyDescent="0.25">
      <c r="A1607" s="139" t="s">
        <v>5149</v>
      </c>
      <c r="B1607" s="139" t="s">
        <v>5150</v>
      </c>
      <c r="C1607" s="139" t="s">
        <v>5151</v>
      </c>
      <c r="D1607" s="139"/>
      <c r="E1607" s="139" t="s">
        <v>3865</v>
      </c>
      <c r="F1607" s="139"/>
      <c r="G1607" s="139" t="s">
        <v>2308</v>
      </c>
      <c r="H1607" s="139"/>
      <c r="I1607" s="30">
        <v>42036</v>
      </c>
      <c r="J1607" s="30">
        <v>42036</v>
      </c>
      <c r="K1607" s="139" t="s">
        <v>1</v>
      </c>
      <c r="L1607" s="139" t="s">
        <v>3866</v>
      </c>
      <c r="M1607" s="139"/>
      <c r="N1607" s="139"/>
      <c r="O1607" s="139" t="s">
        <v>3866</v>
      </c>
      <c r="P1607" s="139" t="s">
        <v>55</v>
      </c>
      <c r="Q1607" s="139" t="s">
        <v>58</v>
      </c>
      <c r="R1607" s="140">
        <v>200</v>
      </c>
      <c r="S1607" s="140" t="s">
        <v>7370</v>
      </c>
      <c r="T1607" s="151" t="s">
        <v>3212</v>
      </c>
      <c r="U1607" s="140" t="s">
        <v>1595</v>
      </c>
      <c r="V1607" s="164" t="s">
        <v>1</v>
      </c>
      <c r="W1607" s="170">
        <f t="shared" ca="1" si="205"/>
        <v>2015</v>
      </c>
      <c r="X1607" s="170" t="e">
        <f>INDEX(Kraftwerksliste!$C$21:$Z$559,MATCH(A1607,Kraftwerksliste!$D$21:$D$559,0),17)</f>
        <v>#N/A</v>
      </c>
      <c r="Z1607" s="153" t="str" cm="1">
        <f t="array" aca="1" ref="Z1607" ca="1">CELL("format",I1607)</f>
        <v>D1</v>
      </c>
      <c r="AA1607" s="6">
        <v>1606</v>
      </c>
      <c r="AB1607" s="173">
        <f t="shared" ca="1" si="206"/>
        <v>2015</v>
      </c>
      <c r="AC1607" s="6">
        <f t="shared" si="207"/>
        <v>0</v>
      </c>
      <c r="AD1607" s="6">
        <f t="shared" si="208"/>
        <v>0</v>
      </c>
      <c r="AE1607" s="6">
        <f t="shared" si="204"/>
        <v>10</v>
      </c>
      <c r="AF1607" s="6" t="str">
        <f t="shared" si="209"/>
        <v>in Betrieb</v>
      </c>
    </row>
    <row r="1608" spans="1:32" x14ac:dyDescent="0.25">
      <c r="A1608" s="139" t="s">
        <v>5844</v>
      </c>
      <c r="B1608" s="139"/>
      <c r="C1608" s="139" t="s">
        <v>5845</v>
      </c>
      <c r="D1608" s="139" t="s">
        <v>7119</v>
      </c>
      <c r="E1608" s="139" t="s">
        <v>3229</v>
      </c>
      <c r="F1608" s="139"/>
      <c r="G1608" s="139" t="s">
        <v>59</v>
      </c>
      <c r="H1608" s="139"/>
      <c r="I1608" s="32">
        <v>2014</v>
      </c>
      <c r="J1608" s="32">
        <v>2014</v>
      </c>
      <c r="K1608" s="139" t="s">
        <v>1</v>
      </c>
      <c r="L1608" s="139" t="s">
        <v>3864</v>
      </c>
      <c r="M1608" s="139"/>
      <c r="N1608" s="139"/>
      <c r="O1608" s="139" t="s">
        <v>3864</v>
      </c>
      <c r="P1608" s="139" t="s">
        <v>55</v>
      </c>
      <c r="Q1608" s="139" t="s">
        <v>58</v>
      </c>
      <c r="R1608" s="140">
        <v>12</v>
      </c>
      <c r="S1608" s="140"/>
      <c r="T1608" s="151" t="s">
        <v>149</v>
      </c>
      <c r="U1608" s="140" t="s">
        <v>7452</v>
      </c>
      <c r="V1608" s="164" t="s">
        <v>1</v>
      </c>
      <c r="W1608" s="170" t="str">
        <f t="shared" ca="1" si="205"/>
        <v>2014</v>
      </c>
      <c r="X1608" s="170" t="e">
        <f>INDEX(Kraftwerksliste!$C$21:$Z$559,MATCH(A1608,Kraftwerksliste!$D$21:$D$559,0),17)</f>
        <v>#N/A</v>
      </c>
      <c r="Z1608" s="153" t="str" cm="1">
        <f t="array" aca="1" ref="Z1608" ca="1">CELL("format",I1608)</f>
        <v>G</v>
      </c>
      <c r="AA1608" s="6">
        <v>1607</v>
      </c>
      <c r="AB1608" s="173" t="str">
        <f t="shared" ca="1" si="206"/>
        <v>2014</v>
      </c>
      <c r="AC1608" s="6">
        <f t="shared" si="207"/>
        <v>0</v>
      </c>
      <c r="AD1608" s="6">
        <f t="shared" si="208"/>
        <v>0</v>
      </c>
      <c r="AE1608" s="6">
        <f t="shared" si="204"/>
        <v>10</v>
      </c>
      <c r="AF1608" s="6" t="str">
        <f t="shared" si="209"/>
        <v>in Betrieb</v>
      </c>
    </row>
    <row r="1609" spans="1:32" x14ac:dyDescent="0.25">
      <c r="A1609" s="139" t="s">
        <v>5206</v>
      </c>
      <c r="B1609" s="139"/>
      <c r="C1609" s="139"/>
      <c r="D1609" s="139" t="s">
        <v>6707</v>
      </c>
      <c r="E1609" s="139" t="s">
        <v>6708</v>
      </c>
      <c r="F1609" s="139"/>
      <c r="G1609" s="139" t="s">
        <v>127</v>
      </c>
      <c r="H1609" s="139"/>
      <c r="I1609" s="32">
        <v>2014</v>
      </c>
      <c r="J1609" s="32">
        <v>2014</v>
      </c>
      <c r="K1609" s="139" t="s">
        <v>1</v>
      </c>
      <c r="L1609" s="139" t="s">
        <v>3864</v>
      </c>
      <c r="M1609" s="139"/>
      <c r="N1609" s="139"/>
      <c r="O1609" s="139" t="s">
        <v>3864</v>
      </c>
      <c r="P1609" s="139" t="s">
        <v>55</v>
      </c>
      <c r="Q1609" s="139" t="s">
        <v>58</v>
      </c>
      <c r="R1609" s="140">
        <v>12</v>
      </c>
      <c r="S1609" s="140"/>
      <c r="T1609" s="151" t="s">
        <v>149</v>
      </c>
      <c r="U1609" s="140" t="s">
        <v>168</v>
      </c>
      <c r="V1609" s="164" t="s">
        <v>1</v>
      </c>
      <c r="W1609" s="170" t="str">
        <f t="shared" ca="1" si="205"/>
        <v>2014</v>
      </c>
      <c r="X1609" s="170" t="e">
        <f>INDEX(Kraftwerksliste!$C$21:$Z$559,MATCH(A1609,Kraftwerksliste!$D$21:$D$559,0),17)</f>
        <v>#N/A</v>
      </c>
      <c r="Z1609" s="153" t="str" cm="1">
        <f t="array" aca="1" ref="Z1609" ca="1">CELL("format",I1609)</f>
        <v>G</v>
      </c>
      <c r="AA1609" s="6">
        <v>1608</v>
      </c>
      <c r="AB1609" s="173" t="str">
        <f t="shared" ca="1" si="206"/>
        <v>2014</v>
      </c>
      <c r="AC1609" s="6">
        <f t="shared" si="207"/>
        <v>0</v>
      </c>
      <c r="AD1609" s="6">
        <f t="shared" si="208"/>
        <v>0</v>
      </c>
      <c r="AE1609" s="6">
        <f t="shared" si="204"/>
        <v>10</v>
      </c>
      <c r="AF1609" s="6" t="str">
        <f t="shared" si="209"/>
        <v>in Betrieb</v>
      </c>
    </row>
    <row r="1610" spans="1:32" x14ac:dyDescent="0.25">
      <c r="A1610" s="139" t="s">
        <v>5901</v>
      </c>
      <c r="B1610" s="139"/>
      <c r="C1610" s="139" t="s">
        <v>5902</v>
      </c>
      <c r="D1610" s="139" t="s">
        <v>7138</v>
      </c>
      <c r="E1610" s="139" t="s">
        <v>7139</v>
      </c>
      <c r="F1610" s="139" t="s">
        <v>7140</v>
      </c>
      <c r="G1610" s="139" t="s">
        <v>78</v>
      </c>
      <c r="H1610" s="139"/>
      <c r="I1610" s="32">
        <v>2014</v>
      </c>
      <c r="J1610" s="32">
        <v>2014</v>
      </c>
      <c r="K1610" s="139" t="s">
        <v>1</v>
      </c>
      <c r="L1610" s="139" t="s">
        <v>3864</v>
      </c>
      <c r="M1610" s="139"/>
      <c r="N1610" s="139"/>
      <c r="O1610" s="139" t="s">
        <v>3864</v>
      </c>
      <c r="P1610" s="139" t="s">
        <v>55</v>
      </c>
      <c r="Q1610" s="139" t="s">
        <v>58</v>
      </c>
      <c r="R1610" s="140">
        <v>21.524999999999999</v>
      </c>
      <c r="S1610" s="140"/>
      <c r="T1610" s="151" t="s">
        <v>149</v>
      </c>
      <c r="U1610" s="140" t="s">
        <v>121</v>
      </c>
      <c r="V1610" s="164" t="s">
        <v>1</v>
      </c>
      <c r="W1610" s="170" t="str">
        <f t="shared" ca="1" si="205"/>
        <v>2014</v>
      </c>
      <c r="X1610" s="170" t="e">
        <f>INDEX(Kraftwerksliste!$C$21:$Z$559,MATCH(A1610,Kraftwerksliste!$D$21:$D$559,0),17)</f>
        <v>#N/A</v>
      </c>
      <c r="Z1610" s="153" t="str" cm="1">
        <f t="array" aca="1" ref="Z1610" ca="1">CELL("format",I1610)</f>
        <v>G</v>
      </c>
      <c r="AA1610" s="6">
        <v>1609</v>
      </c>
      <c r="AB1610" s="173" t="str">
        <f t="shared" ca="1" si="206"/>
        <v>2014</v>
      </c>
      <c r="AC1610" s="6">
        <f t="shared" si="207"/>
        <v>0</v>
      </c>
      <c r="AD1610" s="6">
        <f t="shared" si="208"/>
        <v>0</v>
      </c>
      <c r="AE1610" s="6">
        <f t="shared" si="204"/>
        <v>10</v>
      </c>
      <c r="AF1610" s="6" t="str">
        <f t="shared" si="209"/>
        <v>in Betrieb</v>
      </c>
    </row>
    <row r="1611" spans="1:32" x14ac:dyDescent="0.25">
      <c r="A1611" s="139" t="s">
        <v>5632</v>
      </c>
      <c r="B1611" s="139"/>
      <c r="C1611" s="139" t="s">
        <v>5136</v>
      </c>
      <c r="D1611" s="139" t="s">
        <v>6979</v>
      </c>
      <c r="E1611" s="139" t="s">
        <v>6980</v>
      </c>
      <c r="F1611" s="139"/>
      <c r="G1611" s="139" t="s">
        <v>78</v>
      </c>
      <c r="H1611" s="139"/>
      <c r="I1611" s="32">
        <v>2014</v>
      </c>
      <c r="J1611" s="32">
        <v>2014</v>
      </c>
      <c r="K1611" s="139" t="s">
        <v>1</v>
      </c>
      <c r="L1611" s="139" t="s">
        <v>3864</v>
      </c>
      <c r="M1611" s="139"/>
      <c r="N1611" s="139"/>
      <c r="O1611" s="139" t="s">
        <v>3864</v>
      </c>
      <c r="P1611" s="139" t="s">
        <v>55</v>
      </c>
      <c r="Q1611" s="139" t="s">
        <v>58</v>
      </c>
      <c r="R1611" s="140">
        <v>46.2</v>
      </c>
      <c r="S1611" s="140"/>
      <c r="T1611" s="151" t="s">
        <v>149</v>
      </c>
      <c r="U1611" s="140" t="s">
        <v>121</v>
      </c>
      <c r="V1611" s="164" t="s">
        <v>1</v>
      </c>
      <c r="W1611" s="170" t="str">
        <f t="shared" ca="1" si="205"/>
        <v>2014</v>
      </c>
      <c r="X1611" s="170" t="e">
        <f>INDEX(Kraftwerksliste!$C$21:$Z$559,MATCH(A1611,Kraftwerksliste!$D$21:$D$559,0),17)</f>
        <v>#N/A</v>
      </c>
      <c r="Z1611" s="153" t="str" cm="1">
        <f t="array" aca="1" ref="Z1611" ca="1">CELL("format",I1611)</f>
        <v>G</v>
      </c>
      <c r="AA1611" s="6">
        <v>1610</v>
      </c>
      <c r="AB1611" s="173" t="str">
        <f t="shared" ca="1" si="206"/>
        <v>2014</v>
      </c>
      <c r="AC1611" s="6">
        <f t="shared" si="207"/>
        <v>0</v>
      </c>
      <c r="AD1611" s="6">
        <f t="shared" si="208"/>
        <v>0</v>
      </c>
      <c r="AE1611" s="6">
        <f t="shared" si="204"/>
        <v>10</v>
      </c>
      <c r="AF1611" s="6" t="str">
        <f t="shared" si="209"/>
        <v>in Betrieb</v>
      </c>
    </row>
    <row r="1612" spans="1:32" x14ac:dyDescent="0.25">
      <c r="A1612" s="54" t="s">
        <v>4290</v>
      </c>
      <c r="B1612" s="50"/>
      <c r="C1612" s="50" t="s">
        <v>4291</v>
      </c>
      <c r="D1612" s="75" t="s">
        <v>6179</v>
      </c>
      <c r="E1612" s="62" t="s">
        <v>6180</v>
      </c>
      <c r="F1612" s="50"/>
      <c r="G1612" s="56" t="s">
        <v>78</v>
      </c>
      <c r="H1612" s="50"/>
      <c r="I1612" s="32">
        <v>2014</v>
      </c>
      <c r="J1612" s="32">
        <v>2014</v>
      </c>
      <c r="K1612" s="50" t="s">
        <v>1</v>
      </c>
      <c r="L1612" s="50" t="s">
        <v>3864</v>
      </c>
      <c r="M1612" s="50"/>
      <c r="N1612" s="50"/>
      <c r="O1612" s="92" t="s">
        <v>3864</v>
      </c>
      <c r="P1612" s="50" t="s">
        <v>55</v>
      </c>
      <c r="Q1612" s="50" t="s">
        <v>58</v>
      </c>
      <c r="R1612" s="76">
        <v>23.42</v>
      </c>
      <c r="S1612" s="50"/>
      <c r="T1612" s="54" t="s">
        <v>1280</v>
      </c>
      <c r="U1612" s="62" t="s">
        <v>121</v>
      </c>
      <c r="V1612" s="154" t="s">
        <v>1</v>
      </c>
      <c r="W1612" s="170" t="str">
        <f t="shared" ca="1" si="205"/>
        <v>2014</v>
      </c>
      <c r="X1612" s="170" t="e">
        <f>INDEX(Kraftwerksliste!$C$21:$Z$559,MATCH(A1612,Kraftwerksliste!$D$21:$D$559,0),17)</f>
        <v>#N/A</v>
      </c>
      <c r="Z1612" s="153" t="str" cm="1">
        <f t="array" aca="1" ref="Z1612" ca="1">CELL("format",I1612)</f>
        <v>G</v>
      </c>
      <c r="AA1612" s="6">
        <v>1611</v>
      </c>
      <c r="AB1612" s="173" t="str">
        <f t="shared" ca="1" si="206"/>
        <v>2014</v>
      </c>
      <c r="AC1612" s="6">
        <f t="shared" si="207"/>
        <v>0</v>
      </c>
      <c r="AD1612" s="6">
        <f t="shared" si="208"/>
        <v>0</v>
      </c>
      <c r="AE1612" s="6">
        <f t="shared" si="204"/>
        <v>10</v>
      </c>
      <c r="AF1612" s="6" t="str">
        <f t="shared" si="209"/>
        <v>in Betrieb</v>
      </c>
    </row>
    <row r="1613" spans="1:32" x14ac:dyDescent="0.25">
      <c r="A1613" s="139" t="s">
        <v>5582</v>
      </c>
      <c r="B1613" s="139"/>
      <c r="C1613" s="139" t="s">
        <v>5583</v>
      </c>
      <c r="D1613" s="139" t="s">
        <v>6940</v>
      </c>
      <c r="E1613" s="139" t="s">
        <v>6941</v>
      </c>
      <c r="F1613" s="139"/>
      <c r="G1613" s="139" t="s">
        <v>54</v>
      </c>
      <c r="H1613" s="139"/>
      <c r="I1613" s="32">
        <v>2015</v>
      </c>
      <c r="J1613" s="32">
        <v>2015</v>
      </c>
      <c r="K1613" s="139" t="s">
        <v>1</v>
      </c>
      <c r="L1613" s="139" t="s">
        <v>3864</v>
      </c>
      <c r="M1613" s="139"/>
      <c r="N1613" s="139"/>
      <c r="O1613" s="139" t="s">
        <v>3864</v>
      </c>
      <c r="P1613" s="139" t="s">
        <v>55</v>
      </c>
      <c r="Q1613" s="139" t="s">
        <v>58</v>
      </c>
      <c r="R1613" s="140">
        <v>24</v>
      </c>
      <c r="S1613" s="140"/>
      <c r="T1613" s="151" t="s">
        <v>1280</v>
      </c>
      <c r="U1613" s="140" t="s">
        <v>61</v>
      </c>
      <c r="V1613" s="164" t="s">
        <v>1</v>
      </c>
      <c r="W1613" s="170" t="str">
        <f t="shared" ca="1" si="205"/>
        <v>2015</v>
      </c>
      <c r="X1613" s="170" t="e">
        <f>INDEX(Kraftwerksliste!$C$21:$Z$559,MATCH(A1613,Kraftwerksliste!$D$21:$D$559,0),17)</f>
        <v>#N/A</v>
      </c>
      <c r="Z1613" s="153" t="str" cm="1">
        <f t="array" aca="1" ref="Z1613" ca="1">CELL("format",I1613)</f>
        <v>G</v>
      </c>
      <c r="AA1613" s="6">
        <v>1612</v>
      </c>
      <c r="AB1613" s="173" t="str">
        <f t="shared" ca="1" si="206"/>
        <v>2015</v>
      </c>
      <c r="AC1613" s="6">
        <f t="shared" si="207"/>
        <v>0</v>
      </c>
      <c r="AD1613" s="6">
        <f t="shared" si="208"/>
        <v>0</v>
      </c>
      <c r="AE1613" s="6">
        <f t="shared" si="204"/>
        <v>10</v>
      </c>
      <c r="AF1613" s="6" t="str">
        <f t="shared" si="209"/>
        <v>in Betrieb</v>
      </c>
    </row>
    <row r="1614" spans="1:32" x14ac:dyDescent="0.25">
      <c r="A1614" s="139" t="s">
        <v>5576</v>
      </c>
      <c r="B1614" s="139"/>
      <c r="C1614" s="139" t="s">
        <v>5577</v>
      </c>
      <c r="D1614" s="139" t="s">
        <v>6932</v>
      </c>
      <c r="E1614" s="139" t="s">
        <v>6933</v>
      </c>
      <c r="F1614" s="139" t="s">
        <v>6934</v>
      </c>
      <c r="G1614" s="139" t="s">
        <v>78</v>
      </c>
      <c r="H1614" s="139"/>
      <c r="I1614" s="32">
        <v>2014</v>
      </c>
      <c r="J1614" s="32">
        <v>2014</v>
      </c>
      <c r="K1614" s="139" t="s">
        <v>1</v>
      </c>
      <c r="L1614" s="139" t="s">
        <v>3864</v>
      </c>
      <c r="M1614" s="139"/>
      <c r="N1614" s="139"/>
      <c r="O1614" s="139" t="s">
        <v>3864</v>
      </c>
      <c r="P1614" s="139" t="s">
        <v>55</v>
      </c>
      <c r="Q1614" s="139" t="s">
        <v>58</v>
      </c>
      <c r="R1614" s="140">
        <v>12</v>
      </c>
      <c r="S1614" s="140"/>
      <c r="T1614" s="151" t="s">
        <v>1280</v>
      </c>
      <c r="U1614" s="140" t="s">
        <v>121</v>
      </c>
      <c r="V1614" s="164" t="s">
        <v>1</v>
      </c>
      <c r="W1614" s="170" t="str">
        <f t="shared" ca="1" si="205"/>
        <v>2014</v>
      </c>
      <c r="X1614" s="170" t="e">
        <f>INDEX(Kraftwerksliste!$C$21:$Z$559,MATCH(A1614,Kraftwerksliste!$D$21:$D$559,0),17)</f>
        <v>#N/A</v>
      </c>
      <c r="Z1614" s="153" t="str" cm="1">
        <f t="array" aca="1" ref="Z1614" ca="1">CELL("format",I1614)</f>
        <v>G</v>
      </c>
      <c r="AA1614" s="6">
        <v>1613</v>
      </c>
      <c r="AB1614" s="173" t="str">
        <f t="shared" ca="1" si="206"/>
        <v>2014</v>
      </c>
      <c r="AC1614" s="6">
        <f t="shared" si="207"/>
        <v>0</v>
      </c>
      <c r="AD1614" s="6">
        <f t="shared" si="208"/>
        <v>0</v>
      </c>
      <c r="AE1614" s="6">
        <f t="shared" si="204"/>
        <v>10</v>
      </c>
      <c r="AF1614" s="6" t="str">
        <f t="shared" si="209"/>
        <v>in Betrieb</v>
      </c>
    </row>
    <row r="1615" spans="1:32" x14ac:dyDescent="0.25">
      <c r="A1615" s="139" t="s">
        <v>4692</v>
      </c>
      <c r="B1615" s="139"/>
      <c r="C1615" s="139" t="s">
        <v>4693</v>
      </c>
      <c r="D1615" s="139" t="s">
        <v>6417</v>
      </c>
      <c r="E1615" s="139" t="s">
        <v>6418</v>
      </c>
      <c r="F1615" s="139" t="s">
        <v>6419</v>
      </c>
      <c r="G1615" s="139" t="s">
        <v>78</v>
      </c>
      <c r="H1615" s="139"/>
      <c r="I1615" s="32">
        <v>2014</v>
      </c>
      <c r="J1615" s="32">
        <v>2014</v>
      </c>
      <c r="K1615" s="50" t="s">
        <v>1</v>
      </c>
      <c r="L1615" s="51" t="s">
        <v>3864</v>
      </c>
      <c r="M1615" s="51"/>
      <c r="N1615" s="51"/>
      <c r="O1615" s="51" t="s">
        <v>3864</v>
      </c>
      <c r="P1615" s="50" t="s">
        <v>55</v>
      </c>
      <c r="Q1615" s="50" t="s">
        <v>58</v>
      </c>
      <c r="R1615" s="140">
        <v>82.23</v>
      </c>
      <c r="S1615" s="140"/>
      <c r="T1615" s="151" t="s">
        <v>1228</v>
      </c>
      <c r="U1615" s="140" t="s">
        <v>1595</v>
      </c>
      <c r="V1615" s="164" t="s">
        <v>1</v>
      </c>
      <c r="W1615" s="170" t="str">
        <f t="shared" ca="1" si="205"/>
        <v>2014</v>
      </c>
      <c r="X1615" s="170" t="e">
        <f>INDEX(Kraftwerksliste!$C$21:$Z$559,MATCH(A1615,Kraftwerksliste!$D$21:$D$559,0),17)</f>
        <v>#N/A</v>
      </c>
      <c r="Z1615" s="153" t="str" cm="1">
        <f t="array" aca="1" ref="Z1615" ca="1">CELL("format",I1615)</f>
        <v>G</v>
      </c>
      <c r="AA1615" s="6">
        <v>1614</v>
      </c>
      <c r="AB1615" s="173" t="str">
        <f t="shared" ca="1" si="206"/>
        <v>2014</v>
      </c>
      <c r="AC1615" s="6">
        <f t="shared" si="207"/>
        <v>0</v>
      </c>
      <c r="AD1615" s="6">
        <f t="shared" si="208"/>
        <v>0</v>
      </c>
      <c r="AE1615" s="6">
        <f t="shared" si="204"/>
        <v>10</v>
      </c>
      <c r="AF1615" s="6" t="str">
        <f t="shared" si="209"/>
        <v>in Betrieb</v>
      </c>
    </row>
    <row r="1616" spans="1:32" ht="62.5" x14ac:dyDescent="0.25">
      <c r="A1616" s="54" t="s">
        <v>4400</v>
      </c>
      <c r="B1616" s="50"/>
      <c r="C1616" s="50" t="s">
        <v>4401</v>
      </c>
      <c r="D1616" s="75" t="s">
        <v>6228</v>
      </c>
      <c r="E1616" s="62" t="s">
        <v>6227</v>
      </c>
      <c r="F1616" s="51" t="s">
        <v>6229</v>
      </c>
      <c r="G1616" s="36" t="s">
        <v>78</v>
      </c>
      <c r="H1616" s="50"/>
      <c r="I1616" s="32">
        <v>2014</v>
      </c>
      <c r="J1616" s="32">
        <v>2014</v>
      </c>
      <c r="K1616" s="50" t="s">
        <v>1</v>
      </c>
      <c r="L1616" s="50" t="s">
        <v>3864</v>
      </c>
      <c r="M1616" s="51"/>
      <c r="N1616" s="50"/>
      <c r="O1616" s="92" t="s">
        <v>3864</v>
      </c>
      <c r="P1616" s="36" t="s">
        <v>55</v>
      </c>
      <c r="Q1616" s="50" t="s">
        <v>58</v>
      </c>
      <c r="R1616" s="76">
        <v>21.6</v>
      </c>
      <c r="S1616" s="83"/>
      <c r="T1616" s="148" t="s">
        <v>149</v>
      </c>
      <c r="U1616" s="83" t="s">
        <v>121</v>
      </c>
      <c r="V1616" s="155" t="s">
        <v>1</v>
      </c>
      <c r="W1616" s="170" t="str">
        <f t="shared" ca="1" si="205"/>
        <v>2014</v>
      </c>
      <c r="X1616" s="170" t="e">
        <f>INDEX(Kraftwerksliste!$C$21:$Z$559,MATCH(A1616,Kraftwerksliste!$D$21:$D$559,0),17)</f>
        <v>#N/A</v>
      </c>
      <c r="Z1616" s="153" t="str" cm="1">
        <f t="array" aca="1" ref="Z1616" ca="1">CELL("format",I1616)</f>
        <v>G</v>
      </c>
      <c r="AA1616" s="6">
        <v>1615</v>
      </c>
      <c r="AB1616" s="173" t="str">
        <f t="shared" ca="1" si="206"/>
        <v>2014</v>
      </c>
      <c r="AC1616" s="6">
        <f t="shared" si="207"/>
        <v>0</v>
      </c>
      <c r="AD1616" s="6">
        <f t="shared" si="208"/>
        <v>0</v>
      </c>
      <c r="AE1616" s="6">
        <f t="shared" ref="AE1616:AE1679" si="210">LEN(K1616)</f>
        <v>10</v>
      </c>
      <c r="AF1616" s="6" t="str">
        <f t="shared" si="209"/>
        <v>in Betrieb</v>
      </c>
    </row>
    <row r="1617" spans="1:32" x14ac:dyDescent="0.25">
      <c r="A1617" s="139" t="s">
        <v>5345</v>
      </c>
      <c r="B1617" s="139"/>
      <c r="C1617" s="139" t="s">
        <v>5346</v>
      </c>
      <c r="D1617" s="139" t="s">
        <v>6792</v>
      </c>
      <c r="E1617" s="139" t="s">
        <v>6793</v>
      </c>
      <c r="F1617" s="139"/>
      <c r="G1617" s="139" t="s">
        <v>127</v>
      </c>
      <c r="H1617" s="139"/>
      <c r="I1617" s="32">
        <v>2014</v>
      </c>
      <c r="J1617" s="32">
        <v>2014</v>
      </c>
      <c r="K1617" s="139" t="s">
        <v>1</v>
      </c>
      <c r="L1617" s="139" t="s">
        <v>3864</v>
      </c>
      <c r="M1617" s="139"/>
      <c r="N1617" s="139"/>
      <c r="O1617" s="139" t="s">
        <v>3864</v>
      </c>
      <c r="P1617" s="139" t="s">
        <v>55</v>
      </c>
      <c r="Q1617" s="139" t="s">
        <v>58</v>
      </c>
      <c r="R1617" s="140">
        <v>15.375</v>
      </c>
      <c r="S1617" s="140"/>
      <c r="T1617" s="151" t="s">
        <v>370</v>
      </c>
      <c r="U1617" s="140" t="s">
        <v>168</v>
      </c>
      <c r="V1617" s="164" t="s">
        <v>1</v>
      </c>
      <c r="W1617" s="170" t="str">
        <f t="shared" ca="1" si="205"/>
        <v>2014</v>
      </c>
      <c r="X1617" s="170" t="e">
        <f>INDEX(Kraftwerksliste!$C$21:$Z$559,MATCH(A1617,Kraftwerksliste!$D$21:$D$559,0),17)</f>
        <v>#N/A</v>
      </c>
      <c r="Z1617" s="153" t="str" cm="1">
        <f t="array" aca="1" ref="Z1617" ca="1">CELL("format",I1617)</f>
        <v>G</v>
      </c>
      <c r="AA1617" s="6">
        <v>1616</v>
      </c>
      <c r="AB1617" s="173" t="str">
        <f t="shared" ca="1" si="206"/>
        <v>2014</v>
      </c>
      <c r="AC1617" s="6">
        <f t="shared" si="207"/>
        <v>0</v>
      </c>
      <c r="AD1617" s="6">
        <f t="shared" si="208"/>
        <v>0</v>
      </c>
      <c r="AE1617" s="6">
        <f t="shared" si="210"/>
        <v>10</v>
      </c>
      <c r="AF1617" s="6" t="str">
        <f t="shared" si="209"/>
        <v>in Betrieb</v>
      </c>
    </row>
    <row r="1618" spans="1:32" x14ac:dyDescent="0.25">
      <c r="A1618" s="139" t="s">
        <v>5423</v>
      </c>
      <c r="B1618" s="139"/>
      <c r="C1618" s="139" t="s">
        <v>5424</v>
      </c>
      <c r="D1618" s="139" t="s">
        <v>6685</v>
      </c>
      <c r="E1618" s="139" t="s">
        <v>6847</v>
      </c>
      <c r="F1618" s="139" t="s">
        <v>6848</v>
      </c>
      <c r="G1618" s="139" t="s">
        <v>78</v>
      </c>
      <c r="H1618" s="139"/>
      <c r="I1618" s="32">
        <v>2014</v>
      </c>
      <c r="J1618" s="32">
        <v>2014</v>
      </c>
      <c r="K1618" s="139" t="s">
        <v>1</v>
      </c>
      <c r="L1618" s="139" t="s">
        <v>3864</v>
      </c>
      <c r="M1618" s="139"/>
      <c r="N1618" s="139"/>
      <c r="O1618" s="139" t="s">
        <v>3864</v>
      </c>
      <c r="P1618" s="139" t="s">
        <v>55</v>
      </c>
      <c r="Q1618" s="139" t="s">
        <v>58</v>
      </c>
      <c r="R1618" s="140">
        <v>16</v>
      </c>
      <c r="S1618" s="140"/>
      <c r="T1618" s="151" t="s">
        <v>149</v>
      </c>
      <c r="U1618" s="140" t="s">
        <v>121</v>
      </c>
      <c r="V1618" s="164" t="s">
        <v>1</v>
      </c>
      <c r="W1618" s="170" t="str">
        <f t="shared" ca="1" si="205"/>
        <v>2014</v>
      </c>
      <c r="X1618" s="170" t="e">
        <f>INDEX(Kraftwerksliste!$C$21:$Z$559,MATCH(A1618,Kraftwerksliste!$D$21:$D$559,0),17)</f>
        <v>#N/A</v>
      </c>
      <c r="Z1618" s="153" t="str" cm="1">
        <f t="array" aca="1" ref="Z1618" ca="1">CELL("format",I1618)</f>
        <v>G</v>
      </c>
      <c r="AA1618" s="6">
        <v>1617</v>
      </c>
      <c r="AB1618" s="173" t="str">
        <f t="shared" ca="1" si="206"/>
        <v>2014</v>
      </c>
      <c r="AC1618" s="6">
        <f t="shared" si="207"/>
        <v>0</v>
      </c>
      <c r="AD1618" s="6">
        <f t="shared" si="208"/>
        <v>0</v>
      </c>
      <c r="AE1618" s="6">
        <f t="shared" si="210"/>
        <v>10</v>
      </c>
      <c r="AF1618" s="6" t="str">
        <f t="shared" si="209"/>
        <v>in Betrieb</v>
      </c>
    </row>
    <row r="1619" spans="1:32" x14ac:dyDescent="0.25">
      <c r="A1619" s="139" t="s">
        <v>5462</v>
      </c>
      <c r="B1619" s="139"/>
      <c r="C1619" s="139" t="s">
        <v>5463</v>
      </c>
      <c r="D1619" s="139" t="s">
        <v>6861</v>
      </c>
      <c r="E1619" s="139" t="s">
        <v>6860</v>
      </c>
      <c r="F1619" s="139"/>
      <c r="G1619" s="139" t="s">
        <v>54</v>
      </c>
      <c r="H1619" s="139"/>
      <c r="I1619" s="32">
        <v>2014</v>
      </c>
      <c r="J1619" s="32">
        <v>2014</v>
      </c>
      <c r="K1619" s="139" t="s">
        <v>1</v>
      </c>
      <c r="L1619" s="139" t="s">
        <v>3864</v>
      </c>
      <c r="M1619" s="139"/>
      <c r="N1619" s="139"/>
      <c r="O1619" s="139" t="s">
        <v>3864</v>
      </c>
      <c r="P1619" s="139" t="s">
        <v>55</v>
      </c>
      <c r="Q1619" s="139" t="s">
        <v>58</v>
      </c>
      <c r="R1619" s="140">
        <v>18.3</v>
      </c>
      <c r="S1619" s="140"/>
      <c r="T1619" s="151" t="s">
        <v>149</v>
      </c>
      <c r="U1619" s="140" t="s">
        <v>61</v>
      </c>
      <c r="V1619" s="164" t="s">
        <v>1</v>
      </c>
      <c r="W1619" s="170" t="str">
        <f t="shared" ca="1" si="205"/>
        <v>2014</v>
      </c>
      <c r="X1619" s="170" t="e">
        <f>INDEX(Kraftwerksliste!$C$21:$Z$559,MATCH(A1619,Kraftwerksliste!$D$21:$D$559,0),17)</f>
        <v>#N/A</v>
      </c>
      <c r="Z1619" s="153" t="str" cm="1">
        <f t="array" aca="1" ref="Z1619" ca="1">CELL("format",I1619)</f>
        <v>G</v>
      </c>
      <c r="AA1619" s="6">
        <v>1618</v>
      </c>
      <c r="AB1619" s="173" t="str">
        <f t="shared" ca="1" si="206"/>
        <v>2014</v>
      </c>
      <c r="AC1619" s="6">
        <f t="shared" si="207"/>
        <v>0</v>
      </c>
      <c r="AD1619" s="6">
        <f t="shared" si="208"/>
        <v>0</v>
      </c>
      <c r="AE1619" s="6">
        <f t="shared" si="210"/>
        <v>10</v>
      </c>
      <c r="AF1619" s="6" t="str">
        <f t="shared" si="209"/>
        <v>in Betrieb</v>
      </c>
    </row>
    <row r="1620" spans="1:32" x14ac:dyDescent="0.25">
      <c r="A1620" s="139" t="s">
        <v>5612</v>
      </c>
      <c r="B1620" s="139"/>
      <c r="C1620" s="139" t="s">
        <v>5613</v>
      </c>
      <c r="D1620" s="139" t="s">
        <v>6960</v>
      </c>
      <c r="E1620" s="139" t="s">
        <v>6961</v>
      </c>
      <c r="F1620" s="139" t="s">
        <v>6962</v>
      </c>
      <c r="G1620" s="139" t="s">
        <v>78</v>
      </c>
      <c r="H1620" s="139"/>
      <c r="I1620" s="32">
        <v>2014</v>
      </c>
      <c r="J1620" s="32">
        <v>2014</v>
      </c>
      <c r="K1620" s="139" t="s">
        <v>1</v>
      </c>
      <c r="L1620" s="139" t="s">
        <v>3864</v>
      </c>
      <c r="M1620" s="139"/>
      <c r="N1620" s="139"/>
      <c r="O1620" s="139" t="s">
        <v>3864</v>
      </c>
      <c r="P1620" s="139" t="s">
        <v>55</v>
      </c>
      <c r="Q1620" s="139" t="s">
        <v>58</v>
      </c>
      <c r="R1620" s="140">
        <v>36</v>
      </c>
      <c r="S1620" s="140"/>
      <c r="T1620" s="151" t="s">
        <v>149</v>
      </c>
      <c r="U1620" s="140" t="s">
        <v>121</v>
      </c>
      <c r="V1620" s="164" t="s">
        <v>1</v>
      </c>
      <c r="W1620" s="170" t="str">
        <f t="shared" ca="1" si="205"/>
        <v>2014</v>
      </c>
      <c r="X1620" s="170" t="e">
        <f>INDEX(Kraftwerksliste!$C$21:$Z$559,MATCH(A1620,Kraftwerksliste!$D$21:$D$559,0),17)</f>
        <v>#N/A</v>
      </c>
      <c r="Z1620" s="153" t="str" cm="1">
        <f t="array" aca="1" ref="Z1620" ca="1">CELL("format",I1620)</f>
        <v>G</v>
      </c>
      <c r="AA1620" s="6">
        <v>1619</v>
      </c>
      <c r="AB1620" s="173" t="str">
        <f t="shared" ca="1" si="206"/>
        <v>2014</v>
      </c>
      <c r="AC1620" s="6">
        <f t="shared" si="207"/>
        <v>0</v>
      </c>
      <c r="AD1620" s="6">
        <f t="shared" si="208"/>
        <v>0</v>
      </c>
      <c r="AE1620" s="6">
        <f t="shared" si="210"/>
        <v>10</v>
      </c>
      <c r="AF1620" s="6" t="str">
        <f t="shared" si="209"/>
        <v>in Betrieb</v>
      </c>
    </row>
    <row r="1621" spans="1:32" x14ac:dyDescent="0.25">
      <c r="A1621" s="139" t="s">
        <v>5761</v>
      </c>
      <c r="B1621" s="139"/>
      <c r="C1621" s="139" t="s">
        <v>5762</v>
      </c>
      <c r="D1621" s="139" t="s">
        <v>7064</v>
      </c>
      <c r="E1621" s="139" t="s">
        <v>7065</v>
      </c>
      <c r="F1621" s="139" t="s">
        <v>7066</v>
      </c>
      <c r="G1621" s="139" t="s">
        <v>78</v>
      </c>
      <c r="H1621" s="139"/>
      <c r="I1621" s="32">
        <v>2015</v>
      </c>
      <c r="J1621" s="32">
        <v>2015</v>
      </c>
      <c r="K1621" s="139" t="s">
        <v>1</v>
      </c>
      <c r="L1621" s="139" t="s">
        <v>3864</v>
      </c>
      <c r="M1621" s="139"/>
      <c r="N1621" s="139"/>
      <c r="O1621" s="139" t="s">
        <v>3864</v>
      </c>
      <c r="P1621" s="139" t="s">
        <v>55</v>
      </c>
      <c r="Q1621" s="139" t="s">
        <v>58</v>
      </c>
      <c r="R1621" s="140">
        <v>25.36</v>
      </c>
      <c r="S1621" s="140"/>
      <c r="T1621" s="151" t="s">
        <v>370</v>
      </c>
      <c r="U1621" s="140" t="s">
        <v>121</v>
      </c>
      <c r="V1621" s="164" t="s">
        <v>1</v>
      </c>
      <c r="W1621" s="170" t="str">
        <f t="shared" ca="1" si="205"/>
        <v>2015</v>
      </c>
      <c r="X1621" s="170" t="e">
        <f>INDEX(Kraftwerksliste!$C$21:$Z$559,MATCH(A1621,Kraftwerksliste!$D$21:$D$559,0),17)</f>
        <v>#N/A</v>
      </c>
      <c r="Z1621" s="153" t="str" cm="1">
        <f t="array" aca="1" ref="Z1621" ca="1">CELL("format",I1621)</f>
        <v>G</v>
      </c>
      <c r="AA1621" s="6">
        <v>1620</v>
      </c>
      <c r="AB1621" s="173" t="str">
        <f t="shared" ca="1" si="206"/>
        <v>2015</v>
      </c>
      <c r="AC1621" s="6">
        <f t="shared" si="207"/>
        <v>0</v>
      </c>
      <c r="AD1621" s="6">
        <f t="shared" si="208"/>
        <v>0</v>
      </c>
      <c r="AE1621" s="6">
        <f t="shared" si="210"/>
        <v>10</v>
      </c>
      <c r="AF1621" s="6" t="str">
        <f t="shared" si="209"/>
        <v>in Betrieb</v>
      </c>
    </row>
    <row r="1622" spans="1:32" x14ac:dyDescent="0.25">
      <c r="A1622" s="139" t="s">
        <v>5808</v>
      </c>
      <c r="B1622" s="139"/>
      <c r="C1622" s="139" t="s">
        <v>5809</v>
      </c>
      <c r="D1622" s="139" t="s">
        <v>6219</v>
      </c>
      <c r="E1622" s="139" t="s">
        <v>7098</v>
      </c>
      <c r="F1622" s="139" t="s">
        <v>7099</v>
      </c>
      <c r="G1622" s="139" t="s">
        <v>78</v>
      </c>
      <c r="H1622" s="139"/>
      <c r="I1622" s="32">
        <v>2014</v>
      </c>
      <c r="J1622" s="32">
        <v>2014</v>
      </c>
      <c r="K1622" s="139" t="s">
        <v>1</v>
      </c>
      <c r="L1622" s="139" t="s">
        <v>3864</v>
      </c>
      <c r="M1622" s="139"/>
      <c r="N1622" s="139"/>
      <c r="O1622" s="139" t="s">
        <v>3864</v>
      </c>
      <c r="P1622" s="139" t="s">
        <v>55</v>
      </c>
      <c r="Q1622" s="139" t="s">
        <v>58</v>
      </c>
      <c r="R1622" s="140">
        <v>11.5</v>
      </c>
      <c r="S1622" s="140"/>
      <c r="T1622" s="151" t="s">
        <v>1280</v>
      </c>
      <c r="U1622" s="140" t="s">
        <v>121</v>
      </c>
      <c r="V1622" s="164" t="s">
        <v>1</v>
      </c>
      <c r="W1622" s="170" t="str">
        <f t="shared" ca="1" si="205"/>
        <v>2014</v>
      </c>
      <c r="X1622" s="170" t="e">
        <f>INDEX(Kraftwerksliste!$C$21:$Z$559,MATCH(A1622,Kraftwerksliste!$D$21:$D$559,0),17)</f>
        <v>#N/A</v>
      </c>
      <c r="Z1622" s="153" t="str" cm="1">
        <f t="array" aca="1" ref="Z1622" ca="1">CELL("format",I1622)</f>
        <v>G</v>
      </c>
      <c r="AA1622" s="6">
        <v>1621</v>
      </c>
      <c r="AB1622" s="173" t="str">
        <f t="shared" ca="1" si="206"/>
        <v>2014</v>
      </c>
      <c r="AC1622" s="6">
        <f t="shared" si="207"/>
        <v>0</v>
      </c>
      <c r="AD1622" s="6">
        <f t="shared" si="208"/>
        <v>0</v>
      </c>
      <c r="AE1622" s="6">
        <f t="shared" si="210"/>
        <v>10</v>
      </c>
      <c r="AF1622" s="6" t="str">
        <f t="shared" si="209"/>
        <v>in Betrieb</v>
      </c>
    </row>
    <row r="1623" spans="1:32" x14ac:dyDescent="0.25">
      <c r="A1623" s="139" t="s">
        <v>5782</v>
      </c>
      <c r="B1623" s="139"/>
      <c r="C1623" s="139" t="s">
        <v>5783</v>
      </c>
      <c r="D1623" s="139" t="s">
        <v>6417</v>
      </c>
      <c r="E1623" s="139" t="s">
        <v>7078</v>
      </c>
      <c r="F1623" s="139" t="s">
        <v>7079</v>
      </c>
      <c r="G1623" s="139" t="s">
        <v>78</v>
      </c>
      <c r="H1623" s="139"/>
      <c r="I1623" s="32">
        <v>2014</v>
      </c>
      <c r="J1623" s="32">
        <v>2014</v>
      </c>
      <c r="K1623" s="139" t="s">
        <v>1</v>
      </c>
      <c r="L1623" s="139" t="s">
        <v>3864</v>
      </c>
      <c r="M1623" s="139"/>
      <c r="N1623" s="139"/>
      <c r="O1623" s="139" t="s">
        <v>3864</v>
      </c>
      <c r="P1623" s="139" t="s">
        <v>55</v>
      </c>
      <c r="Q1623" s="139" t="s">
        <v>58</v>
      </c>
      <c r="R1623" s="140">
        <v>19.02</v>
      </c>
      <c r="S1623" s="140"/>
      <c r="T1623" s="151" t="s">
        <v>1280</v>
      </c>
      <c r="U1623" s="140" t="s">
        <v>121</v>
      </c>
      <c r="V1623" s="164" t="s">
        <v>1</v>
      </c>
      <c r="W1623" s="170" t="str">
        <f t="shared" ca="1" si="205"/>
        <v>2014</v>
      </c>
      <c r="X1623" s="170" t="e">
        <f>INDEX(Kraftwerksliste!$C$21:$Z$559,MATCH(A1623,Kraftwerksliste!$D$21:$D$559,0),17)</f>
        <v>#N/A</v>
      </c>
      <c r="Z1623" s="153" t="str" cm="1">
        <f t="array" aca="1" ref="Z1623" ca="1">CELL("format",I1623)</f>
        <v>G</v>
      </c>
      <c r="AA1623" s="6">
        <v>1622</v>
      </c>
      <c r="AB1623" s="173" t="str">
        <f t="shared" ca="1" si="206"/>
        <v>2014</v>
      </c>
      <c r="AC1623" s="6">
        <f t="shared" si="207"/>
        <v>0</v>
      </c>
      <c r="AD1623" s="6">
        <f t="shared" si="208"/>
        <v>0</v>
      </c>
      <c r="AE1623" s="6">
        <f t="shared" si="210"/>
        <v>10</v>
      </c>
      <c r="AF1623" s="6" t="str">
        <f t="shared" si="209"/>
        <v>in Betrieb</v>
      </c>
    </row>
    <row r="1624" spans="1:32" x14ac:dyDescent="0.25">
      <c r="A1624" s="139" t="s">
        <v>5611</v>
      </c>
      <c r="B1624" s="139"/>
      <c r="C1624" s="139" t="s">
        <v>4261</v>
      </c>
      <c r="D1624" s="139" t="s">
        <v>6958</v>
      </c>
      <c r="E1624" s="139" t="s">
        <v>6959</v>
      </c>
      <c r="F1624" s="139"/>
      <c r="G1624" s="139" t="s">
        <v>78</v>
      </c>
      <c r="H1624" s="139"/>
      <c r="I1624" s="32">
        <v>2014</v>
      </c>
      <c r="J1624" s="32">
        <v>2014</v>
      </c>
      <c r="K1624" s="139" t="s">
        <v>1</v>
      </c>
      <c r="L1624" s="139" t="s">
        <v>3864</v>
      </c>
      <c r="M1624" s="139"/>
      <c r="N1624" s="139"/>
      <c r="O1624" s="139" t="s">
        <v>3864</v>
      </c>
      <c r="P1624" s="139" t="s">
        <v>55</v>
      </c>
      <c r="Q1624" s="139" t="s">
        <v>58</v>
      </c>
      <c r="R1624" s="140">
        <v>28.99</v>
      </c>
      <c r="S1624" s="140"/>
      <c r="T1624" s="151" t="s">
        <v>149</v>
      </c>
      <c r="U1624" s="140" t="s">
        <v>121</v>
      </c>
      <c r="V1624" s="164" t="s">
        <v>1</v>
      </c>
      <c r="W1624" s="170" t="str">
        <f t="shared" ca="1" si="205"/>
        <v>2014</v>
      </c>
      <c r="X1624" s="170" t="e">
        <f>INDEX(Kraftwerksliste!$C$21:$Z$559,MATCH(A1624,Kraftwerksliste!$D$21:$D$559,0),17)</f>
        <v>#N/A</v>
      </c>
      <c r="Z1624" s="153" t="str" cm="1">
        <f t="array" aca="1" ref="Z1624" ca="1">CELL("format",I1624)</f>
        <v>G</v>
      </c>
      <c r="AA1624" s="6">
        <v>1623</v>
      </c>
      <c r="AB1624" s="173" t="str">
        <f t="shared" ca="1" si="206"/>
        <v>2014</v>
      </c>
      <c r="AC1624" s="6">
        <f t="shared" si="207"/>
        <v>0</v>
      </c>
      <c r="AD1624" s="6">
        <f t="shared" si="208"/>
        <v>0</v>
      </c>
      <c r="AE1624" s="6">
        <f t="shared" si="210"/>
        <v>10</v>
      </c>
      <c r="AF1624" s="6" t="str">
        <f t="shared" si="209"/>
        <v>in Betrieb</v>
      </c>
    </row>
    <row r="1625" spans="1:32" x14ac:dyDescent="0.25">
      <c r="A1625" s="54" t="s">
        <v>4312</v>
      </c>
      <c r="B1625" s="50" t="s">
        <v>4310</v>
      </c>
      <c r="C1625" s="50" t="s">
        <v>4313</v>
      </c>
      <c r="D1625" s="77">
        <v>49828</v>
      </c>
      <c r="E1625" s="50" t="s">
        <v>6188</v>
      </c>
      <c r="F1625" s="50"/>
      <c r="G1625" s="56" t="s">
        <v>59</v>
      </c>
      <c r="H1625" s="50"/>
      <c r="I1625" s="32">
        <v>2014</v>
      </c>
      <c r="J1625" s="32">
        <v>2014</v>
      </c>
      <c r="K1625" s="50" t="s">
        <v>1</v>
      </c>
      <c r="L1625" s="50" t="s">
        <v>3864</v>
      </c>
      <c r="M1625" s="50"/>
      <c r="N1625" s="50"/>
      <c r="O1625" s="50" t="s">
        <v>3864</v>
      </c>
      <c r="P1625" s="50" t="s">
        <v>55</v>
      </c>
      <c r="Q1625" s="50" t="s">
        <v>58</v>
      </c>
      <c r="R1625" s="55">
        <v>13.75</v>
      </c>
      <c r="S1625" s="50"/>
      <c r="T1625" s="54" t="s">
        <v>149</v>
      </c>
      <c r="U1625" s="50" t="s">
        <v>61</v>
      </c>
      <c r="V1625" s="153" t="s">
        <v>1</v>
      </c>
      <c r="W1625" s="170" t="str">
        <f t="shared" ca="1" si="205"/>
        <v>2014</v>
      </c>
      <c r="X1625" s="170" t="e">
        <f>INDEX(Kraftwerksliste!$C$21:$Z$559,MATCH(A1625,Kraftwerksliste!$D$21:$D$559,0),17)</f>
        <v>#N/A</v>
      </c>
      <c r="Z1625" s="153" t="str" cm="1">
        <f t="array" aca="1" ref="Z1625" ca="1">CELL("format",I1625)</f>
        <v>G</v>
      </c>
      <c r="AA1625" s="6">
        <v>1624</v>
      </c>
      <c r="AB1625" s="173" t="str">
        <f t="shared" ca="1" si="206"/>
        <v>2014</v>
      </c>
      <c r="AC1625" s="6">
        <f t="shared" si="207"/>
        <v>0</v>
      </c>
      <c r="AD1625" s="6">
        <f t="shared" si="208"/>
        <v>0</v>
      </c>
      <c r="AE1625" s="6">
        <f t="shared" si="210"/>
        <v>10</v>
      </c>
      <c r="AF1625" s="6" t="str">
        <f t="shared" si="209"/>
        <v>in Betrieb</v>
      </c>
    </row>
    <row r="1626" spans="1:32" x14ac:dyDescent="0.25">
      <c r="A1626" s="139" t="s">
        <v>5008</v>
      </c>
      <c r="B1626" s="139"/>
      <c r="C1626" s="139" t="s">
        <v>5009</v>
      </c>
      <c r="D1626" s="139" t="s">
        <v>6606</v>
      </c>
      <c r="E1626" s="139" t="s">
        <v>6607</v>
      </c>
      <c r="F1626" s="139"/>
      <c r="G1626" s="139" t="s">
        <v>127</v>
      </c>
      <c r="H1626" s="139"/>
      <c r="I1626" s="32">
        <v>2014</v>
      </c>
      <c r="J1626" s="32">
        <v>2014</v>
      </c>
      <c r="K1626" s="139" t="s">
        <v>1</v>
      </c>
      <c r="L1626" s="139" t="s">
        <v>3864</v>
      </c>
      <c r="M1626" s="139"/>
      <c r="N1626" s="139"/>
      <c r="O1626" s="139" t="s">
        <v>3864</v>
      </c>
      <c r="P1626" s="139" t="s">
        <v>55</v>
      </c>
      <c r="Q1626" s="139" t="s">
        <v>58</v>
      </c>
      <c r="R1626" s="140">
        <v>12</v>
      </c>
      <c r="S1626" s="140"/>
      <c r="T1626" s="151" t="s">
        <v>1280</v>
      </c>
      <c r="U1626" s="140" t="s">
        <v>168</v>
      </c>
      <c r="V1626" s="164" t="s">
        <v>1</v>
      </c>
      <c r="W1626" s="170" t="str">
        <f t="shared" ca="1" si="205"/>
        <v>2014</v>
      </c>
      <c r="X1626" s="170" t="e">
        <f>INDEX(Kraftwerksliste!$C$21:$Z$559,MATCH(A1626,Kraftwerksliste!$D$21:$D$559,0),17)</f>
        <v>#N/A</v>
      </c>
      <c r="Z1626" s="153" t="str" cm="1">
        <f t="array" aca="1" ref="Z1626" ca="1">CELL("format",I1626)</f>
        <v>G</v>
      </c>
      <c r="AA1626" s="6">
        <v>1625</v>
      </c>
      <c r="AB1626" s="173" t="str">
        <f t="shared" ca="1" si="206"/>
        <v>2014</v>
      </c>
      <c r="AC1626" s="6">
        <f t="shared" si="207"/>
        <v>0</v>
      </c>
      <c r="AD1626" s="6">
        <f t="shared" si="208"/>
        <v>0</v>
      </c>
      <c r="AE1626" s="6">
        <f t="shared" si="210"/>
        <v>10</v>
      </c>
      <c r="AF1626" s="6" t="str">
        <f t="shared" si="209"/>
        <v>in Betrieb</v>
      </c>
    </row>
    <row r="1627" spans="1:32" x14ac:dyDescent="0.25">
      <c r="A1627" s="139" t="s">
        <v>5814</v>
      </c>
      <c r="B1627" s="139"/>
      <c r="C1627" s="139" t="s">
        <v>5815</v>
      </c>
      <c r="D1627" s="139" t="s">
        <v>7102</v>
      </c>
      <c r="E1627" s="139" t="s">
        <v>7101</v>
      </c>
      <c r="F1627" s="139"/>
      <c r="G1627" s="139" t="s">
        <v>59</v>
      </c>
      <c r="H1627" s="139"/>
      <c r="I1627" s="32">
        <v>2014</v>
      </c>
      <c r="J1627" s="32">
        <v>2014</v>
      </c>
      <c r="K1627" s="139" t="s">
        <v>1</v>
      </c>
      <c r="L1627" s="139" t="s">
        <v>3864</v>
      </c>
      <c r="M1627" s="139"/>
      <c r="N1627" s="139"/>
      <c r="O1627" s="139" t="s">
        <v>3864</v>
      </c>
      <c r="P1627" s="139" t="s">
        <v>55</v>
      </c>
      <c r="Q1627" s="139" t="s">
        <v>58</v>
      </c>
      <c r="R1627" s="140">
        <v>34.5</v>
      </c>
      <c r="S1627" s="140"/>
      <c r="T1627" s="151" t="s">
        <v>370</v>
      </c>
      <c r="U1627" s="140" t="s">
        <v>161</v>
      </c>
      <c r="V1627" s="164" t="s">
        <v>1</v>
      </c>
      <c r="W1627" s="170" t="str">
        <f t="shared" ca="1" si="205"/>
        <v>2014</v>
      </c>
      <c r="X1627" s="170" t="e">
        <f>INDEX(Kraftwerksliste!$C$21:$Z$559,MATCH(A1627,Kraftwerksliste!$D$21:$D$559,0),17)</f>
        <v>#N/A</v>
      </c>
      <c r="Z1627" s="153" t="str" cm="1">
        <f t="array" aca="1" ref="Z1627" ca="1">CELL("format",I1627)</f>
        <v>G</v>
      </c>
      <c r="AA1627" s="6">
        <v>1626</v>
      </c>
      <c r="AB1627" s="173" t="str">
        <f t="shared" ca="1" si="206"/>
        <v>2014</v>
      </c>
      <c r="AC1627" s="6">
        <f t="shared" si="207"/>
        <v>0</v>
      </c>
      <c r="AD1627" s="6">
        <f t="shared" si="208"/>
        <v>0</v>
      </c>
      <c r="AE1627" s="6">
        <f t="shared" si="210"/>
        <v>10</v>
      </c>
      <c r="AF1627" s="6" t="str">
        <f t="shared" si="209"/>
        <v>in Betrieb</v>
      </c>
    </row>
    <row r="1628" spans="1:32" x14ac:dyDescent="0.25">
      <c r="A1628" s="139" t="s">
        <v>5942</v>
      </c>
      <c r="B1628" s="139"/>
      <c r="C1628" s="139" t="s">
        <v>5943</v>
      </c>
      <c r="D1628" s="139"/>
      <c r="E1628" s="139"/>
      <c r="F1628" s="139"/>
      <c r="G1628" s="139" t="s">
        <v>99</v>
      </c>
      <c r="H1628" s="139"/>
      <c r="I1628" s="32">
        <v>2014</v>
      </c>
      <c r="J1628" s="32">
        <v>2014</v>
      </c>
      <c r="K1628" s="139" t="s">
        <v>1</v>
      </c>
      <c r="L1628" s="139" t="s">
        <v>3864</v>
      </c>
      <c r="M1628" s="139"/>
      <c r="N1628" s="139"/>
      <c r="O1628" s="139" t="s">
        <v>3864</v>
      </c>
      <c r="P1628" s="139" t="s">
        <v>55</v>
      </c>
      <c r="Q1628" s="139" t="s">
        <v>58</v>
      </c>
      <c r="R1628" s="140">
        <v>15.375</v>
      </c>
      <c r="S1628" s="140"/>
      <c r="T1628" s="151" t="s">
        <v>370</v>
      </c>
      <c r="U1628" s="140" t="s">
        <v>252</v>
      </c>
      <c r="V1628" s="164" t="s">
        <v>1</v>
      </c>
      <c r="W1628" s="170" t="str">
        <f t="shared" ca="1" si="205"/>
        <v>2014</v>
      </c>
      <c r="X1628" s="170" t="e">
        <f>INDEX(Kraftwerksliste!$C$21:$Z$559,MATCH(A1628,Kraftwerksliste!$D$21:$D$559,0),17)</f>
        <v>#N/A</v>
      </c>
      <c r="Z1628" s="153" t="str" cm="1">
        <f t="array" aca="1" ref="Z1628" ca="1">CELL("format",I1628)</f>
        <v>G</v>
      </c>
      <c r="AA1628" s="6">
        <v>1627</v>
      </c>
      <c r="AB1628" s="173" t="str">
        <f t="shared" ca="1" si="206"/>
        <v>2014</v>
      </c>
      <c r="AC1628" s="6">
        <f t="shared" si="207"/>
        <v>0</v>
      </c>
      <c r="AD1628" s="6">
        <f t="shared" si="208"/>
        <v>0</v>
      </c>
      <c r="AE1628" s="6">
        <f t="shared" si="210"/>
        <v>10</v>
      </c>
      <c r="AF1628" s="6" t="str">
        <f t="shared" si="209"/>
        <v>in Betrieb</v>
      </c>
    </row>
    <row r="1629" spans="1:32" x14ac:dyDescent="0.25">
      <c r="A1629" s="139" t="s">
        <v>5119</v>
      </c>
      <c r="B1629" s="139"/>
      <c r="C1629" s="139" t="s">
        <v>5120</v>
      </c>
      <c r="D1629" s="139" t="s">
        <v>6673</v>
      </c>
      <c r="E1629" s="139" t="s">
        <v>5120</v>
      </c>
      <c r="F1629" s="139"/>
      <c r="G1629" s="139" t="s">
        <v>98</v>
      </c>
      <c r="H1629" s="139"/>
      <c r="I1629" s="32">
        <v>2014</v>
      </c>
      <c r="J1629" s="32">
        <v>2014</v>
      </c>
      <c r="K1629" s="139" t="s">
        <v>1</v>
      </c>
      <c r="L1629" s="139" t="s">
        <v>3864</v>
      </c>
      <c r="M1629" s="139"/>
      <c r="N1629" s="139"/>
      <c r="O1629" s="139" t="s">
        <v>3864</v>
      </c>
      <c r="P1629" s="139" t="s">
        <v>55</v>
      </c>
      <c r="Q1629" s="139" t="s">
        <v>58</v>
      </c>
      <c r="R1629" s="140">
        <v>18.45</v>
      </c>
      <c r="S1629" s="140"/>
      <c r="T1629" s="151" t="s">
        <v>370</v>
      </c>
      <c r="U1629" s="140" t="s">
        <v>150</v>
      </c>
      <c r="V1629" s="164" t="s">
        <v>1</v>
      </c>
      <c r="W1629" s="170" t="str">
        <f t="shared" ca="1" si="205"/>
        <v>2014</v>
      </c>
      <c r="X1629" s="170" t="e">
        <f>INDEX(Kraftwerksliste!$C$21:$Z$559,MATCH(A1629,Kraftwerksliste!$D$21:$D$559,0),17)</f>
        <v>#N/A</v>
      </c>
      <c r="Z1629" s="153" t="str" cm="1">
        <f t="array" aca="1" ref="Z1629" ca="1">CELL("format",I1629)</f>
        <v>G</v>
      </c>
      <c r="AA1629" s="6">
        <v>1628</v>
      </c>
      <c r="AB1629" s="173" t="str">
        <f t="shared" ca="1" si="206"/>
        <v>2014</v>
      </c>
      <c r="AC1629" s="6">
        <f t="shared" si="207"/>
        <v>0</v>
      </c>
      <c r="AD1629" s="6">
        <f t="shared" si="208"/>
        <v>0</v>
      </c>
      <c r="AE1629" s="6">
        <f t="shared" si="210"/>
        <v>10</v>
      </c>
      <c r="AF1629" s="6" t="str">
        <f t="shared" si="209"/>
        <v>in Betrieb</v>
      </c>
    </row>
    <row r="1630" spans="1:32" x14ac:dyDescent="0.25">
      <c r="A1630" s="139" t="s">
        <v>5215</v>
      </c>
      <c r="B1630" s="139"/>
      <c r="C1630" s="139" t="s">
        <v>5216</v>
      </c>
      <c r="D1630" s="139" t="s">
        <v>6714</v>
      </c>
      <c r="E1630" s="139" t="s">
        <v>6715</v>
      </c>
      <c r="F1630" s="139" t="s">
        <v>6716</v>
      </c>
      <c r="G1630" s="139" t="s">
        <v>98</v>
      </c>
      <c r="H1630" s="139"/>
      <c r="I1630" s="32">
        <v>2014</v>
      </c>
      <c r="J1630" s="32">
        <v>2014</v>
      </c>
      <c r="K1630" s="139" t="s">
        <v>1</v>
      </c>
      <c r="L1630" s="139" t="s">
        <v>3864</v>
      </c>
      <c r="M1630" s="139"/>
      <c r="N1630" s="139"/>
      <c r="O1630" s="139" t="s">
        <v>3864</v>
      </c>
      <c r="P1630" s="139" t="s">
        <v>55</v>
      </c>
      <c r="Q1630" s="139" t="s">
        <v>58</v>
      </c>
      <c r="R1630" s="140">
        <v>15.18</v>
      </c>
      <c r="S1630" s="140"/>
      <c r="T1630" s="151" t="s">
        <v>149</v>
      </c>
      <c r="U1630" s="140" t="s">
        <v>150</v>
      </c>
      <c r="V1630" s="164" t="s">
        <v>1</v>
      </c>
      <c r="W1630" s="170" t="str">
        <f t="shared" ca="1" si="205"/>
        <v>2014</v>
      </c>
      <c r="X1630" s="170" t="e">
        <f>INDEX(Kraftwerksliste!$C$21:$Z$559,MATCH(A1630,Kraftwerksliste!$D$21:$D$559,0),17)</f>
        <v>#N/A</v>
      </c>
      <c r="Z1630" s="153" t="str" cm="1">
        <f t="array" aca="1" ref="Z1630" ca="1">CELL("format",I1630)</f>
        <v>G</v>
      </c>
      <c r="AA1630" s="6">
        <v>1629</v>
      </c>
      <c r="AB1630" s="173" t="str">
        <f t="shared" ca="1" si="206"/>
        <v>2014</v>
      </c>
      <c r="AC1630" s="6">
        <f t="shared" si="207"/>
        <v>0</v>
      </c>
      <c r="AD1630" s="6">
        <f t="shared" si="208"/>
        <v>0</v>
      </c>
      <c r="AE1630" s="6">
        <f t="shared" si="210"/>
        <v>10</v>
      </c>
      <c r="AF1630" s="6" t="str">
        <f t="shared" si="209"/>
        <v>in Betrieb</v>
      </c>
    </row>
    <row r="1631" spans="1:32" x14ac:dyDescent="0.25">
      <c r="A1631" s="139" t="s">
        <v>5680</v>
      </c>
      <c r="B1631" s="139"/>
      <c r="C1631" s="139" t="s">
        <v>5681</v>
      </c>
      <c r="D1631" s="139" t="s">
        <v>7010</v>
      </c>
      <c r="E1631" s="139" t="s">
        <v>7011</v>
      </c>
      <c r="F1631" s="139"/>
      <c r="G1631" s="139" t="s">
        <v>66</v>
      </c>
      <c r="H1631" s="139"/>
      <c r="I1631" s="32">
        <v>2015</v>
      </c>
      <c r="J1631" s="32">
        <v>2015</v>
      </c>
      <c r="K1631" s="139" t="s">
        <v>1</v>
      </c>
      <c r="L1631" s="139" t="s">
        <v>3864</v>
      </c>
      <c r="M1631" s="139"/>
      <c r="N1631" s="139"/>
      <c r="O1631" s="139" t="s">
        <v>3864</v>
      </c>
      <c r="P1631" s="139" t="s">
        <v>55</v>
      </c>
      <c r="Q1631" s="139" t="s">
        <v>58</v>
      </c>
      <c r="R1631" s="140">
        <v>15.18</v>
      </c>
      <c r="S1631" s="140"/>
      <c r="T1631" s="151" t="s">
        <v>370</v>
      </c>
      <c r="U1631" s="140" t="s">
        <v>77</v>
      </c>
      <c r="V1631" s="164" t="s">
        <v>1</v>
      </c>
      <c r="W1631" s="170" t="str">
        <f t="shared" ca="1" si="205"/>
        <v>2015</v>
      </c>
      <c r="X1631" s="170" t="e">
        <f>INDEX(Kraftwerksliste!$C$21:$Z$559,MATCH(A1631,Kraftwerksliste!$D$21:$D$559,0),17)</f>
        <v>#N/A</v>
      </c>
      <c r="Z1631" s="153" t="str" cm="1">
        <f t="array" aca="1" ref="Z1631" ca="1">CELL("format",I1631)</f>
        <v>G</v>
      </c>
      <c r="AA1631" s="6">
        <v>1630</v>
      </c>
      <c r="AB1631" s="173" t="str">
        <f t="shared" ca="1" si="206"/>
        <v>2015</v>
      </c>
      <c r="AC1631" s="6">
        <f t="shared" si="207"/>
        <v>0</v>
      </c>
      <c r="AD1631" s="6">
        <f t="shared" si="208"/>
        <v>0</v>
      </c>
      <c r="AE1631" s="6">
        <f t="shared" si="210"/>
        <v>10</v>
      </c>
      <c r="AF1631" s="6" t="str">
        <f t="shared" si="209"/>
        <v>in Betrieb</v>
      </c>
    </row>
    <row r="1632" spans="1:32" x14ac:dyDescent="0.25">
      <c r="A1632" s="139" t="s">
        <v>4701</v>
      </c>
      <c r="B1632" s="139"/>
      <c r="C1632" s="139" t="s">
        <v>4702</v>
      </c>
      <c r="D1632" s="139" t="s">
        <v>6423</v>
      </c>
      <c r="E1632" s="139" t="s">
        <v>6424</v>
      </c>
      <c r="F1632" s="139"/>
      <c r="G1632" s="139" t="s">
        <v>78</v>
      </c>
      <c r="H1632" s="139"/>
      <c r="I1632" s="32">
        <v>2014</v>
      </c>
      <c r="J1632" s="32">
        <v>2014</v>
      </c>
      <c r="K1632" s="50" t="s">
        <v>1</v>
      </c>
      <c r="L1632" s="50" t="s">
        <v>3864</v>
      </c>
      <c r="M1632" s="50"/>
      <c r="N1632" s="50"/>
      <c r="O1632" s="50" t="s">
        <v>3864</v>
      </c>
      <c r="P1632" s="50" t="s">
        <v>55</v>
      </c>
      <c r="Q1632" s="50" t="s">
        <v>58</v>
      </c>
      <c r="R1632" s="140">
        <v>25.3</v>
      </c>
      <c r="S1632" s="140"/>
      <c r="T1632" s="151" t="s">
        <v>370</v>
      </c>
      <c r="U1632" s="140" t="s">
        <v>121</v>
      </c>
      <c r="V1632" s="164" t="s">
        <v>1</v>
      </c>
      <c r="W1632" s="170" t="str">
        <f t="shared" ca="1" si="205"/>
        <v>2014</v>
      </c>
      <c r="X1632" s="170" t="e">
        <f>INDEX(Kraftwerksliste!$C$21:$Z$559,MATCH(A1632,Kraftwerksliste!$D$21:$D$559,0),17)</f>
        <v>#N/A</v>
      </c>
      <c r="Z1632" s="153" t="str" cm="1">
        <f t="array" aca="1" ref="Z1632" ca="1">CELL("format",I1632)</f>
        <v>G</v>
      </c>
      <c r="AA1632" s="6">
        <v>1631</v>
      </c>
      <c r="AB1632" s="173" t="str">
        <f t="shared" ca="1" si="206"/>
        <v>2014</v>
      </c>
      <c r="AC1632" s="6">
        <f t="shared" si="207"/>
        <v>0</v>
      </c>
      <c r="AD1632" s="6">
        <f t="shared" si="208"/>
        <v>0</v>
      </c>
      <c r="AE1632" s="6">
        <f t="shared" si="210"/>
        <v>10</v>
      </c>
      <c r="AF1632" s="6" t="str">
        <f t="shared" si="209"/>
        <v>in Betrieb</v>
      </c>
    </row>
    <row r="1633" spans="1:32" x14ac:dyDescent="0.25">
      <c r="A1633" s="139" t="s">
        <v>5334</v>
      </c>
      <c r="B1633" s="139"/>
      <c r="C1633" s="139" t="s">
        <v>5335</v>
      </c>
      <c r="D1633" s="139" t="s">
        <v>6219</v>
      </c>
      <c r="E1633" s="139" t="s">
        <v>6786</v>
      </c>
      <c r="F1633" s="139" t="s">
        <v>6787</v>
      </c>
      <c r="G1633" s="139" t="s">
        <v>78</v>
      </c>
      <c r="H1633" s="139"/>
      <c r="I1633" s="32">
        <v>2014</v>
      </c>
      <c r="J1633" s="32">
        <v>2014</v>
      </c>
      <c r="K1633" s="139" t="s">
        <v>1</v>
      </c>
      <c r="L1633" s="139" t="s">
        <v>3864</v>
      </c>
      <c r="M1633" s="139"/>
      <c r="N1633" s="139"/>
      <c r="O1633" s="139" t="s">
        <v>3864</v>
      </c>
      <c r="P1633" s="139" t="s">
        <v>55</v>
      </c>
      <c r="Q1633" s="139" t="s">
        <v>58</v>
      </c>
      <c r="R1633" s="140">
        <v>18.399999999999999</v>
      </c>
      <c r="S1633" s="140"/>
      <c r="T1633" s="151" t="s">
        <v>1280</v>
      </c>
      <c r="U1633" s="140" t="s">
        <v>121</v>
      </c>
      <c r="V1633" s="164" t="s">
        <v>1</v>
      </c>
      <c r="W1633" s="170" t="str">
        <f t="shared" ca="1" si="205"/>
        <v>2014</v>
      </c>
      <c r="X1633" s="170" t="e">
        <f>INDEX(Kraftwerksliste!$C$21:$Z$559,MATCH(A1633,Kraftwerksliste!$D$21:$D$559,0),17)</f>
        <v>#N/A</v>
      </c>
      <c r="Z1633" s="153" t="str" cm="1">
        <f t="array" aca="1" ref="Z1633" ca="1">CELL("format",I1633)</f>
        <v>G</v>
      </c>
      <c r="AA1633" s="6">
        <v>1632</v>
      </c>
      <c r="AB1633" s="173" t="str">
        <f t="shared" ca="1" si="206"/>
        <v>2014</v>
      </c>
      <c r="AC1633" s="6">
        <f t="shared" si="207"/>
        <v>0</v>
      </c>
      <c r="AD1633" s="6">
        <f t="shared" si="208"/>
        <v>0</v>
      </c>
      <c r="AE1633" s="6">
        <f t="shared" si="210"/>
        <v>10</v>
      </c>
      <c r="AF1633" s="6" t="str">
        <f t="shared" si="209"/>
        <v>in Betrieb</v>
      </c>
    </row>
    <row r="1634" spans="1:32" x14ac:dyDescent="0.25">
      <c r="A1634" s="50" t="s">
        <v>4603</v>
      </c>
      <c r="B1634" s="50"/>
      <c r="C1634" s="50" t="s">
        <v>4604</v>
      </c>
      <c r="D1634" s="77" t="s">
        <v>6364</v>
      </c>
      <c r="E1634" s="50" t="s">
        <v>6365</v>
      </c>
      <c r="F1634" s="50"/>
      <c r="G1634" s="56" t="s">
        <v>220</v>
      </c>
      <c r="H1634" s="50"/>
      <c r="I1634" s="32">
        <v>2014</v>
      </c>
      <c r="J1634" s="32">
        <v>2014</v>
      </c>
      <c r="K1634" s="50" t="s">
        <v>1</v>
      </c>
      <c r="L1634" s="50" t="s">
        <v>3864</v>
      </c>
      <c r="M1634" s="50"/>
      <c r="N1634" s="50"/>
      <c r="O1634" s="50" t="s">
        <v>3864</v>
      </c>
      <c r="P1634" s="50" t="s">
        <v>55</v>
      </c>
      <c r="Q1634" s="50" t="s">
        <v>58</v>
      </c>
      <c r="R1634" s="55">
        <v>30.06</v>
      </c>
      <c r="S1634" s="57"/>
      <c r="T1634" s="54" t="s">
        <v>370</v>
      </c>
      <c r="U1634" s="50" t="s">
        <v>61</v>
      </c>
      <c r="V1634" s="153" t="s">
        <v>1</v>
      </c>
      <c r="W1634" s="170" t="str">
        <f t="shared" ca="1" si="205"/>
        <v>2014</v>
      </c>
      <c r="X1634" s="170" t="e">
        <f>INDEX(Kraftwerksliste!$C$21:$Z$559,MATCH(A1634,Kraftwerksliste!$D$21:$D$559,0),17)</f>
        <v>#N/A</v>
      </c>
      <c r="Z1634" s="153" t="str" cm="1">
        <f t="array" aca="1" ref="Z1634" ca="1">CELL("format",I1634)</f>
        <v>G</v>
      </c>
      <c r="AA1634" s="6">
        <v>1633</v>
      </c>
      <c r="AB1634" s="173" t="str">
        <f t="shared" ca="1" si="206"/>
        <v>2014</v>
      </c>
      <c r="AC1634" s="6">
        <f t="shared" si="207"/>
        <v>0</v>
      </c>
      <c r="AD1634" s="6">
        <f t="shared" si="208"/>
        <v>0</v>
      </c>
      <c r="AE1634" s="6">
        <f t="shared" si="210"/>
        <v>10</v>
      </c>
      <c r="AF1634" s="6" t="str">
        <f t="shared" si="209"/>
        <v>in Betrieb</v>
      </c>
    </row>
    <row r="1635" spans="1:32" x14ac:dyDescent="0.25">
      <c r="A1635" s="50" t="s">
        <v>3950</v>
      </c>
      <c r="B1635" s="50"/>
      <c r="C1635" s="50" t="s">
        <v>3951</v>
      </c>
      <c r="D1635" s="77" t="s">
        <v>6002</v>
      </c>
      <c r="E1635" s="50" t="s">
        <v>6003</v>
      </c>
      <c r="F1635" s="50"/>
      <c r="G1635" s="56" t="s">
        <v>220</v>
      </c>
      <c r="H1635" s="50"/>
      <c r="I1635" s="32">
        <v>2014</v>
      </c>
      <c r="J1635" s="32">
        <v>2014</v>
      </c>
      <c r="K1635" s="50" t="s">
        <v>1</v>
      </c>
      <c r="L1635" s="50" t="s">
        <v>3864</v>
      </c>
      <c r="M1635" s="50"/>
      <c r="N1635" s="50"/>
      <c r="O1635" s="50" t="s">
        <v>3864</v>
      </c>
      <c r="P1635" s="50" t="s">
        <v>55</v>
      </c>
      <c r="Q1635" s="50" t="s">
        <v>58</v>
      </c>
      <c r="R1635" s="55">
        <v>15.18</v>
      </c>
      <c r="S1635" s="50"/>
      <c r="T1635" s="54" t="s">
        <v>149</v>
      </c>
      <c r="U1635" s="50" t="s">
        <v>7169</v>
      </c>
      <c r="V1635" s="153" t="s">
        <v>1</v>
      </c>
      <c r="W1635" s="170" t="str">
        <f t="shared" ca="1" si="205"/>
        <v>2014</v>
      </c>
      <c r="X1635" s="170" t="e">
        <f>INDEX(Kraftwerksliste!$C$21:$Z$559,MATCH(A1635,Kraftwerksliste!$D$21:$D$559,0),17)</f>
        <v>#N/A</v>
      </c>
      <c r="Z1635" s="153" t="str" cm="1">
        <f t="array" aca="1" ref="Z1635" ca="1">CELL("format",I1635)</f>
        <v>G</v>
      </c>
      <c r="AA1635" s="6">
        <v>1634</v>
      </c>
      <c r="AB1635" s="173" t="str">
        <f t="shared" ca="1" si="206"/>
        <v>2014</v>
      </c>
      <c r="AC1635" s="6">
        <f t="shared" si="207"/>
        <v>0</v>
      </c>
      <c r="AD1635" s="6">
        <f t="shared" si="208"/>
        <v>0</v>
      </c>
      <c r="AE1635" s="6">
        <f t="shared" si="210"/>
        <v>10</v>
      </c>
      <c r="AF1635" s="6" t="str">
        <f t="shared" si="209"/>
        <v>in Betrieb</v>
      </c>
    </row>
    <row r="1636" spans="1:32" x14ac:dyDescent="0.25">
      <c r="A1636" s="139" t="s">
        <v>5431</v>
      </c>
      <c r="B1636" s="139"/>
      <c r="C1636" s="139" t="s">
        <v>5432</v>
      </c>
      <c r="D1636" s="139" t="s">
        <v>6853</v>
      </c>
      <c r="E1636" s="139" t="s">
        <v>6854</v>
      </c>
      <c r="F1636" s="139"/>
      <c r="G1636" s="139" t="s">
        <v>144</v>
      </c>
      <c r="H1636" s="139"/>
      <c r="I1636" s="32">
        <v>2015</v>
      </c>
      <c r="J1636" s="32">
        <v>2015</v>
      </c>
      <c r="K1636" s="139" t="s">
        <v>1</v>
      </c>
      <c r="L1636" s="139" t="s">
        <v>3864</v>
      </c>
      <c r="M1636" s="139"/>
      <c r="N1636" s="139"/>
      <c r="O1636" s="139" t="s">
        <v>3864</v>
      </c>
      <c r="P1636" s="139" t="s">
        <v>55</v>
      </c>
      <c r="Q1636" s="139" t="s">
        <v>58</v>
      </c>
      <c r="R1636" s="140">
        <v>32.200000000000003</v>
      </c>
      <c r="S1636" s="140"/>
      <c r="T1636" s="151" t="s">
        <v>370</v>
      </c>
      <c r="U1636" s="140" t="s">
        <v>268</v>
      </c>
      <c r="V1636" s="164" t="s">
        <v>1</v>
      </c>
      <c r="W1636" s="170" t="str">
        <f t="shared" ca="1" si="205"/>
        <v>2015</v>
      </c>
      <c r="X1636" s="170" t="e">
        <f>INDEX(Kraftwerksliste!$C$21:$Z$559,MATCH(A1636,Kraftwerksliste!$D$21:$D$559,0),17)</f>
        <v>#N/A</v>
      </c>
      <c r="Z1636" s="153" t="str" cm="1">
        <f t="array" aca="1" ref="Z1636" ca="1">CELL("format",I1636)</f>
        <v>G</v>
      </c>
      <c r="AA1636" s="6">
        <v>1635</v>
      </c>
      <c r="AB1636" s="173" t="str">
        <f t="shared" ca="1" si="206"/>
        <v>2015</v>
      </c>
      <c r="AC1636" s="6">
        <f t="shared" si="207"/>
        <v>0</v>
      </c>
      <c r="AD1636" s="6">
        <f t="shared" si="208"/>
        <v>0</v>
      </c>
      <c r="AE1636" s="6">
        <f t="shared" si="210"/>
        <v>10</v>
      </c>
      <c r="AF1636" s="6" t="str">
        <f t="shared" si="209"/>
        <v>in Betrieb</v>
      </c>
    </row>
    <row r="1637" spans="1:32" ht="14.5" x14ac:dyDescent="0.35">
      <c r="A1637" s="122" t="s">
        <v>4513</v>
      </c>
      <c r="B1637" s="122"/>
      <c r="C1637" s="122" t="s">
        <v>4514</v>
      </c>
      <c r="D1637" s="122" t="s">
        <v>6310</v>
      </c>
      <c r="E1637" s="122" t="s">
        <v>6309</v>
      </c>
      <c r="F1637" s="122"/>
      <c r="G1637" s="119" t="s">
        <v>59</v>
      </c>
      <c r="H1637" s="122"/>
      <c r="I1637" s="32">
        <v>2014</v>
      </c>
      <c r="J1637" s="32">
        <v>2014</v>
      </c>
      <c r="K1637" s="50" t="s">
        <v>1</v>
      </c>
      <c r="L1637" s="88" t="s">
        <v>3864</v>
      </c>
      <c r="M1637" s="122"/>
      <c r="N1637" s="122"/>
      <c r="O1637" s="88" t="s">
        <v>3864</v>
      </c>
      <c r="P1637" s="121" t="s">
        <v>55</v>
      </c>
      <c r="Q1637" s="122" t="s">
        <v>58</v>
      </c>
      <c r="R1637" s="134">
        <v>39.65</v>
      </c>
      <c r="S1637" s="58"/>
      <c r="T1637" s="50" t="s">
        <v>370</v>
      </c>
      <c r="U1637" s="62" t="s">
        <v>161</v>
      </c>
      <c r="V1637" s="154" t="s">
        <v>1</v>
      </c>
      <c r="W1637" s="170" t="str">
        <f t="shared" ca="1" si="205"/>
        <v>2014</v>
      </c>
      <c r="X1637" s="170" t="e">
        <f>INDEX(Kraftwerksliste!$C$21:$Z$559,MATCH(A1637,Kraftwerksliste!$D$21:$D$559,0),17)</f>
        <v>#N/A</v>
      </c>
      <c r="Z1637" s="153" t="str" cm="1">
        <f t="array" aca="1" ref="Z1637" ca="1">CELL("format",I1637)</f>
        <v>G</v>
      </c>
      <c r="AA1637" s="6">
        <v>1636</v>
      </c>
      <c r="AB1637" s="173" t="str">
        <f t="shared" ca="1" si="206"/>
        <v>2014</v>
      </c>
      <c r="AC1637" s="6">
        <f t="shared" si="207"/>
        <v>0</v>
      </c>
      <c r="AD1637" s="6">
        <f t="shared" si="208"/>
        <v>0</v>
      </c>
      <c r="AE1637" s="6">
        <f t="shared" si="210"/>
        <v>10</v>
      </c>
      <c r="AF1637" s="6" t="str">
        <f t="shared" si="209"/>
        <v>in Betrieb</v>
      </c>
    </row>
    <row r="1638" spans="1:32" ht="87.5" x14ac:dyDescent="0.25">
      <c r="A1638" s="54" t="s">
        <v>4003</v>
      </c>
      <c r="B1638" s="51"/>
      <c r="C1638" s="51" t="s">
        <v>4004</v>
      </c>
      <c r="D1638" s="75" t="s">
        <v>6034</v>
      </c>
      <c r="E1638" s="62" t="s">
        <v>6035</v>
      </c>
      <c r="F1638" s="51"/>
      <c r="G1638" s="36" t="s">
        <v>66</v>
      </c>
      <c r="H1638" s="50"/>
      <c r="I1638" s="32">
        <v>2014</v>
      </c>
      <c r="J1638" s="32">
        <v>2014</v>
      </c>
      <c r="K1638" s="50" t="s">
        <v>1</v>
      </c>
      <c r="L1638" s="50" t="s">
        <v>3864</v>
      </c>
      <c r="M1638" s="51"/>
      <c r="N1638" s="50"/>
      <c r="O1638" s="92" t="s">
        <v>3864</v>
      </c>
      <c r="P1638" s="36" t="s">
        <v>55</v>
      </c>
      <c r="Q1638" s="50" t="s">
        <v>58</v>
      </c>
      <c r="R1638" s="76">
        <v>16</v>
      </c>
      <c r="S1638" s="58"/>
      <c r="T1638" s="54" t="s">
        <v>370</v>
      </c>
      <c r="U1638" s="62" t="s">
        <v>77</v>
      </c>
      <c r="V1638" s="154" t="s">
        <v>1</v>
      </c>
      <c r="W1638" s="170" t="str">
        <f t="shared" ca="1" si="205"/>
        <v>2014</v>
      </c>
      <c r="X1638" s="170" t="e">
        <f>INDEX(Kraftwerksliste!$C$21:$Z$559,MATCH(A1638,Kraftwerksliste!$D$21:$D$559,0),17)</f>
        <v>#N/A</v>
      </c>
      <c r="Z1638" s="153" t="str" cm="1">
        <f t="array" aca="1" ref="Z1638" ca="1">CELL("format",I1638)</f>
        <v>G</v>
      </c>
      <c r="AA1638" s="6">
        <v>1637</v>
      </c>
      <c r="AB1638" s="173" t="str">
        <f t="shared" ca="1" si="206"/>
        <v>2014</v>
      </c>
      <c r="AC1638" s="6">
        <f t="shared" si="207"/>
        <v>0</v>
      </c>
      <c r="AD1638" s="6">
        <f t="shared" si="208"/>
        <v>0</v>
      </c>
      <c r="AE1638" s="6">
        <f t="shared" si="210"/>
        <v>10</v>
      </c>
      <c r="AF1638" s="6" t="str">
        <f t="shared" si="209"/>
        <v>in Betrieb</v>
      </c>
    </row>
    <row r="1639" spans="1:32" x14ac:dyDescent="0.25">
      <c r="A1639" s="54" t="s">
        <v>4007</v>
      </c>
      <c r="B1639" s="50" t="s">
        <v>4008</v>
      </c>
      <c r="C1639" s="50" t="s">
        <v>4009</v>
      </c>
      <c r="D1639" s="102" t="s">
        <v>6037</v>
      </c>
      <c r="E1639" s="50" t="s">
        <v>6038</v>
      </c>
      <c r="F1639" s="50" t="s">
        <v>6039</v>
      </c>
      <c r="G1639" s="56" t="s">
        <v>78</v>
      </c>
      <c r="H1639" s="50"/>
      <c r="I1639" s="32">
        <v>2014</v>
      </c>
      <c r="J1639" s="32">
        <v>2014</v>
      </c>
      <c r="K1639" s="50" t="s">
        <v>1</v>
      </c>
      <c r="L1639" s="50" t="s">
        <v>3864</v>
      </c>
      <c r="M1639" s="50"/>
      <c r="N1639" s="50"/>
      <c r="O1639" s="50" t="s">
        <v>3864</v>
      </c>
      <c r="P1639" s="50" t="s">
        <v>55</v>
      </c>
      <c r="Q1639" s="50" t="s">
        <v>58</v>
      </c>
      <c r="R1639" s="55">
        <v>27.45</v>
      </c>
      <c r="S1639" s="50"/>
      <c r="T1639" s="54" t="s">
        <v>1280</v>
      </c>
      <c r="U1639" s="50" t="s">
        <v>121</v>
      </c>
      <c r="V1639" s="153" t="s">
        <v>1</v>
      </c>
      <c r="W1639" s="170" t="str">
        <f t="shared" ca="1" si="205"/>
        <v>2014</v>
      </c>
      <c r="X1639" s="170" t="e">
        <f>INDEX(Kraftwerksliste!$C$21:$Z$559,MATCH(A1639,Kraftwerksliste!$D$21:$D$559,0),17)</f>
        <v>#N/A</v>
      </c>
      <c r="Z1639" s="153" t="str" cm="1">
        <f t="array" aca="1" ref="Z1639" ca="1">CELL("format",I1639)</f>
        <v>G</v>
      </c>
      <c r="AA1639" s="6">
        <v>1638</v>
      </c>
      <c r="AB1639" s="173" t="str">
        <f t="shared" ca="1" si="206"/>
        <v>2014</v>
      </c>
      <c r="AC1639" s="6">
        <f t="shared" si="207"/>
        <v>0</v>
      </c>
      <c r="AD1639" s="6">
        <f t="shared" si="208"/>
        <v>0</v>
      </c>
      <c r="AE1639" s="6">
        <f t="shared" si="210"/>
        <v>10</v>
      </c>
      <c r="AF1639" s="6" t="str">
        <f t="shared" si="209"/>
        <v>in Betrieb</v>
      </c>
    </row>
    <row r="1640" spans="1:32" x14ac:dyDescent="0.25">
      <c r="A1640" s="139" t="s">
        <v>5467</v>
      </c>
      <c r="B1640" s="139"/>
      <c r="C1640" s="139" t="s">
        <v>5468</v>
      </c>
      <c r="D1640" s="139" t="s">
        <v>6865</v>
      </c>
      <c r="E1640" s="139" t="s">
        <v>6866</v>
      </c>
      <c r="F1640" s="139"/>
      <c r="G1640" s="139" t="s">
        <v>220</v>
      </c>
      <c r="H1640" s="139"/>
      <c r="I1640" s="32">
        <v>2014</v>
      </c>
      <c r="J1640" s="32">
        <v>2014</v>
      </c>
      <c r="K1640" s="139" t="s">
        <v>1</v>
      </c>
      <c r="L1640" s="139" t="s">
        <v>3864</v>
      </c>
      <c r="M1640" s="139"/>
      <c r="N1640" s="139"/>
      <c r="O1640" s="139" t="s">
        <v>3864</v>
      </c>
      <c r="P1640" s="139" t="s">
        <v>55</v>
      </c>
      <c r="Q1640" s="139" t="s">
        <v>58</v>
      </c>
      <c r="R1640" s="140">
        <v>30.36</v>
      </c>
      <c r="S1640" s="140"/>
      <c r="T1640" s="151" t="s">
        <v>370</v>
      </c>
      <c r="U1640" s="140" t="s">
        <v>161</v>
      </c>
      <c r="V1640" s="164" t="s">
        <v>1</v>
      </c>
      <c r="W1640" s="170" t="str">
        <f t="shared" ca="1" si="205"/>
        <v>2014</v>
      </c>
      <c r="X1640" s="170" t="e">
        <f>INDEX(Kraftwerksliste!$C$21:$Z$559,MATCH(A1640,Kraftwerksliste!$D$21:$D$559,0),17)</f>
        <v>#N/A</v>
      </c>
      <c r="Z1640" s="153" t="str" cm="1">
        <f t="array" aca="1" ref="Z1640" ca="1">CELL("format",I1640)</f>
        <v>G</v>
      </c>
      <c r="AA1640" s="6">
        <v>1639</v>
      </c>
      <c r="AB1640" s="173" t="str">
        <f t="shared" ca="1" si="206"/>
        <v>2014</v>
      </c>
      <c r="AC1640" s="6">
        <f t="shared" si="207"/>
        <v>0</v>
      </c>
      <c r="AD1640" s="6">
        <f t="shared" si="208"/>
        <v>0</v>
      </c>
      <c r="AE1640" s="6">
        <f t="shared" si="210"/>
        <v>10</v>
      </c>
      <c r="AF1640" s="6" t="str">
        <f t="shared" si="209"/>
        <v>in Betrieb</v>
      </c>
    </row>
    <row r="1641" spans="1:32" ht="37.5" x14ac:dyDescent="0.25">
      <c r="A1641" s="54" t="s">
        <v>4019</v>
      </c>
      <c r="B1641" s="51"/>
      <c r="C1641" s="51" t="s">
        <v>4020</v>
      </c>
      <c r="D1641" s="75" t="s">
        <v>6042</v>
      </c>
      <c r="E1641" s="62" t="s">
        <v>6043</v>
      </c>
      <c r="F1641" s="51"/>
      <c r="G1641" s="36" t="s">
        <v>144</v>
      </c>
      <c r="H1641" s="50"/>
      <c r="I1641" s="32">
        <v>2014</v>
      </c>
      <c r="J1641" s="32">
        <v>2014</v>
      </c>
      <c r="K1641" s="50" t="s">
        <v>1</v>
      </c>
      <c r="L1641" s="50" t="s">
        <v>3864</v>
      </c>
      <c r="M1641" s="51"/>
      <c r="N1641" s="50"/>
      <c r="O1641" s="92" t="s">
        <v>3864</v>
      </c>
      <c r="P1641" s="36" t="s">
        <v>55</v>
      </c>
      <c r="Q1641" s="50" t="s">
        <v>58</v>
      </c>
      <c r="R1641" s="76">
        <v>15.25</v>
      </c>
      <c r="S1641" s="58"/>
      <c r="T1641" s="50" t="s">
        <v>149</v>
      </c>
      <c r="U1641" s="62" t="s">
        <v>268</v>
      </c>
      <c r="V1641" s="154" t="s">
        <v>1</v>
      </c>
      <c r="W1641" s="170" t="str">
        <f t="shared" ca="1" si="205"/>
        <v>2014</v>
      </c>
      <c r="X1641" s="170" t="e">
        <f>INDEX(Kraftwerksliste!$C$21:$Z$559,MATCH(A1641,Kraftwerksliste!$D$21:$D$559,0),17)</f>
        <v>#N/A</v>
      </c>
      <c r="Z1641" s="153" t="str" cm="1">
        <f t="array" aca="1" ref="Z1641" ca="1">CELL("format",I1641)</f>
        <v>G</v>
      </c>
      <c r="AA1641" s="6">
        <v>1640</v>
      </c>
      <c r="AB1641" s="173" t="str">
        <f t="shared" ca="1" si="206"/>
        <v>2014</v>
      </c>
      <c r="AC1641" s="6">
        <f t="shared" si="207"/>
        <v>0</v>
      </c>
      <c r="AD1641" s="6">
        <f t="shared" si="208"/>
        <v>0</v>
      </c>
      <c r="AE1641" s="6">
        <f t="shared" si="210"/>
        <v>10</v>
      </c>
      <c r="AF1641" s="6" t="str">
        <f t="shared" si="209"/>
        <v>in Betrieb</v>
      </c>
    </row>
    <row r="1642" spans="1:32" x14ac:dyDescent="0.25">
      <c r="A1642" s="50" t="s">
        <v>4061</v>
      </c>
      <c r="B1642" s="50"/>
      <c r="C1642" s="50" t="s">
        <v>4062</v>
      </c>
      <c r="D1642" s="77" t="s">
        <v>6060</v>
      </c>
      <c r="E1642" s="50" t="s">
        <v>6061</v>
      </c>
      <c r="F1642" s="50" t="s">
        <v>6062</v>
      </c>
      <c r="G1642" s="56" t="s">
        <v>78</v>
      </c>
      <c r="H1642" s="50"/>
      <c r="I1642" s="32">
        <v>2014</v>
      </c>
      <c r="J1642" s="32">
        <v>2014</v>
      </c>
      <c r="K1642" s="50" t="s">
        <v>1</v>
      </c>
      <c r="L1642" s="50" t="s">
        <v>3864</v>
      </c>
      <c r="M1642" s="50"/>
      <c r="N1642" s="50"/>
      <c r="O1642" s="50" t="s">
        <v>3864</v>
      </c>
      <c r="P1642" s="50" t="s">
        <v>55</v>
      </c>
      <c r="Q1642" s="50" t="s">
        <v>58</v>
      </c>
      <c r="R1642" s="55">
        <v>20.7</v>
      </c>
      <c r="S1642" s="50"/>
      <c r="T1642" s="146" t="s">
        <v>1451</v>
      </c>
      <c r="U1642" s="50" t="s">
        <v>121</v>
      </c>
      <c r="V1642" s="153" t="s">
        <v>1</v>
      </c>
      <c r="W1642" s="170" t="str">
        <f t="shared" ca="1" si="205"/>
        <v>2014</v>
      </c>
      <c r="X1642" s="170" t="e">
        <f>INDEX(Kraftwerksliste!$C$21:$Z$559,MATCH(A1642,Kraftwerksliste!$D$21:$D$559,0),17)</f>
        <v>#N/A</v>
      </c>
      <c r="Z1642" s="153" t="str" cm="1">
        <f t="array" aca="1" ref="Z1642" ca="1">CELL("format",I1642)</f>
        <v>G</v>
      </c>
      <c r="AA1642" s="6">
        <v>1641</v>
      </c>
      <c r="AB1642" s="173" t="str">
        <f t="shared" ca="1" si="206"/>
        <v>2014</v>
      </c>
      <c r="AC1642" s="6">
        <f t="shared" si="207"/>
        <v>0</v>
      </c>
      <c r="AD1642" s="6">
        <f t="shared" si="208"/>
        <v>0</v>
      </c>
      <c r="AE1642" s="6">
        <f t="shared" si="210"/>
        <v>10</v>
      </c>
      <c r="AF1642" s="6" t="str">
        <f t="shared" si="209"/>
        <v>in Betrieb</v>
      </c>
    </row>
    <row r="1643" spans="1:32" x14ac:dyDescent="0.25">
      <c r="A1643" s="54" t="s">
        <v>4219</v>
      </c>
      <c r="B1643" s="33"/>
      <c r="C1643" s="33" t="s">
        <v>4220</v>
      </c>
      <c r="D1643" s="80" t="s">
        <v>6144</v>
      </c>
      <c r="E1643" s="33" t="s">
        <v>6145</v>
      </c>
      <c r="F1643" s="33"/>
      <c r="G1643" s="56" t="s">
        <v>66</v>
      </c>
      <c r="H1643" s="50"/>
      <c r="I1643" s="32">
        <v>2014</v>
      </c>
      <c r="J1643" s="32">
        <v>2014</v>
      </c>
      <c r="K1643" s="50" t="s">
        <v>1</v>
      </c>
      <c r="L1643" s="50" t="s">
        <v>3864</v>
      </c>
      <c r="M1643" s="50"/>
      <c r="N1643" s="50"/>
      <c r="O1643" s="92" t="s">
        <v>3864</v>
      </c>
      <c r="P1643" s="50" t="s">
        <v>55</v>
      </c>
      <c r="Q1643" s="50" t="s">
        <v>58</v>
      </c>
      <c r="R1643" s="76">
        <v>20</v>
      </c>
      <c r="S1643" s="50"/>
      <c r="T1643" s="54" t="s">
        <v>1280</v>
      </c>
      <c r="U1643" s="62" t="s">
        <v>100</v>
      </c>
      <c r="V1643" s="154" t="s">
        <v>1</v>
      </c>
      <c r="W1643" s="170" t="str">
        <f t="shared" ca="1" si="205"/>
        <v>2014</v>
      </c>
      <c r="X1643" s="170" t="e">
        <f>INDEX(Kraftwerksliste!$C$21:$Z$559,MATCH(A1643,Kraftwerksliste!$D$21:$D$559,0),17)</f>
        <v>#N/A</v>
      </c>
      <c r="Z1643" s="153" t="str" cm="1">
        <f t="array" aca="1" ref="Z1643" ca="1">CELL("format",I1643)</f>
        <v>G</v>
      </c>
      <c r="AA1643" s="6">
        <v>1642</v>
      </c>
      <c r="AB1643" s="173" t="str">
        <f t="shared" ca="1" si="206"/>
        <v>2014</v>
      </c>
      <c r="AC1643" s="6">
        <f t="shared" si="207"/>
        <v>0</v>
      </c>
      <c r="AD1643" s="6">
        <f t="shared" si="208"/>
        <v>0</v>
      </c>
      <c r="AE1643" s="6">
        <f t="shared" si="210"/>
        <v>10</v>
      </c>
      <c r="AF1643" s="6" t="str">
        <f t="shared" si="209"/>
        <v>in Betrieb</v>
      </c>
    </row>
    <row r="1644" spans="1:32" x14ac:dyDescent="0.25">
      <c r="A1644" s="54" t="s">
        <v>4386</v>
      </c>
      <c r="B1644" s="50"/>
      <c r="C1644" s="50" t="s">
        <v>4387</v>
      </c>
      <c r="D1644" s="75" t="s">
        <v>6219</v>
      </c>
      <c r="E1644" s="62" t="s">
        <v>6220</v>
      </c>
      <c r="F1644" s="54" t="s">
        <v>6221</v>
      </c>
      <c r="G1644" s="56" t="s">
        <v>78</v>
      </c>
      <c r="H1644" s="50"/>
      <c r="I1644" s="32">
        <v>2014</v>
      </c>
      <c r="J1644" s="32">
        <v>2014</v>
      </c>
      <c r="K1644" s="50" t="s">
        <v>1</v>
      </c>
      <c r="L1644" s="50" t="s">
        <v>3864</v>
      </c>
      <c r="M1644" s="50"/>
      <c r="N1644" s="54"/>
      <c r="O1644" s="92" t="s">
        <v>3864</v>
      </c>
      <c r="P1644" s="50" t="s">
        <v>55</v>
      </c>
      <c r="Q1644" s="50" t="s">
        <v>58</v>
      </c>
      <c r="R1644" s="76">
        <v>11.5</v>
      </c>
      <c r="S1644" s="50"/>
      <c r="T1644" s="54" t="s">
        <v>149</v>
      </c>
      <c r="U1644" s="62" t="s">
        <v>121</v>
      </c>
      <c r="V1644" s="154" t="s">
        <v>1</v>
      </c>
      <c r="W1644" s="170" t="str">
        <f t="shared" ca="1" si="205"/>
        <v>2014</v>
      </c>
      <c r="X1644" s="170" t="e">
        <f>INDEX(Kraftwerksliste!$C$21:$Z$559,MATCH(A1644,Kraftwerksliste!$D$21:$D$559,0),17)</f>
        <v>#N/A</v>
      </c>
      <c r="Z1644" s="153" t="str" cm="1">
        <f t="array" aca="1" ref="Z1644" ca="1">CELL("format",I1644)</f>
        <v>G</v>
      </c>
      <c r="AA1644" s="6">
        <v>1643</v>
      </c>
      <c r="AB1644" s="173" t="str">
        <f t="shared" ca="1" si="206"/>
        <v>2014</v>
      </c>
      <c r="AC1644" s="6">
        <f t="shared" si="207"/>
        <v>0</v>
      </c>
      <c r="AD1644" s="6">
        <f t="shared" si="208"/>
        <v>0</v>
      </c>
      <c r="AE1644" s="6">
        <f t="shared" si="210"/>
        <v>10</v>
      </c>
      <c r="AF1644" s="6" t="str">
        <f t="shared" si="209"/>
        <v>in Betrieb</v>
      </c>
    </row>
    <row r="1645" spans="1:32" ht="37.5" x14ac:dyDescent="0.25">
      <c r="A1645" s="50" t="s">
        <v>4152</v>
      </c>
      <c r="B1645" s="50" t="s">
        <v>4153</v>
      </c>
      <c r="C1645" s="50" t="s">
        <v>4154</v>
      </c>
      <c r="D1645" s="81" t="s">
        <v>6100</v>
      </c>
      <c r="E1645" s="50" t="s">
        <v>6101</v>
      </c>
      <c r="F1645" s="50"/>
      <c r="G1645" s="56" t="s">
        <v>66</v>
      </c>
      <c r="H1645" s="50"/>
      <c r="I1645" s="30">
        <v>41628</v>
      </c>
      <c r="J1645" s="38">
        <v>41628</v>
      </c>
      <c r="K1645" s="50" t="s">
        <v>1</v>
      </c>
      <c r="L1645" s="50" t="s">
        <v>3864</v>
      </c>
      <c r="M1645" s="50"/>
      <c r="N1645" s="50"/>
      <c r="O1645" s="50" t="s">
        <v>3864</v>
      </c>
      <c r="P1645" s="50" t="s">
        <v>55</v>
      </c>
      <c r="Q1645" s="50" t="s">
        <v>58</v>
      </c>
      <c r="R1645" s="55">
        <v>15.375</v>
      </c>
      <c r="S1645" s="50" t="s">
        <v>7204</v>
      </c>
      <c r="T1645" s="54" t="s">
        <v>370</v>
      </c>
      <c r="U1645" s="51" t="s">
        <v>100</v>
      </c>
      <c r="V1645" s="157" t="s">
        <v>1</v>
      </c>
      <c r="W1645" s="170">
        <f t="shared" ca="1" si="205"/>
        <v>2013</v>
      </c>
      <c r="X1645" s="170" t="e">
        <f>INDEX(Kraftwerksliste!$C$21:$Z$559,MATCH(A1645,Kraftwerksliste!$D$21:$D$559,0),17)</f>
        <v>#N/A</v>
      </c>
      <c r="Z1645" s="153" t="str" cm="1">
        <f t="array" aca="1" ref="Z1645" ca="1">CELL("format",I1645)</f>
        <v>D1</v>
      </c>
      <c r="AA1645" s="6">
        <v>1644</v>
      </c>
      <c r="AB1645" s="173">
        <f t="shared" ca="1" si="206"/>
        <v>2013</v>
      </c>
      <c r="AC1645" s="6">
        <f t="shared" si="207"/>
        <v>0</v>
      </c>
      <c r="AD1645" s="6">
        <f t="shared" si="208"/>
        <v>0</v>
      </c>
      <c r="AE1645" s="6">
        <f t="shared" si="210"/>
        <v>10</v>
      </c>
      <c r="AF1645" s="6" t="str">
        <f t="shared" si="209"/>
        <v>in Betrieb</v>
      </c>
    </row>
    <row r="1646" spans="1:32" x14ac:dyDescent="0.25">
      <c r="A1646" s="54" t="s">
        <v>4191</v>
      </c>
      <c r="B1646" s="33"/>
      <c r="C1646" s="50" t="s">
        <v>4192</v>
      </c>
      <c r="D1646" s="77" t="s">
        <v>6126</v>
      </c>
      <c r="E1646" s="50" t="s">
        <v>6127</v>
      </c>
      <c r="F1646" s="50" t="s">
        <v>6128</v>
      </c>
      <c r="G1646" s="56" t="s">
        <v>78</v>
      </c>
      <c r="H1646" s="50"/>
      <c r="I1646" s="32">
        <v>2014</v>
      </c>
      <c r="J1646" s="32">
        <v>2014</v>
      </c>
      <c r="K1646" s="50" t="s">
        <v>1</v>
      </c>
      <c r="L1646" s="50" t="s">
        <v>3864</v>
      </c>
      <c r="M1646" s="50"/>
      <c r="N1646" s="50"/>
      <c r="O1646" s="50" t="s">
        <v>3864</v>
      </c>
      <c r="P1646" s="50" t="s">
        <v>55</v>
      </c>
      <c r="Q1646" s="50" t="s">
        <v>58</v>
      </c>
      <c r="R1646" s="55">
        <v>11.5</v>
      </c>
      <c r="S1646" s="50"/>
      <c r="T1646" s="54" t="s">
        <v>149</v>
      </c>
      <c r="U1646" s="50" t="s">
        <v>121</v>
      </c>
      <c r="V1646" s="153" t="s">
        <v>1</v>
      </c>
      <c r="W1646" s="170" t="str">
        <f t="shared" ca="1" si="205"/>
        <v>2014</v>
      </c>
      <c r="X1646" s="170" t="e">
        <f>INDEX(Kraftwerksliste!$C$21:$Z$559,MATCH(A1646,Kraftwerksliste!$D$21:$D$559,0),17)</f>
        <v>#N/A</v>
      </c>
      <c r="Z1646" s="153" t="str" cm="1">
        <f t="array" aca="1" ref="Z1646" ca="1">CELL("format",I1646)</f>
        <v>G</v>
      </c>
      <c r="AA1646" s="6">
        <v>1645</v>
      </c>
      <c r="AB1646" s="173" t="str">
        <f t="shared" ca="1" si="206"/>
        <v>2014</v>
      </c>
      <c r="AC1646" s="6">
        <f t="shared" si="207"/>
        <v>0</v>
      </c>
      <c r="AD1646" s="6">
        <f t="shared" si="208"/>
        <v>0</v>
      </c>
      <c r="AE1646" s="6">
        <f t="shared" si="210"/>
        <v>10</v>
      </c>
      <c r="AF1646" s="6" t="str">
        <f t="shared" si="209"/>
        <v>in Betrieb</v>
      </c>
    </row>
    <row r="1647" spans="1:32" x14ac:dyDescent="0.25">
      <c r="A1647" s="139" t="s">
        <v>5137</v>
      </c>
      <c r="B1647" s="139"/>
      <c r="C1647" s="139" t="s">
        <v>5138</v>
      </c>
      <c r="D1647" s="139" t="s">
        <v>6685</v>
      </c>
      <c r="E1647" s="139" t="s">
        <v>6686</v>
      </c>
      <c r="F1647" s="139" t="s">
        <v>6687</v>
      </c>
      <c r="G1647" s="139" t="s">
        <v>78</v>
      </c>
      <c r="H1647" s="139"/>
      <c r="I1647" s="32">
        <v>2014</v>
      </c>
      <c r="J1647" s="32">
        <v>2014</v>
      </c>
      <c r="K1647" s="139" t="s">
        <v>1</v>
      </c>
      <c r="L1647" s="139" t="s">
        <v>3864</v>
      </c>
      <c r="M1647" s="139"/>
      <c r="N1647" s="139"/>
      <c r="O1647" s="139" t="s">
        <v>3864</v>
      </c>
      <c r="P1647" s="139" t="s">
        <v>55</v>
      </c>
      <c r="Q1647" s="139" t="s">
        <v>58</v>
      </c>
      <c r="R1647" s="140">
        <v>27</v>
      </c>
      <c r="S1647" s="140"/>
      <c r="T1647" s="151" t="s">
        <v>1280</v>
      </c>
      <c r="U1647" s="140" t="s">
        <v>121</v>
      </c>
      <c r="V1647" s="164" t="s">
        <v>1</v>
      </c>
      <c r="W1647" s="170" t="str">
        <f t="shared" ca="1" si="205"/>
        <v>2014</v>
      </c>
      <c r="X1647" s="170" t="e">
        <f>INDEX(Kraftwerksliste!$C$21:$Z$559,MATCH(A1647,Kraftwerksliste!$D$21:$D$559,0),17)</f>
        <v>#N/A</v>
      </c>
      <c r="Z1647" s="153" t="str" cm="1">
        <f t="array" aca="1" ref="Z1647" ca="1">CELL("format",I1647)</f>
        <v>G</v>
      </c>
      <c r="AA1647" s="6">
        <v>1646</v>
      </c>
      <c r="AB1647" s="173" t="str">
        <f t="shared" ca="1" si="206"/>
        <v>2014</v>
      </c>
      <c r="AC1647" s="6">
        <f t="shared" si="207"/>
        <v>0</v>
      </c>
      <c r="AD1647" s="6">
        <f t="shared" si="208"/>
        <v>0</v>
      </c>
      <c r="AE1647" s="6">
        <f t="shared" si="210"/>
        <v>10</v>
      </c>
      <c r="AF1647" s="6" t="str">
        <f t="shared" si="209"/>
        <v>in Betrieb</v>
      </c>
    </row>
    <row r="1648" spans="1:32" x14ac:dyDescent="0.25">
      <c r="A1648" s="139" t="s">
        <v>4647</v>
      </c>
      <c r="B1648" s="139"/>
      <c r="C1648" s="139" t="s">
        <v>4648</v>
      </c>
      <c r="D1648" s="139" t="s">
        <v>6390</v>
      </c>
      <c r="E1648" s="139" t="s">
        <v>6391</v>
      </c>
      <c r="F1648" s="139"/>
      <c r="G1648" s="139" t="s">
        <v>127</v>
      </c>
      <c r="H1648" s="139"/>
      <c r="I1648" s="32">
        <v>2014</v>
      </c>
      <c r="J1648" s="32">
        <v>2014</v>
      </c>
      <c r="K1648" s="50" t="s">
        <v>1</v>
      </c>
      <c r="L1648" s="50" t="s">
        <v>3864</v>
      </c>
      <c r="M1648" s="50"/>
      <c r="N1648" s="50"/>
      <c r="O1648" s="50" t="s">
        <v>3864</v>
      </c>
      <c r="P1648" s="50" t="s">
        <v>55</v>
      </c>
      <c r="Q1648" s="50" t="s">
        <v>58</v>
      </c>
      <c r="R1648" s="140">
        <v>12.2</v>
      </c>
      <c r="S1648" s="140"/>
      <c r="T1648" s="151" t="s">
        <v>149</v>
      </c>
      <c r="U1648" s="140" t="s">
        <v>168</v>
      </c>
      <c r="V1648" s="164" t="s">
        <v>1</v>
      </c>
      <c r="W1648" s="170" t="str">
        <f t="shared" ca="1" si="205"/>
        <v>2014</v>
      </c>
      <c r="X1648" s="170" t="e">
        <f>INDEX(Kraftwerksliste!$C$21:$Z$559,MATCH(A1648,Kraftwerksliste!$D$21:$D$559,0),17)</f>
        <v>#N/A</v>
      </c>
      <c r="Z1648" s="153" t="str" cm="1">
        <f t="array" aca="1" ref="Z1648" ca="1">CELL("format",I1648)</f>
        <v>G</v>
      </c>
      <c r="AA1648" s="6">
        <v>1647</v>
      </c>
      <c r="AB1648" s="173" t="str">
        <f t="shared" ca="1" si="206"/>
        <v>2014</v>
      </c>
      <c r="AC1648" s="6">
        <f t="shared" si="207"/>
        <v>0</v>
      </c>
      <c r="AD1648" s="6">
        <f t="shared" si="208"/>
        <v>0</v>
      </c>
      <c r="AE1648" s="6">
        <f t="shared" si="210"/>
        <v>10</v>
      </c>
      <c r="AF1648" s="6" t="str">
        <f t="shared" si="209"/>
        <v>in Betrieb</v>
      </c>
    </row>
    <row r="1649" spans="1:32" x14ac:dyDescent="0.25">
      <c r="A1649" s="139" t="s">
        <v>5397</v>
      </c>
      <c r="B1649" s="139"/>
      <c r="C1649" s="139" t="s">
        <v>5398</v>
      </c>
      <c r="D1649" s="139" t="s">
        <v>6827</v>
      </c>
      <c r="E1649" s="139" t="s">
        <v>6828</v>
      </c>
      <c r="F1649" s="139"/>
      <c r="G1649" s="139" t="s">
        <v>98</v>
      </c>
      <c r="H1649" s="139"/>
      <c r="I1649" s="32">
        <v>2014</v>
      </c>
      <c r="J1649" s="32">
        <v>2014</v>
      </c>
      <c r="K1649" s="139" t="s">
        <v>1</v>
      </c>
      <c r="L1649" s="139" t="s">
        <v>3864</v>
      </c>
      <c r="M1649" s="139"/>
      <c r="N1649" s="139"/>
      <c r="O1649" s="139" t="s">
        <v>3864</v>
      </c>
      <c r="P1649" s="139" t="s">
        <v>55</v>
      </c>
      <c r="Q1649" s="139" t="s">
        <v>58</v>
      </c>
      <c r="R1649" s="140">
        <v>12.2</v>
      </c>
      <c r="S1649" s="140"/>
      <c r="T1649" s="151" t="s">
        <v>149</v>
      </c>
      <c r="U1649" s="140" t="s">
        <v>150</v>
      </c>
      <c r="V1649" s="164" t="s">
        <v>1</v>
      </c>
      <c r="W1649" s="170" t="str">
        <f t="shared" ca="1" si="205"/>
        <v>2014</v>
      </c>
      <c r="X1649" s="170" t="e">
        <f>INDEX(Kraftwerksliste!$C$21:$Z$559,MATCH(A1649,Kraftwerksliste!$D$21:$D$559,0),17)</f>
        <v>#N/A</v>
      </c>
      <c r="Z1649" s="153" t="str" cm="1">
        <f t="array" aca="1" ref="Z1649" ca="1">CELL("format",I1649)</f>
        <v>G</v>
      </c>
      <c r="AA1649" s="6">
        <v>1648</v>
      </c>
      <c r="AB1649" s="173" t="str">
        <f t="shared" ca="1" si="206"/>
        <v>2014</v>
      </c>
      <c r="AC1649" s="6">
        <f t="shared" si="207"/>
        <v>0</v>
      </c>
      <c r="AD1649" s="6">
        <f t="shared" si="208"/>
        <v>0</v>
      </c>
      <c r="AE1649" s="6">
        <f t="shared" si="210"/>
        <v>10</v>
      </c>
      <c r="AF1649" s="6" t="str">
        <f t="shared" si="209"/>
        <v>in Betrieb</v>
      </c>
    </row>
    <row r="1650" spans="1:32" ht="14.5" x14ac:dyDescent="0.35">
      <c r="A1650" s="122" t="s">
        <v>4471</v>
      </c>
      <c r="B1650" s="122"/>
      <c r="C1650" s="122" t="s">
        <v>4472</v>
      </c>
      <c r="D1650" s="122" t="s">
        <v>6289</v>
      </c>
      <c r="E1650" s="122" t="s">
        <v>6290</v>
      </c>
      <c r="F1650" s="122"/>
      <c r="G1650" s="119" t="s">
        <v>144</v>
      </c>
      <c r="H1650" s="122"/>
      <c r="I1650" s="30">
        <v>41957</v>
      </c>
      <c r="J1650" s="30">
        <v>41957</v>
      </c>
      <c r="K1650" s="50" t="s">
        <v>1</v>
      </c>
      <c r="L1650" s="88" t="s">
        <v>3864</v>
      </c>
      <c r="M1650" s="122"/>
      <c r="N1650" s="122"/>
      <c r="O1650" s="88" t="s">
        <v>3864</v>
      </c>
      <c r="P1650" s="121" t="s">
        <v>55</v>
      </c>
      <c r="Q1650" s="122" t="s">
        <v>58</v>
      </c>
      <c r="R1650" s="134">
        <v>11.5</v>
      </c>
      <c r="S1650" s="33" t="s">
        <v>7254</v>
      </c>
      <c r="T1650" s="50" t="s">
        <v>1228</v>
      </c>
      <c r="U1650" s="33" t="s">
        <v>7255</v>
      </c>
      <c r="V1650" s="159" t="s">
        <v>1</v>
      </c>
      <c r="W1650" s="170">
        <f t="shared" ca="1" si="205"/>
        <v>2014</v>
      </c>
      <c r="X1650" s="170" t="e">
        <f>INDEX(Kraftwerksliste!$C$21:$Z$559,MATCH(A1650,Kraftwerksliste!$D$21:$D$559,0),17)</f>
        <v>#N/A</v>
      </c>
      <c r="Z1650" s="153" t="str" cm="1">
        <f t="array" aca="1" ref="Z1650" ca="1">CELL("format",I1650)</f>
        <v>D1</v>
      </c>
      <c r="AA1650" s="6">
        <v>1649</v>
      </c>
      <c r="AB1650" s="173">
        <f t="shared" ca="1" si="206"/>
        <v>2014</v>
      </c>
      <c r="AC1650" s="6">
        <f t="shared" si="207"/>
        <v>0</v>
      </c>
      <c r="AD1650" s="6">
        <f t="shared" si="208"/>
        <v>0</v>
      </c>
      <c r="AE1650" s="6">
        <f t="shared" si="210"/>
        <v>10</v>
      </c>
      <c r="AF1650" s="6" t="str">
        <f t="shared" si="209"/>
        <v>in Betrieb</v>
      </c>
    </row>
    <row r="1651" spans="1:32" x14ac:dyDescent="0.25">
      <c r="A1651" s="139" t="s">
        <v>4671</v>
      </c>
      <c r="B1651" s="139"/>
      <c r="C1651" s="139" t="s">
        <v>4672</v>
      </c>
      <c r="D1651" s="139" t="s">
        <v>6408</v>
      </c>
      <c r="E1651" s="139" t="s">
        <v>6409</v>
      </c>
      <c r="F1651" s="139"/>
      <c r="G1651" s="139" t="s">
        <v>59</v>
      </c>
      <c r="H1651" s="139"/>
      <c r="I1651" s="32">
        <v>2015</v>
      </c>
      <c r="J1651" s="32">
        <v>2015</v>
      </c>
      <c r="K1651" s="50" t="s">
        <v>1</v>
      </c>
      <c r="L1651" s="50" t="s">
        <v>3864</v>
      </c>
      <c r="M1651" s="50"/>
      <c r="N1651" s="50"/>
      <c r="O1651" s="50" t="s">
        <v>3864</v>
      </c>
      <c r="P1651" s="50" t="s">
        <v>55</v>
      </c>
      <c r="Q1651" s="50" t="s">
        <v>58</v>
      </c>
      <c r="R1651" s="140">
        <v>16.8</v>
      </c>
      <c r="S1651" s="140"/>
      <c r="T1651" s="151" t="s">
        <v>149</v>
      </c>
      <c r="U1651" s="140" t="s">
        <v>161</v>
      </c>
      <c r="V1651" s="164" t="s">
        <v>1</v>
      </c>
      <c r="W1651" s="170" t="str">
        <f t="shared" ca="1" si="205"/>
        <v>2015</v>
      </c>
      <c r="X1651" s="170" t="e">
        <f>INDEX(Kraftwerksliste!$C$21:$Z$559,MATCH(A1651,Kraftwerksliste!$D$21:$D$559,0),17)</f>
        <v>#N/A</v>
      </c>
      <c r="Z1651" s="153" t="str" cm="1">
        <f t="array" aca="1" ref="Z1651" ca="1">CELL("format",I1651)</f>
        <v>G</v>
      </c>
      <c r="AA1651" s="6">
        <v>1650</v>
      </c>
      <c r="AB1651" s="173" t="str">
        <f t="shared" ca="1" si="206"/>
        <v>2015</v>
      </c>
      <c r="AC1651" s="6">
        <f t="shared" si="207"/>
        <v>0</v>
      </c>
      <c r="AD1651" s="6">
        <f t="shared" si="208"/>
        <v>0</v>
      </c>
      <c r="AE1651" s="6">
        <f t="shared" si="210"/>
        <v>10</v>
      </c>
      <c r="AF1651" s="6" t="str">
        <f t="shared" si="209"/>
        <v>in Betrieb</v>
      </c>
    </row>
    <row r="1652" spans="1:32" x14ac:dyDescent="0.25">
      <c r="A1652" s="50" t="s">
        <v>3948</v>
      </c>
      <c r="B1652" s="50"/>
      <c r="C1652" s="33" t="s">
        <v>3949</v>
      </c>
      <c r="D1652" s="33" t="s">
        <v>6000</v>
      </c>
      <c r="E1652" s="33" t="s">
        <v>6001</v>
      </c>
      <c r="F1652" s="33"/>
      <c r="G1652" s="56" t="s">
        <v>220</v>
      </c>
      <c r="H1652" s="33"/>
      <c r="I1652" s="32">
        <v>2014</v>
      </c>
      <c r="J1652" s="32">
        <v>2014</v>
      </c>
      <c r="K1652" s="33" t="s">
        <v>1</v>
      </c>
      <c r="L1652" s="33" t="s">
        <v>3864</v>
      </c>
      <c r="M1652" s="33"/>
      <c r="N1652" s="33"/>
      <c r="O1652" s="33" t="s">
        <v>3864</v>
      </c>
      <c r="P1652" s="33" t="s">
        <v>55</v>
      </c>
      <c r="Q1652" s="33" t="s">
        <v>58</v>
      </c>
      <c r="R1652" s="55">
        <v>15.25</v>
      </c>
      <c r="S1652" s="33"/>
      <c r="T1652" s="146" t="s">
        <v>149</v>
      </c>
      <c r="U1652" s="33" t="s">
        <v>7169</v>
      </c>
      <c r="V1652" s="159" t="s">
        <v>1</v>
      </c>
      <c r="W1652" s="170" t="str">
        <f t="shared" ca="1" si="205"/>
        <v>2014</v>
      </c>
      <c r="X1652" s="170" t="e">
        <f>INDEX(Kraftwerksliste!$C$21:$Z$559,MATCH(A1652,Kraftwerksliste!$D$21:$D$559,0),17)</f>
        <v>#N/A</v>
      </c>
      <c r="Z1652" s="153" t="str" cm="1">
        <f t="array" aca="1" ref="Z1652" ca="1">CELL("format",I1652)</f>
        <v>G</v>
      </c>
      <c r="AA1652" s="6">
        <v>1651</v>
      </c>
      <c r="AB1652" s="173" t="str">
        <f t="shared" ca="1" si="206"/>
        <v>2014</v>
      </c>
      <c r="AC1652" s="6">
        <f t="shared" si="207"/>
        <v>0</v>
      </c>
      <c r="AD1652" s="6">
        <f t="shared" si="208"/>
        <v>0</v>
      </c>
      <c r="AE1652" s="6">
        <f t="shared" si="210"/>
        <v>10</v>
      </c>
      <c r="AF1652" s="6" t="str">
        <f t="shared" si="209"/>
        <v>in Betrieb</v>
      </c>
    </row>
    <row r="1653" spans="1:32" x14ac:dyDescent="0.25">
      <c r="A1653" s="139" t="s">
        <v>5001</v>
      </c>
      <c r="B1653" s="139"/>
      <c r="C1653" s="139" t="s">
        <v>5002</v>
      </c>
      <c r="D1653" s="139" t="s">
        <v>6598</v>
      </c>
      <c r="E1653" s="139" t="s">
        <v>6599</v>
      </c>
      <c r="F1653" s="139"/>
      <c r="G1653" s="139" t="s">
        <v>127</v>
      </c>
      <c r="H1653" s="139"/>
      <c r="I1653" s="32">
        <v>2014</v>
      </c>
      <c r="J1653" s="32">
        <v>2014</v>
      </c>
      <c r="K1653" s="139" t="s">
        <v>1</v>
      </c>
      <c r="L1653" s="139" t="s">
        <v>3864</v>
      </c>
      <c r="M1653" s="139"/>
      <c r="N1653" s="139"/>
      <c r="O1653" s="139" t="s">
        <v>3864</v>
      </c>
      <c r="P1653" s="139" t="s">
        <v>55</v>
      </c>
      <c r="Q1653" s="139" t="s">
        <v>58</v>
      </c>
      <c r="R1653" s="140">
        <v>16.45</v>
      </c>
      <c r="S1653" s="140"/>
      <c r="T1653" s="151" t="s">
        <v>149</v>
      </c>
      <c r="U1653" s="140" t="s">
        <v>168</v>
      </c>
      <c r="V1653" s="164" t="s">
        <v>1</v>
      </c>
      <c r="W1653" s="170" t="str">
        <f t="shared" ca="1" si="205"/>
        <v>2014</v>
      </c>
      <c r="X1653" s="170" t="e">
        <f>INDEX(Kraftwerksliste!$C$21:$Z$559,MATCH(A1653,Kraftwerksliste!$D$21:$D$559,0),17)</f>
        <v>#N/A</v>
      </c>
      <c r="Z1653" s="153" t="str" cm="1">
        <f t="array" aca="1" ref="Z1653" ca="1">CELL("format",I1653)</f>
        <v>G</v>
      </c>
      <c r="AA1653" s="6">
        <v>1652</v>
      </c>
      <c r="AB1653" s="173" t="str">
        <f t="shared" ca="1" si="206"/>
        <v>2014</v>
      </c>
      <c r="AC1653" s="6">
        <f t="shared" si="207"/>
        <v>0</v>
      </c>
      <c r="AD1653" s="6">
        <f t="shared" si="208"/>
        <v>0</v>
      </c>
      <c r="AE1653" s="6">
        <f t="shared" si="210"/>
        <v>10</v>
      </c>
      <c r="AF1653" s="6" t="str">
        <f t="shared" si="209"/>
        <v>in Betrieb</v>
      </c>
    </row>
    <row r="1654" spans="1:32" x14ac:dyDescent="0.25">
      <c r="A1654" s="139" t="s">
        <v>4645</v>
      </c>
      <c r="B1654" s="139"/>
      <c r="C1654" s="139" t="s">
        <v>4646</v>
      </c>
      <c r="D1654" s="139" t="s">
        <v>6388</v>
      </c>
      <c r="E1654" s="139" t="s">
        <v>6389</v>
      </c>
      <c r="F1654" s="139"/>
      <c r="G1654" s="139" t="s">
        <v>66</v>
      </c>
      <c r="H1654" s="139"/>
      <c r="I1654" s="32">
        <v>2014</v>
      </c>
      <c r="J1654" s="32">
        <v>2014</v>
      </c>
      <c r="K1654" s="50" t="s">
        <v>1</v>
      </c>
      <c r="L1654" s="50" t="s">
        <v>3864</v>
      </c>
      <c r="M1654" s="50"/>
      <c r="N1654" s="50"/>
      <c r="O1654" s="50" t="s">
        <v>3864</v>
      </c>
      <c r="P1654" s="50" t="s">
        <v>55</v>
      </c>
      <c r="Q1654" s="50" t="s">
        <v>58</v>
      </c>
      <c r="R1654" s="140">
        <v>10</v>
      </c>
      <c r="S1654" s="140"/>
      <c r="T1654" s="151" t="s">
        <v>370</v>
      </c>
      <c r="U1654" s="140" t="s">
        <v>77</v>
      </c>
      <c r="V1654" s="164" t="s">
        <v>1</v>
      </c>
      <c r="W1654" s="170" t="str">
        <f t="shared" ca="1" si="205"/>
        <v>2014</v>
      </c>
      <c r="X1654" s="170" t="e">
        <f>INDEX(Kraftwerksliste!$C$21:$Z$559,MATCH(A1654,Kraftwerksliste!$D$21:$D$559,0),17)</f>
        <v>#N/A</v>
      </c>
      <c r="Z1654" s="153" t="str" cm="1">
        <f t="array" aca="1" ref="Z1654" ca="1">CELL("format",I1654)</f>
        <v>G</v>
      </c>
      <c r="AA1654" s="6">
        <v>1653</v>
      </c>
      <c r="AB1654" s="173" t="str">
        <f t="shared" ca="1" si="206"/>
        <v>2014</v>
      </c>
      <c r="AC1654" s="6">
        <f t="shared" si="207"/>
        <v>0</v>
      </c>
      <c r="AD1654" s="6">
        <f t="shared" si="208"/>
        <v>0</v>
      </c>
      <c r="AE1654" s="6">
        <f t="shared" si="210"/>
        <v>10</v>
      </c>
      <c r="AF1654" s="6" t="str">
        <f t="shared" si="209"/>
        <v>in Betrieb</v>
      </c>
    </row>
    <row r="1655" spans="1:32" x14ac:dyDescent="0.25">
      <c r="A1655" s="139" t="s">
        <v>5542</v>
      </c>
      <c r="B1655" s="139" t="s">
        <v>5543</v>
      </c>
      <c r="C1655" s="139" t="s">
        <v>5544</v>
      </c>
      <c r="D1655" s="139" t="s">
        <v>6911</v>
      </c>
      <c r="E1655" s="139" t="s">
        <v>6912</v>
      </c>
      <c r="F1655" s="139" t="s">
        <v>6913</v>
      </c>
      <c r="G1655" s="139" t="s">
        <v>78</v>
      </c>
      <c r="H1655" s="139"/>
      <c r="I1655" s="30">
        <v>41978</v>
      </c>
      <c r="J1655" s="30">
        <v>41978</v>
      </c>
      <c r="K1655" s="139" t="s">
        <v>1</v>
      </c>
      <c r="L1655" s="139" t="s">
        <v>3864</v>
      </c>
      <c r="M1655" s="139"/>
      <c r="N1655" s="139"/>
      <c r="O1655" s="139" t="s">
        <v>3864</v>
      </c>
      <c r="P1655" s="139" t="s">
        <v>55</v>
      </c>
      <c r="Q1655" s="139" t="s">
        <v>58</v>
      </c>
      <c r="R1655" s="140">
        <v>19.8</v>
      </c>
      <c r="S1655" s="140"/>
      <c r="T1655" s="151" t="s">
        <v>149</v>
      </c>
      <c r="U1655" s="140" t="s">
        <v>121</v>
      </c>
      <c r="V1655" s="164" t="s">
        <v>1</v>
      </c>
      <c r="W1655" s="170">
        <f t="shared" ca="1" si="205"/>
        <v>2014</v>
      </c>
      <c r="X1655" s="170" t="e">
        <f>INDEX(Kraftwerksliste!$C$21:$Z$559,MATCH(A1655,Kraftwerksliste!$D$21:$D$559,0),17)</f>
        <v>#N/A</v>
      </c>
      <c r="Z1655" s="153" t="str" cm="1">
        <f t="array" aca="1" ref="Z1655" ca="1">CELL("format",I1655)</f>
        <v>D1</v>
      </c>
      <c r="AA1655" s="6">
        <v>1654</v>
      </c>
      <c r="AB1655" s="173">
        <f t="shared" ca="1" si="206"/>
        <v>2014</v>
      </c>
      <c r="AC1655" s="6">
        <f t="shared" si="207"/>
        <v>0</v>
      </c>
      <c r="AD1655" s="6">
        <f t="shared" si="208"/>
        <v>0</v>
      </c>
      <c r="AE1655" s="6">
        <f t="shared" si="210"/>
        <v>10</v>
      </c>
      <c r="AF1655" s="6" t="str">
        <f t="shared" si="209"/>
        <v>in Betrieb</v>
      </c>
    </row>
    <row r="1656" spans="1:32" x14ac:dyDescent="0.25">
      <c r="A1656" s="54" t="s">
        <v>4295</v>
      </c>
      <c r="B1656" s="50"/>
      <c r="C1656" s="50" t="s">
        <v>4296</v>
      </c>
      <c r="D1656" s="75" t="s">
        <v>6182</v>
      </c>
      <c r="E1656" s="62" t="s">
        <v>6183</v>
      </c>
      <c r="F1656" s="50"/>
      <c r="G1656" s="56" t="s">
        <v>54</v>
      </c>
      <c r="H1656" s="50"/>
      <c r="I1656" s="32">
        <v>2014</v>
      </c>
      <c r="J1656" s="32">
        <v>2014</v>
      </c>
      <c r="K1656" s="50" t="s">
        <v>1</v>
      </c>
      <c r="L1656" s="50" t="s">
        <v>3864</v>
      </c>
      <c r="M1656" s="50"/>
      <c r="N1656" s="50"/>
      <c r="O1656" s="92" t="s">
        <v>3864</v>
      </c>
      <c r="P1656" s="50" t="s">
        <v>55</v>
      </c>
      <c r="Q1656" s="50" t="s">
        <v>58</v>
      </c>
      <c r="R1656" s="76">
        <v>20.239999999999998</v>
      </c>
      <c r="S1656" s="50"/>
      <c r="T1656" s="54" t="s">
        <v>149</v>
      </c>
      <c r="U1656" s="62" t="s">
        <v>61</v>
      </c>
      <c r="V1656" s="154" t="s">
        <v>1</v>
      </c>
      <c r="W1656" s="170" t="str">
        <f t="shared" ca="1" si="205"/>
        <v>2014</v>
      </c>
      <c r="X1656" s="170" t="e">
        <f>INDEX(Kraftwerksliste!$C$21:$Z$559,MATCH(A1656,Kraftwerksliste!$D$21:$D$559,0),17)</f>
        <v>#N/A</v>
      </c>
      <c r="Z1656" s="153" t="str" cm="1">
        <f t="array" aca="1" ref="Z1656" ca="1">CELL("format",I1656)</f>
        <v>G</v>
      </c>
      <c r="AA1656" s="6">
        <v>1655</v>
      </c>
      <c r="AB1656" s="173" t="str">
        <f t="shared" ca="1" si="206"/>
        <v>2014</v>
      </c>
      <c r="AC1656" s="6">
        <f t="shared" si="207"/>
        <v>0</v>
      </c>
      <c r="AD1656" s="6">
        <f t="shared" si="208"/>
        <v>0</v>
      </c>
      <c r="AE1656" s="6">
        <f t="shared" si="210"/>
        <v>10</v>
      </c>
      <c r="AF1656" s="6" t="str">
        <f t="shared" si="209"/>
        <v>in Betrieb</v>
      </c>
    </row>
    <row r="1657" spans="1:32" x14ac:dyDescent="0.25">
      <c r="A1657" s="139" t="s">
        <v>4730</v>
      </c>
      <c r="B1657" s="139"/>
      <c r="C1657" s="139" t="s">
        <v>4731</v>
      </c>
      <c r="D1657" s="139" t="s">
        <v>6441</v>
      </c>
      <c r="E1657" s="139" t="s">
        <v>6442</v>
      </c>
      <c r="F1657" s="139"/>
      <c r="G1657" s="139" t="s">
        <v>127</v>
      </c>
      <c r="H1657" s="139"/>
      <c r="I1657" s="32">
        <v>2014</v>
      </c>
      <c r="J1657" s="32">
        <v>2014</v>
      </c>
      <c r="K1657" s="139" t="s">
        <v>1</v>
      </c>
      <c r="L1657" s="139" t="s">
        <v>3864</v>
      </c>
      <c r="M1657" s="139"/>
      <c r="N1657" s="139"/>
      <c r="O1657" s="139" t="s">
        <v>3864</v>
      </c>
      <c r="P1657" s="139" t="s">
        <v>55</v>
      </c>
      <c r="Q1657" s="139" t="s">
        <v>58</v>
      </c>
      <c r="R1657" s="140">
        <v>17.5</v>
      </c>
      <c r="S1657" s="140"/>
      <c r="T1657" s="151" t="s">
        <v>1280</v>
      </c>
      <c r="U1657" s="140" t="s">
        <v>168</v>
      </c>
      <c r="V1657" s="164" t="s">
        <v>1</v>
      </c>
      <c r="W1657" s="170" t="str">
        <f t="shared" ca="1" si="205"/>
        <v>2014</v>
      </c>
      <c r="X1657" s="170" t="e">
        <f>INDEX(Kraftwerksliste!$C$21:$Z$559,MATCH(A1657,Kraftwerksliste!$D$21:$D$559,0),17)</f>
        <v>#N/A</v>
      </c>
      <c r="Z1657" s="153" t="str" cm="1">
        <f t="array" aca="1" ref="Z1657" ca="1">CELL("format",I1657)</f>
        <v>G</v>
      </c>
      <c r="AA1657" s="6">
        <v>1656</v>
      </c>
      <c r="AB1657" s="173" t="str">
        <f t="shared" ca="1" si="206"/>
        <v>2014</v>
      </c>
      <c r="AC1657" s="6">
        <f t="shared" si="207"/>
        <v>0</v>
      </c>
      <c r="AD1657" s="6">
        <f t="shared" si="208"/>
        <v>0</v>
      </c>
      <c r="AE1657" s="6">
        <f t="shared" si="210"/>
        <v>10</v>
      </c>
      <c r="AF1657" s="6" t="str">
        <f t="shared" si="209"/>
        <v>in Betrieb</v>
      </c>
    </row>
    <row r="1658" spans="1:32" x14ac:dyDescent="0.25">
      <c r="A1658" s="139" t="s">
        <v>4735</v>
      </c>
      <c r="B1658" s="139"/>
      <c r="C1658" s="139" t="s">
        <v>4736</v>
      </c>
      <c r="D1658" s="139" t="s">
        <v>6444</v>
      </c>
      <c r="E1658" s="139" t="s">
        <v>6445</v>
      </c>
      <c r="F1658" s="139" t="s">
        <v>6446</v>
      </c>
      <c r="G1658" s="139" t="s">
        <v>78</v>
      </c>
      <c r="H1658" s="139"/>
      <c r="I1658" s="32">
        <v>2014</v>
      </c>
      <c r="J1658" s="32">
        <v>2014</v>
      </c>
      <c r="K1658" s="139" t="s">
        <v>1</v>
      </c>
      <c r="L1658" s="139" t="s">
        <v>3864</v>
      </c>
      <c r="M1658" s="139"/>
      <c r="N1658" s="139"/>
      <c r="O1658" s="139" t="s">
        <v>3864</v>
      </c>
      <c r="P1658" s="139" t="s">
        <v>55</v>
      </c>
      <c r="Q1658" s="139" t="s">
        <v>58</v>
      </c>
      <c r="R1658" s="140">
        <v>21.53</v>
      </c>
      <c r="S1658" s="140"/>
      <c r="T1658" s="151" t="s">
        <v>370</v>
      </c>
      <c r="U1658" s="140" t="s">
        <v>121</v>
      </c>
      <c r="V1658" s="164" t="s">
        <v>1</v>
      </c>
      <c r="W1658" s="170" t="str">
        <f t="shared" ca="1" si="205"/>
        <v>2014</v>
      </c>
      <c r="X1658" s="170" t="e">
        <f>INDEX(Kraftwerksliste!$C$21:$Z$559,MATCH(A1658,Kraftwerksliste!$D$21:$D$559,0),17)</f>
        <v>#N/A</v>
      </c>
      <c r="Z1658" s="153" t="str" cm="1">
        <f t="array" aca="1" ref="Z1658" ca="1">CELL("format",I1658)</f>
        <v>G</v>
      </c>
      <c r="AA1658" s="6">
        <v>1657</v>
      </c>
      <c r="AB1658" s="173" t="str">
        <f t="shared" ca="1" si="206"/>
        <v>2014</v>
      </c>
      <c r="AC1658" s="6">
        <f t="shared" si="207"/>
        <v>0</v>
      </c>
      <c r="AD1658" s="6">
        <f t="shared" si="208"/>
        <v>0</v>
      </c>
      <c r="AE1658" s="6">
        <f t="shared" si="210"/>
        <v>10</v>
      </c>
      <c r="AF1658" s="6" t="str">
        <f t="shared" si="209"/>
        <v>in Betrieb</v>
      </c>
    </row>
    <row r="1659" spans="1:32" x14ac:dyDescent="0.25">
      <c r="A1659" s="139" t="s">
        <v>5508</v>
      </c>
      <c r="B1659" s="139"/>
      <c r="C1659" s="139" t="s">
        <v>5509</v>
      </c>
      <c r="D1659" s="139" t="s">
        <v>6890</v>
      </c>
      <c r="E1659" s="139" t="s">
        <v>6891</v>
      </c>
      <c r="F1659" s="139"/>
      <c r="G1659" s="139" t="s">
        <v>66</v>
      </c>
      <c r="H1659" s="139"/>
      <c r="I1659" s="32">
        <v>2014</v>
      </c>
      <c r="J1659" s="32">
        <v>2014</v>
      </c>
      <c r="K1659" s="139" t="s">
        <v>1</v>
      </c>
      <c r="L1659" s="139" t="s">
        <v>3864</v>
      </c>
      <c r="M1659" s="139"/>
      <c r="N1659" s="139"/>
      <c r="O1659" s="139" t="s">
        <v>3864</v>
      </c>
      <c r="P1659" s="139" t="s">
        <v>55</v>
      </c>
      <c r="Q1659" s="139" t="s">
        <v>58</v>
      </c>
      <c r="R1659" s="140">
        <v>62.7</v>
      </c>
      <c r="S1659" s="140"/>
      <c r="T1659" s="151" t="s">
        <v>370</v>
      </c>
      <c r="U1659" s="140" t="s">
        <v>100</v>
      </c>
      <c r="V1659" s="164" t="s">
        <v>1</v>
      </c>
      <c r="W1659" s="170" t="str">
        <f t="shared" ca="1" si="205"/>
        <v>2014</v>
      </c>
      <c r="X1659" s="170" t="e">
        <f>INDEX(Kraftwerksliste!$C$21:$Z$559,MATCH(A1659,Kraftwerksliste!$D$21:$D$559,0),17)</f>
        <v>#N/A</v>
      </c>
      <c r="Z1659" s="153" t="str" cm="1">
        <f t="array" aca="1" ref="Z1659" ca="1">CELL("format",I1659)</f>
        <v>G</v>
      </c>
      <c r="AA1659" s="6">
        <v>1658</v>
      </c>
      <c r="AB1659" s="173" t="str">
        <f t="shared" ca="1" si="206"/>
        <v>2014</v>
      </c>
      <c r="AC1659" s="6">
        <f t="shared" si="207"/>
        <v>0</v>
      </c>
      <c r="AD1659" s="6">
        <f t="shared" si="208"/>
        <v>0</v>
      </c>
      <c r="AE1659" s="6">
        <f t="shared" si="210"/>
        <v>10</v>
      </c>
      <c r="AF1659" s="6" t="str">
        <f t="shared" si="209"/>
        <v>in Betrieb</v>
      </c>
    </row>
    <row r="1660" spans="1:32" x14ac:dyDescent="0.25">
      <c r="A1660" s="139" t="s">
        <v>5452</v>
      </c>
      <c r="B1660" s="139" t="s">
        <v>5453</v>
      </c>
      <c r="C1660" s="139" t="s">
        <v>4782</v>
      </c>
      <c r="D1660" s="139" t="s">
        <v>6467</v>
      </c>
      <c r="E1660" s="139" t="s">
        <v>6856</v>
      </c>
      <c r="F1660" s="139"/>
      <c r="G1660" s="139" t="s">
        <v>66</v>
      </c>
      <c r="H1660" s="139"/>
      <c r="I1660" s="32">
        <v>2015</v>
      </c>
      <c r="J1660" s="32">
        <v>2015</v>
      </c>
      <c r="K1660" s="139" t="s">
        <v>1</v>
      </c>
      <c r="L1660" s="139" t="s">
        <v>3864</v>
      </c>
      <c r="M1660" s="139"/>
      <c r="N1660" s="139"/>
      <c r="O1660" s="139" t="s">
        <v>3864</v>
      </c>
      <c r="P1660" s="139" t="s">
        <v>55</v>
      </c>
      <c r="Q1660" s="139" t="s">
        <v>58</v>
      </c>
      <c r="R1660" s="140">
        <v>89.1</v>
      </c>
      <c r="S1660" s="140"/>
      <c r="T1660" s="151" t="s">
        <v>1280</v>
      </c>
      <c r="U1660" s="140" t="s">
        <v>100</v>
      </c>
      <c r="V1660" s="164" t="s">
        <v>1</v>
      </c>
      <c r="W1660" s="170" t="str">
        <f t="shared" ca="1" si="205"/>
        <v>2015</v>
      </c>
      <c r="X1660" s="170" t="e">
        <f>INDEX(Kraftwerksliste!$C$21:$Z$559,MATCH(A1660,Kraftwerksliste!$D$21:$D$559,0),17)</f>
        <v>#N/A</v>
      </c>
      <c r="Z1660" s="153" t="str" cm="1">
        <f t="array" aca="1" ref="Z1660" ca="1">CELL("format",I1660)</f>
        <v>G</v>
      </c>
      <c r="AA1660" s="6">
        <v>1659</v>
      </c>
      <c r="AB1660" s="173" t="str">
        <f t="shared" ca="1" si="206"/>
        <v>2015</v>
      </c>
      <c r="AC1660" s="6">
        <f t="shared" si="207"/>
        <v>0</v>
      </c>
      <c r="AD1660" s="6">
        <f t="shared" si="208"/>
        <v>0</v>
      </c>
      <c r="AE1660" s="6">
        <f t="shared" si="210"/>
        <v>10</v>
      </c>
      <c r="AF1660" s="6" t="str">
        <f t="shared" si="209"/>
        <v>in Betrieb</v>
      </c>
    </row>
    <row r="1661" spans="1:32" x14ac:dyDescent="0.25">
      <c r="A1661" s="139" t="s">
        <v>4785</v>
      </c>
      <c r="B1661" s="139"/>
      <c r="C1661" s="139" t="s">
        <v>4786</v>
      </c>
      <c r="D1661" s="139" t="s">
        <v>6470</v>
      </c>
      <c r="E1661" s="139" t="s">
        <v>6471</v>
      </c>
      <c r="F1661" s="139"/>
      <c r="G1661" s="139" t="s">
        <v>144</v>
      </c>
      <c r="H1661" s="139"/>
      <c r="I1661" s="32">
        <v>2014</v>
      </c>
      <c r="J1661" s="32">
        <v>2014</v>
      </c>
      <c r="K1661" s="139" t="s">
        <v>1</v>
      </c>
      <c r="L1661" s="139" t="s">
        <v>3864</v>
      </c>
      <c r="M1661" s="139"/>
      <c r="N1661" s="139"/>
      <c r="O1661" s="139" t="s">
        <v>3864</v>
      </c>
      <c r="P1661" s="139" t="s">
        <v>55</v>
      </c>
      <c r="Q1661" s="139" t="s">
        <v>58</v>
      </c>
      <c r="R1661" s="140">
        <v>15</v>
      </c>
      <c r="S1661" s="140"/>
      <c r="T1661" s="151" t="s">
        <v>1280</v>
      </c>
      <c r="U1661" s="140" t="s">
        <v>77</v>
      </c>
      <c r="V1661" s="164" t="s">
        <v>1</v>
      </c>
      <c r="W1661" s="170" t="str">
        <f t="shared" ca="1" si="205"/>
        <v>2014</v>
      </c>
      <c r="X1661" s="170" t="e">
        <f>INDEX(Kraftwerksliste!$C$21:$Z$559,MATCH(A1661,Kraftwerksliste!$D$21:$D$559,0),17)</f>
        <v>#N/A</v>
      </c>
      <c r="Z1661" s="153" t="str" cm="1">
        <f t="array" aca="1" ref="Z1661" ca="1">CELL("format",I1661)</f>
        <v>G</v>
      </c>
      <c r="AA1661" s="6">
        <v>1660</v>
      </c>
      <c r="AB1661" s="173" t="str">
        <f t="shared" ca="1" si="206"/>
        <v>2014</v>
      </c>
      <c r="AC1661" s="6">
        <f t="shared" si="207"/>
        <v>0</v>
      </c>
      <c r="AD1661" s="6">
        <f t="shared" si="208"/>
        <v>0</v>
      </c>
      <c r="AE1661" s="6">
        <f t="shared" si="210"/>
        <v>10</v>
      </c>
      <c r="AF1661" s="6" t="str">
        <f t="shared" si="209"/>
        <v>in Betrieb</v>
      </c>
    </row>
    <row r="1662" spans="1:32" x14ac:dyDescent="0.25">
      <c r="A1662" s="139" t="s">
        <v>4798</v>
      </c>
      <c r="B1662" s="139"/>
      <c r="C1662" s="139" t="s">
        <v>4799</v>
      </c>
      <c r="D1662" s="139" t="s">
        <v>6482</v>
      </c>
      <c r="E1662" s="139" t="s">
        <v>6483</v>
      </c>
      <c r="F1662" s="139"/>
      <c r="G1662" s="139" t="s">
        <v>78</v>
      </c>
      <c r="H1662" s="139"/>
      <c r="I1662" s="32">
        <v>2014</v>
      </c>
      <c r="J1662" s="32">
        <v>2014</v>
      </c>
      <c r="K1662" s="139" t="s">
        <v>1</v>
      </c>
      <c r="L1662" s="139" t="s">
        <v>3864</v>
      </c>
      <c r="M1662" s="139"/>
      <c r="N1662" s="139"/>
      <c r="O1662" s="139" t="s">
        <v>3864</v>
      </c>
      <c r="P1662" s="139" t="s">
        <v>55</v>
      </c>
      <c r="Q1662" s="139" t="s">
        <v>58</v>
      </c>
      <c r="R1662" s="140">
        <v>15</v>
      </c>
      <c r="S1662" s="140"/>
      <c r="T1662" s="151" t="s">
        <v>370</v>
      </c>
      <c r="U1662" s="140" t="s">
        <v>121</v>
      </c>
      <c r="V1662" s="164" t="s">
        <v>1</v>
      </c>
      <c r="W1662" s="170" t="str">
        <f t="shared" ca="1" si="205"/>
        <v>2014</v>
      </c>
      <c r="X1662" s="170" t="e">
        <f>INDEX(Kraftwerksliste!$C$21:$Z$559,MATCH(A1662,Kraftwerksliste!$D$21:$D$559,0),17)</f>
        <v>#N/A</v>
      </c>
      <c r="Z1662" s="153" t="str" cm="1">
        <f t="array" aca="1" ref="Z1662" ca="1">CELL("format",I1662)</f>
        <v>G</v>
      </c>
      <c r="AA1662" s="6">
        <v>1661</v>
      </c>
      <c r="AB1662" s="173" t="str">
        <f t="shared" ca="1" si="206"/>
        <v>2014</v>
      </c>
      <c r="AC1662" s="6">
        <f t="shared" si="207"/>
        <v>0</v>
      </c>
      <c r="AD1662" s="6">
        <f t="shared" si="208"/>
        <v>0</v>
      </c>
      <c r="AE1662" s="6">
        <f t="shared" si="210"/>
        <v>10</v>
      </c>
      <c r="AF1662" s="6" t="str">
        <f t="shared" si="209"/>
        <v>in Betrieb</v>
      </c>
    </row>
    <row r="1663" spans="1:32" x14ac:dyDescent="0.25">
      <c r="A1663" s="139" t="s">
        <v>5375</v>
      </c>
      <c r="B1663" s="139"/>
      <c r="C1663" s="139" t="s">
        <v>5376</v>
      </c>
      <c r="D1663" s="139" t="s">
        <v>6809</v>
      </c>
      <c r="E1663" s="139" t="s">
        <v>6810</v>
      </c>
      <c r="F1663" s="139"/>
      <c r="G1663" s="139" t="s">
        <v>78</v>
      </c>
      <c r="H1663" s="139"/>
      <c r="I1663" s="32">
        <v>2014</v>
      </c>
      <c r="J1663" s="32">
        <v>2014</v>
      </c>
      <c r="K1663" s="139" t="s">
        <v>1</v>
      </c>
      <c r="L1663" s="139" t="s">
        <v>3864</v>
      </c>
      <c r="M1663" s="139"/>
      <c r="N1663" s="139"/>
      <c r="O1663" s="139" t="s">
        <v>3864</v>
      </c>
      <c r="P1663" s="139" t="s">
        <v>55</v>
      </c>
      <c r="Q1663" s="139" t="s">
        <v>58</v>
      </c>
      <c r="R1663" s="140">
        <v>33</v>
      </c>
      <c r="S1663" s="140"/>
      <c r="T1663" s="151" t="s">
        <v>370</v>
      </c>
      <c r="U1663" s="140" t="s">
        <v>121</v>
      </c>
      <c r="V1663" s="164" t="s">
        <v>1</v>
      </c>
      <c r="W1663" s="170" t="str">
        <f t="shared" ref="W1663:W1726" ca="1" si="211">IF(ISBLANK(I1663),2010,IF(Z1663="D1",YEAR(I1663),RIGHT(I1663,4)))</f>
        <v>2014</v>
      </c>
      <c r="X1663" s="170" t="e">
        <f>INDEX(Kraftwerksliste!$C$21:$Z$559,MATCH(A1663,Kraftwerksliste!$D$21:$D$559,0),17)</f>
        <v>#N/A</v>
      </c>
      <c r="Z1663" s="153" t="str" cm="1">
        <f t="array" aca="1" ref="Z1663" ca="1">CELL("format",I1663)</f>
        <v>G</v>
      </c>
      <c r="AA1663" s="6">
        <v>1662</v>
      </c>
      <c r="AB1663" s="173" t="str">
        <f t="shared" ref="AB1663:AB1726" ca="1" si="212">W1663</f>
        <v>2014</v>
      </c>
      <c r="AC1663" s="6">
        <f t="shared" si="207"/>
        <v>0</v>
      </c>
      <c r="AD1663" s="6">
        <f t="shared" si="208"/>
        <v>0</v>
      </c>
      <c r="AE1663" s="6">
        <f t="shared" si="210"/>
        <v>10</v>
      </c>
      <c r="AF1663" s="6" t="str">
        <f t="shared" si="209"/>
        <v>in Betrieb</v>
      </c>
    </row>
    <row r="1664" spans="1:32" x14ac:dyDescent="0.25">
      <c r="A1664" s="50" t="s">
        <v>4063</v>
      </c>
      <c r="B1664" s="50"/>
      <c r="C1664" s="50" t="s">
        <v>4064</v>
      </c>
      <c r="D1664" s="77" t="s">
        <v>6063</v>
      </c>
      <c r="E1664" s="50" t="s">
        <v>6064</v>
      </c>
      <c r="F1664" s="50"/>
      <c r="G1664" s="56" t="s">
        <v>78</v>
      </c>
      <c r="H1664" s="50"/>
      <c r="I1664" s="32">
        <v>2014</v>
      </c>
      <c r="J1664" s="32">
        <v>2014</v>
      </c>
      <c r="K1664" s="50" t="s">
        <v>1</v>
      </c>
      <c r="L1664" s="50" t="s">
        <v>3864</v>
      </c>
      <c r="M1664" s="50"/>
      <c r="N1664" s="50"/>
      <c r="O1664" s="50" t="s">
        <v>3864</v>
      </c>
      <c r="P1664" s="50" t="s">
        <v>55</v>
      </c>
      <c r="Q1664" s="50" t="s">
        <v>58</v>
      </c>
      <c r="R1664" s="55">
        <v>12.268000000000001</v>
      </c>
      <c r="S1664" s="50"/>
      <c r="T1664" s="146" t="s">
        <v>149</v>
      </c>
      <c r="U1664" s="50" t="s">
        <v>121</v>
      </c>
      <c r="V1664" s="153" t="s">
        <v>1</v>
      </c>
      <c r="W1664" s="170" t="str">
        <f t="shared" ca="1" si="211"/>
        <v>2014</v>
      </c>
      <c r="X1664" s="170" t="e">
        <f>INDEX(Kraftwerksliste!$C$21:$Z$559,MATCH(A1664,Kraftwerksliste!$D$21:$D$559,0),17)</f>
        <v>#N/A</v>
      </c>
      <c r="Z1664" s="153" t="str" cm="1">
        <f t="array" aca="1" ref="Z1664" ca="1">CELL("format",I1664)</f>
        <v>G</v>
      </c>
      <c r="AA1664" s="6">
        <v>1663</v>
      </c>
      <c r="AB1664" s="173" t="str">
        <f t="shared" ca="1" si="212"/>
        <v>2014</v>
      </c>
      <c r="AC1664" s="6">
        <f t="shared" si="207"/>
        <v>0</v>
      </c>
      <c r="AD1664" s="6">
        <f t="shared" si="208"/>
        <v>0</v>
      </c>
      <c r="AE1664" s="6">
        <f t="shared" si="210"/>
        <v>10</v>
      </c>
      <c r="AF1664" s="6" t="str">
        <f t="shared" si="209"/>
        <v>in Betrieb</v>
      </c>
    </row>
    <row r="1665" spans="1:32" ht="75" x14ac:dyDescent="0.25">
      <c r="A1665" s="54" t="s">
        <v>3991</v>
      </c>
      <c r="B1665" s="51" t="s">
        <v>81</v>
      </c>
      <c r="C1665" s="51" t="s">
        <v>3992</v>
      </c>
      <c r="D1665" s="75" t="s">
        <v>6029</v>
      </c>
      <c r="E1665" s="62" t="s">
        <v>6030</v>
      </c>
      <c r="F1665" s="51"/>
      <c r="G1665" s="36" t="s">
        <v>54</v>
      </c>
      <c r="H1665" s="50"/>
      <c r="I1665" s="32">
        <v>2014</v>
      </c>
      <c r="J1665" s="32">
        <v>2014</v>
      </c>
      <c r="K1665" s="50" t="s">
        <v>1</v>
      </c>
      <c r="L1665" s="50" t="s">
        <v>3864</v>
      </c>
      <c r="M1665" s="51"/>
      <c r="N1665" s="50"/>
      <c r="O1665" s="92" t="s">
        <v>3864</v>
      </c>
      <c r="P1665" s="36" t="s">
        <v>55</v>
      </c>
      <c r="Q1665" s="50" t="s">
        <v>58</v>
      </c>
      <c r="R1665" s="76">
        <v>66.599999999999994</v>
      </c>
      <c r="S1665" s="58"/>
      <c r="T1665" s="50" t="s">
        <v>1228</v>
      </c>
      <c r="U1665" s="62" t="s">
        <v>86</v>
      </c>
      <c r="V1665" s="154" t="s">
        <v>1</v>
      </c>
      <c r="W1665" s="170" t="str">
        <f t="shared" ca="1" si="211"/>
        <v>2014</v>
      </c>
      <c r="X1665" s="170" t="e">
        <f>INDEX(Kraftwerksliste!$C$21:$Z$559,MATCH(A1665,Kraftwerksliste!$D$21:$D$559,0),17)</f>
        <v>#N/A</v>
      </c>
      <c r="Z1665" s="153" t="str" cm="1">
        <f t="array" aca="1" ref="Z1665" ca="1">CELL("format",I1665)</f>
        <v>G</v>
      </c>
      <c r="AA1665" s="6">
        <v>1664</v>
      </c>
      <c r="AB1665" s="173" t="str">
        <f t="shared" ca="1" si="212"/>
        <v>2014</v>
      </c>
      <c r="AC1665" s="6">
        <f t="shared" si="207"/>
        <v>0</v>
      </c>
      <c r="AD1665" s="6">
        <f t="shared" si="208"/>
        <v>0</v>
      </c>
      <c r="AE1665" s="6">
        <f t="shared" si="210"/>
        <v>10</v>
      </c>
      <c r="AF1665" s="6" t="str">
        <f t="shared" si="209"/>
        <v>in Betrieb</v>
      </c>
    </row>
    <row r="1666" spans="1:32" x14ac:dyDescent="0.25">
      <c r="A1666" s="139" t="s">
        <v>5105</v>
      </c>
      <c r="B1666" s="139"/>
      <c r="C1666" s="139" t="s">
        <v>5106</v>
      </c>
      <c r="D1666" s="139" t="s">
        <v>6665</v>
      </c>
      <c r="E1666" s="139" t="s">
        <v>6666</v>
      </c>
      <c r="F1666" s="139"/>
      <c r="G1666" s="139" t="s">
        <v>127</v>
      </c>
      <c r="H1666" s="139"/>
      <c r="I1666" s="32">
        <v>2014</v>
      </c>
      <c r="J1666" s="32">
        <v>2014</v>
      </c>
      <c r="K1666" s="139" t="s">
        <v>1</v>
      </c>
      <c r="L1666" s="139" t="s">
        <v>3864</v>
      </c>
      <c r="M1666" s="139"/>
      <c r="N1666" s="139"/>
      <c r="O1666" s="139" t="s">
        <v>3864</v>
      </c>
      <c r="P1666" s="139" t="s">
        <v>55</v>
      </c>
      <c r="Q1666" s="139" t="s">
        <v>58</v>
      </c>
      <c r="R1666" s="140">
        <v>12.5</v>
      </c>
      <c r="S1666" s="140"/>
      <c r="T1666" s="151" t="s">
        <v>149</v>
      </c>
      <c r="U1666" s="140" t="s">
        <v>2257</v>
      </c>
      <c r="V1666" s="164" t="s">
        <v>1</v>
      </c>
      <c r="W1666" s="170" t="str">
        <f t="shared" ca="1" si="211"/>
        <v>2014</v>
      </c>
      <c r="X1666" s="170" t="e">
        <f>INDEX(Kraftwerksliste!$C$21:$Z$559,MATCH(A1666,Kraftwerksliste!$D$21:$D$559,0),17)</f>
        <v>#N/A</v>
      </c>
      <c r="Z1666" s="153" t="str" cm="1">
        <f t="array" aca="1" ref="Z1666" ca="1">CELL("format",I1666)</f>
        <v>G</v>
      </c>
      <c r="AA1666" s="6">
        <v>1665</v>
      </c>
      <c r="AB1666" s="173" t="str">
        <f t="shared" ca="1" si="212"/>
        <v>2014</v>
      </c>
      <c r="AC1666" s="6">
        <f t="shared" ref="AC1666:AC1729" si="213">IF(RIGHT(K1666,9)="(mit StA)",1,0)</f>
        <v>0</v>
      </c>
      <c r="AD1666" s="6">
        <f t="shared" ref="AD1666:AD1729" si="214">IF(RIGHT(K1666,10)="(ohne StA)",1,0)</f>
        <v>0</v>
      </c>
      <c r="AE1666" s="6">
        <f t="shared" si="210"/>
        <v>10</v>
      </c>
      <c r="AF1666" s="6" t="str">
        <f t="shared" ref="AF1666:AF1729" si="215">IF(AC1666=1,LEFT(K1666,AE1666-9),IF(AD1666=1,LEFT(K1666,AE1666-10),K1666))</f>
        <v>in Betrieb</v>
      </c>
    </row>
    <row r="1667" spans="1:32" x14ac:dyDescent="0.25">
      <c r="A1667" s="54" t="s">
        <v>4075</v>
      </c>
      <c r="B1667" s="50"/>
      <c r="C1667" s="50" t="s">
        <v>4076</v>
      </c>
      <c r="D1667" s="75" t="s">
        <v>6069</v>
      </c>
      <c r="E1667" s="62" t="s">
        <v>6070</v>
      </c>
      <c r="F1667" s="50"/>
      <c r="G1667" s="56" t="s">
        <v>59</v>
      </c>
      <c r="H1667" s="50"/>
      <c r="I1667" s="32">
        <v>2014</v>
      </c>
      <c r="J1667" s="32">
        <v>2014</v>
      </c>
      <c r="K1667" s="50" t="s">
        <v>1</v>
      </c>
      <c r="L1667" s="50" t="s">
        <v>3864</v>
      </c>
      <c r="M1667" s="50"/>
      <c r="N1667" s="50"/>
      <c r="O1667" s="92" t="s">
        <v>3864</v>
      </c>
      <c r="P1667" s="50" t="s">
        <v>55</v>
      </c>
      <c r="Q1667" s="50" t="s">
        <v>58</v>
      </c>
      <c r="R1667" s="76">
        <v>45.75</v>
      </c>
      <c r="S1667" s="50"/>
      <c r="T1667" s="54" t="s">
        <v>370</v>
      </c>
      <c r="U1667" s="62" t="s">
        <v>161</v>
      </c>
      <c r="V1667" s="154" t="s">
        <v>1</v>
      </c>
      <c r="W1667" s="170" t="str">
        <f t="shared" ca="1" si="211"/>
        <v>2014</v>
      </c>
      <c r="X1667" s="170" t="e">
        <f>INDEX(Kraftwerksliste!$C$21:$Z$559,MATCH(A1667,Kraftwerksliste!$D$21:$D$559,0),17)</f>
        <v>#N/A</v>
      </c>
      <c r="Z1667" s="153" t="str" cm="1">
        <f t="array" aca="1" ref="Z1667" ca="1">CELL("format",I1667)</f>
        <v>G</v>
      </c>
      <c r="AA1667" s="6">
        <v>1666</v>
      </c>
      <c r="AB1667" s="173" t="str">
        <f t="shared" ca="1" si="212"/>
        <v>2014</v>
      </c>
      <c r="AC1667" s="6">
        <f t="shared" si="213"/>
        <v>0</v>
      </c>
      <c r="AD1667" s="6">
        <f t="shared" si="214"/>
        <v>0</v>
      </c>
      <c r="AE1667" s="6">
        <f t="shared" si="210"/>
        <v>10</v>
      </c>
      <c r="AF1667" s="6" t="str">
        <f t="shared" si="215"/>
        <v>in Betrieb</v>
      </c>
    </row>
    <row r="1668" spans="1:32" x14ac:dyDescent="0.25">
      <c r="A1668" s="139" t="s">
        <v>4888</v>
      </c>
      <c r="B1668" s="139"/>
      <c r="C1668" s="139" t="s">
        <v>4889</v>
      </c>
      <c r="D1668" s="139" t="s">
        <v>6526</v>
      </c>
      <c r="E1668" s="139" t="s">
        <v>6527</v>
      </c>
      <c r="F1668" s="139" t="s">
        <v>6528</v>
      </c>
      <c r="G1668" s="139" t="s">
        <v>127</v>
      </c>
      <c r="H1668" s="139"/>
      <c r="I1668" s="32">
        <v>2014</v>
      </c>
      <c r="J1668" s="32">
        <v>2014</v>
      </c>
      <c r="K1668" s="139" t="s">
        <v>1</v>
      </c>
      <c r="L1668" s="139" t="s">
        <v>3864</v>
      </c>
      <c r="M1668" s="139"/>
      <c r="N1668" s="139"/>
      <c r="O1668" s="139" t="s">
        <v>3864</v>
      </c>
      <c r="P1668" s="139" t="s">
        <v>55</v>
      </c>
      <c r="Q1668" s="139" t="s">
        <v>58</v>
      </c>
      <c r="R1668" s="140">
        <v>18.45</v>
      </c>
      <c r="S1668" s="140"/>
      <c r="T1668" s="151" t="s">
        <v>370</v>
      </c>
      <c r="U1668" s="140" t="s">
        <v>1169</v>
      </c>
      <c r="V1668" s="164" t="s">
        <v>1</v>
      </c>
      <c r="W1668" s="170" t="str">
        <f t="shared" ca="1" si="211"/>
        <v>2014</v>
      </c>
      <c r="X1668" s="170" t="e">
        <f>INDEX(Kraftwerksliste!$C$21:$Z$559,MATCH(A1668,Kraftwerksliste!$D$21:$D$559,0),17)</f>
        <v>#N/A</v>
      </c>
      <c r="Z1668" s="153" t="str" cm="1">
        <f t="array" aca="1" ref="Z1668" ca="1">CELL("format",I1668)</f>
        <v>G</v>
      </c>
      <c r="AA1668" s="6">
        <v>1667</v>
      </c>
      <c r="AB1668" s="173" t="str">
        <f t="shared" ca="1" si="212"/>
        <v>2014</v>
      </c>
      <c r="AC1668" s="6">
        <f t="shared" si="213"/>
        <v>0</v>
      </c>
      <c r="AD1668" s="6">
        <f t="shared" si="214"/>
        <v>0</v>
      </c>
      <c r="AE1668" s="6">
        <f t="shared" si="210"/>
        <v>10</v>
      </c>
      <c r="AF1668" s="6" t="str">
        <f t="shared" si="215"/>
        <v>in Betrieb</v>
      </c>
    </row>
    <row r="1669" spans="1:32" x14ac:dyDescent="0.25">
      <c r="A1669" s="139" t="s">
        <v>5287</v>
      </c>
      <c r="B1669" s="139" t="s">
        <v>5288</v>
      </c>
      <c r="C1669" s="139" t="s">
        <v>5289</v>
      </c>
      <c r="D1669" s="139" t="s">
        <v>6762</v>
      </c>
      <c r="E1669" s="139" t="s">
        <v>6763</v>
      </c>
      <c r="F1669" s="139"/>
      <c r="G1669" s="139" t="s">
        <v>66</v>
      </c>
      <c r="H1669" s="139"/>
      <c r="I1669" s="32">
        <v>2014</v>
      </c>
      <c r="J1669" s="32">
        <v>2014</v>
      </c>
      <c r="K1669" s="139" t="s">
        <v>1</v>
      </c>
      <c r="L1669" s="139" t="s">
        <v>3864</v>
      </c>
      <c r="M1669" s="139"/>
      <c r="N1669" s="139"/>
      <c r="O1669" s="139" t="s">
        <v>3864</v>
      </c>
      <c r="P1669" s="139" t="s">
        <v>55</v>
      </c>
      <c r="Q1669" s="139" t="s">
        <v>58</v>
      </c>
      <c r="R1669" s="140">
        <v>10</v>
      </c>
      <c r="S1669" s="140"/>
      <c r="T1669" s="151" t="s">
        <v>1280</v>
      </c>
      <c r="U1669" s="140" t="s">
        <v>77</v>
      </c>
      <c r="V1669" s="164" t="s">
        <v>1</v>
      </c>
      <c r="W1669" s="170" t="str">
        <f t="shared" ca="1" si="211"/>
        <v>2014</v>
      </c>
      <c r="X1669" s="170" t="e">
        <f>INDEX(Kraftwerksliste!$C$21:$Z$559,MATCH(A1669,Kraftwerksliste!$D$21:$D$559,0),17)</f>
        <v>#N/A</v>
      </c>
      <c r="Z1669" s="153" t="str" cm="1">
        <f t="array" aca="1" ref="Z1669" ca="1">CELL("format",I1669)</f>
        <v>G</v>
      </c>
      <c r="AA1669" s="6">
        <v>1668</v>
      </c>
      <c r="AB1669" s="173" t="str">
        <f t="shared" ca="1" si="212"/>
        <v>2014</v>
      </c>
      <c r="AC1669" s="6">
        <f t="shared" si="213"/>
        <v>0</v>
      </c>
      <c r="AD1669" s="6">
        <f t="shared" si="214"/>
        <v>0</v>
      </c>
      <c r="AE1669" s="6">
        <f t="shared" si="210"/>
        <v>10</v>
      </c>
      <c r="AF1669" s="6" t="str">
        <f t="shared" si="215"/>
        <v>in Betrieb</v>
      </c>
    </row>
    <row r="1670" spans="1:32" x14ac:dyDescent="0.25">
      <c r="A1670" s="139" t="s">
        <v>5893</v>
      </c>
      <c r="B1670" s="139"/>
      <c r="C1670" s="139" t="s">
        <v>5894</v>
      </c>
      <c r="D1670" s="139" t="s">
        <v>7134</v>
      </c>
      <c r="E1670" s="139" t="s">
        <v>7135</v>
      </c>
      <c r="F1670" s="139"/>
      <c r="G1670" s="139" t="s">
        <v>220</v>
      </c>
      <c r="H1670" s="139"/>
      <c r="I1670" s="32">
        <v>2014</v>
      </c>
      <c r="J1670" s="32">
        <v>2014</v>
      </c>
      <c r="K1670" s="139" t="s">
        <v>1</v>
      </c>
      <c r="L1670" s="139" t="s">
        <v>3864</v>
      </c>
      <c r="M1670" s="139"/>
      <c r="N1670" s="139"/>
      <c r="O1670" s="139" t="s">
        <v>3864</v>
      </c>
      <c r="P1670" s="139" t="s">
        <v>55</v>
      </c>
      <c r="Q1670" s="139" t="s">
        <v>58</v>
      </c>
      <c r="R1670" s="140">
        <v>12.2</v>
      </c>
      <c r="S1670" s="140"/>
      <c r="T1670" s="151" t="s">
        <v>149</v>
      </c>
      <c r="U1670" s="140" t="s">
        <v>7454</v>
      </c>
      <c r="V1670" s="164" t="s">
        <v>1</v>
      </c>
      <c r="W1670" s="170" t="str">
        <f t="shared" ca="1" si="211"/>
        <v>2014</v>
      </c>
      <c r="X1670" s="170" t="e">
        <f>INDEX(Kraftwerksliste!$C$21:$Z$559,MATCH(A1670,Kraftwerksliste!$D$21:$D$559,0),17)</f>
        <v>#N/A</v>
      </c>
      <c r="Z1670" s="153" t="str" cm="1">
        <f t="array" aca="1" ref="Z1670" ca="1">CELL("format",I1670)</f>
        <v>G</v>
      </c>
      <c r="AA1670" s="6">
        <v>1669</v>
      </c>
      <c r="AB1670" s="173" t="str">
        <f t="shared" ca="1" si="212"/>
        <v>2014</v>
      </c>
      <c r="AC1670" s="6">
        <f t="shared" si="213"/>
        <v>0</v>
      </c>
      <c r="AD1670" s="6">
        <f t="shared" si="214"/>
        <v>0</v>
      </c>
      <c r="AE1670" s="6">
        <f t="shared" si="210"/>
        <v>10</v>
      </c>
      <c r="AF1670" s="6" t="str">
        <f t="shared" si="215"/>
        <v>in Betrieb</v>
      </c>
    </row>
    <row r="1671" spans="1:32" x14ac:dyDescent="0.25">
      <c r="A1671" s="50" t="s">
        <v>4568</v>
      </c>
      <c r="B1671" s="33"/>
      <c r="C1671" s="33" t="s">
        <v>4569</v>
      </c>
      <c r="D1671" s="80" t="s">
        <v>6342</v>
      </c>
      <c r="E1671" s="33" t="s">
        <v>6343</v>
      </c>
      <c r="F1671" s="33" t="s">
        <v>6344</v>
      </c>
      <c r="G1671" s="56" t="s">
        <v>99</v>
      </c>
      <c r="H1671" s="33"/>
      <c r="I1671" s="32">
        <v>2014</v>
      </c>
      <c r="J1671" s="32">
        <v>2014</v>
      </c>
      <c r="K1671" s="50" t="s">
        <v>1</v>
      </c>
      <c r="L1671" s="58" t="s">
        <v>3864</v>
      </c>
      <c r="M1671" s="58"/>
      <c r="N1671" s="36"/>
      <c r="O1671" s="36" t="s">
        <v>3864</v>
      </c>
      <c r="P1671" s="36" t="s">
        <v>55</v>
      </c>
      <c r="Q1671" s="33" t="s">
        <v>58</v>
      </c>
      <c r="R1671" s="52">
        <v>22.95</v>
      </c>
      <c r="S1671" s="36"/>
      <c r="T1671" s="54" t="s">
        <v>370</v>
      </c>
      <c r="U1671" s="33" t="s">
        <v>252</v>
      </c>
      <c r="V1671" s="159" t="s">
        <v>1</v>
      </c>
      <c r="W1671" s="170" t="str">
        <f t="shared" ca="1" si="211"/>
        <v>2014</v>
      </c>
      <c r="X1671" s="170" t="e">
        <f>INDEX(Kraftwerksliste!$C$21:$Z$559,MATCH(A1671,Kraftwerksliste!$D$21:$D$559,0),17)</f>
        <v>#N/A</v>
      </c>
      <c r="Z1671" s="153" t="str" cm="1">
        <f t="array" aca="1" ref="Z1671" ca="1">CELL("format",I1671)</f>
        <v>G</v>
      </c>
      <c r="AA1671" s="6">
        <v>1670</v>
      </c>
      <c r="AB1671" s="173" t="str">
        <f t="shared" ca="1" si="212"/>
        <v>2014</v>
      </c>
      <c r="AC1671" s="6">
        <f t="shared" si="213"/>
        <v>0</v>
      </c>
      <c r="AD1671" s="6">
        <f t="shared" si="214"/>
        <v>0</v>
      </c>
      <c r="AE1671" s="6">
        <f t="shared" si="210"/>
        <v>10</v>
      </c>
      <c r="AF1671" s="6" t="str">
        <f t="shared" si="215"/>
        <v>in Betrieb</v>
      </c>
    </row>
    <row r="1672" spans="1:32" x14ac:dyDescent="0.25">
      <c r="A1672" s="139" t="s">
        <v>5706</v>
      </c>
      <c r="B1672" s="139" t="s">
        <v>2031</v>
      </c>
      <c r="C1672" s="139" t="s">
        <v>5707</v>
      </c>
      <c r="D1672" s="139" t="s">
        <v>7023</v>
      </c>
      <c r="E1672" s="139" t="s">
        <v>7024</v>
      </c>
      <c r="F1672" s="139"/>
      <c r="G1672" s="139" t="s">
        <v>66</v>
      </c>
      <c r="H1672" s="139"/>
      <c r="I1672" s="32">
        <v>2014</v>
      </c>
      <c r="J1672" s="32">
        <v>2014</v>
      </c>
      <c r="K1672" s="139" t="s">
        <v>1</v>
      </c>
      <c r="L1672" s="139" t="s">
        <v>3864</v>
      </c>
      <c r="M1672" s="139"/>
      <c r="N1672" s="139"/>
      <c r="O1672" s="139" t="s">
        <v>3864</v>
      </c>
      <c r="P1672" s="139" t="s">
        <v>55</v>
      </c>
      <c r="Q1672" s="139" t="s">
        <v>58</v>
      </c>
      <c r="R1672" s="140">
        <v>41.7</v>
      </c>
      <c r="S1672" s="140"/>
      <c r="T1672" s="151" t="s">
        <v>370</v>
      </c>
      <c r="U1672" s="140" t="s">
        <v>77</v>
      </c>
      <c r="V1672" s="164" t="s">
        <v>1</v>
      </c>
      <c r="W1672" s="170" t="str">
        <f t="shared" ca="1" si="211"/>
        <v>2014</v>
      </c>
      <c r="X1672" s="170" t="e">
        <f>INDEX(Kraftwerksliste!$C$21:$Z$559,MATCH(A1672,Kraftwerksliste!$D$21:$D$559,0),17)</f>
        <v>#N/A</v>
      </c>
      <c r="Z1672" s="153" t="str" cm="1">
        <f t="array" aca="1" ref="Z1672" ca="1">CELL("format",I1672)</f>
        <v>G</v>
      </c>
      <c r="AA1672" s="6">
        <v>1671</v>
      </c>
      <c r="AB1672" s="173" t="str">
        <f t="shared" ca="1" si="212"/>
        <v>2014</v>
      </c>
      <c r="AC1672" s="6">
        <f t="shared" si="213"/>
        <v>0</v>
      </c>
      <c r="AD1672" s="6">
        <f t="shared" si="214"/>
        <v>0</v>
      </c>
      <c r="AE1672" s="6">
        <f t="shared" si="210"/>
        <v>10</v>
      </c>
      <c r="AF1672" s="6" t="str">
        <f t="shared" si="215"/>
        <v>in Betrieb</v>
      </c>
    </row>
    <row r="1673" spans="1:32" x14ac:dyDescent="0.25">
      <c r="A1673" s="139" t="s">
        <v>5712</v>
      </c>
      <c r="B1673" s="139"/>
      <c r="C1673" s="139" t="s">
        <v>5713</v>
      </c>
      <c r="D1673" s="139" t="s">
        <v>7027</v>
      </c>
      <c r="E1673" s="139" t="s">
        <v>7028</v>
      </c>
      <c r="F1673" s="139"/>
      <c r="G1673" s="139" t="s">
        <v>59</v>
      </c>
      <c r="H1673" s="139"/>
      <c r="I1673" s="32">
        <v>2014</v>
      </c>
      <c r="J1673" s="32">
        <v>2014</v>
      </c>
      <c r="K1673" s="139" t="s">
        <v>1</v>
      </c>
      <c r="L1673" s="139" t="s">
        <v>3864</v>
      </c>
      <c r="M1673" s="139"/>
      <c r="N1673" s="139"/>
      <c r="O1673" s="139" t="s">
        <v>3864</v>
      </c>
      <c r="P1673" s="139" t="s">
        <v>55</v>
      </c>
      <c r="Q1673" s="139" t="s">
        <v>58</v>
      </c>
      <c r="R1673" s="140">
        <v>33</v>
      </c>
      <c r="S1673" s="140"/>
      <c r="T1673" s="151" t="s">
        <v>1280</v>
      </c>
      <c r="U1673" s="140" t="s">
        <v>161</v>
      </c>
      <c r="V1673" s="164" t="s">
        <v>1</v>
      </c>
      <c r="W1673" s="170" t="str">
        <f t="shared" ca="1" si="211"/>
        <v>2014</v>
      </c>
      <c r="X1673" s="170" t="e">
        <f>INDEX(Kraftwerksliste!$C$21:$Z$559,MATCH(A1673,Kraftwerksliste!$D$21:$D$559,0),17)</f>
        <v>#N/A</v>
      </c>
      <c r="Z1673" s="153" t="str" cm="1">
        <f t="array" aca="1" ref="Z1673" ca="1">CELL("format",I1673)</f>
        <v>G</v>
      </c>
      <c r="AA1673" s="6">
        <v>1672</v>
      </c>
      <c r="AB1673" s="173" t="str">
        <f t="shared" ca="1" si="212"/>
        <v>2014</v>
      </c>
      <c r="AC1673" s="6">
        <f t="shared" si="213"/>
        <v>0</v>
      </c>
      <c r="AD1673" s="6">
        <f t="shared" si="214"/>
        <v>0</v>
      </c>
      <c r="AE1673" s="6">
        <f t="shared" si="210"/>
        <v>10</v>
      </c>
      <c r="AF1673" s="6" t="str">
        <f t="shared" si="215"/>
        <v>in Betrieb</v>
      </c>
    </row>
    <row r="1674" spans="1:32" x14ac:dyDescent="0.25">
      <c r="A1674" s="139" t="s">
        <v>5734</v>
      </c>
      <c r="B1674" s="139"/>
      <c r="C1674" s="139" t="s">
        <v>5735</v>
      </c>
      <c r="D1674" s="139" t="s">
        <v>7042</v>
      </c>
      <c r="E1674" s="139" t="s">
        <v>7043</v>
      </c>
      <c r="F1674" s="139"/>
      <c r="G1674" s="139" t="s">
        <v>144</v>
      </c>
      <c r="H1674" s="139"/>
      <c r="I1674" s="32">
        <v>2014</v>
      </c>
      <c r="J1674" s="32">
        <v>2014</v>
      </c>
      <c r="K1674" s="139" t="s">
        <v>1</v>
      </c>
      <c r="L1674" s="139" t="s">
        <v>3864</v>
      </c>
      <c r="M1674" s="139"/>
      <c r="N1674" s="139"/>
      <c r="O1674" s="139" t="s">
        <v>3864</v>
      </c>
      <c r="P1674" s="139" t="s">
        <v>55</v>
      </c>
      <c r="Q1674" s="139" t="s">
        <v>58</v>
      </c>
      <c r="R1674" s="140">
        <v>11</v>
      </c>
      <c r="S1674" s="140"/>
      <c r="T1674" s="151" t="s">
        <v>3212</v>
      </c>
      <c r="U1674" s="140" t="s">
        <v>77</v>
      </c>
      <c r="V1674" s="164" t="s">
        <v>1</v>
      </c>
      <c r="W1674" s="170" t="str">
        <f t="shared" ca="1" si="211"/>
        <v>2014</v>
      </c>
      <c r="X1674" s="170" t="e">
        <f>INDEX(Kraftwerksliste!$C$21:$Z$559,MATCH(A1674,Kraftwerksliste!$D$21:$D$559,0),17)</f>
        <v>#N/A</v>
      </c>
      <c r="Z1674" s="153" t="str" cm="1">
        <f t="array" aca="1" ref="Z1674" ca="1">CELL("format",I1674)</f>
        <v>G</v>
      </c>
      <c r="AA1674" s="6">
        <v>1673</v>
      </c>
      <c r="AB1674" s="173" t="str">
        <f t="shared" ca="1" si="212"/>
        <v>2014</v>
      </c>
      <c r="AC1674" s="6">
        <f t="shared" si="213"/>
        <v>0</v>
      </c>
      <c r="AD1674" s="6">
        <f t="shared" si="214"/>
        <v>0</v>
      </c>
      <c r="AE1674" s="6">
        <f t="shared" si="210"/>
        <v>10</v>
      </c>
      <c r="AF1674" s="6" t="str">
        <f t="shared" si="215"/>
        <v>in Betrieb</v>
      </c>
    </row>
    <row r="1675" spans="1:32" ht="14.5" x14ac:dyDescent="0.35">
      <c r="A1675" s="122" t="s">
        <v>4461</v>
      </c>
      <c r="B1675" s="122"/>
      <c r="C1675" s="122" t="s">
        <v>4462</v>
      </c>
      <c r="D1675" s="122" t="s">
        <v>6277</v>
      </c>
      <c r="E1675" s="122" t="s">
        <v>6278</v>
      </c>
      <c r="F1675" s="122"/>
      <c r="G1675" s="119" t="s">
        <v>99</v>
      </c>
      <c r="H1675" s="122"/>
      <c r="I1675" s="32">
        <v>2014</v>
      </c>
      <c r="J1675" s="32">
        <v>2014</v>
      </c>
      <c r="K1675" s="50" t="s">
        <v>1</v>
      </c>
      <c r="L1675" s="88" t="s">
        <v>3864</v>
      </c>
      <c r="M1675" s="122"/>
      <c r="N1675" s="122"/>
      <c r="O1675" s="88" t="s">
        <v>3864</v>
      </c>
      <c r="P1675" s="121" t="s">
        <v>55</v>
      </c>
      <c r="Q1675" s="122" t="s">
        <v>58</v>
      </c>
      <c r="R1675" s="134">
        <v>18.3</v>
      </c>
      <c r="S1675" s="33"/>
      <c r="T1675" s="50" t="s">
        <v>370</v>
      </c>
      <c r="U1675" s="33" t="s">
        <v>252</v>
      </c>
      <c r="V1675" s="159" t="s">
        <v>1</v>
      </c>
      <c r="W1675" s="170" t="str">
        <f t="shared" ca="1" si="211"/>
        <v>2014</v>
      </c>
      <c r="X1675" s="170" t="e">
        <f>INDEX(Kraftwerksliste!$C$21:$Z$559,MATCH(A1675,Kraftwerksliste!$D$21:$D$559,0),17)</f>
        <v>#N/A</v>
      </c>
      <c r="Z1675" s="153" t="str" cm="1">
        <f t="array" aca="1" ref="Z1675" ca="1">CELL("format",I1675)</f>
        <v>G</v>
      </c>
      <c r="AA1675" s="6">
        <v>1674</v>
      </c>
      <c r="AB1675" s="173" t="str">
        <f t="shared" ca="1" si="212"/>
        <v>2014</v>
      </c>
      <c r="AC1675" s="6">
        <f t="shared" si="213"/>
        <v>0</v>
      </c>
      <c r="AD1675" s="6">
        <f t="shared" si="214"/>
        <v>0</v>
      </c>
      <c r="AE1675" s="6">
        <f t="shared" si="210"/>
        <v>10</v>
      </c>
      <c r="AF1675" s="6" t="str">
        <f t="shared" si="215"/>
        <v>in Betrieb</v>
      </c>
    </row>
    <row r="1676" spans="1:32" x14ac:dyDescent="0.25">
      <c r="A1676" s="139" t="s">
        <v>5763</v>
      </c>
      <c r="B1676" s="139"/>
      <c r="C1676" s="139" t="s">
        <v>5764</v>
      </c>
      <c r="D1676" s="139" t="s">
        <v>7064</v>
      </c>
      <c r="E1676" s="139" t="s">
        <v>7065</v>
      </c>
      <c r="F1676" s="139" t="s">
        <v>7067</v>
      </c>
      <c r="G1676" s="139" t="s">
        <v>78</v>
      </c>
      <c r="H1676" s="139"/>
      <c r="I1676" s="32">
        <v>2014</v>
      </c>
      <c r="J1676" s="32">
        <v>2014</v>
      </c>
      <c r="K1676" s="139" t="s">
        <v>1</v>
      </c>
      <c r="L1676" s="139" t="s">
        <v>3864</v>
      </c>
      <c r="M1676" s="139"/>
      <c r="N1676" s="139"/>
      <c r="O1676" s="139" t="s">
        <v>3864</v>
      </c>
      <c r="P1676" s="139" t="s">
        <v>55</v>
      </c>
      <c r="Q1676" s="139" t="s">
        <v>58</v>
      </c>
      <c r="R1676" s="140">
        <v>34.520000000000003</v>
      </c>
      <c r="S1676" s="140"/>
      <c r="T1676" s="151" t="s">
        <v>370</v>
      </c>
      <c r="U1676" s="140" t="s">
        <v>121</v>
      </c>
      <c r="V1676" s="164" t="s">
        <v>1</v>
      </c>
      <c r="W1676" s="170" t="str">
        <f t="shared" ca="1" si="211"/>
        <v>2014</v>
      </c>
      <c r="X1676" s="170" t="e">
        <f>INDEX(Kraftwerksliste!$C$21:$Z$559,MATCH(A1676,Kraftwerksliste!$D$21:$D$559,0),17)</f>
        <v>#N/A</v>
      </c>
      <c r="Z1676" s="153" t="str" cm="1">
        <f t="array" aca="1" ref="Z1676" ca="1">CELL("format",I1676)</f>
        <v>G</v>
      </c>
      <c r="AA1676" s="6">
        <v>1675</v>
      </c>
      <c r="AB1676" s="173" t="str">
        <f t="shared" ca="1" si="212"/>
        <v>2014</v>
      </c>
      <c r="AC1676" s="6">
        <f t="shared" si="213"/>
        <v>0</v>
      </c>
      <c r="AD1676" s="6">
        <f t="shared" si="214"/>
        <v>0</v>
      </c>
      <c r="AE1676" s="6">
        <f t="shared" si="210"/>
        <v>10</v>
      </c>
      <c r="AF1676" s="6" t="str">
        <f t="shared" si="215"/>
        <v>in Betrieb</v>
      </c>
    </row>
    <row r="1677" spans="1:32" x14ac:dyDescent="0.25">
      <c r="A1677" s="139" t="s">
        <v>5765</v>
      </c>
      <c r="B1677" s="139"/>
      <c r="C1677" s="139" t="s">
        <v>5766</v>
      </c>
      <c r="D1677" s="139" t="s">
        <v>7064</v>
      </c>
      <c r="E1677" s="139" t="s">
        <v>7065</v>
      </c>
      <c r="F1677" s="139" t="s">
        <v>7068</v>
      </c>
      <c r="G1677" s="139" t="s">
        <v>78</v>
      </c>
      <c r="H1677" s="139"/>
      <c r="I1677" s="32">
        <v>2015</v>
      </c>
      <c r="J1677" s="32">
        <v>2015</v>
      </c>
      <c r="K1677" s="139" t="s">
        <v>1</v>
      </c>
      <c r="L1677" s="139" t="s">
        <v>3864</v>
      </c>
      <c r="M1677" s="139"/>
      <c r="N1677" s="139"/>
      <c r="O1677" s="139" t="s">
        <v>3864</v>
      </c>
      <c r="P1677" s="139" t="s">
        <v>55</v>
      </c>
      <c r="Q1677" s="139" t="s">
        <v>58</v>
      </c>
      <c r="R1677" s="140">
        <v>15.85</v>
      </c>
      <c r="S1677" s="140"/>
      <c r="T1677" s="151" t="s">
        <v>149</v>
      </c>
      <c r="U1677" s="140" t="s">
        <v>121</v>
      </c>
      <c r="V1677" s="164" t="s">
        <v>1</v>
      </c>
      <c r="W1677" s="170" t="str">
        <f t="shared" ca="1" si="211"/>
        <v>2015</v>
      </c>
      <c r="X1677" s="170" t="e">
        <f>INDEX(Kraftwerksliste!$C$21:$Z$559,MATCH(A1677,Kraftwerksliste!$D$21:$D$559,0),17)</f>
        <v>#N/A</v>
      </c>
      <c r="Z1677" s="153" t="str" cm="1">
        <f t="array" aca="1" ref="Z1677" ca="1">CELL("format",I1677)</f>
        <v>G</v>
      </c>
      <c r="AA1677" s="6">
        <v>1676</v>
      </c>
      <c r="AB1677" s="173" t="str">
        <f t="shared" ca="1" si="212"/>
        <v>2015</v>
      </c>
      <c r="AC1677" s="6">
        <f t="shared" si="213"/>
        <v>0</v>
      </c>
      <c r="AD1677" s="6">
        <f t="shared" si="214"/>
        <v>0</v>
      </c>
      <c r="AE1677" s="6">
        <f t="shared" si="210"/>
        <v>10</v>
      </c>
      <c r="AF1677" s="6" t="str">
        <f t="shared" si="215"/>
        <v>in Betrieb</v>
      </c>
    </row>
    <row r="1678" spans="1:32" x14ac:dyDescent="0.25">
      <c r="A1678" s="139" t="s">
        <v>5767</v>
      </c>
      <c r="B1678" s="139"/>
      <c r="C1678" s="139" t="s">
        <v>5768</v>
      </c>
      <c r="D1678" s="139" t="s">
        <v>7069</v>
      </c>
      <c r="E1678" s="139" t="s">
        <v>7070</v>
      </c>
      <c r="F1678" s="139" t="s">
        <v>7071</v>
      </c>
      <c r="G1678" s="139" t="s">
        <v>78</v>
      </c>
      <c r="H1678" s="139"/>
      <c r="I1678" s="32">
        <v>2014</v>
      </c>
      <c r="J1678" s="32">
        <v>2014</v>
      </c>
      <c r="K1678" s="139" t="s">
        <v>1</v>
      </c>
      <c r="L1678" s="139" t="s">
        <v>3864</v>
      </c>
      <c r="M1678" s="139"/>
      <c r="N1678" s="139"/>
      <c r="O1678" s="139" t="s">
        <v>3864</v>
      </c>
      <c r="P1678" s="139" t="s">
        <v>55</v>
      </c>
      <c r="Q1678" s="139" t="s">
        <v>58</v>
      </c>
      <c r="R1678" s="140">
        <v>14.4</v>
      </c>
      <c r="S1678" s="140"/>
      <c r="T1678" s="151" t="s">
        <v>370</v>
      </c>
      <c r="U1678" s="140" t="s">
        <v>121</v>
      </c>
      <c r="V1678" s="164" t="s">
        <v>1</v>
      </c>
      <c r="W1678" s="170" t="str">
        <f t="shared" ca="1" si="211"/>
        <v>2014</v>
      </c>
      <c r="X1678" s="170" t="e">
        <f>INDEX(Kraftwerksliste!$C$21:$Z$559,MATCH(A1678,Kraftwerksliste!$D$21:$D$559,0),17)</f>
        <v>#N/A</v>
      </c>
      <c r="Z1678" s="153" t="str" cm="1">
        <f t="array" aca="1" ref="Z1678" ca="1">CELL("format",I1678)</f>
        <v>G</v>
      </c>
      <c r="AA1678" s="6">
        <v>1677</v>
      </c>
      <c r="AB1678" s="173" t="str">
        <f t="shared" ca="1" si="212"/>
        <v>2014</v>
      </c>
      <c r="AC1678" s="6">
        <f t="shared" si="213"/>
        <v>0</v>
      </c>
      <c r="AD1678" s="6">
        <f t="shared" si="214"/>
        <v>0</v>
      </c>
      <c r="AE1678" s="6">
        <f t="shared" si="210"/>
        <v>10</v>
      </c>
      <c r="AF1678" s="6" t="str">
        <f t="shared" si="215"/>
        <v>in Betrieb</v>
      </c>
    </row>
    <row r="1679" spans="1:32" x14ac:dyDescent="0.25">
      <c r="A1679" s="139" t="s">
        <v>5785</v>
      </c>
      <c r="B1679" s="139"/>
      <c r="C1679" s="139" t="s">
        <v>5786</v>
      </c>
      <c r="D1679" s="139" t="s">
        <v>7083</v>
      </c>
      <c r="E1679" s="139" t="s">
        <v>7084</v>
      </c>
      <c r="F1679" s="139"/>
      <c r="G1679" s="139" t="s">
        <v>220</v>
      </c>
      <c r="H1679" s="139"/>
      <c r="I1679" s="32">
        <v>2014</v>
      </c>
      <c r="J1679" s="32">
        <v>2014</v>
      </c>
      <c r="K1679" s="139" t="s">
        <v>1</v>
      </c>
      <c r="L1679" s="139" t="s">
        <v>3864</v>
      </c>
      <c r="M1679" s="139"/>
      <c r="N1679" s="139"/>
      <c r="O1679" s="139" t="s">
        <v>3864</v>
      </c>
      <c r="P1679" s="139" t="s">
        <v>55</v>
      </c>
      <c r="Q1679" s="139" t="s">
        <v>58</v>
      </c>
      <c r="R1679" s="140">
        <v>16.8</v>
      </c>
      <c r="S1679" s="140"/>
      <c r="T1679" s="151" t="s">
        <v>149</v>
      </c>
      <c r="U1679" s="140" t="s">
        <v>7448</v>
      </c>
      <c r="V1679" s="164" t="s">
        <v>1</v>
      </c>
      <c r="W1679" s="170" t="str">
        <f t="shared" ca="1" si="211"/>
        <v>2014</v>
      </c>
      <c r="X1679" s="170" t="e">
        <f>INDEX(Kraftwerksliste!$C$21:$Z$559,MATCH(A1679,Kraftwerksliste!$D$21:$D$559,0),17)</f>
        <v>#N/A</v>
      </c>
      <c r="Z1679" s="153" t="str" cm="1">
        <f t="array" aca="1" ref="Z1679" ca="1">CELL("format",I1679)</f>
        <v>G</v>
      </c>
      <c r="AA1679" s="6">
        <v>1678</v>
      </c>
      <c r="AB1679" s="173" t="str">
        <f t="shared" ca="1" si="212"/>
        <v>2014</v>
      </c>
      <c r="AC1679" s="6">
        <f t="shared" si="213"/>
        <v>0</v>
      </c>
      <c r="AD1679" s="6">
        <f t="shared" si="214"/>
        <v>0</v>
      </c>
      <c r="AE1679" s="6">
        <f t="shared" si="210"/>
        <v>10</v>
      </c>
      <c r="AF1679" s="6" t="str">
        <f t="shared" si="215"/>
        <v>in Betrieb</v>
      </c>
    </row>
    <row r="1680" spans="1:32" ht="14.5" x14ac:dyDescent="0.35">
      <c r="A1680" s="122" t="s">
        <v>4427</v>
      </c>
      <c r="B1680" s="122"/>
      <c r="C1680" s="122" t="s">
        <v>4428</v>
      </c>
      <c r="D1680" s="122" t="s">
        <v>6250</v>
      </c>
      <c r="E1680" s="122" t="s">
        <v>6251</v>
      </c>
      <c r="F1680" s="122"/>
      <c r="G1680" s="119" t="s">
        <v>127</v>
      </c>
      <c r="H1680" s="122"/>
      <c r="I1680" s="32">
        <v>2014</v>
      </c>
      <c r="J1680" s="32">
        <v>2014</v>
      </c>
      <c r="K1680" s="50" t="s">
        <v>1</v>
      </c>
      <c r="L1680" s="88" t="s">
        <v>3864</v>
      </c>
      <c r="M1680" s="122"/>
      <c r="N1680" s="122"/>
      <c r="O1680" s="88" t="s">
        <v>3864</v>
      </c>
      <c r="P1680" s="121" t="s">
        <v>55</v>
      </c>
      <c r="Q1680" s="122" t="s">
        <v>58</v>
      </c>
      <c r="R1680" s="125">
        <v>12.2</v>
      </c>
      <c r="S1680" s="33"/>
      <c r="T1680" s="50" t="s">
        <v>370</v>
      </c>
      <c r="U1680" s="33" t="s">
        <v>168</v>
      </c>
      <c r="V1680" s="159" t="s">
        <v>1</v>
      </c>
      <c r="W1680" s="170" t="str">
        <f t="shared" ca="1" si="211"/>
        <v>2014</v>
      </c>
      <c r="X1680" s="170" t="e">
        <f>INDEX(Kraftwerksliste!$C$21:$Z$559,MATCH(A1680,Kraftwerksliste!$D$21:$D$559,0),17)</f>
        <v>#N/A</v>
      </c>
      <c r="Z1680" s="153" t="str" cm="1">
        <f t="array" aca="1" ref="Z1680" ca="1">CELL("format",I1680)</f>
        <v>G</v>
      </c>
      <c r="AA1680" s="6">
        <v>1679</v>
      </c>
      <c r="AB1680" s="173" t="str">
        <f t="shared" ca="1" si="212"/>
        <v>2014</v>
      </c>
      <c r="AC1680" s="6">
        <f t="shared" si="213"/>
        <v>0</v>
      </c>
      <c r="AD1680" s="6">
        <f t="shared" si="214"/>
        <v>0</v>
      </c>
      <c r="AE1680" s="6">
        <f t="shared" ref="AE1680:AE1743" si="216">LEN(K1680)</f>
        <v>10</v>
      </c>
      <c r="AF1680" s="6" t="str">
        <f t="shared" si="215"/>
        <v>in Betrieb</v>
      </c>
    </row>
    <row r="1681" spans="1:32" x14ac:dyDescent="0.25">
      <c r="A1681" s="50" t="s">
        <v>4371</v>
      </c>
      <c r="B1681" s="50" t="s">
        <v>4372</v>
      </c>
      <c r="C1681" s="50" t="s">
        <v>4373</v>
      </c>
      <c r="D1681" s="77" t="s">
        <v>6210</v>
      </c>
      <c r="E1681" s="50" t="s">
        <v>6211</v>
      </c>
      <c r="F1681" s="50"/>
      <c r="G1681" s="56" t="s">
        <v>220</v>
      </c>
      <c r="H1681" s="50"/>
      <c r="I1681" s="32">
        <v>2014</v>
      </c>
      <c r="J1681" s="32">
        <v>2014</v>
      </c>
      <c r="K1681" s="50" t="s">
        <v>1</v>
      </c>
      <c r="L1681" s="50" t="s">
        <v>3864</v>
      </c>
      <c r="M1681" s="50"/>
      <c r="N1681" s="50"/>
      <c r="O1681" s="50" t="s">
        <v>3864</v>
      </c>
      <c r="P1681" s="50" t="s">
        <v>55</v>
      </c>
      <c r="Q1681" s="50" t="s">
        <v>58</v>
      </c>
      <c r="R1681" s="104">
        <v>21.35</v>
      </c>
      <c r="S1681" s="59"/>
      <c r="T1681" s="54" t="s">
        <v>370</v>
      </c>
      <c r="U1681" s="50" t="s">
        <v>161</v>
      </c>
      <c r="V1681" s="153" t="s">
        <v>1</v>
      </c>
      <c r="W1681" s="170" t="str">
        <f t="shared" ca="1" si="211"/>
        <v>2014</v>
      </c>
      <c r="X1681" s="170" t="e">
        <f>INDEX(Kraftwerksliste!$C$21:$Z$559,MATCH(A1681,Kraftwerksliste!$D$21:$D$559,0),17)</f>
        <v>#N/A</v>
      </c>
      <c r="Z1681" s="153" t="str" cm="1">
        <f t="array" aca="1" ref="Z1681" ca="1">CELL("format",I1681)</f>
        <v>G</v>
      </c>
      <c r="AA1681" s="6">
        <v>1680</v>
      </c>
      <c r="AB1681" s="173" t="str">
        <f t="shared" ca="1" si="212"/>
        <v>2014</v>
      </c>
      <c r="AC1681" s="6">
        <f t="shared" si="213"/>
        <v>0</v>
      </c>
      <c r="AD1681" s="6">
        <f t="shared" si="214"/>
        <v>0</v>
      </c>
      <c r="AE1681" s="6">
        <f t="shared" si="216"/>
        <v>10</v>
      </c>
      <c r="AF1681" s="6" t="str">
        <f t="shared" si="215"/>
        <v>in Betrieb</v>
      </c>
    </row>
    <row r="1682" spans="1:32" x14ac:dyDescent="0.25">
      <c r="A1682" s="54" t="s">
        <v>4101</v>
      </c>
      <c r="B1682" s="50"/>
      <c r="C1682" s="50" t="s">
        <v>4102</v>
      </c>
      <c r="D1682" s="77" t="s">
        <v>6080</v>
      </c>
      <c r="E1682" s="50" t="s">
        <v>6081</v>
      </c>
      <c r="F1682" s="50"/>
      <c r="G1682" s="56" t="s">
        <v>78</v>
      </c>
      <c r="H1682" s="50"/>
      <c r="I1682" s="32">
        <v>2014</v>
      </c>
      <c r="J1682" s="32">
        <v>2014</v>
      </c>
      <c r="K1682" s="50" t="s">
        <v>1</v>
      </c>
      <c r="L1682" s="50" t="s">
        <v>3864</v>
      </c>
      <c r="M1682" s="50"/>
      <c r="N1682" s="50"/>
      <c r="O1682" s="92" t="s">
        <v>3864</v>
      </c>
      <c r="P1682" s="50" t="s">
        <v>55</v>
      </c>
      <c r="Q1682" s="50" t="s">
        <v>58</v>
      </c>
      <c r="R1682" s="55">
        <v>13.8</v>
      </c>
      <c r="S1682" s="50"/>
      <c r="T1682" s="54" t="s">
        <v>370</v>
      </c>
      <c r="U1682" s="50" t="s">
        <v>121</v>
      </c>
      <c r="V1682" s="153" t="s">
        <v>1</v>
      </c>
      <c r="W1682" s="170" t="str">
        <f t="shared" ca="1" si="211"/>
        <v>2014</v>
      </c>
      <c r="X1682" s="170" t="e">
        <f>INDEX(Kraftwerksliste!$C$21:$Z$559,MATCH(A1682,Kraftwerksliste!$D$21:$D$559,0),17)</f>
        <v>#N/A</v>
      </c>
      <c r="Z1682" s="153" t="str" cm="1">
        <f t="array" aca="1" ref="Z1682" ca="1">CELL("format",I1682)</f>
        <v>G</v>
      </c>
      <c r="AA1682" s="6">
        <v>1681</v>
      </c>
      <c r="AB1682" s="173" t="str">
        <f t="shared" ca="1" si="212"/>
        <v>2014</v>
      </c>
      <c r="AC1682" s="6">
        <f t="shared" si="213"/>
        <v>0</v>
      </c>
      <c r="AD1682" s="6">
        <f t="shared" si="214"/>
        <v>0</v>
      </c>
      <c r="AE1682" s="6">
        <f t="shared" si="216"/>
        <v>10</v>
      </c>
      <c r="AF1682" s="6" t="str">
        <f t="shared" si="215"/>
        <v>in Betrieb</v>
      </c>
    </row>
    <row r="1683" spans="1:32" x14ac:dyDescent="0.25">
      <c r="A1683" s="50" t="s">
        <v>4227</v>
      </c>
      <c r="B1683" s="33"/>
      <c r="C1683" s="50" t="s">
        <v>4228</v>
      </c>
      <c r="D1683" s="77" t="s">
        <v>6149</v>
      </c>
      <c r="E1683" s="50" t="s">
        <v>6150</v>
      </c>
      <c r="F1683" s="50"/>
      <c r="G1683" s="56" t="s">
        <v>59</v>
      </c>
      <c r="H1683" s="50"/>
      <c r="I1683" s="32">
        <v>2014</v>
      </c>
      <c r="J1683" s="32">
        <v>2014</v>
      </c>
      <c r="K1683" s="50" t="s">
        <v>1</v>
      </c>
      <c r="L1683" s="50" t="s">
        <v>3864</v>
      </c>
      <c r="M1683" s="50"/>
      <c r="N1683" s="50"/>
      <c r="O1683" s="50" t="s">
        <v>3864</v>
      </c>
      <c r="P1683" s="50" t="s">
        <v>55</v>
      </c>
      <c r="Q1683" s="50" t="s">
        <v>58</v>
      </c>
      <c r="R1683" s="55">
        <v>30.05</v>
      </c>
      <c r="S1683" s="50"/>
      <c r="T1683" s="54" t="s">
        <v>370</v>
      </c>
      <c r="U1683" s="50" t="s">
        <v>161</v>
      </c>
      <c r="V1683" s="153" t="s">
        <v>1</v>
      </c>
      <c r="W1683" s="170" t="str">
        <f t="shared" ca="1" si="211"/>
        <v>2014</v>
      </c>
      <c r="X1683" s="170" t="e">
        <f>INDEX(Kraftwerksliste!$C$21:$Z$559,MATCH(A1683,Kraftwerksliste!$D$21:$D$559,0),17)</f>
        <v>#N/A</v>
      </c>
      <c r="Z1683" s="153" t="str" cm="1">
        <f t="array" aca="1" ref="Z1683" ca="1">CELL("format",I1683)</f>
        <v>G</v>
      </c>
      <c r="AA1683" s="6">
        <v>1682</v>
      </c>
      <c r="AB1683" s="173" t="str">
        <f t="shared" ca="1" si="212"/>
        <v>2014</v>
      </c>
      <c r="AC1683" s="6">
        <f t="shared" si="213"/>
        <v>0</v>
      </c>
      <c r="AD1683" s="6">
        <f t="shared" si="214"/>
        <v>0</v>
      </c>
      <c r="AE1683" s="6">
        <f t="shared" si="216"/>
        <v>10</v>
      </c>
      <c r="AF1683" s="6" t="str">
        <f t="shared" si="215"/>
        <v>in Betrieb</v>
      </c>
    </row>
    <row r="1684" spans="1:32" ht="14.5" x14ac:dyDescent="0.35">
      <c r="A1684" s="122" t="s">
        <v>4533</v>
      </c>
      <c r="B1684" s="122"/>
      <c r="C1684" s="122" t="s">
        <v>4534</v>
      </c>
      <c r="D1684" s="122" t="s">
        <v>6322</v>
      </c>
      <c r="E1684" s="122" t="s">
        <v>6323</v>
      </c>
      <c r="F1684" s="122" t="s">
        <v>6324</v>
      </c>
      <c r="G1684" s="119" t="s">
        <v>98</v>
      </c>
      <c r="H1684" s="122"/>
      <c r="I1684" s="32">
        <v>2014</v>
      </c>
      <c r="J1684" s="32">
        <v>2014</v>
      </c>
      <c r="K1684" s="50" t="s">
        <v>1</v>
      </c>
      <c r="L1684" s="122" t="s">
        <v>3864</v>
      </c>
      <c r="M1684" s="122"/>
      <c r="N1684" s="122"/>
      <c r="O1684" s="122" t="s">
        <v>3864</v>
      </c>
      <c r="P1684" s="121" t="s">
        <v>55</v>
      </c>
      <c r="Q1684" s="122" t="s">
        <v>58</v>
      </c>
      <c r="R1684" s="134">
        <v>15.25</v>
      </c>
      <c r="S1684" s="33"/>
      <c r="T1684" s="50" t="s">
        <v>149</v>
      </c>
      <c r="U1684" s="33" t="s">
        <v>1054</v>
      </c>
      <c r="V1684" s="159" t="s">
        <v>1</v>
      </c>
      <c r="W1684" s="170" t="str">
        <f t="shared" ca="1" si="211"/>
        <v>2014</v>
      </c>
      <c r="X1684" s="170" t="e">
        <f>INDEX(Kraftwerksliste!$C$21:$Z$559,MATCH(A1684,Kraftwerksliste!$D$21:$D$559,0),17)</f>
        <v>#N/A</v>
      </c>
      <c r="Z1684" s="153" t="str" cm="1">
        <f t="array" aca="1" ref="Z1684" ca="1">CELL("format",I1684)</f>
        <v>G</v>
      </c>
      <c r="AA1684" s="6">
        <v>1683</v>
      </c>
      <c r="AB1684" s="173" t="str">
        <f t="shared" ca="1" si="212"/>
        <v>2014</v>
      </c>
      <c r="AC1684" s="6">
        <f t="shared" si="213"/>
        <v>0</v>
      </c>
      <c r="AD1684" s="6">
        <f t="shared" si="214"/>
        <v>0</v>
      </c>
      <c r="AE1684" s="6">
        <f t="shared" si="216"/>
        <v>10</v>
      </c>
      <c r="AF1684" s="6" t="str">
        <f t="shared" si="215"/>
        <v>in Betrieb</v>
      </c>
    </row>
    <row r="1685" spans="1:32" ht="14.5" x14ac:dyDescent="0.35">
      <c r="A1685" s="122" t="s">
        <v>4463</v>
      </c>
      <c r="B1685" s="122"/>
      <c r="C1685" s="122" t="s">
        <v>4464</v>
      </c>
      <c r="D1685" s="122" t="s">
        <v>6279</v>
      </c>
      <c r="E1685" s="122" t="s">
        <v>6280</v>
      </c>
      <c r="F1685" s="122"/>
      <c r="G1685" s="119" t="s">
        <v>98</v>
      </c>
      <c r="H1685" s="122"/>
      <c r="I1685" s="32">
        <v>2014</v>
      </c>
      <c r="J1685" s="32">
        <v>2014</v>
      </c>
      <c r="K1685" s="50" t="s">
        <v>1</v>
      </c>
      <c r="L1685" s="88" t="s">
        <v>3864</v>
      </c>
      <c r="M1685" s="122"/>
      <c r="N1685" s="122"/>
      <c r="O1685" s="88" t="s">
        <v>3864</v>
      </c>
      <c r="P1685" s="121" t="s">
        <v>55</v>
      </c>
      <c r="Q1685" s="122" t="s">
        <v>58</v>
      </c>
      <c r="R1685" s="134">
        <v>12.65</v>
      </c>
      <c r="S1685" s="33"/>
      <c r="T1685" s="50" t="s">
        <v>149</v>
      </c>
      <c r="U1685" s="33" t="s">
        <v>150</v>
      </c>
      <c r="V1685" s="159" t="s">
        <v>1</v>
      </c>
      <c r="W1685" s="170" t="str">
        <f t="shared" ca="1" si="211"/>
        <v>2014</v>
      </c>
      <c r="X1685" s="170" t="e">
        <f>INDEX(Kraftwerksliste!$C$21:$Z$559,MATCH(A1685,Kraftwerksliste!$D$21:$D$559,0),17)</f>
        <v>#N/A</v>
      </c>
      <c r="Z1685" s="153" t="str" cm="1">
        <f t="array" aca="1" ref="Z1685" ca="1">CELL("format",I1685)</f>
        <v>G</v>
      </c>
      <c r="AA1685" s="6">
        <v>1684</v>
      </c>
      <c r="AB1685" s="173" t="str">
        <f t="shared" ca="1" si="212"/>
        <v>2014</v>
      </c>
      <c r="AC1685" s="6">
        <f t="shared" si="213"/>
        <v>0</v>
      </c>
      <c r="AD1685" s="6">
        <f t="shared" si="214"/>
        <v>0</v>
      </c>
      <c r="AE1685" s="6">
        <f t="shared" si="216"/>
        <v>10</v>
      </c>
      <c r="AF1685" s="6" t="str">
        <f t="shared" si="215"/>
        <v>in Betrieb</v>
      </c>
    </row>
    <row r="1686" spans="1:32" x14ac:dyDescent="0.25">
      <c r="A1686" s="139" t="s">
        <v>5580</v>
      </c>
      <c r="B1686" s="139"/>
      <c r="C1686" s="139" t="s">
        <v>5581</v>
      </c>
      <c r="D1686" s="139" t="s">
        <v>6037</v>
      </c>
      <c r="E1686" s="139" t="s">
        <v>6938</v>
      </c>
      <c r="F1686" s="139" t="s">
        <v>6939</v>
      </c>
      <c r="G1686" s="139" t="s">
        <v>78</v>
      </c>
      <c r="H1686" s="139"/>
      <c r="I1686" s="32">
        <v>2015</v>
      </c>
      <c r="J1686" s="32">
        <v>2015</v>
      </c>
      <c r="K1686" s="139" t="s">
        <v>1</v>
      </c>
      <c r="L1686" s="139" t="s">
        <v>3864</v>
      </c>
      <c r="M1686" s="139"/>
      <c r="N1686" s="139"/>
      <c r="O1686" s="139" t="s">
        <v>3864</v>
      </c>
      <c r="P1686" s="139" t="s">
        <v>55</v>
      </c>
      <c r="Q1686" s="139" t="s">
        <v>58</v>
      </c>
      <c r="R1686" s="140">
        <v>19.193999999999999</v>
      </c>
      <c r="S1686" s="140"/>
      <c r="T1686" s="151" t="s">
        <v>149</v>
      </c>
      <c r="U1686" s="140" t="s">
        <v>121</v>
      </c>
      <c r="V1686" s="164" t="s">
        <v>1</v>
      </c>
      <c r="W1686" s="170" t="str">
        <f t="shared" ca="1" si="211"/>
        <v>2015</v>
      </c>
      <c r="X1686" s="170" t="e">
        <f>INDEX(Kraftwerksliste!$C$21:$Z$559,MATCH(A1686,Kraftwerksliste!$D$21:$D$559,0),17)</f>
        <v>#N/A</v>
      </c>
      <c r="Z1686" s="153" t="str" cm="1">
        <f t="array" aca="1" ref="Z1686" ca="1">CELL("format",I1686)</f>
        <v>G</v>
      </c>
      <c r="AA1686" s="6">
        <v>1685</v>
      </c>
      <c r="AB1686" s="173" t="str">
        <f t="shared" ca="1" si="212"/>
        <v>2015</v>
      </c>
      <c r="AC1686" s="6">
        <f t="shared" si="213"/>
        <v>0</v>
      </c>
      <c r="AD1686" s="6">
        <f t="shared" si="214"/>
        <v>0</v>
      </c>
      <c r="AE1686" s="6">
        <f t="shared" si="216"/>
        <v>10</v>
      </c>
      <c r="AF1686" s="6" t="str">
        <f t="shared" si="215"/>
        <v>in Betrieb</v>
      </c>
    </row>
    <row r="1687" spans="1:32" x14ac:dyDescent="0.25">
      <c r="A1687" s="139" t="s">
        <v>4642</v>
      </c>
      <c r="B1687" s="139" t="s">
        <v>4643</v>
      </c>
      <c r="C1687" s="139" t="s">
        <v>4644</v>
      </c>
      <c r="D1687" s="139" t="s">
        <v>6385</v>
      </c>
      <c r="E1687" s="139" t="s">
        <v>6386</v>
      </c>
      <c r="F1687" s="139" t="s">
        <v>6387</v>
      </c>
      <c r="G1687" s="139" t="s">
        <v>99</v>
      </c>
      <c r="H1687" s="139"/>
      <c r="I1687" s="32">
        <v>2014</v>
      </c>
      <c r="J1687" s="32">
        <v>2014</v>
      </c>
      <c r="K1687" s="50" t="s">
        <v>1</v>
      </c>
      <c r="L1687" s="50" t="s">
        <v>3864</v>
      </c>
      <c r="M1687" s="50"/>
      <c r="N1687" s="50"/>
      <c r="O1687" s="50" t="s">
        <v>3864</v>
      </c>
      <c r="P1687" s="50" t="s">
        <v>55</v>
      </c>
      <c r="Q1687" s="50" t="s">
        <v>58</v>
      </c>
      <c r="R1687" s="140">
        <v>26.4</v>
      </c>
      <c r="S1687" s="140" t="s">
        <v>7293</v>
      </c>
      <c r="T1687" s="151" t="s">
        <v>370</v>
      </c>
      <c r="U1687" s="140" t="s">
        <v>100</v>
      </c>
      <c r="V1687" s="164" t="s">
        <v>1</v>
      </c>
      <c r="W1687" s="170" t="str">
        <f t="shared" ca="1" si="211"/>
        <v>2014</v>
      </c>
      <c r="X1687" s="170" t="e">
        <f>INDEX(Kraftwerksliste!$C$21:$Z$559,MATCH(A1687,Kraftwerksliste!$D$21:$D$559,0),17)</f>
        <v>#N/A</v>
      </c>
      <c r="Z1687" s="153" t="str" cm="1">
        <f t="array" aca="1" ref="Z1687" ca="1">CELL("format",I1687)</f>
        <v>G</v>
      </c>
      <c r="AA1687" s="6">
        <v>1686</v>
      </c>
      <c r="AB1687" s="173" t="str">
        <f t="shared" ca="1" si="212"/>
        <v>2014</v>
      </c>
      <c r="AC1687" s="6">
        <f t="shared" si="213"/>
        <v>0</v>
      </c>
      <c r="AD1687" s="6">
        <f t="shared" si="214"/>
        <v>0</v>
      </c>
      <c r="AE1687" s="6">
        <f t="shared" si="216"/>
        <v>10</v>
      </c>
      <c r="AF1687" s="6" t="str">
        <f t="shared" si="215"/>
        <v>in Betrieb</v>
      </c>
    </row>
    <row r="1688" spans="1:32" x14ac:dyDescent="0.25">
      <c r="A1688" s="50" t="s">
        <v>3909</v>
      </c>
      <c r="B1688" s="50"/>
      <c r="C1688" s="50" t="s">
        <v>3910</v>
      </c>
      <c r="D1688" s="77" t="s">
        <v>5978</v>
      </c>
      <c r="E1688" s="50" t="s">
        <v>5979</v>
      </c>
      <c r="F1688" s="50" t="s">
        <v>5980</v>
      </c>
      <c r="G1688" s="56" t="s">
        <v>78</v>
      </c>
      <c r="H1688" s="50"/>
      <c r="I1688" s="32">
        <v>2014</v>
      </c>
      <c r="J1688" s="32">
        <v>2014</v>
      </c>
      <c r="K1688" s="50" t="s">
        <v>1</v>
      </c>
      <c r="L1688" s="50" t="s">
        <v>3864</v>
      </c>
      <c r="M1688" s="51"/>
      <c r="N1688" s="51"/>
      <c r="O1688" s="50" t="s">
        <v>3864</v>
      </c>
      <c r="P1688" s="50" t="s">
        <v>55</v>
      </c>
      <c r="Q1688" s="50" t="s">
        <v>58</v>
      </c>
      <c r="R1688" s="55">
        <v>12.795999999999999</v>
      </c>
      <c r="S1688" s="50"/>
      <c r="T1688" s="54" t="s">
        <v>370</v>
      </c>
      <c r="U1688" s="62" t="s">
        <v>121</v>
      </c>
      <c r="V1688" s="154" t="s">
        <v>1</v>
      </c>
      <c r="W1688" s="170" t="str">
        <f t="shared" ca="1" si="211"/>
        <v>2014</v>
      </c>
      <c r="X1688" s="170" t="e">
        <f>INDEX(Kraftwerksliste!$C$21:$Z$559,MATCH(A1688,Kraftwerksliste!$D$21:$D$559,0),17)</f>
        <v>#N/A</v>
      </c>
      <c r="Z1688" s="153" t="str" cm="1">
        <f t="array" aca="1" ref="Z1688" ca="1">CELL("format",I1688)</f>
        <v>G</v>
      </c>
      <c r="AA1688" s="6">
        <v>1687</v>
      </c>
      <c r="AB1688" s="173" t="str">
        <f t="shared" ca="1" si="212"/>
        <v>2014</v>
      </c>
      <c r="AC1688" s="6">
        <f t="shared" si="213"/>
        <v>0</v>
      </c>
      <c r="AD1688" s="6">
        <f t="shared" si="214"/>
        <v>0</v>
      </c>
      <c r="AE1688" s="6">
        <f t="shared" si="216"/>
        <v>10</v>
      </c>
      <c r="AF1688" s="6" t="str">
        <f t="shared" si="215"/>
        <v>in Betrieb</v>
      </c>
    </row>
    <row r="1689" spans="1:32" x14ac:dyDescent="0.25">
      <c r="A1689" s="139" t="s">
        <v>4659</v>
      </c>
      <c r="B1689" s="139" t="s">
        <v>4660</v>
      </c>
      <c r="C1689" s="139" t="s">
        <v>4661</v>
      </c>
      <c r="D1689" s="139" t="s">
        <v>6399</v>
      </c>
      <c r="E1689" s="139" t="s">
        <v>6400</v>
      </c>
      <c r="F1689" s="139"/>
      <c r="G1689" s="139" t="s">
        <v>66</v>
      </c>
      <c r="H1689" s="139"/>
      <c r="I1689" s="38">
        <v>41978</v>
      </c>
      <c r="J1689" s="38">
        <v>41978</v>
      </c>
      <c r="K1689" s="50" t="s">
        <v>1</v>
      </c>
      <c r="L1689" s="50" t="s">
        <v>3864</v>
      </c>
      <c r="M1689" s="50"/>
      <c r="N1689" s="50"/>
      <c r="O1689" s="50" t="s">
        <v>3864</v>
      </c>
      <c r="P1689" s="50" t="s">
        <v>55</v>
      </c>
      <c r="Q1689" s="50" t="s">
        <v>58</v>
      </c>
      <c r="R1689" s="140">
        <v>27.6</v>
      </c>
      <c r="S1689" s="140" t="s">
        <v>7298</v>
      </c>
      <c r="T1689" s="151" t="s">
        <v>370</v>
      </c>
      <c r="U1689" s="140" t="s">
        <v>77</v>
      </c>
      <c r="V1689" s="164" t="s">
        <v>1</v>
      </c>
      <c r="W1689" s="170" t="str">
        <f t="shared" ca="1" si="211"/>
        <v>1978</v>
      </c>
      <c r="X1689" s="170" t="e">
        <f>INDEX(Kraftwerksliste!$C$21:$Z$559,MATCH(A1689,Kraftwerksliste!$D$21:$D$559,0),17)</f>
        <v>#N/A</v>
      </c>
      <c r="Z1689" s="153" t="str" cm="1">
        <f t="array" aca="1" ref="Z1689" ca="1">CELL("format",I1689)</f>
        <v>F0</v>
      </c>
      <c r="AA1689" s="6">
        <v>1688</v>
      </c>
      <c r="AB1689" s="173" t="str">
        <f t="shared" ca="1" si="212"/>
        <v>1978</v>
      </c>
      <c r="AC1689" s="6">
        <f t="shared" si="213"/>
        <v>0</v>
      </c>
      <c r="AD1689" s="6">
        <f t="shared" si="214"/>
        <v>0</v>
      </c>
      <c r="AE1689" s="6">
        <f t="shared" si="216"/>
        <v>10</v>
      </c>
      <c r="AF1689" s="6" t="str">
        <f t="shared" si="215"/>
        <v>in Betrieb</v>
      </c>
    </row>
    <row r="1690" spans="1:32" x14ac:dyDescent="0.25">
      <c r="A1690" s="139" t="s">
        <v>4795</v>
      </c>
      <c r="B1690" s="139" t="s">
        <v>4796</v>
      </c>
      <c r="C1690" s="139" t="s">
        <v>4797</v>
      </c>
      <c r="D1690" s="139" t="s">
        <v>6480</v>
      </c>
      <c r="E1690" s="139" t="s">
        <v>6481</v>
      </c>
      <c r="F1690" s="139"/>
      <c r="G1690" s="139" t="s">
        <v>99</v>
      </c>
      <c r="H1690" s="139"/>
      <c r="I1690" s="32">
        <v>2014</v>
      </c>
      <c r="J1690" s="32">
        <v>2014</v>
      </c>
      <c r="K1690" s="139" t="s">
        <v>1</v>
      </c>
      <c r="L1690" s="139" t="s">
        <v>3864</v>
      </c>
      <c r="M1690" s="139"/>
      <c r="N1690" s="139"/>
      <c r="O1690" s="139" t="s">
        <v>3864</v>
      </c>
      <c r="P1690" s="139" t="s">
        <v>55</v>
      </c>
      <c r="Q1690" s="139" t="s">
        <v>58</v>
      </c>
      <c r="R1690" s="140">
        <v>30.5</v>
      </c>
      <c r="S1690" s="140" t="s">
        <v>7324</v>
      </c>
      <c r="T1690" s="151" t="s">
        <v>370</v>
      </c>
      <c r="U1690" s="140" t="s">
        <v>252</v>
      </c>
      <c r="V1690" s="164" t="s">
        <v>1</v>
      </c>
      <c r="W1690" s="170" t="str">
        <f t="shared" ca="1" si="211"/>
        <v>2014</v>
      </c>
      <c r="X1690" s="170" t="e">
        <f>INDEX(Kraftwerksliste!$C$21:$Z$559,MATCH(A1690,Kraftwerksliste!$D$21:$D$559,0),17)</f>
        <v>#N/A</v>
      </c>
      <c r="Z1690" s="153" t="str" cm="1">
        <f t="array" aca="1" ref="Z1690" ca="1">CELL("format",I1690)</f>
        <v>G</v>
      </c>
      <c r="AA1690" s="6">
        <v>1689</v>
      </c>
      <c r="AB1690" s="173" t="str">
        <f t="shared" ca="1" si="212"/>
        <v>2014</v>
      </c>
      <c r="AC1690" s="6">
        <f t="shared" si="213"/>
        <v>0</v>
      </c>
      <c r="AD1690" s="6">
        <f t="shared" si="214"/>
        <v>0</v>
      </c>
      <c r="AE1690" s="6">
        <f t="shared" si="216"/>
        <v>10</v>
      </c>
      <c r="AF1690" s="6" t="str">
        <f t="shared" si="215"/>
        <v>in Betrieb</v>
      </c>
    </row>
    <row r="1691" spans="1:32" x14ac:dyDescent="0.25">
      <c r="A1691" s="139" t="s">
        <v>5425</v>
      </c>
      <c r="B1691" s="139"/>
      <c r="C1691" s="139" t="s">
        <v>5426</v>
      </c>
      <c r="D1691" s="139" t="s">
        <v>6849</v>
      </c>
      <c r="E1691" s="139" t="s">
        <v>6850</v>
      </c>
      <c r="F1691" s="139"/>
      <c r="G1691" s="139" t="s">
        <v>220</v>
      </c>
      <c r="H1691" s="139"/>
      <c r="I1691" s="32">
        <v>2014</v>
      </c>
      <c r="J1691" s="32">
        <v>2014</v>
      </c>
      <c r="K1691" s="139" t="s">
        <v>1</v>
      </c>
      <c r="L1691" s="139" t="s">
        <v>3864</v>
      </c>
      <c r="M1691" s="139"/>
      <c r="N1691" s="139"/>
      <c r="O1691" s="139" t="s">
        <v>3864</v>
      </c>
      <c r="P1691" s="139" t="s">
        <v>55</v>
      </c>
      <c r="Q1691" s="139" t="s">
        <v>58</v>
      </c>
      <c r="R1691" s="140">
        <v>12</v>
      </c>
      <c r="S1691" s="140"/>
      <c r="T1691" s="151" t="s">
        <v>149</v>
      </c>
      <c r="U1691" s="140" t="s">
        <v>7169</v>
      </c>
      <c r="V1691" s="164" t="s">
        <v>1</v>
      </c>
      <c r="W1691" s="170" t="str">
        <f t="shared" ca="1" si="211"/>
        <v>2014</v>
      </c>
      <c r="X1691" s="170" t="e">
        <f>INDEX(Kraftwerksliste!$C$21:$Z$559,MATCH(A1691,Kraftwerksliste!$D$21:$D$559,0),17)</f>
        <v>#N/A</v>
      </c>
      <c r="Z1691" s="153" t="str" cm="1">
        <f t="array" aca="1" ref="Z1691" ca="1">CELL("format",I1691)</f>
        <v>G</v>
      </c>
      <c r="AA1691" s="6">
        <v>1690</v>
      </c>
      <c r="AB1691" s="173" t="str">
        <f t="shared" ca="1" si="212"/>
        <v>2014</v>
      </c>
      <c r="AC1691" s="6">
        <f t="shared" si="213"/>
        <v>0</v>
      </c>
      <c r="AD1691" s="6">
        <f t="shared" si="214"/>
        <v>0</v>
      </c>
      <c r="AE1691" s="6">
        <f t="shared" si="216"/>
        <v>10</v>
      </c>
      <c r="AF1691" s="6" t="str">
        <f t="shared" si="215"/>
        <v>in Betrieb</v>
      </c>
    </row>
    <row r="1692" spans="1:32" x14ac:dyDescent="0.25">
      <c r="A1692" s="139" t="s">
        <v>5069</v>
      </c>
      <c r="B1692" s="139"/>
      <c r="C1692" s="139" t="s">
        <v>5070</v>
      </c>
      <c r="D1692" s="139" t="s">
        <v>6638</v>
      </c>
      <c r="E1692" s="139" t="s">
        <v>6639</v>
      </c>
      <c r="F1692" s="139"/>
      <c r="G1692" s="139" t="s">
        <v>98</v>
      </c>
      <c r="H1692" s="139"/>
      <c r="I1692" s="32">
        <v>2014</v>
      </c>
      <c r="J1692" s="32">
        <v>2014</v>
      </c>
      <c r="K1692" s="139" t="s">
        <v>1</v>
      </c>
      <c r="L1692" s="139" t="s">
        <v>3864</v>
      </c>
      <c r="M1692" s="139"/>
      <c r="N1692" s="139"/>
      <c r="O1692" s="139" t="s">
        <v>3864</v>
      </c>
      <c r="P1692" s="139" t="s">
        <v>55</v>
      </c>
      <c r="Q1692" s="139" t="s">
        <v>58</v>
      </c>
      <c r="R1692" s="140">
        <v>19.2</v>
      </c>
      <c r="S1692" s="140"/>
      <c r="T1692" s="151" t="s">
        <v>149</v>
      </c>
      <c r="U1692" s="140" t="s">
        <v>61</v>
      </c>
      <c r="V1692" s="164" t="s">
        <v>1</v>
      </c>
      <c r="W1692" s="170" t="str">
        <f t="shared" ca="1" si="211"/>
        <v>2014</v>
      </c>
      <c r="X1692" s="170" t="e">
        <f>INDEX(Kraftwerksliste!$C$21:$Z$559,MATCH(A1692,Kraftwerksliste!$D$21:$D$559,0),17)</f>
        <v>#N/A</v>
      </c>
      <c r="Z1692" s="153" t="str" cm="1">
        <f t="array" aca="1" ref="Z1692" ca="1">CELL("format",I1692)</f>
        <v>G</v>
      </c>
      <c r="AA1692" s="6">
        <v>1691</v>
      </c>
      <c r="AB1692" s="173" t="str">
        <f t="shared" ca="1" si="212"/>
        <v>2014</v>
      </c>
      <c r="AC1692" s="6">
        <f t="shared" si="213"/>
        <v>0</v>
      </c>
      <c r="AD1692" s="6">
        <f t="shared" si="214"/>
        <v>0</v>
      </c>
      <c r="AE1692" s="6">
        <f t="shared" si="216"/>
        <v>10</v>
      </c>
      <c r="AF1692" s="6" t="str">
        <f t="shared" si="215"/>
        <v>in Betrieb</v>
      </c>
    </row>
    <row r="1693" spans="1:32" x14ac:dyDescent="0.25">
      <c r="A1693" s="139" t="s">
        <v>5520</v>
      </c>
      <c r="B1693" s="139" t="s">
        <v>5521</v>
      </c>
      <c r="C1693" s="139" t="s">
        <v>5522</v>
      </c>
      <c r="D1693" s="139" t="s">
        <v>6899</v>
      </c>
      <c r="E1693" s="139" t="s">
        <v>6898</v>
      </c>
      <c r="F1693" s="139" t="s">
        <v>6900</v>
      </c>
      <c r="G1693" s="139" t="s">
        <v>78</v>
      </c>
      <c r="H1693" s="139"/>
      <c r="I1693" s="32">
        <v>2014</v>
      </c>
      <c r="J1693" s="32">
        <v>2014</v>
      </c>
      <c r="K1693" s="139" t="s">
        <v>1</v>
      </c>
      <c r="L1693" s="139" t="s">
        <v>3864</v>
      </c>
      <c r="M1693" s="139"/>
      <c r="N1693" s="139"/>
      <c r="O1693" s="139" t="s">
        <v>3864</v>
      </c>
      <c r="P1693" s="139" t="s">
        <v>55</v>
      </c>
      <c r="Q1693" s="139" t="s">
        <v>58</v>
      </c>
      <c r="R1693" s="140">
        <v>26</v>
      </c>
      <c r="S1693" s="140"/>
      <c r="T1693" s="151" t="s">
        <v>370</v>
      </c>
      <c r="U1693" s="140" t="s">
        <v>121</v>
      </c>
      <c r="V1693" s="164" t="s">
        <v>1</v>
      </c>
      <c r="W1693" s="170" t="str">
        <f t="shared" ca="1" si="211"/>
        <v>2014</v>
      </c>
      <c r="X1693" s="170" t="e">
        <f>INDEX(Kraftwerksliste!$C$21:$Z$559,MATCH(A1693,Kraftwerksliste!$D$21:$D$559,0),17)</f>
        <v>#N/A</v>
      </c>
      <c r="Z1693" s="153" t="str" cm="1">
        <f t="array" aca="1" ref="Z1693" ca="1">CELL("format",I1693)</f>
        <v>G</v>
      </c>
      <c r="AA1693" s="6">
        <v>1692</v>
      </c>
      <c r="AB1693" s="173" t="str">
        <f t="shared" ca="1" si="212"/>
        <v>2014</v>
      </c>
      <c r="AC1693" s="6">
        <f t="shared" si="213"/>
        <v>0</v>
      </c>
      <c r="AD1693" s="6">
        <f t="shared" si="214"/>
        <v>0</v>
      </c>
      <c r="AE1693" s="6">
        <f t="shared" si="216"/>
        <v>10</v>
      </c>
      <c r="AF1693" s="6" t="str">
        <f t="shared" si="215"/>
        <v>in Betrieb</v>
      </c>
    </row>
    <row r="1694" spans="1:32" x14ac:dyDescent="0.25">
      <c r="A1694" s="139" t="s">
        <v>5566</v>
      </c>
      <c r="B1694" s="139" t="s">
        <v>5567</v>
      </c>
      <c r="C1694" s="139" t="s">
        <v>5568</v>
      </c>
      <c r="D1694" s="139" t="s">
        <v>6924</v>
      </c>
      <c r="E1694" s="139" t="s">
        <v>6925</v>
      </c>
      <c r="F1694" s="139"/>
      <c r="G1694" s="139" t="s">
        <v>220</v>
      </c>
      <c r="H1694" s="139"/>
      <c r="I1694" s="30">
        <v>41978</v>
      </c>
      <c r="J1694" s="30">
        <v>41978</v>
      </c>
      <c r="K1694" s="139" t="s">
        <v>1</v>
      </c>
      <c r="L1694" s="139" t="s">
        <v>3864</v>
      </c>
      <c r="M1694" s="139"/>
      <c r="N1694" s="139"/>
      <c r="O1694" s="139" t="s">
        <v>3864</v>
      </c>
      <c r="P1694" s="139" t="s">
        <v>55</v>
      </c>
      <c r="Q1694" s="139" t="s">
        <v>58</v>
      </c>
      <c r="R1694" s="140">
        <v>12</v>
      </c>
      <c r="S1694" s="140"/>
      <c r="T1694" s="151" t="s">
        <v>149</v>
      </c>
      <c r="U1694" s="140" t="s">
        <v>7169</v>
      </c>
      <c r="V1694" s="164" t="s">
        <v>1</v>
      </c>
      <c r="W1694" s="170">
        <f t="shared" ca="1" si="211"/>
        <v>2014</v>
      </c>
      <c r="X1694" s="170" t="e">
        <f>INDEX(Kraftwerksliste!$C$21:$Z$559,MATCH(A1694,Kraftwerksliste!$D$21:$D$559,0),17)</f>
        <v>#N/A</v>
      </c>
      <c r="Z1694" s="153" t="str" cm="1">
        <f t="array" aca="1" ref="Z1694" ca="1">CELL("format",I1694)</f>
        <v>D1</v>
      </c>
      <c r="AA1694" s="6">
        <v>1693</v>
      </c>
      <c r="AB1694" s="173">
        <f t="shared" ca="1" si="212"/>
        <v>2014</v>
      </c>
      <c r="AC1694" s="6">
        <f t="shared" si="213"/>
        <v>0</v>
      </c>
      <c r="AD1694" s="6">
        <f t="shared" si="214"/>
        <v>0</v>
      </c>
      <c r="AE1694" s="6">
        <f t="shared" si="216"/>
        <v>10</v>
      </c>
      <c r="AF1694" s="6" t="str">
        <f t="shared" si="215"/>
        <v>in Betrieb</v>
      </c>
    </row>
    <row r="1695" spans="1:32" x14ac:dyDescent="0.25">
      <c r="A1695" s="139" t="s">
        <v>5840</v>
      </c>
      <c r="B1695" s="139"/>
      <c r="C1695" s="139" t="s">
        <v>5841</v>
      </c>
      <c r="D1695" s="139" t="s">
        <v>7116</v>
      </c>
      <c r="E1695" s="139" t="s">
        <v>7117</v>
      </c>
      <c r="F1695" s="139"/>
      <c r="G1695" s="139" t="s">
        <v>66</v>
      </c>
      <c r="H1695" s="139"/>
      <c r="I1695" s="32">
        <v>2014</v>
      </c>
      <c r="J1695" s="32">
        <v>2014</v>
      </c>
      <c r="K1695" s="139" t="s">
        <v>1</v>
      </c>
      <c r="L1695" s="139" t="s">
        <v>3864</v>
      </c>
      <c r="M1695" s="139"/>
      <c r="N1695" s="139"/>
      <c r="O1695" s="139" t="s">
        <v>3864</v>
      </c>
      <c r="P1695" s="139" t="s">
        <v>55</v>
      </c>
      <c r="Q1695" s="139" t="s">
        <v>58</v>
      </c>
      <c r="R1695" s="140">
        <v>13.8</v>
      </c>
      <c r="S1695" s="140"/>
      <c r="T1695" s="151" t="s">
        <v>370</v>
      </c>
      <c r="U1695" s="140" t="s">
        <v>77</v>
      </c>
      <c r="V1695" s="164" t="s">
        <v>1</v>
      </c>
      <c r="W1695" s="170" t="str">
        <f t="shared" ca="1" si="211"/>
        <v>2014</v>
      </c>
      <c r="X1695" s="170" t="e">
        <f>INDEX(Kraftwerksliste!$C$21:$Z$559,MATCH(A1695,Kraftwerksliste!$D$21:$D$559,0),17)</f>
        <v>#N/A</v>
      </c>
      <c r="Z1695" s="153" t="str" cm="1">
        <f t="array" aca="1" ref="Z1695" ca="1">CELL("format",I1695)</f>
        <v>G</v>
      </c>
      <c r="AA1695" s="6">
        <v>1694</v>
      </c>
      <c r="AB1695" s="173" t="str">
        <f t="shared" ca="1" si="212"/>
        <v>2014</v>
      </c>
      <c r="AC1695" s="6">
        <f t="shared" si="213"/>
        <v>0</v>
      </c>
      <c r="AD1695" s="6">
        <f t="shared" si="214"/>
        <v>0</v>
      </c>
      <c r="AE1695" s="6">
        <f t="shared" si="216"/>
        <v>10</v>
      </c>
      <c r="AF1695" s="6" t="str">
        <f t="shared" si="215"/>
        <v>in Betrieb</v>
      </c>
    </row>
    <row r="1696" spans="1:32" x14ac:dyDescent="0.25">
      <c r="A1696" s="54" t="s">
        <v>4103</v>
      </c>
      <c r="B1696" s="50"/>
      <c r="C1696" s="60" t="s">
        <v>4104</v>
      </c>
      <c r="D1696" s="32" t="s">
        <v>6080</v>
      </c>
      <c r="E1696" s="50" t="s">
        <v>6081</v>
      </c>
      <c r="F1696" s="50"/>
      <c r="G1696" s="56" t="s">
        <v>78</v>
      </c>
      <c r="H1696" s="50"/>
      <c r="I1696" s="32">
        <v>2014</v>
      </c>
      <c r="J1696" s="32">
        <v>2014</v>
      </c>
      <c r="K1696" s="50" t="s">
        <v>1</v>
      </c>
      <c r="L1696" s="50" t="s">
        <v>3864</v>
      </c>
      <c r="M1696" s="50"/>
      <c r="N1696" s="50"/>
      <c r="O1696" s="50" t="s">
        <v>3864</v>
      </c>
      <c r="P1696" s="50" t="s">
        <v>55</v>
      </c>
      <c r="Q1696" s="50" t="s">
        <v>58</v>
      </c>
      <c r="R1696" s="55">
        <v>16.100000000000001</v>
      </c>
      <c r="S1696" s="50"/>
      <c r="T1696" s="54" t="s">
        <v>370</v>
      </c>
      <c r="U1696" s="62" t="s">
        <v>121</v>
      </c>
      <c r="V1696" s="154" t="s">
        <v>1</v>
      </c>
      <c r="W1696" s="170" t="str">
        <f t="shared" ca="1" si="211"/>
        <v>2014</v>
      </c>
      <c r="X1696" s="170" t="e">
        <f>INDEX(Kraftwerksliste!$C$21:$Z$559,MATCH(A1696,Kraftwerksliste!$D$21:$D$559,0),17)</f>
        <v>#N/A</v>
      </c>
      <c r="Z1696" s="153" t="str" cm="1">
        <f t="array" aca="1" ref="Z1696" ca="1">CELL("format",I1696)</f>
        <v>G</v>
      </c>
      <c r="AA1696" s="6">
        <v>1695</v>
      </c>
      <c r="AB1696" s="173" t="str">
        <f t="shared" ca="1" si="212"/>
        <v>2014</v>
      </c>
      <c r="AC1696" s="6">
        <f t="shared" si="213"/>
        <v>0</v>
      </c>
      <c r="AD1696" s="6">
        <f t="shared" si="214"/>
        <v>0</v>
      </c>
      <c r="AE1696" s="6">
        <f t="shared" si="216"/>
        <v>10</v>
      </c>
      <c r="AF1696" s="6" t="str">
        <f t="shared" si="215"/>
        <v>in Betrieb</v>
      </c>
    </row>
    <row r="1697" spans="1:32" x14ac:dyDescent="0.25">
      <c r="A1697" s="50" t="s">
        <v>4105</v>
      </c>
      <c r="B1697" s="50"/>
      <c r="C1697" s="50" t="s">
        <v>4106</v>
      </c>
      <c r="D1697" s="75" t="s">
        <v>6080</v>
      </c>
      <c r="E1697" s="50" t="s">
        <v>6081</v>
      </c>
      <c r="F1697" s="50"/>
      <c r="G1697" s="36" t="s">
        <v>78</v>
      </c>
      <c r="H1697" s="50"/>
      <c r="I1697" s="32">
        <v>2014</v>
      </c>
      <c r="J1697" s="32">
        <v>2014</v>
      </c>
      <c r="K1697" s="50" t="s">
        <v>1</v>
      </c>
      <c r="L1697" s="50" t="s">
        <v>3864</v>
      </c>
      <c r="M1697" s="51"/>
      <c r="N1697" s="51"/>
      <c r="O1697" s="51" t="s">
        <v>3864</v>
      </c>
      <c r="P1697" s="50" t="s">
        <v>55</v>
      </c>
      <c r="Q1697" s="50" t="s">
        <v>58</v>
      </c>
      <c r="R1697" s="55">
        <v>16.100000000000001</v>
      </c>
      <c r="S1697" s="50"/>
      <c r="T1697" s="50" t="s">
        <v>370</v>
      </c>
      <c r="U1697" s="50" t="s">
        <v>121</v>
      </c>
      <c r="V1697" s="153" t="s">
        <v>1</v>
      </c>
      <c r="W1697" s="170" t="str">
        <f t="shared" ca="1" si="211"/>
        <v>2014</v>
      </c>
      <c r="X1697" s="170" t="e">
        <f>INDEX(Kraftwerksliste!$C$21:$Z$559,MATCH(A1697,Kraftwerksliste!$D$21:$D$559,0),17)</f>
        <v>#N/A</v>
      </c>
      <c r="Z1697" s="153" t="str" cm="1">
        <f t="array" aca="1" ref="Z1697" ca="1">CELL("format",I1697)</f>
        <v>G</v>
      </c>
      <c r="AA1697" s="6">
        <v>1696</v>
      </c>
      <c r="AB1697" s="173" t="str">
        <f t="shared" ca="1" si="212"/>
        <v>2014</v>
      </c>
      <c r="AC1697" s="6">
        <f t="shared" si="213"/>
        <v>0</v>
      </c>
      <c r="AD1697" s="6">
        <f t="shared" si="214"/>
        <v>0</v>
      </c>
      <c r="AE1697" s="6">
        <f t="shared" si="216"/>
        <v>10</v>
      </c>
      <c r="AF1697" s="6" t="str">
        <f t="shared" si="215"/>
        <v>in Betrieb</v>
      </c>
    </row>
    <row r="1698" spans="1:32" x14ac:dyDescent="0.25">
      <c r="A1698" s="139" t="s">
        <v>5077</v>
      </c>
      <c r="B1698" s="139"/>
      <c r="C1698" s="139" t="s">
        <v>5078</v>
      </c>
      <c r="D1698" s="139" t="s">
        <v>6645</v>
      </c>
      <c r="E1698" s="139" t="s">
        <v>6646</v>
      </c>
      <c r="F1698" s="139"/>
      <c r="G1698" s="139" t="s">
        <v>127</v>
      </c>
      <c r="H1698" s="139"/>
      <c r="I1698" s="32">
        <v>2014</v>
      </c>
      <c r="J1698" s="32">
        <v>2014</v>
      </c>
      <c r="K1698" s="139" t="s">
        <v>1</v>
      </c>
      <c r="L1698" s="139" t="s">
        <v>3864</v>
      </c>
      <c r="M1698" s="139"/>
      <c r="N1698" s="139"/>
      <c r="O1698" s="139" t="s">
        <v>3864</v>
      </c>
      <c r="P1698" s="139" t="s">
        <v>55</v>
      </c>
      <c r="Q1698" s="139" t="s">
        <v>58</v>
      </c>
      <c r="R1698" s="140">
        <v>12.5</v>
      </c>
      <c r="S1698" s="140"/>
      <c r="T1698" s="151" t="s">
        <v>1280</v>
      </c>
      <c r="U1698" s="140" t="s">
        <v>168</v>
      </c>
      <c r="V1698" s="164" t="s">
        <v>1</v>
      </c>
      <c r="W1698" s="170" t="str">
        <f t="shared" ca="1" si="211"/>
        <v>2014</v>
      </c>
      <c r="X1698" s="170" t="e">
        <f>INDEX(Kraftwerksliste!$C$21:$Z$559,MATCH(A1698,Kraftwerksliste!$D$21:$D$559,0),17)</f>
        <v>#N/A</v>
      </c>
      <c r="Z1698" s="153" t="str" cm="1">
        <f t="array" aca="1" ref="Z1698" ca="1">CELL("format",I1698)</f>
        <v>G</v>
      </c>
      <c r="AA1698" s="6">
        <v>1697</v>
      </c>
      <c r="AB1698" s="173" t="str">
        <f t="shared" ca="1" si="212"/>
        <v>2014</v>
      </c>
      <c r="AC1698" s="6">
        <f t="shared" si="213"/>
        <v>0</v>
      </c>
      <c r="AD1698" s="6">
        <f t="shared" si="214"/>
        <v>0</v>
      </c>
      <c r="AE1698" s="6">
        <f t="shared" si="216"/>
        <v>10</v>
      </c>
      <c r="AF1698" s="6" t="str">
        <f t="shared" si="215"/>
        <v>in Betrieb</v>
      </c>
    </row>
    <row r="1699" spans="1:32" x14ac:dyDescent="0.25">
      <c r="A1699" s="139" t="s">
        <v>4787</v>
      </c>
      <c r="B1699" s="139"/>
      <c r="C1699" s="139" t="s">
        <v>4788</v>
      </c>
      <c r="D1699" s="139" t="s">
        <v>6228</v>
      </c>
      <c r="E1699" s="139" t="s">
        <v>6472</v>
      </c>
      <c r="F1699" s="139" t="s">
        <v>6473</v>
      </c>
      <c r="G1699" s="139" t="s">
        <v>78</v>
      </c>
      <c r="H1699" s="139"/>
      <c r="I1699" s="32">
        <v>2014</v>
      </c>
      <c r="J1699" s="32">
        <v>2014</v>
      </c>
      <c r="K1699" s="139" t="s">
        <v>1</v>
      </c>
      <c r="L1699" s="139" t="s">
        <v>3864</v>
      </c>
      <c r="M1699" s="139"/>
      <c r="N1699" s="139"/>
      <c r="O1699" s="139" t="s">
        <v>3864</v>
      </c>
      <c r="P1699" s="139" t="s">
        <v>55</v>
      </c>
      <c r="Q1699" s="139" t="s">
        <v>58</v>
      </c>
      <c r="R1699" s="140">
        <v>24</v>
      </c>
      <c r="S1699" s="140"/>
      <c r="T1699" s="151" t="s">
        <v>370</v>
      </c>
      <c r="U1699" s="140" t="s">
        <v>121</v>
      </c>
      <c r="V1699" s="164" t="s">
        <v>1</v>
      </c>
      <c r="W1699" s="170" t="str">
        <f t="shared" ca="1" si="211"/>
        <v>2014</v>
      </c>
      <c r="X1699" s="170" t="e">
        <f>INDEX(Kraftwerksliste!$C$21:$Z$559,MATCH(A1699,Kraftwerksliste!$D$21:$D$559,0),17)</f>
        <v>#N/A</v>
      </c>
      <c r="Z1699" s="153" t="str" cm="1">
        <f t="array" aca="1" ref="Z1699" ca="1">CELL("format",I1699)</f>
        <v>G</v>
      </c>
      <c r="AA1699" s="6">
        <v>1698</v>
      </c>
      <c r="AB1699" s="173" t="str">
        <f t="shared" ca="1" si="212"/>
        <v>2014</v>
      </c>
      <c r="AC1699" s="6">
        <f t="shared" si="213"/>
        <v>0</v>
      </c>
      <c r="AD1699" s="6">
        <f t="shared" si="214"/>
        <v>0</v>
      </c>
      <c r="AE1699" s="6">
        <f t="shared" si="216"/>
        <v>10</v>
      </c>
      <c r="AF1699" s="6" t="str">
        <f t="shared" si="215"/>
        <v>in Betrieb</v>
      </c>
    </row>
    <row r="1700" spans="1:32" x14ac:dyDescent="0.25">
      <c r="A1700" s="139" t="s">
        <v>1905</v>
      </c>
      <c r="B1700" s="139" t="s">
        <v>1906</v>
      </c>
      <c r="C1700" s="139" t="s">
        <v>515</v>
      </c>
      <c r="D1700" s="139">
        <v>32657</v>
      </c>
      <c r="E1700" s="139" t="s">
        <v>1907</v>
      </c>
      <c r="F1700" s="139" t="s">
        <v>1908</v>
      </c>
      <c r="G1700" s="139" t="s">
        <v>54</v>
      </c>
      <c r="H1700" s="139"/>
      <c r="I1700" s="30">
        <v>29312</v>
      </c>
      <c r="J1700" s="38">
        <v>29312</v>
      </c>
      <c r="K1700" s="139" t="s">
        <v>1</v>
      </c>
      <c r="L1700" s="139" t="s">
        <v>20</v>
      </c>
      <c r="M1700" s="139"/>
      <c r="N1700" s="139"/>
      <c r="O1700" s="139" t="s">
        <v>20</v>
      </c>
      <c r="P1700" s="139" t="s">
        <v>58</v>
      </c>
      <c r="Q1700" s="139" t="s">
        <v>55</v>
      </c>
      <c r="R1700" s="140">
        <v>10.1</v>
      </c>
      <c r="S1700" s="140" t="s">
        <v>1909</v>
      </c>
      <c r="T1700" s="151" t="s">
        <v>149</v>
      </c>
      <c r="U1700" s="140" t="s">
        <v>1910</v>
      </c>
      <c r="V1700" s="164" t="s">
        <v>1</v>
      </c>
      <c r="W1700" s="170">
        <f t="shared" ca="1" si="211"/>
        <v>1980</v>
      </c>
      <c r="X1700" s="170" t="str">
        <f>INDEX(Kraftwerksliste!$C$21:$Z$559,MATCH(A1700,Kraftwerksliste!$D$21:$D$559,0),17)</f>
        <v>Steam turbine</v>
      </c>
      <c r="Z1700" s="153" t="str" cm="1">
        <f t="array" aca="1" ref="Z1700" ca="1">CELL("format",I1700)</f>
        <v>D1</v>
      </c>
      <c r="AA1700" s="6">
        <v>1699</v>
      </c>
      <c r="AB1700" s="173">
        <f t="shared" ca="1" si="212"/>
        <v>1980</v>
      </c>
      <c r="AC1700" s="6">
        <f t="shared" si="213"/>
        <v>0</v>
      </c>
      <c r="AD1700" s="6">
        <f t="shared" si="214"/>
        <v>0</v>
      </c>
      <c r="AE1700" s="6">
        <f t="shared" si="216"/>
        <v>10</v>
      </c>
      <c r="AF1700" s="6" t="str">
        <f t="shared" si="215"/>
        <v>in Betrieb</v>
      </c>
    </row>
    <row r="1701" spans="1:32" x14ac:dyDescent="0.25">
      <c r="A1701" s="139" t="s">
        <v>5158</v>
      </c>
      <c r="B1701" s="139" t="s">
        <v>5159</v>
      </c>
      <c r="C1701" s="139" t="s">
        <v>5160</v>
      </c>
      <c r="D1701" s="139"/>
      <c r="E1701" s="139" t="s">
        <v>3865</v>
      </c>
      <c r="F1701" s="139"/>
      <c r="G1701" s="139" t="s">
        <v>2308</v>
      </c>
      <c r="H1701" s="139"/>
      <c r="I1701" s="30">
        <v>42280</v>
      </c>
      <c r="J1701" s="30">
        <v>42280</v>
      </c>
      <c r="K1701" s="139" t="s">
        <v>1</v>
      </c>
      <c r="L1701" s="139" t="s">
        <v>3866</v>
      </c>
      <c r="M1701" s="139"/>
      <c r="N1701" s="139"/>
      <c r="O1701" s="139" t="s">
        <v>3866</v>
      </c>
      <c r="P1701" s="139" t="s">
        <v>158</v>
      </c>
      <c r="Q1701" s="139" t="s">
        <v>58</v>
      </c>
      <c r="R1701" s="140">
        <v>302.39999999999998</v>
      </c>
      <c r="S1701" s="140" t="s">
        <v>7372</v>
      </c>
      <c r="T1701" s="151" t="s">
        <v>1228</v>
      </c>
      <c r="U1701" s="140" t="s">
        <v>1595</v>
      </c>
      <c r="V1701" s="164" t="s">
        <v>1</v>
      </c>
      <c r="W1701" s="170">
        <f t="shared" ca="1" si="211"/>
        <v>2015</v>
      </c>
      <c r="X1701" s="170" t="e">
        <f>INDEX(Kraftwerksliste!$C$21:$Z$559,MATCH(A1701,Kraftwerksliste!$D$21:$D$559,0),17)</f>
        <v>#N/A</v>
      </c>
      <c r="Z1701" s="153" t="str" cm="1">
        <f t="array" aca="1" ref="Z1701" ca="1">CELL("format",I1701)</f>
        <v>D1</v>
      </c>
      <c r="AA1701" s="6">
        <v>1700</v>
      </c>
      <c r="AB1701" s="173">
        <f t="shared" ca="1" si="212"/>
        <v>2015</v>
      </c>
      <c r="AC1701" s="6">
        <f t="shared" si="213"/>
        <v>0</v>
      </c>
      <c r="AD1701" s="6">
        <f t="shared" si="214"/>
        <v>0</v>
      </c>
      <c r="AE1701" s="6">
        <f t="shared" si="216"/>
        <v>10</v>
      </c>
      <c r="AF1701" s="6" t="str">
        <f t="shared" si="215"/>
        <v>in Betrieb</v>
      </c>
    </row>
    <row r="1702" spans="1:32" x14ac:dyDescent="0.25">
      <c r="A1702" s="139" t="s">
        <v>5248</v>
      </c>
      <c r="B1702" s="139" t="s">
        <v>5249</v>
      </c>
      <c r="C1702" s="139" t="s">
        <v>5250</v>
      </c>
      <c r="D1702" s="139"/>
      <c r="E1702" s="139" t="s">
        <v>3867</v>
      </c>
      <c r="F1702" s="139"/>
      <c r="G1702" s="139" t="s">
        <v>2308</v>
      </c>
      <c r="H1702" s="139"/>
      <c r="I1702" s="30">
        <v>42118</v>
      </c>
      <c r="J1702" s="30">
        <v>42118</v>
      </c>
      <c r="K1702" s="139" t="s">
        <v>1</v>
      </c>
      <c r="L1702" s="139" t="s">
        <v>3866</v>
      </c>
      <c r="M1702" s="139"/>
      <c r="N1702" s="139"/>
      <c r="O1702" s="139" t="s">
        <v>3866</v>
      </c>
      <c r="P1702" s="139" t="s">
        <v>158</v>
      </c>
      <c r="Q1702" s="139" t="s">
        <v>58</v>
      </c>
      <c r="R1702" s="140">
        <v>288</v>
      </c>
      <c r="S1702" s="140"/>
      <c r="T1702" s="151" t="s">
        <v>1228</v>
      </c>
      <c r="U1702" s="140" t="s">
        <v>70</v>
      </c>
      <c r="V1702" s="164" t="s">
        <v>1</v>
      </c>
      <c r="W1702" s="170">
        <f t="shared" ca="1" si="211"/>
        <v>2015</v>
      </c>
      <c r="X1702" s="170" t="e">
        <f>INDEX(Kraftwerksliste!$C$21:$Z$559,MATCH(A1702,Kraftwerksliste!$D$21:$D$559,0),17)</f>
        <v>#N/A</v>
      </c>
      <c r="Z1702" s="153" t="str" cm="1">
        <f t="array" aca="1" ref="Z1702" ca="1">CELL("format",I1702)</f>
        <v>D1</v>
      </c>
      <c r="AA1702" s="6">
        <v>1701</v>
      </c>
      <c r="AB1702" s="173">
        <f t="shared" ca="1" si="212"/>
        <v>2015</v>
      </c>
      <c r="AC1702" s="6">
        <f t="shared" si="213"/>
        <v>0</v>
      </c>
      <c r="AD1702" s="6">
        <f t="shared" si="214"/>
        <v>0</v>
      </c>
      <c r="AE1702" s="6">
        <f t="shared" si="216"/>
        <v>10</v>
      </c>
      <c r="AF1702" s="6" t="str">
        <f t="shared" si="215"/>
        <v>in Betrieb</v>
      </c>
    </row>
    <row r="1703" spans="1:32" x14ac:dyDescent="0.25">
      <c r="A1703" s="54" t="s">
        <v>3973</v>
      </c>
      <c r="B1703" s="33"/>
      <c r="C1703" s="33" t="s">
        <v>3974</v>
      </c>
      <c r="D1703" s="80" t="s">
        <v>6013</v>
      </c>
      <c r="E1703" s="33" t="s">
        <v>6014</v>
      </c>
      <c r="F1703" s="33" t="s">
        <v>6015</v>
      </c>
      <c r="G1703" s="56" t="s">
        <v>78</v>
      </c>
      <c r="H1703" s="33"/>
      <c r="I1703" s="37">
        <v>2015</v>
      </c>
      <c r="J1703" s="37">
        <v>2015</v>
      </c>
      <c r="K1703" s="50" t="s">
        <v>1</v>
      </c>
      <c r="L1703" s="33" t="s">
        <v>3864</v>
      </c>
      <c r="M1703" s="33"/>
      <c r="N1703" s="33"/>
      <c r="O1703" s="33" t="s">
        <v>3864</v>
      </c>
      <c r="P1703" s="33" t="s">
        <v>158</v>
      </c>
      <c r="Q1703" s="33"/>
      <c r="R1703" s="52">
        <v>22.22</v>
      </c>
      <c r="S1703" s="33"/>
      <c r="T1703" s="50" t="s">
        <v>1280</v>
      </c>
      <c r="U1703" s="33" t="s">
        <v>121</v>
      </c>
      <c r="V1703" s="159" t="s">
        <v>1</v>
      </c>
      <c r="W1703" s="170" t="str">
        <f t="shared" ca="1" si="211"/>
        <v>2015</v>
      </c>
      <c r="X1703" s="170" t="e">
        <f>INDEX(Kraftwerksliste!$C$21:$Z$559,MATCH(A1703,Kraftwerksliste!$D$21:$D$559,0),17)</f>
        <v>#N/A</v>
      </c>
      <c r="Z1703" s="153" t="str" cm="1">
        <f t="array" aca="1" ref="Z1703" ca="1">CELL("format",I1703)</f>
        <v>G</v>
      </c>
      <c r="AA1703" s="6">
        <v>1702</v>
      </c>
      <c r="AB1703" s="173" t="str">
        <f t="shared" ca="1" si="212"/>
        <v>2015</v>
      </c>
      <c r="AC1703" s="6">
        <f t="shared" si="213"/>
        <v>0</v>
      </c>
      <c r="AD1703" s="6">
        <f t="shared" si="214"/>
        <v>0</v>
      </c>
      <c r="AE1703" s="6">
        <f t="shared" si="216"/>
        <v>10</v>
      </c>
      <c r="AF1703" s="6" t="str">
        <f t="shared" si="215"/>
        <v>in Betrieb</v>
      </c>
    </row>
    <row r="1704" spans="1:32" x14ac:dyDescent="0.25">
      <c r="A1704" s="54" t="s">
        <v>4157</v>
      </c>
      <c r="B1704" s="50" t="s">
        <v>4158</v>
      </c>
      <c r="C1704" s="50" t="s">
        <v>4159</v>
      </c>
      <c r="D1704" s="77" t="s">
        <v>6105</v>
      </c>
      <c r="E1704" s="50" t="s">
        <v>6106</v>
      </c>
      <c r="F1704" s="50"/>
      <c r="G1704" s="56" t="s">
        <v>66</v>
      </c>
      <c r="H1704" s="50"/>
      <c r="I1704" s="37">
        <v>2015</v>
      </c>
      <c r="J1704" s="37">
        <v>2015</v>
      </c>
      <c r="K1704" s="50" t="s">
        <v>1</v>
      </c>
      <c r="L1704" s="50" t="s">
        <v>3864</v>
      </c>
      <c r="M1704" s="50"/>
      <c r="N1704" s="50"/>
      <c r="O1704" s="50" t="s">
        <v>3864</v>
      </c>
      <c r="P1704" s="50" t="s">
        <v>158</v>
      </c>
      <c r="Q1704" s="50"/>
      <c r="R1704" s="55">
        <v>57.6</v>
      </c>
      <c r="S1704" s="50"/>
      <c r="T1704" s="54" t="s">
        <v>370</v>
      </c>
      <c r="U1704" s="50" t="s">
        <v>100</v>
      </c>
      <c r="V1704" s="153" t="s">
        <v>1</v>
      </c>
      <c r="W1704" s="170" t="str">
        <f t="shared" ca="1" si="211"/>
        <v>2015</v>
      </c>
      <c r="X1704" s="170" t="e">
        <f>INDEX(Kraftwerksliste!$C$21:$Z$559,MATCH(A1704,Kraftwerksliste!$D$21:$D$559,0),17)</f>
        <v>#N/A</v>
      </c>
      <c r="Z1704" s="153" t="str" cm="1">
        <f t="array" aca="1" ref="Z1704" ca="1">CELL("format",I1704)</f>
        <v>G</v>
      </c>
      <c r="AA1704" s="6">
        <v>1703</v>
      </c>
      <c r="AB1704" s="173" t="str">
        <f t="shared" ca="1" si="212"/>
        <v>2015</v>
      </c>
      <c r="AC1704" s="6">
        <f t="shared" si="213"/>
        <v>0</v>
      </c>
      <c r="AD1704" s="6">
        <f t="shared" si="214"/>
        <v>0</v>
      </c>
      <c r="AE1704" s="6">
        <f t="shared" si="216"/>
        <v>10</v>
      </c>
      <c r="AF1704" s="6" t="str">
        <f t="shared" si="215"/>
        <v>in Betrieb</v>
      </c>
    </row>
    <row r="1705" spans="1:32" x14ac:dyDescent="0.25">
      <c r="A1705" s="50" t="s">
        <v>4169</v>
      </c>
      <c r="B1705" s="50"/>
      <c r="C1705" s="50" t="s">
        <v>4170</v>
      </c>
      <c r="D1705" s="77">
        <v>31863</v>
      </c>
      <c r="E1705" s="50" t="s">
        <v>6111</v>
      </c>
      <c r="F1705" s="50"/>
      <c r="G1705" s="56" t="s">
        <v>59</v>
      </c>
      <c r="H1705" s="50"/>
      <c r="I1705" s="37">
        <v>2015</v>
      </c>
      <c r="J1705" s="37">
        <v>2015</v>
      </c>
      <c r="K1705" s="50" t="s">
        <v>1</v>
      </c>
      <c r="L1705" s="50" t="s">
        <v>3864</v>
      </c>
      <c r="M1705" s="50"/>
      <c r="N1705" s="50"/>
      <c r="O1705" s="50" t="s">
        <v>3864</v>
      </c>
      <c r="P1705" s="50" t="s">
        <v>158</v>
      </c>
      <c r="Q1705" s="50"/>
      <c r="R1705" s="55">
        <v>21.35</v>
      </c>
      <c r="S1705" s="50"/>
      <c r="T1705" s="146" t="s">
        <v>149</v>
      </c>
      <c r="U1705" s="50" t="s">
        <v>243</v>
      </c>
      <c r="V1705" s="153" t="s">
        <v>1</v>
      </c>
      <c r="W1705" s="170" t="str">
        <f t="shared" ca="1" si="211"/>
        <v>2015</v>
      </c>
      <c r="X1705" s="170" t="e">
        <f>INDEX(Kraftwerksliste!$C$21:$Z$559,MATCH(A1705,Kraftwerksliste!$D$21:$D$559,0),17)</f>
        <v>#N/A</v>
      </c>
      <c r="Z1705" s="153" t="str" cm="1">
        <f t="array" aca="1" ref="Z1705" ca="1">CELL("format",I1705)</f>
        <v>G</v>
      </c>
      <c r="AA1705" s="6">
        <v>1704</v>
      </c>
      <c r="AB1705" s="173" t="str">
        <f t="shared" ca="1" si="212"/>
        <v>2015</v>
      </c>
      <c r="AC1705" s="6">
        <f t="shared" si="213"/>
        <v>0</v>
      </c>
      <c r="AD1705" s="6">
        <f t="shared" si="214"/>
        <v>0</v>
      </c>
      <c r="AE1705" s="6">
        <f t="shared" si="216"/>
        <v>10</v>
      </c>
      <c r="AF1705" s="6" t="str">
        <f t="shared" si="215"/>
        <v>in Betrieb</v>
      </c>
    </row>
    <row r="1706" spans="1:32" x14ac:dyDescent="0.25">
      <c r="A1706" s="139" t="s">
        <v>4859</v>
      </c>
      <c r="B1706" s="139" t="s">
        <v>3953</v>
      </c>
      <c r="C1706" s="139" t="s">
        <v>4860</v>
      </c>
      <c r="D1706" s="139" t="s">
        <v>6516</v>
      </c>
      <c r="E1706" s="139" t="s">
        <v>4860</v>
      </c>
      <c r="F1706" s="139"/>
      <c r="G1706" s="139" t="s">
        <v>169</v>
      </c>
      <c r="H1706" s="139"/>
      <c r="I1706" s="45">
        <v>41978</v>
      </c>
      <c r="J1706" s="45">
        <v>41978</v>
      </c>
      <c r="K1706" s="139" t="s">
        <v>1</v>
      </c>
      <c r="L1706" s="139" t="s">
        <v>3864</v>
      </c>
      <c r="M1706" s="139"/>
      <c r="N1706" s="139"/>
      <c r="O1706" s="139" t="s">
        <v>3864</v>
      </c>
      <c r="P1706" s="139" t="s">
        <v>158</v>
      </c>
      <c r="Q1706" s="139" t="s">
        <v>58</v>
      </c>
      <c r="R1706" s="140">
        <v>41.1</v>
      </c>
      <c r="S1706" s="140" t="s">
        <v>7332</v>
      </c>
      <c r="T1706" s="151" t="s">
        <v>370</v>
      </c>
      <c r="U1706" s="140" t="s">
        <v>231</v>
      </c>
      <c r="V1706" s="164" t="s">
        <v>1</v>
      </c>
      <c r="W1706" s="170" t="str">
        <f t="shared" ca="1" si="211"/>
        <v>1978</v>
      </c>
      <c r="X1706" s="170" t="e">
        <f>INDEX(Kraftwerksliste!$C$21:$Z$559,MATCH(A1706,Kraftwerksliste!$D$21:$D$559,0),17)</f>
        <v>#N/A</v>
      </c>
      <c r="Z1706" s="153" t="str" cm="1">
        <f t="array" aca="1" ref="Z1706" ca="1">CELL("format",I1706)</f>
        <v>F0</v>
      </c>
      <c r="AA1706" s="6">
        <v>1705</v>
      </c>
      <c r="AB1706" s="173" t="str">
        <f t="shared" ca="1" si="212"/>
        <v>1978</v>
      </c>
      <c r="AC1706" s="6">
        <f t="shared" si="213"/>
        <v>0</v>
      </c>
      <c r="AD1706" s="6">
        <f t="shared" si="214"/>
        <v>0</v>
      </c>
      <c r="AE1706" s="6">
        <f t="shared" si="216"/>
        <v>10</v>
      </c>
      <c r="AF1706" s="6" t="str">
        <f t="shared" si="215"/>
        <v>in Betrieb</v>
      </c>
    </row>
    <row r="1707" spans="1:32" x14ac:dyDescent="0.25">
      <c r="A1707" s="139" t="s">
        <v>5570</v>
      </c>
      <c r="B1707" s="139"/>
      <c r="C1707" s="139" t="s">
        <v>5571</v>
      </c>
      <c r="D1707" s="139" t="s">
        <v>6927</v>
      </c>
      <c r="E1707" s="139" t="s">
        <v>6928</v>
      </c>
      <c r="F1707" s="139" t="s">
        <v>6929</v>
      </c>
      <c r="G1707" s="139" t="s">
        <v>78</v>
      </c>
      <c r="H1707" s="139"/>
      <c r="I1707" s="32">
        <v>2015</v>
      </c>
      <c r="J1707" s="32">
        <v>2015</v>
      </c>
      <c r="K1707" s="139" t="s">
        <v>1</v>
      </c>
      <c r="L1707" s="139" t="s">
        <v>3864</v>
      </c>
      <c r="M1707" s="139"/>
      <c r="N1707" s="139"/>
      <c r="O1707" s="139" t="s">
        <v>3864</v>
      </c>
      <c r="P1707" s="139" t="s">
        <v>158</v>
      </c>
      <c r="Q1707" s="139"/>
      <c r="R1707" s="140">
        <v>10.25</v>
      </c>
      <c r="S1707" s="140"/>
      <c r="T1707" s="151" t="s">
        <v>149</v>
      </c>
      <c r="U1707" s="140" t="s">
        <v>121</v>
      </c>
      <c r="V1707" s="164" t="s">
        <v>1</v>
      </c>
      <c r="W1707" s="170" t="str">
        <f t="shared" ca="1" si="211"/>
        <v>2015</v>
      </c>
      <c r="X1707" s="170" t="e">
        <f>INDEX(Kraftwerksliste!$C$21:$Z$559,MATCH(A1707,Kraftwerksliste!$D$21:$D$559,0),17)</f>
        <v>#N/A</v>
      </c>
      <c r="Z1707" s="153" t="str" cm="1">
        <f t="array" aca="1" ref="Z1707" ca="1">CELL("format",I1707)</f>
        <v>G</v>
      </c>
      <c r="AA1707" s="6">
        <v>1706</v>
      </c>
      <c r="AB1707" s="173" t="str">
        <f t="shared" ca="1" si="212"/>
        <v>2015</v>
      </c>
      <c r="AC1707" s="6">
        <f t="shared" si="213"/>
        <v>0</v>
      </c>
      <c r="AD1707" s="6">
        <f t="shared" si="214"/>
        <v>0</v>
      </c>
      <c r="AE1707" s="6">
        <f t="shared" si="216"/>
        <v>10</v>
      </c>
      <c r="AF1707" s="6" t="str">
        <f t="shared" si="215"/>
        <v>in Betrieb</v>
      </c>
    </row>
    <row r="1708" spans="1:32" x14ac:dyDescent="0.25">
      <c r="A1708" s="139" t="s">
        <v>4821</v>
      </c>
      <c r="B1708" s="139"/>
      <c r="C1708" s="139" t="s">
        <v>4822</v>
      </c>
      <c r="D1708" s="139" t="s">
        <v>6494</v>
      </c>
      <c r="E1708" s="139" t="s">
        <v>6495</v>
      </c>
      <c r="F1708" s="139" t="s">
        <v>6496</v>
      </c>
      <c r="G1708" s="139" t="s">
        <v>98</v>
      </c>
      <c r="H1708" s="139"/>
      <c r="I1708" s="37">
        <v>2015</v>
      </c>
      <c r="J1708" s="37">
        <v>2015</v>
      </c>
      <c r="K1708" s="139" t="s">
        <v>1</v>
      </c>
      <c r="L1708" s="139" t="s">
        <v>3864</v>
      </c>
      <c r="M1708" s="139"/>
      <c r="N1708" s="139"/>
      <c r="O1708" s="139" t="s">
        <v>3864</v>
      </c>
      <c r="P1708" s="139" t="s">
        <v>158</v>
      </c>
      <c r="Q1708" s="139"/>
      <c r="R1708" s="140">
        <v>16</v>
      </c>
      <c r="S1708" s="140"/>
      <c r="T1708" s="151" t="s">
        <v>370</v>
      </c>
      <c r="U1708" s="140" t="s">
        <v>61</v>
      </c>
      <c r="V1708" s="164" t="s">
        <v>1</v>
      </c>
      <c r="W1708" s="170" t="str">
        <f t="shared" ca="1" si="211"/>
        <v>2015</v>
      </c>
      <c r="X1708" s="170" t="e">
        <f>INDEX(Kraftwerksliste!$C$21:$Z$559,MATCH(A1708,Kraftwerksliste!$D$21:$D$559,0),17)</f>
        <v>#N/A</v>
      </c>
      <c r="Z1708" s="153" t="str" cm="1">
        <f t="array" aca="1" ref="Z1708" ca="1">CELL("format",I1708)</f>
        <v>G</v>
      </c>
      <c r="AA1708" s="6">
        <v>1707</v>
      </c>
      <c r="AB1708" s="173" t="str">
        <f t="shared" ca="1" si="212"/>
        <v>2015</v>
      </c>
      <c r="AC1708" s="6">
        <f t="shared" si="213"/>
        <v>0</v>
      </c>
      <c r="AD1708" s="6">
        <f t="shared" si="214"/>
        <v>0</v>
      </c>
      <c r="AE1708" s="6">
        <f t="shared" si="216"/>
        <v>10</v>
      </c>
      <c r="AF1708" s="6" t="str">
        <f t="shared" si="215"/>
        <v>in Betrieb</v>
      </c>
    </row>
    <row r="1709" spans="1:32" x14ac:dyDescent="0.25">
      <c r="A1709" s="139" t="s">
        <v>4951</v>
      </c>
      <c r="B1709" s="139"/>
      <c r="C1709" s="139" t="s">
        <v>4952</v>
      </c>
      <c r="D1709" s="139" t="s">
        <v>6563</v>
      </c>
      <c r="E1709" s="139" t="s">
        <v>6564</v>
      </c>
      <c r="F1709" s="139" t="s">
        <v>6565</v>
      </c>
      <c r="G1709" s="139" t="s">
        <v>78</v>
      </c>
      <c r="H1709" s="139"/>
      <c r="I1709" s="37">
        <v>2015</v>
      </c>
      <c r="J1709" s="37">
        <v>2015</v>
      </c>
      <c r="K1709" s="139" t="s">
        <v>1</v>
      </c>
      <c r="L1709" s="139" t="s">
        <v>3864</v>
      </c>
      <c r="M1709" s="139"/>
      <c r="N1709" s="139"/>
      <c r="O1709" s="139" t="s">
        <v>3864</v>
      </c>
      <c r="P1709" s="139" t="s">
        <v>158</v>
      </c>
      <c r="Q1709" s="139"/>
      <c r="R1709" s="140">
        <v>10.15</v>
      </c>
      <c r="S1709" s="140"/>
      <c r="T1709" s="151" t="s">
        <v>149</v>
      </c>
      <c r="U1709" s="140" t="s">
        <v>121</v>
      </c>
      <c r="V1709" s="164" t="s">
        <v>1</v>
      </c>
      <c r="W1709" s="170" t="str">
        <f t="shared" ca="1" si="211"/>
        <v>2015</v>
      </c>
      <c r="X1709" s="170" t="e">
        <f>INDEX(Kraftwerksliste!$C$21:$Z$559,MATCH(A1709,Kraftwerksliste!$D$21:$D$559,0),17)</f>
        <v>#N/A</v>
      </c>
      <c r="Z1709" s="153" t="str" cm="1">
        <f t="array" aca="1" ref="Z1709" ca="1">CELL("format",I1709)</f>
        <v>G</v>
      </c>
      <c r="AA1709" s="6">
        <v>1708</v>
      </c>
      <c r="AB1709" s="173" t="str">
        <f t="shared" ca="1" si="212"/>
        <v>2015</v>
      </c>
      <c r="AC1709" s="6">
        <f t="shared" si="213"/>
        <v>0</v>
      </c>
      <c r="AD1709" s="6">
        <f t="shared" si="214"/>
        <v>0</v>
      </c>
      <c r="AE1709" s="6">
        <f t="shared" si="216"/>
        <v>10</v>
      </c>
      <c r="AF1709" s="6" t="str">
        <f t="shared" si="215"/>
        <v>in Betrieb</v>
      </c>
    </row>
    <row r="1710" spans="1:32" x14ac:dyDescent="0.25">
      <c r="A1710" s="139" t="s">
        <v>4979</v>
      </c>
      <c r="B1710" s="139"/>
      <c r="C1710" s="139" t="s">
        <v>4980</v>
      </c>
      <c r="D1710" s="139" t="s">
        <v>6584</v>
      </c>
      <c r="E1710" s="139" t="s">
        <v>6585</v>
      </c>
      <c r="F1710" s="139" t="s">
        <v>6587</v>
      </c>
      <c r="G1710" s="139" t="s">
        <v>99</v>
      </c>
      <c r="H1710" s="139"/>
      <c r="I1710" s="37">
        <v>2015</v>
      </c>
      <c r="J1710" s="37">
        <v>2015</v>
      </c>
      <c r="K1710" s="139" t="s">
        <v>1</v>
      </c>
      <c r="L1710" s="139" t="s">
        <v>3864</v>
      </c>
      <c r="M1710" s="139"/>
      <c r="N1710" s="139"/>
      <c r="O1710" s="139" t="s">
        <v>3864</v>
      </c>
      <c r="P1710" s="139" t="s">
        <v>158</v>
      </c>
      <c r="Q1710" s="139"/>
      <c r="R1710" s="140">
        <v>46</v>
      </c>
      <c r="S1710" s="140"/>
      <c r="T1710" s="151" t="s">
        <v>370</v>
      </c>
      <c r="U1710" s="140" t="s">
        <v>252</v>
      </c>
      <c r="V1710" s="164" t="s">
        <v>1</v>
      </c>
      <c r="W1710" s="170" t="str">
        <f t="shared" ca="1" si="211"/>
        <v>2015</v>
      </c>
      <c r="X1710" s="170" t="e">
        <f>INDEX(Kraftwerksliste!$C$21:$Z$559,MATCH(A1710,Kraftwerksliste!$D$21:$D$559,0),17)</f>
        <v>#N/A</v>
      </c>
      <c r="Z1710" s="153" t="str" cm="1">
        <f t="array" aca="1" ref="Z1710" ca="1">CELL("format",I1710)</f>
        <v>G</v>
      </c>
      <c r="AA1710" s="6">
        <v>1709</v>
      </c>
      <c r="AB1710" s="173" t="str">
        <f t="shared" ca="1" si="212"/>
        <v>2015</v>
      </c>
      <c r="AC1710" s="6">
        <f t="shared" si="213"/>
        <v>0</v>
      </c>
      <c r="AD1710" s="6">
        <f t="shared" si="214"/>
        <v>0</v>
      </c>
      <c r="AE1710" s="6">
        <f t="shared" si="216"/>
        <v>10</v>
      </c>
      <c r="AF1710" s="6" t="str">
        <f t="shared" si="215"/>
        <v>in Betrieb</v>
      </c>
    </row>
    <row r="1711" spans="1:32" ht="25" x14ac:dyDescent="0.25">
      <c r="A1711" s="54" t="s">
        <v>4077</v>
      </c>
      <c r="B1711" s="51"/>
      <c r="C1711" s="50" t="s">
        <v>4078</v>
      </c>
      <c r="D1711" s="75" t="s">
        <v>6071</v>
      </c>
      <c r="E1711" s="62" t="s">
        <v>6072</v>
      </c>
      <c r="F1711" s="50"/>
      <c r="G1711" s="36" t="s">
        <v>78</v>
      </c>
      <c r="H1711" s="50"/>
      <c r="I1711" s="37">
        <v>2015</v>
      </c>
      <c r="J1711" s="37">
        <v>2015</v>
      </c>
      <c r="K1711" s="50" t="s">
        <v>1</v>
      </c>
      <c r="L1711" s="50" t="s">
        <v>3864</v>
      </c>
      <c r="M1711" s="50"/>
      <c r="N1711" s="50"/>
      <c r="O1711" s="50" t="s">
        <v>3864</v>
      </c>
      <c r="P1711" s="50" t="s">
        <v>158</v>
      </c>
      <c r="Q1711" s="50"/>
      <c r="R1711" s="76">
        <v>20</v>
      </c>
      <c r="S1711" s="83"/>
      <c r="T1711" s="54" t="s">
        <v>149</v>
      </c>
      <c r="U1711" s="83" t="s">
        <v>121</v>
      </c>
      <c r="V1711" s="155" t="s">
        <v>1</v>
      </c>
      <c r="W1711" s="170" t="str">
        <f t="shared" ca="1" si="211"/>
        <v>2015</v>
      </c>
      <c r="X1711" s="170" t="e">
        <f>INDEX(Kraftwerksliste!$C$21:$Z$559,MATCH(A1711,Kraftwerksliste!$D$21:$D$559,0),17)</f>
        <v>#N/A</v>
      </c>
      <c r="Z1711" s="153" t="str" cm="1">
        <f t="array" aca="1" ref="Z1711" ca="1">CELL("format",I1711)</f>
        <v>G</v>
      </c>
      <c r="AA1711" s="6">
        <v>1710</v>
      </c>
      <c r="AB1711" s="173" t="str">
        <f t="shared" ca="1" si="212"/>
        <v>2015</v>
      </c>
      <c r="AC1711" s="6">
        <f t="shared" si="213"/>
        <v>0</v>
      </c>
      <c r="AD1711" s="6">
        <f t="shared" si="214"/>
        <v>0</v>
      </c>
      <c r="AE1711" s="6">
        <f t="shared" si="216"/>
        <v>10</v>
      </c>
      <c r="AF1711" s="6" t="str">
        <f t="shared" si="215"/>
        <v>in Betrieb</v>
      </c>
    </row>
    <row r="1712" spans="1:32" x14ac:dyDescent="0.25">
      <c r="A1712" s="139" t="s">
        <v>5085</v>
      </c>
      <c r="B1712" s="139"/>
      <c r="C1712" s="139" t="s">
        <v>5086</v>
      </c>
      <c r="D1712" s="139" t="s">
        <v>6652</v>
      </c>
      <c r="E1712" s="139" t="s">
        <v>6653</v>
      </c>
      <c r="F1712" s="139"/>
      <c r="G1712" s="139" t="s">
        <v>78</v>
      </c>
      <c r="H1712" s="139"/>
      <c r="I1712" s="33">
        <v>2015</v>
      </c>
      <c r="J1712" s="33">
        <v>2015</v>
      </c>
      <c r="K1712" s="139" t="s">
        <v>1</v>
      </c>
      <c r="L1712" s="139" t="s">
        <v>3864</v>
      </c>
      <c r="M1712" s="139"/>
      <c r="N1712" s="139"/>
      <c r="O1712" s="139" t="s">
        <v>3864</v>
      </c>
      <c r="P1712" s="139" t="s">
        <v>158</v>
      </c>
      <c r="Q1712" s="139"/>
      <c r="R1712" s="140">
        <v>34.9</v>
      </c>
      <c r="S1712" s="140"/>
      <c r="T1712" s="151" t="s">
        <v>149</v>
      </c>
      <c r="U1712" s="140" t="s">
        <v>121</v>
      </c>
      <c r="V1712" s="164" t="s">
        <v>1</v>
      </c>
      <c r="W1712" s="170" t="str">
        <f t="shared" ca="1" si="211"/>
        <v>2015</v>
      </c>
      <c r="X1712" s="170" t="e">
        <f>INDEX(Kraftwerksliste!$C$21:$Z$559,MATCH(A1712,Kraftwerksliste!$D$21:$D$559,0),17)</f>
        <v>#N/A</v>
      </c>
      <c r="Z1712" s="153" t="str" cm="1">
        <f t="array" aca="1" ref="Z1712" ca="1">CELL("format",I1712)</f>
        <v>G</v>
      </c>
      <c r="AA1712" s="6">
        <v>1711</v>
      </c>
      <c r="AB1712" s="173" t="str">
        <f t="shared" ca="1" si="212"/>
        <v>2015</v>
      </c>
      <c r="AC1712" s="6">
        <f t="shared" si="213"/>
        <v>0</v>
      </c>
      <c r="AD1712" s="6">
        <f t="shared" si="214"/>
        <v>0</v>
      </c>
      <c r="AE1712" s="6">
        <f t="shared" si="216"/>
        <v>10</v>
      </c>
      <c r="AF1712" s="6" t="str">
        <f t="shared" si="215"/>
        <v>in Betrieb</v>
      </c>
    </row>
    <row r="1713" spans="1:32" x14ac:dyDescent="0.25">
      <c r="A1713" s="50" t="s">
        <v>592</v>
      </c>
      <c r="B1713" s="50" t="s">
        <v>593</v>
      </c>
      <c r="C1713" s="50"/>
      <c r="D1713" s="77">
        <v>26954</v>
      </c>
      <c r="E1713" s="50" t="s">
        <v>589</v>
      </c>
      <c r="F1713" s="50"/>
      <c r="G1713" s="56" t="s">
        <v>59</v>
      </c>
      <c r="H1713" s="50"/>
      <c r="I1713" s="42">
        <v>41701</v>
      </c>
      <c r="J1713" s="42">
        <v>41701</v>
      </c>
      <c r="K1713" s="50" t="s">
        <v>1</v>
      </c>
      <c r="L1713" s="50" t="s">
        <v>20</v>
      </c>
      <c r="M1713" s="50"/>
      <c r="N1713" s="50"/>
      <c r="O1713" s="50" t="s">
        <v>20</v>
      </c>
      <c r="P1713" s="50" t="s">
        <v>58</v>
      </c>
      <c r="Q1713" s="50" t="s">
        <v>55</v>
      </c>
      <c r="R1713" s="55">
        <v>17.100000000000001</v>
      </c>
      <c r="S1713" s="50" t="s">
        <v>594</v>
      </c>
      <c r="T1713" s="54" t="s">
        <v>595</v>
      </c>
      <c r="U1713" s="50" t="s">
        <v>60</v>
      </c>
      <c r="V1713" s="153" t="s">
        <v>1</v>
      </c>
      <c r="W1713" s="170">
        <f t="shared" ca="1" si="211"/>
        <v>2014</v>
      </c>
      <c r="X1713" s="170" t="str">
        <f>INDEX(Kraftwerksliste!$C$21:$Z$559,MATCH(A1713,Kraftwerksliste!$D$21:$D$559,0),17)</f>
        <v>Combustion Engine</v>
      </c>
      <c r="Z1713" s="153" t="str" cm="1">
        <f t="array" aca="1" ref="Z1713" ca="1">CELL("format",I1713)</f>
        <v>D1</v>
      </c>
      <c r="AA1713" s="6">
        <v>1712</v>
      </c>
      <c r="AB1713" s="173">
        <f t="shared" ca="1" si="212"/>
        <v>2014</v>
      </c>
      <c r="AC1713" s="6">
        <f t="shared" si="213"/>
        <v>0</v>
      </c>
      <c r="AD1713" s="6">
        <f t="shared" si="214"/>
        <v>0</v>
      </c>
      <c r="AE1713" s="6">
        <f t="shared" si="216"/>
        <v>10</v>
      </c>
      <c r="AF1713" s="6" t="str">
        <f t="shared" si="215"/>
        <v>in Betrieb</v>
      </c>
    </row>
    <row r="1714" spans="1:32" x14ac:dyDescent="0.25">
      <c r="A1714" s="139" t="s">
        <v>3711</v>
      </c>
      <c r="B1714" s="139" t="s">
        <v>102</v>
      </c>
      <c r="C1714" s="139" t="s">
        <v>3712</v>
      </c>
      <c r="D1714" s="139" t="s">
        <v>3713</v>
      </c>
      <c r="E1714" s="139" t="s">
        <v>3714</v>
      </c>
      <c r="F1714" s="139" t="s">
        <v>3715</v>
      </c>
      <c r="G1714" s="139" t="s">
        <v>1842</v>
      </c>
      <c r="H1714" s="139"/>
      <c r="I1714" s="35">
        <v>30926</v>
      </c>
      <c r="J1714" s="35">
        <v>30926</v>
      </c>
      <c r="K1714" s="139" t="s">
        <v>3823</v>
      </c>
      <c r="L1714" s="139" t="s">
        <v>190</v>
      </c>
      <c r="M1714" s="139"/>
      <c r="N1714" s="139"/>
      <c r="O1714" s="139" t="s">
        <v>190</v>
      </c>
      <c r="P1714" s="139" t="s">
        <v>58</v>
      </c>
      <c r="Q1714" s="139" t="s">
        <v>58</v>
      </c>
      <c r="R1714" s="140">
        <v>86</v>
      </c>
      <c r="S1714" s="140" t="s">
        <v>3716</v>
      </c>
      <c r="T1714" s="151" t="s">
        <v>1228</v>
      </c>
      <c r="U1714" s="140" t="s">
        <v>117</v>
      </c>
      <c r="V1714" s="164" t="s">
        <v>3823</v>
      </c>
      <c r="W1714" s="170">
        <f t="shared" ca="1" si="211"/>
        <v>1984</v>
      </c>
      <c r="X1714" s="170" t="e">
        <f>INDEX(Kraftwerksliste!$C$21:$Z$559,MATCH(A1714,Kraftwerksliste!$D$21:$D$559,0),17)</f>
        <v>#N/A</v>
      </c>
      <c r="Z1714" s="153" t="str" cm="1">
        <f t="array" aca="1" ref="Z1714" ca="1">CELL("format",I1714)</f>
        <v>D1</v>
      </c>
      <c r="AA1714" s="6">
        <v>1713</v>
      </c>
      <c r="AB1714" s="173">
        <f t="shared" ca="1" si="212"/>
        <v>1984</v>
      </c>
      <c r="AC1714" s="6">
        <f t="shared" si="213"/>
        <v>0</v>
      </c>
      <c r="AD1714" s="6">
        <f t="shared" si="214"/>
        <v>0</v>
      </c>
      <c r="AE1714" s="6">
        <f t="shared" si="216"/>
        <v>19</v>
      </c>
      <c r="AF1714" s="6" t="str">
        <f t="shared" si="215"/>
        <v>Wegfall IWA nach DE</v>
      </c>
    </row>
    <row r="1715" spans="1:32" ht="14.5" x14ac:dyDescent="0.35">
      <c r="A1715" s="122" t="s">
        <v>1329</v>
      </c>
      <c r="B1715" s="122" t="s">
        <v>1330</v>
      </c>
      <c r="C1715" s="122" t="s">
        <v>1331</v>
      </c>
      <c r="D1715" s="122">
        <v>21079</v>
      </c>
      <c r="E1715" s="122" t="s">
        <v>1312</v>
      </c>
      <c r="F1715" s="122" t="s">
        <v>1332</v>
      </c>
      <c r="G1715" s="119" t="s">
        <v>1312</v>
      </c>
      <c r="H1715" s="122" t="s">
        <v>300</v>
      </c>
      <c r="I1715" s="42">
        <v>42247</v>
      </c>
      <c r="J1715" s="45">
        <v>42247</v>
      </c>
      <c r="K1715" s="50" t="s">
        <v>1</v>
      </c>
      <c r="L1715" s="88" t="s">
        <v>32</v>
      </c>
      <c r="M1715" s="122" t="s">
        <v>32</v>
      </c>
      <c r="N1715" s="122" t="s">
        <v>1333</v>
      </c>
      <c r="O1715" s="88" t="s">
        <v>32</v>
      </c>
      <c r="P1715" s="121" t="s">
        <v>58</v>
      </c>
      <c r="Q1715" s="122" t="s">
        <v>55</v>
      </c>
      <c r="R1715" s="134">
        <v>800</v>
      </c>
      <c r="S1715" s="33"/>
      <c r="T1715" s="50" t="s">
        <v>1228</v>
      </c>
      <c r="U1715" s="33" t="s">
        <v>70</v>
      </c>
      <c r="V1715" s="159" t="s">
        <v>1</v>
      </c>
      <c r="W1715" s="170">
        <f t="shared" ca="1" si="211"/>
        <v>2015</v>
      </c>
      <c r="X1715" s="170" t="str">
        <f>INDEX(Kraftwerksliste!$C$21:$Z$559,MATCH(A1715,Kraftwerksliste!$D$21:$D$559,0),17)</f>
        <v>Steam turbine</v>
      </c>
      <c r="Z1715" s="153" t="str" cm="1">
        <f t="array" aca="1" ref="Z1715" ca="1">CELL("format",I1715)</f>
        <v>D1</v>
      </c>
      <c r="AA1715" s="6">
        <v>1714</v>
      </c>
      <c r="AB1715" s="173">
        <f t="shared" ca="1" si="212"/>
        <v>2015</v>
      </c>
      <c r="AC1715" s="6">
        <f t="shared" si="213"/>
        <v>0</v>
      </c>
      <c r="AD1715" s="6">
        <f t="shared" si="214"/>
        <v>0</v>
      </c>
      <c r="AE1715" s="6">
        <f t="shared" si="216"/>
        <v>10</v>
      </c>
      <c r="AF1715" s="6" t="str">
        <f t="shared" si="215"/>
        <v>in Betrieb</v>
      </c>
    </row>
    <row r="1716" spans="1:32" x14ac:dyDescent="0.25">
      <c r="A1716" s="139" t="s">
        <v>3233</v>
      </c>
      <c r="B1716" s="139" t="s">
        <v>575</v>
      </c>
      <c r="C1716" s="139" t="s">
        <v>3234</v>
      </c>
      <c r="D1716" s="139">
        <v>26386</v>
      </c>
      <c r="E1716" s="139" t="s">
        <v>3229</v>
      </c>
      <c r="F1716" s="139" t="s">
        <v>3235</v>
      </c>
      <c r="G1716" s="139" t="s">
        <v>59</v>
      </c>
      <c r="H1716" s="139" t="s">
        <v>3234</v>
      </c>
      <c r="I1716" s="35">
        <v>42307</v>
      </c>
      <c r="J1716" s="35">
        <v>42307</v>
      </c>
      <c r="K1716" s="139" t="s">
        <v>1</v>
      </c>
      <c r="L1716" s="139" t="s">
        <v>32</v>
      </c>
      <c r="M1716" s="139" t="s">
        <v>32</v>
      </c>
      <c r="N1716" s="139" t="s">
        <v>1333</v>
      </c>
      <c r="O1716" s="139" t="s">
        <v>32</v>
      </c>
      <c r="P1716" s="139" t="s">
        <v>58</v>
      </c>
      <c r="Q1716" s="139" t="s">
        <v>58</v>
      </c>
      <c r="R1716" s="140">
        <v>731</v>
      </c>
      <c r="S1716" s="140" t="s">
        <v>3232</v>
      </c>
      <c r="T1716" s="151">
        <v>380</v>
      </c>
      <c r="U1716" s="140" t="s">
        <v>1595</v>
      </c>
      <c r="V1716" s="164" t="s">
        <v>1</v>
      </c>
      <c r="W1716" s="170">
        <f t="shared" ca="1" si="211"/>
        <v>2015</v>
      </c>
      <c r="X1716" s="170" t="str">
        <f>INDEX(Kraftwerksliste!$C$21:$Z$559,MATCH(A1716,Kraftwerksliste!$D$21:$D$559,0),17)</f>
        <v>Steam turbine</v>
      </c>
      <c r="Z1716" s="153" t="str" cm="1">
        <f t="array" aca="1" ref="Z1716" ca="1">CELL("format",I1716)</f>
        <v>D1</v>
      </c>
      <c r="AA1716" s="6">
        <v>1715</v>
      </c>
      <c r="AB1716" s="173">
        <f t="shared" ca="1" si="212"/>
        <v>2015</v>
      </c>
      <c r="AC1716" s="6">
        <f t="shared" si="213"/>
        <v>0</v>
      </c>
      <c r="AD1716" s="6">
        <f t="shared" si="214"/>
        <v>0</v>
      </c>
      <c r="AE1716" s="6">
        <f t="shared" si="216"/>
        <v>10</v>
      </c>
      <c r="AF1716" s="6" t="str">
        <f t="shared" si="215"/>
        <v>in Betrieb</v>
      </c>
    </row>
    <row r="1717" spans="1:32" x14ac:dyDescent="0.25">
      <c r="A1717" s="139" t="s">
        <v>3061</v>
      </c>
      <c r="B1717" s="139" t="s">
        <v>3062</v>
      </c>
      <c r="C1717" s="139" t="s">
        <v>3063</v>
      </c>
      <c r="D1717" s="139" t="s">
        <v>3064</v>
      </c>
      <c r="E1717" s="139" t="s">
        <v>3065</v>
      </c>
      <c r="F1717" s="139" t="s">
        <v>3066</v>
      </c>
      <c r="G1717" s="139" t="s">
        <v>3067</v>
      </c>
      <c r="H1717" s="139" t="s">
        <v>3068</v>
      </c>
      <c r="I1717" s="30">
        <v>42216</v>
      </c>
      <c r="J1717" s="30">
        <v>42216</v>
      </c>
      <c r="K1717" s="139" t="s">
        <v>132</v>
      </c>
      <c r="L1717" s="139" t="s">
        <v>28</v>
      </c>
      <c r="M1717" s="139"/>
      <c r="N1717" s="139"/>
      <c r="O1717" s="139" t="s">
        <v>28</v>
      </c>
      <c r="P1717" s="139" t="s">
        <v>130</v>
      </c>
      <c r="Q1717" s="139" t="s">
        <v>130</v>
      </c>
      <c r="R1717" s="140">
        <v>195</v>
      </c>
      <c r="S1717" s="140" t="s">
        <v>3069</v>
      </c>
      <c r="T1717" s="151" t="s">
        <v>1228</v>
      </c>
      <c r="U1717" s="140" t="s">
        <v>86</v>
      </c>
      <c r="V1717" s="164" t="s">
        <v>132</v>
      </c>
      <c r="W1717" s="170">
        <f t="shared" ca="1" si="211"/>
        <v>2015</v>
      </c>
      <c r="X1717" s="170" t="e">
        <f>INDEX(Kraftwerksliste!$C$21:$Z$559,MATCH(A1717,Kraftwerksliste!$D$21:$D$559,0),17)</f>
        <v>#N/A</v>
      </c>
      <c r="Z1717" s="153" t="str" cm="1">
        <f t="array" aca="1" ref="Z1717" ca="1">CELL("format",I1717)</f>
        <v>D1</v>
      </c>
      <c r="AA1717" s="6">
        <v>1716</v>
      </c>
      <c r="AB1717" s="173">
        <f t="shared" ca="1" si="212"/>
        <v>2015</v>
      </c>
      <c r="AC1717" s="6">
        <f t="shared" si="213"/>
        <v>0</v>
      </c>
      <c r="AD1717" s="6">
        <f t="shared" si="214"/>
        <v>0</v>
      </c>
      <c r="AE1717" s="6">
        <f t="shared" si="216"/>
        <v>10</v>
      </c>
      <c r="AF1717" s="6" t="str">
        <f t="shared" si="215"/>
        <v>In Betrieb</v>
      </c>
    </row>
    <row r="1718" spans="1:32" x14ac:dyDescent="0.25">
      <c r="A1718" s="139" t="s">
        <v>2137</v>
      </c>
      <c r="B1718" s="139" t="s">
        <v>2130</v>
      </c>
      <c r="C1718" s="139" t="s">
        <v>2138</v>
      </c>
      <c r="D1718" s="139">
        <v>45772</v>
      </c>
      <c r="E1718" s="139" t="s">
        <v>2132</v>
      </c>
      <c r="F1718" s="139" t="s">
        <v>2133</v>
      </c>
      <c r="G1718" s="139" t="s">
        <v>54</v>
      </c>
      <c r="H1718" s="139">
        <v>1</v>
      </c>
      <c r="I1718" s="126">
        <v>42413</v>
      </c>
      <c r="J1718" s="126">
        <v>42413</v>
      </c>
      <c r="K1718" s="139" t="s">
        <v>132</v>
      </c>
      <c r="L1718" s="139" t="s">
        <v>20</v>
      </c>
      <c r="M1718" s="139"/>
      <c r="N1718" s="139"/>
      <c r="O1718" s="139" t="s">
        <v>20</v>
      </c>
      <c r="P1718" s="139" t="s">
        <v>130</v>
      </c>
      <c r="Q1718" s="139" t="s">
        <v>158</v>
      </c>
      <c r="R1718" s="140">
        <v>60.76</v>
      </c>
      <c r="S1718" s="140" t="s">
        <v>2139</v>
      </c>
      <c r="T1718" s="151" t="s">
        <v>370</v>
      </c>
      <c r="U1718" s="140" t="s">
        <v>3806</v>
      </c>
      <c r="V1718" s="164" t="s">
        <v>132</v>
      </c>
      <c r="W1718" s="170">
        <f t="shared" ca="1" si="211"/>
        <v>2016</v>
      </c>
      <c r="X1718" s="170" t="str">
        <f>INDEX(Kraftwerksliste!$C$21:$Z$559,MATCH(A1718,Kraftwerksliste!$D$21:$D$559,0),17)</f>
        <v>Steam turbine</v>
      </c>
      <c r="Z1718" s="153" t="str" cm="1">
        <f t="array" aca="1" ref="Z1718" ca="1">CELL("format",I1718)</f>
        <v>D1</v>
      </c>
      <c r="AA1718" s="6">
        <v>1717</v>
      </c>
      <c r="AB1718" s="173">
        <f t="shared" ca="1" si="212"/>
        <v>2016</v>
      </c>
      <c r="AC1718" s="6">
        <f t="shared" si="213"/>
        <v>0</v>
      </c>
      <c r="AD1718" s="6">
        <f t="shared" si="214"/>
        <v>0</v>
      </c>
      <c r="AE1718" s="6">
        <f t="shared" si="216"/>
        <v>10</v>
      </c>
      <c r="AF1718" s="6" t="str">
        <f t="shared" si="215"/>
        <v>In Betrieb</v>
      </c>
    </row>
    <row r="1719" spans="1:32" x14ac:dyDescent="0.25">
      <c r="A1719" s="139" t="s">
        <v>3263</v>
      </c>
      <c r="B1719" s="139" t="s">
        <v>270</v>
      </c>
      <c r="C1719" s="139" t="s">
        <v>3264</v>
      </c>
      <c r="D1719" s="139">
        <v>38436</v>
      </c>
      <c r="E1719" s="139" t="s">
        <v>3265</v>
      </c>
      <c r="F1719" s="139" t="s">
        <v>3266</v>
      </c>
      <c r="G1719" s="139" t="s">
        <v>59</v>
      </c>
      <c r="H1719" s="139"/>
      <c r="I1719" s="30">
        <v>41847</v>
      </c>
      <c r="J1719" s="30">
        <v>41847</v>
      </c>
      <c r="K1719" s="139" t="s">
        <v>132</v>
      </c>
      <c r="L1719" s="139" t="s">
        <v>20</v>
      </c>
      <c r="M1719" s="139"/>
      <c r="N1719" s="139"/>
      <c r="O1719" s="139" t="s">
        <v>20</v>
      </c>
      <c r="P1719" s="139" t="s">
        <v>130</v>
      </c>
      <c r="Q1719" s="139" t="s">
        <v>158</v>
      </c>
      <c r="R1719" s="140">
        <v>10.4</v>
      </c>
      <c r="S1719" s="140"/>
      <c r="T1719" s="151" t="s">
        <v>370</v>
      </c>
      <c r="U1719" s="140" t="s">
        <v>520</v>
      </c>
      <c r="V1719" s="164" t="s">
        <v>132</v>
      </c>
      <c r="W1719" s="170">
        <f t="shared" ca="1" si="211"/>
        <v>2014</v>
      </c>
      <c r="X1719" s="170" t="str">
        <f>INDEX(Kraftwerksliste!$C$21:$Z$559,MATCH(A1719,Kraftwerksliste!$D$21:$D$559,0),17)</f>
        <v>Steam turbine</v>
      </c>
      <c r="Z1719" s="153" t="str" cm="1">
        <f t="array" aca="1" ref="Z1719" ca="1">CELL("format",I1719)</f>
        <v>D1</v>
      </c>
      <c r="AA1719" s="6">
        <v>1718</v>
      </c>
      <c r="AB1719" s="173">
        <f t="shared" ca="1" si="212"/>
        <v>2014</v>
      </c>
      <c r="AC1719" s="6">
        <f t="shared" si="213"/>
        <v>0</v>
      </c>
      <c r="AD1719" s="6">
        <f t="shared" si="214"/>
        <v>0</v>
      </c>
      <c r="AE1719" s="6">
        <f t="shared" si="216"/>
        <v>10</v>
      </c>
      <c r="AF1719" s="6" t="str">
        <f t="shared" si="215"/>
        <v>In Betrieb</v>
      </c>
    </row>
    <row r="1720" spans="1:32" x14ac:dyDescent="0.25">
      <c r="A1720" s="139" t="s">
        <v>2231</v>
      </c>
      <c r="B1720" s="139" t="s">
        <v>2222</v>
      </c>
      <c r="C1720" s="139" t="s">
        <v>2232</v>
      </c>
      <c r="D1720" s="139">
        <v>85326</v>
      </c>
      <c r="E1720" s="139" t="s">
        <v>2208</v>
      </c>
      <c r="F1720" s="139"/>
      <c r="G1720" s="139" t="s">
        <v>127</v>
      </c>
      <c r="H1720" s="139"/>
      <c r="I1720" s="30">
        <v>41982</v>
      </c>
      <c r="J1720" s="30">
        <v>41982</v>
      </c>
      <c r="K1720" s="139" t="s">
        <v>1</v>
      </c>
      <c r="L1720" s="139" t="s">
        <v>20</v>
      </c>
      <c r="M1720" s="139"/>
      <c r="N1720" s="139"/>
      <c r="O1720" s="139" t="s">
        <v>20</v>
      </c>
      <c r="P1720" s="139" t="s">
        <v>58</v>
      </c>
      <c r="Q1720" s="139" t="s">
        <v>55</v>
      </c>
      <c r="R1720" s="140">
        <v>16.8</v>
      </c>
      <c r="S1720" s="140"/>
      <c r="T1720" s="151" t="s">
        <v>149</v>
      </c>
      <c r="U1720" s="140" t="s">
        <v>2233</v>
      </c>
      <c r="V1720" s="164" t="s">
        <v>1</v>
      </c>
      <c r="W1720" s="170">
        <f t="shared" ca="1" si="211"/>
        <v>2014</v>
      </c>
      <c r="X1720" s="170" t="str">
        <f>INDEX(Kraftwerksliste!$C$21:$Z$559,MATCH(A1720,Kraftwerksliste!$D$21:$D$559,0),17)</f>
        <v>Steam turbine</v>
      </c>
      <c r="Z1720" s="153" t="str" cm="1">
        <f t="array" aca="1" ref="Z1720" ca="1">CELL("format",I1720)</f>
        <v>D1</v>
      </c>
      <c r="AA1720" s="6">
        <v>1719</v>
      </c>
      <c r="AB1720" s="173">
        <f t="shared" ca="1" si="212"/>
        <v>2014</v>
      </c>
      <c r="AC1720" s="6">
        <f t="shared" si="213"/>
        <v>0</v>
      </c>
      <c r="AD1720" s="6">
        <f t="shared" si="214"/>
        <v>0</v>
      </c>
      <c r="AE1720" s="6">
        <f t="shared" si="216"/>
        <v>10</v>
      </c>
      <c r="AF1720" s="6" t="str">
        <f t="shared" si="215"/>
        <v>in Betrieb</v>
      </c>
    </row>
    <row r="1721" spans="1:32" x14ac:dyDescent="0.25">
      <c r="A1721" s="50" t="s">
        <v>3920</v>
      </c>
      <c r="B1721" s="50"/>
      <c r="C1721" s="50" t="s">
        <v>3921</v>
      </c>
      <c r="D1721" s="77">
        <v>86854</v>
      </c>
      <c r="E1721" s="50" t="s">
        <v>5986</v>
      </c>
      <c r="F1721" s="50" t="s">
        <v>5987</v>
      </c>
      <c r="G1721" s="56" t="s">
        <v>127</v>
      </c>
      <c r="H1721" s="50"/>
      <c r="I1721" s="32">
        <v>2015</v>
      </c>
      <c r="J1721" s="32">
        <v>2015</v>
      </c>
      <c r="K1721" s="50" t="s">
        <v>132</v>
      </c>
      <c r="L1721" s="50" t="s">
        <v>29</v>
      </c>
      <c r="M1721" s="50"/>
      <c r="N1721" s="50"/>
      <c r="O1721" s="50" t="s">
        <v>29</v>
      </c>
      <c r="P1721" s="50" t="s">
        <v>55</v>
      </c>
      <c r="Q1721" s="50"/>
      <c r="R1721" s="55">
        <v>10</v>
      </c>
      <c r="S1721" s="50" t="s">
        <v>7165</v>
      </c>
      <c r="T1721" s="146" t="s">
        <v>149</v>
      </c>
      <c r="U1721" s="50" t="s">
        <v>129</v>
      </c>
      <c r="V1721" s="153" t="s">
        <v>132</v>
      </c>
      <c r="W1721" s="170" t="str">
        <f t="shared" ca="1" si="211"/>
        <v>2015</v>
      </c>
      <c r="X1721" s="170" t="e">
        <f>INDEX(Kraftwerksliste!$C$21:$Z$559,MATCH(A1721,Kraftwerksliste!$D$21:$D$559,0),17)</f>
        <v>#N/A</v>
      </c>
      <c r="Z1721" s="153" t="str" cm="1">
        <f t="array" aca="1" ref="Z1721" ca="1">CELL("format",I1721)</f>
        <v>G</v>
      </c>
      <c r="AA1721" s="6">
        <v>1720</v>
      </c>
      <c r="AB1721" s="173" t="str">
        <f t="shared" ca="1" si="212"/>
        <v>2015</v>
      </c>
      <c r="AC1721" s="6">
        <f t="shared" si="213"/>
        <v>0</v>
      </c>
      <c r="AD1721" s="6">
        <f t="shared" si="214"/>
        <v>0</v>
      </c>
      <c r="AE1721" s="6">
        <f t="shared" si="216"/>
        <v>10</v>
      </c>
      <c r="AF1721" s="6" t="str">
        <f t="shared" si="215"/>
        <v>In Betrieb</v>
      </c>
    </row>
    <row r="1722" spans="1:32" x14ac:dyDescent="0.25">
      <c r="A1722" s="139" t="s">
        <v>5723</v>
      </c>
      <c r="B1722" s="139"/>
      <c r="C1722" s="139" t="s">
        <v>5724</v>
      </c>
      <c r="D1722" s="139">
        <v>3226</v>
      </c>
      <c r="E1722" s="139" t="s">
        <v>7035</v>
      </c>
      <c r="F1722" s="139" t="s">
        <v>7036</v>
      </c>
      <c r="G1722" s="139" t="s">
        <v>66</v>
      </c>
      <c r="H1722" s="139"/>
      <c r="I1722" s="32">
        <v>2015</v>
      </c>
      <c r="J1722" s="32">
        <v>2015</v>
      </c>
      <c r="K1722" s="139" t="s">
        <v>1</v>
      </c>
      <c r="L1722" s="139" t="s">
        <v>3864</v>
      </c>
      <c r="M1722" s="139"/>
      <c r="N1722" s="139"/>
      <c r="O1722" s="139" t="s">
        <v>3864</v>
      </c>
      <c r="P1722" s="139" t="s">
        <v>55</v>
      </c>
      <c r="Q1722" s="139"/>
      <c r="R1722" s="140">
        <v>14.4</v>
      </c>
      <c r="S1722" s="140"/>
      <c r="T1722" s="151"/>
      <c r="U1722" s="140"/>
      <c r="V1722" s="164" t="s">
        <v>1</v>
      </c>
      <c r="W1722" s="170" t="str">
        <f t="shared" ca="1" si="211"/>
        <v>2015</v>
      </c>
      <c r="X1722" s="170" t="e">
        <f>INDEX(Kraftwerksliste!$C$21:$Z$559,MATCH(A1722,Kraftwerksliste!$D$21:$D$559,0),17)</f>
        <v>#N/A</v>
      </c>
      <c r="Z1722" s="153" t="str" cm="1">
        <f t="array" aca="1" ref="Z1722" ca="1">CELL("format",I1722)</f>
        <v>G</v>
      </c>
      <c r="AA1722" s="6">
        <v>1721</v>
      </c>
      <c r="AB1722" s="173" t="str">
        <f t="shared" ca="1" si="212"/>
        <v>2015</v>
      </c>
      <c r="AC1722" s="6">
        <f t="shared" si="213"/>
        <v>0</v>
      </c>
      <c r="AD1722" s="6">
        <f t="shared" si="214"/>
        <v>0</v>
      </c>
      <c r="AE1722" s="6">
        <f t="shared" si="216"/>
        <v>10</v>
      </c>
      <c r="AF1722" s="6" t="str">
        <f t="shared" si="215"/>
        <v>in Betrieb</v>
      </c>
    </row>
    <row r="1723" spans="1:32" x14ac:dyDescent="0.25">
      <c r="A1723" s="139" t="s">
        <v>4918</v>
      </c>
      <c r="B1723" s="139"/>
      <c r="C1723" s="139" t="s">
        <v>4919</v>
      </c>
      <c r="D1723" s="139">
        <v>3238</v>
      </c>
      <c r="E1723" s="139" t="s">
        <v>6549</v>
      </c>
      <c r="F1723" s="139" t="s">
        <v>6550</v>
      </c>
      <c r="G1723" s="139" t="s">
        <v>66</v>
      </c>
      <c r="H1723" s="139"/>
      <c r="I1723" s="32">
        <v>2015</v>
      </c>
      <c r="J1723" s="32">
        <v>2015</v>
      </c>
      <c r="K1723" s="139" t="s">
        <v>1</v>
      </c>
      <c r="L1723" s="139" t="s">
        <v>3864</v>
      </c>
      <c r="M1723" s="139"/>
      <c r="N1723" s="139"/>
      <c r="O1723" s="139" t="s">
        <v>3864</v>
      </c>
      <c r="P1723" s="139" t="s">
        <v>55</v>
      </c>
      <c r="Q1723" s="139"/>
      <c r="R1723" s="140">
        <v>16.5</v>
      </c>
      <c r="S1723" s="140"/>
      <c r="T1723" s="151"/>
      <c r="U1723" s="140"/>
      <c r="V1723" s="164" t="s">
        <v>1</v>
      </c>
      <c r="W1723" s="170" t="str">
        <f t="shared" ca="1" si="211"/>
        <v>2015</v>
      </c>
      <c r="X1723" s="170" t="e">
        <f>INDEX(Kraftwerksliste!$C$21:$Z$559,MATCH(A1723,Kraftwerksliste!$D$21:$D$559,0),17)</f>
        <v>#N/A</v>
      </c>
      <c r="Z1723" s="153" t="str" cm="1">
        <f t="array" aca="1" ref="Z1723" ca="1">CELL("format",I1723)</f>
        <v>G</v>
      </c>
      <c r="AA1723" s="6">
        <v>1722</v>
      </c>
      <c r="AB1723" s="173" t="str">
        <f t="shared" ca="1" si="212"/>
        <v>2015</v>
      </c>
      <c r="AC1723" s="6">
        <f t="shared" si="213"/>
        <v>0</v>
      </c>
      <c r="AD1723" s="6">
        <f t="shared" si="214"/>
        <v>0</v>
      </c>
      <c r="AE1723" s="6">
        <f t="shared" si="216"/>
        <v>10</v>
      </c>
      <c r="AF1723" s="6" t="str">
        <f t="shared" si="215"/>
        <v>in Betrieb</v>
      </c>
    </row>
    <row r="1724" spans="1:32" x14ac:dyDescent="0.25">
      <c r="A1724" s="139" t="s">
        <v>5745</v>
      </c>
      <c r="B1724" s="139"/>
      <c r="C1724" s="139" t="s">
        <v>5746</v>
      </c>
      <c r="D1724" s="139">
        <v>14913</v>
      </c>
      <c r="E1724" s="139" t="s">
        <v>7050</v>
      </c>
      <c r="F1724" s="139">
        <v>77</v>
      </c>
      <c r="G1724" s="139" t="s">
        <v>66</v>
      </c>
      <c r="H1724" s="139"/>
      <c r="I1724" s="32">
        <v>2016</v>
      </c>
      <c r="J1724" s="32">
        <v>2016</v>
      </c>
      <c r="K1724" s="139" t="s">
        <v>1</v>
      </c>
      <c r="L1724" s="139" t="s">
        <v>3864</v>
      </c>
      <c r="M1724" s="139"/>
      <c r="N1724" s="139"/>
      <c r="O1724" s="139" t="s">
        <v>3864</v>
      </c>
      <c r="P1724" s="139" t="s">
        <v>55</v>
      </c>
      <c r="Q1724" s="139"/>
      <c r="R1724" s="140">
        <v>12.59</v>
      </c>
      <c r="S1724" s="140"/>
      <c r="T1724" s="151"/>
      <c r="U1724" s="140"/>
      <c r="V1724" s="164" t="s">
        <v>1</v>
      </c>
      <c r="W1724" s="170" t="str">
        <f t="shared" ca="1" si="211"/>
        <v>2016</v>
      </c>
      <c r="X1724" s="170" t="e">
        <f>INDEX(Kraftwerksliste!$C$21:$Z$559,MATCH(A1724,Kraftwerksliste!$D$21:$D$559,0),17)</f>
        <v>#N/A</v>
      </c>
      <c r="Z1724" s="153" t="str" cm="1">
        <f t="array" aca="1" ref="Z1724" ca="1">CELL("format",I1724)</f>
        <v>G</v>
      </c>
      <c r="AA1724" s="6">
        <v>1723</v>
      </c>
      <c r="AB1724" s="173" t="str">
        <f t="shared" ca="1" si="212"/>
        <v>2016</v>
      </c>
      <c r="AC1724" s="6">
        <f t="shared" si="213"/>
        <v>0</v>
      </c>
      <c r="AD1724" s="6">
        <f t="shared" si="214"/>
        <v>0</v>
      </c>
      <c r="AE1724" s="6">
        <f t="shared" si="216"/>
        <v>10</v>
      </c>
      <c r="AF1724" s="6" t="str">
        <f t="shared" si="215"/>
        <v>in Betrieb</v>
      </c>
    </row>
    <row r="1725" spans="1:32" x14ac:dyDescent="0.25">
      <c r="A1725" s="139" t="s">
        <v>5678</v>
      </c>
      <c r="B1725" s="139"/>
      <c r="C1725" s="139" t="s">
        <v>5679</v>
      </c>
      <c r="D1725" s="139">
        <v>14979</v>
      </c>
      <c r="E1725" s="139" t="s">
        <v>7008</v>
      </c>
      <c r="F1725" s="139" t="s">
        <v>7009</v>
      </c>
      <c r="G1725" s="139" t="s">
        <v>66</v>
      </c>
      <c r="H1725" s="139"/>
      <c r="I1725" s="32">
        <v>2015</v>
      </c>
      <c r="J1725" s="32">
        <v>2015</v>
      </c>
      <c r="K1725" s="139" t="s">
        <v>1</v>
      </c>
      <c r="L1725" s="139" t="s">
        <v>3864</v>
      </c>
      <c r="M1725" s="139"/>
      <c r="N1725" s="139"/>
      <c r="O1725" s="139" t="s">
        <v>3864</v>
      </c>
      <c r="P1725" s="139" t="s">
        <v>55</v>
      </c>
      <c r="Q1725" s="139"/>
      <c r="R1725" s="140">
        <v>21</v>
      </c>
      <c r="S1725" s="140"/>
      <c r="T1725" s="151"/>
      <c r="U1725" s="140"/>
      <c r="V1725" s="164" t="s">
        <v>1</v>
      </c>
      <c r="W1725" s="170" t="str">
        <f t="shared" ca="1" si="211"/>
        <v>2015</v>
      </c>
      <c r="X1725" s="170" t="e">
        <f>INDEX(Kraftwerksliste!$C$21:$Z$559,MATCH(A1725,Kraftwerksliste!$D$21:$D$559,0),17)</f>
        <v>#N/A</v>
      </c>
      <c r="Z1725" s="153" t="str" cm="1">
        <f t="array" aca="1" ref="Z1725" ca="1">CELL("format",I1725)</f>
        <v>G</v>
      </c>
      <c r="AA1725" s="6">
        <v>1724</v>
      </c>
      <c r="AB1725" s="173" t="str">
        <f t="shared" ca="1" si="212"/>
        <v>2015</v>
      </c>
      <c r="AC1725" s="6">
        <f t="shared" si="213"/>
        <v>0</v>
      </c>
      <c r="AD1725" s="6">
        <f t="shared" si="214"/>
        <v>0</v>
      </c>
      <c r="AE1725" s="6">
        <f t="shared" si="216"/>
        <v>10</v>
      </c>
      <c r="AF1725" s="6" t="str">
        <f t="shared" si="215"/>
        <v>in Betrieb</v>
      </c>
    </row>
    <row r="1726" spans="1:32" x14ac:dyDescent="0.25">
      <c r="A1726" s="139" t="s">
        <v>4966</v>
      </c>
      <c r="B1726" s="139"/>
      <c r="C1726" s="139" t="s">
        <v>4967</v>
      </c>
      <c r="D1726" s="139">
        <v>15926</v>
      </c>
      <c r="E1726" s="139" t="s">
        <v>6574</v>
      </c>
      <c r="F1726" s="139" t="s">
        <v>6575</v>
      </c>
      <c r="G1726" s="139" t="s">
        <v>66</v>
      </c>
      <c r="H1726" s="139"/>
      <c r="I1726" s="32">
        <v>2015</v>
      </c>
      <c r="J1726" s="32">
        <v>2015</v>
      </c>
      <c r="K1726" s="139" t="s">
        <v>1</v>
      </c>
      <c r="L1726" s="139" t="s">
        <v>3864</v>
      </c>
      <c r="M1726" s="139"/>
      <c r="N1726" s="139"/>
      <c r="O1726" s="139" t="s">
        <v>3864</v>
      </c>
      <c r="P1726" s="139" t="s">
        <v>55</v>
      </c>
      <c r="Q1726" s="139"/>
      <c r="R1726" s="140">
        <v>24.75</v>
      </c>
      <c r="S1726" s="140"/>
      <c r="T1726" s="151"/>
      <c r="U1726" s="140"/>
      <c r="V1726" s="164" t="s">
        <v>1</v>
      </c>
      <c r="W1726" s="170" t="str">
        <f t="shared" ca="1" si="211"/>
        <v>2015</v>
      </c>
      <c r="X1726" s="170" t="e">
        <f>INDEX(Kraftwerksliste!$C$21:$Z$559,MATCH(A1726,Kraftwerksliste!$D$21:$D$559,0),17)</f>
        <v>#N/A</v>
      </c>
      <c r="Z1726" s="153" t="str" cm="1">
        <f t="array" aca="1" ref="Z1726" ca="1">CELL("format",I1726)</f>
        <v>G</v>
      </c>
      <c r="AA1726" s="6">
        <v>1725</v>
      </c>
      <c r="AB1726" s="173" t="str">
        <f t="shared" ca="1" si="212"/>
        <v>2015</v>
      </c>
      <c r="AC1726" s="6">
        <f t="shared" si="213"/>
        <v>0</v>
      </c>
      <c r="AD1726" s="6">
        <f t="shared" si="214"/>
        <v>0</v>
      </c>
      <c r="AE1726" s="6">
        <f t="shared" si="216"/>
        <v>10</v>
      </c>
      <c r="AF1726" s="6" t="str">
        <f t="shared" si="215"/>
        <v>in Betrieb</v>
      </c>
    </row>
    <row r="1727" spans="1:32" x14ac:dyDescent="0.25">
      <c r="A1727" s="139" t="s">
        <v>4968</v>
      </c>
      <c r="B1727" s="139"/>
      <c r="C1727" s="139" t="s">
        <v>4969</v>
      </c>
      <c r="D1727" s="139">
        <v>16306</v>
      </c>
      <c r="E1727" s="139" t="s">
        <v>6576</v>
      </c>
      <c r="F1727" s="139" t="s">
        <v>6577</v>
      </c>
      <c r="G1727" s="139" t="s">
        <v>66</v>
      </c>
      <c r="H1727" s="139"/>
      <c r="I1727" s="32">
        <v>2015</v>
      </c>
      <c r="J1727" s="32">
        <v>2015</v>
      </c>
      <c r="K1727" s="139" t="s">
        <v>1</v>
      </c>
      <c r="L1727" s="139" t="s">
        <v>3864</v>
      </c>
      <c r="M1727" s="139"/>
      <c r="N1727" s="139"/>
      <c r="O1727" s="139" t="s">
        <v>3864</v>
      </c>
      <c r="P1727" s="139" t="s">
        <v>55</v>
      </c>
      <c r="Q1727" s="139"/>
      <c r="R1727" s="140">
        <v>50.98</v>
      </c>
      <c r="S1727" s="140"/>
      <c r="T1727" s="151"/>
      <c r="U1727" s="140"/>
      <c r="V1727" s="164" t="s">
        <v>1</v>
      </c>
      <c r="W1727" s="170" t="str">
        <f t="shared" ref="W1727:W1790" ca="1" si="217">IF(ISBLANK(I1727),2010,IF(Z1727="D1",YEAR(I1727),RIGHT(I1727,4)))</f>
        <v>2015</v>
      </c>
      <c r="X1727" s="170" t="e">
        <f>INDEX(Kraftwerksliste!$C$21:$Z$559,MATCH(A1727,Kraftwerksliste!$D$21:$D$559,0),17)</f>
        <v>#N/A</v>
      </c>
      <c r="Z1727" s="153" t="str" cm="1">
        <f t="array" aca="1" ref="Z1727" ca="1">CELL("format",I1727)</f>
        <v>G</v>
      </c>
      <c r="AA1727" s="6">
        <v>1726</v>
      </c>
      <c r="AB1727" s="173" t="str">
        <f t="shared" ref="AB1727:AB1790" ca="1" si="218">W1727</f>
        <v>2015</v>
      </c>
      <c r="AC1727" s="6">
        <f t="shared" si="213"/>
        <v>0</v>
      </c>
      <c r="AD1727" s="6">
        <f t="shared" si="214"/>
        <v>0</v>
      </c>
      <c r="AE1727" s="6">
        <f t="shared" si="216"/>
        <v>10</v>
      </c>
      <c r="AF1727" s="6" t="str">
        <f t="shared" si="215"/>
        <v>in Betrieb</v>
      </c>
    </row>
    <row r="1728" spans="1:32" ht="14.5" x14ac:dyDescent="0.35">
      <c r="A1728" s="122" t="s">
        <v>4531</v>
      </c>
      <c r="B1728" s="122"/>
      <c r="C1728" s="122" t="s">
        <v>4532</v>
      </c>
      <c r="D1728" s="122">
        <v>16866</v>
      </c>
      <c r="E1728" s="122" t="s">
        <v>6320</v>
      </c>
      <c r="F1728" s="122" t="s">
        <v>6321</v>
      </c>
      <c r="G1728" s="119" t="s">
        <v>66</v>
      </c>
      <c r="H1728" s="122"/>
      <c r="I1728" s="32">
        <v>2010</v>
      </c>
      <c r="J1728" s="32">
        <v>2010</v>
      </c>
      <c r="K1728" s="50" t="s">
        <v>1</v>
      </c>
      <c r="L1728" s="122" t="s">
        <v>3864</v>
      </c>
      <c r="M1728" s="122"/>
      <c r="N1728" s="122"/>
      <c r="O1728" s="122" t="s">
        <v>3864</v>
      </c>
      <c r="P1728" s="121" t="s">
        <v>55</v>
      </c>
      <c r="Q1728" s="122"/>
      <c r="R1728" s="134">
        <v>12</v>
      </c>
      <c r="S1728" s="33"/>
      <c r="T1728" s="50"/>
      <c r="U1728" s="33"/>
      <c r="V1728" s="159" t="s">
        <v>1</v>
      </c>
      <c r="W1728" s="170" t="str">
        <f t="shared" ca="1" si="217"/>
        <v>2010</v>
      </c>
      <c r="X1728" s="170" t="e">
        <f>INDEX(Kraftwerksliste!$C$21:$Z$559,MATCH(A1728,Kraftwerksliste!$D$21:$D$559,0),17)</f>
        <v>#N/A</v>
      </c>
      <c r="Z1728" s="153" t="str" cm="1">
        <f t="array" aca="1" ref="Z1728" ca="1">CELL("format",I1728)</f>
        <v>G</v>
      </c>
      <c r="AA1728" s="6">
        <v>1727</v>
      </c>
      <c r="AB1728" s="173" t="str">
        <f t="shared" ca="1" si="218"/>
        <v>2010</v>
      </c>
      <c r="AC1728" s="6">
        <f t="shared" si="213"/>
        <v>0</v>
      </c>
      <c r="AD1728" s="6">
        <f t="shared" si="214"/>
        <v>0</v>
      </c>
      <c r="AE1728" s="6">
        <f t="shared" si="216"/>
        <v>10</v>
      </c>
      <c r="AF1728" s="6" t="str">
        <f t="shared" si="215"/>
        <v>in Betrieb</v>
      </c>
    </row>
    <row r="1729" spans="1:32" ht="14.5" x14ac:dyDescent="0.35">
      <c r="A1729" s="122" t="s">
        <v>4425</v>
      </c>
      <c r="B1729" s="122"/>
      <c r="C1729" s="122" t="s">
        <v>4426</v>
      </c>
      <c r="D1729" s="122">
        <v>17291</v>
      </c>
      <c r="E1729" s="122" t="s">
        <v>6248</v>
      </c>
      <c r="F1729" s="122" t="s">
        <v>6249</v>
      </c>
      <c r="G1729" s="119" t="s">
        <v>66</v>
      </c>
      <c r="H1729" s="122"/>
      <c r="I1729" s="32">
        <v>2010</v>
      </c>
      <c r="J1729" s="32">
        <v>2010</v>
      </c>
      <c r="K1729" s="50" t="s">
        <v>1</v>
      </c>
      <c r="L1729" s="88" t="s">
        <v>3864</v>
      </c>
      <c r="M1729" s="122"/>
      <c r="N1729" s="122"/>
      <c r="O1729" s="88" t="s">
        <v>3864</v>
      </c>
      <c r="P1729" s="121" t="s">
        <v>55</v>
      </c>
      <c r="Q1729" s="122"/>
      <c r="R1729" s="123">
        <v>20.7</v>
      </c>
      <c r="S1729" s="33"/>
      <c r="T1729" s="50"/>
      <c r="U1729" s="33"/>
      <c r="V1729" s="159" t="s">
        <v>1</v>
      </c>
      <c r="W1729" s="170" t="str">
        <f t="shared" ca="1" si="217"/>
        <v>2010</v>
      </c>
      <c r="X1729" s="170" t="e">
        <f>INDEX(Kraftwerksliste!$C$21:$Z$559,MATCH(A1729,Kraftwerksliste!$D$21:$D$559,0),17)</f>
        <v>#N/A</v>
      </c>
      <c r="Z1729" s="153" t="str" cm="1">
        <f t="array" aca="1" ref="Z1729" ca="1">CELL("format",I1729)</f>
        <v>G</v>
      </c>
      <c r="AA1729" s="6">
        <v>1728</v>
      </c>
      <c r="AB1729" s="173" t="str">
        <f t="shared" ca="1" si="218"/>
        <v>2010</v>
      </c>
      <c r="AC1729" s="6">
        <f t="shared" si="213"/>
        <v>0</v>
      </c>
      <c r="AD1729" s="6">
        <f t="shared" si="214"/>
        <v>0</v>
      </c>
      <c r="AE1729" s="6">
        <f t="shared" si="216"/>
        <v>10</v>
      </c>
      <c r="AF1729" s="6" t="str">
        <f t="shared" si="215"/>
        <v>in Betrieb</v>
      </c>
    </row>
    <row r="1730" spans="1:32" x14ac:dyDescent="0.25">
      <c r="A1730" s="139" t="s">
        <v>5740</v>
      </c>
      <c r="B1730" s="139" t="s">
        <v>5741</v>
      </c>
      <c r="C1730" s="139" t="s">
        <v>5742</v>
      </c>
      <c r="D1730" s="139">
        <v>49624</v>
      </c>
      <c r="E1730" s="139" t="s">
        <v>7047</v>
      </c>
      <c r="F1730" s="139" t="s">
        <v>7048</v>
      </c>
      <c r="G1730" s="139" t="s">
        <v>59</v>
      </c>
      <c r="H1730" s="139"/>
      <c r="I1730" s="30">
        <v>40359</v>
      </c>
      <c r="J1730" s="30">
        <v>40359</v>
      </c>
      <c r="K1730" s="139" t="s">
        <v>1</v>
      </c>
      <c r="L1730" s="139" t="s">
        <v>3864</v>
      </c>
      <c r="M1730" s="139"/>
      <c r="N1730" s="139"/>
      <c r="O1730" s="139" t="s">
        <v>3864</v>
      </c>
      <c r="P1730" s="139" t="s">
        <v>55</v>
      </c>
      <c r="Q1730" s="139"/>
      <c r="R1730" s="140">
        <v>14</v>
      </c>
      <c r="S1730" s="140"/>
      <c r="T1730" s="151"/>
      <c r="U1730" s="140"/>
      <c r="V1730" s="164" t="s">
        <v>1</v>
      </c>
      <c r="W1730" s="170">
        <f t="shared" ca="1" si="217"/>
        <v>2010</v>
      </c>
      <c r="X1730" s="170" t="e">
        <f>INDEX(Kraftwerksliste!$C$21:$Z$559,MATCH(A1730,Kraftwerksliste!$D$21:$D$559,0),17)</f>
        <v>#N/A</v>
      </c>
      <c r="Z1730" s="153" t="str" cm="1">
        <f t="array" aca="1" ref="Z1730" ca="1">CELL("format",I1730)</f>
        <v>D1</v>
      </c>
      <c r="AA1730" s="6">
        <v>1729</v>
      </c>
      <c r="AB1730" s="173">
        <f t="shared" ca="1" si="218"/>
        <v>2010</v>
      </c>
      <c r="AC1730" s="6">
        <f t="shared" ref="AC1730:AC1793" si="219">IF(RIGHT(K1730,9)="(mit StA)",1,0)</f>
        <v>0</v>
      </c>
      <c r="AD1730" s="6">
        <f t="shared" ref="AD1730:AD1793" si="220">IF(RIGHT(K1730,10)="(ohne StA)",1,0)</f>
        <v>0</v>
      </c>
      <c r="AE1730" s="6">
        <f t="shared" si="216"/>
        <v>10</v>
      </c>
      <c r="AF1730" s="6" t="str">
        <f t="shared" ref="AF1730:AF1793" si="221">IF(AC1730=1,LEFT(K1730,AE1730-9),IF(AD1730=1,LEFT(K1730,AE1730-10),K1730))</f>
        <v>in Betrieb</v>
      </c>
    </row>
    <row r="1731" spans="1:32" x14ac:dyDescent="0.25">
      <c r="A1731" s="139" t="s">
        <v>5023</v>
      </c>
      <c r="B1731" s="139"/>
      <c r="C1731" s="139" t="s">
        <v>5024</v>
      </c>
      <c r="D1731" s="139">
        <v>49637</v>
      </c>
      <c r="E1731" s="139" t="s">
        <v>6614</v>
      </c>
      <c r="F1731" s="139" t="s">
        <v>6615</v>
      </c>
      <c r="G1731" s="139" t="s">
        <v>59</v>
      </c>
      <c r="H1731" s="139"/>
      <c r="I1731" s="32">
        <v>2015</v>
      </c>
      <c r="J1731" s="32">
        <v>2015</v>
      </c>
      <c r="K1731" s="139" t="s">
        <v>1</v>
      </c>
      <c r="L1731" s="139" t="s">
        <v>3864</v>
      </c>
      <c r="M1731" s="139"/>
      <c r="N1731" s="139"/>
      <c r="O1731" s="139" t="s">
        <v>3864</v>
      </c>
      <c r="P1731" s="139" t="s">
        <v>55</v>
      </c>
      <c r="Q1731" s="139"/>
      <c r="R1731" s="140">
        <v>12</v>
      </c>
      <c r="S1731" s="140"/>
      <c r="T1731" s="151"/>
      <c r="U1731" s="140"/>
      <c r="V1731" s="164" t="s">
        <v>1</v>
      </c>
      <c r="W1731" s="170" t="str">
        <f t="shared" ca="1" si="217"/>
        <v>2015</v>
      </c>
      <c r="X1731" s="170" t="e">
        <f>INDEX(Kraftwerksliste!$C$21:$Z$559,MATCH(A1731,Kraftwerksliste!$D$21:$D$559,0),17)</f>
        <v>#N/A</v>
      </c>
      <c r="Z1731" s="153" t="str" cm="1">
        <f t="array" aca="1" ref="Z1731" ca="1">CELL("format",I1731)</f>
        <v>G</v>
      </c>
      <c r="AA1731" s="6">
        <v>1730</v>
      </c>
      <c r="AB1731" s="173" t="str">
        <f t="shared" ca="1" si="218"/>
        <v>2015</v>
      </c>
      <c r="AC1731" s="6">
        <f t="shared" si="219"/>
        <v>0</v>
      </c>
      <c r="AD1731" s="6">
        <f t="shared" si="220"/>
        <v>0</v>
      </c>
      <c r="AE1731" s="6">
        <f t="shared" si="216"/>
        <v>10</v>
      </c>
      <c r="AF1731" s="6" t="str">
        <f t="shared" si="221"/>
        <v>in Betrieb</v>
      </c>
    </row>
    <row r="1732" spans="1:32" x14ac:dyDescent="0.25">
      <c r="A1732" s="139" t="s">
        <v>5863</v>
      </c>
      <c r="B1732" s="139"/>
      <c r="C1732" s="139" t="s">
        <v>5864</v>
      </c>
      <c r="D1732" s="139">
        <v>26409</v>
      </c>
      <c r="E1732" s="139" t="s">
        <v>7127</v>
      </c>
      <c r="F1732" s="139" t="s">
        <v>7128</v>
      </c>
      <c r="G1732" s="139" t="s">
        <v>59</v>
      </c>
      <c r="H1732" s="139"/>
      <c r="I1732" s="32">
        <v>2015</v>
      </c>
      <c r="J1732" s="32">
        <v>2015</v>
      </c>
      <c r="K1732" s="139" t="s">
        <v>1</v>
      </c>
      <c r="L1732" s="139" t="s">
        <v>3864</v>
      </c>
      <c r="M1732" s="139"/>
      <c r="N1732" s="139"/>
      <c r="O1732" s="139" t="s">
        <v>3864</v>
      </c>
      <c r="P1732" s="139" t="s">
        <v>55</v>
      </c>
      <c r="Q1732" s="139"/>
      <c r="R1732" s="140">
        <v>12.2</v>
      </c>
      <c r="S1732" s="140"/>
      <c r="T1732" s="151"/>
      <c r="U1732" s="140"/>
      <c r="V1732" s="164" t="s">
        <v>1</v>
      </c>
      <c r="W1732" s="170" t="str">
        <f t="shared" ca="1" si="217"/>
        <v>2015</v>
      </c>
      <c r="X1732" s="170" t="e">
        <f>INDEX(Kraftwerksliste!$C$21:$Z$559,MATCH(A1732,Kraftwerksliste!$D$21:$D$559,0),17)</f>
        <v>#N/A</v>
      </c>
      <c r="Z1732" s="153" t="str" cm="1">
        <f t="array" aca="1" ref="Z1732" ca="1">CELL("format",I1732)</f>
        <v>G</v>
      </c>
      <c r="AA1732" s="6">
        <v>1731</v>
      </c>
      <c r="AB1732" s="173" t="str">
        <f t="shared" ca="1" si="218"/>
        <v>2015</v>
      </c>
      <c r="AC1732" s="6">
        <f t="shared" si="219"/>
        <v>0</v>
      </c>
      <c r="AD1732" s="6">
        <f t="shared" si="220"/>
        <v>0</v>
      </c>
      <c r="AE1732" s="6">
        <f t="shared" si="216"/>
        <v>10</v>
      </c>
      <c r="AF1732" s="6" t="str">
        <f t="shared" si="221"/>
        <v>in Betrieb</v>
      </c>
    </row>
    <row r="1733" spans="1:32" x14ac:dyDescent="0.25">
      <c r="A1733" s="139" t="s">
        <v>5865</v>
      </c>
      <c r="B1733" s="139"/>
      <c r="C1733" s="139" t="s">
        <v>5866</v>
      </c>
      <c r="D1733" s="139">
        <v>26409</v>
      </c>
      <c r="E1733" s="139" t="s">
        <v>7127</v>
      </c>
      <c r="F1733" s="139" t="s">
        <v>7129</v>
      </c>
      <c r="G1733" s="139" t="s">
        <v>59</v>
      </c>
      <c r="H1733" s="139"/>
      <c r="I1733" s="32">
        <v>2015</v>
      </c>
      <c r="J1733" s="32">
        <v>2015</v>
      </c>
      <c r="K1733" s="139" t="s">
        <v>1</v>
      </c>
      <c r="L1733" s="139" t="s">
        <v>3864</v>
      </c>
      <c r="M1733" s="139"/>
      <c r="N1733" s="139"/>
      <c r="O1733" s="139" t="s">
        <v>3864</v>
      </c>
      <c r="P1733" s="139" t="s">
        <v>55</v>
      </c>
      <c r="Q1733" s="139"/>
      <c r="R1733" s="140">
        <v>15.25</v>
      </c>
      <c r="S1733" s="140"/>
      <c r="T1733" s="151"/>
      <c r="U1733" s="140"/>
      <c r="V1733" s="164" t="s">
        <v>1</v>
      </c>
      <c r="W1733" s="170" t="str">
        <f t="shared" ca="1" si="217"/>
        <v>2015</v>
      </c>
      <c r="X1733" s="170" t="e">
        <f>INDEX(Kraftwerksliste!$C$21:$Z$559,MATCH(A1733,Kraftwerksliste!$D$21:$D$559,0),17)</f>
        <v>#N/A</v>
      </c>
      <c r="Z1733" s="153" t="str" cm="1">
        <f t="array" aca="1" ref="Z1733" ca="1">CELL("format",I1733)</f>
        <v>G</v>
      </c>
      <c r="AA1733" s="6">
        <v>1732</v>
      </c>
      <c r="AB1733" s="173" t="str">
        <f t="shared" ca="1" si="218"/>
        <v>2015</v>
      </c>
      <c r="AC1733" s="6">
        <f t="shared" si="219"/>
        <v>0</v>
      </c>
      <c r="AD1733" s="6">
        <f t="shared" si="220"/>
        <v>0</v>
      </c>
      <c r="AE1733" s="6">
        <f t="shared" si="216"/>
        <v>10</v>
      </c>
      <c r="AF1733" s="6" t="str">
        <f t="shared" si="221"/>
        <v>in Betrieb</v>
      </c>
    </row>
    <row r="1734" spans="1:32" x14ac:dyDescent="0.25">
      <c r="A1734" s="139" t="s">
        <v>5867</v>
      </c>
      <c r="B1734" s="139"/>
      <c r="C1734" s="139" t="s">
        <v>5868</v>
      </c>
      <c r="D1734" s="139">
        <v>26409</v>
      </c>
      <c r="E1734" s="139" t="s">
        <v>7127</v>
      </c>
      <c r="F1734" s="139" t="s">
        <v>7130</v>
      </c>
      <c r="G1734" s="139" t="s">
        <v>59</v>
      </c>
      <c r="H1734" s="139"/>
      <c r="I1734" s="32">
        <v>2015</v>
      </c>
      <c r="J1734" s="32">
        <v>2015</v>
      </c>
      <c r="K1734" s="139" t="s">
        <v>1</v>
      </c>
      <c r="L1734" s="139" t="s">
        <v>3864</v>
      </c>
      <c r="M1734" s="139"/>
      <c r="N1734" s="139"/>
      <c r="O1734" s="139" t="s">
        <v>3864</v>
      </c>
      <c r="P1734" s="139" t="s">
        <v>55</v>
      </c>
      <c r="Q1734" s="139"/>
      <c r="R1734" s="140">
        <v>24.4</v>
      </c>
      <c r="S1734" s="140"/>
      <c r="T1734" s="151"/>
      <c r="U1734" s="140"/>
      <c r="V1734" s="164" t="s">
        <v>1</v>
      </c>
      <c r="W1734" s="170" t="str">
        <f t="shared" ca="1" si="217"/>
        <v>2015</v>
      </c>
      <c r="X1734" s="170" t="e">
        <f>INDEX(Kraftwerksliste!$C$21:$Z$559,MATCH(A1734,Kraftwerksliste!$D$21:$D$559,0),17)</f>
        <v>#N/A</v>
      </c>
      <c r="Z1734" s="153" t="str" cm="1">
        <f t="array" aca="1" ref="Z1734" ca="1">CELL("format",I1734)</f>
        <v>G</v>
      </c>
      <c r="AA1734" s="6">
        <v>1733</v>
      </c>
      <c r="AB1734" s="173" t="str">
        <f t="shared" ca="1" si="218"/>
        <v>2015</v>
      </c>
      <c r="AC1734" s="6">
        <f t="shared" si="219"/>
        <v>0</v>
      </c>
      <c r="AD1734" s="6">
        <f t="shared" si="220"/>
        <v>0</v>
      </c>
      <c r="AE1734" s="6">
        <f t="shared" si="216"/>
        <v>10</v>
      </c>
      <c r="AF1734" s="6" t="str">
        <f t="shared" si="221"/>
        <v>in Betrieb</v>
      </c>
    </row>
    <row r="1735" spans="1:32" x14ac:dyDescent="0.25">
      <c r="A1735" s="50" t="s">
        <v>4032</v>
      </c>
      <c r="B1735" s="50"/>
      <c r="C1735" s="50" t="s">
        <v>4033</v>
      </c>
      <c r="D1735" s="77">
        <v>27616</v>
      </c>
      <c r="E1735" s="50" t="s">
        <v>6046</v>
      </c>
      <c r="F1735" s="50">
        <v>17</v>
      </c>
      <c r="G1735" s="56" t="s">
        <v>59</v>
      </c>
      <c r="H1735" s="51"/>
      <c r="I1735" s="32">
        <v>2015</v>
      </c>
      <c r="J1735" s="32">
        <v>2015</v>
      </c>
      <c r="K1735" s="50" t="s">
        <v>1</v>
      </c>
      <c r="L1735" s="50" t="s">
        <v>3864</v>
      </c>
      <c r="M1735" s="50"/>
      <c r="N1735" s="50"/>
      <c r="O1735" s="50" t="s">
        <v>3864</v>
      </c>
      <c r="P1735" s="50" t="s">
        <v>55</v>
      </c>
      <c r="Q1735" s="50"/>
      <c r="R1735" s="55">
        <v>11.4</v>
      </c>
      <c r="S1735" s="50"/>
      <c r="T1735" s="50"/>
      <c r="U1735" s="50"/>
      <c r="V1735" s="153" t="s">
        <v>1</v>
      </c>
      <c r="W1735" s="170" t="str">
        <f t="shared" ca="1" si="217"/>
        <v>2015</v>
      </c>
      <c r="X1735" s="170" t="e">
        <f>INDEX(Kraftwerksliste!$C$21:$Z$559,MATCH(A1735,Kraftwerksliste!$D$21:$D$559,0),17)</f>
        <v>#N/A</v>
      </c>
      <c r="Z1735" s="153" t="str" cm="1">
        <f t="array" aca="1" ref="Z1735" ca="1">CELL("format",I1735)</f>
        <v>G</v>
      </c>
      <c r="AA1735" s="6">
        <v>1734</v>
      </c>
      <c r="AB1735" s="173" t="str">
        <f t="shared" ca="1" si="218"/>
        <v>2015</v>
      </c>
      <c r="AC1735" s="6">
        <f t="shared" si="219"/>
        <v>0</v>
      </c>
      <c r="AD1735" s="6">
        <f t="shared" si="220"/>
        <v>0</v>
      </c>
      <c r="AE1735" s="6">
        <f t="shared" si="216"/>
        <v>10</v>
      </c>
      <c r="AF1735" s="6" t="str">
        <f t="shared" si="221"/>
        <v>in Betrieb</v>
      </c>
    </row>
    <row r="1736" spans="1:32" x14ac:dyDescent="0.25">
      <c r="A1736" s="50" t="s">
        <v>4171</v>
      </c>
      <c r="B1736" s="50"/>
      <c r="C1736" s="50" t="s">
        <v>4172</v>
      </c>
      <c r="D1736" s="36">
        <v>31863</v>
      </c>
      <c r="E1736" s="36" t="s">
        <v>6111</v>
      </c>
      <c r="F1736" s="36" t="s">
        <v>6112</v>
      </c>
      <c r="G1736" s="56" t="s">
        <v>59</v>
      </c>
      <c r="H1736" s="36"/>
      <c r="I1736" s="32">
        <v>2015</v>
      </c>
      <c r="J1736" s="32">
        <v>2015</v>
      </c>
      <c r="K1736" s="50" t="s">
        <v>1</v>
      </c>
      <c r="L1736" s="36" t="s">
        <v>3864</v>
      </c>
      <c r="M1736" s="36"/>
      <c r="N1736" s="36"/>
      <c r="O1736" s="92" t="s">
        <v>3864</v>
      </c>
      <c r="P1736" s="36" t="s">
        <v>55</v>
      </c>
      <c r="Q1736" s="36"/>
      <c r="R1736" s="36">
        <v>19.2</v>
      </c>
      <c r="S1736" s="36"/>
      <c r="T1736" s="54"/>
      <c r="U1736" s="36"/>
      <c r="V1736" s="158" t="s">
        <v>1</v>
      </c>
      <c r="W1736" s="170" t="str">
        <f t="shared" ca="1" si="217"/>
        <v>2015</v>
      </c>
      <c r="X1736" s="170" t="e">
        <f>INDEX(Kraftwerksliste!$C$21:$Z$559,MATCH(A1736,Kraftwerksliste!$D$21:$D$559,0),17)</f>
        <v>#N/A</v>
      </c>
      <c r="Z1736" s="153" t="str" cm="1">
        <f t="array" aca="1" ref="Z1736" ca="1">CELL("format",I1736)</f>
        <v>G</v>
      </c>
      <c r="AA1736" s="6">
        <v>1735</v>
      </c>
      <c r="AB1736" s="173" t="str">
        <f t="shared" ca="1" si="218"/>
        <v>2015</v>
      </c>
      <c r="AC1736" s="6">
        <f t="shared" si="219"/>
        <v>0</v>
      </c>
      <c r="AD1736" s="6">
        <f t="shared" si="220"/>
        <v>0</v>
      </c>
      <c r="AE1736" s="6">
        <f t="shared" si="216"/>
        <v>10</v>
      </c>
      <c r="AF1736" s="6" t="str">
        <f t="shared" si="221"/>
        <v>in Betrieb</v>
      </c>
    </row>
    <row r="1737" spans="1:32" x14ac:dyDescent="0.25">
      <c r="A1737" s="50" t="s">
        <v>4414</v>
      </c>
      <c r="B1737" s="50"/>
      <c r="C1737" s="50" t="s">
        <v>4415</v>
      </c>
      <c r="D1737" s="77">
        <v>49596</v>
      </c>
      <c r="E1737" s="50" t="s">
        <v>6238</v>
      </c>
      <c r="F1737" s="50" t="s">
        <v>6239</v>
      </c>
      <c r="G1737" s="56" t="s">
        <v>59</v>
      </c>
      <c r="H1737" s="50"/>
      <c r="I1737" s="32">
        <v>2015</v>
      </c>
      <c r="J1737" s="32">
        <v>2015</v>
      </c>
      <c r="K1737" s="50" t="s">
        <v>1</v>
      </c>
      <c r="L1737" s="50" t="s">
        <v>3864</v>
      </c>
      <c r="M1737" s="50"/>
      <c r="N1737" s="50"/>
      <c r="O1737" s="50" t="s">
        <v>3864</v>
      </c>
      <c r="P1737" s="50" t="s">
        <v>55</v>
      </c>
      <c r="Q1737" s="50"/>
      <c r="R1737" s="55">
        <v>12</v>
      </c>
      <c r="S1737" s="50"/>
      <c r="T1737" s="54"/>
      <c r="U1737" s="62"/>
      <c r="V1737" s="154" t="s">
        <v>1</v>
      </c>
      <c r="W1737" s="170" t="str">
        <f t="shared" ca="1" si="217"/>
        <v>2015</v>
      </c>
      <c r="X1737" s="170" t="e">
        <f>INDEX(Kraftwerksliste!$C$21:$Z$559,MATCH(A1737,Kraftwerksliste!$D$21:$D$559,0),17)</f>
        <v>#N/A</v>
      </c>
      <c r="Z1737" s="153" t="str" cm="1">
        <f t="array" aca="1" ref="Z1737" ca="1">CELL("format",I1737)</f>
        <v>G</v>
      </c>
      <c r="AA1737" s="6">
        <v>1736</v>
      </c>
      <c r="AB1737" s="173" t="str">
        <f t="shared" ca="1" si="218"/>
        <v>2015</v>
      </c>
      <c r="AC1737" s="6">
        <f t="shared" si="219"/>
        <v>0</v>
      </c>
      <c r="AD1737" s="6">
        <f t="shared" si="220"/>
        <v>0</v>
      </c>
      <c r="AE1737" s="6">
        <f t="shared" si="216"/>
        <v>10</v>
      </c>
      <c r="AF1737" s="6" t="str">
        <f t="shared" si="221"/>
        <v>in Betrieb</v>
      </c>
    </row>
    <row r="1738" spans="1:32" x14ac:dyDescent="0.25">
      <c r="A1738" s="139" t="s">
        <v>5476</v>
      </c>
      <c r="B1738" s="139" t="s">
        <v>3905</v>
      </c>
      <c r="C1738" s="139" t="s">
        <v>4663</v>
      </c>
      <c r="D1738" s="139">
        <v>29640</v>
      </c>
      <c r="E1738" s="139" t="s">
        <v>6869</v>
      </c>
      <c r="F1738" s="139" t="s">
        <v>6870</v>
      </c>
      <c r="G1738" s="139" t="s">
        <v>59</v>
      </c>
      <c r="H1738" s="139"/>
      <c r="I1738" s="30">
        <v>42459</v>
      </c>
      <c r="J1738" s="30">
        <v>42459</v>
      </c>
      <c r="K1738" s="139" t="s">
        <v>1</v>
      </c>
      <c r="L1738" s="139" t="s">
        <v>3864</v>
      </c>
      <c r="M1738" s="139"/>
      <c r="N1738" s="139"/>
      <c r="O1738" s="139" t="s">
        <v>3864</v>
      </c>
      <c r="P1738" s="139" t="s">
        <v>55</v>
      </c>
      <c r="Q1738" s="139"/>
      <c r="R1738" s="140">
        <v>12</v>
      </c>
      <c r="S1738" s="140"/>
      <c r="T1738" s="151"/>
      <c r="U1738" s="140"/>
      <c r="V1738" s="164" t="s">
        <v>1</v>
      </c>
      <c r="W1738" s="170">
        <f t="shared" ca="1" si="217"/>
        <v>2016</v>
      </c>
      <c r="X1738" s="170" t="e">
        <f>INDEX(Kraftwerksliste!$C$21:$Z$559,MATCH(A1738,Kraftwerksliste!$D$21:$D$559,0),17)</f>
        <v>#N/A</v>
      </c>
      <c r="Z1738" s="153" t="str" cm="1">
        <f t="array" aca="1" ref="Z1738" ca="1">CELL("format",I1738)</f>
        <v>D1</v>
      </c>
      <c r="AA1738" s="6">
        <v>1737</v>
      </c>
      <c r="AB1738" s="173">
        <f t="shared" ca="1" si="218"/>
        <v>2016</v>
      </c>
      <c r="AC1738" s="6">
        <f t="shared" si="219"/>
        <v>0</v>
      </c>
      <c r="AD1738" s="6">
        <f t="shared" si="220"/>
        <v>0</v>
      </c>
      <c r="AE1738" s="6">
        <f t="shared" si="216"/>
        <v>10</v>
      </c>
      <c r="AF1738" s="6" t="str">
        <f t="shared" si="221"/>
        <v>in Betrieb</v>
      </c>
    </row>
    <row r="1739" spans="1:32" x14ac:dyDescent="0.25">
      <c r="A1739" s="139" t="s">
        <v>5500</v>
      </c>
      <c r="B1739" s="139"/>
      <c r="C1739" s="139" t="s">
        <v>5501</v>
      </c>
      <c r="D1739" s="139">
        <v>28790</v>
      </c>
      <c r="E1739" s="139" t="s">
        <v>6885</v>
      </c>
      <c r="F1739" s="139"/>
      <c r="G1739" s="139" t="s">
        <v>59</v>
      </c>
      <c r="H1739" s="139"/>
      <c r="I1739" s="32">
        <v>2015</v>
      </c>
      <c r="J1739" s="32">
        <v>2015</v>
      </c>
      <c r="K1739" s="139" t="s">
        <v>1</v>
      </c>
      <c r="L1739" s="139" t="s">
        <v>3864</v>
      </c>
      <c r="M1739" s="139"/>
      <c r="N1739" s="139"/>
      <c r="O1739" s="139" t="s">
        <v>3864</v>
      </c>
      <c r="P1739" s="139" t="s">
        <v>55</v>
      </c>
      <c r="Q1739" s="139"/>
      <c r="R1739" s="140">
        <v>18.3</v>
      </c>
      <c r="S1739" s="140"/>
      <c r="T1739" s="151"/>
      <c r="U1739" s="140"/>
      <c r="V1739" s="164" t="s">
        <v>1</v>
      </c>
      <c r="W1739" s="170" t="str">
        <f t="shared" ca="1" si="217"/>
        <v>2015</v>
      </c>
      <c r="X1739" s="170" t="e">
        <f>INDEX(Kraftwerksliste!$C$21:$Z$559,MATCH(A1739,Kraftwerksliste!$D$21:$D$559,0),17)</f>
        <v>#N/A</v>
      </c>
      <c r="Z1739" s="153" t="str" cm="1">
        <f t="array" aca="1" ref="Z1739" ca="1">CELL("format",I1739)</f>
        <v>G</v>
      </c>
      <c r="AA1739" s="6">
        <v>1738</v>
      </c>
      <c r="AB1739" s="173" t="str">
        <f t="shared" ca="1" si="218"/>
        <v>2015</v>
      </c>
      <c r="AC1739" s="6">
        <f t="shared" si="219"/>
        <v>0</v>
      </c>
      <c r="AD1739" s="6">
        <f t="shared" si="220"/>
        <v>0</v>
      </c>
      <c r="AE1739" s="6">
        <f t="shared" si="216"/>
        <v>10</v>
      </c>
      <c r="AF1739" s="6" t="str">
        <f t="shared" si="221"/>
        <v>in Betrieb</v>
      </c>
    </row>
    <row r="1740" spans="1:32" x14ac:dyDescent="0.25">
      <c r="A1740" s="139" t="s">
        <v>4904</v>
      </c>
      <c r="B1740" s="139"/>
      <c r="C1740" s="139" t="s">
        <v>4905</v>
      </c>
      <c r="D1740" s="139">
        <v>38228</v>
      </c>
      <c r="E1740" s="139" t="s">
        <v>6541</v>
      </c>
      <c r="F1740" s="139" t="s">
        <v>6542</v>
      </c>
      <c r="G1740" s="139" t="s">
        <v>59</v>
      </c>
      <c r="H1740" s="139"/>
      <c r="I1740" s="32">
        <v>2010</v>
      </c>
      <c r="J1740" s="32">
        <v>2010</v>
      </c>
      <c r="K1740" s="139" t="s">
        <v>1</v>
      </c>
      <c r="L1740" s="139" t="s">
        <v>3864</v>
      </c>
      <c r="M1740" s="139"/>
      <c r="N1740" s="139"/>
      <c r="O1740" s="139" t="s">
        <v>3864</v>
      </c>
      <c r="P1740" s="139" t="s">
        <v>55</v>
      </c>
      <c r="Q1740" s="139"/>
      <c r="R1740" s="140">
        <v>10</v>
      </c>
      <c r="S1740" s="140"/>
      <c r="T1740" s="151"/>
      <c r="U1740" s="140"/>
      <c r="V1740" s="164" t="s">
        <v>1</v>
      </c>
      <c r="W1740" s="170" t="str">
        <f t="shared" ca="1" si="217"/>
        <v>2010</v>
      </c>
      <c r="X1740" s="170" t="e">
        <f>INDEX(Kraftwerksliste!$C$21:$Z$559,MATCH(A1740,Kraftwerksliste!$D$21:$D$559,0),17)</f>
        <v>#N/A</v>
      </c>
      <c r="Z1740" s="153" t="str" cm="1">
        <f t="array" aca="1" ref="Z1740" ca="1">CELL("format",I1740)</f>
        <v>G</v>
      </c>
      <c r="AA1740" s="6">
        <v>1739</v>
      </c>
      <c r="AB1740" s="173" t="str">
        <f t="shared" ca="1" si="218"/>
        <v>2010</v>
      </c>
      <c r="AC1740" s="6">
        <f t="shared" si="219"/>
        <v>0</v>
      </c>
      <c r="AD1740" s="6">
        <f t="shared" si="220"/>
        <v>0</v>
      </c>
      <c r="AE1740" s="6">
        <f t="shared" si="216"/>
        <v>10</v>
      </c>
      <c r="AF1740" s="6" t="str">
        <f t="shared" si="221"/>
        <v>in Betrieb</v>
      </c>
    </row>
    <row r="1741" spans="1:32" x14ac:dyDescent="0.25">
      <c r="A1741" s="139" t="s">
        <v>4953</v>
      </c>
      <c r="B1741" s="139"/>
      <c r="C1741" s="139" t="s">
        <v>4954</v>
      </c>
      <c r="D1741" s="139">
        <v>26901</v>
      </c>
      <c r="E1741" s="139" t="s">
        <v>6566</v>
      </c>
      <c r="F1741" s="139"/>
      <c r="G1741" s="139" t="s">
        <v>59</v>
      </c>
      <c r="H1741" s="139"/>
      <c r="I1741" s="32">
        <v>2010</v>
      </c>
      <c r="J1741" s="32">
        <v>2010</v>
      </c>
      <c r="K1741" s="139" t="s">
        <v>1</v>
      </c>
      <c r="L1741" s="139" t="s">
        <v>3864</v>
      </c>
      <c r="M1741" s="139"/>
      <c r="N1741" s="139"/>
      <c r="O1741" s="139" t="s">
        <v>3864</v>
      </c>
      <c r="P1741" s="139" t="s">
        <v>55</v>
      </c>
      <c r="Q1741" s="139"/>
      <c r="R1741" s="140">
        <v>11.5</v>
      </c>
      <c r="S1741" s="140"/>
      <c r="T1741" s="151"/>
      <c r="U1741" s="140"/>
      <c r="V1741" s="164" t="s">
        <v>1</v>
      </c>
      <c r="W1741" s="170" t="str">
        <f t="shared" ca="1" si="217"/>
        <v>2010</v>
      </c>
      <c r="X1741" s="170" t="e">
        <f>INDEX(Kraftwerksliste!$C$21:$Z$559,MATCH(A1741,Kraftwerksliste!$D$21:$D$559,0),17)</f>
        <v>#N/A</v>
      </c>
      <c r="Z1741" s="153" t="str" cm="1">
        <f t="array" aca="1" ref="Z1741" ca="1">CELL("format",I1741)</f>
        <v>G</v>
      </c>
      <c r="AA1741" s="6">
        <v>1740</v>
      </c>
      <c r="AB1741" s="173" t="str">
        <f t="shared" ca="1" si="218"/>
        <v>2010</v>
      </c>
      <c r="AC1741" s="6">
        <f t="shared" si="219"/>
        <v>0</v>
      </c>
      <c r="AD1741" s="6">
        <f t="shared" si="220"/>
        <v>0</v>
      </c>
      <c r="AE1741" s="6">
        <f t="shared" si="216"/>
        <v>10</v>
      </c>
      <c r="AF1741" s="6" t="str">
        <f t="shared" si="221"/>
        <v>in Betrieb</v>
      </c>
    </row>
    <row r="1742" spans="1:32" x14ac:dyDescent="0.25">
      <c r="A1742" s="50" t="s">
        <v>4034</v>
      </c>
      <c r="B1742" s="50"/>
      <c r="C1742" s="50" t="s">
        <v>4035</v>
      </c>
      <c r="D1742" s="77">
        <v>27616</v>
      </c>
      <c r="E1742" s="50" t="s">
        <v>6046</v>
      </c>
      <c r="F1742" s="50" t="s">
        <v>6047</v>
      </c>
      <c r="G1742" s="56" t="s">
        <v>59</v>
      </c>
      <c r="H1742" s="51"/>
      <c r="I1742" s="32">
        <v>2015</v>
      </c>
      <c r="J1742" s="32">
        <v>2015</v>
      </c>
      <c r="K1742" s="50" t="s">
        <v>1</v>
      </c>
      <c r="L1742" s="50" t="s">
        <v>3864</v>
      </c>
      <c r="M1742" s="50"/>
      <c r="N1742" s="50"/>
      <c r="O1742" s="50" t="s">
        <v>3864</v>
      </c>
      <c r="P1742" s="50" t="s">
        <v>55</v>
      </c>
      <c r="Q1742" s="50"/>
      <c r="R1742" s="55">
        <v>38.5</v>
      </c>
      <c r="S1742" s="50"/>
      <c r="T1742" s="50"/>
      <c r="U1742" s="50"/>
      <c r="V1742" s="153" t="s">
        <v>1</v>
      </c>
      <c r="W1742" s="170" t="str">
        <f t="shared" ca="1" si="217"/>
        <v>2015</v>
      </c>
      <c r="X1742" s="170" t="e">
        <f>INDEX(Kraftwerksliste!$C$21:$Z$559,MATCH(A1742,Kraftwerksliste!$D$21:$D$559,0),17)</f>
        <v>#N/A</v>
      </c>
      <c r="Z1742" s="153" t="str" cm="1">
        <f t="array" aca="1" ref="Z1742" ca="1">CELL("format",I1742)</f>
        <v>G</v>
      </c>
      <c r="AA1742" s="6">
        <v>1741</v>
      </c>
      <c r="AB1742" s="173" t="str">
        <f t="shared" ca="1" si="218"/>
        <v>2015</v>
      </c>
      <c r="AC1742" s="6">
        <f t="shared" si="219"/>
        <v>0</v>
      </c>
      <c r="AD1742" s="6">
        <f t="shared" si="220"/>
        <v>0</v>
      </c>
      <c r="AE1742" s="6">
        <f t="shared" si="216"/>
        <v>10</v>
      </c>
      <c r="AF1742" s="6" t="str">
        <f t="shared" si="221"/>
        <v>in Betrieb</v>
      </c>
    </row>
    <row r="1743" spans="1:32" x14ac:dyDescent="0.25">
      <c r="A1743" s="139" t="s">
        <v>5027</v>
      </c>
      <c r="B1743" s="139"/>
      <c r="C1743" s="139" t="s">
        <v>5028</v>
      </c>
      <c r="D1743" s="139">
        <v>49586</v>
      </c>
      <c r="E1743" s="139" t="s">
        <v>6617</v>
      </c>
      <c r="F1743" s="139" t="s">
        <v>6618</v>
      </c>
      <c r="G1743" s="139" t="s">
        <v>59</v>
      </c>
      <c r="H1743" s="139"/>
      <c r="I1743" s="32">
        <v>2016</v>
      </c>
      <c r="J1743" s="32">
        <v>2016</v>
      </c>
      <c r="K1743" s="139" t="s">
        <v>1</v>
      </c>
      <c r="L1743" s="139" t="s">
        <v>3864</v>
      </c>
      <c r="M1743" s="139"/>
      <c r="N1743" s="139"/>
      <c r="O1743" s="139" t="s">
        <v>3864</v>
      </c>
      <c r="P1743" s="139" t="s">
        <v>55</v>
      </c>
      <c r="Q1743" s="139"/>
      <c r="R1743" s="140">
        <v>10</v>
      </c>
      <c r="S1743" s="140"/>
      <c r="T1743" s="151"/>
      <c r="U1743" s="140"/>
      <c r="V1743" s="164" t="s">
        <v>1</v>
      </c>
      <c r="W1743" s="170" t="str">
        <f t="shared" ca="1" si="217"/>
        <v>2016</v>
      </c>
      <c r="X1743" s="170" t="e">
        <f>INDEX(Kraftwerksliste!$C$21:$Z$559,MATCH(A1743,Kraftwerksliste!$D$21:$D$559,0),17)</f>
        <v>#N/A</v>
      </c>
      <c r="Z1743" s="153" t="str" cm="1">
        <f t="array" aca="1" ref="Z1743" ca="1">CELL("format",I1743)</f>
        <v>G</v>
      </c>
      <c r="AA1743" s="6">
        <v>1742</v>
      </c>
      <c r="AB1743" s="173" t="str">
        <f t="shared" ca="1" si="218"/>
        <v>2016</v>
      </c>
      <c r="AC1743" s="6">
        <f t="shared" si="219"/>
        <v>0</v>
      </c>
      <c r="AD1743" s="6">
        <f t="shared" si="220"/>
        <v>0</v>
      </c>
      <c r="AE1743" s="6">
        <f t="shared" si="216"/>
        <v>10</v>
      </c>
      <c r="AF1743" s="6" t="str">
        <f t="shared" si="221"/>
        <v>in Betrieb</v>
      </c>
    </row>
    <row r="1744" spans="1:32" x14ac:dyDescent="0.25">
      <c r="A1744" s="139" t="s">
        <v>5944</v>
      </c>
      <c r="B1744" s="139"/>
      <c r="C1744" s="139" t="s">
        <v>5945</v>
      </c>
      <c r="D1744" s="139"/>
      <c r="E1744" s="139"/>
      <c r="F1744" s="139" t="s">
        <v>7150</v>
      </c>
      <c r="G1744" s="139" t="s">
        <v>59</v>
      </c>
      <c r="H1744" s="139"/>
      <c r="I1744" s="32">
        <v>2015</v>
      </c>
      <c r="J1744" s="32">
        <v>2015</v>
      </c>
      <c r="K1744" s="139" t="s">
        <v>1</v>
      </c>
      <c r="L1744" s="139" t="s">
        <v>3864</v>
      </c>
      <c r="M1744" s="139"/>
      <c r="N1744" s="139"/>
      <c r="O1744" s="139" t="s">
        <v>3864</v>
      </c>
      <c r="P1744" s="139" t="s">
        <v>55</v>
      </c>
      <c r="Q1744" s="139"/>
      <c r="R1744" s="140">
        <v>12.2</v>
      </c>
      <c r="S1744" s="140"/>
      <c r="T1744" s="151"/>
      <c r="U1744" s="140"/>
      <c r="V1744" s="164" t="s">
        <v>1</v>
      </c>
      <c r="W1744" s="170" t="str">
        <f t="shared" ca="1" si="217"/>
        <v>2015</v>
      </c>
      <c r="X1744" s="170" t="e">
        <f>INDEX(Kraftwerksliste!$C$21:$Z$559,MATCH(A1744,Kraftwerksliste!$D$21:$D$559,0),17)</f>
        <v>#N/A</v>
      </c>
      <c r="Z1744" s="153" t="str" cm="1">
        <f t="array" aca="1" ref="Z1744" ca="1">CELL("format",I1744)</f>
        <v>G</v>
      </c>
      <c r="AA1744" s="6">
        <v>1743</v>
      </c>
      <c r="AB1744" s="173" t="str">
        <f t="shared" ca="1" si="218"/>
        <v>2015</v>
      </c>
      <c r="AC1744" s="6">
        <f t="shared" si="219"/>
        <v>0</v>
      </c>
      <c r="AD1744" s="6">
        <f t="shared" si="220"/>
        <v>0</v>
      </c>
      <c r="AE1744" s="6">
        <f t="shared" ref="AE1744:AE1807" si="222">LEN(K1744)</f>
        <v>10</v>
      </c>
      <c r="AF1744" s="6" t="str">
        <f t="shared" si="221"/>
        <v>in Betrieb</v>
      </c>
    </row>
    <row r="1745" spans="1:32" x14ac:dyDescent="0.25">
      <c r="A1745" s="50" t="s">
        <v>4204</v>
      </c>
      <c r="B1745" s="50"/>
      <c r="C1745" s="50" t="s">
        <v>4205</v>
      </c>
      <c r="D1745" s="77">
        <v>26906</v>
      </c>
      <c r="E1745" s="50" t="s">
        <v>6134</v>
      </c>
      <c r="F1745" s="50" t="s">
        <v>6135</v>
      </c>
      <c r="G1745" s="56" t="s">
        <v>59</v>
      </c>
      <c r="H1745" s="50"/>
      <c r="I1745" s="32">
        <v>2015</v>
      </c>
      <c r="J1745" s="32">
        <v>2015</v>
      </c>
      <c r="K1745" s="50" t="s">
        <v>1</v>
      </c>
      <c r="L1745" s="50" t="s">
        <v>3864</v>
      </c>
      <c r="M1745" s="51"/>
      <c r="N1745" s="51"/>
      <c r="O1745" s="50" t="s">
        <v>3864</v>
      </c>
      <c r="P1745" s="50" t="s">
        <v>55</v>
      </c>
      <c r="Q1745" s="50"/>
      <c r="R1745" s="55">
        <v>12.2</v>
      </c>
      <c r="S1745" s="50"/>
      <c r="T1745" s="50"/>
      <c r="U1745" s="62"/>
      <c r="V1745" s="154" t="s">
        <v>1</v>
      </c>
      <c r="W1745" s="170" t="str">
        <f t="shared" ca="1" si="217"/>
        <v>2015</v>
      </c>
      <c r="X1745" s="170" t="e">
        <f>INDEX(Kraftwerksliste!$C$21:$Z$559,MATCH(A1745,Kraftwerksliste!$D$21:$D$559,0),17)</f>
        <v>#N/A</v>
      </c>
      <c r="Z1745" s="153" t="str" cm="1">
        <f t="array" aca="1" ref="Z1745" ca="1">CELL("format",I1745)</f>
        <v>G</v>
      </c>
      <c r="AA1745" s="6">
        <v>1744</v>
      </c>
      <c r="AB1745" s="173" t="str">
        <f t="shared" ca="1" si="218"/>
        <v>2015</v>
      </c>
      <c r="AC1745" s="6">
        <f t="shared" si="219"/>
        <v>0</v>
      </c>
      <c r="AD1745" s="6">
        <f t="shared" si="220"/>
        <v>0</v>
      </c>
      <c r="AE1745" s="6">
        <f t="shared" si="222"/>
        <v>10</v>
      </c>
      <c r="AF1745" s="6" t="str">
        <f t="shared" si="221"/>
        <v>in Betrieb</v>
      </c>
    </row>
    <row r="1746" spans="1:32" x14ac:dyDescent="0.25">
      <c r="A1746" s="139" t="s">
        <v>5618</v>
      </c>
      <c r="B1746" s="139"/>
      <c r="C1746" s="139" t="s">
        <v>5619</v>
      </c>
      <c r="D1746" s="139">
        <v>49762</v>
      </c>
      <c r="E1746" s="139" t="s">
        <v>6969</v>
      </c>
      <c r="F1746" s="139" t="s">
        <v>6970</v>
      </c>
      <c r="G1746" s="139" t="s">
        <v>59</v>
      </c>
      <c r="H1746" s="139"/>
      <c r="I1746" s="32">
        <v>2016</v>
      </c>
      <c r="J1746" s="32">
        <v>2016</v>
      </c>
      <c r="K1746" s="139" t="s">
        <v>1</v>
      </c>
      <c r="L1746" s="139" t="s">
        <v>3864</v>
      </c>
      <c r="M1746" s="139"/>
      <c r="N1746" s="139"/>
      <c r="O1746" s="139" t="s">
        <v>3864</v>
      </c>
      <c r="P1746" s="139" t="s">
        <v>55</v>
      </c>
      <c r="Q1746" s="139"/>
      <c r="R1746" s="140">
        <v>24</v>
      </c>
      <c r="S1746" s="140"/>
      <c r="T1746" s="151"/>
      <c r="U1746" s="140"/>
      <c r="V1746" s="164" t="s">
        <v>1</v>
      </c>
      <c r="W1746" s="170" t="str">
        <f t="shared" ca="1" si="217"/>
        <v>2016</v>
      </c>
      <c r="X1746" s="170" t="e">
        <f>INDEX(Kraftwerksliste!$C$21:$Z$559,MATCH(A1746,Kraftwerksliste!$D$21:$D$559,0),17)</f>
        <v>#N/A</v>
      </c>
      <c r="Z1746" s="153" t="str" cm="1">
        <f t="array" aca="1" ref="Z1746" ca="1">CELL("format",I1746)</f>
        <v>G</v>
      </c>
      <c r="AA1746" s="6">
        <v>1745</v>
      </c>
      <c r="AB1746" s="173" t="str">
        <f t="shared" ca="1" si="218"/>
        <v>2016</v>
      </c>
      <c r="AC1746" s="6">
        <f t="shared" si="219"/>
        <v>0</v>
      </c>
      <c r="AD1746" s="6">
        <f t="shared" si="220"/>
        <v>0</v>
      </c>
      <c r="AE1746" s="6">
        <f t="shared" si="222"/>
        <v>10</v>
      </c>
      <c r="AF1746" s="6" t="str">
        <f t="shared" si="221"/>
        <v>in Betrieb</v>
      </c>
    </row>
    <row r="1747" spans="1:32" x14ac:dyDescent="0.25">
      <c r="A1747" s="139" t="s">
        <v>5410</v>
      </c>
      <c r="B1747" s="139"/>
      <c r="C1747" s="139" t="s">
        <v>5411</v>
      </c>
      <c r="D1747" s="139">
        <v>27446</v>
      </c>
      <c r="E1747" s="139" t="s">
        <v>6838</v>
      </c>
      <c r="F1747" s="139" t="s">
        <v>6839</v>
      </c>
      <c r="G1747" s="139" t="s">
        <v>59</v>
      </c>
      <c r="H1747" s="139"/>
      <c r="I1747" s="32">
        <v>2015</v>
      </c>
      <c r="J1747" s="32">
        <v>2015</v>
      </c>
      <c r="K1747" s="139" t="s">
        <v>1</v>
      </c>
      <c r="L1747" s="139" t="s">
        <v>3864</v>
      </c>
      <c r="M1747" s="139"/>
      <c r="N1747" s="139"/>
      <c r="O1747" s="139" t="s">
        <v>3864</v>
      </c>
      <c r="P1747" s="139" t="s">
        <v>55</v>
      </c>
      <c r="Q1747" s="139"/>
      <c r="R1747" s="140">
        <v>11.75</v>
      </c>
      <c r="S1747" s="140"/>
      <c r="T1747" s="151"/>
      <c r="U1747" s="140"/>
      <c r="V1747" s="164" t="s">
        <v>1</v>
      </c>
      <c r="W1747" s="170" t="str">
        <f t="shared" ca="1" si="217"/>
        <v>2015</v>
      </c>
      <c r="X1747" s="170" t="e">
        <f>INDEX(Kraftwerksliste!$C$21:$Z$559,MATCH(A1747,Kraftwerksliste!$D$21:$D$559,0),17)</f>
        <v>#N/A</v>
      </c>
      <c r="Z1747" s="153" t="str" cm="1">
        <f t="array" aca="1" ref="Z1747" ca="1">CELL("format",I1747)</f>
        <v>G</v>
      </c>
      <c r="AA1747" s="6">
        <v>1746</v>
      </c>
      <c r="AB1747" s="173" t="str">
        <f t="shared" ca="1" si="218"/>
        <v>2015</v>
      </c>
      <c r="AC1747" s="6">
        <f t="shared" si="219"/>
        <v>0</v>
      </c>
      <c r="AD1747" s="6">
        <f t="shared" si="220"/>
        <v>0</v>
      </c>
      <c r="AE1747" s="6">
        <f t="shared" si="222"/>
        <v>10</v>
      </c>
      <c r="AF1747" s="6" t="str">
        <f t="shared" si="221"/>
        <v>in Betrieb</v>
      </c>
    </row>
    <row r="1748" spans="1:32" x14ac:dyDescent="0.25">
      <c r="A1748" s="139" t="s">
        <v>5502</v>
      </c>
      <c r="B1748" s="139"/>
      <c r="C1748" s="139" t="s">
        <v>5503</v>
      </c>
      <c r="D1748" s="139">
        <v>27327</v>
      </c>
      <c r="E1748" s="139" t="s">
        <v>6886</v>
      </c>
      <c r="F1748" s="139">
        <v>42378</v>
      </c>
      <c r="G1748" s="139" t="s">
        <v>59</v>
      </c>
      <c r="H1748" s="139"/>
      <c r="I1748" s="32">
        <v>2010</v>
      </c>
      <c r="J1748" s="32">
        <v>2010</v>
      </c>
      <c r="K1748" s="139" t="s">
        <v>1</v>
      </c>
      <c r="L1748" s="139" t="s">
        <v>3864</v>
      </c>
      <c r="M1748" s="139"/>
      <c r="N1748" s="139"/>
      <c r="O1748" s="139" t="s">
        <v>3864</v>
      </c>
      <c r="P1748" s="139" t="s">
        <v>55</v>
      </c>
      <c r="Q1748" s="139"/>
      <c r="R1748" s="140">
        <v>10</v>
      </c>
      <c r="S1748" s="140"/>
      <c r="T1748" s="151"/>
      <c r="U1748" s="140"/>
      <c r="V1748" s="164" t="s">
        <v>1</v>
      </c>
      <c r="W1748" s="170" t="str">
        <f t="shared" ca="1" si="217"/>
        <v>2010</v>
      </c>
      <c r="X1748" s="170" t="e">
        <f>INDEX(Kraftwerksliste!$C$21:$Z$559,MATCH(A1748,Kraftwerksliste!$D$21:$D$559,0),17)</f>
        <v>#N/A</v>
      </c>
      <c r="Z1748" s="153" t="str" cm="1">
        <f t="array" aca="1" ref="Z1748" ca="1">CELL("format",I1748)</f>
        <v>G</v>
      </c>
      <c r="AA1748" s="6">
        <v>1747</v>
      </c>
      <c r="AB1748" s="173" t="str">
        <f t="shared" ca="1" si="218"/>
        <v>2010</v>
      </c>
      <c r="AC1748" s="6">
        <f t="shared" si="219"/>
        <v>0</v>
      </c>
      <c r="AD1748" s="6">
        <f t="shared" si="220"/>
        <v>0</v>
      </c>
      <c r="AE1748" s="6">
        <f t="shared" si="222"/>
        <v>10</v>
      </c>
      <c r="AF1748" s="6" t="str">
        <f t="shared" si="221"/>
        <v>in Betrieb</v>
      </c>
    </row>
    <row r="1749" spans="1:32" x14ac:dyDescent="0.25">
      <c r="A1749" s="54" t="s">
        <v>4238</v>
      </c>
      <c r="B1749" s="50"/>
      <c r="C1749" s="50" t="s">
        <v>4239</v>
      </c>
      <c r="D1749" s="78">
        <v>49406</v>
      </c>
      <c r="E1749" s="79" t="s">
        <v>6155</v>
      </c>
      <c r="F1749" s="54" t="s">
        <v>6156</v>
      </c>
      <c r="G1749" s="56" t="s">
        <v>59</v>
      </c>
      <c r="H1749" s="50"/>
      <c r="I1749" s="32">
        <v>2016</v>
      </c>
      <c r="J1749" s="32">
        <v>2016</v>
      </c>
      <c r="K1749" s="50" t="s">
        <v>1</v>
      </c>
      <c r="L1749" s="50" t="s">
        <v>3864</v>
      </c>
      <c r="M1749" s="50"/>
      <c r="N1749" s="54"/>
      <c r="O1749" s="50" t="s">
        <v>3864</v>
      </c>
      <c r="P1749" s="50" t="s">
        <v>55</v>
      </c>
      <c r="Q1749" s="50"/>
      <c r="R1749" s="55">
        <v>11.7</v>
      </c>
      <c r="S1749" s="50"/>
      <c r="T1749" s="54"/>
      <c r="U1749" s="79"/>
      <c r="V1749" s="160" t="s">
        <v>1</v>
      </c>
      <c r="W1749" s="170" t="str">
        <f t="shared" ca="1" si="217"/>
        <v>2016</v>
      </c>
      <c r="X1749" s="170" t="e">
        <f>INDEX(Kraftwerksliste!$C$21:$Z$559,MATCH(A1749,Kraftwerksliste!$D$21:$D$559,0),17)</f>
        <v>#N/A</v>
      </c>
      <c r="Z1749" s="153" t="str" cm="1">
        <f t="array" aca="1" ref="Z1749" ca="1">CELL("format",I1749)</f>
        <v>G</v>
      </c>
      <c r="AA1749" s="6">
        <v>1748</v>
      </c>
      <c r="AB1749" s="173" t="str">
        <f t="shared" ca="1" si="218"/>
        <v>2016</v>
      </c>
      <c r="AC1749" s="6">
        <f t="shared" si="219"/>
        <v>0</v>
      </c>
      <c r="AD1749" s="6">
        <f t="shared" si="220"/>
        <v>0</v>
      </c>
      <c r="AE1749" s="6">
        <f t="shared" si="222"/>
        <v>10</v>
      </c>
      <c r="AF1749" s="6" t="str">
        <f t="shared" si="221"/>
        <v>in Betrieb</v>
      </c>
    </row>
    <row r="1750" spans="1:32" ht="14.5" x14ac:dyDescent="0.35">
      <c r="A1750" s="122" t="s">
        <v>4420</v>
      </c>
      <c r="B1750" s="122" t="s">
        <v>4421</v>
      </c>
      <c r="C1750" s="122" t="s">
        <v>4422</v>
      </c>
      <c r="D1750" s="122">
        <v>27804</v>
      </c>
      <c r="E1750" s="122" t="s">
        <v>6244</v>
      </c>
      <c r="F1750" s="122" t="s">
        <v>6245</v>
      </c>
      <c r="G1750" s="119" t="s">
        <v>59</v>
      </c>
      <c r="H1750" s="122"/>
      <c r="I1750" s="30">
        <v>42081</v>
      </c>
      <c r="J1750" s="38">
        <v>42081</v>
      </c>
      <c r="K1750" s="50" t="s">
        <v>1</v>
      </c>
      <c r="L1750" s="88" t="s">
        <v>3864</v>
      </c>
      <c r="M1750" s="122"/>
      <c r="N1750" s="122"/>
      <c r="O1750" s="88" t="s">
        <v>3864</v>
      </c>
      <c r="P1750" s="121" t="s">
        <v>55</v>
      </c>
      <c r="Q1750" s="122"/>
      <c r="R1750" s="123">
        <v>11.5</v>
      </c>
      <c r="S1750" s="33" t="s">
        <v>7251</v>
      </c>
      <c r="T1750" s="50"/>
      <c r="U1750" s="33"/>
      <c r="V1750" s="159" t="s">
        <v>1</v>
      </c>
      <c r="W1750" s="170">
        <f t="shared" ca="1" si="217"/>
        <v>2015</v>
      </c>
      <c r="X1750" s="170" t="e">
        <f>INDEX(Kraftwerksliste!$C$21:$Z$559,MATCH(A1750,Kraftwerksliste!$D$21:$D$559,0),17)</f>
        <v>#N/A</v>
      </c>
      <c r="Z1750" s="153" t="str" cm="1">
        <f t="array" aca="1" ref="Z1750" ca="1">CELL("format",I1750)</f>
        <v>D1</v>
      </c>
      <c r="AA1750" s="6">
        <v>1749</v>
      </c>
      <c r="AB1750" s="173">
        <f t="shared" ca="1" si="218"/>
        <v>2015</v>
      </c>
      <c r="AC1750" s="6">
        <f t="shared" si="219"/>
        <v>0</v>
      </c>
      <c r="AD1750" s="6">
        <f t="shared" si="220"/>
        <v>0</v>
      </c>
      <c r="AE1750" s="6">
        <f t="shared" si="222"/>
        <v>10</v>
      </c>
      <c r="AF1750" s="6" t="str">
        <f t="shared" si="221"/>
        <v>in Betrieb</v>
      </c>
    </row>
    <row r="1751" spans="1:32" x14ac:dyDescent="0.25">
      <c r="A1751" s="139" t="s">
        <v>5005</v>
      </c>
      <c r="B1751" s="139"/>
      <c r="C1751" s="139" t="s">
        <v>5006</v>
      </c>
      <c r="D1751" s="139">
        <v>27327</v>
      </c>
      <c r="E1751" s="139" t="s">
        <v>6601</v>
      </c>
      <c r="F1751" s="139" t="s">
        <v>6602</v>
      </c>
      <c r="G1751" s="139" t="s">
        <v>59</v>
      </c>
      <c r="H1751" s="139"/>
      <c r="I1751" s="32">
        <v>2010</v>
      </c>
      <c r="J1751" s="32">
        <v>2010</v>
      </c>
      <c r="K1751" s="139" t="s">
        <v>1</v>
      </c>
      <c r="L1751" s="139" t="s">
        <v>3864</v>
      </c>
      <c r="M1751" s="139"/>
      <c r="N1751" s="139"/>
      <c r="O1751" s="139" t="s">
        <v>3864</v>
      </c>
      <c r="P1751" s="139" t="s">
        <v>55</v>
      </c>
      <c r="Q1751" s="139"/>
      <c r="R1751" s="140">
        <v>10</v>
      </c>
      <c r="S1751" s="140"/>
      <c r="T1751" s="151"/>
      <c r="U1751" s="140"/>
      <c r="V1751" s="164" t="s">
        <v>1</v>
      </c>
      <c r="W1751" s="170" t="str">
        <f t="shared" ca="1" si="217"/>
        <v>2010</v>
      </c>
      <c r="X1751" s="170" t="e">
        <f>INDEX(Kraftwerksliste!$C$21:$Z$559,MATCH(A1751,Kraftwerksliste!$D$21:$D$559,0),17)</f>
        <v>#N/A</v>
      </c>
      <c r="Z1751" s="153" t="str" cm="1">
        <f t="array" aca="1" ref="Z1751" ca="1">CELL("format",I1751)</f>
        <v>G</v>
      </c>
      <c r="AA1751" s="6">
        <v>1750</v>
      </c>
      <c r="AB1751" s="173" t="str">
        <f t="shared" ca="1" si="218"/>
        <v>2010</v>
      </c>
      <c r="AC1751" s="6">
        <f t="shared" si="219"/>
        <v>0</v>
      </c>
      <c r="AD1751" s="6">
        <f t="shared" si="220"/>
        <v>0</v>
      </c>
      <c r="AE1751" s="6">
        <f t="shared" si="222"/>
        <v>10</v>
      </c>
      <c r="AF1751" s="6" t="str">
        <f t="shared" si="221"/>
        <v>in Betrieb</v>
      </c>
    </row>
    <row r="1752" spans="1:32" x14ac:dyDescent="0.25">
      <c r="A1752" s="54" t="s">
        <v>3946</v>
      </c>
      <c r="B1752" s="50"/>
      <c r="C1752" s="50" t="s">
        <v>3947</v>
      </c>
      <c r="D1752" s="75">
        <v>35080</v>
      </c>
      <c r="E1752" s="62" t="s">
        <v>5998</v>
      </c>
      <c r="F1752" s="54" t="s">
        <v>5999</v>
      </c>
      <c r="G1752" s="56" t="s">
        <v>220</v>
      </c>
      <c r="H1752" s="50"/>
      <c r="I1752" s="32">
        <v>2015</v>
      </c>
      <c r="J1752" s="32">
        <v>2015</v>
      </c>
      <c r="K1752" s="50" t="s">
        <v>1</v>
      </c>
      <c r="L1752" s="50" t="s">
        <v>3864</v>
      </c>
      <c r="M1752" s="50"/>
      <c r="N1752" s="54"/>
      <c r="O1752" s="92" t="s">
        <v>3864</v>
      </c>
      <c r="P1752" s="50" t="s">
        <v>55</v>
      </c>
      <c r="Q1752" s="50"/>
      <c r="R1752" s="76">
        <v>21.35</v>
      </c>
      <c r="S1752" s="50"/>
      <c r="T1752" s="54"/>
      <c r="U1752" s="62"/>
      <c r="V1752" s="154" t="s">
        <v>1</v>
      </c>
      <c r="W1752" s="170" t="str">
        <f t="shared" ca="1" si="217"/>
        <v>2015</v>
      </c>
      <c r="X1752" s="170" t="e">
        <f>INDEX(Kraftwerksliste!$C$21:$Z$559,MATCH(A1752,Kraftwerksliste!$D$21:$D$559,0),17)</f>
        <v>#N/A</v>
      </c>
      <c r="Z1752" s="153" t="str" cm="1">
        <f t="array" aca="1" ref="Z1752" ca="1">CELL("format",I1752)</f>
        <v>G</v>
      </c>
      <c r="AA1752" s="6">
        <v>1751</v>
      </c>
      <c r="AB1752" s="173" t="str">
        <f t="shared" ca="1" si="218"/>
        <v>2015</v>
      </c>
      <c r="AC1752" s="6">
        <f t="shared" si="219"/>
        <v>0</v>
      </c>
      <c r="AD1752" s="6">
        <f t="shared" si="220"/>
        <v>0</v>
      </c>
      <c r="AE1752" s="6">
        <f t="shared" si="222"/>
        <v>10</v>
      </c>
      <c r="AF1752" s="6" t="str">
        <f t="shared" si="221"/>
        <v>in Betrieb</v>
      </c>
    </row>
    <row r="1753" spans="1:32" x14ac:dyDescent="0.25">
      <c r="A1753" s="139" t="s">
        <v>5301</v>
      </c>
      <c r="B1753" s="139" t="s">
        <v>5302</v>
      </c>
      <c r="C1753" s="139" t="s">
        <v>5303</v>
      </c>
      <c r="D1753" s="139">
        <v>35466</v>
      </c>
      <c r="E1753" s="139" t="s">
        <v>6770</v>
      </c>
      <c r="F1753" s="139" t="s">
        <v>6771</v>
      </c>
      <c r="G1753" s="139" t="s">
        <v>220</v>
      </c>
      <c r="H1753" s="139"/>
      <c r="I1753" s="32">
        <v>2015</v>
      </c>
      <c r="J1753" s="32">
        <v>2015</v>
      </c>
      <c r="K1753" s="139" t="s">
        <v>1</v>
      </c>
      <c r="L1753" s="139" t="s">
        <v>3864</v>
      </c>
      <c r="M1753" s="139"/>
      <c r="N1753" s="139"/>
      <c r="O1753" s="139" t="s">
        <v>3864</v>
      </c>
      <c r="P1753" s="139" t="s">
        <v>55</v>
      </c>
      <c r="Q1753" s="139" t="s">
        <v>58</v>
      </c>
      <c r="R1753" s="140">
        <v>15.18</v>
      </c>
      <c r="S1753" s="140"/>
      <c r="T1753" s="151"/>
      <c r="U1753" s="140"/>
      <c r="V1753" s="164" t="s">
        <v>1</v>
      </c>
      <c r="W1753" s="170" t="str">
        <f t="shared" ca="1" si="217"/>
        <v>2015</v>
      </c>
      <c r="X1753" s="170" t="e">
        <f>INDEX(Kraftwerksliste!$C$21:$Z$559,MATCH(A1753,Kraftwerksliste!$D$21:$D$559,0),17)</f>
        <v>#N/A</v>
      </c>
      <c r="Z1753" s="153" t="str" cm="1">
        <f t="array" aca="1" ref="Z1753" ca="1">CELL("format",I1753)</f>
        <v>G</v>
      </c>
      <c r="AA1753" s="6">
        <v>1752</v>
      </c>
      <c r="AB1753" s="173" t="str">
        <f t="shared" ca="1" si="218"/>
        <v>2015</v>
      </c>
      <c r="AC1753" s="6">
        <f t="shared" si="219"/>
        <v>0</v>
      </c>
      <c r="AD1753" s="6">
        <f t="shared" si="220"/>
        <v>0</v>
      </c>
      <c r="AE1753" s="6">
        <f t="shared" si="222"/>
        <v>10</v>
      </c>
      <c r="AF1753" s="6" t="str">
        <f t="shared" si="221"/>
        <v>in Betrieb</v>
      </c>
    </row>
    <row r="1754" spans="1:32" ht="14.5" x14ac:dyDescent="0.35">
      <c r="A1754" s="122" t="s">
        <v>4416</v>
      </c>
      <c r="B1754" s="122"/>
      <c r="C1754" s="122" t="s">
        <v>4417</v>
      </c>
      <c r="D1754" s="122">
        <v>36251</v>
      </c>
      <c r="E1754" s="122" t="s">
        <v>6240</v>
      </c>
      <c r="F1754" s="122" t="s">
        <v>6241</v>
      </c>
      <c r="G1754" s="119" t="s">
        <v>220</v>
      </c>
      <c r="H1754" s="122"/>
      <c r="I1754" s="32">
        <v>2016</v>
      </c>
      <c r="J1754" s="32">
        <v>2016</v>
      </c>
      <c r="K1754" s="50" t="s">
        <v>1</v>
      </c>
      <c r="L1754" s="88" t="s">
        <v>3864</v>
      </c>
      <c r="M1754" s="122"/>
      <c r="N1754" s="122"/>
      <c r="O1754" s="88" t="s">
        <v>3864</v>
      </c>
      <c r="P1754" s="121" t="s">
        <v>55</v>
      </c>
      <c r="Q1754" s="122"/>
      <c r="R1754" s="125">
        <v>23.1</v>
      </c>
      <c r="S1754" s="33"/>
      <c r="T1754" s="50"/>
      <c r="U1754" s="33"/>
      <c r="V1754" s="159" t="s">
        <v>1</v>
      </c>
      <c r="W1754" s="170" t="str">
        <f t="shared" ca="1" si="217"/>
        <v>2016</v>
      </c>
      <c r="X1754" s="170" t="e">
        <f>INDEX(Kraftwerksliste!$C$21:$Z$559,MATCH(A1754,Kraftwerksliste!$D$21:$D$559,0),17)</f>
        <v>#N/A</v>
      </c>
      <c r="Z1754" s="153" t="str" cm="1">
        <f t="array" aca="1" ref="Z1754" ca="1">CELL("format",I1754)</f>
        <v>G</v>
      </c>
      <c r="AA1754" s="6">
        <v>1753</v>
      </c>
      <c r="AB1754" s="173" t="str">
        <f t="shared" ca="1" si="218"/>
        <v>2016</v>
      </c>
      <c r="AC1754" s="6">
        <f t="shared" si="219"/>
        <v>0</v>
      </c>
      <c r="AD1754" s="6">
        <f t="shared" si="220"/>
        <v>0</v>
      </c>
      <c r="AE1754" s="6">
        <f t="shared" si="222"/>
        <v>10</v>
      </c>
      <c r="AF1754" s="6" t="str">
        <f t="shared" si="221"/>
        <v>in Betrieb</v>
      </c>
    </row>
    <row r="1755" spans="1:32" x14ac:dyDescent="0.25">
      <c r="A1755" s="139" t="s">
        <v>5557</v>
      </c>
      <c r="B1755" s="139"/>
      <c r="C1755" s="139" t="s">
        <v>5558</v>
      </c>
      <c r="D1755" s="139">
        <v>36391</v>
      </c>
      <c r="E1755" s="139" t="s">
        <v>6918</v>
      </c>
      <c r="F1755" s="139" t="s">
        <v>6919</v>
      </c>
      <c r="G1755" s="139" t="s">
        <v>220</v>
      </c>
      <c r="H1755" s="139"/>
      <c r="I1755" s="32">
        <v>2015</v>
      </c>
      <c r="J1755" s="32">
        <v>2015</v>
      </c>
      <c r="K1755" s="139" t="s">
        <v>1</v>
      </c>
      <c r="L1755" s="139" t="s">
        <v>3864</v>
      </c>
      <c r="M1755" s="139"/>
      <c r="N1755" s="139"/>
      <c r="O1755" s="139" t="s">
        <v>3864</v>
      </c>
      <c r="P1755" s="139" t="s">
        <v>55</v>
      </c>
      <c r="Q1755" s="139"/>
      <c r="R1755" s="140">
        <v>19.02</v>
      </c>
      <c r="S1755" s="140"/>
      <c r="T1755" s="151"/>
      <c r="U1755" s="140"/>
      <c r="V1755" s="164" t="s">
        <v>1</v>
      </c>
      <c r="W1755" s="170" t="str">
        <f t="shared" ca="1" si="217"/>
        <v>2015</v>
      </c>
      <c r="X1755" s="170" t="e">
        <f>INDEX(Kraftwerksliste!$C$21:$Z$559,MATCH(A1755,Kraftwerksliste!$D$21:$D$559,0),17)</f>
        <v>#N/A</v>
      </c>
      <c r="Z1755" s="153" t="str" cm="1">
        <f t="array" aca="1" ref="Z1755" ca="1">CELL("format",I1755)</f>
        <v>G</v>
      </c>
      <c r="AA1755" s="6">
        <v>1754</v>
      </c>
      <c r="AB1755" s="173" t="str">
        <f t="shared" ca="1" si="218"/>
        <v>2015</v>
      </c>
      <c r="AC1755" s="6">
        <f t="shared" si="219"/>
        <v>0</v>
      </c>
      <c r="AD1755" s="6">
        <f t="shared" si="220"/>
        <v>0</v>
      </c>
      <c r="AE1755" s="6">
        <f t="shared" si="222"/>
        <v>10</v>
      </c>
      <c r="AF1755" s="6" t="str">
        <f t="shared" si="221"/>
        <v>in Betrieb</v>
      </c>
    </row>
    <row r="1756" spans="1:32" x14ac:dyDescent="0.25">
      <c r="A1756" s="139" t="s">
        <v>4621</v>
      </c>
      <c r="B1756" s="139" t="s">
        <v>4622</v>
      </c>
      <c r="C1756" s="139" t="s">
        <v>4623</v>
      </c>
      <c r="D1756" s="139">
        <v>37235</v>
      </c>
      <c r="E1756" s="139" t="s">
        <v>6374</v>
      </c>
      <c r="F1756" s="139" t="s">
        <v>6375</v>
      </c>
      <c r="G1756" s="139" t="s">
        <v>220</v>
      </c>
      <c r="H1756" s="139"/>
      <c r="I1756" s="30">
        <v>42309</v>
      </c>
      <c r="J1756" s="38">
        <v>42309</v>
      </c>
      <c r="K1756" s="50" t="s">
        <v>1</v>
      </c>
      <c r="L1756" s="50" t="s">
        <v>3864</v>
      </c>
      <c r="M1756" s="50"/>
      <c r="N1756" s="50"/>
      <c r="O1756" s="50" t="s">
        <v>3864</v>
      </c>
      <c r="P1756" s="50" t="s">
        <v>55</v>
      </c>
      <c r="Q1756" s="50" t="s">
        <v>58</v>
      </c>
      <c r="R1756" s="140">
        <v>15</v>
      </c>
      <c r="S1756" s="140" t="s">
        <v>7287</v>
      </c>
      <c r="T1756" s="151" t="s">
        <v>1280</v>
      </c>
      <c r="U1756" s="140" t="s">
        <v>7288</v>
      </c>
      <c r="V1756" s="164" t="s">
        <v>1</v>
      </c>
      <c r="W1756" s="170">
        <f t="shared" ca="1" si="217"/>
        <v>2015</v>
      </c>
      <c r="X1756" s="170" t="e">
        <f>INDEX(Kraftwerksliste!$C$21:$Z$559,MATCH(A1756,Kraftwerksliste!$D$21:$D$559,0),17)</f>
        <v>#N/A</v>
      </c>
      <c r="Z1756" s="153" t="str" cm="1">
        <f t="array" aca="1" ref="Z1756" ca="1">CELL("format",I1756)</f>
        <v>D1</v>
      </c>
      <c r="AA1756" s="6">
        <v>1755</v>
      </c>
      <c r="AB1756" s="173">
        <f t="shared" ca="1" si="218"/>
        <v>2015</v>
      </c>
      <c r="AC1756" s="6">
        <f t="shared" si="219"/>
        <v>0</v>
      </c>
      <c r="AD1756" s="6">
        <f t="shared" si="220"/>
        <v>0</v>
      </c>
      <c r="AE1756" s="6">
        <f t="shared" si="222"/>
        <v>10</v>
      </c>
      <c r="AF1756" s="6" t="str">
        <f t="shared" si="221"/>
        <v>in Betrieb</v>
      </c>
    </row>
    <row r="1757" spans="1:32" x14ac:dyDescent="0.25">
      <c r="A1757" s="139" t="s">
        <v>5477</v>
      </c>
      <c r="B1757" s="139"/>
      <c r="C1757" s="139" t="s">
        <v>5398</v>
      </c>
      <c r="D1757" s="139">
        <v>61137</v>
      </c>
      <c r="E1757" s="139" t="s">
        <v>6871</v>
      </c>
      <c r="F1757" s="139" t="s">
        <v>6872</v>
      </c>
      <c r="G1757" s="139" t="s">
        <v>220</v>
      </c>
      <c r="H1757" s="139"/>
      <c r="I1757" s="32">
        <v>2010</v>
      </c>
      <c r="J1757" s="32">
        <v>2010</v>
      </c>
      <c r="K1757" s="139" t="s">
        <v>1</v>
      </c>
      <c r="L1757" s="139" t="s">
        <v>3864</v>
      </c>
      <c r="M1757" s="139"/>
      <c r="N1757" s="139"/>
      <c r="O1757" s="139" t="s">
        <v>3864</v>
      </c>
      <c r="P1757" s="139" t="s">
        <v>55</v>
      </c>
      <c r="Q1757" s="139"/>
      <c r="R1757" s="140">
        <v>30.4</v>
      </c>
      <c r="S1757" s="140"/>
      <c r="T1757" s="151"/>
      <c r="U1757" s="140"/>
      <c r="V1757" s="164" t="s">
        <v>1</v>
      </c>
      <c r="W1757" s="170" t="str">
        <f t="shared" ca="1" si="217"/>
        <v>2010</v>
      </c>
      <c r="X1757" s="170" t="e">
        <f>INDEX(Kraftwerksliste!$C$21:$Z$559,MATCH(A1757,Kraftwerksliste!$D$21:$D$559,0),17)</f>
        <v>#N/A</v>
      </c>
      <c r="Z1757" s="153" t="str" cm="1">
        <f t="array" aca="1" ref="Z1757" ca="1">CELL("format",I1757)</f>
        <v>G</v>
      </c>
      <c r="AA1757" s="6">
        <v>1756</v>
      </c>
      <c r="AB1757" s="173" t="str">
        <f t="shared" ca="1" si="218"/>
        <v>2010</v>
      </c>
      <c r="AC1757" s="6">
        <f t="shared" si="219"/>
        <v>0</v>
      </c>
      <c r="AD1757" s="6">
        <f t="shared" si="220"/>
        <v>0</v>
      </c>
      <c r="AE1757" s="6">
        <f t="shared" si="222"/>
        <v>10</v>
      </c>
      <c r="AF1757" s="6" t="str">
        <f t="shared" si="221"/>
        <v>in Betrieb</v>
      </c>
    </row>
    <row r="1758" spans="1:32" x14ac:dyDescent="0.25">
      <c r="A1758" s="139" t="s">
        <v>5820</v>
      </c>
      <c r="B1758" s="139"/>
      <c r="C1758" s="139" t="s">
        <v>5821</v>
      </c>
      <c r="D1758" s="139">
        <v>74259</v>
      </c>
      <c r="E1758" s="139" t="s">
        <v>7106</v>
      </c>
      <c r="F1758" s="139" t="s">
        <v>7107</v>
      </c>
      <c r="G1758" s="139" t="s">
        <v>57</v>
      </c>
      <c r="H1758" s="139"/>
      <c r="I1758" s="32">
        <v>2015</v>
      </c>
      <c r="J1758" s="32">
        <v>2015</v>
      </c>
      <c r="K1758" s="139" t="s">
        <v>1</v>
      </c>
      <c r="L1758" s="139" t="s">
        <v>3864</v>
      </c>
      <c r="M1758" s="139"/>
      <c r="N1758" s="139"/>
      <c r="O1758" s="139" t="s">
        <v>3864</v>
      </c>
      <c r="P1758" s="139" t="s">
        <v>55</v>
      </c>
      <c r="Q1758" s="139"/>
      <c r="R1758" s="140">
        <v>42</v>
      </c>
      <c r="S1758" s="140"/>
      <c r="T1758" s="151"/>
      <c r="U1758" s="140"/>
      <c r="V1758" s="164" t="s">
        <v>1</v>
      </c>
      <c r="W1758" s="170" t="str">
        <f t="shared" ca="1" si="217"/>
        <v>2015</v>
      </c>
      <c r="X1758" s="170" t="e">
        <f>INDEX(Kraftwerksliste!$C$21:$Z$559,MATCH(A1758,Kraftwerksliste!$D$21:$D$559,0),17)</f>
        <v>#N/A</v>
      </c>
      <c r="Z1758" s="153" t="str" cm="1">
        <f t="array" aca="1" ref="Z1758" ca="1">CELL("format",I1758)</f>
        <v>G</v>
      </c>
      <c r="AA1758" s="6">
        <v>1757</v>
      </c>
      <c r="AB1758" s="173" t="str">
        <f t="shared" ca="1" si="218"/>
        <v>2015</v>
      </c>
      <c r="AC1758" s="6">
        <f t="shared" si="219"/>
        <v>0</v>
      </c>
      <c r="AD1758" s="6">
        <f t="shared" si="220"/>
        <v>0</v>
      </c>
      <c r="AE1758" s="6">
        <f t="shared" si="222"/>
        <v>10</v>
      </c>
      <c r="AF1758" s="6" t="str">
        <f t="shared" si="221"/>
        <v>in Betrieb</v>
      </c>
    </row>
    <row r="1759" spans="1:32" x14ac:dyDescent="0.25">
      <c r="A1759" s="139" t="s">
        <v>5032</v>
      </c>
      <c r="B1759" s="139"/>
      <c r="C1759" s="139" t="s">
        <v>5033</v>
      </c>
      <c r="D1759" s="139">
        <v>74544</v>
      </c>
      <c r="E1759" s="139" t="s">
        <v>6620</v>
      </c>
      <c r="F1759" s="139" t="s">
        <v>6621</v>
      </c>
      <c r="G1759" s="139" t="s">
        <v>57</v>
      </c>
      <c r="H1759" s="139"/>
      <c r="I1759" s="32">
        <v>2015</v>
      </c>
      <c r="J1759" s="32">
        <v>2015</v>
      </c>
      <c r="K1759" s="139" t="s">
        <v>1</v>
      </c>
      <c r="L1759" s="139" t="s">
        <v>3864</v>
      </c>
      <c r="M1759" s="139"/>
      <c r="N1759" s="139"/>
      <c r="O1759" s="139" t="s">
        <v>3864</v>
      </c>
      <c r="P1759" s="139" t="s">
        <v>55</v>
      </c>
      <c r="Q1759" s="139"/>
      <c r="R1759" s="140">
        <v>23.1</v>
      </c>
      <c r="S1759" s="140"/>
      <c r="T1759" s="151"/>
      <c r="U1759" s="140"/>
      <c r="V1759" s="164" t="s">
        <v>1</v>
      </c>
      <c r="W1759" s="170" t="str">
        <f t="shared" ca="1" si="217"/>
        <v>2015</v>
      </c>
      <c r="X1759" s="170" t="e">
        <f>INDEX(Kraftwerksliste!$C$21:$Z$559,MATCH(A1759,Kraftwerksliste!$D$21:$D$559,0),17)</f>
        <v>#N/A</v>
      </c>
      <c r="Z1759" s="153" t="str" cm="1">
        <f t="array" aca="1" ref="Z1759" ca="1">CELL("format",I1759)</f>
        <v>G</v>
      </c>
      <c r="AA1759" s="6">
        <v>1758</v>
      </c>
      <c r="AB1759" s="173" t="str">
        <f t="shared" ca="1" si="218"/>
        <v>2015</v>
      </c>
      <c r="AC1759" s="6">
        <f t="shared" si="219"/>
        <v>0</v>
      </c>
      <c r="AD1759" s="6">
        <f t="shared" si="220"/>
        <v>0</v>
      </c>
      <c r="AE1759" s="6">
        <f t="shared" si="222"/>
        <v>10</v>
      </c>
      <c r="AF1759" s="6" t="str">
        <f t="shared" si="221"/>
        <v>in Betrieb</v>
      </c>
    </row>
    <row r="1760" spans="1:32" x14ac:dyDescent="0.25">
      <c r="A1760" s="139" t="s">
        <v>5318</v>
      </c>
      <c r="B1760" s="139"/>
      <c r="C1760" s="139" t="s">
        <v>5319</v>
      </c>
      <c r="D1760" s="139">
        <v>74747</v>
      </c>
      <c r="E1760" s="139" t="s">
        <v>6780</v>
      </c>
      <c r="F1760" s="139" t="s">
        <v>6781</v>
      </c>
      <c r="G1760" s="139" t="s">
        <v>57</v>
      </c>
      <c r="H1760" s="139"/>
      <c r="I1760" s="32">
        <v>2015</v>
      </c>
      <c r="J1760" s="32">
        <v>2015</v>
      </c>
      <c r="K1760" s="139" t="s">
        <v>1</v>
      </c>
      <c r="L1760" s="139" t="s">
        <v>3864</v>
      </c>
      <c r="M1760" s="139"/>
      <c r="N1760" s="139"/>
      <c r="O1760" s="139" t="s">
        <v>3864</v>
      </c>
      <c r="P1760" s="139" t="s">
        <v>55</v>
      </c>
      <c r="Q1760" s="139"/>
      <c r="R1760" s="140">
        <v>10.119999999999999</v>
      </c>
      <c r="S1760" s="140"/>
      <c r="T1760" s="151"/>
      <c r="U1760" s="140"/>
      <c r="V1760" s="164" t="s">
        <v>1</v>
      </c>
      <c r="W1760" s="170" t="str">
        <f t="shared" ca="1" si="217"/>
        <v>2015</v>
      </c>
      <c r="X1760" s="170" t="e">
        <f>INDEX(Kraftwerksliste!$C$21:$Z$559,MATCH(A1760,Kraftwerksliste!$D$21:$D$559,0),17)</f>
        <v>#N/A</v>
      </c>
      <c r="Z1760" s="153" t="str" cm="1">
        <f t="array" aca="1" ref="Z1760" ca="1">CELL("format",I1760)</f>
        <v>G</v>
      </c>
      <c r="AA1760" s="6">
        <v>1759</v>
      </c>
      <c r="AB1760" s="173" t="str">
        <f t="shared" ca="1" si="218"/>
        <v>2015</v>
      </c>
      <c r="AC1760" s="6">
        <f t="shared" si="219"/>
        <v>0</v>
      </c>
      <c r="AD1760" s="6">
        <f t="shared" si="220"/>
        <v>0</v>
      </c>
      <c r="AE1760" s="6">
        <f t="shared" si="222"/>
        <v>10</v>
      </c>
      <c r="AF1760" s="6" t="str">
        <f t="shared" si="221"/>
        <v>in Betrieb</v>
      </c>
    </row>
    <row r="1761" spans="1:32" x14ac:dyDescent="0.25">
      <c r="A1761" s="54" t="s">
        <v>4010</v>
      </c>
      <c r="B1761" s="50"/>
      <c r="C1761" s="50" t="s">
        <v>4011</v>
      </c>
      <c r="D1761" s="77">
        <v>82335</v>
      </c>
      <c r="E1761" s="50" t="s">
        <v>6040</v>
      </c>
      <c r="F1761" s="51">
        <v>19</v>
      </c>
      <c r="G1761" s="56" t="s">
        <v>127</v>
      </c>
      <c r="H1761" s="50"/>
      <c r="I1761" s="32">
        <v>2015</v>
      </c>
      <c r="J1761" s="32">
        <v>2015</v>
      </c>
      <c r="K1761" s="50" t="s">
        <v>1</v>
      </c>
      <c r="L1761" s="51" t="s">
        <v>3864</v>
      </c>
      <c r="M1761" s="51"/>
      <c r="N1761" s="51"/>
      <c r="O1761" s="51" t="s">
        <v>3864</v>
      </c>
      <c r="P1761" s="50" t="s">
        <v>55</v>
      </c>
      <c r="Q1761" s="50"/>
      <c r="R1761" s="55">
        <v>12</v>
      </c>
      <c r="S1761" s="50"/>
      <c r="T1761" s="54"/>
      <c r="U1761" s="50"/>
      <c r="V1761" s="153" t="s">
        <v>1</v>
      </c>
      <c r="W1761" s="170" t="str">
        <f t="shared" ca="1" si="217"/>
        <v>2015</v>
      </c>
      <c r="X1761" s="170" t="e">
        <f>INDEX(Kraftwerksliste!$C$21:$Z$559,MATCH(A1761,Kraftwerksliste!$D$21:$D$559,0),17)</f>
        <v>#N/A</v>
      </c>
      <c r="Z1761" s="153" t="str" cm="1">
        <f t="array" aca="1" ref="Z1761" ca="1">CELL("format",I1761)</f>
        <v>G</v>
      </c>
      <c r="AA1761" s="6">
        <v>1760</v>
      </c>
      <c r="AB1761" s="173" t="str">
        <f t="shared" ca="1" si="218"/>
        <v>2015</v>
      </c>
      <c r="AC1761" s="6">
        <f t="shared" si="219"/>
        <v>0</v>
      </c>
      <c r="AD1761" s="6">
        <f t="shared" si="220"/>
        <v>0</v>
      </c>
      <c r="AE1761" s="6">
        <f t="shared" si="222"/>
        <v>10</v>
      </c>
      <c r="AF1761" s="6" t="str">
        <f t="shared" si="221"/>
        <v>in Betrieb</v>
      </c>
    </row>
    <row r="1762" spans="1:32" x14ac:dyDescent="0.25">
      <c r="A1762" s="139" t="s">
        <v>5665</v>
      </c>
      <c r="B1762" s="139"/>
      <c r="C1762" s="139" t="s">
        <v>5666</v>
      </c>
      <c r="D1762" s="139">
        <v>85135</v>
      </c>
      <c r="E1762" s="139" t="s">
        <v>7002</v>
      </c>
      <c r="F1762" s="139" t="s">
        <v>7003</v>
      </c>
      <c r="G1762" s="139" t="s">
        <v>127</v>
      </c>
      <c r="H1762" s="139"/>
      <c r="I1762" s="32">
        <v>2015</v>
      </c>
      <c r="J1762" s="32">
        <v>2015</v>
      </c>
      <c r="K1762" s="139" t="s">
        <v>1</v>
      </c>
      <c r="L1762" s="139" t="s">
        <v>3864</v>
      </c>
      <c r="M1762" s="139"/>
      <c r="N1762" s="139"/>
      <c r="O1762" s="139" t="s">
        <v>3864</v>
      </c>
      <c r="P1762" s="139" t="s">
        <v>55</v>
      </c>
      <c r="Q1762" s="139"/>
      <c r="R1762" s="140">
        <v>21.51</v>
      </c>
      <c r="S1762" s="140"/>
      <c r="T1762" s="151"/>
      <c r="U1762" s="140"/>
      <c r="V1762" s="164" t="s">
        <v>1</v>
      </c>
      <c r="W1762" s="170" t="str">
        <f t="shared" ca="1" si="217"/>
        <v>2015</v>
      </c>
      <c r="X1762" s="170" t="e">
        <f>INDEX(Kraftwerksliste!$C$21:$Z$559,MATCH(A1762,Kraftwerksliste!$D$21:$D$559,0),17)</f>
        <v>#N/A</v>
      </c>
      <c r="Z1762" s="153" t="str" cm="1">
        <f t="array" aca="1" ref="Z1762" ca="1">CELL("format",I1762)</f>
        <v>G</v>
      </c>
      <c r="AA1762" s="6">
        <v>1761</v>
      </c>
      <c r="AB1762" s="173" t="str">
        <f t="shared" ca="1" si="218"/>
        <v>2015</v>
      </c>
      <c r="AC1762" s="6">
        <f t="shared" si="219"/>
        <v>0</v>
      </c>
      <c r="AD1762" s="6">
        <f t="shared" si="220"/>
        <v>0</v>
      </c>
      <c r="AE1762" s="6">
        <f t="shared" si="222"/>
        <v>10</v>
      </c>
      <c r="AF1762" s="6" t="str">
        <f t="shared" si="221"/>
        <v>in Betrieb</v>
      </c>
    </row>
    <row r="1763" spans="1:32" x14ac:dyDescent="0.25">
      <c r="A1763" s="139" t="s">
        <v>5651</v>
      </c>
      <c r="B1763" s="139"/>
      <c r="C1763" s="139" t="s">
        <v>5652</v>
      </c>
      <c r="D1763" s="139">
        <v>91177</v>
      </c>
      <c r="E1763" s="139" t="s">
        <v>6992</v>
      </c>
      <c r="F1763" s="139" t="s">
        <v>6993</v>
      </c>
      <c r="G1763" s="139" t="s">
        <v>127</v>
      </c>
      <c r="H1763" s="139"/>
      <c r="I1763" s="32">
        <v>2015</v>
      </c>
      <c r="J1763" s="32">
        <v>2015</v>
      </c>
      <c r="K1763" s="139" t="s">
        <v>1</v>
      </c>
      <c r="L1763" s="139" t="s">
        <v>3864</v>
      </c>
      <c r="M1763" s="139"/>
      <c r="N1763" s="139"/>
      <c r="O1763" s="139" t="s">
        <v>3864</v>
      </c>
      <c r="P1763" s="139" t="s">
        <v>55</v>
      </c>
      <c r="Q1763" s="139"/>
      <c r="R1763" s="140">
        <v>15.38</v>
      </c>
      <c r="S1763" s="140"/>
      <c r="T1763" s="151"/>
      <c r="U1763" s="140"/>
      <c r="V1763" s="164" t="s">
        <v>1</v>
      </c>
      <c r="W1763" s="170" t="str">
        <f t="shared" ca="1" si="217"/>
        <v>2015</v>
      </c>
      <c r="X1763" s="170" t="e">
        <f>INDEX(Kraftwerksliste!$C$21:$Z$559,MATCH(A1763,Kraftwerksliste!$D$21:$D$559,0),17)</f>
        <v>#N/A</v>
      </c>
      <c r="Z1763" s="153" t="str" cm="1">
        <f t="array" aca="1" ref="Z1763" ca="1">CELL("format",I1763)</f>
        <v>G</v>
      </c>
      <c r="AA1763" s="6">
        <v>1762</v>
      </c>
      <c r="AB1763" s="173" t="str">
        <f t="shared" ca="1" si="218"/>
        <v>2015</v>
      </c>
      <c r="AC1763" s="6">
        <f t="shared" si="219"/>
        <v>0</v>
      </c>
      <c r="AD1763" s="6">
        <f t="shared" si="220"/>
        <v>0</v>
      </c>
      <c r="AE1763" s="6">
        <f t="shared" si="222"/>
        <v>10</v>
      </c>
      <c r="AF1763" s="6" t="str">
        <f t="shared" si="221"/>
        <v>in Betrieb</v>
      </c>
    </row>
    <row r="1764" spans="1:32" x14ac:dyDescent="0.25">
      <c r="A1764" s="139" t="s">
        <v>4949</v>
      </c>
      <c r="B1764" s="139"/>
      <c r="C1764" s="139" t="s">
        <v>4950</v>
      </c>
      <c r="D1764" s="139">
        <v>91475</v>
      </c>
      <c r="E1764" s="139" t="s">
        <v>6561</v>
      </c>
      <c r="F1764" s="139" t="s">
        <v>6562</v>
      </c>
      <c r="G1764" s="139" t="s">
        <v>127</v>
      </c>
      <c r="H1764" s="139"/>
      <c r="I1764" s="30">
        <v>42339</v>
      </c>
      <c r="J1764" s="30">
        <v>42339</v>
      </c>
      <c r="K1764" s="139" t="s">
        <v>1</v>
      </c>
      <c r="L1764" s="139" t="s">
        <v>3864</v>
      </c>
      <c r="M1764" s="139"/>
      <c r="N1764" s="139"/>
      <c r="O1764" s="139" t="s">
        <v>3864</v>
      </c>
      <c r="P1764" s="139" t="s">
        <v>55</v>
      </c>
      <c r="Q1764" s="139"/>
      <c r="R1764" s="140">
        <v>12</v>
      </c>
      <c r="S1764" s="140" t="s">
        <v>7346</v>
      </c>
      <c r="T1764" s="151" t="s">
        <v>149</v>
      </c>
      <c r="U1764" s="140" t="s">
        <v>168</v>
      </c>
      <c r="V1764" s="164" t="s">
        <v>1</v>
      </c>
      <c r="W1764" s="170">
        <f t="shared" ca="1" si="217"/>
        <v>2015</v>
      </c>
      <c r="X1764" s="170" t="e">
        <f>INDEX(Kraftwerksliste!$C$21:$Z$559,MATCH(A1764,Kraftwerksliste!$D$21:$D$559,0),17)</f>
        <v>#N/A</v>
      </c>
      <c r="Z1764" s="153" t="str" cm="1">
        <f t="array" aca="1" ref="Z1764" ca="1">CELL("format",I1764)</f>
        <v>D1</v>
      </c>
      <c r="AA1764" s="6">
        <v>1763</v>
      </c>
      <c r="AB1764" s="173">
        <f t="shared" ca="1" si="218"/>
        <v>2015</v>
      </c>
      <c r="AC1764" s="6">
        <f t="shared" si="219"/>
        <v>0</v>
      </c>
      <c r="AD1764" s="6">
        <f t="shared" si="220"/>
        <v>0</v>
      </c>
      <c r="AE1764" s="6">
        <f t="shared" si="222"/>
        <v>10</v>
      </c>
      <c r="AF1764" s="6" t="str">
        <f t="shared" si="221"/>
        <v>in Betrieb</v>
      </c>
    </row>
    <row r="1765" spans="1:32" x14ac:dyDescent="0.25">
      <c r="A1765" s="54" t="s">
        <v>4211</v>
      </c>
      <c r="B1765" s="50"/>
      <c r="C1765" s="50" t="s">
        <v>4212</v>
      </c>
      <c r="D1765" s="77">
        <v>91550</v>
      </c>
      <c r="E1765" s="50" t="s">
        <v>6138</v>
      </c>
      <c r="F1765" s="50" t="s">
        <v>6139</v>
      </c>
      <c r="G1765" s="56" t="s">
        <v>127</v>
      </c>
      <c r="H1765" s="50"/>
      <c r="I1765" s="32">
        <v>2015</v>
      </c>
      <c r="J1765" s="32">
        <v>2015</v>
      </c>
      <c r="K1765" s="50" t="s">
        <v>1</v>
      </c>
      <c r="L1765" s="50" t="s">
        <v>3864</v>
      </c>
      <c r="M1765" s="50"/>
      <c r="N1765" s="50"/>
      <c r="O1765" s="92" t="s">
        <v>3864</v>
      </c>
      <c r="P1765" s="50" t="s">
        <v>55</v>
      </c>
      <c r="Q1765" s="50"/>
      <c r="R1765" s="55">
        <v>13.2</v>
      </c>
      <c r="S1765" s="50"/>
      <c r="T1765" s="146"/>
      <c r="U1765" s="62"/>
      <c r="V1765" s="154" t="s">
        <v>1</v>
      </c>
      <c r="W1765" s="170" t="str">
        <f t="shared" ca="1" si="217"/>
        <v>2015</v>
      </c>
      <c r="X1765" s="170" t="e">
        <f>INDEX(Kraftwerksliste!$C$21:$Z$559,MATCH(A1765,Kraftwerksliste!$D$21:$D$559,0),17)</f>
        <v>#N/A</v>
      </c>
      <c r="Z1765" s="153" t="str" cm="1">
        <f t="array" aca="1" ref="Z1765" ca="1">CELL("format",I1765)</f>
        <v>G</v>
      </c>
      <c r="AA1765" s="6">
        <v>1764</v>
      </c>
      <c r="AB1765" s="173" t="str">
        <f t="shared" ca="1" si="218"/>
        <v>2015</v>
      </c>
      <c r="AC1765" s="6">
        <f t="shared" si="219"/>
        <v>0</v>
      </c>
      <c r="AD1765" s="6">
        <f t="shared" si="220"/>
        <v>0</v>
      </c>
      <c r="AE1765" s="6">
        <f t="shared" si="222"/>
        <v>10</v>
      </c>
      <c r="AF1765" s="6" t="str">
        <f t="shared" si="221"/>
        <v>in Betrieb</v>
      </c>
    </row>
    <row r="1766" spans="1:32" x14ac:dyDescent="0.25">
      <c r="A1766" s="139" t="s">
        <v>5082</v>
      </c>
      <c r="B1766" s="139" t="s">
        <v>5083</v>
      </c>
      <c r="C1766" s="139" t="s">
        <v>5084</v>
      </c>
      <c r="D1766" s="139">
        <v>91564</v>
      </c>
      <c r="E1766" s="139" t="s">
        <v>6650</v>
      </c>
      <c r="F1766" s="139" t="s">
        <v>6651</v>
      </c>
      <c r="G1766" s="139" t="s">
        <v>127</v>
      </c>
      <c r="H1766" s="139"/>
      <c r="I1766" s="32">
        <v>2015</v>
      </c>
      <c r="J1766" s="32">
        <v>2015</v>
      </c>
      <c r="K1766" s="139" t="s">
        <v>1</v>
      </c>
      <c r="L1766" s="139" t="s">
        <v>3864</v>
      </c>
      <c r="M1766" s="139"/>
      <c r="N1766" s="139"/>
      <c r="O1766" s="139" t="s">
        <v>3864</v>
      </c>
      <c r="P1766" s="139" t="s">
        <v>55</v>
      </c>
      <c r="Q1766" s="139"/>
      <c r="R1766" s="140">
        <v>12</v>
      </c>
      <c r="S1766" s="140"/>
      <c r="T1766" s="151"/>
      <c r="U1766" s="140"/>
      <c r="V1766" s="164" t="s">
        <v>1</v>
      </c>
      <c r="W1766" s="170" t="str">
        <f t="shared" ca="1" si="217"/>
        <v>2015</v>
      </c>
      <c r="X1766" s="170" t="e">
        <f>INDEX(Kraftwerksliste!$C$21:$Z$559,MATCH(A1766,Kraftwerksliste!$D$21:$D$559,0),17)</f>
        <v>#N/A</v>
      </c>
      <c r="Z1766" s="153" t="str" cm="1">
        <f t="array" aca="1" ref="Z1766" ca="1">CELL("format",I1766)</f>
        <v>G</v>
      </c>
      <c r="AA1766" s="6">
        <v>1765</v>
      </c>
      <c r="AB1766" s="173" t="str">
        <f t="shared" ca="1" si="218"/>
        <v>2015</v>
      </c>
      <c r="AC1766" s="6">
        <f t="shared" si="219"/>
        <v>0</v>
      </c>
      <c r="AD1766" s="6">
        <f t="shared" si="220"/>
        <v>0</v>
      </c>
      <c r="AE1766" s="6">
        <f t="shared" si="222"/>
        <v>10</v>
      </c>
      <c r="AF1766" s="6" t="str">
        <f t="shared" si="221"/>
        <v>in Betrieb</v>
      </c>
    </row>
    <row r="1767" spans="1:32" x14ac:dyDescent="0.25">
      <c r="A1767" s="54" t="s">
        <v>4348</v>
      </c>
      <c r="B1767" s="50"/>
      <c r="C1767" s="50" t="s">
        <v>4349</v>
      </c>
      <c r="D1767" s="75">
        <v>91604</v>
      </c>
      <c r="E1767" s="62" t="s">
        <v>6202</v>
      </c>
      <c r="F1767" s="54" t="s">
        <v>6203</v>
      </c>
      <c r="G1767" s="56" t="s">
        <v>127</v>
      </c>
      <c r="H1767" s="50"/>
      <c r="I1767" s="32">
        <v>2015</v>
      </c>
      <c r="J1767" s="32">
        <v>2015</v>
      </c>
      <c r="K1767" s="50" t="s">
        <v>1</v>
      </c>
      <c r="L1767" s="50" t="s">
        <v>3864</v>
      </c>
      <c r="M1767" s="50"/>
      <c r="N1767" s="54"/>
      <c r="O1767" s="92" t="s">
        <v>3864</v>
      </c>
      <c r="P1767" s="50" t="s">
        <v>55</v>
      </c>
      <c r="Q1767" s="50"/>
      <c r="R1767" s="76">
        <v>10</v>
      </c>
      <c r="S1767" s="50"/>
      <c r="T1767" s="54"/>
      <c r="U1767" s="62"/>
      <c r="V1767" s="154" t="s">
        <v>1</v>
      </c>
      <c r="W1767" s="170" t="str">
        <f t="shared" ca="1" si="217"/>
        <v>2015</v>
      </c>
      <c r="X1767" s="170" t="e">
        <f>INDEX(Kraftwerksliste!$C$21:$Z$559,MATCH(A1767,Kraftwerksliste!$D$21:$D$559,0),17)</f>
        <v>#N/A</v>
      </c>
      <c r="Z1767" s="153" t="str" cm="1">
        <f t="array" aca="1" ref="Z1767" ca="1">CELL("format",I1767)</f>
        <v>G</v>
      </c>
      <c r="AA1767" s="6">
        <v>1766</v>
      </c>
      <c r="AB1767" s="173" t="str">
        <f t="shared" ca="1" si="218"/>
        <v>2015</v>
      </c>
      <c r="AC1767" s="6">
        <f t="shared" si="219"/>
        <v>0</v>
      </c>
      <c r="AD1767" s="6">
        <f t="shared" si="220"/>
        <v>0</v>
      </c>
      <c r="AE1767" s="6">
        <f t="shared" si="222"/>
        <v>10</v>
      </c>
      <c r="AF1767" s="6" t="str">
        <f t="shared" si="221"/>
        <v>in Betrieb</v>
      </c>
    </row>
    <row r="1768" spans="1:32" x14ac:dyDescent="0.25">
      <c r="A1768" s="139" t="s">
        <v>5718</v>
      </c>
      <c r="B1768" s="139" t="s">
        <v>5719</v>
      </c>
      <c r="C1768" s="139" t="s">
        <v>5720</v>
      </c>
      <c r="D1768" s="139">
        <v>92355</v>
      </c>
      <c r="E1768" s="139" t="s">
        <v>7032</v>
      </c>
      <c r="F1768" s="139" t="s">
        <v>7033</v>
      </c>
      <c r="G1768" s="139" t="s">
        <v>127</v>
      </c>
      <c r="H1768" s="139"/>
      <c r="I1768" s="32">
        <v>2015</v>
      </c>
      <c r="J1768" s="32">
        <v>2015</v>
      </c>
      <c r="K1768" s="139" t="s">
        <v>1</v>
      </c>
      <c r="L1768" s="139" t="s">
        <v>3864</v>
      </c>
      <c r="M1768" s="139"/>
      <c r="N1768" s="139"/>
      <c r="O1768" s="139" t="s">
        <v>3864</v>
      </c>
      <c r="P1768" s="139" t="s">
        <v>55</v>
      </c>
      <c r="Q1768" s="139"/>
      <c r="R1768" s="140">
        <v>12</v>
      </c>
      <c r="S1768" s="140"/>
      <c r="T1768" s="151"/>
      <c r="U1768" s="140"/>
      <c r="V1768" s="164" t="s">
        <v>1</v>
      </c>
      <c r="W1768" s="170" t="str">
        <f t="shared" ca="1" si="217"/>
        <v>2015</v>
      </c>
      <c r="X1768" s="170" t="e">
        <f>INDEX(Kraftwerksliste!$C$21:$Z$559,MATCH(A1768,Kraftwerksliste!$D$21:$D$559,0),17)</f>
        <v>#N/A</v>
      </c>
      <c r="Z1768" s="153" t="str" cm="1">
        <f t="array" aca="1" ref="Z1768" ca="1">CELL("format",I1768)</f>
        <v>G</v>
      </c>
      <c r="AA1768" s="6">
        <v>1767</v>
      </c>
      <c r="AB1768" s="173" t="str">
        <f t="shared" ca="1" si="218"/>
        <v>2015</v>
      </c>
      <c r="AC1768" s="6">
        <f t="shared" si="219"/>
        <v>0</v>
      </c>
      <c r="AD1768" s="6">
        <f t="shared" si="220"/>
        <v>0</v>
      </c>
      <c r="AE1768" s="6">
        <f t="shared" si="222"/>
        <v>10</v>
      </c>
      <c r="AF1768" s="6" t="str">
        <f t="shared" si="221"/>
        <v>in Betrieb</v>
      </c>
    </row>
    <row r="1769" spans="1:32" ht="14.5" x14ac:dyDescent="0.35">
      <c r="A1769" s="122" t="s">
        <v>4429</v>
      </c>
      <c r="B1769" s="122"/>
      <c r="C1769" s="122" t="s">
        <v>4430</v>
      </c>
      <c r="D1769" s="122">
        <v>95176</v>
      </c>
      <c r="E1769" s="122" t="s">
        <v>6252</v>
      </c>
      <c r="F1769" s="122" t="s">
        <v>6253</v>
      </c>
      <c r="G1769" s="119" t="s">
        <v>127</v>
      </c>
      <c r="H1769" s="122"/>
      <c r="I1769" s="32">
        <v>2015</v>
      </c>
      <c r="J1769" s="32">
        <v>2015</v>
      </c>
      <c r="K1769" s="50" t="s">
        <v>1</v>
      </c>
      <c r="L1769" s="88" t="s">
        <v>3864</v>
      </c>
      <c r="M1769" s="122"/>
      <c r="N1769" s="122"/>
      <c r="O1769" s="88" t="s">
        <v>3864</v>
      </c>
      <c r="P1769" s="121" t="s">
        <v>55</v>
      </c>
      <c r="Q1769" s="122"/>
      <c r="R1769" s="123">
        <v>19.2</v>
      </c>
      <c r="S1769" s="33"/>
      <c r="T1769" s="50"/>
      <c r="U1769" s="33"/>
      <c r="V1769" s="159" t="s">
        <v>1</v>
      </c>
      <c r="W1769" s="170" t="str">
        <f t="shared" ca="1" si="217"/>
        <v>2015</v>
      </c>
      <c r="X1769" s="170" t="e">
        <f>INDEX(Kraftwerksliste!$C$21:$Z$559,MATCH(A1769,Kraftwerksliste!$D$21:$D$559,0),17)</f>
        <v>#N/A</v>
      </c>
      <c r="Z1769" s="153" t="str" cm="1">
        <f t="array" aca="1" ref="Z1769" ca="1">CELL("format",I1769)</f>
        <v>G</v>
      </c>
      <c r="AA1769" s="6">
        <v>1768</v>
      </c>
      <c r="AB1769" s="173" t="str">
        <f t="shared" ca="1" si="218"/>
        <v>2015</v>
      </c>
      <c r="AC1769" s="6">
        <f t="shared" si="219"/>
        <v>0</v>
      </c>
      <c r="AD1769" s="6">
        <f t="shared" si="220"/>
        <v>0</v>
      </c>
      <c r="AE1769" s="6">
        <f t="shared" si="222"/>
        <v>10</v>
      </c>
      <c r="AF1769" s="6" t="str">
        <f t="shared" si="221"/>
        <v>in Betrieb</v>
      </c>
    </row>
    <row r="1770" spans="1:32" x14ac:dyDescent="0.25">
      <c r="A1770" s="139" t="s">
        <v>5326</v>
      </c>
      <c r="B1770" s="139"/>
      <c r="C1770" s="139" t="s">
        <v>5327</v>
      </c>
      <c r="D1770" s="139">
        <v>95194</v>
      </c>
      <c r="E1770" s="139" t="s">
        <v>6783</v>
      </c>
      <c r="F1770" s="139">
        <v>498</v>
      </c>
      <c r="G1770" s="139" t="s">
        <v>127</v>
      </c>
      <c r="H1770" s="139"/>
      <c r="I1770" s="32">
        <v>2010</v>
      </c>
      <c r="J1770" s="32">
        <v>2010</v>
      </c>
      <c r="K1770" s="139" t="s">
        <v>1</v>
      </c>
      <c r="L1770" s="139" t="s">
        <v>3864</v>
      </c>
      <c r="M1770" s="139"/>
      <c r="N1770" s="139"/>
      <c r="O1770" s="139" t="s">
        <v>3864</v>
      </c>
      <c r="P1770" s="139" t="s">
        <v>55</v>
      </c>
      <c r="Q1770" s="139"/>
      <c r="R1770" s="140">
        <v>10</v>
      </c>
      <c r="S1770" s="140"/>
      <c r="T1770" s="151"/>
      <c r="U1770" s="140"/>
      <c r="V1770" s="164" t="s">
        <v>1</v>
      </c>
      <c r="W1770" s="170" t="str">
        <f t="shared" ca="1" si="217"/>
        <v>2010</v>
      </c>
      <c r="X1770" s="170" t="e">
        <f>INDEX(Kraftwerksliste!$C$21:$Z$559,MATCH(A1770,Kraftwerksliste!$D$21:$D$559,0),17)</f>
        <v>#N/A</v>
      </c>
      <c r="Z1770" s="153" t="str" cm="1">
        <f t="array" aca="1" ref="Z1770" ca="1">CELL("format",I1770)</f>
        <v>G</v>
      </c>
      <c r="AA1770" s="6">
        <v>1769</v>
      </c>
      <c r="AB1770" s="173" t="str">
        <f t="shared" ca="1" si="218"/>
        <v>2010</v>
      </c>
      <c r="AC1770" s="6">
        <f t="shared" si="219"/>
        <v>0</v>
      </c>
      <c r="AD1770" s="6">
        <f t="shared" si="220"/>
        <v>0</v>
      </c>
      <c r="AE1770" s="6">
        <f t="shared" si="222"/>
        <v>10</v>
      </c>
      <c r="AF1770" s="6" t="str">
        <f t="shared" si="221"/>
        <v>in Betrieb</v>
      </c>
    </row>
    <row r="1771" spans="1:32" x14ac:dyDescent="0.25">
      <c r="A1771" s="139" t="s">
        <v>5659</v>
      </c>
      <c r="B1771" s="139"/>
      <c r="C1771" s="139" t="s">
        <v>5660</v>
      </c>
      <c r="D1771" s="139">
        <v>95349</v>
      </c>
      <c r="E1771" s="139" t="s">
        <v>6999</v>
      </c>
      <c r="F1771" s="139">
        <v>449</v>
      </c>
      <c r="G1771" s="139" t="s">
        <v>127</v>
      </c>
      <c r="H1771" s="139"/>
      <c r="I1771" s="32">
        <v>2015</v>
      </c>
      <c r="J1771" s="32">
        <v>2015</v>
      </c>
      <c r="K1771" s="139" t="s">
        <v>1</v>
      </c>
      <c r="L1771" s="139" t="s">
        <v>3864</v>
      </c>
      <c r="M1771" s="139"/>
      <c r="N1771" s="139"/>
      <c r="O1771" s="139" t="s">
        <v>3864</v>
      </c>
      <c r="P1771" s="139" t="s">
        <v>55</v>
      </c>
      <c r="Q1771" s="139"/>
      <c r="R1771" s="140">
        <v>24</v>
      </c>
      <c r="S1771" s="140"/>
      <c r="T1771" s="151"/>
      <c r="U1771" s="140"/>
      <c r="V1771" s="164" t="s">
        <v>1</v>
      </c>
      <c r="W1771" s="170" t="str">
        <f t="shared" ca="1" si="217"/>
        <v>2015</v>
      </c>
      <c r="X1771" s="170" t="e">
        <f>INDEX(Kraftwerksliste!$C$21:$Z$559,MATCH(A1771,Kraftwerksliste!$D$21:$D$559,0),17)</f>
        <v>#N/A</v>
      </c>
      <c r="Z1771" s="153" t="str" cm="1">
        <f t="array" aca="1" ref="Z1771" ca="1">CELL("format",I1771)</f>
        <v>G</v>
      </c>
      <c r="AA1771" s="6">
        <v>1770</v>
      </c>
      <c r="AB1771" s="173" t="str">
        <f t="shared" ca="1" si="218"/>
        <v>2015</v>
      </c>
      <c r="AC1771" s="6">
        <f t="shared" si="219"/>
        <v>0</v>
      </c>
      <c r="AD1771" s="6">
        <f t="shared" si="220"/>
        <v>0</v>
      </c>
      <c r="AE1771" s="6">
        <f t="shared" si="222"/>
        <v>10</v>
      </c>
      <c r="AF1771" s="6" t="str">
        <f t="shared" si="221"/>
        <v>in Betrieb</v>
      </c>
    </row>
    <row r="1772" spans="1:32" x14ac:dyDescent="0.25">
      <c r="A1772" s="139" t="s">
        <v>4667</v>
      </c>
      <c r="B1772" s="139"/>
      <c r="C1772" s="139" t="s">
        <v>4668</v>
      </c>
      <c r="D1772" s="139">
        <v>95503</v>
      </c>
      <c r="E1772" s="139" t="s">
        <v>6404</v>
      </c>
      <c r="F1772" s="139" t="s">
        <v>6405</v>
      </c>
      <c r="G1772" s="139" t="s">
        <v>127</v>
      </c>
      <c r="H1772" s="139"/>
      <c r="I1772" s="32">
        <v>2015</v>
      </c>
      <c r="J1772" s="32">
        <v>2015</v>
      </c>
      <c r="K1772" s="50" t="s">
        <v>1</v>
      </c>
      <c r="L1772" s="50" t="s">
        <v>3864</v>
      </c>
      <c r="M1772" s="50"/>
      <c r="N1772" s="50"/>
      <c r="O1772" s="50" t="s">
        <v>3864</v>
      </c>
      <c r="P1772" s="50" t="s">
        <v>55</v>
      </c>
      <c r="Q1772" s="50"/>
      <c r="R1772" s="140">
        <v>12</v>
      </c>
      <c r="S1772" s="140"/>
      <c r="T1772" s="151"/>
      <c r="U1772" s="140"/>
      <c r="V1772" s="164" t="s">
        <v>1</v>
      </c>
      <c r="W1772" s="170" t="str">
        <f t="shared" ca="1" si="217"/>
        <v>2015</v>
      </c>
      <c r="X1772" s="170" t="e">
        <f>INDEX(Kraftwerksliste!$C$21:$Z$559,MATCH(A1772,Kraftwerksliste!$D$21:$D$559,0),17)</f>
        <v>#N/A</v>
      </c>
      <c r="Z1772" s="153" t="str" cm="1">
        <f t="array" aca="1" ref="Z1772" ca="1">CELL("format",I1772)</f>
        <v>G</v>
      </c>
      <c r="AA1772" s="6">
        <v>1771</v>
      </c>
      <c r="AB1772" s="173" t="str">
        <f t="shared" ca="1" si="218"/>
        <v>2015</v>
      </c>
      <c r="AC1772" s="6">
        <f t="shared" si="219"/>
        <v>0</v>
      </c>
      <c r="AD1772" s="6">
        <f t="shared" si="220"/>
        <v>0</v>
      </c>
      <c r="AE1772" s="6">
        <f t="shared" si="222"/>
        <v>10</v>
      </c>
      <c r="AF1772" s="6" t="str">
        <f t="shared" si="221"/>
        <v>in Betrieb</v>
      </c>
    </row>
    <row r="1773" spans="1:32" x14ac:dyDescent="0.25">
      <c r="A1773" s="50" t="s">
        <v>3937</v>
      </c>
      <c r="B1773" s="50"/>
      <c r="C1773" s="50" t="s">
        <v>3938</v>
      </c>
      <c r="D1773" s="77">
        <v>95659</v>
      </c>
      <c r="E1773" s="50" t="s">
        <v>5992</v>
      </c>
      <c r="F1773" s="50" t="s">
        <v>5993</v>
      </c>
      <c r="G1773" s="56" t="s">
        <v>127</v>
      </c>
      <c r="H1773" s="50"/>
      <c r="I1773" s="32">
        <v>2015</v>
      </c>
      <c r="J1773" s="32">
        <v>2015</v>
      </c>
      <c r="K1773" s="50" t="s">
        <v>1</v>
      </c>
      <c r="L1773" s="50" t="s">
        <v>3864</v>
      </c>
      <c r="M1773" s="50"/>
      <c r="N1773" s="50"/>
      <c r="O1773" s="50" t="s">
        <v>3864</v>
      </c>
      <c r="P1773" s="50" t="s">
        <v>55</v>
      </c>
      <c r="Q1773" s="50"/>
      <c r="R1773" s="55">
        <v>12</v>
      </c>
      <c r="S1773" s="50"/>
      <c r="T1773" s="50"/>
      <c r="U1773" s="50"/>
      <c r="V1773" s="153" t="s">
        <v>1</v>
      </c>
      <c r="W1773" s="170" t="str">
        <f t="shared" ca="1" si="217"/>
        <v>2015</v>
      </c>
      <c r="X1773" s="170" t="e">
        <f>INDEX(Kraftwerksliste!$C$21:$Z$559,MATCH(A1773,Kraftwerksliste!$D$21:$D$559,0),17)</f>
        <v>#N/A</v>
      </c>
      <c r="Z1773" s="153" t="str" cm="1">
        <f t="array" aca="1" ref="Z1773" ca="1">CELL("format",I1773)</f>
        <v>G</v>
      </c>
      <c r="AA1773" s="6">
        <v>1772</v>
      </c>
      <c r="AB1773" s="173" t="str">
        <f t="shared" ca="1" si="218"/>
        <v>2015</v>
      </c>
      <c r="AC1773" s="6">
        <f t="shared" si="219"/>
        <v>0</v>
      </c>
      <c r="AD1773" s="6">
        <f t="shared" si="220"/>
        <v>0</v>
      </c>
      <c r="AE1773" s="6">
        <f t="shared" si="222"/>
        <v>10</v>
      </c>
      <c r="AF1773" s="6" t="str">
        <f t="shared" si="221"/>
        <v>in Betrieb</v>
      </c>
    </row>
    <row r="1774" spans="1:32" x14ac:dyDescent="0.25">
      <c r="A1774" s="54" t="s">
        <v>4584</v>
      </c>
      <c r="B1774" s="50"/>
      <c r="C1774" s="50" t="s">
        <v>4585</v>
      </c>
      <c r="D1774" s="77">
        <v>97437</v>
      </c>
      <c r="E1774" s="50" t="s">
        <v>6349</v>
      </c>
      <c r="F1774" s="50" t="s">
        <v>6350</v>
      </c>
      <c r="G1774" s="56" t="s">
        <v>127</v>
      </c>
      <c r="H1774" s="50"/>
      <c r="I1774" s="32">
        <v>2015</v>
      </c>
      <c r="J1774" s="32">
        <v>2015</v>
      </c>
      <c r="K1774" s="50" t="s">
        <v>1</v>
      </c>
      <c r="L1774" s="33" t="s">
        <v>3864</v>
      </c>
      <c r="M1774" s="33"/>
      <c r="N1774" s="50"/>
      <c r="O1774" s="50" t="s">
        <v>3864</v>
      </c>
      <c r="P1774" s="33" t="s">
        <v>55</v>
      </c>
      <c r="Q1774" s="33"/>
      <c r="R1774" s="55">
        <v>24</v>
      </c>
      <c r="S1774" s="59"/>
      <c r="T1774" s="54"/>
      <c r="U1774" s="50"/>
      <c r="V1774" s="153" t="s">
        <v>1</v>
      </c>
      <c r="W1774" s="170" t="str">
        <f t="shared" ca="1" si="217"/>
        <v>2015</v>
      </c>
      <c r="X1774" s="170" t="e">
        <f>INDEX(Kraftwerksliste!$C$21:$Z$559,MATCH(A1774,Kraftwerksliste!$D$21:$D$559,0),17)</f>
        <v>#N/A</v>
      </c>
      <c r="Z1774" s="153" t="str" cm="1">
        <f t="array" aca="1" ref="Z1774" ca="1">CELL("format",I1774)</f>
        <v>G</v>
      </c>
      <c r="AA1774" s="6">
        <v>1773</v>
      </c>
      <c r="AB1774" s="173" t="str">
        <f t="shared" ca="1" si="218"/>
        <v>2015</v>
      </c>
      <c r="AC1774" s="6">
        <f t="shared" si="219"/>
        <v>0</v>
      </c>
      <c r="AD1774" s="6">
        <f t="shared" si="220"/>
        <v>0</v>
      </c>
      <c r="AE1774" s="6">
        <f t="shared" si="222"/>
        <v>10</v>
      </c>
      <c r="AF1774" s="6" t="str">
        <f t="shared" si="221"/>
        <v>in Betrieb</v>
      </c>
    </row>
    <row r="1775" spans="1:32" x14ac:dyDescent="0.25">
      <c r="A1775" s="139" t="s">
        <v>5803</v>
      </c>
      <c r="B1775" s="139"/>
      <c r="C1775" s="139" t="s">
        <v>5804</v>
      </c>
      <c r="D1775" s="139">
        <v>97440</v>
      </c>
      <c r="E1775" s="139" t="s">
        <v>7094</v>
      </c>
      <c r="F1775" s="139">
        <v>2674</v>
      </c>
      <c r="G1775" s="139" t="s">
        <v>127</v>
      </c>
      <c r="H1775" s="139"/>
      <c r="I1775" s="32">
        <v>2015</v>
      </c>
      <c r="J1775" s="32">
        <v>2015</v>
      </c>
      <c r="K1775" s="139" t="s">
        <v>1</v>
      </c>
      <c r="L1775" s="139" t="s">
        <v>3864</v>
      </c>
      <c r="M1775" s="139"/>
      <c r="N1775" s="139"/>
      <c r="O1775" s="139" t="s">
        <v>3864</v>
      </c>
      <c r="P1775" s="139" t="s">
        <v>55</v>
      </c>
      <c r="Q1775" s="139"/>
      <c r="R1775" s="140">
        <v>12</v>
      </c>
      <c r="S1775" s="140"/>
      <c r="T1775" s="151"/>
      <c r="U1775" s="140"/>
      <c r="V1775" s="164" t="s">
        <v>1</v>
      </c>
      <c r="W1775" s="170" t="str">
        <f t="shared" ca="1" si="217"/>
        <v>2015</v>
      </c>
      <c r="X1775" s="170" t="e">
        <f>INDEX(Kraftwerksliste!$C$21:$Z$559,MATCH(A1775,Kraftwerksliste!$D$21:$D$559,0),17)</f>
        <v>#N/A</v>
      </c>
      <c r="Z1775" s="153" t="str" cm="1">
        <f t="array" aca="1" ref="Z1775" ca="1">CELL("format",I1775)</f>
        <v>G</v>
      </c>
      <c r="AA1775" s="6">
        <v>1774</v>
      </c>
      <c r="AB1775" s="173" t="str">
        <f t="shared" ca="1" si="218"/>
        <v>2015</v>
      </c>
      <c r="AC1775" s="6">
        <f t="shared" si="219"/>
        <v>0</v>
      </c>
      <c r="AD1775" s="6">
        <f t="shared" si="220"/>
        <v>0</v>
      </c>
      <c r="AE1775" s="6">
        <f t="shared" si="222"/>
        <v>10</v>
      </c>
      <c r="AF1775" s="6" t="str">
        <f t="shared" si="221"/>
        <v>in Betrieb</v>
      </c>
    </row>
    <row r="1776" spans="1:32" x14ac:dyDescent="0.25">
      <c r="A1776" s="139" t="s">
        <v>5196</v>
      </c>
      <c r="B1776" s="139" t="s">
        <v>5197</v>
      </c>
      <c r="C1776" s="139" t="s">
        <v>5198</v>
      </c>
      <c r="D1776" s="139">
        <v>97502</v>
      </c>
      <c r="E1776" s="139" t="s">
        <v>6703</v>
      </c>
      <c r="F1776" s="139">
        <v>1102</v>
      </c>
      <c r="G1776" s="139" t="s">
        <v>127</v>
      </c>
      <c r="H1776" s="139"/>
      <c r="I1776" s="32">
        <v>2015</v>
      </c>
      <c r="J1776" s="32">
        <v>2015</v>
      </c>
      <c r="K1776" s="139" t="s">
        <v>1</v>
      </c>
      <c r="L1776" s="139" t="s">
        <v>3864</v>
      </c>
      <c r="M1776" s="139"/>
      <c r="N1776" s="139"/>
      <c r="O1776" s="139" t="s">
        <v>3864</v>
      </c>
      <c r="P1776" s="139" t="s">
        <v>55</v>
      </c>
      <c r="Q1776" s="139"/>
      <c r="R1776" s="140">
        <v>12.5</v>
      </c>
      <c r="S1776" s="140"/>
      <c r="T1776" s="151"/>
      <c r="U1776" s="140"/>
      <c r="V1776" s="164" t="s">
        <v>1</v>
      </c>
      <c r="W1776" s="170" t="str">
        <f t="shared" ca="1" si="217"/>
        <v>2015</v>
      </c>
      <c r="X1776" s="170" t="e">
        <f>INDEX(Kraftwerksliste!$C$21:$Z$559,MATCH(A1776,Kraftwerksliste!$D$21:$D$559,0),17)</f>
        <v>#N/A</v>
      </c>
      <c r="Z1776" s="153" t="str" cm="1">
        <f t="array" aca="1" ref="Z1776" ca="1">CELL("format",I1776)</f>
        <v>G</v>
      </c>
      <c r="AA1776" s="6">
        <v>1775</v>
      </c>
      <c r="AB1776" s="173" t="str">
        <f t="shared" ca="1" si="218"/>
        <v>2015</v>
      </c>
      <c r="AC1776" s="6">
        <f t="shared" si="219"/>
        <v>0</v>
      </c>
      <c r="AD1776" s="6">
        <f t="shared" si="220"/>
        <v>0</v>
      </c>
      <c r="AE1776" s="6">
        <f t="shared" si="222"/>
        <v>10</v>
      </c>
      <c r="AF1776" s="6" t="str">
        <f t="shared" si="221"/>
        <v>in Betrieb</v>
      </c>
    </row>
    <row r="1777" spans="1:32" ht="14.5" x14ac:dyDescent="0.35">
      <c r="A1777" s="122" t="s">
        <v>4507</v>
      </c>
      <c r="B1777" s="122"/>
      <c r="C1777" s="122" t="s">
        <v>4508</v>
      </c>
      <c r="D1777" s="122">
        <v>97633</v>
      </c>
      <c r="E1777" s="122" t="s">
        <v>6306</v>
      </c>
      <c r="F1777" s="122" t="s">
        <v>6307</v>
      </c>
      <c r="G1777" s="119" t="s">
        <v>127</v>
      </c>
      <c r="H1777" s="122"/>
      <c r="I1777" s="32">
        <v>2016</v>
      </c>
      <c r="J1777" s="32">
        <v>2016</v>
      </c>
      <c r="K1777" s="50" t="s">
        <v>1</v>
      </c>
      <c r="L1777" s="88" t="s">
        <v>3864</v>
      </c>
      <c r="M1777" s="122"/>
      <c r="N1777" s="122"/>
      <c r="O1777" s="88" t="s">
        <v>3864</v>
      </c>
      <c r="P1777" s="121" t="s">
        <v>55</v>
      </c>
      <c r="Q1777" s="122"/>
      <c r="R1777" s="134">
        <v>13.2</v>
      </c>
      <c r="S1777" s="51"/>
      <c r="T1777" s="50"/>
      <c r="U1777" s="62"/>
      <c r="V1777" s="154" t="s">
        <v>1</v>
      </c>
      <c r="W1777" s="170" t="str">
        <f t="shared" ca="1" si="217"/>
        <v>2016</v>
      </c>
      <c r="X1777" s="170" t="e">
        <f>INDEX(Kraftwerksliste!$C$21:$Z$559,MATCH(A1777,Kraftwerksliste!$D$21:$D$559,0),17)</f>
        <v>#N/A</v>
      </c>
      <c r="Z1777" s="153" t="str" cm="1">
        <f t="array" aca="1" ref="Z1777" ca="1">CELL("format",I1777)</f>
        <v>G</v>
      </c>
      <c r="AA1777" s="6">
        <v>1776</v>
      </c>
      <c r="AB1777" s="173" t="str">
        <f t="shared" ca="1" si="218"/>
        <v>2016</v>
      </c>
      <c r="AC1777" s="6">
        <f t="shared" si="219"/>
        <v>0</v>
      </c>
      <c r="AD1777" s="6">
        <f t="shared" si="220"/>
        <v>0</v>
      </c>
      <c r="AE1777" s="6">
        <f t="shared" si="222"/>
        <v>10</v>
      </c>
      <c r="AF1777" s="6" t="str">
        <f t="shared" si="221"/>
        <v>in Betrieb</v>
      </c>
    </row>
    <row r="1778" spans="1:32" x14ac:dyDescent="0.25">
      <c r="A1778" s="54" t="s">
        <v>4173</v>
      </c>
      <c r="B1778" s="50"/>
      <c r="C1778" s="50" t="s">
        <v>4174</v>
      </c>
      <c r="D1778" s="75">
        <v>97993</v>
      </c>
      <c r="E1778" s="62" t="s">
        <v>6113</v>
      </c>
      <c r="F1778" s="50" t="s">
        <v>6114</v>
      </c>
      <c r="G1778" s="56" t="s">
        <v>57</v>
      </c>
      <c r="H1778" s="50"/>
      <c r="I1778" s="32">
        <v>2015</v>
      </c>
      <c r="J1778" s="32">
        <v>2015</v>
      </c>
      <c r="K1778" s="50" t="s">
        <v>1</v>
      </c>
      <c r="L1778" s="50" t="s">
        <v>3864</v>
      </c>
      <c r="M1778" s="50"/>
      <c r="N1778" s="50"/>
      <c r="O1778" s="92" t="s">
        <v>3864</v>
      </c>
      <c r="P1778" s="50" t="s">
        <v>55</v>
      </c>
      <c r="Q1778" s="50"/>
      <c r="R1778" s="76">
        <v>22.77</v>
      </c>
      <c r="S1778" s="50"/>
      <c r="T1778" s="54"/>
      <c r="U1778" s="50"/>
      <c r="V1778" s="153" t="s">
        <v>1</v>
      </c>
      <c r="W1778" s="170" t="str">
        <f t="shared" ca="1" si="217"/>
        <v>2015</v>
      </c>
      <c r="X1778" s="170" t="e">
        <f>INDEX(Kraftwerksliste!$C$21:$Z$559,MATCH(A1778,Kraftwerksliste!$D$21:$D$559,0),17)</f>
        <v>#N/A</v>
      </c>
      <c r="Z1778" s="153" t="str" cm="1">
        <f t="array" aca="1" ref="Z1778" ca="1">CELL("format",I1778)</f>
        <v>G</v>
      </c>
      <c r="AA1778" s="6">
        <v>1777</v>
      </c>
      <c r="AB1778" s="173" t="str">
        <f t="shared" ca="1" si="218"/>
        <v>2015</v>
      </c>
      <c r="AC1778" s="6">
        <f t="shared" si="219"/>
        <v>0</v>
      </c>
      <c r="AD1778" s="6">
        <f t="shared" si="220"/>
        <v>0</v>
      </c>
      <c r="AE1778" s="6">
        <f t="shared" si="222"/>
        <v>10</v>
      </c>
      <c r="AF1778" s="6" t="str">
        <f t="shared" si="221"/>
        <v>in Betrieb</v>
      </c>
    </row>
    <row r="1779" spans="1:32" ht="14.5" x14ac:dyDescent="0.35">
      <c r="A1779" s="122" t="s">
        <v>4457</v>
      </c>
      <c r="B1779" s="122"/>
      <c r="C1779" s="122" t="s">
        <v>4458</v>
      </c>
      <c r="D1779" s="122">
        <v>17322</v>
      </c>
      <c r="E1779" s="122" t="s">
        <v>6274</v>
      </c>
      <c r="F1779" s="122" t="s">
        <v>6275</v>
      </c>
      <c r="G1779" s="119" t="s">
        <v>144</v>
      </c>
      <c r="H1779" s="122"/>
      <c r="I1779" s="32">
        <v>2015</v>
      </c>
      <c r="J1779" s="32">
        <v>2015</v>
      </c>
      <c r="K1779" s="50" t="s">
        <v>1</v>
      </c>
      <c r="L1779" s="88" t="s">
        <v>3864</v>
      </c>
      <c r="M1779" s="122"/>
      <c r="N1779" s="122"/>
      <c r="O1779" s="88" t="s">
        <v>3864</v>
      </c>
      <c r="P1779" s="121" t="s">
        <v>55</v>
      </c>
      <c r="Q1779" s="122"/>
      <c r="R1779" s="134">
        <v>46.13</v>
      </c>
      <c r="S1779" s="33"/>
      <c r="T1779" s="50"/>
      <c r="U1779" s="33"/>
      <c r="V1779" s="159" t="s">
        <v>1</v>
      </c>
      <c r="W1779" s="170" t="str">
        <f t="shared" ca="1" si="217"/>
        <v>2015</v>
      </c>
      <c r="X1779" s="170" t="e">
        <f>INDEX(Kraftwerksliste!$C$21:$Z$559,MATCH(A1779,Kraftwerksliste!$D$21:$D$559,0),17)</f>
        <v>#N/A</v>
      </c>
      <c r="Z1779" s="153" t="str" cm="1">
        <f t="array" aca="1" ref="Z1779" ca="1">CELL("format",I1779)</f>
        <v>G</v>
      </c>
      <c r="AA1779" s="6">
        <v>1778</v>
      </c>
      <c r="AB1779" s="173" t="str">
        <f t="shared" ca="1" si="218"/>
        <v>2015</v>
      </c>
      <c r="AC1779" s="6">
        <f t="shared" si="219"/>
        <v>0</v>
      </c>
      <c r="AD1779" s="6">
        <f t="shared" si="220"/>
        <v>0</v>
      </c>
      <c r="AE1779" s="6">
        <f t="shared" si="222"/>
        <v>10</v>
      </c>
      <c r="AF1779" s="6" t="str">
        <f t="shared" si="221"/>
        <v>in Betrieb</v>
      </c>
    </row>
    <row r="1780" spans="1:32" ht="14.5" x14ac:dyDescent="0.35">
      <c r="A1780" s="122" t="s">
        <v>4493</v>
      </c>
      <c r="B1780" s="122"/>
      <c r="C1780" s="122" t="s">
        <v>4494</v>
      </c>
      <c r="D1780" s="122">
        <v>17349</v>
      </c>
      <c r="E1780" s="122" t="s">
        <v>6297</v>
      </c>
      <c r="F1780" s="122" t="s">
        <v>6298</v>
      </c>
      <c r="G1780" s="119" t="s">
        <v>144</v>
      </c>
      <c r="H1780" s="122"/>
      <c r="I1780" s="32">
        <v>2015</v>
      </c>
      <c r="J1780" s="32">
        <v>2015</v>
      </c>
      <c r="K1780" s="50" t="s">
        <v>1</v>
      </c>
      <c r="L1780" s="88" t="s">
        <v>3864</v>
      </c>
      <c r="M1780" s="122"/>
      <c r="N1780" s="122"/>
      <c r="O1780" s="88" t="s">
        <v>3864</v>
      </c>
      <c r="P1780" s="121" t="s">
        <v>55</v>
      </c>
      <c r="Q1780" s="122"/>
      <c r="R1780" s="134">
        <v>13.75</v>
      </c>
      <c r="S1780" s="33"/>
      <c r="T1780" s="50"/>
      <c r="U1780" s="33"/>
      <c r="V1780" s="159" t="s">
        <v>1</v>
      </c>
      <c r="W1780" s="170" t="str">
        <f t="shared" ca="1" si="217"/>
        <v>2015</v>
      </c>
      <c r="X1780" s="170" t="e">
        <f>INDEX(Kraftwerksliste!$C$21:$Z$559,MATCH(A1780,Kraftwerksliste!$D$21:$D$559,0),17)</f>
        <v>#N/A</v>
      </c>
      <c r="Z1780" s="153" t="str" cm="1">
        <f t="array" aca="1" ref="Z1780" ca="1">CELL("format",I1780)</f>
        <v>G</v>
      </c>
      <c r="AA1780" s="6">
        <v>1779</v>
      </c>
      <c r="AB1780" s="173" t="str">
        <f t="shared" ca="1" si="218"/>
        <v>2015</v>
      </c>
      <c r="AC1780" s="6">
        <f t="shared" si="219"/>
        <v>0</v>
      </c>
      <c r="AD1780" s="6">
        <f t="shared" si="220"/>
        <v>0</v>
      </c>
      <c r="AE1780" s="6">
        <f t="shared" si="222"/>
        <v>10</v>
      </c>
      <c r="AF1780" s="6" t="str">
        <f t="shared" si="221"/>
        <v>in Betrieb</v>
      </c>
    </row>
    <row r="1781" spans="1:32" ht="14.5" x14ac:dyDescent="0.35">
      <c r="A1781" s="122" t="s">
        <v>4418</v>
      </c>
      <c r="B1781" s="122"/>
      <c r="C1781" s="122" t="s">
        <v>4419</v>
      </c>
      <c r="D1781" s="122">
        <v>17498</v>
      </c>
      <c r="E1781" s="122" t="s">
        <v>6242</v>
      </c>
      <c r="F1781" s="122" t="s">
        <v>6243</v>
      </c>
      <c r="G1781" s="119" t="s">
        <v>144</v>
      </c>
      <c r="H1781" s="122"/>
      <c r="I1781" s="32">
        <v>2015</v>
      </c>
      <c r="J1781" s="32">
        <v>2015</v>
      </c>
      <c r="K1781" s="50" t="s">
        <v>1</v>
      </c>
      <c r="L1781" s="88" t="s">
        <v>3864</v>
      </c>
      <c r="M1781" s="122"/>
      <c r="N1781" s="122"/>
      <c r="O1781" s="88" t="s">
        <v>3864</v>
      </c>
      <c r="P1781" s="121" t="s">
        <v>55</v>
      </c>
      <c r="Q1781" s="122"/>
      <c r="R1781" s="123">
        <v>18.45</v>
      </c>
      <c r="S1781" s="33"/>
      <c r="T1781" s="50"/>
      <c r="U1781" s="33"/>
      <c r="V1781" s="159" t="s">
        <v>1</v>
      </c>
      <c r="W1781" s="170" t="str">
        <f t="shared" ca="1" si="217"/>
        <v>2015</v>
      </c>
      <c r="X1781" s="170" t="e">
        <f>INDEX(Kraftwerksliste!$C$21:$Z$559,MATCH(A1781,Kraftwerksliste!$D$21:$D$559,0),17)</f>
        <v>#N/A</v>
      </c>
      <c r="Z1781" s="153" t="str" cm="1">
        <f t="array" aca="1" ref="Z1781" ca="1">CELL("format",I1781)</f>
        <v>G</v>
      </c>
      <c r="AA1781" s="6">
        <v>1780</v>
      </c>
      <c r="AB1781" s="173" t="str">
        <f t="shared" ca="1" si="218"/>
        <v>2015</v>
      </c>
      <c r="AC1781" s="6">
        <f t="shared" si="219"/>
        <v>0</v>
      </c>
      <c r="AD1781" s="6">
        <f t="shared" si="220"/>
        <v>0</v>
      </c>
      <c r="AE1781" s="6">
        <f t="shared" si="222"/>
        <v>10</v>
      </c>
      <c r="AF1781" s="6" t="str">
        <f t="shared" si="221"/>
        <v>in Betrieb</v>
      </c>
    </row>
    <row r="1782" spans="1:32" x14ac:dyDescent="0.25">
      <c r="A1782" s="139" t="s">
        <v>5421</v>
      </c>
      <c r="B1782" s="139"/>
      <c r="C1782" s="139" t="s">
        <v>5422</v>
      </c>
      <c r="D1782" s="139">
        <v>18239</v>
      </c>
      <c r="E1782" s="139" t="s">
        <v>6845</v>
      </c>
      <c r="F1782" s="139" t="s">
        <v>6846</v>
      </c>
      <c r="G1782" s="139" t="s">
        <v>144</v>
      </c>
      <c r="H1782" s="139"/>
      <c r="I1782" s="32">
        <v>2015</v>
      </c>
      <c r="J1782" s="32">
        <v>2015</v>
      </c>
      <c r="K1782" s="139" t="s">
        <v>1</v>
      </c>
      <c r="L1782" s="139" t="s">
        <v>3864</v>
      </c>
      <c r="M1782" s="139"/>
      <c r="N1782" s="139"/>
      <c r="O1782" s="139" t="s">
        <v>3864</v>
      </c>
      <c r="P1782" s="139" t="s">
        <v>55</v>
      </c>
      <c r="Q1782" s="139"/>
      <c r="R1782" s="140">
        <v>22.39</v>
      </c>
      <c r="S1782" s="140"/>
      <c r="T1782" s="151"/>
      <c r="U1782" s="140"/>
      <c r="V1782" s="164" t="s">
        <v>1</v>
      </c>
      <c r="W1782" s="170" t="str">
        <f t="shared" ca="1" si="217"/>
        <v>2015</v>
      </c>
      <c r="X1782" s="170" t="e">
        <f>INDEX(Kraftwerksliste!$C$21:$Z$559,MATCH(A1782,Kraftwerksliste!$D$21:$D$559,0),17)</f>
        <v>#N/A</v>
      </c>
      <c r="Z1782" s="153" t="str" cm="1">
        <f t="array" aca="1" ref="Z1782" ca="1">CELL("format",I1782)</f>
        <v>G</v>
      </c>
      <c r="AA1782" s="6">
        <v>1781</v>
      </c>
      <c r="AB1782" s="173" t="str">
        <f t="shared" ca="1" si="218"/>
        <v>2015</v>
      </c>
      <c r="AC1782" s="6">
        <f t="shared" si="219"/>
        <v>0</v>
      </c>
      <c r="AD1782" s="6">
        <f t="shared" si="220"/>
        <v>0</v>
      </c>
      <c r="AE1782" s="6">
        <f t="shared" si="222"/>
        <v>10</v>
      </c>
      <c r="AF1782" s="6" t="str">
        <f t="shared" si="221"/>
        <v>in Betrieb</v>
      </c>
    </row>
    <row r="1783" spans="1:32" x14ac:dyDescent="0.25">
      <c r="A1783" s="139" t="s">
        <v>4845</v>
      </c>
      <c r="B1783" s="139" t="s">
        <v>4846</v>
      </c>
      <c r="C1783" s="139" t="s">
        <v>4847</v>
      </c>
      <c r="D1783" s="139">
        <v>18246</v>
      </c>
      <c r="E1783" s="139" t="s">
        <v>6510</v>
      </c>
      <c r="F1783" s="139" t="s">
        <v>6511</v>
      </c>
      <c r="G1783" s="139" t="s">
        <v>144</v>
      </c>
      <c r="H1783" s="139"/>
      <c r="I1783" s="32">
        <v>2014</v>
      </c>
      <c r="J1783" s="32">
        <v>2014</v>
      </c>
      <c r="K1783" s="139" t="s">
        <v>1</v>
      </c>
      <c r="L1783" s="139" t="s">
        <v>3864</v>
      </c>
      <c r="M1783" s="139"/>
      <c r="N1783" s="139"/>
      <c r="O1783" s="139" t="s">
        <v>3864</v>
      </c>
      <c r="P1783" s="139" t="s">
        <v>55</v>
      </c>
      <c r="Q1783" s="139"/>
      <c r="R1783" s="140">
        <v>15.25</v>
      </c>
      <c r="S1783" s="140"/>
      <c r="T1783" s="151"/>
      <c r="U1783" s="140"/>
      <c r="V1783" s="164" t="s">
        <v>1</v>
      </c>
      <c r="W1783" s="170" t="str">
        <f t="shared" ca="1" si="217"/>
        <v>2014</v>
      </c>
      <c r="X1783" s="170" t="e">
        <f>INDEX(Kraftwerksliste!$C$21:$Z$559,MATCH(A1783,Kraftwerksliste!$D$21:$D$559,0),17)</f>
        <v>#N/A</v>
      </c>
      <c r="Z1783" s="153" t="str" cm="1">
        <f t="array" aca="1" ref="Z1783" ca="1">CELL("format",I1783)</f>
        <v>G</v>
      </c>
      <c r="AA1783" s="6">
        <v>1782</v>
      </c>
      <c r="AB1783" s="173" t="str">
        <f t="shared" ca="1" si="218"/>
        <v>2014</v>
      </c>
      <c r="AC1783" s="6">
        <f t="shared" si="219"/>
        <v>0</v>
      </c>
      <c r="AD1783" s="6">
        <f t="shared" si="220"/>
        <v>0</v>
      </c>
      <c r="AE1783" s="6">
        <f t="shared" si="222"/>
        <v>10</v>
      </c>
      <c r="AF1783" s="6" t="str">
        <f t="shared" si="221"/>
        <v>in Betrieb</v>
      </c>
    </row>
    <row r="1784" spans="1:32" x14ac:dyDescent="0.25">
      <c r="A1784" s="139" t="s">
        <v>5738</v>
      </c>
      <c r="B1784" s="139"/>
      <c r="C1784" s="139" t="s">
        <v>5739</v>
      </c>
      <c r="D1784" s="139">
        <v>18258</v>
      </c>
      <c r="E1784" s="139" t="s">
        <v>7045</v>
      </c>
      <c r="F1784" s="139" t="s">
        <v>7046</v>
      </c>
      <c r="G1784" s="139" t="s">
        <v>144</v>
      </c>
      <c r="H1784" s="139"/>
      <c r="I1784" s="32">
        <v>2015</v>
      </c>
      <c r="J1784" s="32">
        <v>2015</v>
      </c>
      <c r="K1784" s="139" t="s">
        <v>1</v>
      </c>
      <c r="L1784" s="139" t="s">
        <v>3864</v>
      </c>
      <c r="M1784" s="139"/>
      <c r="N1784" s="139"/>
      <c r="O1784" s="139" t="s">
        <v>3864</v>
      </c>
      <c r="P1784" s="139" t="s">
        <v>55</v>
      </c>
      <c r="Q1784" s="139"/>
      <c r="R1784" s="140">
        <v>22.5</v>
      </c>
      <c r="S1784" s="140"/>
      <c r="T1784" s="151"/>
      <c r="U1784" s="140"/>
      <c r="V1784" s="164" t="s">
        <v>1</v>
      </c>
      <c r="W1784" s="170" t="str">
        <f t="shared" ca="1" si="217"/>
        <v>2015</v>
      </c>
      <c r="X1784" s="170" t="e">
        <f>INDEX(Kraftwerksliste!$C$21:$Z$559,MATCH(A1784,Kraftwerksliste!$D$21:$D$559,0),17)</f>
        <v>#N/A</v>
      </c>
      <c r="Z1784" s="153" t="str" cm="1">
        <f t="array" aca="1" ref="Z1784" ca="1">CELL("format",I1784)</f>
        <v>G</v>
      </c>
      <c r="AA1784" s="6">
        <v>1783</v>
      </c>
      <c r="AB1784" s="173" t="str">
        <f t="shared" ca="1" si="218"/>
        <v>2015</v>
      </c>
      <c r="AC1784" s="6">
        <f t="shared" si="219"/>
        <v>0</v>
      </c>
      <c r="AD1784" s="6">
        <f t="shared" si="220"/>
        <v>0</v>
      </c>
      <c r="AE1784" s="6">
        <f t="shared" si="222"/>
        <v>10</v>
      </c>
      <c r="AF1784" s="6" t="str">
        <f t="shared" si="221"/>
        <v>in Betrieb</v>
      </c>
    </row>
    <row r="1785" spans="1:32" ht="14.5" x14ac:dyDescent="0.35">
      <c r="A1785" s="122" t="s">
        <v>4455</v>
      </c>
      <c r="B1785" s="122"/>
      <c r="C1785" s="122" t="s">
        <v>4456</v>
      </c>
      <c r="D1785" s="122">
        <v>18276</v>
      </c>
      <c r="E1785" s="122" t="s">
        <v>6272</v>
      </c>
      <c r="F1785" s="122" t="s">
        <v>6273</v>
      </c>
      <c r="G1785" s="119" t="s">
        <v>144</v>
      </c>
      <c r="H1785" s="122"/>
      <c r="I1785" s="32">
        <v>2014</v>
      </c>
      <c r="J1785" s="32">
        <v>2014</v>
      </c>
      <c r="K1785" s="50" t="s">
        <v>1</v>
      </c>
      <c r="L1785" s="88" t="s">
        <v>3864</v>
      </c>
      <c r="M1785" s="122"/>
      <c r="N1785" s="122"/>
      <c r="O1785" s="88" t="s">
        <v>3864</v>
      </c>
      <c r="P1785" s="121" t="s">
        <v>55</v>
      </c>
      <c r="Q1785" s="122"/>
      <c r="R1785" s="134">
        <v>15.25</v>
      </c>
      <c r="S1785" s="33"/>
      <c r="T1785" s="50"/>
      <c r="U1785" s="33"/>
      <c r="V1785" s="159" t="s">
        <v>1</v>
      </c>
      <c r="W1785" s="170" t="str">
        <f t="shared" ca="1" si="217"/>
        <v>2014</v>
      </c>
      <c r="X1785" s="170" t="e">
        <f>INDEX(Kraftwerksliste!$C$21:$Z$559,MATCH(A1785,Kraftwerksliste!$D$21:$D$559,0),17)</f>
        <v>#N/A</v>
      </c>
      <c r="Z1785" s="153" t="str" cm="1">
        <f t="array" aca="1" ref="Z1785" ca="1">CELL("format",I1785)</f>
        <v>G</v>
      </c>
      <c r="AA1785" s="6">
        <v>1784</v>
      </c>
      <c r="AB1785" s="173" t="str">
        <f t="shared" ca="1" si="218"/>
        <v>2014</v>
      </c>
      <c r="AC1785" s="6">
        <f t="shared" si="219"/>
        <v>0</v>
      </c>
      <c r="AD1785" s="6">
        <f t="shared" si="220"/>
        <v>0</v>
      </c>
      <c r="AE1785" s="6">
        <f t="shared" si="222"/>
        <v>10</v>
      </c>
      <c r="AF1785" s="6" t="str">
        <f t="shared" si="221"/>
        <v>in Betrieb</v>
      </c>
    </row>
    <row r="1786" spans="1:32" x14ac:dyDescent="0.25">
      <c r="A1786" s="139" t="s">
        <v>5682</v>
      </c>
      <c r="B1786" s="139"/>
      <c r="C1786" s="139" t="s">
        <v>5683</v>
      </c>
      <c r="D1786" s="139">
        <v>18465</v>
      </c>
      <c r="E1786" s="139" t="s">
        <v>7012</v>
      </c>
      <c r="F1786" s="139" t="s">
        <v>7013</v>
      </c>
      <c r="G1786" s="139" t="s">
        <v>144</v>
      </c>
      <c r="H1786" s="139"/>
      <c r="I1786" s="32">
        <v>2015</v>
      </c>
      <c r="J1786" s="32">
        <v>2015</v>
      </c>
      <c r="K1786" s="139" t="s">
        <v>1</v>
      </c>
      <c r="L1786" s="139" t="s">
        <v>3864</v>
      </c>
      <c r="M1786" s="139"/>
      <c r="N1786" s="139"/>
      <c r="O1786" s="139" t="s">
        <v>3864</v>
      </c>
      <c r="P1786" s="139" t="s">
        <v>55</v>
      </c>
      <c r="Q1786" s="139"/>
      <c r="R1786" s="140">
        <v>18.3</v>
      </c>
      <c r="S1786" s="140"/>
      <c r="T1786" s="151"/>
      <c r="U1786" s="140"/>
      <c r="V1786" s="164" t="s">
        <v>1</v>
      </c>
      <c r="W1786" s="170" t="str">
        <f t="shared" ca="1" si="217"/>
        <v>2015</v>
      </c>
      <c r="X1786" s="170" t="e">
        <f>INDEX(Kraftwerksliste!$C$21:$Z$559,MATCH(A1786,Kraftwerksliste!$D$21:$D$559,0),17)</f>
        <v>#N/A</v>
      </c>
      <c r="Z1786" s="153" t="str" cm="1">
        <f t="array" aca="1" ref="Z1786" ca="1">CELL("format",I1786)</f>
        <v>G</v>
      </c>
      <c r="AA1786" s="6">
        <v>1785</v>
      </c>
      <c r="AB1786" s="173" t="str">
        <f t="shared" ca="1" si="218"/>
        <v>2015</v>
      </c>
      <c r="AC1786" s="6">
        <f t="shared" si="219"/>
        <v>0</v>
      </c>
      <c r="AD1786" s="6">
        <f t="shared" si="220"/>
        <v>0</v>
      </c>
      <c r="AE1786" s="6">
        <f t="shared" si="222"/>
        <v>10</v>
      </c>
      <c r="AF1786" s="6" t="str">
        <f t="shared" si="221"/>
        <v>in Betrieb</v>
      </c>
    </row>
    <row r="1787" spans="1:32" x14ac:dyDescent="0.25">
      <c r="A1787" s="139" t="s">
        <v>4848</v>
      </c>
      <c r="B1787" s="139"/>
      <c r="C1787" s="139" t="s">
        <v>4849</v>
      </c>
      <c r="D1787" s="139">
        <v>18246</v>
      </c>
      <c r="E1787" s="139" t="s">
        <v>6510</v>
      </c>
      <c r="F1787" s="139" t="s">
        <v>6512</v>
      </c>
      <c r="G1787" s="139" t="s">
        <v>144</v>
      </c>
      <c r="H1787" s="139"/>
      <c r="I1787" s="32">
        <v>2014</v>
      </c>
      <c r="J1787" s="32">
        <v>2014</v>
      </c>
      <c r="K1787" s="139" t="s">
        <v>1</v>
      </c>
      <c r="L1787" s="139" t="s">
        <v>3864</v>
      </c>
      <c r="M1787" s="139"/>
      <c r="N1787" s="139"/>
      <c r="O1787" s="139" t="s">
        <v>3864</v>
      </c>
      <c r="P1787" s="139" t="s">
        <v>55</v>
      </c>
      <c r="Q1787" s="139"/>
      <c r="R1787" s="140">
        <v>18.3</v>
      </c>
      <c r="S1787" s="140"/>
      <c r="T1787" s="151"/>
      <c r="U1787" s="140"/>
      <c r="V1787" s="164" t="s">
        <v>1</v>
      </c>
      <c r="W1787" s="170" t="str">
        <f t="shared" ca="1" si="217"/>
        <v>2014</v>
      </c>
      <c r="X1787" s="170" t="e">
        <f>INDEX(Kraftwerksliste!$C$21:$Z$559,MATCH(A1787,Kraftwerksliste!$D$21:$D$559,0),17)</f>
        <v>#N/A</v>
      </c>
      <c r="Z1787" s="153" t="str" cm="1">
        <f t="array" aca="1" ref="Z1787" ca="1">CELL("format",I1787)</f>
        <v>G</v>
      </c>
      <c r="AA1787" s="6">
        <v>1786</v>
      </c>
      <c r="AB1787" s="173" t="str">
        <f t="shared" ca="1" si="218"/>
        <v>2014</v>
      </c>
      <c r="AC1787" s="6">
        <f t="shared" si="219"/>
        <v>0</v>
      </c>
      <c r="AD1787" s="6">
        <f t="shared" si="220"/>
        <v>0</v>
      </c>
      <c r="AE1787" s="6">
        <f t="shared" si="222"/>
        <v>10</v>
      </c>
      <c r="AF1787" s="6" t="str">
        <f t="shared" si="221"/>
        <v>in Betrieb</v>
      </c>
    </row>
    <row r="1788" spans="1:32" x14ac:dyDescent="0.25">
      <c r="A1788" s="139" t="s">
        <v>5464</v>
      </c>
      <c r="B1788" s="139"/>
      <c r="C1788" s="139" t="s">
        <v>5465</v>
      </c>
      <c r="D1788" s="139">
        <v>53937</v>
      </c>
      <c r="E1788" s="139" t="s">
        <v>6862</v>
      </c>
      <c r="F1788" s="139" t="s">
        <v>6863</v>
      </c>
      <c r="G1788" s="139" t="s">
        <v>54</v>
      </c>
      <c r="H1788" s="139"/>
      <c r="I1788" s="32">
        <v>2015</v>
      </c>
      <c r="J1788" s="32">
        <v>2015</v>
      </c>
      <c r="K1788" s="139" t="s">
        <v>1</v>
      </c>
      <c r="L1788" s="139" t="s">
        <v>3864</v>
      </c>
      <c r="M1788" s="139"/>
      <c r="N1788" s="139"/>
      <c r="O1788" s="139" t="s">
        <v>3864</v>
      </c>
      <c r="P1788" s="139" t="s">
        <v>55</v>
      </c>
      <c r="Q1788" s="139"/>
      <c r="R1788" s="140">
        <v>39.65</v>
      </c>
      <c r="S1788" s="140" t="s">
        <v>7408</v>
      </c>
      <c r="T1788" s="151" t="s">
        <v>149</v>
      </c>
      <c r="U1788" s="140" t="s">
        <v>61</v>
      </c>
      <c r="V1788" s="164" t="s">
        <v>1</v>
      </c>
      <c r="W1788" s="170" t="str">
        <f t="shared" ca="1" si="217"/>
        <v>2015</v>
      </c>
      <c r="X1788" s="170" t="e">
        <f>INDEX(Kraftwerksliste!$C$21:$Z$559,MATCH(A1788,Kraftwerksliste!$D$21:$D$559,0),17)</f>
        <v>#N/A</v>
      </c>
      <c r="Z1788" s="153" t="str" cm="1">
        <f t="array" aca="1" ref="Z1788" ca="1">CELL("format",I1788)</f>
        <v>G</v>
      </c>
      <c r="AA1788" s="6">
        <v>1787</v>
      </c>
      <c r="AB1788" s="173" t="str">
        <f t="shared" ca="1" si="218"/>
        <v>2015</v>
      </c>
      <c r="AC1788" s="6">
        <f t="shared" si="219"/>
        <v>0</v>
      </c>
      <c r="AD1788" s="6">
        <f t="shared" si="220"/>
        <v>0</v>
      </c>
      <c r="AE1788" s="6">
        <f t="shared" si="222"/>
        <v>10</v>
      </c>
      <c r="AF1788" s="6" t="str">
        <f t="shared" si="221"/>
        <v>in Betrieb</v>
      </c>
    </row>
    <row r="1789" spans="1:32" x14ac:dyDescent="0.25">
      <c r="A1789" s="139" t="s">
        <v>4908</v>
      </c>
      <c r="B1789" s="139"/>
      <c r="C1789" s="139" t="s">
        <v>4909</v>
      </c>
      <c r="D1789" s="139">
        <v>33165</v>
      </c>
      <c r="E1789" s="139" t="s">
        <v>6543</v>
      </c>
      <c r="F1789" s="139" t="s">
        <v>6544</v>
      </c>
      <c r="G1789" s="139" t="s">
        <v>54</v>
      </c>
      <c r="H1789" s="139"/>
      <c r="I1789" s="32">
        <v>2015</v>
      </c>
      <c r="J1789" s="32">
        <v>2015</v>
      </c>
      <c r="K1789" s="139" t="s">
        <v>1</v>
      </c>
      <c r="L1789" s="139" t="s">
        <v>3864</v>
      </c>
      <c r="M1789" s="139"/>
      <c r="N1789" s="139"/>
      <c r="O1789" s="139" t="s">
        <v>3864</v>
      </c>
      <c r="P1789" s="139" t="s">
        <v>55</v>
      </c>
      <c r="Q1789" s="139"/>
      <c r="R1789" s="140">
        <v>26.5</v>
      </c>
      <c r="S1789" s="140"/>
      <c r="T1789" s="151"/>
      <c r="U1789" s="140"/>
      <c r="V1789" s="164" t="s">
        <v>1</v>
      </c>
      <c r="W1789" s="170" t="str">
        <f t="shared" ca="1" si="217"/>
        <v>2015</v>
      </c>
      <c r="X1789" s="170" t="e">
        <f>INDEX(Kraftwerksliste!$C$21:$Z$559,MATCH(A1789,Kraftwerksliste!$D$21:$D$559,0),17)</f>
        <v>#N/A</v>
      </c>
      <c r="Z1789" s="153" t="str" cm="1">
        <f t="array" aca="1" ref="Z1789" ca="1">CELL("format",I1789)</f>
        <v>G</v>
      </c>
      <c r="AA1789" s="6">
        <v>1788</v>
      </c>
      <c r="AB1789" s="173" t="str">
        <f t="shared" ca="1" si="218"/>
        <v>2015</v>
      </c>
      <c r="AC1789" s="6">
        <f t="shared" si="219"/>
        <v>0</v>
      </c>
      <c r="AD1789" s="6">
        <f t="shared" si="220"/>
        <v>0</v>
      </c>
      <c r="AE1789" s="6">
        <f t="shared" si="222"/>
        <v>10</v>
      </c>
      <c r="AF1789" s="6" t="str">
        <f t="shared" si="221"/>
        <v>in Betrieb</v>
      </c>
    </row>
    <row r="1790" spans="1:32" x14ac:dyDescent="0.25">
      <c r="A1790" s="139" t="s">
        <v>5584</v>
      </c>
      <c r="B1790" s="139"/>
      <c r="C1790" s="139" t="s">
        <v>5585</v>
      </c>
      <c r="D1790" s="139">
        <v>48565</v>
      </c>
      <c r="E1790" s="139" t="s">
        <v>6941</v>
      </c>
      <c r="F1790" s="139" t="s">
        <v>6942</v>
      </c>
      <c r="G1790" s="139" t="s">
        <v>54</v>
      </c>
      <c r="H1790" s="139"/>
      <c r="I1790" s="32">
        <v>2015</v>
      </c>
      <c r="J1790" s="32">
        <v>2015</v>
      </c>
      <c r="K1790" s="139" t="s">
        <v>1</v>
      </c>
      <c r="L1790" s="139" t="s">
        <v>3864</v>
      </c>
      <c r="M1790" s="139"/>
      <c r="N1790" s="139"/>
      <c r="O1790" s="139" t="s">
        <v>3864</v>
      </c>
      <c r="P1790" s="139" t="s">
        <v>55</v>
      </c>
      <c r="Q1790" s="139"/>
      <c r="R1790" s="140">
        <v>24</v>
      </c>
      <c r="S1790" s="140"/>
      <c r="T1790" s="151"/>
      <c r="U1790" s="140"/>
      <c r="V1790" s="164" t="s">
        <v>1</v>
      </c>
      <c r="W1790" s="170" t="str">
        <f t="shared" ca="1" si="217"/>
        <v>2015</v>
      </c>
      <c r="X1790" s="170" t="e">
        <f>INDEX(Kraftwerksliste!$C$21:$Z$559,MATCH(A1790,Kraftwerksliste!$D$21:$D$559,0),17)</f>
        <v>#N/A</v>
      </c>
      <c r="Z1790" s="153" t="str" cm="1">
        <f t="array" aca="1" ref="Z1790" ca="1">CELL("format",I1790)</f>
        <v>G</v>
      </c>
      <c r="AA1790" s="6">
        <v>1789</v>
      </c>
      <c r="AB1790" s="173" t="str">
        <f t="shared" ca="1" si="218"/>
        <v>2015</v>
      </c>
      <c r="AC1790" s="6">
        <f t="shared" si="219"/>
        <v>0</v>
      </c>
      <c r="AD1790" s="6">
        <f t="shared" si="220"/>
        <v>0</v>
      </c>
      <c r="AE1790" s="6">
        <f t="shared" si="222"/>
        <v>10</v>
      </c>
      <c r="AF1790" s="6" t="str">
        <f t="shared" si="221"/>
        <v>in Betrieb</v>
      </c>
    </row>
    <row r="1791" spans="1:32" x14ac:dyDescent="0.25">
      <c r="A1791" s="139" t="s">
        <v>4910</v>
      </c>
      <c r="B1791" s="139"/>
      <c r="C1791" s="139" t="s">
        <v>4911</v>
      </c>
      <c r="D1791" s="139">
        <v>33165</v>
      </c>
      <c r="E1791" s="139" t="s">
        <v>6543</v>
      </c>
      <c r="F1791" s="139" t="s">
        <v>6545</v>
      </c>
      <c r="G1791" s="139" t="s">
        <v>54</v>
      </c>
      <c r="H1791" s="139"/>
      <c r="I1791" s="32">
        <v>2015</v>
      </c>
      <c r="J1791" s="32">
        <v>2015</v>
      </c>
      <c r="K1791" s="139" t="s">
        <v>1</v>
      </c>
      <c r="L1791" s="139" t="s">
        <v>3864</v>
      </c>
      <c r="M1791" s="139"/>
      <c r="N1791" s="139"/>
      <c r="O1791" s="139" t="s">
        <v>3864</v>
      </c>
      <c r="P1791" s="139" t="s">
        <v>55</v>
      </c>
      <c r="Q1791" s="139"/>
      <c r="R1791" s="140">
        <v>20.55</v>
      </c>
      <c r="S1791" s="140"/>
      <c r="T1791" s="151"/>
      <c r="U1791" s="140"/>
      <c r="V1791" s="164" t="s">
        <v>1</v>
      </c>
      <c r="W1791" s="170" t="str">
        <f t="shared" ref="W1791:W1854" ca="1" si="223">IF(ISBLANK(I1791),2010,IF(Z1791="D1",YEAR(I1791),RIGHT(I1791,4)))</f>
        <v>2015</v>
      </c>
      <c r="X1791" s="170" t="e">
        <f>INDEX(Kraftwerksliste!$C$21:$Z$559,MATCH(A1791,Kraftwerksliste!$D$21:$D$559,0),17)</f>
        <v>#N/A</v>
      </c>
      <c r="Z1791" s="153" t="str" cm="1">
        <f t="array" aca="1" ref="Z1791" ca="1">CELL("format",I1791)</f>
        <v>G</v>
      </c>
      <c r="AA1791" s="6">
        <v>1790</v>
      </c>
      <c r="AB1791" s="173" t="str">
        <f t="shared" ref="AB1791:AB1854" ca="1" si="224">W1791</f>
        <v>2015</v>
      </c>
      <c r="AC1791" s="6">
        <f t="shared" si="219"/>
        <v>0</v>
      </c>
      <c r="AD1791" s="6">
        <f t="shared" si="220"/>
        <v>0</v>
      </c>
      <c r="AE1791" s="6">
        <f t="shared" si="222"/>
        <v>10</v>
      </c>
      <c r="AF1791" s="6" t="str">
        <f t="shared" si="221"/>
        <v>in Betrieb</v>
      </c>
    </row>
    <row r="1792" spans="1:32" x14ac:dyDescent="0.25">
      <c r="A1792" s="139" t="s">
        <v>4912</v>
      </c>
      <c r="B1792" s="139"/>
      <c r="C1792" s="139" t="s">
        <v>4913</v>
      </c>
      <c r="D1792" s="139">
        <v>33165</v>
      </c>
      <c r="E1792" s="139" t="s">
        <v>6543</v>
      </c>
      <c r="F1792" s="139" t="s">
        <v>6546</v>
      </c>
      <c r="G1792" s="139" t="s">
        <v>54</v>
      </c>
      <c r="H1792" s="139"/>
      <c r="I1792" s="32">
        <v>2015</v>
      </c>
      <c r="J1792" s="32">
        <v>2015</v>
      </c>
      <c r="K1792" s="139" t="s">
        <v>1</v>
      </c>
      <c r="L1792" s="139" t="s">
        <v>3864</v>
      </c>
      <c r="M1792" s="139"/>
      <c r="N1792" s="139"/>
      <c r="O1792" s="139" t="s">
        <v>3864</v>
      </c>
      <c r="P1792" s="139" t="s">
        <v>55</v>
      </c>
      <c r="Q1792" s="139"/>
      <c r="R1792" s="140">
        <v>15.2</v>
      </c>
      <c r="S1792" s="140"/>
      <c r="T1792" s="151"/>
      <c r="U1792" s="140"/>
      <c r="V1792" s="164" t="s">
        <v>1</v>
      </c>
      <c r="W1792" s="170" t="str">
        <f t="shared" ca="1" si="223"/>
        <v>2015</v>
      </c>
      <c r="X1792" s="170" t="e">
        <f>INDEX(Kraftwerksliste!$C$21:$Z$559,MATCH(A1792,Kraftwerksliste!$D$21:$D$559,0),17)</f>
        <v>#N/A</v>
      </c>
      <c r="Z1792" s="153" t="str" cm="1">
        <f t="array" aca="1" ref="Z1792" ca="1">CELL("format",I1792)</f>
        <v>G</v>
      </c>
      <c r="AA1792" s="6">
        <v>1791</v>
      </c>
      <c r="AB1792" s="173" t="str">
        <f t="shared" ca="1" si="224"/>
        <v>2015</v>
      </c>
      <c r="AC1792" s="6">
        <f t="shared" si="219"/>
        <v>0</v>
      </c>
      <c r="AD1792" s="6">
        <f t="shared" si="220"/>
        <v>0</v>
      </c>
      <c r="AE1792" s="6">
        <f t="shared" si="222"/>
        <v>10</v>
      </c>
      <c r="AF1792" s="6" t="str">
        <f t="shared" si="221"/>
        <v>in Betrieb</v>
      </c>
    </row>
    <row r="1793" spans="1:32" x14ac:dyDescent="0.25">
      <c r="A1793" s="139" t="s">
        <v>4914</v>
      </c>
      <c r="B1793" s="139"/>
      <c r="C1793" s="139" t="s">
        <v>4915</v>
      </c>
      <c r="D1793" s="139">
        <v>33165</v>
      </c>
      <c r="E1793" s="139" t="s">
        <v>6543</v>
      </c>
      <c r="F1793" s="139" t="s">
        <v>6547</v>
      </c>
      <c r="G1793" s="139" t="s">
        <v>54</v>
      </c>
      <c r="H1793" s="139"/>
      <c r="I1793" s="32">
        <v>2015</v>
      </c>
      <c r="J1793" s="32">
        <v>2015</v>
      </c>
      <c r="K1793" s="139" t="s">
        <v>1</v>
      </c>
      <c r="L1793" s="139" t="s">
        <v>3864</v>
      </c>
      <c r="M1793" s="139"/>
      <c r="N1793" s="139"/>
      <c r="O1793" s="139" t="s">
        <v>3864</v>
      </c>
      <c r="P1793" s="139" t="s">
        <v>55</v>
      </c>
      <c r="Q1793" s="139"/>
      <c r="R1793" s="140">
        <v>12.4</v>
      </c>
      <c r="S1793" s="140"/>
      <c r="T1793" s="151"/>
      <c r="U1793" s="140"/>
      <c r="V1793" s="164" t="s">
        <v>1</v>
      </c>
      <c r="W1793" s="170" t="str">
        <f t="shared" ca="1" si="223"/>
        <v>2015</v>
      </c>
      <c r="X1793" s="170" t="e">
        <f>INDEX(Kraftwerksliste!$C$21:$Z$559,MATCH(A1793,Kraftwerksliste!$D$21:$D$559,0),17)</f>
        <v>#N/A</v>
      </c>
      <c r="Z1793" s="153" t="str" cm="1">
        <f t="array" aca="1" ref="Z1793" ca="1">CELL("format",I1793)</f>
        <v>G</v>
      </c>
      <c r="AA1793" s="6">
        <v>1792</v>
      </c>
      <c r="AB1793" s="173" t="str">
        <f t="shared" ca="1" si="224"/>
        <v>2015</v>
      </c>
      <c r="AC1793" s="6">
        <f t="shared" si="219"/>
        <v>0</v>
      </c>
      <c r="AD1793" s="6">
        <f t="shared" si="220"/>
        <v>0</v>
      </c>
      <c r="AE1793" s="6">
        <f t="shared" si="222"/>
        <v>10</v>
      </c>
      <c r="AF1793" s="6" t="str">
        <f t="shared" si="221"/>
        <v>in Betrieb</v>
      </c>
    </row>
    <row r="1794" spans="1:32" x14ac:dyDescent="0.25">
      <c r="A1794" s="139" t="s">
        <v>4916</v>
      </c>
      <c r="B1794" s="139"/>
      <c r="C1794" s="139" t="s">
        <v>4917</v>
      </c>
      <c r="D1794" s="139">
        <v>33165</v>
      </c>
      <c r="E1794" s="139" t="s">
        <v>6543</v>
      </c>
      <c r="F1794" s="139" t="s">
        <v>6548</v>
      </c>
      <c r="G1794" s="139" t="s">
        <v>54</v>
      </c>
      <c r="H1794" s="139"/>
      <c r="I1794" s="32">
        <v>2015</v>
      </c>
      <c r="J1794" s="32">
        <v>2015</v>
      </c>
      <c r="K1794" s="139" t="s">
        <v>1</v>
      </c>
      <c r="L1794" s="139" t="s">
        <v>3864</v>
      </c>
      <c r="M1794" s="139"/>
      <c r="N1794" s="139"/>
      <c r="O1794" s="139" t="s">
        <v>3864</v>
      </c>
      <c r="P1794" s="139" t="s">
        <v>55</v>
      </c>
      <c r="Q1794" s="139"/>
      <c r="R1794" s="140">
        <v>12.2</v>
      </c>
      <c r="S1794" s="140"/>
      <c r="T1794" s="151"/>
      <c r="U1794" s="140"/>
      <c r="V1794" s="164" t="s">
        <v>1</v>
      </c>
      <c r="W1794" s="170" t="str">
        <f t="shared" ca="1" si="223"/>
        <v>2015</v>
      </c>
      <c r="X1794" s="170" t="e">
        <f>INDEX(Kraftwerksliste!$C$21:$Z$559,MATCH(A1794,Kraftwerksliste!$D$21:$D$559,0),17)</f>
        <v>#N/A</v>
      </c>
      <c r="Z1794" s="153" t="str" cm="1">
        <f t="array" aca="1" ref="Z1794" ca="1">CELL("format",I1794)</f>
        <v>G</v>
      </c>
      <c r="AA1794" s="6">
        <v>1793</v>
      </c>
      <c r="AB1794" s="173" t="str">
        <f t="shared" ca="1" si="224"/>
        <v>2015</v>
      </c>
      <c r="AC1794" s="6">
        <f t="shared" ref="AC1794:AC1857" si="225">IF(RIGHT(K1794,9)="(mit StA)",1,0)</f>
        <v>0</v>
      </c>
      <c r="AD1794" s="6">
        <f t="shared" ref="AD1794:AD1857" si="226">IF(RIGHT(K1794,10)="(ohne StA)",1,0)</f>
        <v>0</v>
      </c>
      <c r="AE1794" s="6">
        <f t="shared" si="222"/>
        <v>10</v>
      </c>
      <c r="AF1794" s="6" t="str">
        <f t="shared" ref="AF1794:AF1857" si="227">IF(AC1794=1,LEFT(K1794,AE1794-9),IF(AD1794=1,LEFT(K1794,AE1794-10),K1794))</f>
        <v>in Betrieb</v>
      </c>
    </row>
    <row r="1795" spans="1:32" x14ac:dyDescent="0.25">
      <c r="A1795" s="139" t="s">
        <v>5818</v>
      </c>
      <c r="B1795" s="139"/>
      <c r="C1795" s="139" t="s">
        <v>5819</v>
      </c>
      <c r="D1795" s="139">
        <v>48493</v>
      </c>
      <c r="E1795" s="139" t="s">
        <v>7104</v>
      </c>
      <c r="F1795" s="139" t="s">
        <v>7105</v>
      </c>
      <c r="G1795" s="139" t="s">
        <v>54</v>
      </c>
      <c r="H1795" s="139"/>
      <c r="I1795" s="32">
        <v>2016</v>
      </c>
      <c r="J1795" s="32">
        <v>2016</v>
      </c>
      <c r="K1795" s="139" t="s">
        <v>1</v>
      </c>
      <c r="L1795" s="139" t="s">
        <v>3864</v>
      </c>
      <c r="M1795" s="139"/>
      <c r="N1795" s="139"/>
      <c r="O1795" s="139" t="s">
        <v>3864</v>
      </c>
      <c r="P1795" s="139" t="s">
        <v>55</v>
      </c>
      <c r="Q1795" s="139"/>
      <c r="R1795" s="140">
        <v>12</v>
      </c>
      <c r="S1795" s="140"/>
      <c r="T1795" s="151"/>
      <c r="U1795" s="140"/>
      <c r="V1795" s="164" t="s">
        <v>1</v>
      </c>
      <c r="W1795" s="170" t="str">
        <f t="shared" ca="1" si="223"/>
        <v>2016</v>
      </c>
      <c r="X1795" s="170" t="e">
        <f>INDEX(Kraftwerksliste!$C$21:$Z$559,MATCH(A1795,Kraftwerksliste!$D$21:$D$559,0),17)</f>
        <v>#N/A</v>
      </c>
      <c r="Z1795" s="153" t="str" cm="1">
        <f t="array" aca="1" ref="Z1795" ca="1">CELL("format",I1795)</f>
        <v>G</v>
      </c>
      <c r="AA1795" s="6">
        <v>1794</v>
      </c>
      <c r="AB1795" s="173" t="str">
        <f t="shared" ca="1" si="224"/>
        <v>2016</v>
      </c>
      <c r="AC1795" s="6">
        <f t="shared" si="225"/>
        <v>0</v>
      </c>
      <c r="AD1795" s="6">
        <f t="shared" si="226"/>
        <v>0</v>
      </c>
      <c r="AE1795" s="6">
        <f t="shared" si="222"/>
        <v>10</v>
      </c>
      <c r="AF1795" s="6" t="str">
        <f t="shared" si="227"/>
        <v>in Betrieb</v>
      </c>
    </row>
    <row r="1796" spans="1:32" x14ac:dyDescent="0.25">
      <c r="A1796" s="54" t="s">
        <v>3965</v>
      </c>
      <c r="B1796" s="50"/>
      <c r="C1796" s="50" t="s">
        <v>3966</v>
      </c>
      <c r="D1796" s="77">
        <v>33181</v>
      </c>
      <c r="E1796" s="50" t="s">
        <v>6007</v>
      </c>
      <c r="F1796" s="50" t="s">
        <v>6008</v>
      </c>
      <c r="G1796" s="56" t="s">
        <v>54</v>
      </c>
      <c r="H1796" s="50"/>
      <c r="I1796" s="32">
        <v>2015</v>
      </c>
      <c r="J1796" s="32">
        <v>2015</v>
      </c>
      <c r="K1796" s="50" t="s">
        <v>1</v>
      </c>
      <c r="L1796" s="51" t="s">
        <v>3864</v>
      </c>
      <c r="M1796" s="51"/>
      <c r="N1796" s="51"/>
      <c r="O1796" s="92" t="s">
        <v>3864</v>
      </c>
      <c r="P1796" s="50" t="s">
        <v>55</v>
      </c>
      <c r="Q1796" s="50"/>
      <c r="R1796" s="55">
        <v>12</v>
      </c>
      <c r="S1796" s="50"/>
      <c r="T1796" s="54"/>
      <c r="U1796" s="62"/>
      <c r="V1796" s="154" t="s">
        <v>1</v>
      </c>
      <c r="W1796" s="170" t="str">
        <f t="shared" ca="1" si="223"/>
        <v>2015</v>
      </c>
      <c r="X1796" s="170" t="e">
        <f>INDEX(Kraftwerksliste!$C$21:$Z$559,MATCH(A1796,Kraftwerksliste!$D$21:$D$559,0),17)</f>
        <v>#N/A</v>
      </c>
      <c r="Z1796" s="153" t="str" cm="1">
        <f t="array" aca="1" ref="Z1796" ca="1">CELL("format",I1796)</f>
        <v>G</v>
      </c>
      <c r="AA1796" s="6">
        <v>1795</v>
      </c>
      <c r="AB1796" s="173" t="str">
        <f t="shared" ca="1" si="224"/>
        <v>2015</v>
      </c>
      <c r="AC1796" s="6">
        <f t="shared" si="225"/>
        <v>0</v>
      </c>
      <c r="AD1796" s="6">
        <f t="shared" si="226"/>
        <v>0</v>
      </c>
      <c r="AE1796" s="6">
        <f t="shared" si="222"/>
        <v>10</v>
      </c>
      <c r="AF1796" s="6" t="str">
        <f t="shared" si="227"/>
        <v>in Betrieb</v>
      </c>
    </row>
    <row r="1797" spans="1:32" x14ac:dyDescent="0.25">
      <c r="A1797" s="54" t="s">
        <v>3967</v>
      </c>
      <c r="B1797" s="50"/>
      <c r="C1797" s="50" t="s">
        <v>3968</v>
      </c>
      <c r="D1797" s="75">
        <v>33181</v>
      </c>
      <c r="E1797" s="62" t="s">
        <v>6007</v>
      </c>
      <c r="F1797" s="50" t="s">
        <v>6009</v>
      </c>
      <c r="G1797" s="56" t="s">
        <v>54</v>
      </c>
      <c r="H1797" s="50"/>
      <c r="I1797" s="32">
        <v>2015</v>
      </c>
      <c r="J1797" s="32">
        <v>2015</v>
      </c>
      <c r="K1797" s="50" t="s">
        <v>1</v>
      </c>
      <c r="L1797" s="50" t="s">
        <v>3864</v>
      </c>
      <c r="M1797" s="50"/>
      <c r="N1797" s="50"/>
      <c r="O1797" s="92" t="s">
        <v>3864</v>
      </c>
      <c r="P1797" s="50" t="s">
        <v>55</v>
      </c>
      <c r="Q1797" s="50"/>
      <c r="R1797" s="76">
        <v>10.7</v>
      </c>
      <c r="S1797" s="50"/>
      <c r="T1797" s="54"/>
      <c r="U1797" s="62"/>
      <c r="V1797" s="154" t="s">
        <v>1</v>
      </c>
      <c r="W1797" s="170" t="str">
        <f t="shared" ca="1" si="223"/>
        <v>2015</v>
      </c>
      <c r="X1797" s="170" t="e">
        <f>INDEX(Kraftwerksliste!$C$21:$Z$559,MATCH(A1797,Kraftwerksliste!$D$21:$D$559,0),17)</f>
        <v>#N/A</v>
      </c>
      <c r="Z1797" s="153" t="str" cm="1">
        <f t="array" aca="1" ref="Z1797" ca="1">CELL("format",I1797)</f>
        <v>G</v>
      </c>
      <c r="AA1797" s="6">
        <v>1796</v>
      </c>
      <c r="AB1797" s="173" t="str">
        <f t="shared" ca="1" si="224"/>
        <v>2015</v>
      </c>
      <c r="AC1797" s="6">
        <f t="shared" si="225"/>
        <v>0</v>
      </c>
      <c r="AD1797" s="6">
        <f t="shared" si="226"/>
        <v>0</v>
      </c>
      <c r="AE1797" s="6">
        <f t="shared" si="222"/>
        <v>10</v>
      </c>
      <c r="AF1797" s="6" t="str">
        <f t="shared" si="227"/>
        <v>in Betrieb</v>
      </c>
    </row>
    <row r="1798" spans="1:32" x14ac:dyDescent="0.25">
      <c r="A1798" s="139" t="s">
        <v>5478</v>
      </c>
      <c r="B1798" s="139"/>
      <c r="C1798" s="139" t="s">
        <v>5398</v>
      </c>
      <c r="D1798" s="139">
        <v>61137</v>
      </c>
      <c r="E1798" s="139" t="s">
        <v>6871</v>
      </c>
      <c r="F1798" s="139" t="s">
        <v>6872</v>
      </c>
      <c r="G1798" s="139" t="s">
        <v>220</v>
      </c>
      <c r="H1798" s="139"/>
      <c r="I1798" s="32">
        <v>2010</v>
      </c>
      <c r="J1798" s="32">
        <v>2010</v>
      </c>
      <c r="K1798" s="139" t="s">
        <v>1</v>
      </c>
      <c r="L1798" s="139" t="s">
        <v>3864</v>
      </c>
      <c r="M1798" s="139"/>
      <c r="N1798" s="139"/>
      <c r="O1798" s="139" t="s">
        <v>3864</v>
      </c>
      <c r="P1798" s="139" t="s">
        <v>55</v>
      </c>
      <c r="Q1798" s="139"/>
      <c r="R1798" s="140">
        <v>30.4</v>
      </c>
      <c r="S1798" s="140"/>
      <c r="T1798" s="151"/>
      <c r="U1798" s="140"/>
      <c r="V1798" s="164" t="s">
        <v>1</v>
      </c>
      <c r="W1798" s="170" t="str">
        <f t="shared" ca="1" si="223"/>
        <v>2010</v>
      </c>
      <c r="X1798" s="170" t="e">
        <f>INDEX(Kraftwerksliste!$C$21:$Z$559,MATCH(A1798,Kraftwerksliste!$D$21:$D$559,0),17)</f>
        <v>#N/A</v>
      </c>
      <c r="Z1798" s="153" t="str" cm="1">
        <f t="array" aca="1" ref="Z1798" ca="1">CELL("format",I1798)</f>
        <v>G</v>
      </c>
      <c r="AA1798" s="6">
        <v>1797</v>
      </c>
      <c r="AB1798" s="173" t="str">
        <f t="shared" ca="1" si="224"/>
        <v>2010</v>
      </c>
      <c r="AC1798" s="6">
        <f t="shared" si="225"/>
        <v>0</v>
      </c>
      <c r="AD1798" s="6">
        <f t="shared" si="226"/>
        <v>0</v>
      </c>
      <c r="AE1798" s="6">
        <f t="shared" si="222"/>
        <v>10</v>
      </c>
      <c r="AF1798" s="6" t="str">
        <f t="shared" si="227"/>
        <v>in Betrieb</v>
      </c>
    </row>
    <row r="1799" spans="1:32" ht="14.5" x14ac:dyDescent="0.35">
      <c r="A1799" s="122" t="s">
        <v>4423</v>
      </c>
      <c r="B1799" s="122"/>
      <c r="C1799" s="122" t="s">
        <v>4424</v>
      </c>
      <c r="D1799" s="122">
        <v>54472</v>
      </c>
      <c r="E1799" s="122" t="s">
        <v>6246</v>
      </c>
      <c r="F1799" s="122" t="s">
        <v>6247</v>
      </c>
      <c r="G1799" s="119" t="s">
        <v>98</v>
      </c>
      <c r="H1799" s="122"/>
      <c r="I1799" s="32">
        <v>2015</v>
      </c>
      <c r="J1799" s="32">
        <v>2015</v>
      </c>
      <c r="K1799" s="50" t="s">
        <v>1</v>
      </c>
      <c r="L1799" s="88" t="s">
        <v>3864</v>
      </c>
      <c r="M1799" s="122"/>
      <c r="N1799" s="122"/>
      <c r="O1799" s="88" t="s">
        <v>3864</v>
      </c>
      <c r="P1799" s="121" t="s">
        <v>55</v>
      </c>
      <c r="Q1799" s="122"/>
      <c r="R1799" s="123">
        <v>18.3</v>
      </c>
      <c r="S1799" s="33"/>
      <c r="T1799" s="50"/>
      <c r="U1799" s="33"/>
      <c r="V1799" s="159" t="s">
        <v>1</v>
      </c>
      <c r="W1799" s="170" t="str">
        <f t="shared" ca="1" si="223"/>
        <v>2015</v>
      </c>
      <c r="X1799" s="170" t="e">
        <f>INDEX(Kraftwerksliste!$C$21:$Z$559,MATCH(A1799,Kraftwerksliste!$D$21:$D$559,0),17)</f>
        <v>#N/A</v>
      </c>
      <c r="Z1799" s="153" t="str" cm="1">
        <f t="array" aca="1" ref="Z1799" ca="1">CELL("format",I1799)</f>
        <v>G</v>
      </c>
      <c r="AA1799" s="6">
        <v>1798</v>
      </c>
      <c r="AB1799" s="173" t="str">
        <f t="shared" ca="1" si="224"/>
        <v>2015</v>
      </c>
      <c r="AC1799" s="6">
        <f t="shared" si="225"/>
        <v>0</v>
      </c>
      <c r="AD1799" s="6">
        <f t="shared" si="226"/>
        <v>0</v>
      </c>
      <c r="AE1799" s="6">
        <f t="shared" si="222"/>
        <v>10</v>
      </c>
      <c r="AF1799" s="6" t="str">
        <f t="shared" si="227"/>
        <v>in Betrieb</v>
      </c>
    </row>
    <row r="1800" spans="1:32" x14ac:dyDescent="0.25">
      <c r="A1800" s="139" t="s">
        <v>4843</v>
      </c>
      <c r="B1800" s="139"/>
      <c r="C1800" s="139" t="s">
        <v>4844</v>
      </c>
      <c r="D1800" s="139">
        <v>56727</v>
      </c>
      <c r="E1800" s="139" t="s">
        <v>6508</v>
      </c>
      <c r="F1800" s="139" t="s">
        <v>6509</v>
      </c>
      <c r="G1800" s="139" t="s">
        <v>98</v>
      </c>
      <c r="H1800" s="139"/>
      <c r="I1800" s="32">
        <v>2015</v>
      </c>
      <c r="J1800" s="32">
        <v>2015</v>
      </c>
      <c r="K1800" s="139" t="s">
        <v>1</v>
      </c>
      <c r="L1800" s="139" t="s">
        <v>3864</v>
      </c>
      <c r="M1800" s="139"/>
      <c r="N1800" s="139"/>
      <c r="O1800" s="139" t="s">
        <v>3864</v>
      </c>
      <c r="P1800" s="139" t="s">
        <v>55</v>
      </c>
      <c r="Q1800" s="139"/>
      <c r="R1800" s="140">
        <v>15.25</v>
      </c>
      <c r="S1800" s="140"/>
      <c r="T1800" s="151"/>
      <c r="U1800" s="140"/>
      <c r="V1800" s="164" t="s">
        <v>1</v>
      </c>
      <c r="W1800" s="170" t="str">
        <f t="shared" ca="1" si="223"/>
        <v>2015</v>
      </c>
      <c r="X1800" s="170" t="e">
        <f>INDEX(Kraftwerksliste!$C$21:$Z$559,MATCH(A1800,Kraftwerksliste!$D$21:$D$559,0),17)</f>
        <v>#N/A</v>
      </c>
      <c r="Z1800" s="153" t="str" cm="1">
        <f t="array" aca="1" ref="Z1800" ca="1">CELL("format",I1800)</f>
        <v>G</v>
      </c>
      <c r="AA1800" s="6">
        <v>1799</v>
      </c>
      <c r="AB1800" s="173" t="str">
        <f t="shared" ca="1" si="224"/>
        <v>2015</v>
      </c>
      <c r="AC1800" s="6">
        <f t="shared" si="225"/>
        <v>0</v>
      </c>
      <c r="AD1800" s="6">
        <f t="shared" si="226"/>
        <v>0</v>
      </c>
      <c r="AE1800" s="6">
        <f t="shared" si="222"/>
        <v>10</v>
      </c>
      <c r="AF1800" s="6" t="str">
        <f t="shared" si="227"/>
        <v>in Betrieb</v>
      </c>
    </row>
    <row r="1801" spans="1:32" x14ac:dyDescent="0.25">
      <c r="A1801" s="139" t="s">
        <v>4631</v>
      </c>
      <c r="B1801" s="139"/>
      <c r="C1801" s="139" t="s">
        <v>4632</v>
      </c>
      <c r="D1801" s="139">
        <v>57629</v>
      </c>
      <c r="E1801" s="139" t="s">
        <v>6379</v>
      </c>
      <c r="F1801" s="139" t="s">
        <v>6380</v>
      </c>
      <c r="G1801" s="139" t="s">
        <v>98</v>
      </c>
      <c r="H1801" s="139"/>
      <c r="I1801" s="32">
        <v>2015</v>
      </c>
      <c r="J1801" s="32">
        <v>2015</v>
      </c>
      <c r="K1801" s="50" t="s">
        <v>1</v>
      </c>
      <c r="L1801" s="50" t="s">
        <v>3864</v>
      </c>
      <c r="M1801" s="50"/>
      <c r="N1801" s="50"/>
      <c r="O1801" s="50" t="s">
        <v>3864</v>
      </c>
      <c r="P1801" s="50" t="s">
        <v>55</v>
      </c>
      <c r="Q1801" s="50"/>
      <c r="R1801" s="140">
        <v>12.8</v>
      </c>
      <c r="S1801" s="140"/>
      <c r="T1801" s="151"/>
      <c r="U1801" s="140"/>
      <c r="V1801" s="164" t="s">
        <v>1</v>
      </c>
      <c r="W1801" s="170" t="str">
        <f t="shared" ca="1" si="223"/>
        <v>2015</v>
      </c>
      <c r="X1801" s="170" t="e">
        <f>INDEX(Kraftwerksliste!$C$21:$Z$559,MATCH(A1801,Kraftwerksliste!$D$21:$D$559,0),17)</f>
        <v>#N/A</v>
      </c>
      <c r="Z1801" s="153" t="str" cm="1">
        <f t="array" aca="1" ref="Z1801" ca="1">CELL("format",I1801)</f>
        <v>G</v>
      </c>
      <c r="AA1801" s="6">
        <v>1800</v>
      </c>
      <c r="AB1801" s="173" t="str">
        <f t="shared" ca="1" si="224"/>
        <v>2015</v>
      </c>
      <c r="AC1801" s="6">
        <f t="shared" si="225"/>
        <v>0</v>
      </c>
      <c r="AD1801" s="6">
        <f t="shared" si="226"/>
        <v>0</v>
      </c>
      <c r="AE1801" s="6">
        <f t="shared" si="222"/>
        <v>10</v>
      </c>
      <c r="AF1801" s="6" t="str">
        <f t="shared" si="227"/>
        <v>in Betrieb</v>
      </c>
    </row>
    <row r="1802" spans="1:32" x14ac:dyDescent="0.25">
      <c r="A1802" s="54" t="s">
        <v>4215</v>
      </c>
      <c r="B1802" s="50"/>
      <c r="C1802" s="50" t="s">
        <v>4216</v>
      </c>
      <c r="D1802" s="77">
        <v>67596</v>
      </c>
      <c r="E1802" s="50" t="s">
        <v>6141</v>
      </c>
      <c r="F1802" s="50" t="s">
        <v>6142</v>
      </c>
      <c r="G1802" s="56" t="s">
        <v>98</v>
      </c>
      <c r="H1802" s="50"/>
      <c r="I1802" s="32">
        <v>2014</v>
      </c>
      <c r="J1802" s="32">
        <v>2014</v>
      </c>
      <c r="K1802" s="50" t="s">
        <v>1</v>
      </c>
      <c r="L1802" s="51" t="s">
        <v>3864</v>
      </c>
      <c r="M1802" s="51"/>
      <c r="N1802" s="51"/>
      <c r="O1802" s="51" t="s">
        <v>3864</v>
      </c>
      <c r="P1802" s="50" t="s">
        <v>55</v>
      </c>
      <c r="Q1802" s="50"/>
      <c r="R1802" s="55">
        <v>10.11</v>
      </c>
      <c r="S1802" s="50"/>
      <c r="T1802" s="54"/>
      <c r="U1802" s="50"/>
      <c r="V1802" s="153" t="s">
        <v>1</v>
      </c>
      <c r="W1802" s="170" t="str">
        <f t="shared" ca="1" si="223"/>
        <v>2014</v>
      </c>
      <c r="X1802" s="170" t="e">
        <f>INDEX(Kraftwerksliste!$C$21:$Z$559,MATCH(A1802,Kraftwerksliste!$D$21:$D$559,0),17)</f>
        <v>#N/A</v>
      </c>
      <c r="Z1802" s="153" t="str" cm="1">
        <f t="array" aca="1" ref="Z1802" ca="1">CELL("format",I1802)</f>
        <v>G</v>
      </c>
      <c r="AA1802" s="6">
        <v>1801</v>
      </c>
      <c r="AB1802" s="173" t="str">
        <f t="shared" ca="1" si="224"/>
        <v>2014</v>
      </c>
      <c r="AC1802" s="6">
        <f t="shared" si="225"/>
        <v>0</v>
      </c>
      <c r="AD1802" s="6">
        <f t="shared" si="226"/>
        <v>0</v>
      </c>
      <c r="AE1802" s="6">
        <f t="shared" si="222"/>
        <v>10</v>
      </c>
      <c r="AF1802" s="6" t="str">
        <f t="shared" si="227"/>
        <v>in Betrieb</v>
      </c>
    </row>
    <row r="1803" spans="1:32" x14ac:dyDescent="0.25">
      <c r="A1803" s="54" t="s">
        <v>3902</v>
      </c>
      <c r="B1803" s="50"/>
      <c r="C1803" s="50" t="s">
        <v>3903</v>
      </c>
      <c r="D1803" s="77">
        <v>57642</v>
      </c>
      <c r="E1803" s="50" t="s">
        <v>5973</v>
      </c>
      <c r="F1803" s="50" t="s">
        <v>5974</v>
      </c>
      <c r="G1803" s="56" t="s">
        <v>98</v>
      </c>
      <c r="H1803" s="50"/>
      <c r="I1803" s="32">
        <v>2010</v>
      </c>
      <c r="J1803" s="32">
        <v>2010</v>
      </c>
      <c r="K1803" s="50" t="s">
        <v>1</v>
      </c>
      <c r="L1803" s="50" t="s">
        <v>3864</v>
      </c>
      <c r="M1803" s="50"/>
      <c r="N1803" s="50"/>
      <c r="O1803" s="92" t="s">
        <v>3864</v>
      </c>
      <c r="P1803" s="50" t="s">
        <v>55</v>
      </c>
      <c r="Q1803" s="50"/>
      <c r="R1803" s="55">
        <v>10</v>
      </c>
      <c r="S1803" s="50"/>
      <c r="T1803" s="54"/>
      <c r="U1803" s="62"/>
      <c r="V1803" s="154" t="s">
        <v>1</v>
      </c>
      <c r="W1803" s="170" t="str">
        <f t="shared" ca="1" si="223"/>
        <v>2010</v>
      </c>
      <c r="X1803" s="170" t="e">
        <f>INDEX(Kraftwerksliste!$C$21:$Z$559,MATCH(A1803,Kraftwerksliste!$D$21:$D$559,0),17)</f>
        <v>#N/A</v>
      </c>
      <c r="Z1803" s="153" t="str" cm="1">
        <f t="array" aca="1" ref="Z1803" ca="1">CELL("format",I1803)</f>
        <v>G</v>
      </c>
      <c r="AA1803" s="6">
        <v>1802</v>
      </c>
      <c r="AB1803" s="173" t="str">
        <f t="shared" ca="1" si="224"/>
        <v>2010</v>
      </c>
      <c r="AC1803" s="6">
        <f t="shared" si="225"/>
        <v>0</v>
      </c>
      <c r="AD1803" s="6">
        <f t="shared" si="226"/>
        <v>0</v>
      </c>
      <c r="AE1803" s="6">
        <f t="shared" si="222"/>
        <v>10</v>
      </c>
      <c r="AF1803" s="6" t="str">
        <f t="shared" si="227"/>
        <v>in Betrieb</v>
      </c>
    </row>
    <row r="1804" spans="1:32" x14ac:dyDescent="0.25">
      <c r="A1804" s="139" t="s">
        <v>5776</v>
      </c>
      <c r="B1804" s="139"/>
      <c r="C1804" s="139" t="s">
        <v>5777</v>
      </c>
      <c r="D1804" s="139">
        <v>54612</v>
      </c>
      <c r="E1804" s="139" t="s">
        <v>7075</v>
      </c>
      <c r="F1804" s="139" t="s">
        <v>7076</v>
      </c>
      <c r="G1804" s="139" t="s">
        <v>98</v>
      </c>
      <c r="H1804" s="139"/>
      <c r="I1804" s="32">
        <v>2010</v>
      </c>
      <c r="J1804" s="32">
        <v>2010</v>
      </c>
      <c r="K1804" s="139" t="s">
        <v>1</v>
      </c>
      <c r="L1804" s="139" t="s">
        <v>3864</v>
      </c>
      <c r="M1804" s="139"/>
      <c r="N1804" s="139"/>
      <c r="O1804" s="139" t="s">
        <v>3864</v>
      </c>
      <c r="P1804" s="139" t="s">
        <v>55</v>
      </c>
      <c r="Q1804" s="139"/>
      <c r="R1804" s="140">
        <v>14</v>
      </c>
      <c r="S1804" s="140"/>
      <c r="T1804" s="151"/>
      <c r="U1804" s="140"/>
      <c r="V1804" s="164" t="s">
        <v>1</v>
      </c>
      <c r="W1804" s="170" t="str">
        <f t="shared" ca="1" si="223"/>
        <v>2010</v>
      </c>
      <c r="X1804" s="170" t="e">
        <f>INDEX(Kraftwerksliste!$C$21:$Z$559,MATCH(A1804,Kraftwerksliste!$D$21:$D$559,0),17)</f>
        <v>#N/A</v>
      </c>
      <c r="Z1804" s="153" t="str" cm="1">
        <f t="array" aca="1" ref="Z1804" ca="1">CELL("format",I1804)</f>
        <v>G</v>
      </c>
      <c r="AA1804" s="6">
        <v>1803</v>
      </c>
      <c r="AB1804" s="173" t="str">
        <f t="shared" ca="1" si="224"/>
        <v>2010</v>
      </c>
      <c r="AC1804" s="6">
        <f t="shared" si="225"/>
        <v>0</v>
      </c>
      <c r="AD1804" s="6">
        <f t="shared" si="226"/>
        <v>0</v>
      </c>
      <c r="AE1804" s="6">
        <f t="shared" si="222"/>
        <v>10</v>
      </c>
      <c r="AF1804" s="6" t="str">
        <f t="shared" si="227"/>
        <v>in Betrieb</v>
      </c>
    </row>
    <row r="1805" spans="1:32" x14ac:dyDescent="0.25">
      <c r="A1805" s="139" t="s">
        <v>5251</v>
      </c>
      <c r="B1805" s="139"/>
      <c r="C1805" s="139" t="s">
        <v>5252</v>
      </c>
      <c r="D1805" s="139">
        <v>66564</v>
      </c>
      <c r="E1805" s="139" t="s">
        <v>6736</v>
      </c>
      <c r="F1805" s="139" t="s">
        <v>6737</v>
      </c>
      <c r="G1805" s="139" t="s">
        <v>404</v>
      </c>
      <c r="H1805" s="139"/>
      <c r="I1805" s="32">
        <v>2015</v>
      </c>
      <c r="J1805" s="32">
        <v>2015</v>
      </c>
      <c r="K1805" s="139" t="s">
        <v>1</v>
      </c>
      <c r="L1805" s="139" t="s">
        <v>3864</v>
      </c>
      <c r="M1805" s="139"/>
      <c r="N1805" s="139"/>
      <c r="O1805" s="139" t="s">
        <v>3864</v>
      </c>
      <c r="P1805" s="139" t="s">
        <v>55</v>
      </c>
      <c r="Q1805" s="139"/>
      <c r="R1805" s="140">
        <v>13.9</v>
      </c>
      <c r="S1805" s="140"/>
      <c r="T1805" s="151"/>
      <c r="U1805" s="140"/>
      <c r="V1805" s="164" t="s">
        <v>1</v>
      </c>
      <c r="W1805" s="170" t="str">
        <f t="shared" ca="1" si="223"/>
        <v>2015</v>
      </c>
      <c r="X1805" s="170" t="e">
        <f>INDEX(Kraftwerksliste!$C$21:$Z$559,MATCH(A1805,Kraftwerksliste!$D$21:$D$559,0),17)</f>
        <v>#N/A</v>
      </c>
      <c r="Z1805" s="153" t="str" cm="1">
        <f t="array" aca="1" ref="Z1805" ca="1">CELL("format",I1805)</f>
        <v>G</v>
      </c>
      <c r="AA1805" s="6">
        <v>1804</v>
      </c>
      <c r="AB1805" s="173" t="str">
        <f t="shared" ca="1" si="224"/>
        <v>2015</v>
      </c>
      <c r="AC1805" s="6">
        <f t="shared" si="225"/>
        <v>0</v>
      </c>
      <c r="AD1805" s="6">
        <f t="shared" si="226"/>
        <v>0</v>
      </c>
      <c r="AE1805" s="6">
        <f t="shared" si="222"/>
        <v>10</v>
      </c>
      <c r="AF1805" s="6" t="str">
        <f t="shared" si="227"/>
        <v>in Betrieb</v>
      </c>
    </row>
    <row r="1806" spans="1:32" x14ac:dyDescent="0.25">
      <c r="A1806" s="139" t="s">
        <v>5107</v>
      </c>
      <c r="B1806" s="139"/>
      <c r="C1806" s="139" t="s">
        <v>5108</v>
      </c>
      <c r="D1806" s="139">
        <v>66538</v>
      </c>
      <c r="E1806" s="139" t="s">
        <v>2274</v>
      </c>
      <c r="F1806" s="139" t="s">
        <v>6667</v>
      </c>
      <c r="G1806" s="139" t="s">
        <v>404</v>
      </c>
      <c r="H1806" s="139"/>
      <c r="I1806" s="32">
        <v>2014</v>
      </c>
      <c r="J1806" s="32">
        <v>2014</v>
      </c>
      <c r="K1806" s="139" t="s">
        <v>1</v>
      </c>
      <c r="L1806" s="139" t="s">
        <v>3864</v>
      </c>
      <c r="M1806" s="139"/>
      <c r="N1806" s="139"/>
      <c r="O1806" s="139" t="s">
        <v>3864</v>
      </c>
      <c r="P1806" s="139" t="s">
        <v>55</v>
      </c>
      <c r="Q1806" s="139"/>
      <c r="R1806" s="140">
        <v>12.5</v>
      </c>
      <c r="S1806" s="140"/>
      <c r="T1806" s="151"/>
      <c r="U1806" s="140"/>
      <c r="V1806" s="164" t="s">
        <v>1</v>
      </c>
      <c r="W1806" s="170" t="str">
        <f t="shared" ca="1" si="223"/>
        <v>2014</v>
      </c>
      <c r="X1806" s="170" t="e">
        <f>INDEX(Kraftwerksliste!$C$21:$Z$559,MATCH(A1806,Kraftwerksliste!$D$21:$D$559,0),17)</f>
        <v>#N/A</v>
      </c>
      <c r="Z1806" s="153" t="str" cm="1">
        <f t="array" aca="1" ref="Z1806" ca="1">CELL("format",I1806)</f>
        <v>G</v>
      </c>
      <c r="AA1806" s="6">
        <v>1805</v>
      </c>
      <c r="AB1806" s="173" t="str">
        <f t="shared" ca="1" si="224"/>
        <v>2014</v>
      </c>
      <c r="AC1806" s="6">
        <f t="shared" si="225"/>
        <v>0</v>
      </c>
      <c r="AD1806" s="6">
        <f t="shared" si="226"/>
        <v>0</v>
      </c>
      <c r="AE1806" s="6">
        <f t="shared" si="222"/>
        <v>10</v>
      </c>
      <c r="AF1806" s="6" t="str">
        <f t="shared" si="227"/>
        <v>in Betrieb</v>
      </c>
    </row>
    <row r="1807" spans="1:32" x14ac:dyDescent="0.25">
      <c r="A1807" s="139" t="s">
        <v>5787</v>
      </c>
      <c r="B1807" s="139"/>
      <c r="C1807" s="139" t="s">
        <v>5788</v>
      </c>
      <c r="D1807" s="139">
        <v>66709</v>
      </c>
      <c r="E1807" s="139" t="s">
        <v>7085</v>
      </c>
      <c r="F1807" s="139" t="s">
        <v>7086</v>
      </c>
      <c r="G1807" s="139" t="s">
        <v>404</v>
      </c>
      <c r="H1807" s="139"/>
      <c r="I1807" s="32">
        <v>2015</v>
      </c>
      <c r="J1807" s="32">
        <v>2015</v>
      </c>
      <c r="K1807" s="139" t="s">
        <v>1</v>
      </c>
      <c r="L1807" s="139" t="s">
        <v>3864</v>
      </c>
      <c r="M1807" s="139"/>
      <c r="N1807" s="139"/>
      <c r="O1807" s="139" t="s">
        <v>3864</v>
      </c>
      <c r="P1807" s="139" t="s">
        <v>55</v>
      </c>
      <c r="Q1807" s="139"/>
      <c r="R1807" s="140">
        <v>12.2</v>
      </c>
      <c r="S1807" s="140"/>
      <c r="T1807" s="151"/>
      <c r="U1807" s="140"/>
      <c r="V1807" s="164" t="s">
        <v>1</v>
      </c>
      <c r="W1807" s="170" t="str">
        <f t="shared" ca="1" si="223"/>
        <v>2015</v>
      </c>
      <c r="X1807" s="170" t="e">
        <f>INDEX(Kraftwerksliste!$C$21:$Z$559,MATCH(A1807,Kraftwerksliste!$D$21:$D$559,0),17)</f>
        <v>#N/A</v>
      </c>
      <c r="Z1807" s="153" t="str" cm="1">
        <f t="array" aca="1" ref="Z1807" ca="1">CELL("format",I1807)</f>
        <v>G</v>
      </c>
      <c r="AA1807" s="6">
        <v>1806</v>
      </c>
      <c r="AB1807" s="173" t="str">
        <f t="shared" ca="1" si="224"/>
        <v>2015</v>
      </c>
      <c r="AC1807" s="6">
        <f t="shared" si="225"/>
        <v>0</v>
      </c>
      <c r="AD1807" s="6">
        <f t="shared" si="226"/>
        <v>0</v>
      </c>
      <c r="AE1807" s="6">
        <f t="shared" si="222"/>
        <v>10</v>
      </c>
      <c r="AF1807" s="6" t="str">
        <f t="shared" si="227"/>
        <v>in Betrieb</v>
      </c>
    </row>
    <row r="1808" spans="1:32" ht="87.5" x14ac:dyDescent="0.25">
      <c r="A1808" s="54" t="s">
        <v>4155</v>
      </c>
      <c r="B1808" s="50"/>
      <c r="C1808" s="50" t="s">
        <v>4156</v>
      </c>
      <c r="D1808" s="77">
        <v>4769</v>
      </c>
      <c r="E1808" s="50" t="s">
        <v>6103</v>
      </c>
      <c r="F1808" s="51" t="s">
        <v>6104</v>
      </c>
      <c r="G1808" s="56" t="s">
        <v>170</v>
      </c>
      <c r="H1808" s="50"/>
      <c r="I1808" s="32">
        <v>2015</v>
      </c>
      <c r="J1808" s="32">
        <v>2015</v>
      </c>
      <c r="K1808" s="50" t="s">
        <v>1</v>
      </c>
      <c r="L1808" s="50" t="s">
        <v>3864</v>
      </c>
      <c r="M1808" s="50"/>
      <c r="N1808" s="50"/>
      <c r="O1808" s="92" t="s">
        <v>3864</v>
      </c>
      <c r="P1808" s="50" t="s">
        <v>55</v>
      </c>
      <c r="Q1808" s="50"/>
      <c r="R1808" s="55">
        <v>14.3</v>
      </c>
      <c r="S1808" s="50"/>
      <c r="T1808" s="54"/>
      <c r="U1808" s="62"/>
      <c r="V1808" s="154" t="s">
        <v>1</v>
      </c>
      <c r="W1808" s="170" t="str">
        <f t="shared" ca="1" si="223"/>
        <v>2015</v>
      </c>
      <c r="X1808" s="170" t="e">
        <f>INDEX(Kraftwerksliste!$C$21:$Z$559,MATCH(A1808,Kraftwerksliste!$D$21:$D$559,0),17)</f>
        <v>#N/A</v>
      </c>
      <c r="Z1808" s="153" t="str" cm="1">
        <f t="array" aca="1" ref="Z1808" ca="1">CELL("format",I1808)</f>
        <v>G</v>
      </c>
      <c r="AA1808" s="6">
        <v>1807</v>
      </c>
      <c r="AB1808" s="173" t="str">
        <f t="shared" ca="1" si="224"/>
        <v>2015</v>
      </c>
      <c r="AC1808" s="6">
        <f t="shared" si="225"/>
        <v>0</v>
      </c>
      <c r="AD1808" s="6">
        <f t="shared" si="226"/>
        <v>0</v>
      </c>
      <c r="AE1808" s="6">
        <f t="shared" ref="AE1808:AE1871" si="228">LEN(K1808)</f>
        <v>10</v>
      </c>
      <c r="AF1808" s="6" t="str">
        <f t="shared" si="227"/>
        <v>in Betrieb</v>
      </c>
    </row>
    <row r="1809" spans="1:32" x14ac:dyDescent="0.25">
      <c r="A1809" s="139" t="s">
        <v>4669</v>
      </c>
      <c r="B1809" s="139"/>
      <c r="C1809" s="139" t="s">
        <v>4670</v>
      </c>
      <c r="D1809" s="139">
        <v>39579</v>
      </c>
      <c r="E1809" s="139" t="s">
        <v>6406</v>
      </c>
      <c r="F1809" s="139" t="s">
        <v>6407</v>
      </c>
      <c r="G1809" s="139" t="s">
        <v>99</v>
      </c>
      <c r="H1809" s="139"/>
      <c r="I1809" s="32">
        <v>2015</v>
      </c>
      <c r="J1809" s="32">
        <v>2015</v>
      </c>
      <c r="K1809" s="50" t="s">
        <v>1</v>
      </c>
      <c r="L1809" s="50" t="s">
        <v>3864</v>
      </c>
      <c r="M1809" s="50"/>
      <c r="N1809" s="50"/>
      <c r="O1809" s="50" t="s">
        <v>3864</v>
      </c>
      <c r="P1809" s="50" t="s">
        <v>55</v>
      </c>
      <c r="Q1809" s="50"/>
      <c r="R1809" s="140">
        <v>92.4</v>
      </c>
      <c r="S1809" s="140"/>
      <c r="T1809" s="151"/>
      <c r="U1809" s="140"/>
      <c r="V1809" s="164" t="s">
        <v>1</v>
      </c>
      <c r="W1809" s="170" t="str">
        <f t="shared" ca="1" si="223"/>
        <v>2015</v>
      </c>
      <c r="X1809" s="170" t="e">
        <f>INDEX(Kraftwerksliste!$C$21:$Z$559,MATCH(A1809,Kraftwerksliste!$D$21:$D$559,0),17)</f>
        <v>#N/A</v>
      </c>
      <c r="Z1809" s="153" t="str" cm="1">
        <f t="array" aca="1" ref="Z1809" ca="1">CELL("format",I1809)</f>
        <v>G</v>
      </c>
      <c r="AA1809" s="6">
        <v>1808</v>
      </c>
      <c r="AB1809" s="173" t="str">
        <f t="shared" ca="1" si="224"/>
        <v>2015</v>
      </c>
      <c r="AC1809" s="6">
        <f t="shared" si="225"/>
        <v>0</v>
      </c>
      <c r="AD1809" s="6">
        <f t="shared" si="226"/>
        <v>0</v>
      </c>
      <c r="AE1809" s="6">
        <f t="shared" si="228"/>
        <v>10</v>
      </c>
      <c r="AF1809" s="6" t="str">
        <f t="shared" si="227"/>
        <v>in Betrieb</v>
      </c>
    </row>
    <row r="1810" spans="1:32" ht="100" x14ac:dyDescent="0.25">
      <c r="A1810" s="54" t="s">
        <v>4407</v>
      </c>
      <c r="B1810" s="51"/>
      <c r="C1810" s="51" t="s">
        <v>4408</v>
      </c>
      <c r="D1810" s="75">
        <v>39579</v>
      </c>
      <c r="E1810" s="62" t="s">
        <v>6233</v>
      </c>
      <c r="F1810" s="51" t="s">
        <v>6234</v>
      </c>
      <c r="G1810" s="36" t="s">
        <v>99</v>
      </c>
      <c r="H1810" s="50"/>
      <c r="I1810" s="32">
        <v>2014</v>
      </c>
      <c r="J1810" s="32">
        <v>2014</v>
      </c>
      <c r="K1810" s="50" t="s">
        <v>1</v>
      </c>
      <c r="L1810" s="50" t="s">
        <v>3864</v>
      </c>
      <c r="M1810" s="51"/>
      <c r="N1810" s="50"/>
      <c r="O1810" s="92" t="s">
        <v>3864</v>
      </c>
      <c r="P1810" s="36" t="s">
        <v>55</v>
      </c>
      <c r="Q1810" s="50"/>
      <c r="R1810" s="76">
        <v>12.98</v>
      </c>
      <c r="S1810" s="58"/>
      <c r="T1810" s="50"/>
      <c r="U1810" s="62"/>
      <c r="V1810" s="154" t="s">
        <v>1</v>
      </c>
      <c r="W1810" s="170" t="str">
        <f t="shared" ca="1" si="223"/>
        <v>2014</v>
      </c>
      <c r="X1810" s="170" t="e">
        <f>INDEX(Kraftwerksliste!$C$21:$Z$559,MATCH(A1810,Kraftwerksliste!$D$21:$D$559,0),17)</f>
        <v>#N/A</v>
      </c>
      <c r="Z1810" s="153" t="str" cm="1">
        <f t="array" aca="1" ref="Z1810" ca="1">CELL("format",I1810)</f>
        <v>G</v>
      </c>
      <c r="AA1810" s="6">
        <v>1809</v>
      </c>
      <c r="AB1810" s="173" t="str">
        <f t="shared" ca="1" si="224"/>
        <v>2014</v>
      </c>
      <c r="AC1810" s="6">
        <f t="shared" si="225"/>
        <v>0</v>
      </c>
      <c r="AD1810" s="6">
        <f t="shared" si="226"/>
        <v>0</v>
      </c>
      <c r="AE1810" s="6">
        <f t="shared" si="228"/>
        <v>10</v>
      </c>
      <c r="AF1810" s="6" t="str">
        <f t="shared" si="227"/>
        <v>in Betrieb</v>
      </c>
    </row>
    <row r="1811" spans="1:32" x14ac:dyDescent="0.25">
      <c r="A1811" s="139" t="s">
        <v>4970</v>
      </c>
      <c r="B1811" s="139"/>
      <c r="C1811" s="139" t="s">
        <v>4971</v>
      </c>
      <c r="D1811" s="139">
        <v>39517</v>
      </c>
      <c r="E1811" s="139" t="s">
        <v>6578</v>
      </c>
      <c r="F1811" s="139" t="s">
        <v>6579</v>
      </c>
      <c r="G1811" s="139" t="s">
        <v>99</v>
      </c>
      <c r="H1811" s="139"/>
      <c r="I1811" s="32">
        <v>2015</v>
      </c>
      <c r="J1811" s="32">
        <v>2015</v>
      </c>
      <c r="K1811" s="139" t="s">
        <v>1</v>
      </c>
      <c r="L1811" s="139" t="s">
        <v>3864</v>
      </c>
      <c r="M1811" s="139"/>
      <c r="N1811" s="139"/>
      <c r="O1811" s="139" t="s">
        <v>3864</v>
      </c>
      <c r="P1811" s="139" t="s">
        <v>55</v>
      </c>
      <c r="Q1811" s="139"/>
      <c r="R1811" s="140">
        <v>13.2</v>
      </c>
      <c r="S1811" s="140"/>
      <c r="T1811" s="151"/>
      <c r="U1811" s="140"/>
      <c r="V1811" s="164" t="s">
        <v>1</v>
      </c>
      <c r="W1811" s="170" t="str">
        <f t="shared" ca="1" si="223"/>
        <v>2015</v>
      </c>
      <c r="X1811" s="170" t="e">
        <f>INDEX(Kraftwerksliste!$C$21:$Z$559,MATCH(A1811,Kraftwerksliste!$D$21:$D$559,0),17)</f>
        <v>#N/A</v>
      </c>
      <c r="Z1811" s="153" t="str" cm="1">
        <f t="array" aca="1" ref="Z1811" ca="1">CELL("format",I1811)</f>
        <v>G</v>
      </c>
      <c r="AA1811" s="6">
        <v>1810</v>
      </c>
      <c r="AB1811" s="173" t="str">
        <f t="shared" ca="1" si="224"/>
        <v>2015</v>
      </c>
      <c r="AC1811" s="6">
        <f t="shared" si="225"/>
        <v>0</v>
      </c>
      <c r="AD1811" s="6">
        <f t="shared" si="226"/>
        <v>0</v>
      </c>
      <c r="AE1811" s="6">
        <f t="shared" si="228"/>
        <v>10</v>
      </c>
      <c r="AF1811" s="6" t="str">
        <f t="shared" si="227"/>
        <v>in Betrieb</v>
      </c>
    </row>
    <row r="1812" spans="1:32" x14ac:dyDescent="0.25">
      <c r="A1812" s="139" t="s">
        <v>5913</v>
      </c>
      <c r="B1812" s="139"/>
      <c r="C1812" s="139" t="s">
        <v>5914</v>
      </c>
      <c r="D1812" s="139">
        <v>39264</v>
      </c>
      <c r="E1812" s="139" t="s">
        <v>7145</v>
      </c>
      <c r="F1812" s="139" t="s">
        <v>7146</v>
      </c>
      <c r="G1812" s="139" t="s">
        <v>99</v>
      </c>
      <c r="H1812" s="139"/>
      <c r="I1812" s="32">
        <v>2015</v>
      </c>
      <c r="J1812" s="32">
        <v>2015</v>
      </c>
      <c r="K1812" s="139" t="s">
        <v>1</v>
      </c>
      <c r="L1812" s="139" t="s">
        <v>3864</v>
      </c>
      <c r="M1812" s="139"/>
      <c r="N1812" s="139"/>
      <c r="O1812" s="139" t="s">
        <v>3864</v>
      </c>
      <c r="P1812" s="139" t="s">
        <v>55</v>
      </c>
      <c r="Q1812" s="139"/>
      <c r="R1812" s="140">
        <v>30</v>
      </c>
      <c r="S1812" s="140"/>
      <c r="T1812" s="151"/>
      <c r="U1812" s="140"/>
      <c r="V1812" s="164" t="s">
        <v>1</v>
      </c>
      <c r="W1812" s="170" t="str">
        <f t="shared" ca="1" si="223"/>
        <v>2015</v>
      </c>
      <c r="X1812" s="170" t="e">
        <f>INDEX(Kraftwerksliste!$C$21:$Z$559,MATCH(A1812,Kraftwerksliste!$D$21:$D$559,0),17)</f>
        <v>#N/A</v>
      </c>
      <c r="Z1812" s="153" t="str" cm="1">
        <f t="array" aca="1" ref="Z1812" ca="1">CELL("format",I1812)</f>
        <v>G</v>
      </c>
      <c r="AA1812" s="6">
        <v>1811</v>
      </c>
      <c r="AB1812" s="173" t="str">
        <f t="shared" ca="1" si="224"/>
        <v>2015</v>
      </c>
      <c r="AC1812" s="6">
        <f t="shared" si="225"/>
        <v>0</v>
      </c>
      <c r="AD1812" s="6">
        <f t="shared" si="226"/>
        <v>0</v>
      </c>
      <c r="AE1812" s="6">
        <f t="shared" si="228"/>
        <v>10</v>
      </c>
      <c r="AF1812" s="6" t="str">
        <f t="shared" si="227"/>
        <v>in Betrieb</v>
      </c>
    </row>
    <row r="1813" spans="1:32" x14ac:dyDescent="0.25">
      <c r="A1813" s="50" t="s">
        <v>4570</v>
      </c>
      <c r="B1813" s="50"/>
      <c r="C1813" s="50" t="s">
        <v>4462</v>
      </c>
      <c r="D1813" s="77">
        <v>39606</v>
      </c>
      <c r="E1813" s="50" t="s">
        <v>6343</v>
      </c>
      <c r="F1813" s="50" t="s">
        <v>6345</v>
      </c>
      <c r="G1813" s="56" t="s">
        <v>99</v>
      </c>
      <c r="H1813" s="50"/>
      <c r="I1813" s="32">
        <v>2014</v>
      </c>
      <c r="J1813" s="32">
        <v>2014</v>
      </c>
      <c r="K1813" s="50" t="s">
        <v>1</v>
      </c>
      <c r="L1813" s="50" t="s">
        <v>3864</v>
      </c>
      <c r="M1813" s="50"/>
      <c r="N1813" s="50"/>
      <c r="O1813" s="50" t="s">
        <v>3864</v>
      </c>
      <c r="P1813" s="50" t="s">
        <v>55</v>
      </c>
      <c r="Q1813" s="33"/>
      <c r="R1813" s="55">
        <v>21.3</v>
      </c>
      <c r="S1813" s="57"/>
      <c r="T1813" s="54"/>
      <c r="U1813" s="50"/>
      <c r="V1813" s="153" t="s">
        <v>1</v>
      </c>
      <c r="W1813" s="170" t="str">
        <f t="shared" ca="1" si="223"/>
        <v>2014</v>
      </c>
      <c r="X1813" s="170" t="e">
        <f>INDEX(Kraftwerksliste!$C$21:$Z$559,MATCH(A1813,Kraftwerksliste!$D$21:$D$559,0),17)</f>
        <v>#N/A</v>
      </c>
      <c r="Z1813" s="153" t="str" cm="1">
        <f t="array" aca="1" ref="Z1813" ca="1">CELL("format",I1813)</f>
        <v>G</v>
      </c>
      <c r="AA1813" s="6">
        <v>1812</v>
      </c>
      <c r="AB1813" s="173" t="str">
        <f t="shared" ca="1" si="224"/>
        <v>2014</v>
      </c>
      <c r="AC1813" s="6">
        <f t="shared" si="225"/>
        <v>0</v>
      </c>
      <c r="AD1813" s="6">
        <f t="shared" si="226"/>
        <v>0</v>
      </c>
      <c r="AE1813" s="6">
        <f t="shared" si="228"/>
        <v>10</v>
      </c>
      <c r="AF1813" s="6" t="str">
        <f t="shared" si="227"/>
        <v>in Betrieb</v>
      </c>
    </row>
    <row r="1814" spans="1:32" x14ac:dyDescent="0.25">
      <c r="A1814" s="54" t="s">
        <v>4044</v>
      </c>
      <c r="B1814" s="103"/>
      <c r="C1814" s="50" t="s">
        <v>4045</v>
      </c>
      <c r="D1814" s="75">
        <v>39606</v>
      </c>
      <c r="E1814" s="62" t="s">
        <v>6051</v>
      </c>
      <c r="F1814" s="50" t="s">
        <v>6052</v>
      </c>
      <c r="G1814" s="56" t="s">
        <v>99</v>
      </c>
      <c r="H1814" s="50"/>
      <c r="I1814" s="32">
        <v>2015</v>
      </c>
      <c r="J1814" s="32">
        <v>2015</v>
      </c>
      <c r="K1814" s="50" t="s">
        <v>1</v>
      </c>
      <c r="L1814" s="50" t="s">
        <v>3864</v>
      </c>
      <c r="M1814" s="50"/>
      <c r="N1814" s="50"/>
      <c r="O1814" s="92" t="s">
        <v>3864</v>
      </c>
      <c r="P1814" s="50" t="s">
        <v>55</v>
      </c>
      <c r="Q1814" s="50"/>
      <c r="R1814" s="76">
        <v>12.5</v>
      </c>
      <c r="S1814" s="50"/>
      <c r="T1814" s="54"/>
      <c r="U1814" s="50"/>
      <c r="V1814" s="153" t="s">
        <v>1</v>
      </c>
      <c r="W1814" s="170" t="str">
        <f t="shared" ca="1" si="223"/>
        <v>2015</v>
      </c>
      <c r="X1814" s="170" t="e">
        <f>INDEX(Kraftwerksliste!$C$21:$Z$559,MATCH(A1814,Kraftwerksliste!$D$21:$D$559,0),17)</f>
        <v>#N/A</v>
      </c>
      <c r="Z1814" s="153" t="str" cm="1">
        <f t="array" aca="1" ref="Z1814" ca="1">CELL("format",I1814)</f>
        <v>G</v>
      </c>
      <c r="AA1814" s="6">
        <v>1813</v>
      </c>
      <c r="AB1814" s="173" t="str">
        <f t="shared" ca="1" si="224"/>
        <v>2015</v>
      </c>
      <c r="AC1814" s="6">
        <f t="shared" si="225"/>
        <v>0</v>
      </c>
      <c r="AD1814" s="6">
        <f t="shared" si="226"/>
        <v>0</v>
      </c>
      <c r="AE1814" s="6">
        <f t="shared" si="228"/>
        <v>10</v>
      </c>
      <c r="AF1814" s="6" t="str">
        <f t="shared" si="227"/>
        <v>in Betrieb</v>
      </c>
    </row>
    <row r="1815" spans="1:32" x14ac:dyDescent="0.25">
      <c r="A1815" s="139" t="s">
        <v>5601</v>
      </c>
      <c r="B1815" s="139"/>
      <c r="C1815" s="139" t="s">
        <v>5602</v>
      </c>
      <c r="D1815" s="139">
        <v>6667</v>
      </c>
      <c r="E1815" s="139" t="s">
        <v>6951</v>
      </c>
      <c r="F1815" s="139" t="s">
        <v>6952</v>
      </c>
      <c r="G1815" s="139" t="s">
        <v>99</v>
      </c>
      <c r="H1815" s="139"/>
      <c r="I1815" s="32">
        <v>2010</v>
      </c>
      <c r="J1815" s="32">
        <v>2010</v>
      </c>
      <c r="K1815" s="139" t="s">
        <v>1</v>
      </c>
      <c r="L1815" s="139" t="s">
        <v>3864</v>
      </c>
      <c r="M1815" s="139"/>
      <c r="N1815" s="139"/>
      <c r="O1815" s="139" t="s">
        <v>3864</v>
      </c>
      <c r="P1815" s="139" t="s">
        <v>55</v>
      </c>
      <c r="Q1815" s="139"/>
      <c r="R1815" s="140">
        <v>18</v>
      </c>
      <c r="S1815" s="140"/>
      <c r="T1815" s="151"/>
      <c r="U1815" s="140"/>
      <c r="V1815" s="164" t="s">
        <v>1</v>
      </c>
      <c r="W1815" s="170" t="str">
        <f t="shared" ca="1" si="223"/>
        <v>2010</v>
      </c>
      <c r="X1815" s="170" t="e">
        <f>INDEX(Kraftwerksliste!$C$21:$Z$559,MATCH(A1815,Kraftwerksliste!$D$21:$D$559,0),17)</f>
        <v>#N/A</v>
      </c>
      <c r="Z1815" s="153" t="str" cm="1">
        <f t="array" aca="1" ref="Z1815" ca="1">CELL("format",I1815)</f>
        <v>G</v>
      </c>
      <c r="AA1815" s="6">
        <v>1814</v>
      </c>
      <c r="AB1815" s="173" t="str">
        <f t="shared" ca="1" si="224"/>
        <v>2010</v>
      </c>
      <c r="AC1815" s="6">
        <f t="shared" si="225"/>
        <v>0</v>
      </c>
      <c r="AD1815" s="6">
        <f t="shared" si="226"/>
        <v>0</v>
      </c>
      <c r="AE1815" s="6">
        <f t="shared" si="228"/>
        <v>10</v>
      </c>
      <c r="AF1815" s="6" t="str">
        <f t="shared" si="227"/>
        <v>in Betrieb</v>
      </c>
    </row>
    <row r="1816" spans="1:32" x14ac:dyDescent="0.25">
      <c r="A1816" s="139" t="s">
        <v>5403</v>
      </c>
      <c r="B1816" s="139" t="s">
        <v>5404</v>
      </c>
      <c r="C1816" s="139" t="s">
        <v>5405</v>
      </c>
      <c r="D1816" s="139">
        <v>6198</v>
      </c>
      <c r="E1816" s="139" t="s">
        <v>6833</v>
      </c>
      <c r="F1816" s="139" t="s">
        <v>6834</v>
      </c>
      <c r="G1816" s="139" t="s">
        <v>99</v>
      </c>
      <c r="H1816" s="139"/>
      <c r="I1816" s="32">
        <v>2010</v>
      </c>
      <c r="J1816" s="32">
        <v>2010</v>
      </c>
      <c r="K1816" s="139" t="s">
        <v>1</v>
      </c>
      <c r="L1816" s="139" t="s">
        <v>3864</v>
      </c>
      <c r="M1816" s="139"/>
      <c r="N1816" s="139"/>
      <c r="O1816" s="139" t="s">
        <v>3864</v>
      </c>
      <c r="P1816" s="139" t="s">
        <v>55</v>
      </c>
      <c r="Q1816" s="139"/>
      <c r="R1816" s="140">
        <v>13.8</v>
      </c>
      <c r="S1816" s="140"/>
      <c r="T1816" s="151"/>
      <c r="U1816" s="140"/>
      <c r="V1816" s="164" t="s">
        <v>1</v>
      </c>
      <c r="W1816" s="170" t="str">
        <f t="shared" ca="1" si="223"/>
        <v>2010</v>
      </c>
      <c r="X1816" s="170" t="e">
        <f>INDEX(Kraftwerksliste!$C$21:$Z$559,MATCH(A1816,Kraftwerksliste!$D$21:$D$559,0),17)</f>
        <v>#N/A</v>
      </c>
      <c r="Z1816" s="153" t="str" cm="1">
        <f t="array" aca="1" ref="Z1816" ca="1">CELL("format",I1816)</f>
        <v>G</v>
      </c>
      <c r="AA1816" s="6">
        <v>1815</v>
      </c>
      <c r="AB1816" s="173" t="str">
        <f t="shared" ca="1" si="224"/>
        <v>2010</v>
      </c>
      <c r="AC1816" s="6">
        <f t="shared" si="225"/>
        <v>0</v>
      </c>
      <c r="AD1816" s="6">
        <f t="shared" si="226"/>
        <v>0</v>
      </c>
      <c r="AE1816" s="6">
        <f t="shared" si="228"/>
        <v>10</v>
      </c>
      <c r="AF1816" s="6" t="str">
        <f t="shared" si="227"/>
        <v>in Betrieb</v>
      </c>
    </row>
    <row r="1817" spans="1:32" x14ac:dyDescent="0.25">
      <c r="A1817" s="139" t="s">
        <v>5624</v>
      </c>
      <c r="B1817" s="139"/>
      <c r="C1817" s="139" t="s">
        <v>5625</v>
      </c>
      <c r="D1817" s="139">
        <v>39576</v>
      </c>
      <c r="E1817" s="139" t="s">
        <v>6975</v>
      </c>
      <c r="F1817" s="139" t="s">
        <v>6976</v>
      </c>
      <c r="G1817" s="139" t="s">
        <v>99</v>
      </c>
      <c r="H1817" s="139"/>
      <c r="I1817" s="32">
        <v>2015</v>
      </c>
      <c r="J1817" s="32">
        <v>2015</v>
      </c>
      <c r="K1817" s="139" t="s">
        <v>1</v>
      </c>
      <c r="L1817" s="139" t="s">
        <v>3864</v>
      </c>
      <c r="M1817" s="139"/>
      <c r="N1817" s="139"/>
      <c r="O1817" s="139" t="s">
        <v>3864</v>
      </c>
      <c r="P1817" s="139" t="s">
        <v>55</v>
      </c>
      <c r="Q1817" s="139"/>
      <c r="R1817" s="140">
        <v>13.2</v>
      </c>
      <c r="S1817" s="140"/>
      <c r="T1817" s="151"/>
      <c r="U1817" s="140"/>
      <c r="V1817" s="164" t="s">
        <v>1</v>
      </c>
      <c r="W1817" s="170" t="str">
        <f t="shared" ca="1" si="223"/>
        <v>2015</v>
      </c>
      <c r="X1817" s="170" t="e">
        <f>INDEX(Kraftwerksliste!$C$21:$Z$559,MATCH(A1817,Kraftwerksliste!$D$21:$D$559,0),17)</f>
        <v>#N/A</v>
      </c>
      <c r="Z1817" s="153" t="str" cm="1">
        <f t="array" aca="1" ref="Z1817" ca="1">CELL("format",I1817)</f>
        <v>G</v>
      </c>
      <c r="AA1817" s="6">
        <v>1816</v>
      </c>
      <c r="AB1817" s="173" t="str">
        <f t="shared" ca="1" si="224"/>
        <v>2015</v>
      </c>
      <c r="AC1817" s="6">
        <f t="shared" si="225"/>
        <v>0</v>
      </c>
      <c r="AD1817" s="6">
        <f t="shared" si="226"/>
        <v>0</v>
      </c>
      <c r="AE1817" s="6">
        <f t="shared" si="228"/>
        <v>10</v>
      </c>
      <c r="AF1817" s="6" t="str">
        <f t="shared" si="227"/>
        <v>in Betrieb</v>
      </c>
    </row>
    <row r="1818" spans="1:32" x14ac:dyDescent="0.25">
      <c r="A1818" s="139" t="s">
        <v>5042</v>
      </c>
      <c r="B1818" s="139"/>
      <c r="C1818" s="139" t="s">
        <v>5043</v>
      </c>
      <c r="D1818" s="139">
        <v>6542</v>
      </c>
      <c r="E1818" s="139" t="s">
        <v>5043</v>
      </c>
      <c r="F1818" s="139" t="s">
        <v>6627</v>
      </c>
      <c r="G1818" s="139" t="s">
        <v>99</v>
      </c>
      <c r="H1818" s="139"/>
      <c r="I1818" s="32">
        <v>2010</v>
      </c>
      <c r="J1818" s="32">
        <v>2010</v>
      </c>
      <c r="K1818" s="139" t="s">
        <v>1</v>
      </c>
      <c r="L1818" s="139" t="s">
        <v>3864</v>
      </c>
      <c r="M1818" s="139"/>
      <c r="N1818" s="139"/>
      <c r="O1818" s="139" t="s">
        <v>3864</v>
      </c>
      <c r="P1818" s="139" t="s">
        <v>55</v>
      </c>
      <c r="Q1818" s="139"/>
      <c r="R1818" s="140">
        <v>12</v>
      </c>
      <c r="S1818" s="140"/>
      <c r="T1818" s="151"/>
      <c r="U1818" s="140"/>
      <c r="V1818" s="164" t="s">
        <v>1</v>
      </c>
      <c r="W1818" s="170" t="str">
        <f t="shared" ca="1" si="223"/>
        <v>2010</v>
      </c>
      <c r="X1818" s="170" t="e">
        <f>INDEX(Kraftwerksliste!$C$21:$Z$559,MATCH(A1818,Kraftwerksliste!$D$21:$D$559,0),17)</f>
        <v>#N/A</v>
      </c>
      <c r="Z1818" s="153" t="str" cm="1">
        <f t="array" aca="1" ref="Z1818" ca="1">CELL("format",I1818)</f>
        <v>G</v>
      </c>
      <c r="AA1818" s="6">
        <v>1817</v>
      </c>
      <c r="AB1818" s="173" t="str">
        <f t="shared" ca="1" si="224"/>
        <v>2010</v>
      </c>
      <c r="AC1818" s="6">
        <f t="shared" si="225"/>
        <v>0</v>
      </c>
      <c r="AD1818" s="6">
        <f t="shared" si="226"/>
        <v>0</v>
      </c>
      <c r="AE1818" s="6">
        <f t="shared" si="228"/>
        <v>10</v>
      </c>
      <c r="AF1818" s="6" t="str">
        <f t="shared" si="227"/>
        <v>in Betrieb</v>
      </c>
    </row>
    <row r="1819" spans="1:32" x14ac:dyDescent="0.25">
      <c r="A1819" s="139" t="s">
        <v>5339</v>
      </c>
      <c r="B1819" s="139"/>
      <c r="C1819" s="139" t="s">
        <v>5340</v>
      </c>
      <c r="D1819" s="139" t="s">
        <v>155</v>
      </c>
      <c r="E1819" s="139" t="s">
        <v>5340</v>
      </c>
      <c r="F1819" s="139" t="s">
        <v>6789</v>
      </c>
      <c r="G1819" s="139" t="s">
        <v>99</v>
      </c>
      <c r="H1819" s="139"/>
      <c r="I1819" s="32">
        <v>2010</v>
      </c>
      <c r="J1819" s="32">
        <v>2010</v>
      </c>
      <c r="K1819" s="139" t="s">
        <v>1</v>
      </c>
      <c r="L1819" s="139" t="s">
        <v>3864</v>
      </c>
      <c r="M1819" s="139"/>
      <c r="N1819" s="139"/>
      <c r="O1819" s="139" t="s">
        <v>3864</v>
      </c>
      <c r="P1819" s="139" t="s">
        <v>55</v>
      </c>
      <c r="Q1819" s="139"/>
      <c r="R1819" s="140">
        <v>12</v>
      </c>
      <c r="S1819" s="140"/>
      <c r="T1819" s="151"/>
      <c r="U1819" s="140"/>
      <c r="V1819" s="164" t="s">
        <v>1</v>
      </c>
      <c r="W1819" s="170" t="str">
        <f t="shared" ca="1" si="223"/>
        <v>2010</v>
      </c>
      <c r="X1819" s="170" t="e">
        <f>INDEX(Kraftwerksliste!$C$21:$Z$559,MATCH(A1819,Kraftwerksliste!$D$21:$D$559,0),17)</f>
        <v>#N/A</v>
      </c>
      <c r="Z1819" s="153" t="str" cm="1">
        <f t="array" aca="1" ref="Z1819" ca="1">CELL("format",I1819)</f>
        <v>G</v>
      </c>
      <c r="AA1819" s="6">
        <v>1818</v>
      </c>
      <c r="AB1819" s="173" t="str">
        <f t="shared" ca="1" si="224"/>
        <v>2010</v>
      </c>
      <c r="AC1819" s="6">
        <f t="shared" si="225"/>
        <v>0</v>
      </c>
      <c r="AD1819" s="6">
        <f t="shared" si="226"/>
        <v>0</v>
      </c>
      <c r="AE1819" s="6">
        <f t="shared" si="228"/>
        <v>10</v>
      </c>
      <c r="AF1819" s="6" t="str">
        <f t="shared" si="227"/>
        <v>in Betrieb</v>
      </c>
    </row>
    <row r="1820" spans="1:32" x14ac:dyDescent="0.25">
      <c r="A1820" s="139" t="s">
        <v>5025</v>
      </c>
      <c r="B1820" s="139"/>
      <c r="C1820" s="139" t="s">
        <v>5026</v>
      </c>
      <c r="D1820" s="139">
        <v>6618</v>
      </c>
      <c r="E1820" s="139" t="s">
        <v>6616</v>
      </c>
      <c r="F1820" s="139">
        <v>42401</v>
      </c>
      <c r="G1820" s="139" t="s">
        <v>99</v>
      </c>
      <c r="H1820" s="139"/>
      <c r="I1820" s="32">
        <v>2010</v>
      </c>
      <c r="J1820" s="32">
        <v>2010</v>
      </c>
      <c r="K1820" s="139" t="s">
        <v>1</v>
      </c>
      <c r="L1820" s="139" t="s">
        <v>3864</v>
      </c>
      <c r="M1820" s="139"/>
      <c r="N1820" s="139"/>
      <c r="O1820" s="139" t="s">
        <v>3864</v>
      </c>
      <c r="P1820" s="139" t="s">
        <v>55</v>
      </c>
      <c r="Q1820" s="139"/>
      <c r="R1820" s="140">
        <v>10</v>
      </c>
      <c r="S1820" s="140"/>
      <c r="T1820" s="151"/>
      <c r="U1820" s="140"/>
      <c r="V1820" s="164" t="s">
        <v>1</v>
      </c>
      <c r="W1820" s="170" t="str">
        <f t="shared" ca="1" si="223"/>
        <v>2010</v>
      </c>
      <c r="X1820" s="170" t="e">
        <f>INDEX(Kraftwerksliste!$C$21:$Z$559,MATCH(A1820,Kraftwerksliste!$D$21:$D$559,0),17)</f>
        <v>#N/A</v>
      </c>
      <c r="Z1820" s="153" t="str" cm="1">
        <f t="array" aca="1" ref="Z1820" ca="1">CELL("format",I1820)</f>
        <v>G</v>
      </c>
      <c r="AA1820" s="6">
        <v>1819</v>
      </c>
      <c r="AB1820" s="173" t="str">
        <f t="shared" ca="1" si="224"/>
        <v>2010</v>
      </c>
      <c r="AC1820" s="6">
        <f t="shared" si="225"/>
        <v>0</v>
      </c>
      <c r="AD1820" s="6">
        <f t="shared" si="226"/>
        <v>0</v>
      </c>
      <c r="AE1820" s="6">
        <f t="shared" si="228"/>
        <v>10</v>
      </c>
      <c r="AF1820" s="6" t="str">
        <f t="shared" si="227"/>
        <v>in Betrieb</v>
      </c>
    </row>
    <row r="1821" spans="1:32" x14ac:dyDescent="0.25">
      <c r="A1821" s="139" t="s">
        <v>5054</v>
      </c>
      <c r="B1821" s="139"/>
      <c r="C1821" s="139" t="s">
        <v>5055</v>
      </c>
      <c r="D1821" s="139">
        <v>6618</v>
      </c>
      <c r="E1821" s="139" t="s">
        <v>6631</v>
      </c>
      <c r="F1821" s="139" t="s">
        <v>6632</v>
      </c>
      <c r="G1821" s="139" t="s">
        <v>99</v>
      </c>
      <c r="H1821" s="139"/>
      <c r="I1821" s="32">
        <v>2010</v>
      </c>
      <c r="J1821" s="32">
        <v>2010</v>
      </c>
      <c r="K1821" s="139" t="s">
        <v>1</v>
      </c>
      <c r="L1821" s="139" t="s">
        <v>3864</v>
      </c>
      <c r="M1821" s="139"/>
      <c r="N1821" s="139"/>
      <c r="O1821" s="139" t="s">
        <v>3864</v>
      </c>
      <c r="P1821" s="139" t="s">
        <v>55</v>
      </c>
      <c r="Q1821" s="139"/>
      <c r="R1821" s="140">
        <v>10</v>
      </c>
      <c r="S1821" s="140"/>
      <c r="T1821" s="151"/>
      <c r="U1821" s="140"/>
      <c r="V1821" s="164" t="s">
        <v>1</v>
      </c>
      <c r="W1821" s="170" t="str">
        <f t="shared" ca="1" si="223"/>
        <v>2010</v>
      </c>
      <c r="X1821" s="170" t="e">
        <f>INDEX(Kraftwerksliste!$C$21:$Z$559,MATCH(A1821,Kraftwerksliste!$D$21:$D$559,0),17)</f>
        <v>#N/A</v>
      </c>
      <c r="Z1821" s="153" t="str" cm="1">
        <f t="array" aca="1" ref="Z1821" ca="1">CELL("format",I1821)</f>
        <v>G</v>
      </c>
      <c r="AA1821" s="6">
        <v>1820</v>
      </c>
      <c r="AB1821" s="173" t="str">
        <f t="shared" ca="1" si="224"/>
        <v>2010</v>
      </c>
      <c r="AC1821" s="6">
        <f t="shared" si="225"/>
        <v>0</v>
      </c>
      <c r="AD1821" s="6">
        <f t="shared" si="226"/>
        <v>0</v>
      </c>
      <c r="AE1821" s="6">
        <f t="shared" si="228"/>
        <v>10</v>
      </c>
      <c r="AF1821" s="6" t="str">
        <f t="shared" si="227"/>
        <v>in Betrieb</v>
      </c>
    </row>
    <row r="1822" spans="1:32" x14ac:dyDescent="0.25">
      <c r="A1822" s="139" t="s">
        <v>5135</v>
      </c>
      <c r="B1822" s="139"/>
      <c r="C1822" s="139" t="s">
        <v>5136</v>
      </c>
      <c r="D1822" s="139">
        <v>25779</v>
      </c>
      <c r="E1822" s="139" t="s">
        <v>6683</v>
      </c>
      <c r="F1822" s="139" t="s">
        <v>6684</v>
      </c>
      <c r="G1822" s="139" t="s">
        <v>78</v>
      </c>
      <c r="H1822" s="139"/>
      <c r="I1822" s="32">
        <v>2014</v>
      </c>
      <c r="J1822" s="32">
        <v>2014</v>
      </c>
      <c r="K1822" s="139" t="s">
        <v>1</v>
      </c>
      <c r="L1822" s="139" t="s">
        <v>3864</v>
      </c>
      <c r="M1822" s="139"/>
      <c r="N1822" s="139"/>
      <c r="O1822" s="139" t="s">
        <v>3864</v>
      </c>
      <c r="P1822" s="139" t="s">
        <v>55</v>
      </c>
      <c r="Q1822" s="139"/>
      <c r="R1822" s="140">
        <v>69.3</v>
      </c>
      <c r="S1822" s="140"/>
      <c r="T1822" s="151"/>
      <c r="U1822" s="140"/>
      <c r="V1822" s="164" t="s">
        <v>1</v>
      </c>
      <c r="W1822" s="170" t="str">
        <f t="shared" ca="1" si="223"/>
        <v>2014</v>
      </c>
      <c r="X1822" s="170" t="e">
        <f>INDEX(Kraftwerksliste!$C$21:$Z$559,MATCH(A1822,Kraftwerksliste!$D$21:$D$559,0),17)</f>
        <v>#N/A</v>
      </c>
      <c r="Z1822" s="153" t="str" cm="1">
        <f t="array" aca="1" ref="Z1822" ca="1">CELL("format",I1822)</f>
        <v>G</v>
      </c>
      <c r="AA1822" s="6">
        <v>1821</v>
      </c>
      <c r="AB1822" s="173" t="str">
        <f t="shared" ca="1" si="224"/>
        <v>2014</v>
      </c>
      <c r="AC1822" s="6">
        <f t="shared" si="225"/>
        <v>0</v>
      </c>
      <c r="AD1822" s="6">
        <f t="shared" si="226"/>
        <v>0</v>
      </c>
      <c r="AE1822" s="6">
        <f t="shared" si="228"/>
        <v>10</v>
      </c>
      <c r="AF1822" s="6" t="str">
        <f t="shared" si="227"/>
        <v>in Betrieb</v>
      </c>
    </row>
    <row r="1823" spans="1:32" x14ac:dyDescent="0.25">
      <c r="A1823" s="50" t="s">
        <v>4132</v>
      </c>
      <c r="B1823" s="50"/>
      <c r="C1823" s="50" t="s">
        <v>4133</v>
      </c>
      <c r="D1823" s="77">
        <v>25541</v>
      </c>
      <c r="E1823" s="50" t="s">
        <v>614</v>
      </c>
      <c r="F1823" s="50" t="s">
        <v>6090</v>
      </c>
      <c r="G1823" s="56" t="s">
        <v>78</v>
      </c>
      <c r="H1823" s="50"/>
      <c r="I1823" s="32">
        <v>2010</v>
      </c>
      <c r="J1823" s="32">
        <v>2010</v>
      </c>
      <c r="K1823" s="50" t="s">
        <v>1</v>
      </c>
      <c r="L1823" s="50" t="s">
        <v>3864</v>
      </c>
      <c r="M1823" s="50"/>
      <c r="N1823" s="50"/>
      <c r="O1823" s="50" t="s">
        <v>3864</v>
      </c>
      <c r="P1823" s="50" t="s">
        <v>55</v>
      </c>
      <c r="Q1823" s="50"/>
      <c r="R1823" s="55">
        <v>36</v>
      </c>
      <c r="S1823" s="50"/>
      <c r="T1823" s="147"/>
      <c r="U1823" s="50"/>
      <c r="V1823" s="153" t="s">
        <v>1</v>
      </c>
      <c r="W1823" s="170" t="str">
        <f t="shared" ca="1" si="223"/>
        <v>2010</v>
      </c>
      <c r="X1823" s="170" t="e">
        <f>INDEX(Kraftwerksliste!$C$21:$Z$559,MATCH(A1823,Kraftwerksliste!$D$21:$D$559,0),17)</f>
        <v>#N/A</v>
      </c>
      <c r="Z1823" s="153" t="str" cm="1">
        <f t="array" aca="1" ref="Z1823" ca="1">CELL("format",I1823)</f>
        <v>G</v>
      </c>
      <c r="AA1823" s="6">
        <v>1822</v>
      </c>
      <c r="AB1823" s="173" t="str">
        <f t="shared" ca="1" si="224"/>
        <v>2010</v>
      </c>
      <c r="AC1823" s="6">
        <f t="shared" si="225"/>
        <v>0</v>
      </c>
      <c r="AD1823" s="6">
        <f t="shared" si="226"/>
        <v>0</v>
      </c>
      <c r="AE1823" s="6">
        <f t="shared" si="228"/>
        <v>10</v>
      </c>
      <c r="AF1823" s="6" t="str">
        <f t="shared" si="227"/>
        <v>in Betrieb</v>
      </c>
    </row>
    <row r="1824" spans="1:32" x14ac:dyDescent="0.25">
      <c r="A1824" s="139" t="s">
        <v>5347</v>
      </c>
      <c r="B1824" s="139" t="s">
        <v>5348</v>
      </c>
      <c r="C1824" s="139" t="s">
        <v>5348</v>
      </c>
      <c r="D1824" s="139">
        <v>25821</v>
      </c>
      <c r="E1824" s="139" t="s">
        <v>6794</v>
      </c>
      <c r="F1824" s="139" t="s">
        <v>6795</v>
      </c>
      <c r="G1824" s="139" t="s">
        <v>78</v>
      </c>
      <c r="H1824" s="139"/>
      <c r="I1824" s="30">
        <v>37950</v>
      </c>
      <c r="J1824" s="30">
        <v>37950</v>
      </c>
      <c r="K1824" s="139" t="s">
        <v>1</v>
      </c>
      <c r="L1824" s="139" t="s">
        <v>3864</v>
      </c>
      <c r="M1824" s="139"/>
      <c r="N1824" s="139"/>
      <c r="O1824" s="139" t="s">
        <v>3864</v>
      </c>
      <c r="P1824" s="139" t="s">
        <v>55</v>
      </c>
      <c r="Q1824" s="139"/>
      <c r="R1824" s="140">
        <v>208.8</v>
      </c>
      <c r="S1824" s="140"/>
      <c r="T1824" s="151"/>
      <c r="U1824" s="140" t="s">
        <v>7395</v>
      </c>
      <c r="V1824" s="164" t="s">
        <v>1</v>
      </c>
      <c r="W1824" s="170">
        <f t="shared" ca="1" si="223"/>
        <v>2003</v>
      </c>
      <c r="X1824" s="170" t="e">
        <f>INDEX(Kraftwerksliste!$C$21:$Z$559,MATCH(A1824,Kraftwerksliste!$D$21:$D$559,0),17)</f>
        <v>#N/A</v>
      </c>
      <c r="Z1824" s="153" t="str" cm="1">
        <f t="array" aca="1" ref="Z1824" ca="1">CELL("format",I1824)</f>
        <v>D1</v>
      </c>
      <c r="AA1824" s="6">
        <v>1823</v>
      </c>
      <c r="AB1824" s="173">
        <f t="shared" ca="1" si="224"/>
        <v>2003</v>
      </c>
      <c r="AC1824" s="6">
        <f t="shared" si="225"/>
        <v>0</v>
      </c>
      <c r="AD1824" s="6">
        <f t="shared" si="226"/>
        <v>0</v>
      </c>
      <c r="AE1824" s="6">
        <f t="shared" si="228"/>
        <v>10</v>
      </c>
      <c r="AF1824" s="6" t="str">
        <f t="shared" si="227"/>
        <v>in Betrieb</v>
      </c>
    </row>
    <row r="1825" spans="1:32" x14ac:dyDescent="0.25">
      <c r="A1825" s="139" t="s">
        <v>5377</v>
      </c>
      <c r="B1825" s="139"/>
      <c r="C1825" s="139" t="s">
        <v>5378</v>
      </c>
      <c r="D1825" s="139">
        <v>25920</v>
      </c>
      <c r="E1825" s="139" t="s">
        <v>6810</v>
      </c>
      <c r="F1825" s="139" t="s">
        <v>6811</v>
      </c>
      <c r="G1825" s="139" t="s">
        <v>78</v>
      </c>
      <c r="H1825" s="139"/>
      <c r="I1825" s="32">
        <v>2015</v>
      </c>
      <c r="J1825" s="32">
        <v>2015</v>
      </c>
      <c r="K1825" s="139" t="s">
        <v>1</v>
      </c>
      <c r="L1825" s="139" t="s">
        <v>3864</v>
      </c>
      <c r="M1825" s="139"/>
      <c r="N1825" s="139"/>
      <c r="O1825" s="139" t="s">
        <v>3864</v>
      </c>
      <c r="P1825" s="139" t="s">
        <v>55</v>
      </c>
      <c r="Q1825" s="139"/>
      <c r="R1825" s="140">
        <v>19.8</v>
      </c>
      <c r="S1825" s="140"/>
      <c r="T1825" s="151"/>
      <c r="U1825" s="140"/>
      <c r="V1825" s="164" t="s">
        <v>1</v>
      </c>
      <c r="W1825" s="170" t="str">
        <f t="shared" ca="1" si="223"/>
        <v>2015</v>
      </c>
      <c r="X1825" s="170" t="e">
        <f>INDEX(Kraftwerksliste!$C$21:$Z$559,MATCH(A1825,Kraftwerksliste!$D$21:$D$559,0),17)</f>
        <v>#N/A</v>
      </c>
      <c r="Z1825" s="153" t="str" cm="1">
        <f t="array" aca="1" ref="Z1825" ca="1">CELL("format",I1825)</f>
        <v>G</v>
      </c>
      <c r="AA1825" s="6">
        <v>1824</v>
      </c>
      <c r="AB1825" s="173" t="str">
        <f t="shared" ca="1" si="224"/>
        <v>2015</v>
      </c>
      <c r="AC1825" s="6">
        <f t="shared" si="225"/>
        <v>0</v>
      </c>
      <c r="AD1825" s="6">
        <f t="shared" si="226"/>
        <v>0</v>
      </c>
      <c r="AE1825" s="6">
        <f t="shared" si="228"/>
        <v>10</v>
      </c>
      <c r="AF1825" s="6" t="str">
        <f t="shared" si="227"/>
        <v>in Betrieb</v>
      </c>
    </row>
    <row r="1826" spans="1:32" x14ac:dyDescent="0.25">
      <c r="A1826" s="54" t="s">
        <v>4260</v>
      </c>
      <c r="B1826" s="54"/>
      <c r="C1826" s="50" t="s">
        <v>4261</v>
      </c>
      <c r="D1826" s="75">
        <v>25721</v>
      </c>
      <c r="E1826" s="62" t="s">
        <v>6168</v>
      </c>
      <c r="F1826" s="50" t="s">
        <v>6169</v>
      </c>
      <c r="G1826" s="56" t="s">
        <v>78</v>
      </c>
      <c r="H1826" s="50"/>
      <c r="I1826" s="32">
        <v>2014</v>
      </c>
      <c r="J1826" s="32">
        <v>2014</v>
      </c>
      <c r="K1826" s="50" t="s">
        <v>1</v>
      </c>
      <c r="L1826" s="50" t="s">
        <v>3864</v>
      </c>
      <c r="M1826" s="50"/>
      <c r="N1826" s="50"/>
      <c r="O1826" s="92" t="s">
        <v>3864</v>
      </c>
      <c r="P1826" s="50" t="s">
        <v>55</v>
      </c>
      <c r="Q1826" s="50"/>
      <c r="R1826" s="76">
        <v>28.99</v>
      </c>
      <c r="S1826" s="50"/>
      <c r="T1826" s="54"/>
      <c r="U1826" s="62"/>
      <c r="V1826" s="154" t="s">
        <v>1</v>
      </c>
      <c r="W1826" s="170" t="str">
        <f t="shared" ca="1" si="223"/>
        <v>2014</v>
      </c>
      <c r="X1826" s="170" t="e">
        <f>INDEX(Kraftwerksliste!$C$21:$Z$559,MATCH(A1826,Kraftwerksliste!$D$21:$D$559,0),17)</f>
        <v>#N/A</v>
      </c>
      <c r="Z1826" s="153" t="str" cm="1">
        <f t="array" aca="1" ref="Z1826" ca="1">CELL("format",I1826)</f>
        <v>G</v>
      </c>
      <c r="AA1826" s="6">
        <v>1825</v>
      </c>
      <c r="AB1826" s="173" t="str">
        <f t="shared" ca="1" si="224"/>
        <v>2014</v>
      </c>
      <c r="AC1826" s="6">
        <f t="shared" si="225"/>
        <v>0</v>
      </c>
      <c r="AD1826" s="6">
        <f t="shared" si="226"/>
        <v>0</v>
      </c>
      <c r="AE1826" s="6">
        <f t="shared" si="228"/>
        <v>10</v>
      </c>
      <c r="AF1826" s="6" t="str">
        <f t="shared" si="227"/>
        <v>in Betrieb</v>
      </c>
    </row>
    <row r="1827" spans="1:32" x14ac:dyDescent="0.25">
      <c r="A1827" s="50" t="s">
        <v>4564</v>
      </c>
      <c r="B1827" s="33"/>
      <c r="C1827" s="36" t="s">
        <v>4565</v>
      </c>
      <c r="D1827" s="77">
        <v>25557</v>
      </c>
      <c r="E1827" s="33" t="s">
        <v>6339</v>
      </c>
      <c r="F1827" s="33" t="s">
        <v>6340</v>
      </c>
      <c r="G1827" s="36" t="s">
        <v>78</v>
      </c>
      <c r="H1827" s="36"/>
      <c r="I1827" s="32">
        <v>2015</v>
      </c>
      <c r="J1827" s="32">
        <v>2015</v>
      </c>
      <c r="K1827" s="50" t="s">
        <v>1</v>
      </c>
      <c r="L1827" s="36" t="s">
        <v>3864</v>
      </c>
      <c r="M1827" s="51"/>
      <c r="N1827" s="33"/>
      <c r="O1827" s="58" t="s">
        <v>3864</v>
      </c>
      <c r="P1827" s="36" t="s">
        <v>55</v>
      </c>
      <c r="Q1827" s="33"/>
      <c r="R1827" s="52">
        <v>19.190000000000001</v>
      </c>
      <c r="S1827" s="33"/>
      <c r="T1827" s="50"/>
      <c r="U1827" s="33"/>
      <c r="V1827" s="159" t="s">
        <v>1</v>
      </c>
      <c r="W1827" s="170" t="str">
        <f t="shared" ca="1" si="223"/>
        <v>2015</v>
      </c>
      <c r="X1827" s="170" t="e">
        <f>INDEX(Kraftwerksliste!$C$21:$Z$559,MATCH(A1827,Kraftwerksliste!$D$21:$D$559,0),17)</f>
        <v>#N/A</v>
      </c>
      <c r="Z1827" s="153" t="str" cm="1">
        <f t="array" aca="1" ref="Z1827" ca="1">CELL("format",I1827)</f>
        <v>G</v>
      </c>
      <c r="AA1827" s="6">
        <v>1826</v>
      </c>
      <c r="AB1827" s="173" t="str">
        <f t="shared" ca="1" si="224"/>
        <v>2015</v>
      </c>
      <c r="AC1827" s="6">
        <f t="shared" si="225"/>
        <v>0</v>
      </c>
      <c r="AD1827" s="6">
        <f t="shared" si="226"/>
        <v>0</v>
      </c>
      <c r="AE1827" s="6">
        <f t="shared" si="228"/>
        <v>10</v>
      </c>
      <c r="AF1827" s="6" t="str">
        <f t="shared" si="227"/>
        <v>in Betrieb</v>
      </c>
    </row>
    <row r="1828" spans="1:32" x14ac:dyDescent="0.25">
      <c r="A1828" s="139" t="s">
        <v>4920</v>
      </c>
      <c r="B1828" s="139"/>
      <c r="C1828" s="139" t="s">
        <v>4921</v>
      </c>
      <c r="D1828" s="139">
        <v>24969</v>
      </c>
      <c r="E1828" s="139" t="s">
        <v>6551</v>
      </c>
      <c r="F1828" s="139" t="s">
        <v>6552</v>
      </c>
      <c r="G1828" s="139" t="s">
        <v>78</v>
      </c>
      <c r="H1828" s="139"/>
      <c r="I1828" s="32">
        <v>2015</v>
      </c>
      <c r="J1828" s="32">
        <v>2015</v>
      </c>
      <c r="K1828" s="139" t="s">
        <v>1</v>
      </c>
      <c r="L1828" s="139" t="s">
        <v>3864</v>
      </c>
      <c r="M1828" s="139"/>
      <c r="N1828" s="139"/>
      <c r="O1828" s="139" t="s">
        <v>3864</v>
      </c>
      <c r="P1828" s="139" t="s">
        <v>55</v>
      </c>
      <c r="Q1828" s="139"/>
      <c r="R1828" s="140">
        <v>25.6</v>
      </c>
      <c r="S1828" s="140"/>
      <c r="T1828" s="151"/>
      <c r="U1828" s="140"/>
      <c r="V1828" s="164" t="s">
        <v>1</v>
      </c>
      <c r="W1828" s="170" t="str">
        <f t="shared" ca="1" si="223"/>
        <v>2015</v>
      </c>
      <c r="X1828" s="170" t="e">
        <f>INDEX(Kraftwerksliste!$C$21:$Z$559,MATCH(A1828,Kraftwerksliste!$D$21:$D$559,0),17)</f>
        <v>#N/A</v>
      </c>
      <c r="Z1828" s="153" t="str" cm="1">
        <f t="array" aca="1" ref="Z1828" ca="1">CELL("format",I1828)</f>
        <v>G</v>
      </c>
      <c r="AA1828" s="6">
        <v>1827</v>
      </c>
      <c r="AB1828" s="173" t="str">
        <f t="shared" ca="1" si="224"/>
        <v>2015</v>
      </c>
      <c r="AC1828" s="6">
        <f t="shared" si="225"/>
        <v>0</v>
      </c>
      <c r="AD1828" s="6">
        <f t="shared" si="226"/>
        <v>0</v>
      </c>
      <c r="AE1828" s="6">
        <f t="shared" si="228"/>
        <v>10</v>
      </c>
      <c r="AF1828" s="6" t="str">
        <f t="shared" si="227"/>
        <v>in Betrieb</v>
      </c>
    </row>
    <row r="1829" spans="1:32" x14ac:dyDescent="0.25">
      <c r="A1829" s="139" t="s">
        <v>4922</v>
      </c>
      <c r="B1829" s="139"/>
      <c r="C1829" s="139" t="s">
        <v>4923</v>
      </c>
      <c r="D1829" s="139">
        <v>24969</v>
      </c>
      <c r="E1829" s="139" t="s">
        <v>6551</v>
      </c>
      <c r="F1829" s="139" t="s">
        <v>6553</v>
      </c>
      <c r="G1829" s="139" t="s">
        <v>78</v>
      </c>
      <c r="H1829" s="139"/>
      <c r="I1829" s="32">
        <v>2015</v>
      </c>
      <c r="J1829" s="32">
        <v>2015</v>
      </c>
      <c r="K1829" s="139" t="s">
        <v>1</v>
      </c>
      <c r="L1829" s="139" t="s">
        <v>3864</v>
      </c>
      <c r="M1829" s="139"/>
      <c r="N1829" s="139"/>
      <c r="O1829" s="139" t="s">
        <v>3864</v>
      </c>
      <c r="P1829" s="139" t="s">
        <v>55</v>
      </c>
      <c r="Q1829" s="139"/>
      <c r="R1829" s="140">
        <v>12.74</v>
      </c>
      <c r="S1829" s="140"/>
      <c r="T1829" s="151"/>
      <c r="U1829" s="140"/>
      <c r="V1829" s="164" t="s">
        <v>1</v>
      </c>
      <c r="W1829" s="170" t="str">
        <f t="shared" ca="1" si="223"/>
        <v>2015</v>
      </c>
      <c r="X1829" s="170" t="e">
        <f>INDEX(Kraftwerksliste!$C$21:$Z$559,MATCH(A1829,Kraftwerksliste!$D$21:$D$559,0),17)</f>
        <v>#N/A</v>
      </c>
      <c r="Z1829" s="153" t="str" cm="1">
        <f t="array" aca="1" ref="Z1829" ca="1">CELL("format",I1829)</f>
        <v>G</v>
      </c>
      <c r="AA1829" s="6">
        <v>1828</v>
      </c>
      <c r="AB1829" s="173" t="str">
        <f t="shared" ca="1" si="224"/>
        <v>2015</v>
      </c>
      <c r="AC1829" s="6">
        <f t="shared" si="225"/>
        <v>0</v>
      </c>
      <c r="AD1829" s="6">
        <f t="shared" si="226"/>
        <v>0</v>
      </c>
      <c r="AE1829" s="6">
        <f t="shared" si="228"/>
        <v>10</v>
      </c>
      <c r="AF1829" s="6" t="str">
        <f t="shared" si="227"/>
        <v>in Betrieb</v>
      </c>
    </row>
    <row r="1830" spans="1:32" x14ac:dyDescent="0.25">
      <c r="A1830" s="50" t="s">
        <v>4181</v>
      </c>
      <c r="B1830" s="50"/>
      <c r="C1830" s="50" t="s">
        <v>4182</v>
      </c>
      <c r="D1830" s="77">
        <v>25899</v>
      </c>
      <c r="E1830" s="50" t="s">
        <v>6118</v>
      </c>
      <c r="F1830" s="50" t="s">
        <v>6119</v>
      </c>
      <c r="G1830" s="56" t="s">
        <v>78</v>
      </c>
      <c r="H1830" s="50"/>
      <c r="I1830" s="32">
        <v>2015</v>
      </c>
      <c r="J1830" s="32">
        <v>2015</v>
      </c>
      <c r="K1830" s="50" t="s">
        <v>1</v>
      </c>
      <c r="L1830" s="51" t="s">
        <v>3864</v>
      </c>
      <c r="M1830" s="50"/>
      <c r="N1830" s="50"/>
      <c r="O1830" s="51" t="s">
        <v>3864</v>
      </c>
      <c r="P1830" s="50" t="s">
        <v>55</v>
      </c>
      <c r="Q1830" s="50"/>
      <c r="R1830" s="55">
        <v>17</v>
      </c>
      <c r="S1830" s="50"/>
      <c r="T1830" s="54"/>
      <c r="U1830" s="50"/>
      <c r="V1830" s="153" t="s">
        <v>1</v>
      </c>
      <c r="W1830" s="170" t="str">
        <f t="shared" ca="1" si="223"/>
        <v>2015</v>
      </c>
      <c r="X1830" s="170" t="e">
        <f>INDEX(Kraftwerksliste!$C$21:$Z$559,MATCH(A1830,Kraftwerksliste!$D$21:$D$559,0),17)</f>
        <v>#N/A</v>
      </c>
      <c r="Z1830" s="153" t="str" cm="1">
        <f t="array" aca="1" ref="Z1830" ca="1">CELL("format",I1830)</f>
        <v>G</v>
      </c>
      <c r="AA1830" s="6">
        <v>1829</v>
      </c>
      <c r="AB1830" s="173" t="str">
        <f t="shared" ca="1" si="224"/>
        <v>2015</v>
      </c>
      <c r="AC1830" s="6">
        <f t="shared" si="225"/>
        <v>0</v>
      </c>
      <c r="AD1830" s="6">
        <f t="shared" si="226"/>
        <v>0</v>
      </c>
      <c r="AE1830" s="6">
        <f t="shared" si="228"/>
        <v>10</v>
      </c>
      <c r="AF1830" s="6" t="str">
        <f t="shared" si="227"/>
        <v>in Betrieb</v>
      </c>
    </row>
    <row r="1831" spans="1:32" x14ac:dyDescent="0.25">
      <c r="A1831" s="54" t="s">
        <v>3975</v>
      </c>
      <c r="B1831" s="33"/>
      <c r="C1831" s="33" t="s">
        <v>3976</v>
      </c>
      <c r="D1831" s="80">
        <v>25719</v>
      </c>
      <c r="E1831" s="33" t="s">
        <v>6014</v>
      </c>
      <c r="F1831" s="33" t="s">
        <v>6016</v>
      </c>
      <c r="G1831" s="56" t="s">
        <v>78</v>
      </c>
      <c r="H1831" s="33"/>
      <c r="I1831" s="32">
        <v>2015</v>
      </c>
      <c r="J1831" s="32">
        <v>2015</v>
      </c>
      <c r="K1831" s="50" t="s">
        <v>1</v>
      </c>
      <c r="L1831" s="33" t="s">
        <v>3864</v>
      </c>
      <c r="M1831" s="33"/>
      <c r="N1831" s="33"/>
      <c r="O1831" s="33" t="s">
        <v>3864</v>
      </c>
      <c r="P1831" s="33" t="s">
        <v>55</v>
      </c>
      <c r="Q1831" s="33"/>
      <c r="R1831" s="52">
        <v>15.34</v>
      </c>
      <c r="S1831" s="33"/>
      <c r="T1831" s="50"/>
      <c r="U1831" s="33"/>
      <c r="V1831" s="159" t="s">
        <v>1</v>
      </c>
      <c r="W1831" s="170" t="str">
        <f t="shared" ca="1" si="223"/>
        <v>2015</v>
      </c>
      <c r="X1831" s="170" t="e">
        <f>INDEX(Kraftwerksliste!$C$21:$Z$559,MATCH(A1831,Kraftwerksliste!$D$21:$D$559,0),17)</f>
        <v>#N/A</v>
      </c>
      <c r="Z1831" s="153" t="str" cm="1">
        <f t="array" aca="1" ref="Z1831" ca="1">CELL("format",I1831)</f>
        <v>G</v>
      </c>
      <c r="AA1831" s="6">
        <v>1830</v>
      </c>
      <c r="AB1831" s="173" t="str">
        <f t="shared" ca="1" si="224"/>
        <v>2015</v>
      </c>
      <c r="AC1831" s="6">
        <f t="shared" si="225"/>
        <v>0</v>
      </c>
      <c r="AD1831" s="6">
        <f t="shared" si="226"/>
        <v>0</v>
      </c>
      <c r="AE1831" s="6">
        <f t="shared" si="228"/>
        <v>10</v>
      </c>
      <c r="AF1831" s="6" t="str">
        <f t="shared" si="227"/>
        <v>in Betrieb</v>
      </c>
    </row>
    <row r="1832" spans="1:32" x14ac:dyDescent="0.25">
      <c r="A1832" s="54" t="s">
        <v>3907</v>
      </c>
      <c r="B1832" s="94"/>
      <c r="C1832" s="50" t="s">
        <v>3908</v>
      </c>
      <c r="D1832" s="75">
        <v>24848</v>
      </c>
      <c r="E1832" s="62" t="s">
        <v>5976</v>
      </c>
      <c r="F1832" s="50" t="s">
        <v>5977</v>
      </c>
      <c r="G1832" s="56" t="s">
        <v>78</v>
      </c>
      <c r="H1832" s="50"/>
      <c r="I1832" s="32">
        <v>2015</v>
      </c>
      <c r="J1832" s="32">
        <v>2015</v>
      </c>
      <c r="K1832" s="50" t="s">
        <v>1</v>
      </c>
      <c r="L1832" s="50" t="s">
        <v>3864</v>
      </c>
      <c r="M1832" s="50"/>
      <c r="N1832" s="50"/>
      <c r="O1832" s="92" t="s">
        <v>3864</v>
      </c>
      <c r="P1832" s="50" t="s">
        <v>55</v>
      </c>
      <c r="Q1832" s="50"/>
      <c r="R1832" s="76">
        <v>15.25</v>
      </c>
      <c r="S1832" s="50"/>
      <c r="T1832" s="54"/>
      <c r="U1832" s="50"/>
      <c r="V1832" s="153" t="s">
        <v>1</v>
      </c>
      <c r="W1832" s="170" t="str">
        <f t="shared" ca="1" si="223"/>
        <v>2015</v>
      </c>
      <c r="X1832" s="170" t="e">
        <f>INDEX(Kraftwerksliste!$C$21:$Z$559,MATCH(A1832,Kraftwerksliste!$D$21:$D$559,0),17)</f>
        <v>#N/A</v>
      </c>
      <c r="Z1832" s="153" t="str" cm="1">
        <f t="array" aca="1" ref="Z1832" ca="1">CELL("format",I1832)</f>
        <v>G</v>
      </c>
      <c r="AA1832" s="6">
        <v>1831</v>
      </c>
      <c r="AB1832" s="173" t="str">
        <f t="shared" ca="1" si="224"/>
        <v>2015</v>
      </c>
      <c r="AC1832" s="6">
        <f t="shared" si="225"/>
        <v>0</v>
      </c>
      <c r="AD1832" s="6">
        <f t="shared" si="226"/>
        <v>0</v>
      </c>
      <c r="AE1832" s="6">
        <f t="shared" si="228"/>
        <v>10</v>
      </c>
      <c r="AF1832" s="6" t="str">
        <f t="shared" si="227"/>
        <v>in Betrieb</v>
      </c>
    </row>
    <row r="1833" spans="1:32" x14ac:dyDescent="0.25">
      <c r="A1833" s="139" t="s">
        <v>4863</v>
      </c>
      <c r="B1833" s="139"/>
      <c r="C1833" s="139" t="s">
        <v>4864</v>
      </c>
      <c r="D1833" s="139">
        <v>25926</v>
      </c>
      <c r="E1833" s="139" t="s">
        <v>6517</v>
      </c>
      <c r="F1833" s="139" t="s">
        <v>6518</v>
      </c>
      <c r="G1833" s="139" t="s">
        <v>78</v>
      </c>
      <c r="H1833" s="139"/>
      <c r="I1833" s="32">
        <v>2015</v>
      </c>
      <c r="J1833" s="32">
        <v>2015</v>
      </c>
      <c r="K1833" s="139" t="s">
        <v>1</v>
      </c>
      <c r="L1833" s="139" t="s">
        <v>3864</v>
      </c>
      <c r="M1833" s="139"/>
      <c r="N1833" s="139"/>
      <c r="O1833" s="139" t="s">
        <v>3864</v>
      </c>
      <c r="P1833" s="139" t="s">
        <v>55</v>
      </c>
      <c r="Q1833" s="139"/>
      <c r="R1833" s="140">
        <v>15</v>
      </c>
      <c r="S1833" s="140"/>
      <c r="T1833" s="151"/>
      <c r="U1833" s="140"/>
      <c r="V1833" s="164" t="s">
        <v>1</v>
      </c>
      <c r="W1833" s="170" t="str">
        <f t="shared" ca="1" si="223"/>
        <v>2015</v>
      </c>
      <c r="X1833" s="170" t="e">
        <f>INDEX(Kraftwerksliste!$C$21:$Z$559,MATCH(A1833,Kraftwerksliste!$D$21:$D$559,0),17)</f>
        <v>#N/A</v>
      </c>
      <c r="Z1833" s="153" t="str" cm="1">
        <f t="array" aca="1" ref="Z1833" ca="1">CELL("format",I1833)</f>
        <v>G</v>
      </c>
      <c r="AA1833" s="6">
        <v>1832</v>
      </c>
      <c r="AB1833" s="173" t="str">
        <f t="shared" ca="1" si="224"/>
        <v>2015</v>
      </c>
      <c r="AC1833" s="6">
        <f t="shared" si="225"/>
        <v>0</v>
      </c>
      <c r="AD1833" s="6">
        <f t="shared" si="226"/>
        <v>0</v>
      </c>
      <c r="AE1833" s="6">
        <f t="shared" si="228"/>
        <v>10</v>
      </c>
      <c r="AF1833" s="6" t="str">
        <f t="shared" si="227"/>
        <v>in Betrieb</v>
      </c>
    </row>
    <row r="1834" spans="1:32" x14ac:dyDescent="0.25">
      <c r="A1834" s="139" t="s">
        <v>5835</v>
      </c>
      <c r="B1834" s="139"/>
      <c r="C1834" s="139" t="s">
        <v>5836</v>
      </c>
      <c r="D1834" s="139">
        <v>24649</v>
      </c>
      <c r="E1834" s="139" t="s">
        <v>7113</v>
      </c>
      <c r="F1834" s="139" t="s">
        <v>7114</v>
      </c>
      <c r="G1834" s="139" t="s">
        <v>78</v>
      </c>
      <c r="H1834" s="139"/>
      <c r="I1834" s="32">
        <v>2010</v>
      </c>
      <c r="J1834" s="32">
        <v>2010</v>
      </c>
      <c r="K1834" s="139" t="s">
        <v>1</v>
      </c>
      <c r="L1834" s="139" t="s">
        <v>3864</v>
      </c>
      <c r="M1834" s="139"/>
      <c r="N1834" s="139"/>
      <c r="O1834" s="139" t="s">
        <v>3864</v>
      </c>
      <c r="P1834" s="139" t="s">
        <v>55</v>
      </c>
      <c r="Q1834" s="139"/>
      <c r="R1834" s="140">
        <v>17.5</v>
      </c>
      <c r="S1834" s="140"/>
      <c r="T1834" s="151"/>
      <c r="U1834" s="140"/>
      <c r="V1834" s="164" t="s">
        <v>1</v>
      </c>
      <c r="W1834" s="170" t="str">
        <f t="shared" ca="1" si="223"/>
        <v>2010</v>
      </c>
      <c r="X1834" s="170" t="e">
        <f>INDEX(Kraftwerksliste!$C$21:$Z$559,MATCH(A1834,Kraftwerksliste!$D$21:$D$559,0),17)</f>
        <v>#N/A</v>
      </c>
      <c r="Z1834" s="153" t="str" cm="1">
        <f t="array" aca="1" ref="Z1834" ca="1">CELL("format",I1834)</f>
        <v>G</v>
      </c>
      <c r="AA1834" s="6">
        <v>1833</v>
      </c>
      <c r="AB1834" s="173" t="str">
        <f t="shared" ca="1" si="224"/>
        <v>2010</v>
      </c>
      <c r="AC1834" s="6">
        <f t="shared" si="225"/>
        <v>0</v>
      </c>
      <c r="AD1834" s="6">
        <f t="shared" si="226"/>
        <v>0</v>
      </c>
      <c r="AE1834" s="6">
        <f t="shared" si="228"/>
        <v>10</v>
      </c>
      <c r="AF1834" s="6" t="str">
        <f t="shared" si="227"/>
        <v>in Betrieb</v>
      </c>
    </row>
    <row r="1835" spans="1:32" x14ac:dyDescent="0.25">
      <c r="A1835" s="54" t="s">
        <v>3999</v>
      </c>
      <c r="B1835" s="54"/>
      <c r="C1835" s="50" t="s">
        <v>4000</v>
      </c>
      <c r="D1835" s="75">
        <v>25850</v>
      </c>
      <c r="E1835" s="62" t="s">
        <v>6032</v>
      </c>
      <c r="F1835" s="50">
        <v>9</v>
      </c>
      <c r="G1835" s="56" t="s">
        <v>78</v>
      </c>
      <c r="H1835" s="50"/>
      <c r="I1835" s="32">
        <v>2015</v>
      </c>
      <c r="J1835" s="32">
        <v>2015</v>
      </c>
      <c r="K1835" s="50" t="s">
        <v>1</v>
      </c>
      <c r="L1835" s="50" t="s">
        <v>3864</v>
      </c>
      <c r="M1835" s="50"/>
      <c r="N1835" s="50"/>
      <c r="O1835" s="92" t="s">
        <v>3864</v>
      </c>
      <c r="P1835" s="50" t="s">
        <v>55</v>
      </c>
      <c r="Q1835" s="50"/>
      <c r="R1835" s="76">
        <v>16.05</v>
      </c>
      <c r="S1835" s="50"/>
      <c r="T1835" s="54"/>
      <c r="U1835" s="62"/>
      <c r="V1835" s="154" t="s">
        <v>1</v>
      </c>
      <c r="W1835" s="170" t="str">
        <f t="shared" ca="1" si="223"/>
        <v>2015</v>
      </c>
      <c r="X1835" s="170" t="e">
        <f>INDEX(Kraftwerksliste!$C$21:$Z$559,MATCH(A1835,Kraftwerksliste!$D$21:$D$559,0),17)</f>
        <v>#N/A</v>
      </c>
      <c r="Z1835" s="153" t="str" cm="1">
        <f t="array" aca="1" ref="Z1835" ca="1">CELL("format",I1835)</f>
        <v>G</v>
      </c>
      <c r="AA1835" s="6">
        <v>1834</v>
      </c>
      <c r="AB1835" s="173" t="str">
        <f t="shared" ca="1" si="224"/>
        <v>2015</v>
      </c>
      <c r="AC1835" s="6">
        <f t="shared" si="225"/>
        <v>0</v>
      </c>
      <c r="AD1835" s="6">
        <f t="shared" si="226"/>
        <v>0</v>
      </c>
      <c r="AE1835" s="6">
        <f t="shared" si="228"/>
        <v>10</v>
      </c>
      <c r="AF1835" s="6" t="str">
        <f t="shared" si="227"/>
        <v>in Betrieb</v>
      </c>
    </row>
    <row r="1836" spans="1:32" x14ac:dyDescent="0.25">
      <c r="A1836" s="139" t="s">
        <v>5094</v>
      </c>
      <c r="B1836" s="139"/>
      <c r="C1836" s="139" t="s">
        <v>5095</v>
      </c>
      <c r="D1836" s="139">
        <v>25742</v>
      </c>
      <c r="E1836" s="139" t="s">
        <v>6656</v>
      </c>
      <c r="F1836" s="139" t="s">
        <v>6657</v>
      </c>
      <c r="G1836" s="139" t="s">
        <v>78</v>
      </c>
      <c r="H1836" s="139"/>
      <c r="I1836" s="32">
        <v>2015</v>
      </c>
      <c r="J1836" s="32">
        <v>2015</v>
      </c>
      <c r="K1836" s="139" t="s">
        <v>1</v>
      </c>
      <c r="L1836" s="139" t="s">
        <v>3864</v>
      </c>
      <c r="M1836" s="139"/>
      <c r="N1836" s="139"/>
      <c r="O1836" s="139" t="s">
        <v>3864</v>
      </c>
      <c r="P1836" s="139" t="s">
        <v>55</v>
      </c>
      <c r="Q1836" s="139"/>
      <c r="R1836" s="140">
        <v>13.6</v>
      </c>
      <c r="S1836" s="140"/>
      <c r="T1836" s="151"/>
      <c r="U1836" s="140"/>
      <c r="V1836" s="164" t="s">
        <v>1</v>
      </c>
      <c r="W1836" s="170" t="str">
        <f t="shared" ca="1" si="223"/>
        <v>2015</v>
      </c>
      <c r="X1836" s="170" t="e">
        <f>INDEX(Kraftwerksliste!$C$21:$Z$559,MATCH(A1836,Kraftwerksliste!$D$21:$D$559,0),17)</f>
        <v>#N/A</v>
      </c>
      <c r="Z1836" s="153" t="str" cm="1">
        <f t="array" aca="1" ref="Z1836" ca="1">CELL("format",I1836)</f>
        <v>G</v>
      </c>
      <c r="AA1836" s="6">
        <v>1835</v>
      </c>
      <c r="AB1836" s="173" t="str">
        <f t="shared" ca="1" si="224"/>
        <v>2015</v>
      </c>
      <c r="AC1836" s="6">
        <f t="shared" si="225"/>
        <v>0</v>
      </c>
      <c r="AD1836" s="6">
        <f t="shared" si="226"/>
        <v>0</v>
      </c>
      <c r="AE1836" s="6">
        <f t="shared" si="228"/>
        <v>10</v>
      </c>
      <c r="AF1836" s="6" t="str">
        <f t="shared" si="227"/>
        <v>in Betrieb</v>
      </c>
    </row>
    <row r="1837" spans="1:32" x14ac:dyDescent="0.25">
      <c r="A1837" s="139" t="s">
        <v>5857</v>
      </c>
      <c r="B1837" s="139"/>
      <c r="C1837" s="139" t="s">
        <v>5858</v>
      </c>
      <c r="D1837" s="139">
        <v>25872</v>
      </c>
      <c r="E1837" s="139" t="s">
        <v>7125</v>
      </c>
      <c r="F1837" s="139" t="s">
        <v>7126</v>
      </c>
      <c r="G1837" s="139" t="s">
        <v>78</v>
      </c>
      <c r="H1837" s="139"/>
      <c r="I1837" s="32">
        <v>2015</v>
      </c>
      <c r="J1837" s="32">
        <v>2015</v>
      </c>
      <c r="K1837" s="139" t="s">
        <v>1</v>
      </c>
      <c r="L1837" s="139" t="s">
        <v>3864</v>
      </c>
      <c r="M1837" s="139"/>
      <c r="N1837" s="139"/>
      <c r="O1837" s="139" t="s">
        <v>3864</v>
      </c>
      <c r="P1837" s="139" t="s">
        <v>55</v>
      </c>
      <c r="Q1837" s="139"/>
      <c r="R1837" s="140">
        <v>13.2</v>
      </c>
      <c r="S1837" s="140"/>
      <c r="T1837" s="151"/>
      <c r="U1837" s="140"/>
      <c r="V1837" s="164" t="s">
        <v>1</v>
      </c>
      <c r="W1837" s="170" t="str">
        <f t="shared" ca="1" si="223"/>
        <v>2015</v>
      </c>
      <c r="X1837" s="170" t="e">
        <f>INDEX(Kraftwerksliste!$C$21:$Z$559,MATCH(A1837,Kraftwerksliste!$D$21:$D$559,0),17)</f>
        <v>#N/A</v>
      </c>
      <c r="Z1837" s="153" t="str" cm="1">
        <f t="array" aca="1" ref="Z1837" ca="1">CELL("format",I1837)</f>
        <v>G</v>
      </c>
      <c r="AA1837" s="6">
        <v>1836</v>
      </c>
      <c r="AB1837" s="173" t="str">
        <f t="shared" ca="1" si="224"/>
        <v>2015</v>
      </c>
      <c r="AC1837" s="6">
        <f t="shared" si="225"/>
        <v>0</v>
      </c>
      <c r="AD1837" s="6">
        <f t="shared" si="226"/>
        <v>0</v>
      </c>
      <c r="AE1837" s="6">
        <f t="shared" si="228"/>
        <v>10</v>
      </c>
      <c r="AF1837" s="6" t="str">
        <f t="shared" si="227"/>
        <v>in Betrieb</v>
      </c>
    </row>
    <row r="1838" spans="1:32" ht="14.5" x14ac:dyDescent="0.35">
      <c r="A1838" s="122" t="s">
        <v>4476</v>
      </c>
      <c r="B1838" s="122"/>
      <c r="C1838" s="122" t="s">
        <v>4477</v>
      </c>
      <c r="D1838" s="122">
        <v>25361</v>
      </c>
      <c r="E1838" s="122" t="s">
        <v>6292</v>
      </c>
      <c r="F1838" s="122" t="s">
        <v>6293</v>
      </c>
      <c r="G1838" s="119" t="s">
        <v>78</v>
      </c>
      <c r="H1838" s="122"/>
      <c r="I1838" s="32">
        <v>2015</v>
      </c>
      <c r="J1838" s="32">
        <v>2015</v>
      </c>
      <c r="K1838" s="50" t="s">
        <v>1</v>
      </c>
      <c r="L1838" s="88" t="s">
        <v>3864</v>
      </c>
      <c r="M1838" s="120"/>
      <c r="N1838" s="122"/>
      <c r="O1838" s="88" t="s">
        <v>3864</v>
      </c>
      <c r="P1838" s="121" t="s">
        <v>55</v>
      </c>
      <c r="Q1838" s="122"/>
      <c r="R1838" s="134">
        <v>12.8</v>
      </c>
      <c r="S1838" s="58"/>
      <c r="T1838" s="50"/>
      <c r="U1838" s="62"/>
      <c r="V1838" s="154" t="s">
        <v>1</v>
      </c>
      <c r="W1838" s="170" t="str">
        <f t="shared" ca="1" si="223"/>
        <v>2015</v>
      </c>
      <c r="X1838" s="170" t="e">
        <f>INDEX(Kraftwerksliste!$C$21:$Z$559,MATCH(A1838,Kraftwerksliste!$D$21:$D$559,0),17)</f>
        <v>#N/A</v>
      </c>
      <c r="Z1838" s="153" t="str" cm="1">
        <f t="array" aca="1" ref="Z1838" ca="1">CELL("format",I1838)</f>
        <v>G</v>
      </c>
      <c r="AA1838" s="6">
        <v>1837</v>
      </c>
      <c r="AB1838" s="173" t="str">
        <f t="shared" ca="1" si="224"/>
        <v>2015</v>
      </c>
      <c r="AC1838" s="6">
        <f t="shared" si="225"/>
        <v>0</v>
      </c>
      <c r="AD1838" s="6">
        <f t="shared" si="226"/>
        <v>0</v>
      </c>
      <c r="AE1838" s="6">
        <f t="shared" si="228"/>
        <v>10</v>
      </c>
      <c r="AF1838" s="6" t="str">
        <f t="shared" si="227"/>
        <v>in Betrieb</v>
      </c>
    </row>
    <row r="1839" spans="1:32" x14ac:dyDescent="0.25">
      <c r="A1839" s="139" t="s">
        <v>5308</v>
      </c>
      <c r="B1839" s="139"/>
      <c r="C1839" s="139" t="s">
        <v>5309</v>
      </c>
      <c r="D1839" s="139">
        <v>25873</v>
      </c>
      <c r="E1839" s="139" t="s">
        <v>6773</v>
      </c>
      <c r="F1839" s="139" t="s">
        <v>6774</v>
      </c>
      <c r="G1839" s="139" t="s">
        <v>78</v>
      </c>
      <c r="H1839" s="139"/>
      <c r="I1839" s="32">
        <v>2015</v>
      </c>
      <c r="J1839" s="32">
        <v>2015</v>
      </c>
      <c r="K1839" s="139" t="s">
        <v>1</v>
      </c>
      <c r="L1839" s="139" t="s">
        <v>3864</v>
      </c>
      <c r="M1839" s="139"/>
      <c r="N1839" s="139"/>
      <c r="O1839" s="139" t="s">
        <v>3864</v>
      </c>
      <c r="P1839" s="139" t="s">
        <v>55</v>
      </c>
      <c r="Q1839" s="139"/>
      <c r="R1839" s="140">
        <v>12.68</v>
      </c>
      <c r="S1839" s="140"/>
      <c r="T1839" s="151"/>
      <c r="U1839" s="140"/>
      <c r="V1839" s="164" t="s">
        <v>1</v>
      </c>
      <c r="W1839" s="170" t="str">
        <f t="shared" ca="1" si="223"/>
        <v>2015</v>
      </c>
      <c r="X1839" s="170" t="e">
        <f>INDEX(Kraftwerksliste!$C$21:$Z$559,MATCH(A1839,Kraftwerksliste!$D$21:$D$559,0),17)</f>
        <v>#N/A</v>
      </c>
      <c r="Z1839" s="153" t="str" cm="1">
        <f t="array" aca="1" ref="Z1839" ca="1">CELL("format",I1839)</f>
        <v>G</v>
      </c>
      <c r="AA1839" s="6">
        <v>1838</v>
      </c>
      <c r="AB1839" s="173" t="str">
        <f t="shared" ca="1" si="224"/>
        <v>2015</v>
      </c>
      <c r="AC1839" s="6">
        <f t="shared" si="225"/>
        <v>0</v>
      </c>
      <c r="AD1839" s="6">
        <f t="shared" si="226"/>
        <v>0</v>
      </c>
      <c r="AE1839" s="6">
        <f t="shared" si="228"/>
        <v>10</v>
      </c>
      <c r="AF1839" s="6" t="str">
        <f t="shared" si="227"/>
        <v>in Betrieb</v>
      </c>
    </row>
    <row r="1840" spans="1:32" x14ac:dyDescent="0.25">
      <c r="A1840" s="54" t="s">
        <v>4001</v>
      </c>
      <c r="B1840" s="33"/>
      <c r="C1840" s="33" t="s">
        <v>4002</v>
      </c>
      <c r="D1840" s="80">
        <v>25573</v>
      </c>
      <c r="E1840" s="33" t="s">
        <v>6033</v>
      </c>
      <c r="F1840" s="33">
        <v>57</v>
      </c>
      <c r="G1840" s="56" t="s">
        <v>78</v>
      </c>
      <c r="H1840" s="33"/>
      <c r="I1840" s="32">
        <v>2015</v>
      </c>
      <c r="J1840" s="32">
        <v>2015</v>
      </c>
      <c r="K1840" s="50" t="s">
        <v>1</v>
      </c>
      <c r="L1840" s="58" t="s">
        <v>3864</v>
      </c>
      <c r="M1840" s="58"/>
      <c r="N1840" s="58"/>
      <c r="O1840" s="92" t="s">
        <v>3864</v>
      </c>
      <c r="P1840" s="50" t="s">
        <v>55</v>
      </c>
      <c r="Q1840" s="33"/>
      <c r="R1840" s="82">
        <v>12.2</v>
      </c>
      <c r="S1840" s="33"/>
      <c r="T1840" s="54"/>
      <c r="U1840" s="33"/>
      <c r="V1840" s="159" t="s">
        <v>1</v>
      </c>
      <c r="W1840" s="170" t="str">
        <f t="shared" ca="1" si="223"/>
        <v>2015</v>
      </c>
      <c r="X1840" s="170" t="e">
        <f>INDEX(Kraftwerksliste!$C$21:$Z$559,MATCH(A1840,Kraftwerksliste!$D$21:$D$559,0),17)</f>
        <v>#N/A</v>
      </c>
      <c r="Z1840" s="153" t="str" cm="1">
        <f t="array" aca="1" ref="Z1840" ca="1">CELL("format",I1840)</f>
        <v>G</v>
      </c>
      <c r="AA1840" s="6">
        <v>1839</v>
      </c>
      <c r="AB1840" s="173" t="str">
        <f t="shared" ca="1" si="224"/>
        <v>2015</v>
      </c>
      <c r="AC1840" s="6">
        <f t="shared" si="225"/>
        <v>0</v>
      </c>
      <c r="AD1840" s="6">
        <f t="shared" si="226"/>
        <v>0</v>
      </c>
      <c r="AE1840" s="6">
        <f t="shared" si="228"/>
        <v>10</v>
      </c>
      <c r="AF1840" s="6" t="str">
        <f t="shared" si="227"/>
        <v>in Betrieb</v>
      </c>
    </row>
    <row r="1841" spans="1:32" x14ac:dyDescent="0.25">
      <c r="A1841" s="139" t="s">
        <v>5233</v>
      </c>
      <c r="B1841" s="139"/>
      <c r="C1841" s="139" t="s">
        <v>5234</v>
      </c>
      <c r="D1841" s="139">
        <v>25590</v>
      </c>
      <c r="E1841" s="139" t="s">
        <v>6728</v>
      </c>
      <c r="F1841" s="139" t="s">
        <v>6729</v>
      </c>
      <c r="G1841" s="139" t="s">
        <v>78</v>
      </c>
      <c r="H1841" s="139"/>
      <c r="I1841" s="32">
        <v>2015</v>
      </c>
      <c r="J1841" s="32">
        <v>2015</v>
      </c>
      <c r="K1841" s="139" t="s">
        <v>1</v>
      </c>
      <c r="L1841" s="139" t="s">
        <v>3864</v>
      </c>
      <c r="M1841" s="139"/>
      <c r="N1841" s="139"/>
      <c r="O1841" s="139" t="s">
        <v>3864</v>
      </c>
      <c r="P1841" s="139" t="s">
        <v>55</v>
      </c>
      <c r="Q1841" s="139"/>
      <c r="R1841" s="140">
        <v>12</v>
      </c>
      <c r="S1841" s="140"/>
      <c r="T1841" s="151"/>
      <c r="U1841" s="140"/>
      <c r="V1841" s="164" t="s">
        <v>1</v>
      </c>
      <c r="W1841" s="170" t="str">
        <f t="shared" ca="1" si="223"/>
        <v>2015</v>
      </c>
      <c r="X1841" s="170" t="e">
        <f>INDEX(Kraftwerksliste!$C$21:$Z$559,MATCH(A1841,Kraftwerksliste!$D$21:$D$559,0),17)</f>
        <v>#N/A</v>
      </c>
      <c r="Z1841" s="153" t="str" cm="1">
        <f t="array" aca="1" ref="Z1841" ca="1">CELL("format",I1841)</f>
        <v>G</v>
      </c>
      <c r="AA1841" s="6">
        <v>1840</v>
      </c>
      <c r="AB1841" s="173" t="str">
        <f t="shared" ca="1" si="224"/>
        <v>2015</v>
      </c>
      <c r="AC1841" s="6">
        <f t="shared" si="225"/>
        <v>0</v>
      </c>
      <c r="AD1841" s="6">
        <f t="shared" si="226"/>
        <v>0</v>
      </c>
      <c r="AE1841" s="6">
        <f t="shared" si="228"/>
        <v>10</v>
      </c>
      <c r="AF1841" s="6" t="str">
        <f t="shared" si="227"/>
        <v>in Betrieb</v>
      </c>
    </row>
    <row r="1842" spans="1:32" x14ac:dyDescent="0.25">
      <c r="A1842" s="139" t="s">
        <v>4687</v>
      </c>
      <c r="B1842" s="139"/>
      <c r="C1842" s="139" t="s">
        <v>4688</v>
      </c>
      <c r="D1842" s="139">
        <v>24992</v>
      </c>
      <c r="E1842" s="139" t="s">
        <v>6414</v>
      </c>
      <c r="F1842" s="139" t="s">
        <v>6415</v>
      </c>
      <c r="G1842" s="139" t="s">
        <v>78</v>
      </c>
      <c r="H1842" s="139"/>
      <c r="I1842" s="32">
        <v>2015</v>
      </c>
      <c r="J1842" s="32">
        <v>2015</v>
      </c>
      <c r="K1842" s="50" t="s">
        <v>1</v>
      </c>
      <c r="L1842" s="50" t="s">
        <v>3864</v>
      </c>
      <c r="M1842" s="50"/>
      <c r="N1842" s="50"/>
      <c r="O1842" s="50" t="s">
        <v>3864</v>
      </c>
      <c r="P1842" s="50" t="s">
        <v>55</v>
      </c>
      <c r="Q1842" s="50"/>
      <c r="R1842" s="140">
        <v>11.87</v>
      </c>
      <c r="S1842" s="140"/>
      <c r="T1842" s="151"/>
      <c r="U1842" s="140"/>
      <c r="V1842" s="164" t="s">
        <v>1</v>
      </c>
      <c r="W1842" s="170" t="str">
        <f t="shared" ca="1" si="223"/>
        <v>2015</v>
      </c>
      <c r="X1842" s="170" t="e">
        <f>INDEX(Kraftwerksliste!$C$21:$Z$559,MATCH(A1842,Kraftwerksliste!$D$21:$D$559,0),17)</f>
        <v>#N/A</v>
      </c>
      <c r="Z1842" s="153" t="str" cm="1">
        <f t="array" aca="1" ref="Z1842" ca="1">CELL("format",I1842)</f>
        <v>G</v>
      </c>
      <c r="AA1842" s="6">
        <v>1841</v>
      </c>
      <c r="AB1842" s="173" t="str">
        <f t="shared" ca="1" si="224"/>
        <v>2015</v>
      </c>
      <c r="AC1842" s="6">
        <f t="shared" si="225"/>
        <v>0</v>
      </c>
      <c r="AD1842" s="6">
        <f t="shared" si="226"/>
        <v>0</v>
      </c>
      <c r="AE1842" s="6">
        <f t="shared" si="228"/>
        <v>10</v>
      </c>
      <c r="AF1842" s="6" t="str">
        <f t="shared" si="227"/>
        <v>in Betrieb</v>
      </c>
    </row>
    <row r="1843" spans="1:32" x14ac:dyDescent="0.25">
      <c r="A1843" s="139" t="s">
        <v>5096</v>
      </c>
      <c r="B1843" s="139"/>
      <c r="C1843" s="139" t="s">
        <v>5097</v>
      </c>
      <c r="D1843" s="139">
        <v>25724</v>
      </c>
      <c r="E1843" s="139" t="s">
        <v>6656</v>
      </c>
      <c r="F1843" s="139" t="s">
        <v>6658</v>
      </c>
      <c r="G1843" s="139" t="s">
        <v>78</v>
      </c>
      <c r="H1843" s="139"/>
      <c r="I1843" s="32">
        <v>2015</v>
      </c>
      <c r="J1843" s="32">
        <v>2015</v>
      </c>
      <c r="K1843" s="139" t="s">
        <v>1</v>
      </c>
      <c r="L1843" s="139" t="s">
        <v>3864</v>
      </c>
      <c r="M1843" s="139"/>
      <c r="N1843" s="139"/>
      <c r="O1843" s="139" t="s">
        <v>3864</v>
      </c>
      <c r="P1843" s="139" t="s">
        <v>55</v>
      </c>
      <c r="Q1843" s="139"/>
      <c r="R1843" s="140">
        <v>11.7</v>
      </c>
      <c r="S1843" s="140"/>
      <c r="T1843" s="151"/>
      <c r="U1843" s="140"/>
      <c r="V1843" s="164" t="s">
        <v>1</v>
      </c>
      <c r="W1843" s="170" t="str">
        <f t="shared" ca="1" si="223"/>
        <v>2015</v>
      </c>
      <c r="X1843" s="170" t="e">
        <f>INDEX(Kraftwerksliste!$C$21:$Z$559,MATCH(A1843,Kraftwerksliste!$D$21:$D$559,0),17)</f>
        <v>#N/A</v>
      </c>
      <c r="Z1843" s="153" t="str" cm="1">
        <f t="array" aca="1" ref="Z1843" ca="1">CELL("format",I1843)</f>
        <v>G</v>
      </c>
      <c r="AA1843" s="6">
        <v>1842</v>
      </c>
      <c r="AB1843" s="173" t="str">
        <f t="shared" ca="1" si="224"/>
        <v>2015</v>
      </c>
      <c r="AC1843" s="6">
        <f t="shared" si="225"/>
        <v>0</v>
      </c>
      <c r="AD1843" s="6">
        <f t="shared" si="226"/>
        <v>0</v>
      </c>
      <c r="AE1843" s="6">
        <f t="shared" si="228"/>
        <v>10</v>
      </c>
      <c r="AF1843" s="6" t="str">
        <f t="shared" si="227"/>
        <v>in Betrieb</v>
      </c>
    </row>
    <row r="1844" spans="1:32" x14ac:dyDescent="0.25">
      <c r="A1844" s="139" t="s">
        <v>5229</v>
      </c>
      <c r="B1844" s="139"/>
      <c r="C1844" s="139" t="s">
        <v>5230</v>
      </c>
      <c r="D1844" s="139">
        <v>25885</v>
      </c>
      <c r="E1844" s="139" t="s">
        <v>6725</v>
      </c>
      <c r="F1844" s="139" t="s">
        <v>6726</v>
      </c>
      <c r="G1844" s="139" t="s">
        <v>78</v>
      </c>
      <c r="H1844" s="139"/>
      <c r="I1844" s="32">
        <v>2016</v>
      </c>
      <c r="J1844" s="32">
        <v>2016</v>
      </c>
      <c r="K1844" s="139" t="s">
        <v>1</v>
      </c>
      <c r="L1844" s="139" t="s">
        <v>3864</v>
      </c>
      <c r="M1844" s="139"/>
      <c r="N1844" s="139"/>
      <c r="O1844" s="139" t="s">
        <v>3864</v>
      </c>
      <c r="P1844" s="139" t="s">
        <v>55</v>
      </c>
      <c r="Q1844" s="139"/>
      <c r="R1844" s="140">
        <v>11.5</v>
      </c>
      <c r="S1844" s="140"/>
      <c r="T1844" s="151"/>
      <c r="U1844" s="140"/>
      <c r="V1844" s="164" t="s">
        <v>1</v>
      </c>
      <c r="W1844" s="170" t="str">
        <f t="shared" ca="1" si="223"/>
        <v>2016</v>
      </c>
      <c r="X1844" s="170" t="e">
        <f>INDEX(Kraftwerksliste!$C$21:$Z$559,MATCH(A1844,Kraftwerksliste!$D$21:$D$559,0),17)</f>
        <v>#N/A</v>
      </c>
      <c r="Z1844" s="153" t="str" cm="1">
        <f t="array" aca="1" ref="Z1844" ca="1">CELL("format",I1844)</f>
        <v>G</v>
      </c>
      <c r="AA1844" s="6">
        <v>1843</v>
      </c>
      <c r="AB1844" s="173" t="str">
        <f t="shared" ca="1" si="224"/>
        <v>2016</v>
      </c>
      <c r="AC1844" s="6">
        <f t="shared" si="225"/>
        <v>0</v>
      </c>
      <c r="AD1844" s="6">
        <f t="shared" si="226"/>
        <v>0</v>
      </c>
      <c r="AE1844" s="6">
        <f t="shared" si="228"/>
        <v>10</v>
      </c>
      <c r="AF1844" s="6" t="str">
        <f t="shared" si="227"/>
        <v>in Betrieb</v>
      </c>
    </row>
    <row r="1845" spans="1:32" ht="25" x14ac:dyDescent="0.25">
      <c r="A1845" s="54" t="s">
        <v>3891</v>
      </c>
      <c r="B1845" s="51"/>
      <c r="C1845" s="51" t="s">
        <v>3892</v>
      </c>
      <c r="D1845" s="75">
        <v>25885</v>
      </c>
      <c r="E1845" s="62" t="s">
        <v>5968</v>
      </c>
      <c r="F1845" s="51" t="s">
        <v>5969</v>
      </c>
      <c r="G1845" s="36" t="s">
        <v>78</v>
      </c>
      <c r="H1845" s="50"/>
      <c r="I1845" s="32">
        <v>2015</v>
      </c>
      <c r="J1845" s="32">
        <v>2015</v>
      </c>
      <c r="K1845" s="50" t="s">
        <v>1</v>
      </c>
      <c r="L1845" s="50" t="s">
        <v>3864</v>
      </c>
      <c r="M1845" s="51"/>
      <c r="N1845" s="50"/>
      <c r="O1845" s="92" t="s">
        <v>3864</v>
      </c>
      <c r="P1845" s="36" t="s">
        <v>55</v>
      </c>
      <c r="Q1845" s="50"/>
      <c r="R1845" s="76">
        <v>10.11</v>
      </c>
      <c r="S1845" s="58"/>
      <c r="T1845" s="54"/>
      <c r="U1845" s="62"/>
      <c r="V1845" s="154" t="s">
        <v>1</v>
      </c>
      <c r="W1845" s="170" t="str">
        <f t="shared" ca="1" si="223"/>
        <v>2015</v>
      </c>
      <c r="X1845" s="170" t="e">
        <f>INDEX(Kraftwerksliste!$C$21:$Z$559,MATCH(A1845,Kraftwerksliste!$D$21:$D$559,0),17)</f>
        <v>#N/A</v>
      </c>
      <c r="Z1845" s="153" t="str" cm="1">
        <f t="array" aca="1" ref="Z1845" ca="1">CELL("format",I1845)</f>
        <v>G</v>
      </c>
      <c r="AA1845" s="6">
        <v>1844</v>
      </c>
      <c r="AB1845" s="173" t="str">
        <f t="shared" ca="1" si="224"/>
        <v>2015</v>
      </c>
      <c r="AC1845" s="6">
        <f t="shared" si="225"/>
        <v>0</v>
      </c>
      <c r="AD1845" s="6">
        <f t="shared" si="226"/>
        <v>0</v>
      </c>
      <c r="AE1845" s="6">
        <f t="shared" si="228"/>
        <v>10</v>
      </c>
      <c r="AF1845" s="6" t="str">
        <f t="shared" si="227"/>
        <v>in Betrieb</v>
      </c>
    </row>
    <row r="1846" spans="1:32" x14ac:dyDescent="0.25">
      <c r="A1846" s="139" t="s">
        <v>5222</v>
      </c>
      <c r="B1846" s="139"/>
      <c r="C1846" s="139" t="s">
        <v>5223</v>
      </c>
      <c r="D1846" s="139">
        <v>25870</v>
      </c>
      <c r="E1846" s="139" t="s">
        <v>6720</v>
      </c>
      <c r="F1846" s="139" t="s">
        <v>6721</v>
      </c>
      <c r="G1846" s="139" t="s">
        <v>78</v>
      </c>
      <c r="H1846" s="139"/>
      <c r="I1846" s="32">
        <v>2015</v>
      </c>
      <c r="J1846" s="32">
        <v>2015</v>
      </c>
      <c r="K1846" s="139" t="s">
        <v>1</v>
      </c>
      <c r="L1846" s="139" t="s">
        <v>3864</v>
      </c>
      <c r="M1846" s="139"/>
      <c r="N1846" s="139"/>
      <c r="O1846" s="139" t="s">
        <v>3864</v>
      </c>
      <c r="P1846" s="139" t="s">
        <v>55</v>
      </c>
      <c r="Q1846" s="139"/>
      <c r="R1846" s="140">
        <v>11.5</v>
      </c>
      <c r="S1846" s="140"/>
      <c r="T1846" s="151"/>
      <c r="U1846" s="140"/>
      <c r="V1846" s="164" t="s">
        <v>1</v>
      </c>
      <c r="W1846" s="170" t="str">
        <f t="shared" ca="1" si="223"/>
        <v>2015</v>
      </c>
      <c r="X1846" s="170" t="e">
        <f>INDEX(Kraftwerksliste!$C$21:$Z$559,MATCH(A1846,Kraftwerksliste!$D$21:$D$559,0),17)</f>
        <v>#N/A</v>
      </c>
      <c r="Z1846" s="153" t="str" cm="1">
        <f t="array" aca="1" ref="Z1846" ca="1">CELL("format",I1846)</f>
        <v>G</v>
      </c>
      <c r="AA1846" s="6">
        <v>1845</v>
      </c>
      <c r="AB1846" s="173" t="str">
        <f t="shared" ca="1" si="224"/>
        <v>2015</v>
      </c>
      <c r="AC1846" s="6">
        <f t="shared" si="225"/>
        <v>0</v>
      </c>
      <c r="AD1846" s="6">
        <f t="shared" si="226"/>
        <v>0</v>
      </c>
      <c r="AE1846" s="6">
        <f t="shared" si="228"/>
        <v>10</v>
      </c>
      <c r="AF1846" s="6" t="str">
        <f t="shared" si="227"/>
        <v>in Betrieb</v>
      </c>
    </row>
    <row r="1847" spans="1:32" x14ac:dyDescent="0.25">
      <c r="A1847" s="139" t="s">
        <v>5506</v>
      </c>
      <c r="B1847" s="139"/>
      <c r="C1847" s="139" t="s">
        <v>5507</v>
      </c>
      <c r="D1847" s="139">
        <v>25813</v>
      </c>
      <c r="E1847" s="139" t="s">
        <v>6888</v>
      </c>
      <c r="F1847" s="139" t="s">
        <v>6889</v>
      </c>
      <c r="G1847" s="139" t="s">
        <v>78</v>
      </c>
      <c r="H1847" s="139"/>
      <c r="I1847" s="32">
        <v>2015</v>
      </c>
      <c r="J1847" s="32">
        <v>2015</v>
      </c>
      <c r="K1847" s="139" t="s">
        <v>1</v>
      </c>
      <c r="L1847" s="139" t="s">
        <v>3864</v>
      </c>
      <c r="M1847" s="139"/>
      <c r="N1847" s="139"/>
      <c r="O1847" s="139" t="s">
        <v>3864</v>
      </c>
      <c r="P1847" s="139" t="s">
        <v>55</v>
      </c>
      <c r="Q1847" s="139"/>
      <c r="R1847" s="140">
        <v>10.199999999999999</v>
      </c>
      <c r="S1847" s="140"/>
      <c r="T1847" s="151"/>
      <c r="U1847" s="140"/>
      <c r="V1847" s="164" t="s">
        <v>1</v>
      </c>
      <c r="W1847" s="170" t="str">
        <f t="shared" ca="1" si="223"/>
        <v>2015</v>
      </c>
      <c r="X1847" s="170" t="e">
        <f>INDEX(Kraftwerksliste!$C$21:$Z$559,MATCH(A1847,Kraftwerksliste!$D$21:$D$559,0),17)</f>
        <v>#N/A</v>
      </c>
      <c r="Z1847" s="153" t="str" cm="1">
        <f t="array" aca="1" ref="Z1847" ca="1">CELL("format",I1847)</f>
        <v>G</v>
      </c>
      <c r="AA1847" s="6">
        <v>1846</v>
      </c>
      <c r="AB1847" s="173" t="str">
        <f t="shared" ca="1" si="224"/>
        <v>2015</v>
      </c>
      <c r="AC1847" s="6">
        <f t="shared" si="225"/>
        <v>0</v>
      </c>
      <c r="AD1847" s="6">
        <f t="shared" si="226"/>
        <v>0</v>
      </c>
      <c r="AE1847" s="6">
        <f t="shared" si="228"/>
        <v>10</v>
      </c>
      <c r="AF1847" s="6" t="str">
        <f t="shared" si="227"/>
        <v>in Betrieb</v>
      </c>
    </row>
    <row r="1848" spans="1:32" x14ac:dyDescent="0.25">
      <c r="A1848" s="139" t="s">
        <v>4828</v>
      </c>
      <c r="B1848" s="139"/>
      <c r="C1848" s="139" t="s">
        <v>4829</v>
      </c>
      <c r="D1848" s="139">
        <v>25709</v>
      </c>
      <c r="E1848" s="139" t="s">
        <v>6499</v>
      </c>
      <c r="F1848" s="139" t="s">
        <v>6500</v>
      </c>
      <c r="G1848" s="139" t="s">
        <v>78</v>
      </c>
      <c r="H1848" s="139"/>
      <c r="I1848" s="32">
        <v>2014</v>
      </c>
      <c r="J1848" s="32">
        <v>2014</v>
      </c>
      <c r="K1848" s="139" t="s">
        <v>1</v>
      </c>
      <c r="L1848" s="139" t="s">
        <v>3864</v>
      </c>
      <c r="M1848" s="139"/>
      <c r="N1848" s="139"/>
      <c r="O1848" s="139" t="s">
        <v>3864</v>
      </c>
      <c r="P1848" s="139" t="s">
        <v>55</v>
      </c>
      <c r="Q1848" s="139"/>
      <c r="R1848" s="140">
        <v>10.11</v>
      </c>
      <c r="S1848" s="140"/>
      <c r="T1848" s="151"/>
      <c r="U1848" s="140"/>
      <c r="V1848" s="164" t="s">
        <v>1</v>
      </c>
      <c r="W1848" s="170" t="str">
        <f t="shared" ca="1" si="223"/>
        <v>2014</v>
      </c>
      <c r="X1848" s="170" t="e">
        <f>INDEX(Kraftwerksliste!$C$21:$Z$559,MATCH(A1848,Kraftwerksliste!$D$21:$D$559,0),17)</f>
        <v>#N/A</v>
      </c>
      <c r="Z1848" s="153" t="str" cm="1">
        <f t="array" aca="1" ref="Z1848" ca="1">CELL("format",I1848)</f>
        <v>G</v>
      </c>
      <c r="AA1848" s="6">
        <v>1847</v>
      </c>
      <c r="AB1848" s="173" t="str">
        <f t="shared" ca="1" si="224"/>
        <v>2014</v>
      </c>
      <c r="AC1848" s="6">
        <f t="shared" si="225"/>
        <v>0</v>
      </c>
      <c r="AD1848" s="6">
        <f t="shared" si="226"/>
        <v>0</v>
      </c>
      <c r="AE1848" s="6">
        <f t="shared" si="228"/>
        <v>10</v>
      </c>
      <c r="AF1848" s="6" t="str">
        <f t="shared" si="227"/>
        <v>in Betrieb</v>
      </c>
    </row>
    <row r="1849" spans="1:32" x14ac:dyDescent="0.25">
      <c r="A1849" s="139" t="s">
        <v>5496</v>
      </c>
      <c r="B1849" s="139"/>
      <c r="C1849" s="139" t="s">
        <v>5497</v>
      </c>
      <c r="D1849" s="139">
        <v>24589</v>
      </c>
      <c r="E1849" s="139" t="s">
        <v>6883</v>
      </c>
      <c r="F1849" s="139" t="s">
        <v>6884</v>
      </c>
      <c r="G1849" s="139" t="s">
        <v>78</v>
      </c>
      <c r="H1849" s="139"/>
      <c r="I1849" s="32">
        <v>2015</v>
      </c>
      <c r="J1849" s="32">
        <v>2015</v>
      </c>
      <c r="K1849" s="139" t="s">
        <v>1</v>
      </c>
      <c r="L1849" s="139" t="s">
        <v>3864</v>
      </c>
      <c r="M1849" s="139"/>
      <c r="N1849" s="139"/>
      <c r="O1849" s="139" t="s">
        <v>3864</v>
      </c>
      <c r="P1849" s="139" t="s">
        <v>55</v>
      </c>
      <c r="Q1849" s="139"/>
      <c r="R1849" s="140">
        <v>10</v>
      </c>
      <c r="S1849" s="140"/>
      <c r="T1849" s="151"/>
      <c r="U1849" s="140"/>
      <c r="V1849" s="164" t="s">
        <v>1</v>
      </c>
      <c r="W1849" s="170" t="str">
        <f t="shared" ca="1" si="223"/>
        <v>2015</v>
      </c>
      <c r="X1849" s="170" t="e">
        <f>INDEX(Kraftwerksliste!$C$21:$Z$559,MATCH(A1849,Kraftwerksliste!$D$21:$D$559,0),17)</f>
        <v>#N/A</v>
      </c>
      <c r="Z1849" s="153" t="str" cm="1">
        <f t="array" aca="1" ref="Z1849" ca="1">CELL("format",I1849)</f>
        <v>G</v>
      </c>
      <c r="AA1849" s="6">
        <v>1848</v>
      </c>
      <c r="AB1849" s="173" t="str">
        <f t="shared" ca="1" si="224"/>
        <v>2015</v>
      </c>
      <c r="AC1849" s="6">
        <f t="shared" si="225"/>
        <v>0</v>
      </c>
      <c r="AD1849" s="6">
        <f t="shared" si="226"/>
        <v>0</v>
      </c>
      <c r="AE1849" s="6">
        <f t="shared" si="228"/>
        <v>10</v>
      </c>
      <c r="AF1849" s="6" t="str">
        <f t="shared" si="227"/>
        <v>in Betrieb</v>
      </c>
    </row>
    <row r="1850" spans="1:32" x14ac:dyDescent="0.25">
      <c r="A1850" s="139" t="s">
        <v>5038</v>
      </c>
      <c r="B1850" s="139"/>
      <c r="C1850" s="139" t="s">
        <v>5039</v>
      </c>
      <c r="D1850" s="139">
        <v>99826</v>
      </c>
      <c r="E1850" s="139" t="s">
        <v>6624</v>
      </c>
      <c r="F1850" s="139" t="s">
        <v>6625</v>
      </c>
      <c r="G1850" s="139" t="s">
        <v>169</v>
      </c>
      <c r="H1850" s="139"/>
      <c r="I1850" s="32">
        <v>2015</v>
      </c>
      <c r="J1850" s="32">
        <v>2015</v>
      </c>
      <c r="K1850" s="139" t="s">
        <v>1</v>
      </c>
      <c r="L1850" s="139" t="s">
        <v>3864</v>
      </c>
      <c r="M1850" s="139"/>
      <c r="N1850" s="139"/>
      <c r="O1850" s="139" t="s">
        <v>3864</v>
      </c>
      <c r="P1850" s="139" t="s">
        <v>55</v>
      </c>
      <c r="Q1850" s="139"/>
      <c r="R1850" s="140">
        <v>15.25</v>
      </c>
      <c r="S1850" s="140"/>
      <c r="T1850" s="151"/>
      <c r="U1850" s="140"/>
      <c r="V1850" s="164" t="s">
        <v>1</v>
      </c>
      <c r="W1850" s="170" t="str">
        <f t="shared" ca="1" si="223"/>
        <v>2015</v>
      </c>
      <c r="X1850" s="170" t="e">
        <f>INDEX(Kraftwerksliste!$C$21:$Z$559,MATCH(A1850,Kraftwerksliste!$D$21:$D$559,0),17)</f>
        <v>#N/A</v>
      </c>
      <c r="Z1850" s="153" t="str" cm="1">
        <f t="array" aca="1" ref="Z1850" ca="1">CELL("format",I1850)</f>
        <v>G</v>
      </c>
      <c r="AA1850" s="6">
        <v>1849</v>
      </c>
      <c r="AB1850" s="173" t="str">
        <f t="shared" ca="1" si="224"/>
        <v>2015</v>
      </c>
      <c r="AC1850" s="6">
        <f t="shared" si="225"/>
        <v>0</v>
      </c>
      <c r="AD1850" s="6">
        <f t="shared" si="226"/>
        <v>0</v>
      </c>
      <c r="AE1850" s="6">
        <f t="shared" si="228"/>
        <v>10</v>
      </c>
      <c r="AF1850" s="6" t="str">
        <f t="shared" si="227"/>
        <v>in Betrieb</v>
      </c>
    </row>
    <row r="1851" spans="1:32" x14ac:dyDescent="0.25">
      <c r="A1851" s="50" t="s">
        <v>1374</v>
      </c>
      <c r="B1851" s="33" t="s">
        <v>1375</v>
      </c>
      <c r="C1851" s="33"/>
      <c r="D1851" s="77">
        <v>30659</v>
      </c>
      <c r="E1851" s="33" t="s">
        <v>1364</v>
      </c>
      <c r="F1851" s="50" t="s">
        <v>1376</v>
      </c>
      <c r="G1851" s="56" t="s">
        <v>59</v>
      </c>
      <c r="H1851" s="33"/>
      <c r="I1851" s="30">
        <v>41851</v>
      </c>
      <c r="J1851" s="38">
        <v>41851</v>
      </c>
      <c r="K1851" s="50" t="s">
        <v>1</v>
      </c>
      <c r="L1851" s="33" t="s">
        <v>20</v>
      </c>
      <c r="M1851" s="33"/>
      <c r="N1851" s="50"/>
      <c r="O1851" s="50" t="s">
        <v>20</v>
      </c>
      <c r="P1851" s="33" t="s">
        <v>58</v>
      </c>
      <c r="Q1851" s="33" t="s">
        <v>55</v>
      </c>
      <c r="R1851" s="52">
        <v>30.2</v>
      </c>
      <c r="S1851" s="33" t="s">
        <v>1377</v>
      </c>
      <c r="T1851" s="54" t="s">
        <v>149</v>
      </c>
      <c r="U1851" s="61" t="s">
        <v>1378</v>
      </c>
      <c r="V1851" s="163" t="s">
        <v>1</v>
      </c>
      <c r="W1851" s="170">
        <f t="shared" ca="1" si="223"/>
        <v>2014</v>
      </c>
      <c r="X1851" s="170" t="str">
        <f>INDEX(Kraftwerksliste!$C$21:$Z$559,MATCH(A1851,Kraftwerksliste!$D$21:$D$559,0),17)</f>
        <v>Combustion Engine</v>
      </c>
      <c r="Z1851" s="153" t="str" cm="1">
        <f t="array" aca="1" ref="Z1851" ca="1">CELL("format",I1851)</f>
        <v>D1</v>
      </c>
      <c r="AA1851" s="6">
        <v>1850</v>
      </c>
      <c r="AB1851" s="173">
        <f t="shared" ca="1" si="224"/>
        <v>2014</v>
      </c>
      <c r="AC1851" s="6">
        <f t="shared" si="225"/>
        <v>0</v>
      </c>
      <c r="AD1851" s="6">
        <f t="shared" si="226"/>
        <v>0</v>
      </c>
      <c r="AE1851" s="6">
        <f t="shared" si="228"/>
        <v>10</v>
      </c>
      <c r="AF1851" s="6" t="str">
        <f t="shared" si="227"/>
        <v>in Betrieb</v>
      </c>
    </row>
    <row r="1852" spans="1:32" x14ac:dyDescent="0.25">
      <c r="A1852" s="139" t="s">
        <v>2036</v>
      </c>
      <c r="B1852" s="139" t="s">
        <v>400</v>
      </c>
      <c r="C1852" s="139" t="s">
        <v>2037</v>
      </c>
      <c r="D1852" s="139">
        <v>44536</v>
      </c>
      <c r="E1852" s="139" t="s">
        <v>2033</v>
      </c>
      <c r="F1852" s="139" t="s">
        <v>2038</v>
      </c>
      <c r="G1852" s="139" t="s">
        <v>54</v>
      </c>
      <c r="H1852" s="139" t="s">
        <v>2039</v>
      </c>
      <c r="I1852" s="30">
        <v>42590</v>
      </c>
      <c r="J1852" s="30">
        <v>42590</v>
      </c>
      <c r="K1852" s="139" t="s">
        <v>1</v>
      </c>
      <c r="L1852" s="139" t="s">
        <v>406</v>
      </c>
      <c r="M1852" s="139"/>
      <c r="N1852" s="139"/>
      <c r="O1852" s="139" t="s">
        <v>407</v>
      </c>
      <c r="P1852" s="139" t="s">
        <v>58</v>
      </c>
      <c r="Q1852" s="139" t="s">
        <v>58</v>
      </c>
      <c r="R1852" s="140">
        <v>15</v>
      </c>
      <c r="S1852" s="140" t="s">
        <v>2040</v>
      </c>
      <c r="T1852" s="151" t="s">
        <v>370</v>
      </c>
      <c r="U1852" s="140" t="s">
        <v>61</v>
      </c>
      <c r="V1852" s="164" t="s">
        <v>1</v>
      </c>
      <c r="W1852" s="170">
        <f t="shared" ca="1" si="223"/>
        <v>2016</v>
      </c>
      <c r="X1852" s="170" t="e">
        <f>INDEX(Kraftwerksliste!$C$21:$Z$559,MATCH(A1852,Kraftwerksliste!$D$21:$D$559,0),17)</f>
        <v>#N/A</v>
      </c>
      <c r="Z1852" s="153" t="str" cm="1">
        <f t="array" aca="1" ref="Z1852" ca="1">CELL("format",I1852)</f>
        <v>D1</v>
      </c>
      <c r="AA1852" s="6">
        <v>1851</v>
      </c>
      <c r="AB1852" s="173">
        <f t="shared" ca="1" si="224"/>
        <v>2016</v>
      </c>
      <c r="AC1852" s="6">
        <f t="shared" si="225"/>
        <v>0</v>
      </c>
      <c r="AD1852" s="6">
        <f t="shared" si="226"/>
        <v>0</v>
      </c>
      <c r="AE1852" s="6">
        <f t="shared" si="228"/>
        <v>10</v>
      </c>
      <c r="AF1852" s="6" t="str">
        <f t="shared" si="227"/>
        <v>in Betrieb</v>
      </c>
    </row>
    <row r="1853" spans="1:32" x14ac:dyDescent="0.25">
      <c r="A1853" s="139" t="s">
        <v>2560</v>
      </c>
      <c r="B1853" s="139" t="s">
        <v>400</v>
      </c>
      <c r="C1853" s="139" t="s">
        <v>2561</v>
      </c>
      <c r="D1853" s="139">
        <v>66287</v>
      </c>
      <c r="E1853" s="139" t="s">
        <v>2562</v>
      </c>
      <c r="F1853" s="139" t="s">
        <v>2563</v>
      </c>
      <c r="G1853" s="139" t="s">
        <v>404</v>
      </c>
      <c r="H1853" s="139" t="s">
        <v>2564</v>
      </c>
      <c r="I1853" s="30">
        <v>42610</v>
      </c>
      <c r="J1853" s="30">
        <v>42610</v>
      </c>
      <c r="K1853" s="139" t="s">
        <v>1</v>
      </c>
      <c r="L1853" s="139" t="s">
        <v>406</v>
      </c>
      <c r="M1853" s="139"/>
      <c r="N1853" s="139"/>
      <c r="O1853" s="139" t="s">
        <v>407</v>
      </c>
      <c r="P1853" s="139" t="s">
        <v>58</v>
      </c>
      <c r="Q1853" s="139" t="s">
        <v>58</v>
      </c>
      <c r="R1853" s="140">
        <v>15</v>
      </c>
      <c r="S1853" s="140" t="s">
        <v>2565</v>
      </c>
      <c r="T1853" s="151" t="s">
        <v>149</v>
      </c>
      <c r="U1853" s="140" t="s">
        <v>3808</v>
      </c>
      <c r="V1853" s="164" t="s">
        <v>1</v>
      </c>
      <c r="W1853" s="170">
        <f t="shared" ca="1" si="223"/>
        <v>2016</v>
      </c>
      <c r="X1853" s="170" t="e">
        <f>INDEX(Kraftwerksliste!$C$21:$Z$559,MATCH(A1853,Kraftwerksliste!$D$21:$D$559,0),17)</f>
        <v>#N/A</v>
      </c>
      <c r="Z1853" s="153" t="str" cm="1">
        <f t="array" aca="1" ref="Z1853" ca="1">CELL("format",I1853)</f>
        <v>D1</v>
      </c>
      <c r="AA1853" s="6">
        <v>1852</v>
      </c>
      <c r="AB1853" s="173">
        <f t="shared" ca="1" si="224"/>
        <v>2016</v>
      </c>
      <c r="AC1853" s="6">
        <f t="shared" si="225"/>
        <v>0</v>
      </c>
      <c r="AD1853" s="6">
        <f t="shared" si="226"/>
        <v>0</v>
      </c>
      <c r="AE1853" s="6">
        <f t="shared" si="228"/>
        <v>10</v>
      </c>
      <c r="AF1853" s="6" t="str">
        <f t="shared" si="227"/>
        <v>in Betrieb</v>
      </c>
    </row>
    <row r="1854" spans="1:32" x14ac:dyDescent="0.25">
      <c r="A1854" s="50" t="s">
        <v>1474</v>
      </c>
      <c r="B1854" s="50" t="s">
        <v>400</v>
      </c>
      <c r="C1854" s="50" t="s">
        <v>1475</v>
      </c>
      <c r="D1854" s="77">
        <v>44653</v>
      </c>
      <c r="E1854" s="60" t="s">
        <v>1476</v>
      </c>
      <c r="F1854" s="50" t="s">
        <v>1477</v>
      </c>
      <c r="G1854" s="56" t="s">
        <v>54</v>
      </c>
      <c r="H1854" s="50" t="s">
        <v>1478</v>
      </c>
      <c r="I1854" s="30">
        <v>42610</v>
      </c>
      <c r="J1854" s="30">
        <v>42610</v>
      </c>
      <c r="K1854" s="50" t="s">
        <v>1</v>
      </c>
      <c r="L1854" s="50" t="s">
        <v>406</v>
      </c>
      <c r="M1854" s="50"/>
      <c r="N1854" s="50"/>
      <c r="O1854" s="50" t="s">
        <v>407</v>
      </c>
      <c r="P1854" s="50" t="s">
        <v>58</v>
      </c>
      <c r="Q1854" s="50" t="s">
        <v>58</v>
      </c>
      <c r="R1854" s="55">
        <v>15</v>
      </c>
      <c r="S1854" s="50" t="s">
        <v>1479</v>
      </c>
      <c r="T1854" s="54" t="s">
        <v>1228</v>
      </c>
      <c r="U1854" s="50" t="s">
        <v>86</v>
      </c>
      <c r="V1854" s="153" t="s">
        <v>1</v>
      </c>
      <c r="W1854" s="170">
        <f t="shared" ca="1" si="223"/>
        <v>2016</v>
      </c>
      <c r="X1854" s="170" t="e">
        <f>INDEX(Kraftwerksliste!$C$21:$Z$559,MATCH(A1854,Kraftwerksliste!$D$21:$D$559,0),17)</f>
        <v>#N/A</v>
      </c>
      <c r="Z1854" s="153" t="str" cm="1">
        <f t="array" aca="1" ref="Z1854" ca="1">CELL("format",I1854)</f>
        <v>D1</v>
      </c>
      <c r="AA1854" s="6">
        <v>1853</v>
      </c>
      <c r="AB1854" s="173">
        <f t="shared" ca="1" si="224"/>
        <v>2016</v>
      </c>
      <c r="AC1854" s="6">
        <f t="shared" si="225"/>
        <v>0</v>
      </c>
      <c r="AD1854" s="6">
        <f t="shared" si="226"/>
        <v>0</v>
      </c>
      <c r="AE1854" s="6">
        <f t="shared" si="228"/>
        <v>10</v>
      </c>
      <c r="AF1854" s="6" t="str">
        <f t="shared" si="227"/>
        <v>in Betrieb</v>
      </c>
    </row>
    <row r="1855" spans="1:32" x14ac:dyDescent="0.25">
      <c r="A1855" s="139" t="s">
        <v>3099</v>
      </c>
      <c r="B1855" s="139" t="s">
        <v>400</v>
      </c>
      <c r="C1855" s="139" t="s">
        <v>3100</v>
      </c>
      <c r="D1855" s="139">
        <v>66333</v>
      </c>
      <c r="E1855" s="139" t="s">
        <v>3101</v>
      </c>
      <c r="F1855" s="139" t="s">
        <v>3102</v>
      </c>
      <c r="G1855" s="139" t="s">
        <v>404</v>
      </c>
      <c r="H1855" s="139" t="s">
        <v>3103</v>
      </c>
      <c r="I1855" s="30">
        <v>42652</v>
      </c>
      <c r="J1855" s="30">
        <v>42652</v>
      </c>
      <c r="K1855" s="139" t="s">
        <v>1</v>
      </c>
      <c r="L1855" s="139" t="s">
        <v>406</v>
      </c>
      <c r="M1855" s="139"/>
      <c r="N1855" s="139"/>
      <c r="O1855" s="139" t="s">
        <v>407</v>
      </c>
      <c r="P1855" s="139" t="s">
        <v>58</v>
      </c>
      <c r="Q1855" s="139" t="s">
        <v>58</v>
      </c>
      <c r="R1855" s="140">
        <v>15</v>
      </c>
      <c r="S1855" s="140" t="s">
        <v>3104</v>
      </c>
      <c r="T1855" s="151" t="s">
        <v>370</v>
      </c>
      <c r="U1855" s="140" t="s">
        <v>3808</v>
      </c>
      <c r="V1855" s="164" t="s">
        <v>1</v>
      </c>
      <c r="W1855" s="170">
        <f t="shared" ref="W1855:W1873" ca="1" si="229">IF(ISBLANK(I1855),2010,IF(Z1855="D1",YEAR(I1855),RIGHT(I1855,4)))</f>
        <v>2016</v>
      </c>
      <c r="X1855" s="170" t="e">
        <f>INDEX(Kraftwerksliste!$C$21:$Z$559,MATCH(A1855,Kraftwerksliste!$D$21:$D$559,0),17)</f>
        <v>#N/A</v>
      </c>
      <c r="Z1855" s="153" t="str" cm="1">
        <f t="array" aca="1" ref="Z1855" ca="1">CELL("format",I1855)</f>
        <v>D1</v>
      </c>
      <c r="AA1855" s="6">
        <v>1854</v>
      </c>
      <c r="AB1855" s="173">
        <f t="shared" ref="AB1855:AB1873" ca="1" si="230">W1855</f>
        <v>2016</v>
      </c>
      <c r="AC1855" s="6">
        <f t="shared" si="225"/>
        <v>0</v>
      </c>
      <c r="AD1855" s="6">
        <f t="shared" si="226"/>
        <v>0</v>
      </c>
      <c r="AE1855" s="6">
        <f t="shared" si="228"/>
        <v>10</v>
      </c>
      <c r="AF1855" s="6" t="str">
        <f t="shared" si="227"/>
        <v>in Betrieb</v>
      </c>
    </row>
    <row r="1856" spans="1:32" ht="25" x14ac:dyDescent="0.25">
      <c r="A1856" s="54" t="s">
        <v>800</v>
      </c>
      <c r="B1856" s="50" t="s">
        <v>400</v>
      </c>
      <c r="C1856" s="50" t="s">
        <v>801</v>
      </c>
      <c r="D1856" s="77">
        <v>47179</v>
      </c>
      <c r="E1856" s="50" t="s">
        <v>802</v>
      </c>
      <c r="F1856" s="50" t="s">
        <v>803</v>
      </c>
      <c r="G1856" s="56" t="s">
        <v>54</v>
      </c>
      <c r="H1856" s="50" t="s">
        <v>804</v>
      </c>
      <c r="I1856" s="30">
        <v>42643</v>
      </c>
      <c r="J1856" s="30">
        <v>42643</v>
      </c>
      <c r="K1856" s="50" t="s">
        <v>1</v>
      </c>
      <c r="L1856" s="50" t="s">
        <v>406</v>
      </c>
      <c r="M1856" s="93"/>
      <c r="N1856" s="50"/>
      <c r="O1856" s="92" t="s">
        <v>407</v>
      </c>
      <c r="P1856" s="50" t="s">
        <v>58</v>
      </c>
      <c r="Q1856" s="50" t="s">
        <v>58</v>
      </c>
      <c r="R1856" s="55">
        <v>15</v>
      </c>
      <c r="S1856" s="50" t="s">
        <v>805</v>
      </c>
      <c r="T1856" s="146" t="s">
        <v>1228</v>
      </c>
      <c r="U1856" s="50" t="s">
        <v>86</v>
      </c>
      <c r="V1856" s="153" t="s">
        <v>1</v>
      </c>
      <c r="W1856" s="170">
        <f t="shared" ca="1" si="229"/>
        <v>2016</v>
      </c>
      <c r="X1856" s="170" t="e">
        <f>INDEX(Kraftwerksliste!$C$21:$Z$559,MATCH(A1856,Kraftwerksliste!$D$21:$D$559,0),17)</f>
        <v>#N/A</v>
      </c>
      <c r="Z1856" s="153" t="str" cm="1">
        <f t="array" aca="1" ref="Z1856" ca="1">CELL("format",I1856)</f>
        <v>D1</v>
      </c>
      <c r="AA1856" s="6">
        <v>1855</v>
      </c>
      <c r="AB1856" s="173">
        <f t="shared" ca="1" si="230"/>
        <v>2016</v>
      </c>
      <c r="AC1856" s="6">
        <f t="shared" si="225"/>
        <v>0</v>
      </c>
      <c r="AD1856" s="6">
        <f t="shared" si="226"/>
        <v>0</v>
      </c>
      <c r="AE1856" s="6">
        <f t="shared" si="228"/>
        <v>10</v>
      </c>
      <c r="AF1856" s="6" t="str">
        <f t="shared" si="227"/>
        <v>in Betrieb</v>
      </c>
    </row>
    <row r="1857" spans="1:32" ht="25" x14ac:dyDescent="0.25">
      <c r="A1857" s="50" t="s">
        <v>399</v>
      </c>
      <c r="B1857" s="50" t="s">
        <v>400</v>
      </c>
      <c r="C1857" s="50" t="s">
        <v>401</v>
      </c>
      <c r="D1857" s="77">
        <v>66450</v>
      </c>
      <c r="E1857" s="50" t="s">
        <v>402</v>
      </c>
      <c r="F1857" s="50" t="s">
        <v>403</v>
      </c>
      <c r="G1857" s="56" t="s">
        <v>404</v>
      </c>
      <c r="H1857" s="51" t="s">
        <v>405</v>
      </c>
      <c r="I1857" s="30">
        <v>42638</v>
      </c>
      <c r="J1857" s="30">
        <v>42638</v>
      </c>
      <c r="K1857" s="50" t="s">
        <v>1</v>
      </c>
      <c r="L1857" s="50" t="s">
        <v>406</v>
      </c>
      <c r="M1857" s="50"/>
      <c r="N1857" s="51"/>
      <c r="O1857" s="51" t="s">
        <v>407</v>
      </c>
      <c r="P1857" s="50" t="s">
        <v>58</v>
      </c>
      <c r="Q1857" s="50" t="s">
        <v>58</v>
      </c>
      <c r="R1857" s="55">
        <v>15</v>
      </c>
      <c r="S1857" s="50" t="s">
        <v>408</v>
      </c>
      <c r="T1857" s="50" t="s">
        <v>1228</v>
      </c>
      <c r="U1857" s="50" t="s">
        <v>86</v>
      </c>
      <c r="V1857" s="153" t="s">
        <v>1</v>
      </c>
      <c r="W1857" s="170">
        <f t="shared" ca="1" si="229"/>
        <v>2016</v>
      </c>
      <c r="X1857" s="170" t="e">
        <f>INDEX(Kraftwerksliste!$C$21:$Z$559,MATCH(A1857,Kraftwerksliste!$D$21:$D$559,0),17)</f>
        <v>#N/A</v>
      </c>
      <c r="Z1857" s="153" t="str" cm="1">
        <f t="array" aca="1" ref="Z1857" ca="1">CELL("format",I1857)</f>
        <v>D1</v>
      </c>
      <c r="AA1857" s="6">
        <v>1856</v>
      </c>
      <c r="AB1857" s="173">
        <f t="shared" ca="1" si="230"/>
        <v>2016</v>
      </c>
      <c r="AC1857" s="6">
        <f t="shared" si="225"/>
        <v>0</v>
      </c>
      <c r="AD1857" s="6">
        <f t="shared" si="226"/>
        <v>0</v>
      </c>
      <c r="AE1857" s="6">
        <f t="shared" si="228"/>
        <v>10</v>
      </c>
      <c r="AF1857" s="6" t="str">
        <f t="shared" si="227"/>
        <v>in Betrieb</v>
      </c>
    </row>
    <row r="1858" spans="1:32" x14ac:dyDescent="0.25">
      <c r="A1858" s="54" t="s">
        <v>850</v>
      </c>
      <c r="B1858" s="50" t="s">
        <v>821</v>
      </c>
      <c r="C1858" s="50" t="s">
        <v>432</v>
      </c>
      <c r="D1858" s="77">
        <v>40221</v>
      </c>
      <c r="E1858" s="50" t="s">
        <v>823</v>
      </c>
      <c r="F1858" s="50" t="s">
        <v>831</v>
      </c>
      <c r="G1858" s="56" t="s">
        <v>54</v>
      </c>
      <c r="H1858" s="50" t="s">
        <v>851</v>
      </c>
      <c r="I1858" s="30">
        <v>42391</v>
      </c>
      <c r="J1858" s="38">
        <v>42391</v>
      </c>
      <c r="K1858" s="50" t="s">
        <v>1</v>
      </c>
      <c r="L1858" s="50" t="s">
        <v>20</v>
      </c>
      <c r="M1858" s="93"/>
      <c r="N1858" s="50"/>
      <c r="O1858" s="50" t="s">
        <v>20</v>
      </c>
      <c r="P1858" s="50" t="s">
        <v>58</v>
      </c>
      <c r="Q1858" s="50" t="s">
        <v>55</v>
      </c>
      <c r="R1858" s="55">
        <v>595</v>
      </c>
      <c r="S1858" s="50" t="s">
        <v>852</v>
      </c>
      <c r="T1858" s="54" t="s">
        <v>370</v>
      </c>
      <c r="U1858" s="50" t="s">
        <v>853</v>
      </c>
      <c r="V1858" s="153" t="s">
        <v>1</v>
      </c>
      <c r="W1858" s="170">
        <f t="shared" ca="1" si="229"/>
        <v>2016</v>
      </c>
      <c r="X1858" s="170" t="str">
        <f>INDEX(Kraftwerksliste!$C$21:$Z$559,MATCH(A1858,Kraftwerksliste!$D$21:$D$559,0),17)</f>
        <v>Combined cycle</v>
      </c>
      <c r="Z1858" s="153" t="str" cm="1">
        <f t="array" aca="1" ref="Z1858" ca="1">CELL("format",I1858)</f>
        <v>D1</v>
      </c>
      <c r="AA1858" s="6">
        <v>1857</v>
      </c>
      <c r="AB1858" s="173">
        <f t="shared" ca="1" si="230"/>
        <v>2016</v>
      </c>
      <c r="AC1858" s="6">
        <f t="shared" ref="AC1858:AC1921" si="231">IF(RIGHT(K1858,9)="(mit StA)",1,0)</f>
        <v>0</v>
      </c>
      <c r="AD1858" s="6">
        <f t="shared" ref="AD1858:AD1921" si="232">IF(RIGHT(K1858,10)="(ohne StA)",1,0)</f>
        <v>0</v>
      </c>
      <c r="AE1858" s="6">
        <f t="shared" si="228"/>
        <v>10</v>
      </c>
      <c r="AF1858" s="6" t="str">
        <f t="shared" ref="AF1858:AF1921" si="233">IF(AC1858=1,LEFT(K1858,AE1858-9),IF(AD1858=1,LEFT(K1858,AE1858-10),K1858))</f>
        <v>in Betrieb</v>
      </c>
    </row>
    <row r="1859" spans="1:32" x14ac:dyDescent="0.25">
      <c r="A1859" s="139" t="s">
        <v>1731</v>
      </c>
      <c r="B1859" s="139" t="s">
        <v>1721</v>
      </c>
      <c r="C1859" s="139" t="s">
        <v>1732</v>
      </c>
      <c r="D1859" s="139">
        <v>50735</v>
      </c>
      <c r="E1859" s="139" t="s">
        <v>1710</v>
      </c>
      <c r="F1859" s="139"/>
      <c r="G1859" s="139" t="s">
        <v>54</v>
      </c>
      <c r="H1859" s="139" t="s">
        <v>1733</v>
      </c>
      <c r="I1859" s="30">
        <v>42489</v>
      </c>
      <c r="J1859" s="38">
        <v>42489</v>
      </c>
      <c r="K1859" s="139" t="s">
        <v>1</v>
      </c>
      <c r="L1859" s="139" t="s">
        <v>20</v>
      </c>
      <c r="M1859" s="139"/>
      <c r="N1859" s="139"/>
      <c r="O1859" s="139" t="s">
        <v>20</v>
      </c>
      <c r="P1859" s="139" t="s">
        <v>58</v>
      </c>
      <c r="Q1859" s="139" t="s">
        <v>55</v>
      </c>
      <c r="R1859" s="140">
        <v>459.9</v>
      </c>
      <c r="S1859" s="140" t="s">
        <v>1734</v>
      </c>
      <c r="T1859" s="151" t="s">
        <v>1228</v>
      </c>
      <c r="U1859" s="140" t="s">
        <v>1735</v>
      </c>
      <c r="V1859" s="164" t="s">
        <v>1</v>
      </c>
      <c r="W1859" s="170">
        <f t="shared" ca="1" si="229"/>
        <v>2016</v>
      </c>
      <c r="X1859" s="170" t="str">
        <f>INDEX(Kraftwerksliste!$C$21:$Z$559,MATCH(A1859,Kraftwerksliste!$D$21:$D$559,0),17)</f>
        <v>Steam turbine</v>
      </c>
      <c r="Z1859" s="153" t="str" cm="1">
        <f t="array" aca="1" ref="Z1859" ca="1">CELL("format",I1859)</f>
        <v>D1</v>
      </c>
      <c r="AA1859" s="6">
        <v>1858</v>
      </c>
      <c r="AB1859" s="173">
        <f t="shared" ca="1" si="230"/>
        <v>2016</v>
      </c>
      <c r="AC1859" s="6">
        <f t="shared" si="231"/>
        <v>0</v>
      </c>
      <c r="AD1859" s="6">
        <f t="shared" si="232"/>
        <v>0</v>
      </c>
      <c r="AE1859" s="6">
        <f t="shared" si="228"/>
        <v>10</v>
      </c>
      <c r="AF1859" s="6" t="str">
        <f t="shared" si="233"/>
        <v>in Betrieb</v>
      </c>
    </row>
    <row r="1860" spans="1:32" x14ac:dyDescent="0.25">
      <c r="A1860" s="50" t="s">
        <v>1040</v>
      </c>
      <c r="B1860" s="50" t="s">
        <v>1041</v>
      </c>
      <c r="C1860" s="50" t="s">
        <v>1042</v>
      </c>
      <c r="D1860" s="77">
        <v>24939</v>
      </c>
      <c r="E1860" s="50" t="s">
        <v>1043</v>
      </c>
      <c r="F1860" s="50" t="s">
        <v>1044</v>
      </c>
      <c r="G1860" s="56" t="s">
        <v>78</v>
      </c>
      <c r="H1860" s="50" t="s">
        <v>517</v>
      </c>
      <c r="I1860" s="35">
        <v>42644</v>
      </c>
      <c r="J1860" s="35">
        <v>42644</v>
      </c>
      <c r="K1860" s="50" t="s">
        <v>1</v>
      </c>
      <c r="L1860" s="50" t="s">
        <v>20</v>
      </c>
      <c r="M1860" s="50"/>
      <c r="N1860" s="50"/>
      <c r="O1860" s="50" t="s">
        <v>20</v>
      </c>
      <c r="P1860" s="50" t="s">
        <v>58</v>
      </c>
      <c r="Q1860" s="50" t="s">
        <v>55</v>
      </c>
      <c r="R1860" s="55">
        <v>78</v>
      </c>
      <c r="S1860" s="50"/>
      <c r="T1860" s="54" t="s">
        <v>149</v>
      </c>
      <c r="U1860" s="50" t="s">
        <v>1045</v>
      </c>
      <c r="V1860" s="153" t="s">
        <v>1</v>
      </c>
      <c r="W1860" s="170">
        <f t="shared" ca="1" si="229"/>
        <v>2016</v>
      </c>
      <c r="X1860" s="170" t="str">
        <f>INDEX(Kraftwerksliste!$C$21:$Z$559,MATCH(A1860,Kraftwerksliste!$D$21:$D$559,0),17)</f>
        <v>Combined cycle</v>
      </c>
      <c r="Z1860" s="153" t="str" cm="1">
        <f t="array" aca="1" ref="Z1860" ca="1">CELL("format",I1860)</f>
        <v>D1</v>
      </c>
      <c r="AA1860" s="6">
        <v>1859</v>
      </c>
      <c r="AB1860" s="173">
        <f t="shared" ca="1" si="230"/>
        <v>2016</v>
      </c>
      <c r="AC1860" s="6">
        <f t="shared" si="231"/>
        <v>0</v>
      </c>
      <c r="AD1860" s="6">
        <f t="shared" si="232"/>
        <v>0</v>
      </c>
      <c r="AE1860" s="6">
        <f t="shared" si="228"/>
        <v>10</v>
      </c>
      <c r="AF1860" s="6" t="str">
        <f t="shared" si="233"/>
        <v>in Betrieb</v>
      </c>
    </row>
    <row r="1861" spans="1:32" x14ac:dyDescent="0.25">
      <c r="A1861" s="50" t="s">
        <v>549</v>
      </c>
      <c r="B1861" s="33" t="s">
        <v>550</v>
      </c>
      <c r="C1861" s="36" t="s">
        <v>551</v>
      </c>
      <c r="D1861" s="77">
        <v>28237</v>
      </c>
      <c r="E1861" s="33" t="s">
        <v>533</v>
      </c>
      <c r="F1861" s="33"/>
      <c r="G1861" s="36" t="s">
        <v>533</v>
      </c>
      <c r="H1861" s="36" t="s">
        <v>552</v>
      </c>
      <c r="I1861" s="35">
        <v>42644</v>
      </c>
      <c r="J1861" s="41">
        <v>42644</v>
      </c>
      <c r="K1861" s="50" t="s">
        <v>1</v>
      </c>
      <c r="L1861" s="50" t="s">
        <v>20</v>
      </c>
      <c r="M1861" s="51"/>
      <c r="N1861" s="33"/>
      <c r="O1861" s="33" t="s">
        <v>20</v>
      </c>
      <c r="P1861" s="36" t="s">
        <v>58</v>
      </c>
      <c r="Q1861" s="33" t="s">
        <v>58</v>
      </c>
      <c r="R1861" s="52">
        <v>444.5</v>
      </c>
      <c r="S1861" s="62" t="s">
        <v>553</v>
      </c>
      <c r="T1861" s="146" t="s">
        <v>370</v>
      </c>
      <c r="U1861" s="36" t="s">
        <v>554</v>
      </c>
      <c r="V1861" s="158" t="s">
        <v>1</v>
      </c>
      <c r="W1861" s="170">
        <f t="shared" ca="1" si="229"/>
        <v>2016</v>
      </c>
      <c r="X1861" s="170" t="str">
        <f>INDEX(Kraftwerksliste!$C$21:$Z$559,MATCH(A1861,Kraftwerksliste!$D$21:$D$559,0),17)</f>
        <v>Combined cycle</v>
      </c>
      <c r="Z1861" s="153" t="str" cm="1">
        <f t="array" aca="1" ref="Z1861" ca="1">CELL("format",I1861)</f>
        <v>D1</v>
      </c>
      <c r="AA1861" s="6">
        <v>1860</v>
      </c>
      <c r="AB1861" s="173">
        <f t="shared" ca="1" si="230"/>
        <v>2016</v>
      </c>
      <c r="AC1861" s="6">
        <f t="shared" si="231"/>
        <v>0</v>
      </c>
      <c r="AD1861" s="6">
        <f t="shared" si="232"/>
        <v>0</v>
      </c>
      <c r="AE1861" s="6">
        <f t="shared" si="228"/>
        <v>10</v>
      </c>
      <c r="AF1861" s="6" t="str">
        <f t="shared" si="233"/>
        <v>in Betrieb</v>
      </c>
    </row>
    <row r="1862" spans="1:32" ht="62.5" x14ac:dyDescent="0.25">
      <c r="A1862" s="54" t="s">
        <v>365</v>
      </c>
      <c r="B1862" s="51" t="s">
        <v>366</v>
      </c>
      <c r="C1862" s="51" t="s">
        <v>367</v>
      </c>
      <c r="D1862" s="75">
        <v>13353</v>
      </c>
      <c r="E1862" s="62" t="s">
        <v>340</v>
      </c>
      <c r="F1862" s="51" t="s">
        <v>368</v>
      </c>
      <c r="G1862" s="36" t="s">
        <v>340</v>
      </c>
      <c r="H1862" s="50"/>
      <c r="I1862" s="35">
        <v>26444</v>
      </c>
      <c r="J1862" s="35">
        <v>26444</v>
      </c>
      <c r="K1862" s="50" t="s">
        <v>1</v>
      </c>
      <c r="L1862" s="50" t="s">
        <v>110</v>
      </c>
      <c r="M1862" s="51" t="s">
        <v>20</v>
      </c>
      <c r="N1862" s="50" t="s">
        <v>369</v>
      </c>
      <c r="O1862" s="92" t="s">
        <v>20</v>
      </c>
      <c r="P1862" s="36" t="s">
        <v>58</v>
      </c>
      <c r="Q1862" s="50" t="s">
        <v>55</v>
      </c>
      <c r="R1862" s="76">
        <v>15</v>
      </c>
      <c r="S1862" s="58"/>
      <c r="T1862" s="50" t="s">
        <v>370</v>
      </c>
      <c r="U1862" s="62" t="s">
        <v>344</v>
      </c>
      <c r="V1862" s="154" t="s">
        <v>1</v>
      </c>
      <c r="W1862" s="170">
        <f t="shared" ca="1" si="229"/>
        <v>1972</v>
      </c>
      <c r="X1862" s="170" t="str">
        <f>INDEX(Kraftwerksliste!$C$21:$Z$559,MATCH(A1862,Kraftwerksliste!$D$21:$D$559,0),17)</f>
        <v>Steam turbine</v>
      </c>
      <c r="Z1862" s="153" t="str" cm="1">
        <f t="array" aca="1" ref="Z1862" ca="1">CELL("format",I1862)</f>
        <v>D1</v>
      </c>
      <c r="AA1862" s="6">
        <v>1861</v>
      </c>
      <c r="AB1862" s="173">
        <f t="shared" ca="1" si="230"/>
        <v>1972</v>
      </c>
      <c r="AC1862" s="6">
        <f t="shared" si="231"/>
        <v>0</v>
      </c>
      <c r="AD1862" s="6">
        <f t="shared" si="232"/>
        <v>0</v>
      </c>
      <c r="AE1862" s="6">
        <f t="shared" si="228"/>
        <v>10</v>
      </c>
      <c r="AF1862" s="6" t="str">
        <f t="shared" si="233"/>
        <v>in Betrieb</v>
      </c>
    </row>
    <row r="1863" spans="1:32" ht="14.5" x14ac:dyDescent="0.35">
      <c r="A1863" s="122" t="s">
        <v>4528</v>
      </c>
      <c r="B1863" s="122" t="s">
        <v>4529</v>
      </c>
      <c r="C1863" s="122" t="s">
        <v>4530</v>
      </c>
      <c r="D1863" s="122">
        <v>16866</v>
      </c>
      <c r="E1863" s="122" t="s">
        <v>6320</v>
      </c>
      <c r="F1863" s="122"/>
      <c r="G1863" s="119" t="s">
        <v>66</v>
      </c>
      <c r="H1863" s="122"/>
      <c r="I1863" s="35">
        <v>38884</v>
      </c>
      <c r="J1863" s="41">
        <v>38884</v>
      </c>
      <c r="K1863" s="50" t="s">
        <v>1</v>
      </c>
      <c r="L1863" s="122" t="s">
        <v>3864</v>
      </c>
      <c r="M1863" s="122"/>
      <c r="N1863" s="122"/>
      <c r="O1863" s="122" t="s">
        <v>3864</v>
      </c>
      <c r="P1863" s="121" t="s">
        <v>55</v>
      </c>
      <c r="Q1863" s="122" t="s">
        <v>58</v>
      </c>
      <c r="R1863" s="134">
        <v>20</v>
      </c>
      <c r="S1863" s="33" t="s">
        <v>7264</v>
      </c>
      <c r="T1863" s="50" t="s">
        <v>370</v>
      </c>
      <c r="U1863" s="33" t="s">
        <v>7265</v>
      </c>
      <c r="V1863" s="159" t="s">
        <v>1</v>
      </c>
      <c r="W1863" s="170">
        <f t="shared" ca="1" si="229"/>
        <v>2006</v>
      </c>
      <c r="X1863" s="170" t="e">
        <f>INDEX(Kraftwerksliste!$C$21:$Z$559,MATCH(A1863,Kraftwerksliste!$D$21:$D$559,0),17)</f>
        <v>#N/A</v>
      </c>
      <c r="Z1863" s="153" t="str" cm="1">
        <f t="array" aca="1" ref="Z1863" ca="1">CELL("format",I1863)</f>
        <v>D1</v>
      </c>
      <c r="AA1863" s="6">
        <v>1862</v>
      </c>
      <c r="AB1863" s="173">
        <f t="shared" ca="1" si="230"/>
        <v>2006</v>
      </c>
      <c r="AC1863" s="6">
        <f t="shared" si="231"/>
        <v>0</v>
      </c>
      <c r="AD1863" s="6">
        <f t="shared" si="232"/>
        <v>0</v>
      </c>
      <c r="AE1863" s="6">
        <f t="shared" si="228"/>
        <v>10</v>
      </c>
      <c r="AF1863" s="6" t="str">
        <f t="shared" si="233"/>
        <v>in Betrieb</v>
      </c>
    </row>
    <row r="1864" spans="1:32" x14ac:dyDescent="0.25">
      <c r="A1864" s="139" t="s">
        <v>5292</v>
      </c>
      <c r="B1864" s="139" t="s">
        <v>4529</v>
      </c>
      <c r="C1864" s="139" t="s">
        <v>5293</v>
      </c>
      <c r="D1864" s="139">
        <v>15345</v>
      </c>
      <c r="E1864" s="139" t="s">
        <v>6765</v>
      </c>
      <c r="F1864" s="139"/>
      <c r="G1864" s="139" t="s">
        <v>66</v>
      </c>
      <c r="H1864" s="139"/>
      <c r="I1864" s="30">
        <v>38950</v>
      </c>
      <c r="J1864" s="30">
        <v>38950</v>
      </c>
      <c r="K1864" s="139" t="s">
        <v>1</v>
      </c>
      <c r="L1864" s="139" t="s">
        <v>3864</v>
      </c>
      <c r="M1864" s="139"/>
      <c r="N1864" s="139"/>
      <c r="O1864" s="139" t="s">
        <v>3864</v>
      </c>
      <c r="P1864" s="139" t="s">
        <v>55</v>
      </c>
      <c r="Q1864" s="139" t="s">
        <v>58</v>
      </c>
      <c r="R1864" s="140">
        <v>18</v>
      </c>
      <c r="S1864" s="140" t="s">
        <v>7387</v>
      </c>
      <c r="T1864" s="151" t="s">
        <v>370</v>
      </c>
      <c r="U1864" s="140" t="s">
        <v>7265</v>
      </c>
      <c r="V1864" s="164" t="s">
        <v>1</v>
      </c>
      <c r="W1864" s="170">
        <f t="shared" ca="1" si="229"/>
        <v>2006</v>
      </c>
      <c r="X1864" s="170" t="e">
        <f>INDEX(Kraftwerksliste!$C$21:$Z$559,MATCH(A1864,Kraftwerksliste!$D$21:$D$559,0),17)</f>
        <v>#N/A</v>
      </c>
      <c r="Z1864" s="153" t="str" cm="1">
        <f t="array" aca="1" ref="Z1864" ca="1">CELL("format",I1864)</f>
        <v>D1</v>
      </c>
      <c r="AA1864" s="6">
        <v>1863</v>
      </c>
      <c r="AB1864" s="173">
        <f t="shared" ca="1" si="230"/>
        <v>2006</v>
      </c>
      <c r="AC1864" s="6">
        <f t="shared" si="231"/>
        <v>0</v>
      </c>
      <c r="AD1864" s="6">
        <f t="shared" si="232"/>
        <v>0</v>
      </c>
      <c r="AE1864" s="6">
        <f t="shared" si="228"/>
        <v>10</v>
      </c>
      <c r="AF1864" s="6" t="str">
        <f t="shared" si="233"/>
        <v>in Betrieb</v>
      </c>
    </row>
    <row r="1865" spans="1:32" x14ac:dyDescent="0.25">
      <c r="A1865" s="139" t="s">
        <v>5907</v>
      </c>
      <c r="B1865" s="139" t="s">
        <v>4529</v>
      </c>
      <c r="C1865" s="139" t="s">
        <v>5908</v>
      </c>
      <c r="D1865" s="139">
        <v>15326</v>
      </c>
      <c r="E1865" s="139" t="s">
        <v>7142</v>
      </c>
      <c r="F1865" s="139"/>
      <c r="G1865" s="139" t="s">
        <v>66</v>
      </c>
      <c r="H1865" s="139"/>
      <c r="I1865" s="43">
        <v>39161</v>
      </c>
      <c r="J1865" s="43">
        <v>39161</v>
      </c>
      <c r="K1865" s="139" t="s">
        <v>1</v>
      </c>
      <c r="L1865" s="139" t="s">
        <v>3864</v>
      </c>
      <c r="M1865" s="139"/>
      <c r="N1865" s="139"/>
      <c r="O1865" s="139" t="s">
        <v>3864</v>
      </c>
      <c r="P1865" s="139" t="s">
        <v>55</v>
      </c>
      <c r="Q1865" s="139" t="s">
        <v>58</v>
      </c>
      <c r="R1865" s="140">
        <v>10</v>
      </c>
      <c r="S1865" s="140" t="s">
        <v>7458</v>
      </c>
      <c r="T1865" s="151" t="s">
        <v>370</v>
      </c>
      <c r="U1865" s="140" t="s">
        <v>7265</v>
      </c>
      <c r="V1865" s="164" t="s">
        <v>1</v>
      </c>
      <c r="W1865" s="170">
        <f t="shared" ca="1" si="229"/>
        <v>2007</v>
      </c>
      <c r="X1865" s="170" t="e">
        <f>INDEX(Kraftwerksliste!$C$21:$Z$559,MATCH(A1865,Kraftwerksliste!$D$21:$D$559,0),17)</f>
        <v>#N/A</v>
      </c>
      <c r="Z1865" s="153" t="str" cm="1">
        <f t="array" aca="1" ref="Z1865" ca="1">CELL("format",I1865)</f>
        <v>D1</v>
      </c>
      <c r="AA1865" s="6">
        <v>1864</v>
      </c>
      <c r="AB1865" s="173">
        <f t="shared" ca="1" si="230"/>
        <v>2007</v>
      </c>
      <c r="AC1865" s="6">
        <f t="shared" si="231"/>
        <v>0</v>
      </c>
      <c r="AD1865" s="6">
        <f t="shared" si="232"/>
        <v>0</v>
      </c>
      <c r="AE1865" s="6">
        <f t="shared" si="228"/>
        <v>10</v>
      </c>
      <c r="AF1865" s="6" t="str">
        <f t="shared" si="233"/>
        <v>in Betrieb</v>
      </c>
    </row>
    <row r="1866" spans="1:32" x14ac:dyDescent="0.25">
      <c r="A1866" s="139" t="s">
        <v>5178</v>
      </c>
      <c r="B1866" s="139" t="s">
        <v>5179</v>
      </c>
      <c r="C1866" s="139" t="s">
        <v>5180</v>
      </c>
      <c r="D1866" s="139"/>
      <c r="E1866" s="139" t="s">
        <v>3865</v>
      </c>
      <c r="F1866" s="139"/>
      <c r="G1866" s="139" t="s">
        <v>2308</v>
      </c>
      <c r="H1866" s="139"/>
      <c r="I1866" s="30">
        <v>42518</v>
      </c>
      <c r="J1866" s="30">
        <v>42518</v>
      </c>
      <c r="K1866" s="139" t="s">
        <v>1</v>
      </c>
      <c r="L1866" s="139" t="s">
        <v>3866</v>
      </c>
      <c r="M1866" s="139"/>
      <c r="N1866" s="139"/>
      <c r="O1866" s="139" t="s">
        <v>3866</v>
      </c>
      <c r="P1866" s="139" t="s">
        <v>55</v>
      </c>
      <c r="Q1866" s="139" t="s">
        <v>58</v>
      </c>
      <c r="R1866" s="140">
        <v>344.52</v>
      </c>
      <c r="S1866" s="140" t="s">
        <v>7374</v>
      </c>
      <c r="T1866" s="151" t="s">
        <v>1228</v>
      </c>
      <c r="U1866" s="140" t="s">
        <v>580</v>
      </c>
      <c r="V1866" s="164" t="s">
        <v>1</v>
      </c>
      <c r="W1866" s="170">
        <f t="shared" ca="1" si="229"/>
        <v>2016</v>
      </c>
      <c r="X1866" s="170" t="e">
        <f>INDEX(Kraftwerksliste!$C$21:$Z$559,MATCH(A1866,Kraftwerksliste!$D$21:$D$559,0),17)</f>
        <v>#N/A</v>
      </c>
      <c r="Z1866" s="153" t="str" cm="1">
        <f t="array" aca="1" ref="Z1866" ca="1">CELL("format",I1866)</f>
        <v>D1</v>
      </c>
      <c r="AA1866" s="6">
        <v>1865</v>
      </c>
      <c r="AB1866" s="173">
        <f t="shared" ca="1" si="230"/>
        <v>2016</v>
      </c>
      <c r="AC1866" s="6">
        <f t="shared" si="231"/>
        <v>0</v>
      </c>
      <c r="AD1866" s="6">
        <f t="shared" si="232"/>
        <v>0</v>
      </c>
      <c r="AE1866" s="6">
        <f t="shared" si="228"/>
        <v>10</v>
      </c>
      <c r="AF1866" s="6" t="str">
        <f t="shared" si="233"/>
        <v>in Betrieb</v>
      </c>
    </row>
    <row r="1867" spans="1:32" x14ac:dyDescent="0.25">
      <c r="A1867" s="139" t="s">
        <v>5181</v>
      </c>
      <c r="B1867" s="139" t="s">
        <v>5182</v>
      </c>
      <c r="C1867" s="139" t="s">
        <v>5183</v>
      </c>
      <c r="D1867" s="139"/>
      <c r="E1867" s="139" t="s">
        <v>3865</v>
      </c>
      <c r="F1867" s="139"/>
      <c r="G1867" s="139" t="s">
        <v>2308</v>
      </c>
      <c r="H1867" s="139"/>
      <c r="I1867" s="30">
        <v>42416</v>
      </c>
      <c r="J1867" s="30">
        <v>42416</v>
      </c>
      <c r="K1867" s="139" t="s">
        <v>1</v>
      </c>
      <c r="L1867" s="139" t="s">
        <v>3866</v>
      </c>
      <c r="M1867" s="139"/>
      <c r="N1867" s="139"/>
      <c r="O1867" s="139" t="s">
        <v>3866</v>
      </c>
      <c r="P1867" s="139" t="s">
        <v>55</v>
      </c>
      <c r="Q1867" s="139" t="s">
        <v>58</v>
      </c>
      <c r="R1867" s="140">
        <v>263.08800000000002</v>
      </c>
      <c r="S1867" s="140" t="s">
        <v>7374</v>
      </c>
      <c r="T1867" s="151" t="s">
        <v>1228</v>
      </c>
      <c r="U1867" s="140" t="s">
        <v>580</v>
      </c>
      <c r="V1867" s="164" t="s">
        <v>1</v>
      </c>
      <c r="W1867" s="170">
        <f t="shared" ca="1" si="229"/>
        <v>2016</v>
      </c>
      <c r="X1867" s="170" t="e">
        <f>INDEX(Kraftwerksliste!$C$21:$Z$559,MATCH(A1867,Kraftwerksliste!$D$21:$D$559,0),17)</f>
        <v>#N/A</v>
      </c>
      <c r="Z1867" s="153" t="str" cm="1">
        <f t="array" aca="1" ref="Z1867" ca="1">CELL("format",I1867)</f>
        <v>D1</v>
      </c>
      <c r="AA1867" s="6">
        <v>1866</v>
      </c>
      <c r="AB1867" s="173">
        <f t="shared" ca="1" si="230"/>
        <v>2016</v>
      </c>
      <c r="AC1867" s="6">
        <f t="shared" si="231"/>
        <v>0</v>
      </c>
      <c r="AD1867" s="6">
        <f t="shared" si="232"/>
        <v>0</v>
      </c>
      <c r="AE1867" s="6">
        <f t="shared" si="228"/>
        <v>10</v>
      </c>
      <c r="AF1867" s="6" t="str">
        <f t="shared" si="233"/>
        <v>in Betrieb</v>
      </c>
    </row>
    <row r="1868" spans="1:32" x14ac:dyDescent="0.25">
      <c r="A1868" s="139" t="s">
        <v>2810</v>
      </c>
      <c r="B1868" s="139" t="s">
        <v>2811</v>
      </c>
      <c r="C1868" s="139" t="s">
        <v>2812</v>
      </c>
      <c r="D1868" s="139">
        <v>19053</v>
      </c>
      <c r="E1868" s="139" t="s">
        <v>2804</v>
      </c>
      <c r="F1868" s="139" t="s">
        <v>2813</v>
      </c>
      <c r="G1868" s="139" t="s">
        <v>144</v>
      </c>
      <c r="H1868" s="139">
        <v>1</v>
      </c>
      <c r="I1868" s="30">
        <v>41898</v>
      </c>
      <c r="J1868" s="30">
        <v>41898</v>
      </c>
      <c r="K1868" s="139" t="s">
        <v>1</v>
      </c>
      <c r="L1868" s="139" t="s">
        <v>406</v>
      </c>
      <c r="M1868" s="139"/>
      <c r="N1868" s="139"/>
      <c r="O1868" s="139" t="s">
        <v>407</v>
      </c>
      <c r="P1868" s="139" t="s">
        <v>58</v>
      </c>
      <c r="Q1868" s="139" t="s">
        <v>58</v>
      </c>
      <c r="R1868" s="140">
        <v>12.5</v>
      </c>
      <c r="S1868" s="140" t="s">
        <v>2814</v>
      </c>
      <c r="T1868" s="151" t="s">
        <v>1280</v>
      </c>
      <c r="U1868" s="140" t="s">
        <v>268</v>
      </c>
      <c r="V1868" s="164" t="s">
        <v>1</v>
      </c>
      <c r="W1868" s="170">
        <f t="shared" ca="1" si="229"/>
        <v>2014</v>
      </c>
      <c r="X1868" s="170" t="e">
        <f>INDEX(Kraftwerksliste!$C$21:$Z$559,MATCH(A1868,Kraftwerksliste!$D$21:$D$559,0),17)</f>
        <v>#N/A</v>
      </c>
      <c r="Z1868" s="153" t="str" cm="1">
        <f t="array" aca="1" ref="Z1868" ca="1">CELL("format",I1868)</f>
        <v>D1</v>
      </c>
      <c r="AA1868" s="6">
        <v>1867</v>
      </c>
      <c r="AB1868" s="173">
        <f t="shared" ca="1" si="230"/>
        <v>2014</v>
      </c>
      <c r="AC1868" s="6">
        <f t="shared" si="231"/>
        <v>0</v>
      </c>
      <c r="AD1868" s="6">
        <f t="shared" si="232"/>
        <v>0</v>
      </c>
      <c r="AE1868" s="6">
        <f t="shared" si="228"/>
        <v>10</v>
      </c>
      <c r="AF1868" s="6" t="str">
        <f t="shared" si="233"/>
        <v>in Betrieb</v>
      </c>
    </row>
    <row r="1869" spans="1:32" x14ac:dyDescent="0.25">
      <c r="A1869" s="139" t="s">
        <v>5554</v>
      </c>
      <c r="B1869" s="139" t="s">
        <v>3873</v>
      </c>
      <c r="C1869" s="139" t="s">
        <v>5555</v>
      </c>
      <c r="D1869" s="139">
        <v>52152</v>
      </c>
      <c r="E1869" s="139" t="s">
        <v>6916</v>
      </c>
      <c r="F1869" s="139"/>
      <c r="G1869" s="139" t="s">
        <v>54</v>
      </c>
      <c r="H1869" s="139"/>
      <c r="I1869" s="32">
        <v>2016</v>
      </c>
      <c r="J1869" s="32">
        <v>2016</v>
      </c>
      <c r="K1869" s="139" t="s">
        <v>1</v>
      </c>
      <c r="L1869" s="139" t="s">
        <v>3864</v>
      </c>
      <c r="M1869" s="139"/>
      <c r="N1869" s="139"/>
      <c r="O1869" s="139" t="s">
        <v>3864</v>
      </c>
      <c r="P1869" s="139" t="s">
        <v>55</v>
      </c>
      <c r="Q1869" s="139"/>
      <c r="R1869" s="140">
        <v>23.1</v>
      </c>
      <c r="S1869" s="140" t="s">
        <v>7423</v>
      </c>
      <c r="T1869" s="151" t="s">
        <v>149</v>
      </c>
      <c r="U1869" s="140" t="s">
        <v>7178</v>
      </c>
      <c r="V1869" s="164" t="s">
        <v>1</v>
      </c>
      <c r="W1869" s="170" t="str">
        <f t="shared" ca="1" si="229"/>
        <v>2016</v>
      </c>
      <c r="X1869" s="170" t="e">
        <f>INDEX(Kraftwerksliste!$C$21:$Z$559,MATCH(A1869,Kraftwerksliste!$D$21:$D$559,0),17)</f>
        <v>#N/A</v>
      </c>
      <c r="Z1869" s="153" t="str" cm="1">
        <f t="array" aca="1" ref="Z1869" ca="1">CELL("format",I1869)</f>
        <v>G</v>
      </c>
      <c r="AA1869" s="6">
        <v>1868</v>
      </c>
      <c r="AB1869" s="173" t="str">
        <f t="shared" ca="1" si="230"/>
        <v>2016</v>
      </c>
      <c r="AC1869" s="6">
        <f t="shared" si="231"/>
        <v>0</v>
      </c>
      <c r="AD1869" s="6">
        <f t="shared" si="232"/>
        <v>0</v>
      </c>
      <c r="AE1869" s="6">
        <f t="shared" si="228"/>
        <v>10</v>
      </c>
      <c r="AF1869" s="6" t="str">
        <f t="shared" si="233"/>
        <v>in Betrieb</v>
      </c>
    </row>
    <row r="1870" spans="1:32" x14ac:dyDescent="0.25">
      <c r="A1870" s="50" t="s">
        <v>3895</v>
      </c>
      <c r="B1870" s="50" t="s">
        <v>3896</v>
      </c>
      <c r="C1870" s="50" t="s">
        <v>3897</v>
      </c>
      <c r="D1870" s="77">
        <v>52457</v>
      </c>
      <c r="E1870" s="50" t="s">
        <v>5971</v>
      </c>
      <c r="F1870" s="50"/>
      <c r="G1870" s="56" t="s">
        <v>54</v>
      </c>
      <c r="H1870" s="50"/>
      <c r="I1870" s="33">
        <v>2014</v>
      </c>
      <c r="J1870" s="33">
        <v>2014</v>
      </c>
      <c r="K1870" s="50" t="s">
        <v>1</v>
      </c>
      <c r="L1870" s="50" t="s">
        <v>3864</v>
      </c>
      <c r="M1870" s="50"/>
      <c r="N1870" s="50"/>
      <c r="O1870" s="50" t="s">
        <v>3864</v>
      </c>
      <c r="P1870" s="50" t="s">
        <v>55</v>
      </c>
      <c r="Q1870" s="50"/>
      <c r="R1870" s="55">
        <v>15.4</v>
      </c>
      <c r="S1870" s="50" t="s">
        <v>7160</v>
      </c>
      <c r="T1870" s="54" t="s">
        <v>149</v>
      </c>
      <c r="U1870" s="50" t="s">
        <v>7161</v>
      </c>
      <c r="V1870" s="153" t="s">
        <v>1</v>
      </c>
      <c r="W1870" s="170" t="str">
        <f t="shared" ca="1" si="229"/>
        <v>2014</v>
      </c>
      <c r="X1870" s="170" t="e">
        <f>INDEX(Kraftwerksliste!$C$21:$Z$559,MATCH(A1870,Kraftwerksliste!$D$21:$D$559,0),17)</f>
        <v>#N/A</v>
      </c>
      <c r="Z1870" s="153" t="str" cm="1">
        <f t="array" aca="1" ref="Z1870" ca="1">CELL("format",I1870)</f>
        <v>G</v>
      </c>
      <c r="AA1870" s="6">
        <v>1869</v>
      </c>
      <c r="AB1870" s="173" t="str">
        <f t="shared" ca="1" si="230"/>
        <v>2014</v>
      </c>
      <c r="AC1870" s="6">
        <f t="shared" si="231"/>
        <v>0</v>
      </c>
      <c r="AD1870" s="6">
        <f t="shared" si="232"/>
        <v>0</v>
      </c>
      <c r="AE1870" s="6">
        <f t="shared" si="228"/>
        <v>10</v>
      </c>
      <c r="AF1870" s="6" t="str">
        <f t="shared" si="233"/>
        <v>in Betrieb</v>
      </c>
    </row>
    <row r="1871" spans="1:32" x14ac:dyDescent="0.25">
      <c r="A1871" s="139" t="s">
        <v>4936</v>
      </c>
      <c r="B1871" s="139" t="s">
        <v>3896</v>
      </c>
      <c r="C1871" s="139" t="s">
        <v>4937</v>
      </c>
      <c r="D1871" s="139">
        <v>52441</v>
      </c>
      <c r="E1871" s="139" t="s">
        <v>6555</v>
      </c>
      <c r="F1871" s="139"/>
      <c r="G1871" s="139" t="s">
        <v>54</v>
      </c>
      <c r="H1871" s="139"/>
      <c r="I1871" s="33">
        <v>2016</v>
      </c>
      <c r="J1871" s="33">
        <v>2016</v>
      </c>
      <c r="K1871" s="139" t="s">
        <v>1</v>
      </c>
      <c r="L1871" s="139" t="s">
        <v>3864</v>
      </c>
      <c r="M1871" s="139"/>
      <c r="N1871" s="139"/>
      <c r="O1871" s="139" t="s">
        <v>3864</v>
      </c>
      <c r="P1871" s="139" t="s">
        <v>55</v>
      </c>
      <c r="Q1871" s="139"/>
      <c r="R1871" s="140">
        <v>25.6</v>
      </c>
      <c r="S1871" s="140" t="s">
        <v>7343</v>
      </c>
      <c r="T1871" s="151" t="s">
        <v>149</v>
      </c>
      <c r="U1871" s="140" t="s">
        <v>7178</v>
      </c>
      <c r="V1871" s="164" t="s">
        <v>1</v>
      </c>
      <c r="W1871" s="170" t="str">
        <f t="shared" ca="1" si="229"/>
        <v>2016</v>
      </c>
      <c r="X1871" s="170" t="e">
        <f>INDEX(Kraftwerksliste!$C$21:$Z$559,MATCH(A1871,Kraftwerksliste!$D$21:$D$559,0),17)</f>
        <v>#N/A</v>
      </c>
      <c r="Z1871" s="153" t="str" cm="1">
        <f t="array" aca="1" ref="Z1871" ca="1">CELL("format",I1871)</f>
        <v>G</v>
      </c>
      <c r="AA1871" s="6">
        <v>1870</v>
      </c>
      <c r="AB1871" s="173" t="str">
        <f t="shared" ca="1" si="230"/>
        <v>2016</v>
      </c>
      <c r="AC1871" s="6">
        <f t="shared" si="231"/>
        <v>0</v>
      </c>
      <c r="AD1871" s="6">
        <f t="shared" si="232"/>
        <v>0</v>
      </c>
      <c r="AE1871" s="6">
        <f t="shared" si="228"/>
        <v>10</v>
      </c>
      <c r="AF1871" s="6" t="str">
        <f t="shared" si="233"/>
        <v>in Betrieb</v>
      </c>
    </row>
    <row r="1872" spans="1:32" x14ac:dyDescent="0.25">
      <c r="A1872" s="139" t="s">
        <v>5936</v>
      </c>
      <c r="B1872" s="139" t="s">
        <v>3953</v>
      </c>
      <c r="C1872" s="139" t="s">
        <v>5937</v>
      </c>
      <c r="D1872" s="139"/>
      <c r="E1872" s="139"/>
      <c r="F1872" s="139"/>
      <c r="G1872" s="139" t="s">
        <v>169</v>
      </c>
      <c r="H1872" s="139"/>
      <c r="I1872" s="43">
        <v>42364</v>
      </c>
      <c r="J1872" s="43">
        <v>42364</v>
      </c>
      <c r="K1872" s="139" t="s">
        <v>1</v>
      </c>
      <c r="L1872" s="139" t="s">
        <v>3864</v>
      </c>
      <c r="M1872" s="139"/>
      <c r="N1872" s="139"/>
      <c r="O1872" s="139" t="s">
        <v>3864</v>
      </c>
      <c r="P1872" s="139" t="s">
        <v>55</v>
      </c>
      <c r="Q1872" s="139" t="s">
        <v>58</v>
      </c>
      <c r="R1872" s="140">
        <v>21.8</v>
      </c>
      <c r="S1872" s="140" t="s">
        <v>7468</v>
      </c>
      <c r="T1872" s="151" t="s">
        <v>370</v>
      </c>
      <c r="U1872" s="140" t="s">
        <v>3382</v>
      </c>
      <c r="V1872" s="164" t="s">
        <v>1</v>
      </c>
      <c r="W1872" s="170">
        <f t="shared" ca="1" si="229"/>
        <v>2015</v>
      </c>
      <c r="X1872" s="170" t="e">
        <f>INDEX(Kraftwerksliste!$C$21:$Z$559,MATCH(A1872,Kraftwerksliste!$D$21:$D$559,0),17)</f>
        <v>#N/A</v>
      </c>
      <c r="Z1872" s="153" t="str" cm="1">
        <f t="array" aca="1" ref="Z1872" ca="1">CELL("format",I1872)</f>
        <v>D1</v>
      </c>
      <c r="AA1872" s="6">
        <v>1871</v>
      </c>
      <c r="AB1872" s="173">
        <f t="shared" ca="1" si="230"/>
        <v>2015</v>
      </c>
      <c r="AC1872" s="6">
        <f t="shared" si="231"/>
        <v>0</v>
      </c>
      <c r="AD1872" s="6">
        <f t="shared" si="232"/>
        <v>0</v>
      </c>
      <c r="AE1872" s="6">
        <f t="shared" ref="AE1872:AE1935" si="234">LEN(K1872)</f>
        <v>10</v>
      </c>
      <c r="AF1872" s="6" t="str">
        <f t="shared" si="233"/>
        <v>in Betrieb</v>
      </c>
    </row>
    <row r="1873" spans="1:32" ht="14.5" x14ac:dyDescent="0.35">
      <c r="A1873" s="122" t="s">
        <v>4449</v>
      </c>
      <c r="B1873" s="122" t="s">
        <v>4249</v>
      </c>
      <c r="C1873" s="122" t="s">
        <v>4450</v>
      </c>
      <c r="D1873" s="122">
        <v>27607</v>
      </c>
      <c r="E1873" s="122" t="s">
        <v>6265</v>
      </c>
      <c r="F1873" s="122" t="s">
        <v>6266</v>
      </c>
      <c r="G1873" s="119" t="s">
        <v>59</v>
      </c>
      <c r="H1873" s="122"/>
      <c r="I1873" s="35">
        <v>38715</v>
      </c>
      <c r="J1873" s="41">
        <v>38715</v>
      </c>
      <c r="K1873" s="50" t="s">
        <v>1</v>
      </c>
      <c r="L1873" s="88" t="s">
        <v>3864</v>
      </c>
      <c r="M1873" s="122"/>
      <c r="N1873" s="122"/>
      <c r="O1873" s="88" t="s">
        <v>3864</v>
      </c>
      <c r="P1873" s="121" t="s">
        <v>55</v>
      </c>
      <c r="Q1873" s="122" t="s">
        <v>58</v>
      </c>
      <c r="R1873" s="134">
        <v>25.15</v>
      </c>
      <c r="S1873" s="58" t="s">
        <v>454</v>
      </c>
      <c r="T1873" s="50" t="s">
        <v>1280</v>
      </c>
      <c r="U1873" s="62" t="s">
        <v>7226</v>
      </c>
      <c r="V1873" s="154" t="s">
        <v>1</v>
      </c>
      <c r="W1873" s="170">
        <f t="shared" ca="1" si="229"/>
        <v>2005</v>
      </c>
      <c r="X1873" s="170" t="e">
        <f>INDEX(Kraftwerksliste!$C$21:$Z$559,MATCH(A1873,Kraftwerksliste!$D$21:$D$559,0),17)</f>
        <v>#N/A</v>
      </c>
      <c r="Z1873" s="153" t="str" cm="1">
        <f t="array" aca="1" ref="Z1873" ca="1">CELL("format",I1873)</f>
        <v>D1</v>
      </c>
      <c r="AA1873" s="6">
        <v>1872</v>
      </c>
      <c r="AB1873" s="173">
        <f t="shared" ca="1" si="230"/>
        <v>2005</v>
      </c>
      <c r="AC1873" s="6">
        <f t="shared" si="231"/>
        <v>0</v>
      </c>
      <c r="AD1873" s="6">
        <f t="shared" si="232"/>
        <v>0</v>
      </c>
      <c r="AE1873" s="6">
        <f t="shared" si="234"/>
        <v>10</v>
      </c>
      <c r="AF1873" s="6" t="str">
        <f t="shared" si="233"/>
        <v>in Betrieb</v>
      </c>
    </row>
    <row r="1874" spans="1:32" x14ac:dyDescent="0.25">
      <c r="A1874" s="139" t="s">
        <v>5946</v>
      </c>
      <c r="B1874" s="139" t="s">
        <v>4249</v>
      </c>
      <c r="C1874" s="139" t="s">
        <v>5947</v>
      </c>
      <c r="D1874" s="139"/>
      <c r="E1874" s="139"/>
      <c r="F1874" s="139"/>
      <c r="G1874" s="139" t="s">
        <v>59</v>
      </c>
      <c r="H1874" s="139"/>
      <c r="I1874" s="43"/>
      <c r="J1874" s="43"/>
      <c r="K1874" s="139" t="s">
        <v>1</v>
      </c>
      <c r="L1874" s="139" t="s">
        <v>3864</v>
      </c>
      <c r="M1874" s="139"/>
      <c r="N1874" s="139"/>
      <c r="O1874" s="139" t="s">
        <v>3864</v>
      </c>
      <c r="P1874" s="139" t="s">
        <v>55</v>
      </c>
      <c r="Q1874" s="139" t="s">
        <v>58</v>
      </c>
      <c r="R1874" s="140">
        <v>26.4</v>
      </c>
      <c r="S1874" s="140"/>
      <c r="T1874" s="151"/>
      <c r="U1874" s="140"/>
      <c r="V1874" s="164" t="s">
        <v>1</v>
      </c>
      <c r="W1874" s="170">
        <f t="shared" ref="W1874" si="235">IF(ISBLANK(I1874),2010,IF(Z1874="D1",YEAR(I1874),RIGHT(I1874,4)))</f>
        <v>2010</v>
      </c>
      <c r="X1874" s="170" t="e">
        <f>INDEX(Kraftwerksliste!$C$21:$Z$559,MATCH(A1874,Kraftwerksliste!$D$21:$D$559,0),17)</f>
        <v>#N/A</v>
      </c>
      <c r="Z1874" s="153" t="str" cm="1">
        <f t="array" aca="1" ref="Z1874" ca="1">CELL("format",I1874)</f>
        <v>D1</v>
      </c>
      <c r="AA1874" s="6">
        <v>1873</v>
      </c>
      <c r="AB1874" s="173">
        <f t="shared" ref="AB1874" si="236">W1874</f>
        <v>2010</v>
      </c>
      <c r="AC1874" s="6">
        <f t="shared" si="231"/>
        <v>0</v>
      </c>
      <c r="AD1874" s="6">
        <f t="shared" si="232"/>
        <v>0</v>
      </c>
      <c r="AE1874" s="6">
        <f t="shared" si="234"/>
        <v>10</v>
      </c>
      <c r="AF1874" s="6" t="str">
        <f t="shared" si="233"/>
        <v>in Betrieb</v>
      </c>
    </row>
    <row r="1875" spans="1:32" ht="14.5" x14ac:dyDescent="0.35">
      <c r="A1875" s="122" t="s">
        <v>4495</v>
      </c>
      <c r="B1875" s="122" t="s">
        <v>4496</v>
      </c>
      <c r="C1875" s="122" t="s">
        <v>4497</v>
      </c>
      <c r="D1875" s="122">
        <v>89522</v>
      </c>
      <c r="E1875" s="122" t="s">
        <v>6299</v>
      </c>
      <c r="F1875" s="122" t="s">
        <v>6300</v>
      </c>
      <c r="G1875" s="119" t="s">
        <v>78</v>
      </c>
      <c r="H1875" s="122"/>
      <c r="I1875" s="35">
        <v>41818</v>
      </c>
      <c r="J1875" s="41">
        <v>41818</v>
      </c>
      <c r="K1875" s="50" t="s">
        <v>1</v>
      </c>
      <c r="L1875" s="88" t="s">
        <v>3864</v>
      </c>
      <c r="M1875" s="122"/>
      <c r="N1875" s="122"/>
      <c r="O1875" s="88" t="s">
        <v>3864</v>
      </c>
      <c r="P1875" s="121" t="s">
        <v>55</v>
      </c>
      <c r="Q1875" s="122" t="s">
        <v>58</v>
      </c>
      <c r="R1875" s="134">
        <v>12.3</v>
      </c>
      <c r="S1875" s="33" t="s">
        <v>7257</v>
      </c>
      <c r="T1875" s="50" t="s">
        <v>149</v>
      </c>
      <c r="U1875" s="33" t="s">
        <v>268</v>
      </c>
      <c r="V1875" s="159" t="s">
        <v>1</v>
      </c>
      <c r="W1875" s="170">
        <f t="shared" ref="W1875:W1906" ca="1" si="237">IF(ISBLANK(I1875),2010,IF(Z1875="D1",YEAR(I1875),RIGHT(I1875,4)))</f>
        <v>2014</v>
      </c>
      <c r="X1875" s="170" t="e">
        <f>INDEX(Kraftwerksliste!$C$21:$Z$559,MATCH(A1875,Kraftwerksliste!$D$21:$D$559,0),17)</f>
        <v>#N/A</v>
      </c>
      <c r="Z1875" s="153" t="str" cm="1">
        <f t="array" aca="1" ref="Z1875" ca="1">CELL("format",I1875)</f>
        <v>D1</v>
      </c>
      <c r="AA1875" s="6">
        <v>1874</v>
      </c>
      <c r="AB1875" s="173">
        <f t="shared" ref="AB1875:AB1906" ca="1" si="238">W1875</f>
        <v>2014</v>
      </c>
      <c r="AC1875" s="6">
        <f t="shared" si="231"/>
        <v>0</v>
      </c>
      <c r="AD1875" s="6">
        <f t="shared" si="232"/>
        <v>0</v>
      </c>
      <c r="AE1875" s="6">
        <f t="shared" si="234"/>
        <v>10</v>
      </c>
      <c r="AF1875" s="6" t="str">
        <f t="shared" si="233"/>
        <v>in Betrieb</v>
      </c>
    </row>
    <row r="1876" spans="1:32" x14ac:dyDescent="0.25">
      <c r="A1876" s="139" t="s">
        <v>5364</v>
      </c>
      <c r="B1876" s="139" t="s">
        <v>5365</v>
      </c>
      <c r="C1876" s="139" t="s">
        <v>5366</v>
      </c>
      <c r="D1876" s="139">
        <v>49597</v>
      </c>
      <c r="E1876" s="139" t="s">
        <v>6805</v>
      </c>
      <c r="F1876" s="139"/>
      <c r="G1876" s="139" t="s">
        <v>59</v>
      </c>
      <c r="H1876" s="139"/>
      <c r="I1876" s="32">
        <v>2016</v>
      </c>
      <c r="J1876" s="32">
        <v>2016</v>
      </c>
      <c r="K1876" s="139" t="s">
        <v>1</v>
      </c>
      <c r="L1876" s="139" t="s">
        <v>3864</v>
      </c>
      <c r="M1876" s="139"/>
      <c r="N1876" s="139"/>
      <c r="O1876" s="139" t="s">
        <v>3864</v>
      </c>
      <c r="P1876" s="139" t="s">
        <v>55</v>
      </c>
      <c r="Q1876" s="139" t="s">
        <v>58</v>
      </c>
      <c r="R1876" s="140">
        <v>12.9</v>
      </c>
      <c r="S1876" s="140" t="s">
        <v>7400</v>
      </c>
      <c r="T1876" s="151">
        <v>10</v>
      </c>
      <c r="U1876" s="140" t="s">
        <v>61</v>
      </c>
      <c r="V1876" s="164" t="s">
        <v>1</v>
      </c>
      <c r="W1876" s="170" t="str">
        <f t="shared" ca="1" si="237"/>
        <v>2016</v>
      </c>
      <c r="X1876" s="170" t="e">
        <f>INDEX(Kraftwerksliste!$C$21:$Z$559,MATCH(A1876,Kraftwerksliste!$D$21:$D$559,0),17)</f>
        <v>#N/A</v>
      </c>
      <c r="Z1876" s="153" t="str" cm="1">
        <f t="array" aca="1" ref="Z1876" ca="1">CELL("format",I1876)</f>
        <v>G</v>
      </c>
      <c r="AA1876" s="6">
        <v>1875</v>
      </c>
      <c r="AB1876" s="173" t="str">
        <f t="shared" ca="1" si="238"/>
        <v>2016</v>
      </c>
      <c r="AC1876" s="6">
        <f t="shared" si="231"/>
        <v>0</v>
      </c>
      <c r="AD1876" s="6">
        <f t="shared" si="232"/>
        <v>0</v>
      </c>
      <c r="AE1876" s="6">
        <f t="shared" si="234"/>
        <v>10</v>
      </c>
      <c r="AF1876" s="6" t="str">
        <f t="shared" si="233"/>
        <v>in Betrieb</v>
      </c>
    </row>
    <row r="1877" spans="1:32" x14ac:dyDescent="0.25">
      <c r="A1877" s="139" t="s">
        <v>5934</v>
      </c>
      <c r="B1877" s="139" t="s">
        <v>5935</v>
      </c>
      <c r="C1877" s="139" t="s">
        <v>5935</v>
      </c>
      <c r="D1877" s="139"/>
      <c r="E1877" s="139"/>
      <c r="F1877" s="139"/>
      <c r="G1877" s="139" t="s">
        <v>404</v>
      </c>
      <c r="H1877" s="139"/>
      <c r="I1877" s="43">
        <v>41624</v>
      </c>
      <c r="J1877" s="43">
        <v>41624</v>
      </c>
      <c r="K1877" s="139" t="s">
        <v>132</v>
      </c>
      <c r="L1877" s="139" t="s">
        <v>3864</v>
      </c>
      <c r="M1877" s="139"/>
      <c r="N1877" s="139"/>
      <c r="O1877" s="139" t="s">
        <v>3864</v>
      </c>
      <c r="P1877" s="139" t="s">
        <v>55</v>
      </c>
      <c r="Q1877" s="139" t="s">
        <v>58</v>
      </c>
      <c r="R1877" s="140">
        <v>12.3</v>
      </c>
      <c r="S1877" s="140" t="s">
        <v>7467</v>
      </c>
      <c r="T1877" s="151" t="s">
        <v>149</v>
      </c>
      <c r="U1877" s="140" t="s">
        <v>7280</v>
      </c>
      <c r="V1877" s="164" t="s">
        <v>132</v>
      </c>
      <c r="W1877" s="170">
        <f t="shared" ca="1" si="237"/>
        <v>2013</v>
      </c>
      <c r="X1877" s="170" t="e">
        <f>INDEX(Kraftwerksliste!$C$21:$Z$559,MATCH(A1877,Kraftwerksliste!$D$21:$D$559,0),17)</f>
        <v>#N/A</v>
      </c>
      <c r="Z1877" s="153" t="str" cm="1">
        <f t="array" aca="1" ref="Z1877" ca="1">CELL("format",I1877)</f>
        <v>D1</v>
      </c>
      <c r="AA1877" s="6">
        <v>1876</v>
      </c>
      <c r="AB1877" s="173">
        <f t="shared" ca="1" si="238"/>
        <v>2013</v>
      </c>
      <c r="AC1877" s="6">
        <f t="shared" si="231"/>
        <v>0</v>
      </c>
      <c r="AD1877" s="6">
        <f t="shared" si="232"/>
        <v>0</v>
      </c>
      <c r="AE1877" s="6">
        <f t="shared" si="234"/>
        <v>10</v>
      </c>
      <c r="AF1877" s="6" t="str">
        <f t="shared" si="233"/>
        <v>In Betrieb</v>
      </c>
    </row>
    <row r="1878" spans="1:32" x14ac:dyDescent="0.25">
      <c r="A1878" s="139" t="s">
        <v>5938</v>
      </c>
      <c r="B1878" s="139" t="s">
        <v>5939</v>
      </c>
      <c r="C1878" s="139" t="s">
        <v>5939</v>
      </c>
      <c r="D1878" s="139"/>
      <c r="E1878" s="139"/>
      <c r="F1878" s="139"/>
      <c r="G1878" s="139" t="s">
        <v>404</v>
      </c>
      <c r="H1878" s="139"/>
      <c r="I1878" s="43">
        <v>41624</v>
      </c>
      <c r="J1878" s="43">
        <v>41624</v>
      </c>
      <c r="K1878" s="139" t="s">
        <v>1</v>
      </c>
      <c r="L1878" s="139" t="s">
        <v>3864</v>
      </c>
      <c r="M1878" s="139"/>
      <c r="N1878" s="139"/>
      <c r="O1878" s="139" t="s">
        <v>3864</v>
      </c>
      <c r="P1878" s="139" t="s">
        <v>55</v>
      </c>
      <c r="Q1878" s="139" t="s">
        <v>58</v>
      </c>
      <c r="R1878" s="140">
        <v>21.5</v>
      </c>
      <c r="S1878" s="140" t="s">
        <v>7469</v>
      </c>
      <c r="T1878" s="151" t="s">
        <v>149</v>
      </c>
      <c r="U1878" s="140" t="s">
        <v>7280</v>
      </c>
      <c r="V1878" s="164" t="s">
        <v>1</v>
      </c>
      <c r="W1878" s="170">
        <f t="shared" ca="1" si="237"/>
        <v>2013</v>
      </c>
      <c r="X1878" s="170" t="e">
        <f>INDEX(Kraftwerksliste!$C$21:$Z$559,MATCH(A1878,Kraftwerksliste!$D$21:$D$559,0),17)</f>
        <v>#N/A</v>
      </c>
      <c r="Z1878" s="153" t="str" cm="1">
        <f t="array" aca="1" ref="Z1878" ca="1">CELL("format",I1878)</f>
        <v>D1</v>
      </c>
      <c r="AA1878" s="6">
        <v>1877</v>
      </c>
      <c r="AB1878" s="173">
        <f t="shared" ca="1" si="238"/>
        <v>2013</v>
      </c>
      <c r="AC1878" s="6">
        <f t="shared" si="231"/>
        <v>0</v>
      </c>
      <c r="AD1878" s="6">
        <f t="shared" si="232"/>
        <v>0</v>
      </c>
      <c r="AE1878" s="6">
        <f t="shared" si="234"/>
        <v>10</v>
      </c>
      <c r="AF1878" s="6" t="str">
        <f t="shared" si="233"/>
        <v>in Betrieb</v>
      </c>
    </row>
    <row r="1879" spans="1:32" x14ac:dyDescent="0.25">
      <c r="A1879" s="139" t="s">
        <v>5958</v>
      </c>
      <c r="B1879" s="139" t="s">
        <v>5959</v>
      </c>
      <c r="C1879" s="139" t="s">
        <v>5959</v>
      </c>
      <c r="D1879" s="139"/>
      <c r="E1879" s="139"/>
      <c r="F1879" s="139"/>
      <c r="G1879" s="139" t="s">
        <v>144</v>
      </c>
      <c r="H1879" s="139"/>
      <c r="I1879" s="43">
        <v>39171</v>
      </c>
      <c r="J1879" s="43">
        <v>39171</v>
      </c>
      <c r="K1879" s="139" t="s">
        <v>1</v>
      </c>
      <c r="L1879" s="139" t="s">
        <v>3864</v>
      </c>
      <c r="M1879" s="139"/>
      <c r="N1879" s="139"/>
      <c r="O1879" s="139" t="s">
        <v>3864</v>
      </c>
      <c r="P1879" s="139" t="s">
        <v>55</v>
      </c>
      <c r="Q1879" s="139"/>
      <c r="R1879" s="140">
        <v>40</v>
      </c>
      <c r="S1879" s="140" t="s">
        <v>7472</v>
      </c>
      <c r="T1879" s="151" t="s">
        <v>1280</v>
      </c>
      <c r="U1879" s="140" t="s">
        <v>70</v>
      </c>
      <c r="V1879" s="164" t="s">
        <v>1</v>
      </c>
      <c r="W1879" s="170">
        <f t="shared" ca="1" si="237"/>
        <v>2007</v>
      </c>
      <c r="X1879" s="170" t="e">
        <f>INDEX(Kraftwerksliste!$C$21:$Z$559,MATCH(A1879,Kraftwerksliste!$D$21:$D$559,0),17)</f>
        <v>#N/A</v>
      </c>
      <c r="Z1879" s="153" t="str" cm="1">
        <f t="array" aca="1" ref="Z1879" ca="1">CELL("format",I1879)</f>
        <v>D1</v>
      </c>
      <c r="AA1879" s="6">
        <v>1878</v>
      </c>
      <c r="AB1879" s="173">
        <f t="shared" ca="1" si="238"/>
        <v>2007</v>
      </c>
      <c r="AC1879" s="6">
        <f t="shared" si="231"/>
        <v>0</v>
      </c>
      <c r="AD1879" s="6">
        <f t="shared" si="232"/>
        <v>0</v>
      </c>
      <c r="AE1879" s="6">
        <f t="shared" si="234"/>
        <v>10</v>
      </c>
      <c r="AF1879" s="6" t="str">
        <f t="shared" si="233"/>
        <v>in Betrieb</v>
      </c>
    </row>
    <row r="1880" spans="1:32" x14ac:dyDescent="0.25">
      <c r="A1880" s="139" t="s">
        <v>4803</v>
      </c>
      <c r="B1880" s="139" t="s">
        <v>4804</v>
      </c>
      <c r="C1880" s="139" t="s">
        <v>4805</v>
      </c>
      <c r="D1880" s="139">
        <v>15712</v>
      </c>
      <c r="E1880" s="139" t="s">
        <v>1762</v>
      </c>
      <c r="F1880" s="139"/>
      <c r="G1880" s="139" t="s">
        <v>66</v>
      </c>
      <c r="H1880" s="139"/>
      <c r="I1880" s="33">
        <v>2017</v>
      </c>
      <c r="J1880" s="33">
        <v>2017</v>
      </c>
      <c r="K1880" s="139" t="s">
        <v>1</v>
      </c>
      <c r="L1880" s="139" t="s">
        <v>3864</v>
      </c>
      <c r="M1880" s="139"/>
      <c r="N1880" s="139"/>
      <c r="O1880" s="139" t="s">
        <v>3864</v>
      </c>
      <c r="P1880" s="139" t="s">
        <v>55</v>
      </c>
      <c r="Q1880" s="139" t="s">
        <v>58</v>
      </c>
      <c r="R1880" s="140">
        <v>33</v>
      </c>
      <c r="S1880" s="140" t="s">
        <v>7325</v>
      </c>
      <c r="T1880" s="151" t="s">
        <v>370</v>
      </c>
      <c r="U1880" s="140" t="s">
        <v>7326</v>
      </c>
      <c r="V1880" s="164" t="s">
        <v>1</v>
      </c>
      <c r="W1880" s="170" t="str">
        <f t="shared" ca="1" si="237"/>
        <v>2017</v>
      </c>
      <c r="X1880" s="170" t="e">
        <f>INDEX(Kraftwerksliste!$C$21:$Z$559,MATCH(A1880,Kraftwerksliste!$D$21:$D$559,0),17)</f>
        <v>#N/A</v>
      </c>
      <c r="Z1880" s="153" t="str" cm="1">
        <f t="array" aca="1" ref="Z1880" ca="1">CELL("format",I1880)</f>
        <v>G</v>
      </c>
      <c r="AA1880" s="6">
        <v>1879</v>
      </c>
      <c r="AB1880" s="173" t="str">
        <f t="shared" ca="1" si="238"/>
        <v>2017</v>
      </c>
      <c r="AC1880" s="6">
        <f t="shared" si="231"/>
        <v>0</v>
      </c>
      <c r="AD1880" s="6">
        <f t="shared" si="232"/>
        <v>0</v>
      </c>
      <c r="AE1880" s="6">
        <f t="shared" si="234"/>
        <v>10</v>
      </c>
      <c r="AF1880" s="6" t="str">
        <f t="shared" si="233"/>
        <v>in Betrieb</v>
      </c>
    </row>
    <row r="1881" spans="1:32" x14ac:dyDescent="0.25">
      <c r="A1881" s="139" t="s">
        <v>5759</v>
      </c>
      <c r="B1881" s="139" t="s">
        <v>81</v>
      </c>
      <c r="C1881" s="139" t="s">
        <v>5760</v>
      </c>
      <c r="D1881" s="139">
        <v>29664</v>
      </c>
      <c r="E1881" s="139" t="s">
        <v>7062</v>
      </c>
      <c r="F1881" s="139" t="s">
        <v>7063</v>
      </c>
      <c r="G1881" s="139" t="s">
        <v>59</v>
      </c>
      <c r="H1881" s="139"/>
      <c r="I1881" s="43">
        <v>41681</v>
      </c>
      <c r="J1881" s="43">
        <v>41681</v>
      </c>
      <c r="K1881" s="139" t="s">
        <v>1</v>
      </c>
      <c r="L1881" s="139" t="s">
        <v>3864</v>
      </c>
      <c r="M1881" s="139"/>
      <c r="N1881" s="139"/>
      <c r="O1881" s="139" t="s">
        <v>3864</v>
      </c>
      <c r="P1881" s="139" t="s">
        <v>55</v>
      </c>
      <c r="Q1881" s="139"/>
      <c r="R1881" s="140">
        <v>26</v>
      </c>
      <c r="S1881" s="140" t="s">
        <v>7446</v>
      </c>
      <c r="T1881" s="151" t="s">
        <v>149</v>
      </c>
      <c r="U1881" s="140" t="s">
        <v>7230</v>
      </c>
      <c r="V1881" s="164" t="s">
        <v>1</v>
      </c>
      <c r="W1881" s="170">
        <f t="shared" ca="1" si="237"/>
        <v>2014</v>
      </c>
      <c r="X1881" s="170" t="e">
        <f>INDEX(Kraftwerksliste!$C$21:$Z$559,MATCH(A1881,Kraftwerksliste!$D$21:$D$559,0),17)</f>
        <v>#N/A</v>
      </c>
      <c r="Z1881" s="153" t="str" cm="1">
        <f t="array" aca="1" ref="Z1881" ca="1">CELL("format",I1881)</f>
        <v>D1</v>
      </c>
      <c r="AA1881" s="6">
        <v>1880</v>
      </c>
      <c r="AB1881" s="173">
        <f t="shared" ca="1" si="238"/>
        <v>2014</v>
      </c>
      <c r="AC1881" s="6">
        <f t="shared" si="231"/>
        <v>0</v>
      </c>
      <c r="AD1881" s="6">
        <f t="shared" si="232"/>
        <v>0</v>
      </c>
      <c r="AE1881" s="6">
        <f t="shared" si="234"/>
        <v>10</v>
      </c>
      <c r="AF1881" s="6" t="str">
        <f t="shared" si="233"/>
        <v>in Betrieb</v>
      </c>
    </row>
    <row r="1882" spans="1:32" x14ac:dyDescent="0.25">
      <c r="A1882" s="50" t="s">
        <v>4268</v>
      </c>
      <c r="B1882" s="50" t="s">
        <v>4269</v>
      </c>
      <c r="C1882" s="50" t="s">
        <v>4270</v>
      </c>
      <c r="D1882" s="77">
        <v>36132</v>
      </c>
      <c r="E1882" s="50" t="s">
        <v>6172</v>
      </c>
      <c r="F1882" s="50"/>
      <c r="G1882" s="56" t="s">
        <v>220</v>
      </c>
      <c r="H1882" s="50"/>
      <c r="I1882" s="33">
        <v>2016</v>
      </c>
      <c r="J1882" s="33">
        <v>2016</v>
      </c>
      <c r="K1882" s="50" t="s">
        <v>1</v>
      </c>
      <c r="L1882" s="50" t="s">
        <v>3864</v>
      </c>
      <c r="M1882" s="50"/>
      <c r="N1882" s="50"/>
      <c r="O1882" s="50" t="s">
        <v>3864</v>
      </c>
      <c r="P1882" s="50" t="s">
        <v>55</v>
      </c>
      <c r="Q1882" s="50"/>
      <c r="R1882" s="55">
        <v>17.3</v>
      </c>
      <c r="S1882" s="33" t="s">
        <v>7229</v>
      </c>
      <c r="T1882" s="146" t="s">
        <v>149</v>
      </c>
      <c r="U1882" s="33" t="s">
        <v>7230</v>
      </c>
      <c r="V1882" s="159" t="s">
        <v>1</v>
      </c>
      <c r="W1882" s="170" t="str">
        <f t="shared" ca="1" si="237"/>
        <v>2016</v>
      </c>
      <c r="X1882" s="170" t="e">
        <f>INDEX(Kraftwerksliste!$C$21:$Z$559,MATCH(A1882,Kraftwerksliste!$D$21:$D$559,0),17)</f>
        <v>#N/A</v>
      </c>
      <c r="Z1882" s="153" t="str" cm="1">
        <f t="array" aca="1" ref="Z1882" ca="1">CELL("format",I1882)</f>
        <v>G</v>
      </c>
      <c r="AA1882" s="6">
        <v>1881</v>
      </c>
      <c r="AB1882" s="173" t="str">
        <f t="shared" ca="1" si="238"/>
        <v>2016</v>
      </c>
      <c r="AC1882" s="6">
        <f t="shared" si="231"/>
        <v>0</v>
      </c>
      <c r="AD1882" s="6">
        <f t="shared" si="232"/>
        <v>0</v>
      </c>
      <c r="AE1882" s="6">
        <f t="shared" si="234"/>
        <v>10</v>
      </c>
      <c r="AF1882" s="6" t="str">
        <f t="shared" si="233"/>
        <v>in Betrieb</v>
      </c>
    </row>
    <row r="1883" spans="1:32" x14ac:dyDescent="0.25">
      <c r="A1883" s="139" t="s">
        <v>4865</v>
      </c>
      <c r="B1883" s="139" t="s">
        <v>4866</v>
      </c>
      <c r="C1883" s="139" t="s">
        <v>4866</v>
      </c>
      <c r="D1883" s="139">
        <v>49774</v>
      </c>
      <c r="E1883" s="139" t="s">
        <v>6519</v>
      </c>
      <c r="F1883" s="139"/>
      <c r="G1883" s="139" t="s">
        <v>59</v>
      </c>
      <c r="H1883" s="139"/>
      <c r="I1883" s="33">
        <v>2013</v>
      </c>
      <c r="J1883" s="33">
        <v>2013</v>
      </c>
      <c r="K1883" s="139" t="s">
        <v>1</v>
      </c>
      <c r="L1883" s="139" t="s">
        <v>3864</v>
      </c>
      <c r="M1883" s="139"/>
      <c r="N1883" s="139"/>
      <c r="O1883" s="139" t="s">
        <v>3864</v>
      </c>
      <c r="P1883" s="139" t="s">
        <v>55</v>
      </c>
      <c r="Q1883" s="139" t="s">
        <v>58</v>
      </c>
      <c r="R1883" s="140">
        <v>10.9</v>
      </c>
      <c r="S1883" s="140"/>
      <c r="T1883" s="151"/>
      <c r="U1883" s="140"/>
      <c r="V1883" s="164" t="s">
        <v>1</v>
      </c>
      <c r="W1883" s="170" t="str">
        <f t="shared" ca="1" si="237"/>
        <v>2013</v>
      </c>
      <c r="X1883" s="170" t="e">
        <f>INDEX(Kraftwerksliste!$C$21:$Z$559,MATCH(A1883,Kraftwerksliste!$D$21:$D$559,0),17)</f>
        <v>#N/A</v>
      </c>
      <c r="Z1883" s="153" t="str" cm="1">
        <f t="array" aca="1" ref="Z1883" ca="1">CELL("format",I1883)</f>
        <v>G</v>
      </c>
      <c r="AA1883" s="6">
        <v>1882</v>
      </c>
      <c r="AB1883" s="173" t="str">
        <f t="shared" ca="1" si="238"/>
        <v>2013</v>
      </c>
      <c r="AC1883" s="6">
        <f t="shared" si="231"/>
        <v>0</v>
      </c>
      <c r="AD1883" s="6">
        <f t="shared" si="232"/>
        <v>0</v>
      </c>
      <c r="AE1883" s="6">
        <f t="shared" si="234"/>
        <v>10</v>
      </c>
      <c r="AF1883" s="6" t="str">
        <f t="shared" si="233"/>
        <v>in Betrieb</v>
      </c>
    </row>
    <row r="1884" spans="1:32" x14ac:dyDescent="0.25">
      <c r="A1884" s="139" t="s">
        <v>5352</v>
      </c>
      <c r="B1884" s="139" t="s">
        <v>5353</v>
      </c>
      <c r="C1884" s="139" t="s">
        <v>5354</v>
      </c>
      <c r="D1884" s="139">
        <v>33378</v>
      </c>
      <c r="E1884" s="139" t="s">
        <v>6796</v>
      </c>
      <c r="F1884" s="139"/>
      <c r="G1884" s="139" t="s">
        <v>54</v>
      </c>
      <c r="H1884" s="139"/>
      <c r="I1884" s="30">
        <v>42445</v>
      </c>
      <c r="J1884" s="30">
        <v>42445</v>
      </c>
      <c r="K1884" s="139" t="s">
        <v>1</v>
      </c>
      <c r="L1884" s="139" t="s">
        <v>3864</v>
      </c>
      <c r="M1884" s="139"/>
      <c r="N1884" s="139"/>
      <c r="O1884" s="139" t="s">
        <v>3864</v>
      </c>
      <c r="P1884" s="139" t="s">
        <v>55</v>
      </c>
      <c r="Q1884" s="139" t="s">
        <v>58</v>
      </c>
      <c r="R1884" s="140">
        <v>15</v>
      </c>
      <c r="S1884" s="140" t="s">
        <v>7397</v>
      </c>
      <c r="T1884" s="151" t="s">
        <v>149</v>
      </c>
      <c r="U1884" s="140" t="s">
        <v>7178</v>
      </c>
      <c r="V1884" s="164" t="s">
        <v>1</v>
      </c>
      <c r="W1884" s="170">
        <f t="shared" ca="1" si="237"/>
        <v>2016</v>
      </c>
      <c r="X1884" s="170" t="e">
        <f>INDEX(Kraftwerksliste!$C$21:$Z$559,MATCH(A1884,Kraftwerksliste!$D$21:$D$559,0),17)</f>
        <v>#N/A</v>
      </c>
      <c r="Z1884" s="153" t="str" cm="1">
        <f t="array" aca="1" ref="Z1884" ca="1">CELL("format",I1884)</f>
        <v>D1</v>
      </c>
      <c r="AA1884" s="6">
        <v>1883</v>
      </c>
      <c r="AB1884" s="173">
        <f t="shared" ca="1" si="238"/>
        <v>2016</v>
      </c>
      <c r="AC1884" s="6">
        <f t="shared" si="231"/>
        <v>0</v>
      </c>
      <c r="AD1884" s="6">
        <f t="shared" si="232"/>
        <v>0</v>
      </c>
      <c r="AE1884" s="6">
        <f t="shared" si="234"/>
        <v>10</v>
      </c>
      <c r="AF1884" s="6" t="str">
        <f t="shared" si="233"/>
        <v>in Betrieb</v>
      </c>
    </row>
    <row r="1885" spans="1:32" x14ac:dyDescent="0.25">
      <c r="A1885" s="139" t="s">
        <v>5931</v>
      </c>
      <c r="B1885" s="139" t="s">
        <v>5932</v>
      </c>
      <c r="C1885" s="139" t="s">
        <v>5933</v>
      </c>
      <c r="D1885" s="139"/>
      <c r="E1885" s="139"/>
      <c r="F1885" s="139"/>
      <c r="G1885" s="139" t="s">
        <v>78</v>
      </c>
      <c r="H1885" s="139"/>
      <c r="I1885" s="43">
        <v>41688</v>
      </c>
      <c r="J1885" s="43">
        <v>41688</v>
      </c>
      <c r="K1885" s="139" t="s">
        <v>1</v>
      </c>
      <c r="L1885" s="139" t="s">
        <v>3864</v>
      </c>
      <c r="M1885" s="139"/>
      <c r="N1885" s="139"/>
      <c r="O1885" s="139" t="s">
        <v>3864</v>
      </c>
      <c r="P1885" s="139" t="s">
        <v>55</v>
      </c>
      <c r="Q1885" s="139" t="s">
        <v>58</v>
      </c>
      <c r="R1885" s="140">
        <v>16.8</v>
      </c>
      <c r="S1885" s="140" t="s">
        <v>7465</v>
      </c>
      <c r="T1885" s="151" t="s">
        <v>149</v>
      </c>
      <c r="U1885" s="140" t="s">
        <v>7466</v>
      </c>
      <c r="V1885" s="164" t="s">
        <v>1</v>
      </c>
      <c r="W1885" s="170">
        <f t="shared" ca="1" si="237"/>
        <v>2014</v>
      </c>
      <c r="X1885" s="170" t="e">
        <f>INDEX(Kraftwerksliste!$C$21:$Z$559,MATCH(A1885,Kraftwerksliste!$D$21:$D$559,0),17)</f>
        <v>#N/A</v>
      </c>
      <c r="Z1885" s="153" t="str" cm="1">
        <f t="array" aca="1" ref="Z1885" ca="1">CELL("format",I1885)</f>
        <v>D1</v>
      </c>
      <c r="AA1885" s="6">
        <v>1884</v>
      </c>
      <c r="AB1885" s="173">
        <f t="shared" ca="1" si="238"/>
        <v>2014</v>
      </c>
      <c r="AC1885" s="6">
        <f t="shared" si="231"/>
        <v>0</v>
      </c>
      <c r="AD1885" s="6">
        <f t="shared" si="232"/>
        <v>0</v>
      </c>
      <c r="AE1885" s="6">
        <f t="shared" si="234"/>
        <v>10</v>
      </c>
      <c r="AF1885" s="6" t="str">
        <f t="shared" si="233"/>
        <v>in Betrieb</v>
      </c>
    </row>
    <row r="1886" spans="1:32" x14ac:dyDescent="0.25">
      <c r="A1886" s="139" t="s">
        <v>5948</v>
      </c>
      <c r="B1886" s="139" t="s">
        <v>5949</v>
      </c>
      <c r="C1886" s="139" t="s">
        <v>5950</v>
      </c>
      <c r="D1886" s="139"/>
      <c r="E1886" s="139"/>
      <c r="F1886" s="139"/>
      <c r="G1886" s="139" t="s">
        <v>144</v>
      </c>
      <c r="H1886" s="139"/>
      <c r="I1886" s="43">
        <v>42552</v>
      </c>
      <c r="J1886" s="43">
        <v>42552</v>
      </c>
      <c r="K1886" s="139" t="s">
        <v>1</v>
      </c>
      <c r="L1886" s="139" t="s">
        <v>3864</v>
      </c>
      <c r="M1886" s="139"/>
      <c r="N1886" s="139"/>
      <c r="O1886" s="139" t="s">
        <v>3864</v>
      </c>
      <c r="P1886" s="139" t="s">
        <v>55</v>
      </c>
      <c r="Q1886" s="139"/>
      <c r="R1886" s="140">
        <v>15.25</v>
      </c>
      <c r="S1886" s="140" t="s">
        <v>7470</v>
      </c>
      <c r="T1886" s="151" t="s">
        <v>370</v>
      </c>
      <c r="U1886" s="140" t="s">
        <v>77</v>
      </c>
      <c r="V1886" s="164" t="s">
        <v>1</v>
      </c>
      <c r="W1886" s="170">
        <f t="shared" ca="1" si="237"/>
        <v>2016</v>
      </c>
      <c r="X1886" s="170" t="e">
        <f>INDEX(Kraftwerksliste!$C$21:$Z$559,MATCH(A1886,Kraftwerksliste!$D$21:$D$559,0),17)</f>
        <v>#N/A</v>
      </c>
      <c r="Z1886" s="153" t="str" cm="1">
        <f t="array" aca="1" ref="Z1886" ca="1">CELL("format",I1886)</f>
        <v>D1</v>
      </c>
      <c r="AA1886" s="6">
        <v>1885</v>
      </c>
      <c r="AB1886" s="173">
        <f t="shared" ca="1" si="238"/>
        <v>2016</v>
      </c>
      <c r="AC1886" s="6">
        <f t="shared" si="231"/>
        <v>0</v>
      </c>
      <c r="AD1886" s="6">
        <f t="shared" si="232"/>
        <v>0</v>
      </c>
      <c r="AE1886" s="6">
        <f t="shared" si="234"/>
        <v>10</v>
      </c>
      <c r="AF1886" s="6" t="str">
        <f t="shared" si="233"/>
        <v>in Betrieb</v>
      </c>
    </row>
    <row r="1887" spans="1:32" x14ac:dyDescent="0.25">
      <c r="A1887" s="139" t="s">
        <v>4993</v>
      </c>
      <c r="B1887" s="139" t="s">
        <v>4994</v>
      </c>
      <c r="C1887" s="139" t="s">
        <v>4995</v>
      </c>
      <c r="D1887" s="139">
        <v>14913</v>
      </c>
      <c r="E1887" s="139" t="s">
        <v>6594</v>
      </c>
      <c r="F1887" s="139"/>
      <c r="G1887" s="139" t="s">
        <v>66</v>
      </c>
      <c r="H1887" s="139"/>
      <c r="I1887" s="35">
        <v>42503</v>
      </c>
      <c r="J1887" s="41">
        <v>42503</v>
      </c>
      <c r="K1887" s="139" t="s">
        <v>1</v>
      </c>
      <c r="L1887" s="139" t="s">
        <v>3864</v>
      </c>
      <c r="M1887" s="139"/>
      <c r="N1887" s="139"/>
      <c r="O1887" s="139" t="s">
        <v>3864</v>
      </c>
      <c r="P1887" s="139" t="s">
        <v>55</v>
      </c>
      <c r="Q1887" s="139"/>
      <c r="R1887" s="140">
        <v>18.399999999999999</v>
      </c>
      <c r="S1887" s="140" t="s">
        <v>131</v>
      </c>
      <c r="T1887" s="151" t="s">
        <v>1228</v>
      </c>
      <c r="U1887" s="140" t="s">
        <v>70</v>
      </c>
      <c r="V1887" s="164" t="s">
        <v>1</v>
      </c>
      <c r="W1887" s="170">
        <f t="shared" ca="1" si="237"/>
        <v>2016</v>
      </c>
      <c r="X1887" s="170" t="e">
        <f>INDEX(Kraftwerksliste!$C$21:$Z$559,MATCH(A1887,Kraftwerksliste!$D$21:$D$559,0),17)</f>
        <v>#N/A</v>
      </c>
      <c r="Z1887" s="153" t="str" cm="1">
        <f t="array" aca="1" ref="Z1887" ca="1">CELL("format",I1887)</f>
        <v>D1</v>
      </c>
      <c r="AA1887" s="6">
        <v>1886</v>
      </c>
      <c r="AB1887" s="173">
        <f t="shared" ca="1" si="238"/>
        <v>2016</v>
      </c>
      <c r="AC1887" s="6">
        <f t="shared" si="231"/>
        <v>0</v>
      </c>
      <c r="AD1887" s="6">
        <f t="shared" si="232"/>
        <v>0</v>
      </c>
      <c r="AE1887" s="6">
        <f t="shared" si="234"/>
        <v>10</v>
      </c>
      <c r="AF1887" s="6" t="str">
        <f t="shared" si="233"/>
        <v>in Betrieb</v>
      </c>
    </row>
    <row r="1888" spans="1:32" x14ac:dyDescent="0.25">
      <c r="A1888" s="139" t="s">
        <v>4732</v>
      </c>
      <c r="B1888" s="139" t="s">
        <v>4733</v>
      </c>
      <c r="C1888" s="139" t="s">
        <v>4734</v>
      </c>
      <c r="D1888" s="139">
        <v>39638</v>
      </c>
      <c r="E1888" s="139" t="s">
        <v>6443</v>
      </c>
      <c r="F1888" s="139"/>
      <c r="G1888" s="139" t="s">
        <v>99</v>
      </c>
      <c r="H1888" s="139"/>
      <c r="I1888" s="35">
        <v>41757</v>
      </c>
      <c r="J1888" s="41">
        <v>41757</v>
      </c>
      <c r="K1888" s="139" t="s">
        <v>1</v>
      </c>
      <c r="L1888" s="139" t="s">
        <v>3864</v>
      </c>
      <c r="M1888" s="139"/>
      <c r="N1888" s="139"/>
      <c r="O1888" s="139" t="s">
        <v>3864</v>
      </c>
      <c r="P1888" s="139" t="s">
        <v>55</v>
      </c>
      <c r="Q1888" s="139"/>
      <c r="R1888" s="140">
        <v>2.2999999999999998</v>
      </c>
      <c r="S1888" s="140" t="s">
        <v>7313</v>
      </c>
      <c r="T1888" s="151" t="s">
        <v>370</v>
      </c>
      <c r="U1888" s="140" t="s">
        <v>161</v>
      </c>
      <c r="V1888" s="164" t="s">
        <v>1</v>
      </c>
      <c r="W1888" s="170">
        <f t="shared" ca="1" si="237"/>
        <v>2014</v>
      </c>
      <c r="X1888" s="170" t="e">
        <f>INDEX(Kraftwerksliste!$C$21:$Z$559,MATCH(A1888,Kraftwerksliste!$D$21:$D$559,0),17)</f>
        <v>#N/A</v>
      </c>
      <c r="Z1888" s="153" t="str" cm="1">
        <f t="array" aca="1" ref="Z1888" ca="1">CELL("format",I1888)</f>
        <v>D1</v>
      </c>
      <c r="AA1888" s="6">
        <v>1887</v>
      </c>
      <c r="AB1888" s="173">
        <f t="shared" ca="1" si="238"/>
        <v>2014</v>
      </c>
      <c r="AC1888" s="6">
        <f t="shared" si="231"/>
        <v>0</v>
      </c>
      <c r="AD1888" s="6">
        <f t="shared" si="232"/>
        <v>0</v>
      </c>
      <c r="AE1888" s="6">
        <f t="shared" si="234"/>
        <v>10</v>
      </c>
      <c r="AF1888" s="6" t="str">
        <f t="shared" si="233"/>
        <v>in Betrieb</v>
      </c>
    </row>
    <row r="1889" spans="1:32" x14ac:dyDescent="0.25">
      <c r="A1889" s="139" t="s">
        <v>5951</v>
      </c>
      <c r="B1889" s="139" t="s">
        <v>5952</v>
      </c>
      <c r="C1889" s="139" t="s">
        <v>5953</v>
      </c>
      <c r="D1889" s="139"/>
      <c r="E1889" s="139"/>
      <c r="F1889" s="139"/>
      <c r="G1889" s="139" t="s">
        <v>54</v>
      </c>
      <c r="H1889" s="139"/>
      <c r="I1889" s="48">
        <v>2017</v>
      </c>
      <c r="J1889" s="48">
        <v>2017</v>
      </c>
      <c r="K1889" s="139" t="s">
        <v>1</v>
      </c>
      <c r="L1889" s="139" t="s">
        <v>3864</v>
      </c>
      <c r="M1889" s="139"/>
      <c r="N1889" s="139"/>
      <c r="O1889" s="139" t="s">
        <v>3864</v>
      </c>
      <c r="P1889" s="139" t="s">
        <v>55</v>
      </c>
      <c r="Q1889" s="139" t="s">
        <v>58</v>
      </c>
      <c r="R1889" s="140">
        <v>13.2</v>
      </c>
      <c r="S1889" s="140"/>
      <c r="T1889" s="151" t="s">
        <v>149</v>
      </c>
      <c r="U1889" s="140" t="s">
        <v>7471</v>
      </c>
      <c r="V1889" s="164" t="s">
        <v>1</v>
      </c>
      <c r="W1889" s="170" t="str">
        <f t="shared" ca="1" si="237"/>
        <v>2017</v>
      </c>
      <c r="X1889" s="170" t="e">
        <f>INDEX(Kraftwerksliste!$C$21:$Z$559,MATCH(A1889,Kraftwerksliste!$D$21:$D$559,0),17)</f>
        <v>#N/A</v>
      </c>
      <c r="Z1889" s="153" t="str" cm="1">
        <f t="array" aca="1" ref="Z1889" ca="1">CELL("format",I1889)</f>
        <v>G</v>
      </c>
      <c r="AA1889" s="6">
        <v>1888</v>
      </c>
      <c r="AB1889" s="173" t="str">
        <f t="shared" ca="1" si="238"/>
        <v>2017</v>
      </c>
      <c r="AC1889" s="6">
        <f t="shared" si="231"/>
        <v>0</v>
      </c>
      <c r="AD1889" s="6">
        <f t="shared" si="232"/>
        <v>0</v>
      </c>
      <c r="AE1889" s="6">
        <f t="shared" si="234"/>
        <v>10</v>
      </c>
      <c r="AF1889" s="6" t="str">
        <f t="shared" si="233"/>
        <v>in Betrieb</v>
      </c>
    </row>
    <row r="1890" spans="1:32" x14ac:dyDescent="0.25">
      <c r="A1890" s="139" t="s">
        <v>5940</v>
      </c>
      <c r="B1890" s="139" t="s">
        <v>5941</v>
      </c>
      <c r="C1890" s="139" t="s">
        <v>155</v>
      </c>
      <c r="D1890" s="139"/>
      <c r="E1890" s="139"/>
      <c r="F1890" s="139"/>
      <c r="G1890" s="139" t="s">
        <v>220</v>
      </c>
      <c r="H1890" s="139"/>
      <c r="I1890" s="43">
        <v>42549</v>
      </c>
      <c r="J1890" s="43">
        <v>42549</v>
      </c>
      <c r="K1890" s="139" t="s">
        <v>1</v>
      </c>
      <c r="L1890" s="139" t="s">
        <v>3864</v>
      </c>
      <c r="M1890" s="139"/>
      <c r="N1890" s="139"/>
      <c r="O1890" s="139" t="s">
        <v>3864</v>
      </c>
      <c r="P1890" s="139" t="s">
        <v>55</v>
      </c>
      <c r="Q1890" s="139" t="s">
        <v>58</v>
      </c>
      <c r="R1890" s="140">
        <v>27</v>
      </c>
      <c r="S1890" s="140" t="s">
        <v>7287</v>
      </c>
      <c r="T1890" s="151" t="s">
        <v>1280</v>
      </c>
      <c r="U1890" s="140" t="s">
        <v>7288</v>
      </c>
      <c r="V1890" s="164" t="s">
        <v>1</v>
      </c>
      <c r="W1890" s="170">
        <f t="shared" ca="1" si="237"/>
        <v>2016</v>
      </c>
      <c r="X1890" s="170" t="e">
        <f>INDEX(Kraftwerksliste!$C$21:$Z$559,MATCH(A1890,Kraftwerksliste!$D$21:$D$559,0),17)</f>
        <v>#N/A</v>
      </c>
      <c r="Z1890" s="153" t="str" cm="1">
        <f t="array" aca="1" ref="Z1890" ca="1">CELL("format",I1890)</f>
        <v>D1</v>
      </c>
      <c r="AA1890" s="6">
        <v>1889</v>
      </c>
      <c r="AB1890" s="173">
        <f t="shared" ca="1" si="238"/>
        <v>2016</v>
      </c>
      <c r="AC1890" s="6">
        <f t="shared" si="231"/>
        <v>0</v>
      </c>
      <c r="AD1890" s="6">
        <f t="shared" si="232"/>
        <v>0</v>
      </c>
      <c r="AE1890" s="6">
        <f t="shared" si="234"/>
        <v>10</v>
      </c>
      <c r="AF1890" s="6" t="str">
        <f t="shared" si="233"/>
        <v>in Betrieb</v>
      </c>
    </row>
    <row r="1891" spans="1:32" x14ac:dyDescent="0.25">
      <c r="A1891" s="139" t="s">
        <v>5753</v>
      </c>
      <c r="B1891" s="139" t="s">
        <v>5754</v>
      </c>
      <c r="C1891" s="139" t="s">
        <v>5755</v>
      </c>
      <c r="D1891" s="139">
        <v>15910</v>
      </c>
      <c r="E1891" s="139" t="s">
        <v>7056</v>
      </c>
      <c r="F1891" s="139"/>
      <c r="G1891" s="139" t="s">
        <v>66</v>
      </c>
      <c r="H1891" s="139"/>
      <c r="I1891" s="43">
        <v>37653</v>
      </c>
      <c r="J1891" s="43">
        <v>37653</v>
      </c>
      <c r="K1891" s="139" t="s">
        <v>1</v>
      </c>
      <c r="L1891" s="139" t="s">
        <v>3864</v>
      </c>
      <c r="M1891" s="139"/>
      <c r="N1891" s="139"/>
      <c r="O1891" s="139" t="s">
        <v>3864</v>
      </c>
      <c r="P1891" s="139" t="s">
        <v>55</v>
      </c>
      <c r="Q1891" s="139"/>
      <c r="R1891" s="140">
        <v>28</v>
      </c>
      <c r="S1891" s="140">
        <v>50472053210</v>
      </c>
      <c r="T1891" s="151" t="s">
        <v>149</v>
      </c>
      <c r="U1891" s="140" t="s">
        <v>3122</v>
      </c>
      <c r="V1891" s="164" t="s">
        <v>1</v>
      </c>
      <c r="W1891" s="170">
        <f t="shared" ca="1" si="237"/>
        <v>2003</v>
      </c>
      <c r="X1891" s="170" t="e">
        <f>INDEX(Kraftwerksliste!$C$21:$Z$559,MATCH(A1891,Kraftwerksliste!$D$21:$D$559,0),17)</f>
        <v>#N/A</v>
      </c>
      <c r="Z1891" s="153" t="str" cm="1">
        <f t="array" aca="1" ref="Z1891" ca="1">CELL("format",I1891)</f>
        <v>D1</v>
      </c>
      <c r="AA1891" s="6">
        <v>1890</v>
      </c>
      <c r="AB1891" s="173">
        <f t="shared" ca="1" si="238"/>
        <v>2003</v>
      </c>
      <c r="AC1891" s="6">
        <f t="shared" si="231"/>
        <v>0</v>
      </c>
      <c r="AD1891" s="6">
        <f t="shared" si="232"/>
        <v>0</v>
      </c>
      <c r="AE1891" s="6">
        <f t="shared" si="234"/>
        <v>10</v>
      </c>
      <c r="AF1891" s="6" t="str">
        <f t="shared" si="233"/>
        <v>in Betrieb</v>
      </c>
    </row>
    <row r="1892" spans="1:32" x14ac:dyDescent="0.25">
      <c r="A1892" s="139" t="s">
        <v>5954</v>
      </c>
      <c r="B1892" s="139" t="s">
        <v>81</v>
      </c>
      <c r="C1892" s="139" t="s">
        <v>5955</v>
      </c>
      <c r="D1892" s="139"/>
      <c r="E1892" s="139"/>
      <c r="F1892" s="139"/>
      <c r="G1892" s="139" t="s">
        <v>99</v>
      </c>
      <c r="H1892" s="139"/>
      <c r="I1892" s="48">
        <v>2001</v>
      </c>
      <c r="J1892" s="48">
        <v>2001</v>
      </c>
      <c r="K1892" s="139" t="s">
        <v>1</v>
      </c>
      <c r="L1892" s="139" t="s">
        <v>3864</v>
      </c>
      <c r="M1892" s="139"/>
      <c r="N1892" s="139"/>
      <c r="O1892" s="139" t="s">
        <v>3864</v>
      </c>
      <c r="P1892" s="139" t="s">
        <v>55</v>
      </c>
      <c r="Q1892" s="139" t="s">
        <v>58</v>
      </c>
      <c r="R1892" s="140">
        <v>11.3</v>
      </c>
      <c r="S1892" s="140" t="s">
        <v>7166</v>
      </c>
      <c r="T1892" s="151" t="s">
        <v>149</v>
      </c>
      <c r="U1892" s="140" t="s">
        <v>7230</v>
      </c>
      <c r="V1892" s="164" t="s">
        <v>1</v>
      </c>
      <c r="W1892" s="170" t="str">
        <f t="shared" ca="1" si="237"/>
        <v>2001</v>
      </c>
      <c r="X1892" s="170" t="e">
        <f>INDEX(Kraftwerksliste!$C$21:$Z$559,MATCH(A1892,Kraftwerksliste!$D$21:$D$559,0),17)</f>
        <v>#N/A</v>
      </c>
      <c r="Z1892" s="153" t="str" cm="1">
        <f t="array" aca="1" ref="Z1892" ca="1">CELL("format",I1892)</f>
        <v>G</v>
      </c>
      <c r="AA1892" s="6">
        <v>1891</v>
      </c>
      <c r="AB1892" s="173" t="str">
        <f t="shared" ca="1" si="238"/>
        <v>2001</v>
      </c>
      <c r="AC1892" s="6">
        <f t="shared" si="231"/>
        <v>0</v>
      </c>
      <c r="AD1892" s="6">
        <f t="shared" si="232"/>
        <v>0</v>
      </c>
      <c r="AE1892" s="6">
        <f t="shared" si="234"/>
        <v>10</v>
      </c>
      <c r="AF1892" s="6" t="str">
        <f t="shared" si="233"/>
        <v>in Betrieb</v>
      </c>
    </row>
    <row r="1893" spans="1:32" ht="14.5" x14ac:dyDescent="0.35">
      <c r="A1893" s="122" t="s">
        <v>4502</v>
      </c>
      <c r="B1893" s="122" t="s">
        <v>145</v>
      </c>
      <c r="C1893" s="122" t="s">
        <v>4503</v>
      </c>
      <c r="D1893" s="122">
        <v>184246</v>
      </c>
      <c r="E1893" s="122" t="s">
        <v>6303</v>
      </c>
      <c r="F1893" s="122"/>
      <c r="G1893" s="119" t="s">
        <v>144</v>
      </c>
      <c r="H1893" s="122"/>
      <c r="I1893" s="33">
        <v>2013</v>
      </c>
      <c r="J1893" s="33">
        <v>2013</v>
      </c>
      <c r="K1893" s="50" t="s">
        <v>1</v>
      </c>
      <c r="L1893" s="88" t="s">
        <v>3864</v>
      </c>
      <c r="M1893" s="122"/>
      <c r="N1893" s="122"/>
      <c r="O1893" s="88" t="s">
        <v>3864</v>
      </c>
      <c r="P1893" s="121" t="s">
        <v>55</v>
      </c>
      <c r="Q1893" s="122"/>
      <c r="R1893" s="134">
        <v>35</v>
      </c>
      <c r="S1893" s="33" t="s">
        <v>7260</v>
      </c>
      <c r="T1893" s="50" t="s">
        <v>370</v>
      </c>
      <c r="U1893" s="33" t="s">
        <v>7259</v>
      </c>
      <c r="V1893" s="159" t="s">
        <v>1</v>
      </c>
      <c r="W1893" s="170" t="str">
        <f t="shared" ca="1" si="237"/>
        <v>2013</v>
      </c>
      <c r="X1893" s="170" t="e">
        <f>INDEX(Kraftwerksliste!$C$21:$Z$559,MATCH(A1893,Kraftwerksliste!$D$21:$D$559,0),17)</f>
        <v>#N/A</v>
      </c>
      <c r="Z1893" s="153" t="str" cm="1">
        <f t="array" aca="1" ref="Z1893" ca="1">CELL("format",I1893)</f>
        <v>G</v>
      </c>
      <c r="AA1893" s="6">
        <v>1892</v>
      </c>
      <c r="AB1893" s="173" t="str">
        <f t="shared" ca="1" si="238"/>
        <v>2013</v>
      </c>
      <c r="AC1893" s="6">
        <f t="shared" si="231"/>
        <v>0</v>
      </c>
      <c r="AD1893" s="6">
        <f t="shared" si="232"/>
        <v>0</v>
      </c>
      <c r="AE1893" s="6">
        <f t="shared" si="234"/>
        <v>10</v>
      </c>
      <c r="AF1893" s="6" t="str">
        <f t="shared" si="233"/>
        <v>in Betrieb</v>
      </c>
    </row>
    <row r="1894" spans="1:32" x14ac:dyDescent="0.25">
      <c r="A1894" s="139" t="s">
        <v>5676</v>
      </c>
      <c r="B1894" s="139" t="s">
        <v>145</v>
      </c>
      <c r="C1894" s="139" t="s">
        <v>5677</v>
      </c>
      <c r="D1894" s="139">
        <v>14949</v>
      </c>
      <c r="E1894" s="139" t="s">
        <v>7007</v>
      </c>
      <c r="F1894" s="139"/>
      <c r="G1894" s="139" t="s">
        <v>66</v>
      </c>
      <c r="H1894" s="139"/>
      <c r="I1894" s="48">
        <v>2014</v>
      </c>
      <c r="J1894" s="48">
        <v>2014</v>
      </c>
      <c r="K1894" s="139" t="s">
        <v>1</v>
      </c>
      <c r="L1894" s="139" t="s">
        <v>3864</v>
      </c>
      <c r="M1894" s="139"/>
      <c r="N1894" s="139"/>
      <c r="O1894" s="139" t="s">
        <v>3864</v>
      </c>
      <c r="P1894" s="139" t="s">
        <v>55</v>
      </c>
      <c r="Q1894" s="139"/>
      <c r="R1894" s="140">
        <v>26</v>
      </c>
      <c r="S1894" s="140" t="s">
        <v>7435</v>
      </c>
      <c r="T1894" s="151" t="s">
        <v>370</v>
      </c>
      <c r="U1894" s="140" t="s">
        <v>7259</v>
      </c>
      <c r="V1894" s="164" t="s">
        <v>1</v>
      </c>
      <c r="W1894" s="170" t="str">
        <f t="shared" ca="1" si="237"/>
        <v>2014</v>
      </c>
      <c r="X1894" s="170" t="e">
        <f>INDEX(Kraftwerksliste!$C$21:$Z$559,MATCH(A1894,Kraftwerksliste!$D$21:$D$559,0),17)</f>
        <v>#N/A</v>
      </c>
      <c r="Z1894" s="153" t="str" cm="1">
        <f t="array" aca="1" ref="Z1894" ca="1">CELL("format",I1894)</f>
        <v>G</v>
      </c>
      <c r="AA1894" s="6">
        <v>1893</v>
      </c>
      <c r="AB1894" s="173" t="str">
        <f t="shared" ca="1" si="238"/>
        <v>2014</v>
      </c>
      <c r="AC1894" s="6">
        <f t="shared" si="231"/>
        <v>0</v>
      </c>
      <c r="AD1894" s="6">
        <f t="shared" si="232"/>
        <v>0</v>
      </c>
      <c r="AE1894" s="6">
        <f t="shared" si="234"/>
        <v>10</v>
      </c>
      <c r="AF1894" s="6" t="str">
        <f t="shared" si="233"/>
        <v>in Betrieb</v>
      </c>
    </row>
    <row r="1895" spans="1:32" ht="14.5" x14ac:dyDescent="0.35">
      <c r="A1895" s="122" t="s">
        <v>4498</v>
      </c>
      <c r="B1895" s="122" t="s">
        <v>145</v>
      </c>
      <c r="C1895" s="122" t="s">
        <v>4499</v>
      </c>
      <c r="D1895" s="122">
        <v>16306</v>
      </c>
      <c r="E1895" s="122" t="s">
        <v>6301</v>
      </c>
      <c r="F1895" s="122"/>
      <c r="G1895" s="119" t="s">
        <v>66</v>
      </c>
      <c r="H1895" s="122"/>
      <c r="I1895" s="33">
        <v>2015</v>
      </c>
      <c r="J1895" s="33">
        <v>2015</v>
      </c>
      <c r="K1895" s="50" t="s">
        <v>1</v>
      </c>
      <c r="L1895" s="88" t="s">
        <v>3864</v>
      </c>
      <c r="M1895" s="122"/>
      <c r="N1895" s="122"/>
      <c r="O1895" s="88" t="s">
        <v>3864</v>
      </c>
      <c r="P1895" s="121" t="s">
        <v>55</v>
      </c>
      <c r="Q1895" s="122"/>
      <c r="R1895" s="134">
        <v>57</v>
      </c>
      <c r="S1895" s="33" t="s">
        <v>7258</v>
      </c>
      <c r="T1895" s="50" t="s">
        <v>370</v>
      </c>
      <c r="U1895" s="33" t="s">
        <v>7259</v>
      </c>
      <c r="V1895" s="159" t="s">
        <v>1</v>
      </c>
      <c r="W1895" s="170" t="str">
        <f t="shared" ca="1" si="237"/>
        <v>2015</v>
      </c>
      <c r="X1895" s="170" t="e">
        <f>INDEX(Kraftwerksliste!$C$21:$Z$559,MATCH(A1895,Kraftwerksliste!$D$21:$D$559,0),17)</f>
        <v>#N/A</v>
      </c>
      <c r="Z1895" s="153" t="str" cm="1">
        <f t="array" aca="1" ref="Z1895" ca="1">CELL("format",I1895)</f>
        <v>G</v>
      </c>
      <c r="AA1895" s="6">
        <v>1894</v>
      </c>
      <c r="AB1895" s="173" t="str">
        <f t="shared" ca="1" si="238"/>
        <v>2015</v>
      </c>
      <c r="AC1895" s="6">
        <f t="shared" si="231"/>
        <v>0</v>
      </c>
      <c r="AD1895" s="6">
        <f t="shared" si="232"/>
        <v>0</v>
      </c>
      <c r="AE1895" s="6">
        <f t="shared" si="234"/>
        <v>10</v>
      </c>
      <c r="AF1895" s="6" t="str">
        <f t="shared" si="233"/>
        <v>in Betrieb</v>
      </c>
    </row>
    <row r="1896" spans="1:32" x14ac:dyDescent="0.25">
      <c r="A1896" s="50" t="s">
        <v>4258</v>
      </c>
      <c r="B1896" s="33" t="s">
        <v>865</v>
      </c>
      <c r="C1896" s="36" t="s">
        <v>4259</v>
      </c>
      <c r="D1896" s="77">
        <v>24852</v>
      </c>
      <c r="E1896" s="33" t="s">
        <v>4259</v>
      </c>
      <c r="F1896" s="33" t="s">
        <v>6167</v>
      </c>
      <c r="G1896" s="36" t="s">
        <v>78</v>
      </c>
      <c r="H1896" s="36"/>
      <c r="I1896" s="33">
        <v>2011</v>
      </c>
      <c r="J1896" s="33">
        <v>2011</v>
      </c>
      <c r="K1896" s="50" t="s">
        <v>1</v>
      </c>
      <c r="L1896" s="50" t="s">
        <v>29</v>
      </c>
      <c r="M1896" s="51"/>
      <c r="N1896" s="33"/>
      <c r="O1896" s="50" t="s">
        <v>29</v>
      </c>
      <c r="P1896" s="36" t="s">
        <v>55</v>
      </c>
      <c r="Q1896" s="33" t="s">
        <v>58</v>
      </c>
      <c r="R1896" s="52">
        <v>83.9</v>
      </c>
      <c r="S1896" s="36" t="s">
        <v>7227</v>
      </c>
      <c r="T1896" s="54" t="s">
        <v>370</v>
      </c>
      <c r="U1896" s="50" t="s">
        <v>121</v>
      </c>
      <c r="V1896" s="153" t="s">
        <v>1</v>
      </c>
      <c r="W1896" s="170" t="str">
        <f t="shared" ca="1" si="237"/>
        <v>2011</v>
      </c>
      <c r="X1896" s="170" t="e">
        <f>INDEX(Kraftwerksliste!$C$21:$Z$559,MATCH(A1896,Kraftwerksliste!$D$21:$D$559,0),17)</f>
        <v>#N/A</v>
      </c>
      <c r="Z1896" s="153" t="str" cm="1">
        <f t="array" aca="1" ref="Z1896" ca="1">CELL("format",I1896)</f>
        <v>G</v>
      </c>
      <c r="AA1896" s="6">
        <v>1895</v>
      </c>
      <c r="AB1896" s="173" t="str">
        <f t="shared" ca="1" si="238"/>
        <v>2011</v>
      </c>
      <c r="AC1896" s="6">
        <f t="shared" si="231"/>
        <v>0</v>
      </c>
      <c r="AD1896" s="6">
        <f t="shared" si="232"/>
        <v>0</v>
      </c>
      <c r="AE1896" s="6">
        <f t="shared" si="234"/>
        <v>10</v>
      </c>
      <c r="AF1896" s="6" t="str">
        <f t="shared" si="233"/>
        <v>in Betrieb</v>
      </c>
    </row>
    <row r="1897" spans="1:32" x14ac:dyDescent="0.25">
      <c r="A1897" s="139" t="s">
        <v>2716</v>
      </c>
      <c r="B1897" s="139" t="s">
        <v>2717</v>
      </c>
      <c r="C1897" s="139" t="s">
        <v>2718</v>
      </c>
      <c r="D1897" s="139">
        <v>66740</v>
      </c>
      <c r="E1897" s="139" t="s">
        <v>2719</v>
      </c>
      <c r="F1897" s="139"/>
      <c r="G1897" s="139" t="s">
        <v>404</v>
      </c>
      <c r="H1897" s="139"/>
      <c r="I1897" s="32">
        <v>2016</v>
      </c>
      <c r="J1897" s="32">
        <v>2016</v>
      </c>
      <c r="K1897" s="139" t="s">
        <v>1</v>
      </c>
      <c r="L1897" s="139" t="s">
        <v>20</v>
      </c>
      <c r="M1897" s="139"/>
      <c r="N1897" s="139"/>
      <c r="O1897" s="139" t="s">
        <v>20</v>
      </c>
      <c r="P1897" s="139" t="s">
        <v>58</v>
      </c>
      <c r="Q1897" s="139" t="s">
        <v>55</v>
      </c>
      <c r="R1897" s="140">
        <v>22</v>
      </c>
      <c r="S1897" s="140"/>
      <c r="T1897" s="151"/>
      <c r="U1897" s="140"/>
      <c r="V1897" s="164" t="s">
        <v>1</v>
      </c>
      <c r="W1897" s="170" t="str">
        <f t="shared" ca="1" si="237"/>
        <v>2016</v>
      </c>
      <c r="X1897" s="170" t="str">
        <f>INDEX(Kraftwerksliste!$C$21:$Z$559,MATCH(A1897,Kraftwerksliste!$D$21:$D$559,0),17)</f>
        <v>Steam turbine</v>
      </c>
      <c r="Z1897" s="153" t="str" cm="1">
        <f t="array" aca="1" ref="Z1897" ca="1">CELL("format",I1897)</f>
        <v>G</v>
      </c>
      <c r="AA1897" s="6">
        <v>1896</v>
      </c>
      <c r="AB1897" s="173" t="str">
        <f t="shared" ca="1" si="238"/>
        <v>2016</v>
      </c>
      <c r="AC1897" s="6">
        <f t="shared" si="231"/>
        <v>0</v>
      </c>
      <c r="AD1897" s="6">
        <f t="shared" si="232"/>
        <v>0</v>
      </c>
      <c r="AE1897" s="6">
        <f t="shared" si="234"/>
        <v>10</v>
      </c>
      <c r="AF1897" s="6" t="str">
        <f t="shared" si="233"/>
        <v>in Betrieb</v>
      </c>
    </row>
    <row r="1898" spans="1:32" x14ac:dyDescent="0.25">
      <c r="A1898" s="139" t="s">
        <v>2585</v>
      </c>
      <c r="B1898" s="139" t="s">
        <v>715</v>
      </c>
      <c r="C1898" s="139" t="s">
        <v>2586</v>
      </c>
      <c r="D1898" s="139">
        <v>93055</v>
      </c>
      <c r="E1898" s="139" t="s">
        <v>2586</v>
      </c>
      <c r="F1898" s="139" t="s">
        <v>2587</v>
      </c>
      <c r="G1898" s="139" t="s">
        <v>127</v>
      </c>
      <c r="H1898" s="139"/>
      <c r="I1898" s="30">
        <v>41211</v>
      </c>
      <c r="J1898" s="30">
        <v>41211</v>
      </c>
      <c r="K1898" s="139" t="s">
        <v>1</v>
      </c>
      <c r="L1898" s="139" t="s">
        <v>20</v>
      </c>
      <c r="M1898" s="139"/>
      <c r="N1898" s="139"/>
      <c r="O1898" s="139" t="s">
        <v>20</v>
      </c>
      <c r="P1898" s="139" t="s">
        <v>58</v>
      </c>
      <c r="Q1898" s="139" t="s">
        <v>55</v>
      </c>
      <c r="R1898" s="140">
        <v>10.6</v>
      </c>
      <c r="S1898" s="140" t="s">
        <v>2588</v>
      </c>
      <c r="T1898" s="151" t="s">
        <v>149</v>
      </c>
      <c r="U1898" s="140" t="s">
        <v>2589</v>
      </c>
      <c r="V1898" s="164" t="s">
        <v>1</v>
      </c>
      <c r="W1898" s="170">
        <f t="shared" ca="1" si="237"/>
        <v>2012</v>
      </c>
      <c r="X1898" s="170" t="str">
        <f>INDEX(Kraftwerksliste!$C$21:$Z$559,MATCH(A1898,Kraftwerksliste!$D$21:$D$559,0),17)</f>
        <v>Steam turbine</v>
      </c>
      <c r="Z1898" s="153" t="str" cm="1">
        <f t="array" aca="1" ref="Z1898" ca="1">CELL("format",I1898)</f>
        <v>D1</v>
      </c>
      <c r="AA1898" s="6">
        <v>1897</v>
      </c>
      <c r="AB1898" s="173">
        <f t="shared" ca="1" si="238"/>
        <v>2012</v>
      </c>
      <c r="AC1898" s="6">
        <f t="shared" si="231"/>
        <v>0</v>
      </c>
      <c r="AD1898" s="6">
        <f t="shared" si="232"/>
        <v>0</v>
      </c>
      <c r="AE1898" s="6">
        <f t="shared" si="234"/>
        <v>10</v>
      </c>
      <c r="AF1898" s="6" t="str">
        <f t="shared" si="233"/>
        <v>in Betrieb</v>
      </c>
    </row>
    <row r="1899" spans="1:32" x14ac:dyDescent="0.25">
      <c r="A1899" s="139" t="s">
        <v>2590</v>
      </c>
      <c r="B1899" s="139" t="s">
        <v>715</v>
      </c>
      <c r="C1899" s="139" t="s">
        <v>2586</v>
      </c>
      <c r="D1899" s="139">
        <v>93055</v>
      </c>
      <c r="E1899" s="139" t="s">
        <v>2586</v>
      </c>
      <c r="F1899" s="139" t="s">
        <v>2587</v>
      </c>
      <c r="G1899" s="139" t="s">
        <v>127</v>
      </c>
      <c r="H1899" s="139"/>
      <c r="I1899" s="30">
        <v>42602</v>
      </c>
      <c r="J1899" s="30">
        <v>42602</v>
      </c>
      <c r="K1899" s="139" t="s">
        <v>1</v>
      </c>
      <c r="L1899" s="139" t="s">
        <v>20</v>
      </c>
      <c r="M1899" s="139"/>
      <c r="N1899" s="139"/>
      <c r="O1899" s="139" t="s">
        <v>20</v>
      </c>
      <c r="P1899" s="139" t="s">
        <v>58</v>
      </c>
      <c r="Q1899" s="139" t="s">
        <v>55</v>
      </c>
      <c r="R1899" s="140">
        <v>2.65</v>
      </c>
      <c r="S1899" s="140" t="s">
        <v>2591</v>
      </c>
      <c r="T1899" s="151" t="s">
        <v>149</v>
      </c>
      <c r="U1899" s="140" t="s">
        <v>2589</v>
      </c>
      <c r="V1899" s="164" t="s">
        <v>1</v>
      </c>
      <c r="W1899" s="170">
        <f t="shared" ca="1" si="237"/>
        <v>2016</v>
      </c>
      <c r="X1899" s="170" t="str">
        <f>INDEX(Kraftwerksliste!$C$21:$Z$559,MATCH(A1899,Kraftwerksliste!$D$21:$D$559,0),17)</f>
        <v>Steam turbine</v>
      </c>
      <c r="Z1899" s="153" t="str" cm="1">
        <f t="array" aca="1" ref="Z1899" ca="1">CELL("format",I1899)</f>
        <v>D1</v>
      </c>
      <c r="AA1899" s="6">
        <v>1898</v>
      </c>
      <c r="AB1899" s="173">
        <f t="shared" ca="1" si="238"/>
        <v>2016</v>
      </c>
      <c r="AC1899" s="6">
        <f t="shared" si="231"/>
        <v>0</v>
      </c>
      <c r="AD1899" s="6">
        <f t="shared" si="232"/>
        <v>0</v>
      </c>
      <c r="AE1899" s="6">
        <f t="shared" si="234"/>
        <v>10</v>
      </c>
      <c r="AF1899" s="6" t="str">
        <f t="shared" si="233"/>
        <v>in Betrieb</v>
      </c>
    </row>
    <row r="1900" spans="1:32" x14ac:dyDescent="0.25">
      <c r="A1900" s="139" t="s">
        <v>2845</v>
      </c>
      <c r="B1900" s="139" t="s">
        <v>2846</v>
      </c>
      <c r="C1900" s="139" t="s">
        <v>2847</v>
      </c>
      <c r="D1900" s="139">
        <v>66606</v>
      </c>
      <c r="E1900" s="139" t="s">
        <v>2848</v>
      </c>
      <c r="F1900" s="139" t="s">
        <v>2849</v>
      </c>
      <c r="G1900" s="139" t="s">
        <v>404</v>
      </c>
      <c r="H1900" s="139"/>
      <c r="I1900" s="30">
        <v>41660</v>
      </c>
      <c r="J1900" s="30">
        <v>41660</v>
      </c>
      <c r="K1900" s="139" t="s">
        <v>1</v>
      </c>
      <c r="L1900" s="139" t="s">
        <v>20</v>
      </c>
      <c r="M1900" s="139"/>
      <c r="N1900" s="139"/>
      <c r="O1900" s="139" t="s">
        <v>20</v>
      </c>
      <c r="P1900" s="139" t="s">
        <v>58</v>
      </c>
      <c r="Q1900" s="139" t="s">
        <v>55</v>
      </c>
      <c r="R1900" s="140">
        <v>19.5</v>
      </c>
      <c r="S1900" s="140" t="s">
        <v>2850</v>
      </c>
      <c r="T1900" s="151" t="s">
        <v>1451</v>
      </c>
      <c r="U1900" s="140" t="s">
        <v>2851</v>
      </c>
      <c r="V1900" s="164" t="s">
        <v>1</v>
      </c>
      <c r="W1900" s="170">
        <f t="shared" ca="1" si="237"/>
        <v>2014</v>
      </c>
      <c r="X1900" s="170" t="str">
        <f>INDEX(Kraftwerksliste!$C$21:$Z$559,MATCH(A1900,Kraftwerksliste!$D$21:$D$559,0),17)</f>
        <v>Gas turbine</v>
      </c>
      <c r="Z1900" s="153" t="str" cm="1">
        <f t="array" aca="1" ref="Z1900" ca="1">CELL("format",I1900)</f>
        <v>D1</v>
      </c>
      <c r="AA1900" s="6">
        <v>1899</v>
      </c>
      <c r="AB1900" s="173">
        <f t="shared" ca="1" si="238"/>
        <v>2014</v>
      </c>
      <c r="AC1900" s="6">
        <f t="shared" si="231"/>
        <v>0</v>
      </c>
      <c r="AD1900" s="6">
        <f t="shared" si="232"/>
        <v>0</v>
      </c>
      <c r="AE1900" s="6">
        <f t="shared" si="234"/>
        <v>10</v>
      </c>
      <c r="AF1900" s="6" t="str">
        <f t="shared" si="233"/>
        <v>in Betrieb</v>
      </c>
    </row>
    <row r="1901" spans="1:32" x14ac:dyDescent="0.25">
      <c r="A1901" s="139" t="s">
        <v>2422</v>
      </c>
      <c r="B1901" s="139" t="s">
        <v>2423</v>
      </c>
      <c r="C1901" s="139" t="s">
        <v>1793</v>
      </c>
      <c r="D1901" s="139">
        <v>49084</v>
      </c>
      <c r="E1901" s="139" t="s">
        <v>2424</v>
      </c>
      <c r="F1901" s="139" t="s">
        <v>2425</v>
      </c>
      <c r="G1901" s="139" t="s">
        <v>59</v>
      </c>
      <c r="H1901" s="139"/>
      <c r="I1901" s="32">
        <v>1962</v>
      </c>
      <c r="J1901" s="32">
        <v>1962</v>
      </c>
      <c r="K1901" s="139" t="s">
        <v>1</v>
      </c>
      <c r="L1901" s="139" t="s">
        <v>110</v>
      </c>
      <c r="M1901" s="139" t="s">
        <v>2426</v>
      </c>
      <c r="N1901" s="139" t="s">
        <v>2427</v>
      </c>
      <c r="O1901" s="139" t="s">
        <v>26</v>
      </c>
      <c r="P1901" s="139" t="s">
        <v>58</v>
      </c>
      <c r="Q1901" s="139" t="s">
        <v>55</v>
      </c>
      <c r="R1901" s="140">
        <v>9.5</v>
      </c>
      <c r="S1901" s="140" t="s">
        <v>2428</v>
      </c>
      <c r="T1901" s="151">
        <v>10</v>
      </c>
      <c r="U1901" s="140" t="s">
        <v>2429</v>
      </c>
      <c r="V1901" s="164" t="s">
        <v>1</v>
      </c>
      <c r="W1901" s="170" t="str">
        <f t="shared" ca="1" si="237"/>
        <v>1962</v>
      </c>
      <c r="X1901" s="170" t="str">
        <f>INDEX(Kraftwerksliste!$C$21:$Z$559,MATCH(A1901,Kraftwerksliste!$D$21:$D$559,0),17)</f>
        <v>Steam turbine</v>
      </c>
      <c r="Z1901" s="153" t="str" cm="1">
        <f t="array" aca="1" ref="Z1901" ca="1">CELL("format",I1901)</f>
        <v>G</v>
      </c>
      <c r="AA1901" s="6">
        <v>1900</v>
      </c>
      <c r="AB1901" s="173" t="str">
        <f t="shared" ca="1" si="238"/>
        <v>1962</v>
      </c>
      <c r="AC1901" s="6">
        <f t="shared" si="231"/>
        <v>0</v>
      </c>
      <c r="AD1901" s="6">
        <f t="shared" si="232"/>
        <v>0</v>
      </c>
      <c r="AE1901" s="6">
        <f t="shared" si="234"/>
        <v>10</v>
      </c>
      <c r="AF1901" s="6" t="str">
        <f t="shared" si="233"/>
        <v>in Betrieb</v>
      </c>
    </row>
    <row r="1902" spans="1:32" x14ac:dyDescent="0.25">
      <c r="A1902" s="139" t="s">
        <v>2430</v>
      </c>
      <c r="B1902" s="139" t="s">
        <v>2423</v>
      </c>
      <c r="C1902" s="139" t="s">
        <v>92</v>
      </c>
      <c r="D1902" s="139">
        <v>49084</v>
      </c>
      <c r="E1902" s="139" t="s">
        <v>2424</v>
      </c>
      <c r="F1902" s="139" t="s">
        <v>2425</v>
      </c>
      <c r="G1902" s="139" t="s">
        <v>59</v>
      </c>
      <c r="H1902" s="139"/>
      <c r="I1902" s="32">
        <v>1972</v>
      </c>
      <c r="J1902" s="32">
        <v>1972</v>
      </c>
      <c r="K1902" s="139" t="s">
        <v>1</v>
      </c>
      <c r="L1902" s="139" t="s">
        <v>110</v>
      </c>
      <c r="M1902" s="139" t="s">
        <v>2426</v>
      </c>
      <c r="N1902" s="139" t="s">
        <v>2427</v>
      </c>
      <c r="O1902" s="139" t="s">
        <v>26</v>
      </c>
      <c r="P1902" s="139" t="s">
        <v>130</v>
      </c>
      <c r="Q1902" s="139" t="s">
        <v>55</v>
      </c>
      <c r="R1902" s="140">
        <v>9.8000000000000007</v>
      </c>
      <c r="S1902" s="140" t="s">
        <v>2428</v>
      </c>
      <c r="T1902" s="151">
        <v>10</v>
      </c>
      <c r="U1902" s="140" t="s">
        <v>2429</v>
      </c>
      <c r="V1902" s="164" t="s">
        <v>1</v>
      </c>
      <c r="W1902" s="170" t="str">
        <f t="shared" ca="1" si="237"/>
        <v>1972</v>
      </c>
      <c r="X1902" s="170" t="str">
        <f>INDEX(Kraftwerksliste!$C$21:$Z$559,MATCH(A1902,Kraftwerksliste!$D$21:$D$559,0),17)</f>
        <v>Steam turbine</v>
      </c>
      <c r="Z1902" s="153" t="str" cm="1">
        <f t="array" aca="1" ref="Z1902" ca="1">CELL("format",I1902)</f>
        <v>G</v>
      </c>
      <c r="AA1902" s="6">
        <v>1901</v>
      </c>
      <c r="AB1902" s="173" t="str">
        <f t="shared" ca="1" si="238"/>
        <v>1972</v>
      </c>
      <c r="AC1902" s="6">
        <f t="shared" si="231"/>
        <v>0</v>
      </c>
      <c r="AD1902" s="6">
        <f t="shared" si="232"/>
        <v>0</v>
      </c>
      <c r="AE1902" s="6">
        <f t="shared" si="234"/>
        <v>10</v>
      </c>
      <c r="AF1902" s="6" t="str">
        <f t="shared" si="233"/>
        <v>in Betrieb</v>
      </c>
    </row>
    <row r="1903" spans="1:32" x14ac:dyDescent="0.25">
      <c r="A1903" s="139" t="s">
        <v>2201</v>
      </c>
      <c r="B1903" s="139" t="s">
        <v>2202</v>
      </c>
      <c r="C1903" s="139"/>
      <c r="D1903" s="139">
        <v>1468</v>
      </c>
      <c r="E1903" s="139" t="s">
        <v>2198</v>
      </c>
      <c r="F1903" s="139"/>
      <c r="G1903" s="139" t="s">
        <v>170</v>
      </c>
      <c r="H1903" s="139"/>
      <c r="I1903" s="35">
        <v>38443</v>
      </c>
      <c r="J1903" s="41">
        <v>38443</v>
      </c>
      <c r="K1903" s="139" t="s">
        <v>1</v>
      </c>
      <c r="L1903" s="139" t="s">
        <v>20</v>
      </c>
      <c r="M1903" s="139"/>
      <c r="N1903" s="139"/>
      <c r="O1903" s="139" t="s">
        <v>20</v>
      </c>
      <c r="P1903" s="139" t="s">
        <v>58</v>
      </c>
      <c r="Q1903" s="139" t="s">
        <v>55</v>
      </c>
      <c r="R1903" s="140">
        <v>33.9</v>
      </c>
      <c r="S1903" s="140"/>
      <c r="T1903" s="151"/>
      <c r="U1903" s="140"/>
      <c r="V1903" s="164" t="s">
        <v>1</v>
      </c>
      <c r="W1903" s="170">
        <f t="shared" ca="1" si="237"/>
        <v>2005</v>
      </c>
      <c r="X1903" s="170" t="str">
        <f>INDEX(Kraftwerksliste!$C$21:$Z$559,MATCH(A1903,Kraftwerksliste!$D$21:$D$559,0),17)</f>
        <v>Combustion Engine</v>
      </c>
      <c r="Z1903" s="153" t="str" cm="1">
        <f t="array" aca="1" ref="Z1903" ca="1">CELL("format",I1903)</f>
        <v>D1</v>
      </c>
      <c r="AA1903" s="6">
        <v>1902</v>
      </c>
      <c r="AB1903" s="173">
        <f t="shared" ca="1" si="238"/>
        <v>2005</v>
      </c>
      <c r="AC1903" s="6">
        <f t="shared" si="231"/>
        <v>0</v>
      </c>
      <c r="AD1903" s="6">
        <f t="shared" si="232"/>
        <v>0</v>
      </c>
      <c r="AE1903" s="6">
        <f t="shared" si="234"/>
        <v>10</v>
      </c>
      <c r="AF1903" s="6" t="str">
        <f t="shared" si="233"/>
        <v>in Betrieb</v>
      </c>
    </row>
    <row r="1904" spans="1:32" x14ac:dyDescent="0.25">
      <c r="A1904" s="139" t="s">
        <v>1715</v>
      </c>
      <c r="B1904" s="139" t="s">
        <v>1708</v>
      </c>
      <c r="C1904" s="139" t="s">
        <v>1716</v>
      </c>
      <c r="D1904" s="139">
        <v>50735</v>
      </c>
      <c r="E1904" s="139" t="s">
        <v>1710</v>
      </c>
      <c r="F1904" s="139" t="s">
        <v>1717</v>
      </c>
      <c r="G1904" s="139" t="s">
        <v>54</v>
      </c>
      <c r="H1904" s="139" t="s">
        <v>1718</v>
      </c>
      <c r="I1904" s="35">
        <v>42856</v>
      </c>
      <c r="J1904" s="41">
        <v>42856</v>
      </c>
      <c r="K1904" s="139" t="s">
        <v>1</v>
      </c>
      <c r="L1904" s="139" t="s">
        <v>16</v>
      </c>
      <c r="M1904" s="139" t="s">
        <v>16</v>
      </c>
      <c r="N1904" s="139" t="s">
        <v>1712</v>
      </c>
      <c r="O1904" s="139" t="s">
        <v>16</v>
      </c>
      <c r="P1904" s="139" t="s">
        <v>58</v>
      </c>
      <c r="Q1904" s="139" t="s">
        <v>58</v>
      </c>
      <c r="R1904" s="140">
        <v>18</v>
      </c>
      <c r="S1904" s="140" t="s">
        <v>1713</v>
      </c>
      <c r="T1904" s="151">
        <v>25</v>
      </c>
      <c r="U1904" s="140" t="s">
        <v>1719</v>
      </c>
      <c r="V1904" s="164" t="s">
        <v>1</v>
      </c>
      <c r="W1904" s="170">
        <f t="shared" ca="1" si="237"/>
        <v>2017</v>
      </c>
      <c r="X1904" s="170" t="str">
        <f>INDEX(Kraftwerksliste!$C$21:$Z$559,MATCH(A1904,Kraftwerksliste!$D$21:$D$559,0),17)</f>
        <v>Steam turbine</v>
      </c>
      <c r="Z1904" s="153" t="str" cm="1">
        <f t="array" aca="1" ref="Z1904" ca="1">CELL("format",I1904)</f>
        <v>D1</v>
      </c>
      <c r="AA1904" s="6">
        <v>1903</v>
      </c>
      <c r="AB1904" s="173">
        <f t="shared" ca="1" si="238"/>
        <v>2017</v>
      </c>
      <c r="AC1904" s="6">
        <f t="shared" si="231"/>
        <v>0</v>
      </c>
      <c r="AD1904" s="6">
        <f t="shared" si="232"/>
        <v>0</v>
      </c>
      <c r="AE1904" s="6">
        <f t="shared" si="234"/>
        <v>10</v>
      </c>
      <c r="AF1904" s="6" t="str">
        <f t="shared" si="233"/>
        <v>in Betrieb</v>
      </c>
    </row>
    <row r="1905" spans="1:32" x14ac:dyDescent="0.25">
      <c r="A1905" s="54" t="s">
        <v>1091</v>
      </c>
      <c r="B1905" s="50" t="s">
        <v>865</v>
      </c>
      <c r="C1905" s="50" t="s">
        <v>1092</v>
      </c>
      <c r="D1905" s="75">
        <v>60327</v>
      </c>
      <c r="E1905" s="62" t="s">
        <v>1070</v>
      </c>
      <c r="F1905" s="50" t="s">
        <v>1089</v>
      </c>
      <c r="G1905" s="56" t="s">
        <v>220</v>
      </c>
      <c r="H1905" s="50" t="s">
        <v>1093</v>
      </c>
      <c r="I1905" s="35">
        <v>43101</v>
      </c>
      <c r="J1905" s="41">
        <v>43101</v>
      </c>
      <c r="K1905" s="50" t="s">
        <v>1</v>
      </c>
      <c r="L1905" s="50" t="s">
        <v>110</v>
      </c>
      <c r="M1905" s="50" t="s">
        <v>20</v>
      </c>
      <c r="N1905" s="50" t="s">
        <v>32</v>
      </c>
      <c r="O1905" s="92" t="s">
        <v>20</v>
      </c>
      <c r="P1905" s="50" t="s">
        <v>58</v>
      </c>
      <c r="Q1905" s="50" t="s">
        <v>55</v>
      </c>
      <c r="R1905" s="76">
        <v>38.700000000000003</v>
      </c>
      <c r="S1905" s="50" t="s">
        <v>1094</v>
      </c>
      <c r="T1905" s="54" t="s">
        <v>370</v>
      </c>
      <c r="U1905" s="62" t="s">
        <v>1095</v>
      </c>
      <c r="V1905" s="154" t="s">
        <v>1</v>
      </c>
      <c r="W1905" s="170">
        <f t="shared" ca="1" si="237"/>
        <v>2018</v>
      </c>
      <c r="X1905" s="170" t="str">
        <f>INDEX(Kraftwerksliste!$C$21:$Z$559,MATCH(A1905,Kraftwerksliste!$D$21:$D$559,0),17)</f>
        <v>Steam turbine</v>
      </c>
      <c r="Z1905" s="153" t="str" cm="1">
        <f t="array" aca="1" ref="Z1905" ca="1">CELL("format",I1905)</f>
        <v>D1</v>
      </c>
      <c r="AA1905" s="6">
        <v>1904</v>
      </c>
      <c r="AB1905" s="173">
        <f t="shared" ca="1" si="238"/>
        <v>2018</v>
      </c>
      <c r="AC1905" s="6">
        <f t="shared" si="231"/>
        <v>0</v>
      </c>
      <c r="AD1905" s="6">
        <f t="shared" si="232"/>
        <v>0</v>
      </c>
      <c r="AE1905" s="6">
        <f t="shared" si="234"/>
        <v>10</v>
      </c>
      <c r="AF1905" s="6" t="str">
        <f t="shared" si="233"/>
        <v>in Betrieb</v>
      </c>
    </row>
    <row r="1906" spans="1:32" x14ac:dyDescent="0.25">
      <c r="A1906" s="139" t="s">
        <v>3048</v>
      </c>
      <c r="B1906" s="139" t="s">
        <v>102</v>
      </c>
      <c r="C1906" s="139" t="s">
        <v>3049</v>
      </c>
      <c r="D1906" s="139" t="s">
        <v>3042</v>
      </c>
      <c r="E1906" s="139" t="s">
        <v>3043</v>
      </c>
      <c r="F1906" s="139"/>
      <c r="G1906" s="139" t="s">
        <v>1842</v>
      </c>
      <c r="H1906" s="139" t="s">
        <v>3050</v>
      </c>
      <c r="I1906" s="30">
        <v>42917</v>
      </c>
      <c r="J1906" s="30">
        <v>42917</v>
      </c>
      <c r="K1906" s="139" t="s">
        <v>1</v>
      </c>
      <c r="L1906" s="139" t="s">
        <v>28</v>
      </c>
      <c r="M1906" s="139"/>
      <c r="N1906" s="139"/>
      <c r="O1906" s="139" t="s">
        <v>28</v>
      </c>
      <c r="P1906" s="139" t="s">
        <v>58</v>
      </c>
      <c r="Q1906" s="139" t="s">
        <v>58</v>
      </c>
      <c r="R1906" s="140">
        <v>12</v>
      </c>
      <c r="S1906" s="140"/>
      <c r="T1906" s="151" t="s">
        <v>1228</v>
      </c>
      <c r="U1906" s="140"/>
      <c r="V1906" s="164" t="s">
        <v>1</v>
      </c>
      <c r="W1906" s="170">
        <f t="shared" ca="1" si="237"/>
        <v>2017</v>
      </c>
      <c r="X1906" s="170" t="e">
        <f>INDEX(Kraftwerksliste!$C$21:$Z$559,MATCH(A1906,Kraftwerksliste!$D$21:$D$559,0),17)</f>
        <v>#N/A</v>
      </c>
      <c r="Z1906" s="153" t="str" cm="1">
        <f t="array" aca="1" ref="Z1906" ca="1">CELL("format",I1906)</f>
        <v>D1</v>
      </c>
      <c r="AA1906" s="6">
        <v>1905</v>
      </c>
      <c r="AB1906" s="173">
        <f t="shared" ca="1" si="238"/>
        <v>2017</v>
      </c>
      <c r="AC1906" s="6">
        <f t="shared" si="231"/>
        <v>0</v>
      </c>
      <c r="AD1906" s="6">
        <f t="shared" si="232"/>
        <v>0</v>
      </c>
      <c r="AE1906" s="6">
        <f t="shared" si="234"/>
        <v>10</v>
      </c>
      <c r="AF1906" s="6" t="str">
        <f t="shared" si="233"/>
        <v>in Betrieb</v>
      </c>
    </row>
    <row r="1907" spans="1:32" x14ac:dyDescent="0.25">
      <c r="A1907" s="139" t="s">
        <v>1755</v>
      </c>
      <c r="B1907" s="139" t="s">
        <v>1756</v>
      </c>
      <c r="C1907" s="139" t="s">
        <v>1757</v>
      </c>
      <c r="D1907" s="139">
        <v>50997</v>
      </c>
      <c r="E1907" s="139" t="s">
        <v>1710</v>
      </c>
      <c r="F1907" s="139" t="s">
        <v>1758</v>
      </c>
      <c r="G1907" s="139" t="s">
        <v>54</v>
      </c>
      <c r="H1907" s="139"/>
      <c r="I1907" s="35">
        <v>24473</v>
      </c>
      <c r="J1907" s="35">
        <v>24473</v>
      </c>
      <c r="K1907" s="139" t="s">
        <v>1</v>
      </c>
      <c r="L1907" s="139" t="s">
        <v>711</v>
      </c>
      <c r="M1907" s="139" t="s">
        <v>1759</v>
      </c>
      <c r="N1907" s="139"/>
      <c r="O1907" s="139" t="s">
        <v>407</v>
      </c>
      <c r="P1907" s="139" t="s">
        <v>58</v>
      </c>
      <c r="Q1907" s="139" t="s">
        <v>58</v>
      </c>
      <c r="R1907" s="140">
        <v>26.5</v>
      </c>
      <c r="S1907" s="140">
        <v>50514057287</v>
      </c>
      <c r="T1907" s="151">
        <v>11</v>
      </c>
      <c r="U1907" s="140" t="s">
        <v>61</v>
      </c>
      <c r="V1907" s="164" t="s">
        <v>1</v>
      </c>
      <c r="W1907" s="170">
        <f t="shared" ref="W1907:W1938" ca="1" si="239">IF(ISBLANK(I1907),2010,IF(Z1907="D1",YEAR(I1907),RIGHT(I1907,4)))</f>
        <v>1967</v>
      </c>
      <c r="X1907" s="170" t="str">
        <f>INDEX(Kraftwerksliste!$C$21:$Z$559,MATCH(A1907,Kraftwerksliste!$D$21:$D$559,0),17)</f>
        <v>Steam turbine</v>
      </c>
      <c r="Z1907" s="153" t="str" cm="1">
        <f t="array" aca="1" ref="Z1907" ca="1">CELL("format",I1907)</f>
        <v>D1</v>
      </c>
      <c r="AA1907" s="6">
        <v>1906</v>
      </c>
      <c r="AB1907" s="173">
        <f t="shared" ref="AB1907:AB1938" ca="1" si="240">W1907</f>
        <v>1967</v>
      </c>
      <c r="AC1907" s="6">
        <f t="shared" si="231"/>
        <v>0</v>
      </c>
      <c r="AD1907" s="6">
        <f t="shared" si="232"/>
        <v>0</v>
      </c>
      <c r="AE1907" s="6">
        <f t="shared" si="234"/>
        <v>10</v>
      </c>
      <c r="AF1907" s="6" t="str">
        <f t="shared" si="233"/>
        <v>in Betrieb</v>
      </c>
    </row>
    <row r="1908" spans="1:32" x14ac:dyDescent="0.25">
      <c r="A1908" s="50" t="s">
        <v>4382</v>
      </c>
      <c r="B1908" s="50" t="s">
        <v>1056</v>
      </c>
      <c r="C1908" s="50" t="s">
        <v>4383</v>
      </c>
      <c r="D1908" s="77">
        <v>97896</v>
      </c>
      <c r="E1908" s="50" t="s">
        <v>6217</v>
      </c>
      <c r="F1908" s="50"/>
      <c r="G1908" s="56" t="s">
        <v>57</v>
      </c>
      <c r="H1908" s="50"/>
      <c r="I1908" s="35">
        <v>42634</v>
      </c>
      <c r="J1908" s="41">
        <v>42634</v>
      </c>
      <c r="K1908" s="50" t="s">
        <v>132</v>
      </c>
      <c r="L1908" s="50" t="s">
        <v>3864</v>
      </c>
      <c r="M1908" s="50"/>
      <c r="N1908" s="50"/>
      <c r="O1908" s="50" t="s">
        <v>3864</v>
      </c>
      <c r="P1908" s="50" t="s">
        <v>55</v>
      </c>
      <c r="Q1908" s="50" t="s">
        <v>58</v>
      </c>
      <c r="R1908" s="55">
        <v>16.8</v>
      </c>
      <c r="S1908" s="50"/>
      <c r="T1908" s="54" t="s">
        <v>370</v>
      </c>
      <c r="U1908" s="50"/>
      <c r="V1908" s="153" t="s">
        <v>132</v>
      </c>
      <c r="W1908" s="170">
        <f t="shared" ca="1" si="239"/>
        <v>2016</v>
      </c>
      <c r="X1908" s="170" t="e">
        <f>INDEX(Kraftwerksliste!$C$21:$Z$559,MATCH(A1908,Kraftwerksliste!$D$21:$D$559,0),17)</f>
        <v>#N/A</v>
      </c>
      <c r="Z1908" s="153" t="str" cm="1">
        <f t="array" aca="1" ref="Z1908" ca="1">CELL("format",I1908)</f>
        <v>D1</v>
      </c>
      <c r="AA1908" s="6">
        <v>1907</v>
      </c>
      <c r="AB1908" s="173">
        <f t="shared" ca="1" si="240"/>
        <v>2016</v>
      </c>
      <c r="AC1908" s="6">
        <f t="shared" si="231"/>
        <v>0</v>
      </c>
      <c r="AD1908" s="6">
        <f t="shared" si="232"/>
        <v>0</v>
      </c>
      <c r="AE1908" s="6">
        <f t="shared" si="234"/>
        <v>10</v>
      </c>
      <c r="AF1908" s="6" t="str">
        <f t="shared" si="233"/>
        <v>In Betrieb</v>
      </c>
    </row>
    <row r="1909" spans="1:32" x14ac:dyDescent="0.25">
      <c r="A1909" s="139" t="s">
        <v>4999</v>
      </c>
      <c r="B1909" s="139"/>
      <c r="C1909" s="139" t="s">
        <v>5000</v>
      </c>
      <c r="D1909" s="139">
        <v>96328</v>
      </c>
      <c r="E1909" s="139" t="s">
        <v>6597</v>
      </c>
      <c r="F1909" s="139"/>
      <c r="G1909" s="139" t="s">
        <v>127</v>
      </c>
      <c r="H1909" s="139"/>
      <c r="I1909" s="33">
        <v>2016</v>
      </c>
      <c r="J1909" s="33">
        <v>2016</v>
      </c>
      <c r="K1909" s="139" t="s">
        <v>5</v>
      </c>
      <c r="L1909" s="139" t="s">
        <v>3864</v>
      </c>
      <c r="M1909" s="139"/>
      <c r="N1909" s="139"/>
      <c r="O1909" s="139" t="s">
        <v>3864</v>
      </c>
      <c r="P1909" s="139" t="s">
        <v>55</v>
      </c>
      <c r="Q1909" s="139" t="s">
        <v>58</v>
      </c>
      <c r="R1909" s="140">
        <v>13.8</v>
      </c>
      <c r="S1909" s="140"/>
      <c r="T1909" s="151" t="s">
        <v>370</v>
      </c>
      <c r="U1909" s="140"/>
      <c r="V1909" s="164" t="s">
        <v>5</v>
      </c>
      <c r="W1909" s="170" t="str">
        <f t="shared" ca="1" si="239"/>
        <v>2016</v>
      </c>
      <c r="X1909" s="170" t="e">
        <f>INDEX(Kraftwerksliste!$C$21:$Z$559,MATCH(A1909,Kraftwerksliste!$D$21:$D$559,0),17)</f>
        <v>#N/A</v>
      </c>
      <c r="Z1909" s="153" t="str" cm="1">
        <f t="array" aca="1" ref="Z1909" ca="1">CELL("format",I1909)</f>
        <v>G</v>
      </c>
      <c r="AA1909" s="6">
        <v>1908</v>
      </c>
      <c r="AB1909" s="173" t="str">
        <f t="shared" ca="1" si="240"/>
        <v>2016</v>
      </c>
      <c r="AC1909" s="6">
        <f t="shared" si="231"/>
        <v>0</v>
      </c>
      <c r="AD1909" s="6">
        <f t="shared" si="232"/>
        <v>0</v>
      </c>
      <c r="AE1909" s="6">
        <f t="shared" si="234"/>
        <v>10</v>
      </c>
      <c r="AF1909" s="6" t="str">
        <f t="shared" si="233"/>
        <v>Sonderfall</v>
      </c>
    </row>
    <row r="1910" spans="1:32" x14ac:dyDescent="0.25">
      <c r="A1910" s="50" t="s">
        <v>714</v>
      </c>
      <c r="B1910" s="50" t="s">
        <v>715</v>
      </c>
      <c r="C1910" s="50" t="s">
        <v>716</v>
      </c>
      <c r="D1910" s="33">
        <v>84130</v>
      </c>
      <c r="E1910" s="33" t="s">
        <v>717</v>
      </c>
      <c r="F1910" s="33" t="s">
        <v>718</v>
      </c>
      <c r="G1910" s="56" t="s">
        <v>127</v>
      </c>
      <c r="H1910" s="33" t="s">
        <v>719</v>
      </c>
      <c r="I1910" s="35">
        <v>43054</v>
      </c>
      <c r="J1910" s="35">
        <v>43054</v>
      </c>
      <c r="K1910" s="33" t="s">
        <v>1</v>
      </c>
      <c r="L1910" s="33" t="s">
        <v>20</v>
      </c>
      <c r="M1910" s="33"/>
      <c r="N1910" s="33"/>
      <c r="O1910" s="92" t="s">
        <v>20</v>
      </c>
      <c r="P1910" s="50" t="s">
        <v>58</v>
      </c>
      <c r="Q1910" s="33" t="s">
        <v>55</v>
      </c>
      <c r="R1910" s="55">
        <v>16</v>
      </c>
      <c r="S1910" s="33" t="s">
        <v>720</v>
      </c>
      <c r="T1910" s="50" t="s">
        <v>370</v>
      </c>
      <c r="U1910" s="33" t="s">
        <v>168</v>
      </c>
      <c r="V1910" s="159" t="s">
        <v>1</v>
      </c>
      <c r="W1910" s="170">
        <f t="shared" ca="1" si="239"/>
        <v>2017</v>
      </c>
      <c r="X1910" s="170" t="str">
        <f>INDEX(Kraftwerksliste!$C$21:$Z$559,MATCH(A1910,Kraftwerksliste!$D$21:$D$559,0),17)</f>
        <v>Steam turbine</v>
      </c>
      <c r="Z1910" s="153" t="str" cm="1">
        <f t="array" aca="1" ref="Z1910" ca="1">CELL("format",I1910)</f>
        <v>D1</v>
      </c>
      <c r="AA1910" s="6">
        <v>1909</v>
      </c>
      <c r="AB1910" s="173">
        <f t="shared" ca="1" si="240"/>
        <v>2017</v>
      </c>
      <c r="AC1910" s="6">
        <f t="shared" si="231"/>
        <v>0</v>
      </c>
      <c r="AD1910" s="6">
        <f t="shared" si="232"/>
        <v>0</v>
      </c>
      <c r="AE1910" s="6">
        <f t="shared" si="234"/>
        <v>10</v>
      </c>
      <c r="AF1910" s="6" t="str">
        <f t="shared" si="233"/>
        <v>in Betrieb</v>
      </c>
    </row>
    <row r="1911" spans="1:32" x14ac:dyDescent="0.25">
      <c r="A1911" s="139" t="s">
        <v>1900</v>
      </c>
      <c r="B1911" s="139" t="s">
        <v>715</v>
      </c>
      <c r="C1911" s="139" t="s">
        <v>1901</v>
      </c>
      <c r="D1911" s="139">
        <v>4349</v>
      </c>
      <c r="E1911" s="139" t="s">
        <v>1897</v>
      </c>
      <c r="F1911" s="139"/>
      <c r="G1911" s="139" t="s">
        <v>127</v>
      </c>
      <c r="H1911" s="139" t="s">
        <v>1901</v>
      </c>
      <c r="I1911" s="35">
        <v>43101</v>
      </c>
      <c r="J1911" s="35">
        <v>43101</v>
      </c>
      <c r="K1911" s="139" t="s">
        <v>1</v>
      </c>
      <c r="L1911" s="139" t="s">
        <v>1902</v>
      </c>
      <c r="M1911" s="139"/>
      <c r="N1911" s="139"/>
      <c r="O1911" s="139" t="s">
        <v>407</v>
      </c>
      <c r="P1911" s="139" t="s">
        <v>58</v>
      </c>
      <c r="Q1911" s="139" t="s">
        <v>58</v>
      </c>
      <c r="R1911" s="140">
        <v>12.5</v>
      </c>
      <c r="S1911" s="140" t="s">
        <v>1903</v>
      </c>
      <c r="T1911" s="151" t="s">
        <v>370</v>
      </c>
      <c r="U1911" s="140" t="s">
        <v>1904</v>
      </c>
      <c r="V1911" s="164" t="s">
        <v>1</v>
      </c>
      <c r="W1911" s="170">
        <f t="shared" ca="1" si="239"/>
        <v>2018</v>
      </c>
      <c r="X1911" s="170" t="e">
        <f>INDEX(Kraftwerksliste!$C$21:$Z$559,MATCH(A1911,Kraftwerksliste!$D$21:$D$559,0),17)</f>
        <v>#N/A</v>
      </c>
      <c r="Z1911" s="153" t="str" cm="1">
        <f t="array" aca="1" ref="Z1911" ca="1">CELL("format",I1911)</f>
        <v>D1</v>
      </c>
      <c r="AA1911" s="6">
        <v>1910</v>
      </c>
      <c r="AB1911" s="173">
        <f t="shared" ca="1" si="240"/>
        <v>2018</v>
      </c>
      <c r="AC1911" s="6">
        <f t="shared" si="231"/>
        <v>0</v>
      </c>
      <c r="AD1911" s="6">
        <f t="shared" si="232"/>
        <v>0</v>
      </c>
      <c r="AE1911" s="6">
        <f t="shared" si="234"/>
        <v>10</v>
      </c>
      <c r="AF1911" s="6" t="str">
        <f t="shared" si="233"/>
        <v>in Betrieb</v>
      </c>
    </row>
    <row r="1912" spans="1:32" x14ac:dyDescent="0.25">
      <c r="A1912" s="139" t="s">
        <v>5146</v>
      </c>
      <c r="B1912" s="139" t="s">
        <v>5147</v>
      </c>
      <c r="C1912" s="139" t="s">
        <v>5148</v>
      </c>
      <c r="D1912" s="139"/>
      <c r="E1912" s="139" t="s">
        <v>3865</v>
      </c>
      <c r="F1912" s="139"/>
      <c r="G1912" s="139" t="s">
        <v>2308</v>
      </c>
      <c r="H1912" s="139"/>
      <c r="I1912" s="30">
        <v>43042</v>
      </c>
      <c r="J1912" s="30">
        <v>43042</v>
      </c>
      <c r="K1912" s="139" t="s">
        <v>1</v>
      </c>
      <c r="L1912" s="139" t="s">
        <v>3866</v>
      </c>
      <c r="M1912" s="139"/>
      <c r="N1912" s="139"/>
      <c r="O1912" s="139" t="s">
        <v>3866</v>
      </c>
      <c r="P1912" s="139" t="s">
        <v>55</v>
      </c>
      <c r="Q1912" s="139" t="s">
        <v>58</v>
      </c>
      <c r="R1912" s="140">
        <v>110.7</v>
      </c>
      <c r="S1912" s="140" t="s">
        <v>7369</v>
      </c>
      <c r="T1912" s="151" t="s">
        <v>1228</v>
      </c>
      <c r="U1912" s="140" t="s">
        <v>1595</v>
      </c>
      <c r="V1912" s="164" t="s">
        <v>1</v>
      </c>
      <c r="W1912" s="170">
        <f t="shared" ca="1" si="239"/>
        <v>2017</v>
      </c>
      <c r="X1912" s="170" t="e">
        <f>INDEX(Kraftwerksliste!$C$21:$Z$559,MATCH(A1912,Kraftwerksliste!$D$21:$D$559,0),17)</f>
        <v>#N/A</v>
      </c>
      <c r="Z1912" s="153" t="str" cm="1">
        <f t="array" aca="1" ref="Z1912" ca="1">CELL("format",I1912)</f>
        <v>D1</v>
      </c>
      <c r="AA1912" s="6">
        <v>1911</v>
      </c>
      <c r="AB1912" s="173">
        <f t="shared" ca="1" si="240"/>
        <v>2017</v>
      </c>
      <c r="AC1912" s="6">
        <f t="shared" si="231"/>
        <v>0</v>
      </c>
      <c r="AD1912" s="6">
        <f t="shared" si="232"/>
        <v>0</v>
      </c>
      <c r="AE1912" s="6">
        <f t="shared" si="234"/>
        <v>10</v>
      </c>
      <c r="AF1912" s="6" t="str">
        <f t="shared" si="233"/>
        <v>in Betrieb</v>
      </c>
    </row>
    <row r="1913" spans="1:32" x14ac:dyDescent="0.25">
      <c r="A1913" s="139" t="s">
        <v>5245</v>
      </c>
      <c r="B1913" s="139" t="s">
        <v>5246</v>
      </c>
      <c r="C1913" s="139" t="s">
        <v>5247</v>
      </c>
      <c r="D1913" s="139"/>
      <c r="E1913" s="139" t="s">
        <v>3867</v>
      </c>
      <c r="F1913" s="139"/>
      <c r="G1913" s="139" t="s">
        <v>2308</v>
      </c>
      <c r="H1913" s="139" t="s">
        <v>5247</v>
      </c>
      <c r="I1913" s="30">
        <v>43096</v>
      </c>
      <c r="J1913" s="30">
        <v>43096</v>
      </c>
      <c r="K1913" s="139" t="s">
        <v>1</v>
      </c>
      <c r="L1913" s="139" t="s">
        <v>3866</v>
      </c>
      <c r="M1913" s="139"/>
      <c r="N1913" s="139"/>
      <c r="O1913" s="139" t="s">
        <v>3866</v>
      </c>
      <c r="P1913" s="139" t="s">
        <v>55</v>
      </c>
      <c r="Q1913" s="139" t="s">
        <v>58</v>
      </c>
      <c r="R1913" s="140">
        <v>353.5</v>
      </c>
      <c r="S1913" s="140" t="s">
        <v>7381</v>
      </c>
      <c r="T1913" s="151" t="s">
        <v>1228</v>
      </c>
      <c r="U1913" s="140" t="s">
        <v>7255</v>
      </c>
      <c r="V1913" s="164" t="s">
        <v>1</v>
      </c>
      <c r="W1913" s="170">
        <f t="shared" ca="1" si="239"/>
        <v>2017</v>
      </c>
      <c r="X1913" s="170" t="e">
        <f>INDEX(Kraftwerksliste!$C$21:$Z$559,MATCH(A1913,Kraftwerksliste!$D$21:$D$559,0),17)</f>
        <v>#N/A</v>
      </c>
      <c r="Z1913" s="153" t="str" cm="1">
        <f t="array" aca="1" ref="Z1913" ca="1">CELL("format",I1913)</f>
        <v>D1</v>
      </c>
      <c r="AA1913" s="6">
        <v>1912</v>
      </c>
      <c r="AB1913" s="173">
        <f t="shared" ca="1" si="240"/>
        <v>2017</v>
      </c>
      <c r="AC1913" s="6">
        <f t="shared" si="231"/>
        <v>0</v>
      </c>
      <c r="AD1913" s="6">
        <f t="shared" si="232"/>
        <v>0</v>
      </c>
      <c r="AE1913" s="6">
        <f t="shared" si="234"/>
        <v>10</v>
      </c>
      <c r="AF1913" s="6" t="str">
        <f t="shared" si="233"/>
        <v>in Betrieb</v>
      </c>
    </row>
    <row r="1914" spans="1:32" x14ac:dyDescent="0.25">
      <c r="A1914" s="50" t="s">
        <v>4117</v>
      </c>
      <c r="B1914" s="50" t="s">
        <v>4118</v>
      </c>
      <c r="C1914" s="50" t="s">
        <v>4119</v>
      </c>
      <c r="D1914" s="77">
        <v>55494</v>
      </c>
      <c r="E1914" s="50" t="s">
        <v>6084</v>
      </c>
      <c r="F1914" s="50"/>
      <c r="G1914" s="56" t="s">
        <v>98</v>
      </c>
      <c r="H1914" s="50" t="s">
        <v>4119</v>
      </c>
      <c r="I1914" s="33">
        <v>2017</v>
      </c>
      <c r="J1914" s="33">
        <v>2017</v>
      </c>
      <c r="K1914" s="50" t="s">
        <v>1</v>
      </c>
      <c r="L1914" s="50" t="s">
        <v>3864</v>
      </c>
      <c r="M1914" s="50"/>
      <c r="N1914" s="50"/>
      <c r="O1914" s="50" t="s">
        <v>3864</v>
      </c>
      <c r="P1914" s="50" t="s">
        <v>55</v>
      </c>
      <c r="Q1914" s="50" t="s">
        <v>58</v>
      </c>
      <c r="R1914" s="55">
        <v>13.2</v>
      </c>
      <c r="S1914" s="50"/>
      <c r="T1914" s="54"/>
      <c r="U1914" s="50"/>
      <c r="V1914" s="153" t="s">
        <v>1</v>
      </c>
      <c r="W1914" s="170" t="str">
        <f t="shared" ca="1" si="239"/>
        <v>2017</v>
      </c>
      <c r="X1914" s="170" t="e">
        <f>INDEX(Kraftwerksliste!$C$21:$Z$559,MATCH(A1914,Kraftwerksliste!$D$21:$D$559,0),17)</f>
        <v>#N/A</v>
      </c>
      <c r="Z1914" s="153" t="str" cm="1">
        <f t="array" aca="1" ref="Z1914" ca="1">CELL("format",I1914)</f>
        <v>G</v>
      </c>
      <c r="AA1914" s="6">
        <v>1913</v>
      </c>
      <c r="AB1914" s="173" t="str">
        <f t="shared" ca="1" si="240"/>
        <v>2017</v>
      </c>
      <c r="AC1914" s="6">
        <f t="shared" si="231"/>
        <v>0</v>
      </c>
      <c r="AD1914" s="6">
        <f t="shared" si="232"/>
        <v>0</v>
      </c>
      <c r="AE1914" s="6">
        <f t="shared" si="234"/>
        <v>10</v>
      </c>
      <c r="AF1914" s="6" t="str">
        <f t="shared" si="233"/>
        <v>in Betrieb</v>
      </c>
    </row>
    <row r="1915" spans="1:32" ht="87.5" x14ac:dyDescent="0.25">
      <c r="A1915" s="54" t="s">
        <v>4350</v>
      </c>
      <c r="B1915" s="51" t="s">
        <v>4118</v>
      </c>
      <c r="C1915" s="51" t="s">
        <v>4351</v>
      </c>
      <c r="D1915" s="75">
        <v>29416</v>
      </c>
      <c r="E1915" s="62" t="s">
        <v>6204</v>
      </c>
      <c r="F1915" s="51"/>
      <c r="G1915" s="36" t="s">
        <v>99</v>
      </c>
      <c r="H1915" s="50"/>
      <c r="I1915" s="33">
        <v>2017</v>
      </c>
      <c r="J1915" s="33">
        <v>2017</v>
      </c>
      <c r="K1915" s="50" t="s">
        <v>1</v>
      </c>
      <c r="L1915" s="50" t="s">
        <v>3864</v>
      </c>
      <c r="M1915" s="51"/>
      <c r="N1915" s="50"/>
      <c r="O1915" s="92" t="s">
        <v>3864</v>
      </c>
      <c r="P1915" s="36" t="s">
        <v>55</v>
      </c>
      <c r="Q1915" s="50" t="s">
        <v>58</v>
      </c>
      <c r="R1915" s="76">
        <v>19.8</v>
      </c>
      <c r="S1915" s="58"/>
      <c r="T1915" s="50"/>
      <c r="U1915" s="62"/>
      <c r="V1915" s="154" t="s">
        <v>1</v>
      </c>
      <c r="W1915" s="170" t="str">
        <f t="shared" ca="1" si="239"/>
        <v>2017</v>
      </c>
      <c r="X1915" s="170" t="e">
        <f>INDEX(Kraftwerksliste!$C$21:$Z$559,MATCH(A1915,Kraftwerksliste!$D$21:$D$559,0),17)</f>
        <v>#N/A</v>
      </c>
      <c r="Z1915" s="153" t="str" cm="1">
        <f t="array" aca="1" ref="Z1915" ca="1">CELL("format",I1915)</f>
        <v>G</v>
      </c>
      <c r="AA1915" s="6">
        <v>1914</v>
      </c>
      <c r="AB1915" s="173" t="str">
        <f t="shared" ca="1" si="240"/>
        <v>2017</v>
      </c>
      <c r="AC1915" s="6">
        <f t="shared" si="231"/>
        <v>0</v>
      </c>
      <c r="AD1915" s="6">
        <f t="shared" si="232"/>
        <v>0</v>
      </c>
      <c r="AE1915" s="6">
        <f t="shared" si="234"/>
        <v>10</v>
      </c>
      <c r="AF1915" s="6" t="str">
        <f t="shared" si="233"/>
        <v>in Betrieb</v>
      </c>
    </row>
    <row r="1916" spans="1:32" x14ac:dyDescent="0.25">
      <c r="A1916" s="139" t="s">
        <v>5743</v>
      </c>
      <c r="B1916" s="139" t="s">
        <v>5744</v>
      </c>
      <c r="C1916" s="139" t="s">
        <v>5744</v>
      </c>
      <c r="D1916" s="139">
        <v>66687</v>
      </c>
      <c r="E1916" s="139" t="s">
        <v>7049</v>
      </c>
      <c r="F1916" s="139"/>
      <c r="G1916" s="139" t="s">
        <v>404</v>
      </c>
      <c r="H1916" s="139"/>
      <c r="I1916" s="43">
        <v>42997</v>
      </c>
      <c r="J1916" s="43">
        <v>42997</v>
      </c>
      <c r="K1916" s="139" t="s">
        <v>1</v>
      </c>
      <c r="L1916" s="139" t="s">
        <v>3864</v>
      </c>
      <c r="M1916" s="139"/>
      <c r="N1916" s="139"/>
      <c r="O1916" s="139" t="s">
        <v>3864</v>
      </c>
      <c r="P1916" s="139" t="s">
        <v>55</v>
      </c>
      <c r="Q1916" s="139" t="s">
        <v>58</v>
      </c>
      <c r="R1916" s="140">
        <v>10.35</v>
      </c>
      <c r="S1916" s="140" t="s">
        <v>7439</v>
      </c>
      <c r="T1916" s="151" t="s">
        <v>149</v>
      </c>
      <c r="U1916" s="140" t="s">
        <v>7440</v>
      </c>
      <c r="V1916" s="164" t="s">
        <v>1</v>
      </c>
      <c r="W1916" s="170">
        <f t="shared" ca="1" si="239"/>
        <v>2017</v>
      </c>
      <c r="X1916" s="170" t="e">
        <f>INDEX(Kraftwerksliste!$C$21:$Z$559,MATCH(A1916,Kraftwerksliste!$D$21:$D$559,0),17)</f>
        <v>#N/A</v>
      </c>
      <c r="Z1916" s="153" t="str" cm="1">
        <f t="array" aca="1" ref="Z1916" ca="1">CELL("format",I1916)</f>
        <v>D1</v>
      </c>
      <c r="AA1916" s="6">
        <v>1915</v>
      </c>
      <c r="AB1916" s="173">
        <f t="shared" ca="1" si="240"/>
        <v>2017</v>
      </c>
      <c r="AC1916" s="6">
        <f t="shared" si="231"/>
        <v>0</v>
      </c>
      <c r="AD1916" s="6">
        <f t="shared" si="232"/>
        <v>0</v>
      </c>
      <c r="AE1916" s="6">
        <f t="shared" si="234"/>
        <v>10</v>
      </c>
      <c r="AF1916" s="6" t="str">
        <f t="shared" si="233"/>
        <v>in Betrieb</v>
      </c>
    </row>
    <row r="1917" spans="1:32" x14ac:dyDescent="0.25">
      <c r="A1917" s="50" t="s">
        <v>4175</v>
      </c>
      <c r="B1917" s="50" t="s">
        <v>4176</v>
      </c>
      <c r="C1917" s="50" t="s">
        <v>4177</v>
      </c>
      <c r="D1917" s="77">
        <v>95473</v>
      </c>
      <c r="E1917" s="60" t="s">
        <v>6115</v>
      </c>
      <c r="F1917" s="50" t="s">
        <v>6116</v>
      </c>
      <c r="G1917" s="56" t="s">
        <v>127</v>
      </c>
      <c r="H1917" s="50"/>
      <c r="I1917" s="30">
        <v>42823</v>
      </c>
      <c r="J1917" s="38">
        <v>42823</v>
      </c>
      <c r="K1917" s="50" t="s">
        <v>1</v>
      </c>
      <c r="L1917" s="50" t="s">
        <v>3864</v>
      </c>
      <c r="M1917" s="50"/>
      <c r="N1917" s="50"/>
      <c r="O1917" s="50" t="s">
        <v>3864</v>
      </c>
      <c r="P1917" s="50" t="s">
        <v>55</v>
      </c>
      <c r="Q1917" s="50"/>
      <c r="R1917" s="55">
        <v>14.4</v>
      </c>
      <c r="S1917" s="50"/>
      <c r="T1917" s="54"/>
      <c r="U1917" s="50"/>
      <c r="V1917" s="153" t="s">
        <v>1</v>
      </c>
      <c r="W1917" s="170">
        <f t="shared" ca="1" si="239"/>
        <v>2017</v>
      </c>
      <c r="X1917" s="170" t="e">
        <f>INDEX(Kraftwerksliste!$C$21:$Z$559,MATCH(A1917,Kraftwerksliste!$D$21:$D$559,0),17)</f>
        <v>#N/A</v>
      </c>
      <c r="Z1917" s="153" t="str" cm="1">
        <f t="array" aca="1" ref="Z1917" ca="1">CELL("format",I1917)</f>
        <v>D1</v>
      </c>
      <c r="AA1917" s="6">
        <v>1916</v>
      </c>
      <c r="AB1917" s="173">
        <f t="shared" ca="1" si="240"/>
        <v>2017</v>
      </c>
      <c r="AC1917" s="6">
        <f t="shared" si="231"/>
        <v>0</v>
      </c>
      <c r="AD1917" s="6">
        <f t="shared" si="232"/>
        <v>0</v>
      </c>
      <c r="AE1917" s="6">
        <f t="shared" si="234"/>
        <v>10</v>
      </c>
      <c r="AF1917" s="6" t="str">
        <f t="shared" si="233"/>
        <v>in Betrieb</v>
      </c>
    </row>
    <row r="1918" spans="1:32" x14ac:dyDescent="0.25">
      <c r="A1918" s="54" t="s">
        <v>4338</v>
      </c>
      <c r="B1918" s="33" t="s">
        <v>4339</v>
      </c>
      <c r="C1918" s="50" t="s">
        <v>4340</v>
      </c>
      <c r="D1918" s="77">
        <v>34587</v>
      </c>
      <c r="E1918" s="50" t="s">
        <v>6197</v>
      </c>
      <c r="F1918" s="50"/>
      <c r="G1918" s="56" t="s">
        <v>220</v>
      </c>
      <c r="H1918" s="50"/>
      <c r="I1918" s="30">
        <v>42873</v>
      </c>
      <c r="J1918" s="38">
        <v>42873</v>
      </c>
      <c r="K1918" s="50" t="s">
        <v>1</v>
      </c>
      <c r="L1918" s="50" t="s">
        <v>3864</v>
      </c>
      <c r="M1918" s="50"/>
      <c r="N1918" s="50"/>
      <c r="O1918" s="50" t="s">
        <v>3864</v>
      </c>
      <c r="P1918" s="50" t="s">
        <v>55</v>
      </c>
      <c r="Q1918" s="50"/>
      <c r="R1918" s="55">
        <v>15</v>
      </c>
      <c r="S1918" s="50"/>
      <c r="T1918" s="54"/>
      <c r="U1918" s="50"/>
      <c r="V1918" s="153" t="s">
        <v>1</v>
      </c>
      <c r="W1918" s="170">
        <f t="shared" ca="1" si="239"/>
        <v>2017</v>
      </c>
      <c r="X1918" s="170" t="e">
        <f>INDEX(Kraftwerksliste!$C$21:$Z$559,MATCH(A1918,Kraftwerksliste!$D$21:$D$559,0),17)</f>
        <v>#N/A</v>
      </c>
      <c r="Z1918" s="153" t="str" cm="1">
        <f t="array" aca="1" ref="Z1918" ca="1">CELL("format",I1918)</f>
        <v>D1</v>
      </c>
      <c r="AA1918" s="6">
        <v>1917</v>
      </c>
      <c r="AB1918" s="173">
        <f t="shared" ca="1" si="240"/>
        <v>2017</v>
      </c>
      <c r="AC1918" s="6">
        <f t="shared" si="231"/>
        <v>0</v>
      </c>
      <c r="AD1918" s="6">
        <f t="shared" si="232"/>
        <v>0</v>
      </c>
      <c r="AE1918" s="6">
        <f t="shared" si="234"/>
        <v>10</v>
      </c>
      <c r="AF1918" s="6" t="str">
        <f t="shared" si="233"/>
        <v>in Betrieb</v>
      </c>
    </row>
    <row r="1919" spans="1:32" x14ac:dyDescent="0.25">
      <c r="A1919" s="50" t="s">
        <v>4411</v>
      </c>
      <c r="B1919" s="50" t="s">
        <v>4412</v>
      </c>
      <c r="C1919" s="50" t="s">
        <v>4413</v>
      </c>
      <c r="D1919" s="77">
        <v>7926</v>
      </c>
      <c r="E1919" s="50" t="s">
        <v>6236</v>
      </c>
      <c r="F1919" s="50" t="s">
        <v>6237</v>
      </c>
      <c r="G1919" s="56" t="s">
        <v>169</v>
      </c>
      <c r="H1919" s="50"/>
      <c r="I1919" s="30">
        <v>42850</v>
      </c>
      <c r="J1919" s="38">
        <v>42850</v>
      </c>
      <c r="K1919" s="50" t="s">
        <v>1</v>
      </c>
      <c r="L1919" s="50" t="s">
        <v>3864</v>
      </c>
      <c r="M1919" s="50"/>
      <c r="N1919" s="50"/>
      <c r="O1919" s="50" t="s">
        <v>3864</v>
      </c>
      <c r="P1919" s="50" t="s">
        <v>55</v>
      </c>
      <c r="Q1919" s="50"/>
      <c r="R1919" s="55">
        <v>24</v>
      </c>
      <c r="S1919" s="50"/>
      <c r="T1919" s="54"/>
      <c r="U1919" s="50"/>
      <c r="V1919" s="153" t="s">
        <v>1</v>
      </c>
      <c r="W1919" s="170">
        <f t="shared" ca="1" si="239"/>
        <v>2017</v>
      </c>
      <c r="X1919" s="170" t="e">
        <f>INDEX(Kraftwerksliste!$C$21:$Z$559,MATCH(A1919,Kraftwerksliste!$D$21:$D$559,0),17)</f>
        <v>#N/A</v>
      </c>
      <c r="Z1919" s="153" t="str" cm="1">
        <f t="array" aca="1" ref="Z1919" ca="1">CELL("format",I1919)</f>
        <v>D1</v>
      </c>
      <c r="AA1919" s="6">
        <v>1918</v>
      </c>
      <c r="AB1919" s="173">
        <f t="shared" ca="1" si="240"/>
        <v>2017</v>
      </c>
      <c r="AC1919" s="6">
        <f t="shared" si="231"/>
        <v>0</v>
      </c>
      <c r="AD1919" s="6">
        <f t="shared" si="232"/>
        <v>0</v>
      </c>
      <c r="AE1919" s="6">
        <f t="shared" si="234"/>
        <v>10</v>
      </c>
      <c r="AF1919" s="6" t="str">
        <f t="shared" si="233"/>
        <v>in Betrieb</v>
      </c>
    </row>
    <row r="1920" spans="1:32" ht="14.5" x14ac:dyDescent="0.35">
      <c r="A1920" s="122" t="s">
        <v>4440</v>
      </c>
      <c r="B1920" s="122" t="s">
        <v>4179</v>
      </c>
      <c r="C1920" s="122" t="s">
        <v>4441</v>
      </c>
      <c r="D1920" s="122">
        <v>29581</v>
      </c>
      <c r="E1920" s="122" t="s">
        <v>6259</v>
      </c>
      <c r="F1920" s="122"/>
      <c r="G1920" s="119" t="s">
        <v>59</v>
      </c>
      <c r="H1920" s="122"/>
      <c r="I1920" s="30">
        <v>43100</v>
      </c>
      <c r="J1920" s="38">
        <v>43100</v>
      </c>
      <c r="K1920" s="50" t="s">
        <v>1</v>
      </c>
      <c r="L1920" s="88" t="s">
        <v>3864</v>
      </c>
      <c r="M1920" s="122"/>
      <c r="N1920" s="122"/>
      <c r="O1920" s="88" t="s">
        <v>3864</v>
      </c>
      <c r="P1920" s="121" t="s">
        <v>55</v>
      </c>
      <c r="Q1920" s="122"/>
      <c r="R1920" s="134">
        <v>16.25</v>
      </c>
      <c r="S1920" s="58"/>
      <c r="T1920" s="50"/>
      <c r="U1920" s="62"/>
      <c r="V1920" s="154" t="s">
        <v>1</v>
      </c>
      <c r="W1920" s="170">
        <f t="shared" ca="1" si="239"/>
        <v>2017</v>
      </c>
      <c r="X1920" s="170" t="e">
        <f>INDEX(Kraftwerksliste!$C$21:$Z$559,MATCH(A1920,Kraftwerksliste!$D$21:$D$559,0),17)</f>
        <v>#N/A</v>
      </c>
      <c r="Z1920" s="153" t="str" cm="1">
        <f t="array" aca="1" ref="Z1920" ca="1">CELL("format",I1920)</f>
        <v>D1</v>
      </c>
      <c r="AA1920" s="6">
        <v>1919</v>
      </c>
      <c r="AB1920" s="173">
        <f t="shared" ca="1" si="240"/>
        <v>2017</v>
      </c>
      <c r="AC1920" s="6">
        <f t="shared" si="231"/>
        <v>0</v>
      </c>
      <c r="AD1920" s="6">
        <f t="shared" si="232"/>
        <v>0</v>
      </c>
      <c r="AE1920" s="6">
        <f t="shared" si="234"/>
        <v>10</v>
      </c>
      <c r="AF1920" s="6" t="str">
        <f t="shared" si="233"/>
        <v>in Betrieb</v>
      </c>
    </row>
    <row r="1921" spans="1:32" ht="14.5" x14ac:dyDescent="0.35">
      <c r="A1921" s="122" t="s">
        <v>4473</v>
      </c>
      <c r="B1921" s="122" t="s">
        <v>4474</v>
      </c>
      <c r="C1921" s="122" t="s">
        <v>4475</v>
      </c>
      <c r="D1921" s="122">
        <v>36323</v>
      </c>
      <c r="E1921" s="122" t="s">
        <v>6291</v>
      </c>
      <c r="F1921" s="122"/>
      <c r="G1921" s="119" t="s">
        <v>220</v>
      </c>
      <c r="H1921" s="122"/>
      <c r="I1921" s="30">
        <v>43034</v>
      </c>
      <c r="J1921" s="38">
        <v>43034</v>
      </c>
      <c r="K1921" s="50" t="s">
        <v>1</v>
      </c>
      <c r="L1921" s="88" t="s">
        <v>3864</v>
      </c>
      <c r="M1921" s="122"/>
      <c r="N1921" s="122"/>
      <c r="O1921" s="88" t="s">
        <v>3864</v>
      </c>
      <c r="P1921" s="121" t="s">
        <v>55</v>
      </c>
      <c r="Q1921" s="122"/>
      <c r="R1921" s="134">
        <v>13.2</v>
      </c>
      <c r="S1921" s="33"/>
      <c r="T1921" s="50"/>
      <c r="U1921" s="33"/>
      <c r="V1921" s="159" t="s">
        <v>1</v>
      </c>
      <c r="W1921" s="170">
        <f t="shared" ca="1" si="239"/>
        <v>2017</v>
      </c>
      <c r="X1921" s="170" t="e">
        <f>INDEX(Kraftwerksliste!$C$21:$Z$559,MATCH(A1921,Kraftwerksliste!$D$21:$D$559,0),17)</f>
        <v>#N/A</v>
      </c>
      <c r="Z1921" s="153" t="str" cm="1">
        <f t="array" aca="1" ref="Z1921" ca="1">CELL("format",I1921)</f>
        <v>D1</v>
      </c>
      <c r="AA1921" s="6">
        <v>1920</v>
      </c>
      <c r="AB1921" s="173">
        <f t="shared" ca="1" si="240"/>
        <v>2017</v>
      </c>
      <c r="AC1921" s="6">
        <f t="shared" si="231"/>
        <v>0</v>
      </c>
      <c r="AD1921" s="6">
        <f t="shared" si="232"/>
        <v>0</v>
      </c>
      <c r="AE1921" s="6">
        <f t="shared" si="234"/>
        <v>10</v>
      </c>
      <c r="AF1921" s="6" t="str">
        <f t="shared" si="233"/>
        <v>in Betrieb</v>
      </c>
    </row>
    <row r="1922" spans="1:32" x14ac:dyDescent="0.25">
      <c r="A1922" s="139" t="s">
        <v>5661</v>
      </c>
      <c r="B1922" s="139" t="s">
        <v>5662</v>
      </c>
      <c r="C1922" s="139" t="s">
        <v>5663</v>
      </c>
      <c r="D1922" s="139">
        <v>95349</v>
      </c>
      <c r="E1922" s="139" t="s">
        <v>6999</v>
      </c>
      <c r="F1922" s="139" t="s">
        <v>7000</v>
      </c>
      <c r="G1922" s="139" t="s">
        <v>127</v>
      </c>
      <c r="H1922" s="139"/>
      <c r="I1922" s="30">
        <v>42786</v>
      </c>
      <c r="J1922" s="30">
        <v>42786</v>
      </c>
      <c r="K1922" s="139" t="s">
        <v>1</v>
      </c>
      <c r="L1922" s="139" t="s">
        <v>3864</v>
      </c>
      <c r="M1922" s="139"/>
      <c r="N1922" s="139"/>
      <c r="O1922" s="139" t="s">
        <v>3864</v>
      </c>
      <c r="P1922" s="139" t="s">
        <v>55</v>
      </c>
      <c r="Q1922" s="139"/>
      <c r="R1922" s="140">
        <v>19.2</v>
      </c>
      <c r="S1922" s="140"/>
      <c r="T1922" s="151"/>
      <c r="U1922" s="140"/>
      <c r="V1922" s="164" t="s">
        <v>1</v>
      </c>
      <c r="W1922" s="170">
        <f t="shared" ca="1" si="239"/>
        <v>2017</v>
      </c>
      <c r="X1922" s="170" t="e">
        <f>INDEX(Kraftwerksliste!$C$21:$Z$559,MATCH(A1922,Kraftwerksliste!$D$21:$D$559,0),17)</f>
        <v>#N/A</v>
      </c>
      <c r="Z1922" s="153" t="str" cm="1">
        <f t="array" aca="1" ref="Z1922" ca="1">CELL("format",I1922)</f>
        <v>D1</v>
      </c>
      <c r="AA1922" s="6">
        <v>1921</v>
      </c>
      <c r="AB1922" s="173">
        <f t="shared" ca="1" si="240"/>
        <v>2017</v>
      </c>
      <c r="AC1922" s="6">
        <f t="shared" ref="AC1922:AC1985" si="241">IF(RIGHT(K1922,9)="(mit StA)",1,0)</f>
        <v>0</v>
      </c>
      <c r="AD1922" s="6">
        <f t="shared" ref="AD1922:AD1985" si="242">IF(RIGHT(K1922,10)="(ohne StA)",1,0)</f>
        <v>0</v>
      </c>
      <c r="AE1922" s="6">
        <f t="shared" si="234"/>
        <v>10</v>
      </c>
      <c r="AF1922" s="6" t="str">
        <f t="shared" ref="AF1922:AF1985" si="243">IF(AC1922=1,LEFT(K1922,AE1922-9),IF(AD1922=1,LEFT(K1922,AE1922-10),K1922))</f>
        <v>in Betrieb</v>
      </c>
    </row>
    <row r="1923" spans="1:32" x14ac:dyDescent="0.25">
      <c r="A1923" s="139" t="s">
        <v>5889</v>
      </c>
      <c r="B1923" s="139" t="s">
        <v>5890</v>
      </c>
      <c r="C1923" s="139"/>
      <c r="D1923" s="139">
        <v>25797</v>
      </c>
      <c r="E1923" s="139" t="s">
        <v>7133</v>
      </c>
      <c r="F1923" s="139"/>
      <c r="G1923" s="139" t="s">
        <v>78</v>
      </c>
      <c r="H1923" s="139"/>
      <c r="I1923" s="30">
        <v>41241</v>
      </c>
      <c r="J1923" s="30">
        <v>41241</v>
      </c>
      <c r="K1923" s="139" t="s">
        <v>1</v>
      </c>
      <c r="L1923" s="139" t="s">
        <v>3864</v>
      </c>
      <c r="M1923" s="139"/>
      <c r="N1923" s="139"/>
      <c r="O1923" s="139" t="s">
        <v>3864</v>
      </c>
      <c r="P1923" s="139" t="s">
        <v>55</v>
      </c>
      <c r="Q1923" s="139"/>
      <c r="R1923" s="140">
        <v>21.524999999999999</v>
      </c>
      <c r="S1923" s="140"/>
      <c r="T1923" s="151"/>
      <c r="U1923" s="140"/>
      <c r="V1923" s="164" t="s">
        <v>1</v>
      </c>
      <c r="W1923" s="170">
        <f t="shared" ca="1" si="239"/>
        <v>2012</v>
      </c>
      <c r="X1923" s="170" t="e">
        <f>INDEX(Kraftwerksliste!$C$21:$Z$559,MATCH(A1923,Kraftwerksliste!$D$21:$D$559,0),17)</f>
        <v>#N/A</v>
      </c>
      <c r="Z1923" s="153" t="str" cm="1">
        <f t="array" aca="1" ref="Z1923" ca="1">CELL("format",I1923)</f>
        <v>D1</v>
      </c>
      <c r="AA1923" s="6">
        <v>1922</v>
      </c>
      <c r="AB1923" s="173">
        <f t="shared" ca="1" si="240"/>
        <v>2012</v>
      </c>
      <c r="AC1923" s="6">
        <f t="shared" si="241"/>
        <v>0</v>
      </c>
      <c r="AD1923" s="6">
        <f t="shared" si="242"/>
        <v>0</v>
      </c>
      <c r="AE1923" s="6">
        <f t="shared" si="234"/>
        <v>10</v>
      </c>
      <c r="AF1923" s="6" t="str">
        <f t="shared" si="243"/>
        <v>in Betrieb</v>
      </c>
    </row>
    <row r="1924" spans="1:32" x14ac:dyDescent="0.25">
      <c r="A1924" s="139" t="s">
        <v>5956</v>
      </c>
      <c r="B1924" s="139" t="s">
        <v>4118</v>
      </c>
      <c r="C1924" s="139" t="s">
        <v>5957</v>
      </c>
      <c r="D1924" s="139"/>
      <c r="E1924" s="139"/>
      <c r="F1924" s="139"/>
      <c r="G1924" s="139" t="s">
        <v>98</v>
      </c>
      <c r="H1924" s="139"/>
      <c r="I1924" s="43">
        <v>42947</v>
      </c>
      <c r="J1924" s="43">
        <v>42947</v>
      </c>
      <c r="K1924" s="139" t="s">
        <v>1</v>
      </c>
      <c r="L1924" s="139" t="s">
        <v>3864</v>
      </c>
      <c r="M1924" s="139"/>
      <c r="N1924" s="139"/>
      <c r="O1924" s="139" t="s">
        <v>3864</v>
      </c>
      <c r="P1924" s="139" t="s">
        <v>55</v>
      </c>
      <c r="Q1924" s="139"/>
      <c r="R1924" s="140">
        <v>13.2</v>
      </c>
      <c r="S1924" s="140" t="s">
        <v>454</v>
      </c>
      <c r="T1924" s="151" t="s">
        <v>1280</v>
      </c>
      <c r="U1924" s="140" t="s">
        <v>61</v>
      </c>
      <c r="V1924" s="164" t="s">
        <v>1</v>
      </c>
      <c r="W1924" s="170">
        <f t="shared" ca="1" si="239"/>
        <v>2017</v>
      </c>
      <c r="X1924" s="170" t="e">
        <f>INDEX(Kraftwerksliste!$C$21:$Z$559,MATCH(A1924,Kraftwerksliste!$D$21:$D$559,0),17)</f>
        <v>#N/A</v>
      </c>
      <c r="Z1924" s="153" t="str" cm="1">
        <f t="array" aca="1" ref="Z1924" ca="1">CELL("format",I1924)</f>
        <v>D1</v>
      </c>
      <c r="AA1924" s="6">
        <v>1923</v>
      </c>
      <c r="AB1924" s="173">
        <f t="shared" ca="1" si="240"/>
        <v>2017</v>
      </c>
      <c r="AC1924" s="6">
        <f t="shared" si="241"/>
        <v>0</v>
      </c>
      <c r="AD1924" s="6">
        <f t="shared" si="242"/>
        <v>0</v>
      </c>
      <c r="AE1924" s="6">
        <f t="shared" si="234"/>
        <v>10</v>
      </c>
      <c r="AF1924" s="6" t="str">
        <f t="shared" si="243"/>
        <v>in Betrieb</v>
      </c>
    </row>
    <row r="1925" spans="1:32" x14ac:dyDescent="0.25">
      <c r="A1925" s="50" t="s">
        <v>3872</v>
      </c>
      <c r="B1925" s="50" t="s">
        <v>3873</v>
      </c>
      <c r="C1925" s="50" t="s">
        <v>3874</v>
      </c>
      <c r="D1925" s="77"/>
      <c r="E1925" s="50" t="s">
        <v>5960</v>
      </c>
      <c r="F1925" s="50"/>
      <c r="G1925" s="56" t="s">
        <v>54</v>
      </c>
      <c r="H1925" s="50"/>
      <c r="I1925" s="43">
        <v>42894</v>
      </c>
      <c r="J1925" s="43">
        <v>42894</v>
      </c>
      <c r="K1925" s="50" t="s">
        <v>1</v>
      </c>
      <c r="L1925" s="50" t="s">
        <v>3864</v>
      </c>
      <c r="M1925" s="50"/>
      <c r="N1925" s="50"/>
      <c r="O1925" s="92" t="s">
        <v>3864</v>
      </c>
      <c r="P1925" s="50" t="s">
        <v>55</v>
      </c>
      <c r="Q1925" s="50"/>
      <c r="R1925" s="55">
        <v>12.1</v>
      </c>
      <c r="S1925" s="50"/>
      <c r="T1925" s="54"/>
      <c r="U1925" s="62"/>
      <c r="V1925" s="154" t="s">
        <v>1</v>
      </c>
      <c r="W1925" s="170">
        <f t="shared" ca="1" si="239"/>
        <v>2017</v>
      </c>
      <c r="X1925" s="170" t="e">
        <f>INDEX(Kraftwerksliste!$C$21:$Z$559,MATCH(A1925,Kraftwerksliste!$D$21:$D$559,0),17)</f>
        <v>#N/A</v>
      </c>
      <c r="Z1925" s="153" t="str" cm="1">
        <f t="array" aca="1" ref="Z1925" ca="1">CELL("format",I1925)</f>
        <v>D1</v>
      </c>
      <c r="AA1925" s="6">
        <v>1924</v>
      </c>
      <c r="AB1925" s="173">
        <f t="shared" ca="1" si="240"/>
        <v>2017</v>
      </c>
      <c r="AC1925" s="6">
        <f t="shared" si="241"/>
        <v>0</v>
      </c>
      <c r="AD1925" s="6">
        <f t="shared" si="242"/>
        <v>0</v>
      </c>
      <c r="AE1925" s="6">
        <f t="shared" si="234"/>
        <v>10</v>
      </c>
      <c r="AF1925" s="6" t="str">
        <f t="shared" si="243"/>
        <v>in Betrieb</v>
      </c>
    </row>
    <row r="1926" spans="1:32" x14ac:dyDescent="0.25">
      <c r="A1926" s="139" t="s">
        <v>5757</v>
      </c>
      <c r="B1926" s="139" t="s">
        <v>1367</v>
      </c>
      <c r="C1926" s="139" t="s">
        <v>5758</v>
      </c>
      <c r="D1926" s="139">
        <v>29664</v>
      </c>
      <c r="E1926" s="139" t="s">
        <v>7060</v>
      </c>
      <c r="F1926" s="139" t="s">
        <v>7061</v>
      </c>
      <c r="G1926" s="139" t="s">
        <v>59</v>
      </c>
      <c r="H1926" s="139"/>
      <c r="I1926" s="43">
        <v>40821</v>
      </c>
      <c r="J1926" s="43">
        <v>40821</v>
      </c>
      <c r="K1926" s="139" t="s">
        <v>1</v>
      </c>
      <c r="L1926" s="139" t="s">
        <v>3864</v>
      </c>
      <c r="M1926" s="139"/>
      <c r="N1926" s="139"/>
      <c r="O1926" s="139" t="s">
        <v>3864</v>
      </c>
      <c r="P1926" s="139" t="s">
        <v>55</v>
      </c>
      <c r="Q1926" s="139" t="s">
        <v>58</v>
      </c>
      <c r="R1926" s="140">
        <v>52.3</v>
      </c>
      <c r="S1926" s="140" t="s">
        <v>7444</v>
      </c>
      <c r="T1926" s="151" t="s">
        <v>370</v>
      </c>
      <c r="U1926" s="140" t="s">
        <v>7445</v>
      </c>
      <c r="V1926" s="164" t="s">
        <v>1</v>
      </c>
      <c r="W1926" s="170">
        <f t="shared" ca="1" si="239"/>
        <v>2011</v>
      </c>
      <c r="X1926" s="170" t="e">
        <f>INDEX(Kraftwerksliste!$C$21:$Z$559,MATCH(A1926,Kraftwerksliste!$D$21:$D$559,0),17)</f>
        <v>#N/A</v>
      </c>
      <c r="Z1926" s="153" t="str" cm="1">
        <f t="array" aca="1" ref="Z1926" ca="1">CELL("format",I1926)</f>
        <v>D1</v>
      </c>
      <c r="AA1926" s="6">
        <v>1925</v>
      </c>
      <c r="AB1926" s="173">
        <f t="shared" ca="1" si="240"/>
        <v>2011</v>
      </c>
      <c r="AC1926" s="6">
        <f t="shared" si="241"/>
        <v>0</v>
      </c>
      <c r="AD1926" s="6">
        <f t="shared" si="242"/>
        <v>0</v>
      </c>
      <c r="AE1926" s="6">
        <f t="shared" si="234"/>
        <v>10</v>
      </c>
      <c r="AF1926" s="6" t="str">
        <f t="shared" si="243"/>
        <v>in Betrieb</v>
      </c>
    </row>
    <row r="1927" spans="1:32" x14ac:dyDescent="0.25">
      <c r="A1927" s="50" t="s">
        <v>4193</v>
      </c>
      <c r="B1927" s="50" t="s">
        <v>4194</v>
      </c>
      <c r="C1927" s="50" t="s">
        <v>4195</v>
      </c>
      <c r="D1927" s="77">
        <v>17291</v>
      </c>
      <c r="E1927" s="50" t="s">
        <v>6129</v>
      </c>
      <c r="F1927" s="50"/>
      <c r="G1927" s="56" t="s">
        <v>66</v>
      </c>
      <c r="H1927" s="50"/>
      <c r="I1927" s="43">
        <v>42939</v>
      </c>
      <c r="J1927" s="43">
        <v>42939</v>
      </c>
      <c r="K1927" s="50" t="s">
        <v>1</v>
      </c>
      <c r="L1927" s="50" t="s">
        <v>3864</v>
      </c>
      <c r="M1927" s="50"/>
      <c r="N1927" s="50"/>
      <c r="O1927" s="92" t="s">
        <v>3864</v>
      </c>
      <c r="P1927" s="50" t="s">
        <v>55</v>
      </c>
      <c r="Q1927" s="50"/>
      <c r="R1927" s="55">
        <v>20.7</v>
      </c>
      <c r="S1927" s="50" t="s">
        <v>7213</v>
      </c>
      <c r="T1927" s="146" t="s">
        <v>370</v>
      </c>
      <c r="U1927" s="50" t="s">
        <v>3122</v>
      </c>
      <c r="V1927" s="153" t="s">
        <v>1</v>
      </c>
      <c r="W1927" s="170">
        <f t="shared" ca="1" si="239"/>
        <v>2017</v>
      </c>
      <c r="X1927" s="170" t="e">
        <f>INDEX(Kraftwerksliste!$C$21:$Z$559,MATCH(A1927,Kraftwerksliste!$D$21:$D$559,0),17)</f>
        <v>#N/A</v>
      </c>
      <c r="Z1927" s="153" t="str" cm="1">
        <f t="array" aca="1" ref="Z1927" ca="1">CELL("format",I1927)</f>
        <v>D1</v>
      </c>
      <c r="AA1927" s="6">
        <v>1926</v>
      </c>
      <c r="AB1927" s="173">
        <f t="shared" ca="1" si="240"/>
        <v>2017</v>
      </c>
      <c r="AC1927" s="6">
        <f t="shared" si="241"/>
        <v>0</v>
      </c>
      <c r="AD1927" s="6">
        <f t="shared" si="242"/>
        <v>0</v>
      </c>
      <c r="AE1927" s="6">
        <f t="shared" si="234"/>
        <v>10</v>
      </c>
      <c r="AF1927" s="6" t="str">
        <f t="shared" si="243"/>
        <v>in Betrieb</v>
      </c>
    </row>
    <row r="1928" spans="1:32" x14ac:dyDescent="0.25">
      <c r="A1928" s="54" t="s">
        <v>4586</v>
      </c>
      <c r="B1928" s="50" t="s">
        <v>4249</v>
      </c>
      <c r="C1928" s="50" t="s">
        <v>4587</v>
      </c>
      <c r="D1928" s="77">
        <v>26209</v>
      </c>
      <c r="E1928" s="50" t="s">
        <v>6351</v>
      </c>
      <c r="F1928" s="50"/>
      <c r="G1928" s="56" t="s">
        <v>59</v>
      </c>
      <c r="H1928" s="50"/>
      <c r="I1928" s="43">
        <v>42502</v>
      </c>
      <c r="J1928" s="43">
        <v>42502</v>
      </c>
      <c r="K1928" s="50" t="s">
        <v>1</v>
      </c>
      <c r="L1928" s="33" t="s">
        <v>3864</v>
      </c>
      <c r="M1928" s="33"/>
      <c r="N1928" s="50"/>
      <c r="O1928" s="50" t="s">
        <v>3864</v>
      </c>
      <c r="P1928" s="33" t="s">
        <v>55</v>
      </c>
      <c r="Q1928" s="33"/>
      <c r="R1928" s="55">
        <v>19.8</v>
      </c>
      <c r="S1928" s="59" t="s">
        <v>454</v>
      </c>
      <c r="T1928" s="54" t="s">
        <v>149</v>
      </c>
      <c r="U1928" s="50" t="s">
        <v>60</v>
      </c>
      <c r="V1928" s="153" t="s">
        <v>1</v>
      </c>
      <c r="W1928" s="170">
        <f t="shared" ca="1" si="239"/>
        <v>2016</v>
      </c>
      <c r="X1928" s="170" t="e">
        <f>INDEX(Kraftwerksliste!$C$21:$Z$559,MATCH(A1928,Kraftwerksliste!$D$21:$D$559,0),17)</f>
        <v>#N/A</v>
      </c>
      <c r="Z1928" s="153" t="str" cm="1">
        <f t="array" aca="1" ref="Z1928" ca="1">CELL("format",I1928)</f>
        <v>D1</v>
      </c>
      <c r="AA1928" s="6">
        <v>1927</v>
      </c>
      <c r="AB1928" s="173">
        <f t="shared" ca="1" si="240"/>
        <v>2016</v>
      </c>
      <c r="AC1928" s="6">
        <f t="shared" si="241"/>
        <v>0</v>
      </c>
      <c r="AD1928" s="6">
        <f t="shared" si="242"/>
        <v>0</v>
      </c>
      <c r="AE1928" s="6">
        <f t="shared" si="234"/>
        <v>10</v>
      </c>
      <c r="AF1928" s="6" t="str">
        <f t="shared" si="243"/>
        <v>in Betrieb</v>
      </c>
    </row>
    <row r="1929" spans="1:32" ht="100" x14ac:dyDescent="0.25">
      <c r="A1929" s="54" t="s">
        <v>3887</v>
      </c>
      <c r="B1929" s="51" t="s">
        <v>3888</v>
      </c>
      <c r="C1929" s="51" t="s">
        <v>3889</v>
      </c>
      <c r="D1929" s="75">
        <v>74744</v>
      </c>
      <c r="E1929" s="62" t="s">
        <v>5966</v>
      </c>
      <c r="F1929" s="51"/>
      <c r="G1929" s="36" t="s">
        <v>57</v>
      </c>
      <c r="H1929" s="36"/>
      <c r="I1929" s="43">
        <v>42885</v>
      </c>
      <c r="J1929" s="43">
        <v>42885</v>
      </c>
      <c r="K1929" s="50" t="s">
        <v>1</v>
      </c>
      <c r="L1929" s="50" t="s">
        <v>3864</v>
      </c>
      <c r="M1929" s="51"/>
      <c r="N1929" s="50"/>
      <c r="O1929" s="51" t="s">
        <v>3864</v>
      </c>
      <c r="P1929" s="36" t="s">
        <v>55</v>
      </c>
      <c r="Q1929" s="36"/>
      <c r="R1929" s="76">
        <v>11.12</v>
      </c>
      <c r="S1929" s="51"/>
      <c r="T1929" s="54"/>
      <c r="U1929" s="51"/>
      <c r="V1929" s="157" t="s">
        <v>1</v>
      </c>
      <c r="W1929" s="170">
        <f t="shared" ca="1" si="239"/>
        <v>2017</v>
      </c>
      <c r="X1929" s="170" t="e">
        <f>INDEX(Kraftwerksliste!$C$21:$Z$559,MATCH(A1929,Kraftwerksliste!$D$21:$D$559,0),17)</f>
        <v>#N/A</v>
      </c>
      <c r="Z1929" s="153" t="str" cm="1">
        <f t="array" aca="1" ref="Z1929" ca="1">CELL("format",I1929)</f>
        <v>D1</v>
      </c>
      <c r="AA1929" s="6">
        <v>1928</v>
      </c>
      <c r="AB1929" s="173">
        <f t="shared" ca="1" si="240"/>
        <v>2017</v>
      </c>
      <c r="AC1929" s="6">
        <f t="shared" si="241"/>
        <v>0</v>
      </c>
      <c r="AD1929" s="6">
        <f t="shared" si="242"/>
        <v>0</v>
      </c>
      <c r="AE1929" s="6">
        <f t="shared" si="234"/>
        <v>10</v>
      </c>
      <c r="AF1929" s="6" t="str">
        <f t="shared" si="243"/>
        <v>in Betrieb</v>
      </c>
    </row>
    <row r="1930" spans="1:32" ht="14.5" x14ac:dyDescent="0.35">
      <c r="A1930" s="122" t="s">
        <v>4504</v>
      </c>
      <c r="B1930" s="122" t="s">
        <v>4505</v>
      </c>
      <c r="C1930" s="122" t="s">
        <v>4506</v>
      </c>
      <c r="D1930" s="122">
        <v>37247</v>
      </c>
      <c r="E1930" s="122" t="s">
        <v>6304</v>
      </c>
      <c r="F1930" s="122" t="s">
        <v>6305</v>
      </c>
      <c r="G1930" s="119" t="s">
        <v>220</v>
      </c>
      <c r="H1930" s="122"/>
      <c r="I1930" s="43">
        <v>42878</v>
      </c>
      <c r="J1930" s="43">
        <v>42878</v>
      </c>
      <c r="K1930" s="50" t="s">
        <v>1</v>
      </c>
      <c r="L1930" s="88" t="s">
        <v>3864</v>
      </c>
      <c r="M1930" s="122"/>
      <c r="N1930" s="122"/>
      <c r="O1930" s="88" t="s">
        <v>3864</v>
      </c>
      <c r="P1930" s="121" t="s">
        <v>55</v>
      </c>
      <c r="Q1930" s="122"/>
      <c r="R1930" s="134">
        <v>24</v>
      </c>
      <c r="S1930" s="33"/>
      <c r="T1930" s="50"/>
      <c r="U1930" s="33"/>
      <c r="V1930" s="159" t="s">
        <v>1</v>
      </c>
      <c r="W1930" s="170">
        <f t="shared" ca="1" si="239"/>
        <v>2017</v>
      </c>
      <c r="X1930" s="170" t="e">
        <f>INDEX(Kraftwerksliste!$C$21:$Z$559,MATCH(A1930,Kraftwerksliste!$D$21:$D$559,0),17)</f>
        <v>#N/A</v>
      </c>
      <c r="Z1930" s="153" t="str" cm="1">
        <f t="array" aca="1" ref="Z1930" ca="1">CELL("format",I1930)</f>
        <v>D1</v>
      </c>
      <c r="AA1930" s="6">
        <v>1929</v>
      </c>
      <c r="AB1930" s="173">
        <f t="shared" ca="1" si="240"/>
        <v>2017</v>
      </c>
      <c r="AC1930" s="6">
        <f t="shared" si="241"/>
        <v>0</v>
      </c>
      <c r="AD1930" s="6">
        <f t="shared" si="242"/>
        <v>0</v>
      </c>
      <c r="AE1930" s="6">
        <f t="shared" si="234"/>
        <v>10</v>
      </c>
      <c r="AF1930" s="6" t="str">
        <f t="shared" si="243"/>
        <v>in Betrieb</v>
      </c>
    </row>
    <row r="1931" spans="1:32" ht="25" x14ac:dyDescent="0.25">
      <c r="A1931" s="50" t="s">
        <v>3383</v>
      </c>
      <c r="B1931" s="50" t="s">
        <v>3384</v>
      </c>
      <c r="C1931" s="50"/>
      <c r="D1931" s="77">
        <v>72359</v>
      </c>
      <c r="E1931" s="50" t="s">
        <v>3385</v>
      </c>
      <c r="F1931" s="50" t="s">
        <v>3386</v>
      </c>
      <c r="G1931" s="56" t="s">
        <v>57</v>
      </c>
      <c r="H1931" s="50"/>
      <c r="I1931" s="43">
        <v>39161</v>
      </c>
      <c r="J1931" s="43">
        <v>39161</v>
      </c>
      <c r="K1931" s="50" t="s">
        <v>1</v>
      </c>
      <c r="L1931" s="51" t="s">
        <v>711</v>
      </c>
      <c r="M1931" s="51" t="s">
        <v>3387</v>
      </c>
      <c r="N1931" s="51"/>
      <c r="O1931" s="51" t="s">
        <v>407</v>
      </c>
      <c r="P1931" s="50" t="s">
        <v>58</v>
      </c>
      <c r="Q1931" s="50" t="s">
        <v>58</v>
      </c>
      <c r="R1931" s="55">
        <v>10.119999999999999</v>
      </c>
      <c r="S1931" s="50" t="s">
        <v>3388</v>
      </c>
      <c r="T1931" s="54" t="s">
        <v>149</v>
      </c>
      <c r="U1931" s="50" t="s">
        <v>3389</v>
      </c>
      <c r="V1931" s="153" t="s">
        <v>1</v>
      </c>
      <c r="W1931" s="170">
        <f t="shared" ca="1" si="239"/>
        <v>2007</v>
      </c>
      <c r="X1931" s="170" t="str">
        <f>INDEX(Kraftwerksliste!$C$21:$Z$559,MATCH(A1931,Kraftwerksliste!$D$21:$D$559,0),17)</f>
        <v>Steam turbine</v>
      </c>
      <c r="Z1931" s="153" t="str" cm="1">
        <f t="array" aca="1" ref="Z1931" ca="1">CELL("format",I1931)</f>
        <v>D1</v>
      </c>
      <c r="AA1931" s="6">
        <v>1930</v>
      </c>
      <c r="AB1931" s="173">
        <f t="shared" ca="1" si="240"/>
        <v>2007</v>
      </c>
      <c r="AC1931" s="6">
        <f t="shared" si="241"/>
        <v>0</v>
      </c>
      <c r="AD1931" s="6">
        <f t="shared" si="242"/>
        <v>0</v>
      </c>
      <c r="AE1931" s="6">
        <f t="shared" si="234"/>
        <v>10</v>
      </c>
      <c r="AF1931" s="6" t="str">
        <f t="shared" si="243"/>
        <v>in Betrieb</v>
      </c>
    </row>
    <row r="1932" spans="1:32" x14ac:dyDescent="0.25">
      <c r="A1932" s="139" t="s">
        <v>5449</v>
      </c>
      <c r="B1932" s="139" t="s">
        <v>5450</v>
      </c>
      <c r="C1932" s="139" t="s">
        <v>5451</v>
      </c>
      <c r="D1932" s="139">
        <v>1993</v>
      </c>
      <c r="E1932" s="139" t="s">
        <v>6856</v>
      </c>
      <c r="F1932" s="139" t="s">
        <v>6857</v>
      </c>
      <c r="G1932" s="139" t="s">
        <v>66</v>
      </c>
      <c r="H1932" s="139"/>
      <c r="I1932" s="43">
        <v>42873</v>
      </c>
      <c r="J1932" s="43">
        <v>42873</v>
      </c>
      <c r="K1932" s="139" t="s">
        <v>1</v>
      </c>
      <c r="L1932" s="139" t="s">
        <v>3864</v>
      </c>
      <c r="M1932" s="139"/>
      <c r="N1932" s="139"/>
      <c r="O1932" s="139" t="s">
        <v>3864</v>
      </c>
      <c r="P1932" s="139" t="s">
        <v>55</v>
      </c>
      <c r="Q1932" s="139"/>
      <c r="R1932" s="140">
        <v>16.5</v>
      </c>
      <c r="S1932" s="140"/>
      <c r="T1932" s="151"/>
      <c r="U1932" s="140"/>
      <c r="V1932" s="164" t="s">
        <v>1</v>
      </c>
      <c r="W1932" s="170">
        <f t="shared" ca="1" si="239"/>
        <v>2017</v>
      </c>
      <c r="X1932" s="170" t="e">
        <f>INDEX(Kraftwerksliste!$C$21:$Z$559,MATCH(A1932,Kraftwerksliste!$D$21:$D$559,0),17)</f>
        <v>#N/A</v>
      </c>
      <c r="Z1932" s="153" t="str" cm="1">
        <f t="array" aca="1" ref="Z1932" ca="1">CELL("format",I1932)</f>
        <v>D1</v>
      </c>
      <c r="AA1932" s="6">
        <v>1931</v>
      </c>
      <c r="AB1932" s="173">
        <f t="shared" ca="1" si="240"/>
        <v>2017</v>
      </c>
      <c r="AC1932" s="6">
        <f t="shared" si="241"/>
        <v>0</v>
      </c>
      <c r="AD1932" s="6">
        <f t="shared" si="242"/>
        <v>0</v>
      </c>
      <c r="AE1932" s="6">
        <f t="shared" si="234"/>
        <v>10</v>
      </c>
      <c r="AF1932" s="6" t="str">
        <f t="shared" si="243"/>
        <v>in Betrieb</v>
      </c>
    </row>
    <row r="1933" spans="1:32" x14ac:dyDescent="0.25">
      <c r="A1933" s="50" t="s">
        <v>4015</v>
      </c>
      <c r="B1933" s="50" t="s">
        <v>81</v>
      </c>
      <c r="C1933" s="50" t="s">
        <v>4016</v>
      </c>
      <c r="D1933" s="77">
        <v>50126</v>
      </c>
      <c r="E1933" s="50" t="s">
        <v>282</v>
      </c>
      <c r="F1933" s="50"/>
      <c r="G1933" s="56" t="s">
        <v>54</v>
      </c>
      <c r="H1933" s="50"/>
      <c r="I1933" s="43">
        <v>42993</v>
      </c>
      <c r="J1933" s="43">
        <v>42993</v>
      </c>
      <c r="K1933" s="50" t="s">
        <v>1</v>
      </c>
      <c r="L1933" s="50" t="s">
        <v>3864</v>
      </c>
      <c r="M1933" s="50"/>
      <c r="N1933" s="50"/>
      <c r="O1933" s="50" t="s">
        <v>3864</v>
      </c>
      <c r="P1933" s="50" t="s">
        <v>55</v>
      </c>
      <c r="Q1933" s="50"/>
      <c r="R1933" s="55">
        <v>13.2</v>
      </c>
      <c r="S1933" s="50" t="s">
        <v>7177</v>
      </c>
      <c r="T1933" s="54" t="s">
        <v>149</v>
      </c>
      <c r="U1933" s="50" t="s">
        <v>7178</v>
      </c>
      <c r="V1933" s="153" t="s">
        <v>1</v>
      </c>
      <c r="W1933" s="170">
        <f t="shared" ca="1" si="239"/>
        <v>2017</v>
      </c>
      <c r="X1933" s="170" t="e">
        <f>INDEX(Kraftwerksliste!$C$21:$Z$559,MATCH(A1933,Kraftwerksliste!$D$21:$D$559,0),17)</f>
        <v>#N/A</v>
      </c>
      <c r="Z1933" s="153" t="str" cm="1">
        <f t="array" aca="1" ref="Z1933" ca="1">CELL("format",I1933)</f>
        <v>D1</v>
      </c>
      <c r="AA1933" s="6">
        <v>1932</v>
      </c>
      <c r="AB1933" s="173">
        <f t="shared" ca="1" si="240"/>
        <v>2017</v>
      </c>
      <c r="AC1933" s="6">
        <f t="shared" si="241"/>
        <v>0</v>
      </c>
      <c r="AD1933" s="6">
        <f t="shared" si="242"/>
        <v>0</v>
      </c>
      <c r="AE1933" s="6">
        <f t="shared" si="234"/>
        <v>10</v>
      </c>
      <c r="AF1933" s="6" t="str">
        <f t="shared" si="243"/>
        <v>in Betrieb</v>
      </c>
    </row>
    <row r="1934" spans="1:32" x14ac:dyDescent="0.25">
      <c r="A1934" s="50" t="s">
        <v>3898</v>
      </c>
      <c r="B1934" s="50" t="s">
        <v>81</v>
      </c>
      <c r="C1934" s="50" t="s">
        <v>3899</v>
      </c>
      <c r="D1934" s="77">
        <v>52457</v>
      </c>
      <c r="E1934" s="50" t="s">
        <v>5971</v>
      </c>
      <c r="F1934" s="50"/>
      <c r="G1934" s="56" t="s">
        <v>54</v>
      </c>
      <c r="H1934" s="50"/>
      <c r="I1934" s="43">
        <v>42845</v>
      </c>
      <c r="J1934" s="43">
        <v>42845</v>
      </c>
      <c r="K1934" s="50" t="s">
        <v>1</v>
      </c>
      <c r="L1934" s="50" t="s">
        <v>3864</v>
      </c>
      <c r="M1934" s="50"/>
      <c r="N1934" s="50"/>
      <c r="O1934" s="50" t="s">
        <v>3864</v>
      </c>
      <c r="P1934" s="50" t="s">
        <v>55</v>
      </c>
      <c r="Q1934" s="50"/>
      <c r="R1934" s="55">
        <v>12.8</v>
      </c>
      <c r="S1934" s="50" t="s">
        <v>7162</v>
      </c>
      <c r="T1934" s="54" t="s">
        <v>149</v>
      </c>
      <c r="U1934" s="36" t="s">
        <v>7163</v>
      </c>
      <c r="V1934" s="158" t="s">
        <v>1</v>
      </c>
      <c r="W1934" s="170">
        <f t="shared" ca="1" si="239"/>
        <v>2017</v>
      </c>
      <c r="X1934" s="170" t="e">
        <f>INDEX(Kraftwerksliste!$C$21:$Z$559,MATCH(A1934,Kraftwerksliste!$D$21:$D$559,0),17)</f>
        <v>#N/A</v>
      </c>
      <c r="Z1934" s="153" t="str" cm="1">
        <f t="array" aca="1" ref="Z1934" ca="1">CELL("format",I1934)</f>
        <v>D1</v>
      </c>
      <c r="AA1934" s="6">
        <v>1933</v>
      </c>
      <c r="AB1934" s="173">
        <f t="shared" ca="1" si="240"/>
        <v>2017</v>
      </c>
      <c r="AC1934" s="6">
        <f t="shared" si="241"/>
        <v>0</v>
      </c>
      <c r="AD1934" s="6">
        <f t="shared" si="242"/>
        <v>0</v>
      </c>
      <c r="AE1934" s="6">
        <f t="shared" si="234"/>
        <v>10</v>
      </c>
      <c r="AF1934" s="6" t="str">
        <f t="shared" si="243"/>
        <v>in Betrieb</v>
      </c>
    </row>
    <row r="1935" spans="1:32" x14ac:dyDescent="0.25">
      <c r="A1935" s="54" t="s">
        <v>4314</v>
      </c>
      <c r="B1935" s="50" t="s">
        <v>81</v>
      </c>
      <c r="C1935" s="50" t="s">
        <v>4315</v>
      </c>
      <c r="D1935" s="77">
        <v>52249</v>
      </c>
      <c r="E1935" s="50" t="s">
        <v>6189</v>
      </c>
      <c r="F1935" s="50"/>
      <c r="G1935" s="56" t="s">
        <v>54</v>
      </c>
      <c r="H1935" s="50"/>
      <c r="I1935" s="43">
        <v>42978</v>
      </c>
      <c r="J1935" s="43">
        <v>42978</v>
      </c>
      <c r="K1935" s="50" t="s">
        <v>1</v>
      </c>
      <c r="L1935" s="50" t="s">
        <v>3864</v>
      </c>
      <c r="M1935" s="50"/>
      <c r="N1935" s="50"/>
      <c r="O1935" s="50" t="s">
        <v>3864</v>
      </c>
      <c r="P1935" s="50" t="s">
        <v>55</v>
      </c>
      <c r="Q1935" s="50"/>
      <c r="R1935" s="55">
        <v>28.53</v>
      </c>
      <c r="S1935" s="50" t="s">
        <v>7237</v>
      </c>
      <c r="T1935" s="54" t="s">
        <v>149</v>
      </c>
      <c r="U1935" s="50" t="s">
        <v>7178</v>
      </c>
      <c r="V1935" s="153" t="s">
        <v>1</v>
      </c>
      <c r="W1935" s="170">
        <f t="shared" ca="1" si="239"/>
        <v>2017</v>
      </c>
      <c r="X1935" s="170" t="e">
        <f>INDEX(Kraftwerksliste!$C$21:$Z$559,MATCH(A1935,Kraftwerksliste!$D$21:$D$559,0),17)</f>
        <v>#N/A</v>
      </c>
      <c r="Z1935" s="153" t="str" cm="1">
        <f t="array" aca="1" ref="Z1935" ca="1">CELL("format",I1935)</f>
        <v>D1</v>
      </c>
      <c r="AA1935" s="6">
        <v>1934</v>
      </c>
      <c r="AB1935" s="173">
        <f t="shared" ca="1" si="240"/>
        <v>2017</v>
      </c>
      <c r="AC1935" s="6">
        <f t="shared" si="241"/>
        <v>0</v>
      </c>
      <c r="AD1935" s="6">
        <f t="shared" si="242"/>
        <v>0</v>
      </c>
      <c r="AE1935" s="6">
        <f t="shared" si="234"/>
        <v>10</v>
      </c>
      <c r="AF1935" s="6" t="str">
        <f t="shared" si="243"/>
        <v>in Betrieb</v>
      </c>
    </row>
    <row r="1936" spans="1:32" x14ac:dyDescent="0.25">
      <c r="A1936" s="50" t="s">
        <v>3918</v>
      </c>
      <c r="B1936" s="50" t="s">
        <v>81</v>
      </c>
      <c r="C1936" s="50" t="s">
        <v>3919</v>
      </c>
      <c r="D1936" s="77">
        <v>55232</v>
      </c>
      <c r="E1936" s="50" t="s">
        <v>5984</v>
      </c>
      <c r="F1936" s="50" t="s">
        <v>5985</v>
      </c>
      <c r="G1936" s="56" t="s">
        <v>98</v>
      </c>
      <c r="H1936" s="50"/>
      <c r="I1936" s="43">
        <v>40950</v>
      </c>
      <c r="J1936" s="43">
        <v>40950</v>
      </c>
      <c r="K1936" s="50" t="s">
        <v>1</v>
      </c>
      <c r="L1936" s="50" t="s">
        <v>3864</v>
      </c>
      <c r="M1936" s="50"/>
      <c r="N1936" s="50"/>
      <c r="O1936" s="50" t="s">
        <v>3864</v>
      </c>
      <c r="P1936" s="50" t="s">
        <v>55</v>
      </c>
      <c r="Q1936" s="50"/>
      <c r="R1936" s="55">
        <v>17</v>
      </c>
      <c r="S1936" s="50"/>
      <c r="T1936" s="54" t="s">
        <v>149</v>
      </c>
      <c r="U1936" s="50" t="s">
        <v>61</v>
      </c>
      <c r="V1936" s="153" t="s">
        <v>1</v>
      </c>
      <c r="W1936" s="170">
        <f t="shared" ca="1" si="239"/>
        <v>2012</v>
      </c>
      <c r="X1936" s="170" t="e">
        <f>INDEX(Kraftwerksliste!$C$21:$Z$559,MATCH(A1936,Kraftwerksliste!$D$21:$D$559,0),17)</f>
        <v>#N/A</v>
      </c>
      <c r="Z1936" s="153" t="str" cm="1">
        <f t="array" aca="1" ref="Z1936" ca="1">CELL("format",I1936)</f>
        <v>D1</v>
      </c>
      <c r="AA1936" s="6">
        <v>1935</v>
      </c>
      <c r="AB1936" s="173">
        <f t="shared" ca="1" si="240"/>
        <v>2012</v>
      </c>
      <c r="AC1936" s="6">
        <f t="shared" si="241"/>
        <v>0</v>
      </c>
      <c r="AD1936" s="6">
        <f t="shared" si="242"/>
        <v>0</v>
      </c>
      <c r="AE1936" s="6">
        <f t="shared" ref="AE1936:AE1999" si="244">LEN(K1936)</f>
        <v>10</v>
      </c>
      <c r="AF1936" s="6" t="str">
        <f t="shared" si="243"/>
        <v>in Betrieb</v>
      </c>
    </row>
    <row r="1937" spans="1:32" x14ac:dyDescent="0.25">
      <c r="A1937" s="139" t="s">
        <v>5751</v>
      </c>
      <c r="B1937" s="139" t="s">
        <v>81</v>
      </c>
      <c r="C1937" s="139" t="s">
        <v>5752</v>
      </c>
      <c r="D1937" s="139">
        <v>55425</v>
      </c>
      <c r="E1937" s="139" t="s">
        <v>7054</v>
      </c>
      <c r="F1937" s="139" t="s">
        <v>7055</v>
      </c>
      <c r="G1937" s="139" t="s">
        <v>98</v>
      </c>
      <c r="H1937" s="139"/>
      <c r="I1937" s="43">
        <v>37572</v>
      </c>
      <c r="J1937" s="43">
        <v>37572</v>
      </c>
      <c r="K1937" s="139" t="s">
        <v>1</v>
      </c>
      <c r="L1937" s="139" t="s">
        <v>3864</v>
      </c>
      <c r="M1937" s="139"/>
      <c r="N1937" s="139"/>
      <c r="O1937" s="139" t="s">
        <v>3864</v>
      </c>
      <c r="P1937" s="139" t="s">
        <v>55</v>
      </c>
      <c r="Q1937" s="139"/>
      <c r="R1937" s="140">
        <v>12.2</v>
      </c>
      <c r="S1937" s="140"/>
      <c r="T1937" s="151"/>
      <c r="U1937" s="140" t="s">
        <v>61</v>
      </c>
      <c r="V1937" s="164" t="s">
        <v>1</v>
      </c>
      <c r="W1937" s="170">
        <f t="shared" ca="1" si="239"/>
        <v>2002</v>
      </c>
      <c r="X1937" s="170" t="e">
        <f>INDEX(Kraftwerksliste!$C$21:$Z$559,MATCH(A1937,Kraftwerksliste!$D$21:$D$559,0),17)</f>
        <v>#N/A</v>
      </c>
      <c r="Z1937" s="153" t="str" cm="1">
        <f t="array" aca="1" ref="Z1937" ca="1">CELL("format",I1937)</f>
        <v>D1</v>
      </c>
      <c r="AA1937" s="6">
        <v>1936</v>
      </c>
      <c r="AB1937" s="173">
        <f t="shared" ca="1" si="240"/>
        <v>2002</v>
      </c>
      <c r="AC1937" s="6">
        <f t="shared" si="241"/>
        <v>0</v>
      </c>
      <c r="AD1937" s="6">
        <f t="shared" si="242"/>
        <v>0</v>
      </c>
      <c r="AE1937" s="6">
        <f t="shared" si="244"/>
        <v>10</v>
      </c>
      <c r="AF1937" s="6" t="str">
        <f t="shared" si="243"/>
        <v>in Betrieb</v>
      </c>
    </row>
    <row r="1938" spans="1:32" x14ac:dyDescent="0.25">
      <c r="A1938" s="139" t="s">
        <v>5355</v>
      </c>
      <c r="B1938" s="139" t="s">
        <v>81</v>
      </c>
      <c r="C1938" s="139" t="s">
        <v>5356</v>
      </c>
      <c r="D1938" s="139">
        <v>46414</v>
      </c>
      <c r="E1938" s="139" t="s">
        <v>6797</v>
      </c>
      <c r="F1938" s="139" t="s">
        <v>6798</v>
      </c>
      <c r="G1938" s="139" t="s">
        <v>54</v>
      </c>
      <c r="H1938" s="139"/>
      <c r="I1938" s="43">
        <v>40487</v>
      </c>
      <c r="J1938" s="43">
        <v>40487</v>
      </c>
      <c r="K1938" s="139" t="s">
        <v>1</v>
      </c>
      <c r="L1938" s="139" t="s">
        <v>3864</v>
      </c>
      <c r="M1938" s="139"/>
      <c r="N1938" s="139"/>
      <c r="O1938" s="139" t="s">
        <v>3864</v>
      </c>
      <c r="P1938" s="139" t="s">
        <v>55</v>
      </c>
      <c r="Q1938" s="139"/>
      <c r="R1938" s="140">
        <v>14.3</v>
      </c>
      <c r="S1938" s="140"/>
      <c r="T1938" s="151"/>
      <c r="U1938" s="140" t="s">
        <v>61</v>
      </c>
      <c r="V1938" s="164" t="s">
        <v>1</v>
      </c>
      <c r="W1938" s="170">
        <f t="shared" ca="1" si="239"/>
        <v>2010</v>
      </c>
      <c r="X1938" s="170" t="e">
        <f>INDEX(Kraftwerksliste!$C$21:$Z$559,MATCH(A1938,Kraftwerksliste!$D$21:$D$559,0),17)</f>
        <v>#N/A</v>
      </c>
      <c r="Z1938" s="153" t="str" cm="1">
        <f t="array" aca="1" ref="Z1938" ca="1">CELL("format",I1938)</f>
        <v>D1</v>
      </c>
      <c r="AA1938" s="6">
        <v>1937</v>
      </c>
      <c r="AB1938" s="173">
        <f t="shared" ca="1" si="240"/>
        <v>2010</v>
      </c>
      <c r="AC1938" s="6">
        <f t="shared" si="241"/>
        <v>0</v>
      </c>
      <c r="AD1938" s="6">
        <f t="shared" si="242"/>
        <v>0</v>
      </c>
      <c r="AE1938" s="6">
        <f t="shared" si="244"/>
        <v>10</v>
      </c>
      <c r="AF1938" s="6" t="str">
        <f t="shared" si="243"/>
        <v>in Betrieb</v>
      </c>
    </row>
    <row r="1939" spans="1:32" x14ac:dyDescent="0.25">
      <c r="A1939" s="139" t="s">
        <v>5489</v>
      </c>
      <c r="B1939" s="139" t="s">
        <v>81</v>
      </c>
      <c r="C1939" s="139" t="s">
        <v>5490</v>
      </c>
      <c r="D1939" s="139">
        <v>48624</v>
      </c>
      <c r="E1939" s="139" t="s">
        <v>6878</v>
      </c>
      <c r="F1939" s="139" t="s">
        <v>6879</v>
      </c>
      <c r="G1939" s="139" t="s">
        <v>54</v>
      </c>
      <c r="H1939" s="139"/>
      <c r="I1939" s="43">
        <v>37533</v>
      </c>
      <c r="J1939" s="43">
        <v>37533</v>
      </c>
      <c r="K1939" s="139" t="s">
        <v>1</v>
      </c>
      <c r="L1939" s="139" t="s">
        <v>3864</v>
      </c>
      <c r="M1939" s="139"/>
      <c r="N1939" s="139"/>
      <c r="O1939" s="139" t="s">
        <v>3864</v>
      </c>
      <c r="P1939" s="139" t="s">
        <v>55</v>
      </c>
      <c r="Q1939" s="139"/>
      <c r="R1939" s="140">
        <v>29</v>
      </c>
      <c r="S1939" s="140"/>
      <c r="T1939" s="151"/>
      <c r="U1939" s="140" t="s">
        <v>61</v>
      </c>
      <c r="V1939" s="164" t="s">
        <v>1</v>
      </c>
      <c r="W1939" s="170">
        <f t="shared" ref="W1939:W1944" ca="1" si="245">IF(ISBLANK(I1939),2010,IF(Z1939="D1",YEAR(I1939),RIGHT(I1939,4)))</f>
        <v>2002</v>
      </c>
      <c r="X1939" s="170" t="e">
        <f>INDEX(Kraftwerksliste!$C$21:$Z$559,MATCH(A1939,Kraftwerksliste!$D$21:$D$559,0),17)</f>
        <v>#N/A</v>
      </c>
      <c r="Z1939" s="153" t="str" cm="1">
        <f t="array" aca="1" ref="Z1939" ca="1">CELL("format",I1939)</f>
        <v>D1</v>
      </c>
      <c r="AA1939" s="6">
        <v>1938</v>
      </c>
      <c r="AB1939" s="173">
        <f t="shared" ref="AB1939:AB1944" ca="1" si="246">W1939</f>
        <v>2002</v>
      </c>
      <c r="AC1939" s="6">
        <f t="shared" si="241"/>
        <v>0</v>
      </c>
      <c r="AD1939" s="6">
        <f t="shared" si="242"/>
        <v>0</v>
      </c>
      <c r="AE1939" s="6">
        <f t="shared" si="244"/>
        <v>10</v>
      </c>
      <c r="AF1939" s="6" t="str">
        <f t="shared" si="243"/>
        <v>in Betrieb</v>
      </c>
    </row>
    <row r="1940" spans="1:32" x14ac:dyDescent="0.25">
      <c r="A1940" s="50" t="s">
        <v>4188</v>
      </c>
      <c r="B1940" s="50" t="s">
        <v>81</v>
      </c>
      <c r="C1940" s="50" t="s">
        <v>4189</v>
      </c>
      <c r="D1940" s="77">
        <v>49401</v>
      </c>
      <c r="E1940" s="50" t="s">
        <v>6123</v>
      </c>
      <c r="F1940" s="50" t="s">
        <v>6124</v>
      </c>
      <c r="G1940" s="56" t="s">
        <v>54</v>
      </c>
      <c r="H1940" s="50"/>
      <c r="I1940" s="43">
        <v>42695</v>
      </c>
      <c r="J1940" s="43">
        <v>42695</v>
      </c>
      <c r="K1940" s="50" t="s">
        <v>1</v>
      </c>
      <c r="L1940" s="50" t="s">
        <v>3864</v>
      </c>
      <c r="M1940" s="50"/>
      <c r="N1940" s="50"/>
      <c r="O1940" s="50" t="s">
        <v>3864</v>
      </c>
      <c r="P1940" s="50" t="s">
        <v>55</v>
      </c>
      <c r="Q1940" s="50" t="s">
        <v>130</v>
      </c>
      <c r="R1940" s="55">
        <v>19.600000000000001</v>
      </c>
      <c r="S1940" s="50" t="s">
        <v>7211</v>
      </c>
      <c r="T1940" s="146" t="s">
        <v>149</v>
      </c>
      <c r="U1940" s="50" t="s">
        <v>7178</v>
      </c>
      <c r="V1940" s="153" t="s">
        <v>1</v>
      </c>
      <c r="W1940" s="170">
        <f t="shared" ca="1" si="245"/>
        <v>2016</v>
      </c>
      <c r="X1940" s="170" t="e">
        <f>INDEX(Kraftwerksliste!$C$21:$Z$559,MATCH(A1940,Kraftwerksliste!$D$21:$D$559,0),17)</f>
        <v>#N/A</v>
      </c>
      <c r="Z1940" s="153" t="str" cm="1">
        <f t="array" aca="1" ref="Z1940" ca="1">CELL("format",I1940)</f>
        <v>D1</v>
      </c>
      <c r="AA1940" s="6">
        <v>1939</v>
      </c>
      <c r="AB1940" s="173">
        <f t="shared" ca="1" si="246"/>
        <v>2016</v>
      </c>
      <c r="AC1940" s="6">
        <f t="shared" si="241"/>
        <v>0</v>
      </c>
      <c r="AD1940" s="6">
        <f t="shared" si="242"/>
        <v>0</v>
      </c>
      <c r="AE1940" s="6">
        <f t="shared" si="244"/>
        <v>10</v>
      </c>
      <c r="AF1940" s="6" t="str">
        <f t="shared" si="243"/>
        <v>in Betrieb</v>
      </c>
    </row>
    <row r="1941" spans="1:32" x14ac:dyDescent="0.25">
      <c r="A1941" s="54" t="s">
        <v>3390</v>
      </c>
      <c r="B1941" s="54" t="s">
        <v>1041</v>
      </c>
      <c r="C1941" s="50" t="s">
        <v>3391</v>
      </c>
      <c r="D1941" s="75">
        <v>24939</v>
      </c>
      <c r="E1941" s="62" t="s">
        <v>1043</v>
      </c>
      <c r="F1941" s="50" t="s">
        <v>1044</v>
      </c>
      <c r="G1941" s="56" t="s">
        <v>78</v>
      </c>
      <c r="H1941" s="50"/>
      <c r="I1941" s="43">
        <v>42644</v>
      </c>
      <c r="J1941" s="43">
        <v>42644</v>
      </c>
      <c r="K1941" s="50" t="s">
        <v>1</v>
      </c>
      <c r="L1941" s="50" t="s">
        <v>110</v>
      </c>
      <c r="M1941" s="50" t="s">
        <v>20</v>
      </c>
      <c r="N1941" s="50" t="s">
        <v>692</v>
      </c>
      <c r="O1941" s="92" t="s">
        <v>20</v>
      </c>
      <c r="P1941" s="50" t="s">
        <v>130</v>
      </c>
      <c r="Q1941" s="50" t="s">
        <v>158</v>
      </c>
      <c r="R1941" s="76">
        <v>29</v>
      </c>
      <c r="S1941" s="50" t="s">
        <v>3392</v>
      </c>
      <c r="T1941" s="54" t="s">
        <v>149</v>
      </c>
      <c r="U1941" s="62" t="s">
        <v>1045</v>
      </c>
      <c r="V1941" s="154" t="s">
        <v>1</v>
      </c>
      <c r="W1941" s="170">
        <f t="shared" ca="1" si="245"/>
        <v>2016</v>
      </c>
      <c r="X1941" s="170" t="str">
        <f>INDEX(Kraftwerksliste!$C$21:$Z$559,MATCH(A1941,Kraftwerksliste!$D$21:$D$559,0),17)</f>
        <v>Steam turbine</v>
      </c>
      <c r="Z1941" s="153" t="str" cm="1">
        <f t="array" aca="1" ref="Z1941" ca="1">CELL("format",I1941)</f>
        <v>D1</v>
      </c>
      <c r="AA1941" s="6">
        <v>1940</v>
      </c>
      <c r="AB1941" s="173">
        <f t="shared" ca="1" si="246"/>
        <v>2016</v>
      </c>
      <c r="AC1941" s="6">
        <f t="shared" si="241"/>
        <v>0</v>
      </c>
      <c r="AD1941" s="6">
        <f t="shared" si="242"/>
        <v>0</v>
      </c>
      <c r="AE1941" s="6">
        <f t="shared" si="244"/>
        <v>10</v>
      </c>
      <c r="AF1941" s="6" t="str">
        <f t="shared" si="243"/>
        <v>in Betrieb</v>
      </c>
    </row>
    <row r="1942" spans="1:32" x14ac:dyDescent="0.25">
      <c r="A1942" s="50" t="s">
        <v>4190</v>
      </c>
      <c r="B1942" s="50" t="s">
        <v>81</v>
      </c>
      <c r="C1942" s="50" t="s">
        <v>4189</v>
      </c>
      <c r="D1942" s="77">
        <v>49401</v>
      </c>
      <c r="E1942" s="50" t="s">
        <v>6123</v>
      </c>
      <c r="F1942" s="50" t="s">
        <v>6125</v>
      </c>
      <c r="G1942" s="56" t="s">
        <v>54</v>
      </c>
      <c r="H1942" s="50"/>
      <c r="I1942" s="43">
        <v>42956</v>
      </c>
      <c r="J1942" s="43">
        <v>42956</v>
      </c>
      <c r="K1942" s="50" t="s">
        <v>1</v>
      </c>
      <c r="L1942" s="50" t="s">
        <v>3864</v>
      </c>
      <c r="M1942" s="50"/>
      <c r="N1942" s="50"/>
      <c r="O1942" s="50" t="s">
        <v>3864</v>
      </c>
      <c r="P1942" s="50" t="s">
        <v>55</v>
      </c>
      <c r="Q1942" s="50" t="s">
        <v>130</v>
      </c>
      <c r="R1942" s="55">
        <v>19.8</v>
      </c>
      <c r="S1942" s="50" t="s">
        <v>7212</v>
      </c>
      <c r="T1942" s="54" t="s">
        <v>149</v>
      </c>
      <c r="U1942" s="50" t="s">
        <v>7178</v>
      </c>
      <c r="V1942" s="153" t="s">
        <v>1</v>
      </c>
      <c r="W1942" s="170">
        <f t="shared" ca="1" si="245"/>
        <v>2017</v>
      </c>
      <c r="X1942" s="170" t="e">
        <f>INDEX(Kraftwerksliste!$C$21:$Z$559,MATCH(A1942,Kraftwerksliste!$D$21:$D$559,0),17)</f>
        <v>#N/A</v>
      </c>
      <c r="Z1942" s="153" t="str" cm="1">
        <f t="array" aca="1" ref="Z1942" ca="1">CELL("format",I1942)</f>
        <v>D1</v>
      </c>
      <c r="AA1942" s="6">
        <v>1941</v>
      </c>
      <c r="AB1942" s="173">
        <f t="shared" ca="1" si="246"/>
        <v>2017</v>
      </c>
      <c r="AC1942" s="6">
        <f t="shared" si="241"/>
        <v>0</v>
      </c>
      <c r="AD1942" s="6">
        <f t="shared" si="242"/>
        <v>0</v>
      </c>
      <c r="AE1942" s="6">
        <f t="shared" si="244"/>
        <v>10</v>
      </c>
      <c r="AF1942" s="6" t="str">
        <f t="shared" si="243"/>
        <v>in Betrieb</v>
      </c>
    </row>
    <row r="1943" spans="1:32" x14ac:dyDescent="0.25">
      <c r="A1943" s="139" t="s">
        <v>5052</v>
      </c>
      <c r="B1943" s="139" t="s">
        <v>2031</v>
      </c>
      <c r="C1943" s="139" t="s">
        <v>5053</v>
      </c>
      <c r="D1943" s="139">
        <v>47441</v>
      </c>
      <c r="E1943" s="139" t="s">
        <v>2186</v>
      </c>
      <c r="F1943" s="139"/>
      <c r="G1943" s="139" t="s">
        <v>54</v>
      </c>
      <c r="H1943" s="139"/>
      <c r="I1943" s="35">
        <v>42821</v>
      </c>
      <c r="J1943" s="35">
        <v>42821</v>
      </c>
      <c r="K1943" s="139" t="s">
        <v>1</v>
      </c>
      <c r="L1943" s="139" t="s">
        <v>3864</v>
      </c>
      <c r="M1943" s="139"/>
      <c r="N1943" s="139"/>
      <c r="O1943" s="139" t="s">
        <v>3864</v>
      </c>
      <c r="P1943" s="139" t="s">
        <v>55</v>
      </c>
      <c r="Q1943" s="139" t="s">
        <v>58</v>
      </c>
      <c r="R1943" s="140">
        <v>12</v>
      </c>
      <c r="S1943" s="140" t="s">
        <v>7356</v>
      </c>
      <c r="T1943" s="151" t="s">
        <v>149</v>
      </c>
      <c r="U1943" s="140" t="s">
        <v>7178</v>
      </c>
      <c r="V1943" s="164" t="s">
        <v>1</v>
      </c>
      <c r="W1943" s="170">
        <f t="shared" ca="1" si="245"/>
        <v>2017</v>
      </c>
      <c r="X1943" s="170" t="e">
        <f>INDEX(Kraftwerksliste!$C$21:$Z$559,MATCH(A1943,Kraftwerksliste!$D$21:$D$559,0),17)</f>
        <v>#N/A</v>
      </c>
      <c r="Z1943" s="153" t="str" cm="1">
        <f t="array" aca="1" ref="Z1943" ca="1">CELL("format",I1943)</f>
        <v>D1</v>
      </c>
      <c r="AA1943" s="6">
        <v>1942</v>
      </c>
      <c r="AB1943" s="173">
        <f t="shared" ca="1" si="246"/>
        <v>2017</v>
      </c>
      <c r="AC1943" s="6">
        <f t="shared" si="241"/>
        <v>0</v>
      </c>
      <c r="AD1943" s="6">
        <f t="shared" si="242"/>
        <v>0</v>
      </c>
      <c r="AE1943" s="6">
        <f t="shared" si="244"/>
        <v>10</v>
      </c>
      <c r="AF1943" s="6" t="str">
        <f t="shared" si="243"/>
        <v>in Betrieb</v>
      </c>
    </row>
    <row r="1944" spans="1:32" x14ac:dyDescent="0.25">
      <c r="A1944" s="139" t="s">
        <v>5155</v>
      </c>
      <c r="B1944" s="139" t="s">
        <v>5156</v>
      </c>
      <c r="C1944" s="139" t="s">
        <v>5157</v>
      </c>
      <c r="D1944" s="139"/>
      <c r="E1944" s="139" t="s">
        <v>3865</v>
      </c>
      <c r="F1944" s="139"/>
      <c r="G1944" s="139" t="s">
        <v>2308</v>
      </c>
      <c r="H1944" s="139"/>
      <c r="I1944" s="35">
        <v>42824</v>
      </c>
      <c r="J1944" s="35">
        <v>42824</v>
      </c>
      <c r="K1944" s="139" t="s">
        <v>1</v>
      </c>
      <c r="L1944" s="139" t="s">
        <v>3866</v>
      </c>
      <c r="M1944" s="139"/>
      <c r="N1944" s="139"/>
      <c r="O1944" s="139" t="s">
        <v>3866</v>
      </c>
      <c r="P1944" s="139" t="s">
        <v>55</v>
      </c>
      <c r="Q1944" s="139" t="s">
        <v>58</v>
      </c>
      <c r="R1944" s="140">
        <v>332.1</v>
      </c>
      <c r="S1944" s="140" t="s">
        <v>7371</v>
      </c>
      <c r="T1944" s="151" t="s">
        <v>1228</v>
      </c>
      <c r="U1944" s="140" t="s">
        <v>1595</v>
      </c>
      <c r="V1944" s="164" t="s">
        <v>1</v>
      </c>
      <c r="W1944" s="170">
        <f t="shared" ca="1" si="245"/>
        <v>2017</v>
      </c>
      <c r="X1944" s="170" t="e">
        <f>INDEX(Kraftwerksliste!$C$21:$Z$559,MATCH(A1944,Kraftwerksliste!$D$21:$D$559,0),17)</f>
        <v>#N/A</v>
      </c>
      <c r="Z1944" s="153" t="str" cm="1">
        <f t="array" aca="1" ref="Z1944" ca="1">CELL("format",I1944)</f>
        <v>D1</v>
      </c>
      <c r="AA1944" s="6">
        <v>1943</v>
      </c>
      <c r="AB1944" s="173">
        <f t="shared" ca="1" si="246"/>
        <v>2017</v>
      </c>
      <c r="AC1944" s="6">
        <f t="shared" si="241"/>
        <v>0</v>
      </c>
      <c r="AD1944" s="6">
        <f t="shared" si="242"/>
        <v>0</v>
      </c>
      <c r="AE1944" s="6">
        <f t="shared" si="244"/>
        <v>10</v>
      </c>
      <c r="AF1944" s="6" t="str">
        <f t="shared" si="243"/>
        <v>in Betrieb</v>
      </c>
    </row>
    <row r="1945" spans="1:32" x14ac:dyDescent="0.25">
      <c r="A1945" s="139" t="s">
        <v>5172</v>
      </c>
      <c r="B1945" s="139" t="s">
        <v>5173</v>
      </c>
      <c r="C1945" s="139" t="s">
        <v>5174</v>
      </c>
      <c r="D1945" s="139"/>
      <c r="E1945" s="139" t="s">
        <v>3865</v>
      </c>
      <c r="F1945" s="139"/>
      <c r="G1945" s="139" t="s">
        <v>2308</v>
      </c>
      <c r="H1945" s="139"/>
      <c r="I1945" s="35"/>
      <c r="J1945" s="35"/>
      <c r="K1945" s="139" t="s">
        <v>1</v>
      </c>
      <c r="L1945" s="139" t="s">
        <v>3866</v>
      </c>
      <c r="M1945" s="139"/>
      <c r="N1945" s="139"/>
      <c r="O1945" s="139" t="s">
        <v>3866</v>
      </c>
      <c r="P1945" s="139" t="s">
        <v>55</v>
      </c>
      <c r="Q1945" s="139" t="s">
        <v>58</v>
      </c>
      <c r="R1945" s="140">
        <v>402</v>
      </c>
      <c r="S1945" s="140"/>
      <c r="T1945" s="151"/>
      <c r="U1945" s="140"/>
      <c r="V1945" s="164" t="s">
        <v>1</v>
      </c>
      <c r="W1945" s="170">
        <f t="shared" ref="W1945:W1985" si="247">IF(ISBLANK(I1945),2010,IF(Z1945="D1",YEAR(I1945),RIGHT(I1945,4)))</f>
        <v>2010</v>
      </c>
      <c r="X1945" s="170" t="e">
        <f>INDEX(Kraftwerksliste!$C$21:$Z$559,MATCH(A1945,Kraftwerksliste!$D$21:$D$559,0),17)</f>
        <v>#N/A</v>
      </c>
      <c r="Z1945" s="153" t="str" cm="1">
        <f t="array" aca="1" ref="Z1945" ca="1">CELL("format",I1945)</f>
        <v>D1</v>
      </c>
      <c r="AA1945" s="6">
        <v>1944</v>
      </c>
      <c r="AB1945" s="173">
        <f t="shared" ref="AB1945:AB1988" si="248">W1945</f>
        <v>2010</v>
      </c>
      <c r="AC1945" s="6">
        <f t="shared" si="241"/>
        <v>0</v>
      </c>
      <c r="AD1945" s="6">
        <f t="shared" si="242"/>
        <v>0</v>
      </c>
      <c r="AE1945" s="6">
        <f t="shared" si="244"/>
        <v>10</v>
      </c>
      <c r="AF1945" s="6" t="str">
        <f t="shared" si="243"/>
        <v>in Betrieb</v>
      </c>
    </row>
    <row r="1946" spans="1:32" x14ac:dyDescent="0.25">
      <c r="A1946" s="139" t="s">
        <v>3393</v>
      </c>
      <c r="B1946" s="139" t="s">
        <v>102</v>
      </c>
      <c r="C1946" s="139" t="s">
        <v>3394</v>
      </c>
      <c r="D1946" s="139">
        <v>70188</v>
      </c>
      <c r="E1946" s="139" t="s">
        <v>2918</v>
      </c>
      <c r="F1946" s="139"/>
      <c r="G1946" s="139" t="s">
        <v>57</v>
      </c>
      <c r="H1946" s="139" t="s">
        <v>3395</v>
      </c>
      <c r="I1946" s="35">
        <v>43341</v>
      </c>
      <c r="J1946" s="35">
        <v>43341</v>
      </c>
      <c r="K1946" s="139" t="s">
        <v>1</v>
      </c>
      <c r="L1946" s="139" t="s">
        <v>20</v>
      </c>
      <c r="M1946" s="139" t="s">
        <v>3396</v>
      </c>
      <c r="N1946" s="139"/>
      <c r="O1946" s="139" t="s">
        <v>20</v>
      </c>
      <c r="P1946" s="139" t="s">
        <v>58</v>
      </c>
      <c r="Q1946" s="139" t="s">
        <v>55</v>
      </c>
      <c r="R1946" s="140">
        <v>29.151</v>
      </c>
      <c r="S1946" s="140"/>
      <c r="T1946" s="151" t="s">
        <v>370</v>
      </c>
      <c r="U1946" s="140"/>
      <c r="V1946" s="164" t="s">
        <v>1</v>
      </c>
      <c r="W1946" s="170">
        <f ca="1">IF(ISBLANK(I1946),2010,IF(Z1946="D1",YEAR(I1946),RIGHT(I1946,4)))</f>
        <v>2018</v>
      </c>
      <c r="X1946" s="170" t="str">
        <f>INDEX(Kraftwerksliste!$C$21:$Z$559,MATCH(A1946,Kraftwerksliste!$D$21:$D$559,0),17)</f>
        <v>Steam turbine</v>
      </c>
      <c r="Z1946" s="153" t="str" cm="1">
        <f t="array" aca="1" ref="Z1946" ca="1">CELL("format",I1946)</f>
        <v>D1</v>
      </c>
      <c r="AA1946" s="6">
        <v>1945</v>
      </c>
      <c r="AB1946" s="173">
        <f ca="1">W1946</f>
        <v>2018</v>
      </c>
      <c r="AC1946" s="6">
        <f t="shared" si="241"/>
        <v>0</v>
      </c>
      <c r="AD1946" s="6">
        <f t="shared" si="242"/>
        <v>0</v>
      </c>
      <c r="AE1946" s="6">
        <f t="shared" si="244"/>
        <v>10</v>
      </c>
      <c r="AF1946" s="6" t="str">
        <f t="shared" si="243"/>
        <v>in Betrieb</v>
      </c>
    </row>
    <row r="1947" spans="1:32" x14ac:dyDescent="0.25">
      <c r="A1947" s="139" t="s">
        <v>3397</v>
      </c>
      <c r="B1947" s="139" t="s">
        <v>102</v>
      </c>
      <c r="C1947" s="139" t="s">
        <v>3398</v>
      </c>
      <c r="D1947" s="139" t="s">
        <v>3399</v>
      </c>
      <c r="E1947" s="139" t="s">
        <v>2442</v>
      </c>
      <c r="F1947" s="139"/>
      <c r="G1947" s="139" t="s">
        <v>1842</v>
      </c>
      <c r="H1947" s="139" t="s">
        <v>3400</v>
      </c>
      <c r="I1947" s="35">
        <v>43283</v>
      </c>
      <c r="J1947" s="35">
        <v>43283</v>
      </c>
      <c r="K1947" s="139" t="s">
        <v>1</v>
      </c>
      <c r="L1947" s="139" t="s">
        <v>28</v>
      </c>
      <c r="M1947" s="139"/>
      <c r="N1947" s="139"/>
      <c r="O1947" s="139" t="s">
        <v>28</v>
      </c>
      <c r="P1947" s="139" t="s">
        <v>58</v>
      </c>
      <c r="Q1947" s="139" t="s">
        <v>58</v>
      </c>
      <c r="R1947" s="140">
        <v>360</v>
      </c>
      <c r="S1947" s="140"/>
      <c r="T1947" s="151" t="s">
        <v>1228</v>
      </c>
      <c r="U1947" s="140"/>
      <c r="V1947" s="164" t="s">
        <v>1</v>
      </c>
      <c r="W1947" s="170">
        <f ca="1">IF(ISBLANK(I1947),2010,IF(Z1947="D1",YEAR(I1947),RIGHT(I1947,4)))</f>
        <v>2018</v>
      </c>
      <c r="X1947" s="170" t="e">
        <f>INDEX(Kraftwerksliste!$C$21:$Z$559,MATCH(A1947,Kraftwerksliste!$D$21:$D$559,0),17)</f>
        <v>#N/A</v>
      </c>
      <c r="Z1947" s="153" t="str" cm="1">
        <f t="array" aca="1" ref="Z1947" ca="1">CELL("format",I1947)</f>
        <v>D1</v>
      </c>
      <c r="AA1947" s="6">
        <v>1946</v>
      </c>
      <c r="AB1947" s="173">
        <f ca="1">W1947</f>
        <v>2018</v>
      </c>
      <c r="AC1947" s="6">
        <f t="shared" si="241"/>
        <v>0</v>
      </c>
      <c r="AD1947" s="6">
        <f t="shared" si="242"/>
        <v>0</v>
      </c>
      <c r="AE1947" s="6">
        <f t="shared" si="244"/>
        <v>10</v>
      </c>
      <c r="AF1947" s="6" t="str">
        <f t="shared" si="243"/>
        <v>in Betrieb</v>
      </c>
    </row>
    <row r="1948" spans="1:32" ht="87.5" x14ac:dyDescent="0.25">
      <c r="A1948" s="50" t="s">
        <v>748</v>
      </c>
      <c r="B1948" s="58" t="s">
        <v>741</v>
      </c>
      <c r="C1948" s="36" t="s">
        <v>749</v>
      </c>
      <c r="D1948" s="77">
        <v>1099</v>
      </c>
      <c r="E1948" s="33" t="s">
        <v>743</v>
      </c>
      <c r="F1948" s="33" t="s">
        <v>750</v>
      </c>
      <c r="G1948" s="36" t="s">
        <v>170</v>
      </c>
      <c r="H1948" s="36" t="s">
        <v>749</v>
      </c>
      <c r="I1948" s="35">
        <v>43441</v>
      </c>
      <c r="J1948" s="41">
        <v>43441</v>
      </c>
      <c r="K1948" s="50" t="s">
        <v>1</v>
      </c>
      <c r="L1948" s="50" t="s">
        <v>20</v>
      </c>
      <c r="M1948" s="51"/>
      <c r="N1948" s="33"/>
      <c r="O1948" s="50" t="s">
        <v>20</v>
      </c>
      <c r="P1948" s="33" t="s">
        <v>58</v>
      </c>
      <c r="Q1948" s="36" t="s">
        <v>55</v>
      </c>
      <c r="R1948" s="52">
        <v>11.5</v>
      </c>
      <c r="S1948" s="62" t="s">
        <v>751</v>
      </c>
      <c r="T1948" s="146" t="s">
        <v>149</v>
      </c>
      <c r="U1948" s="36" t="s">
        <v>752</v>
      </c>
      <c r="V1948" s="158" t="s">
        <v>1</v>
      </c>
      <c r="W1948" s="170">
        <f ca="1">IF(ISBLANK(I1948),2010,IF(Z1948="D1",YEAR(I1948),RIGHT(I1948,4)))</f>
        <v>2018</v>
      </c>
      <c r="X1948" s="170" t="str">
        <f>INDEX(Kraftwerksliste!$C$21:$Z$559,MATCH(A1948,Kraftwerksliste!$D$21:$D$559,0),17)</f>
        <v>Combustion Engine</v>
      </c>
      <c r="Z1948" s="153" t="str" cm="1">
        <f t="array" aca="1" ref="Z1948" ca="1">CELL("format",I1948)</f>
        <v>D1</v>
      </c>
      <c r="AA1948" s="6">
        <v>1947</v>
      </c>
      <c r="AB1948" s="173">
        <f ca="1">W1948</f>
        <v>2018</v>
      </c>
      <c r="AC1948" s="6">
        <f t="shared" si="241"/>
        <v>0</v>
      </c>
      <c r="AD1948" s="6">
        <f t="shared" si="242"/>
        <v>0</v>
      </c>
      <c r="AE1948" s="6">
        <f t="shared" si="244"/>
        <v>10</v>
      </c>
      <c r="AF1948" s="6" t="str">
        <f t="shared" si="243"/>
        <v>in Betrieb</v>
      </c>
    </row>
    <row r="1949" spans="1:32" x14ac:dyDescent="0.25">
      <c r="A1949" s="139" t="s">
        <v>5854</v>
      </c>
      <c r="B1949" s="139" t="s">
        <v>5855</v>
      </c>
      <c r="C1949" s="139" t="s">
        <v>5856</v>
      </c>
      <c r="D1949" s="139">
        <v>99752</v>
      </c>
      <c r="E1949" s="139" t="s">
        <v>7123</v>
      </c>
      <c r="F1949" s="139" t="s">
        <v>7124</v>
      </c>
      <c r="G1949" s="139" t="s">
        <v>169</v>
      </c>
      <c r="H1949" s="139"/>
      <c r="I1949" s="43">
        <v>42859</v>
      </c>
      <c r="J1949" s="43">
        <v>42859</v>
      </c>
      <c r="K1949" s="139" t="s">
        <v>1</v>
      </c>
      <c r="L1949" s="139" t="s">
        <v>3864</v>
      </c>
      <c r="M1949" s="139"/>
      <c r="N1949" s="139"/>
      <c r="O1949" s="139" t="s">
        <v>3864</v>
      </c>
      <c r="P1949" s="139" t="s">
        <v>55</v>
      </c>
      <c r="Q1949" s="139" t="s">
        <v>58</v>
      </c>
      <c r="R1949" s="140">
        <v>14.4</v>
      </c>
      <c r="S1949" s="140"/>
      <c r="T1949" s="151" t="s">
        <v>149</v>
      </c>
      <c r="U1949" s="140" t="s">
        <v>7453</v>
      </c>
      <c r="V1949" s="164" t="s">
        <v>1</v>
      </c>
      <c r="W1949" s="170">
        <f ca="1">IF(ISBLANK(I1949),2010,IF(Z1949="D1",YEAR(I1949),RIGHT(I1949,4)))</f>
        <v>2017</v>
      </c>
      <c r="X1949" s="170" t="e">
        <f>INDEX(Kraftwerksliste!$C$21:$Z$559,MATCH(A1949,Kraftwerksliste!$D$21:$D$559,0),17)</f>
        <v>#N/A</v>
      </c>
      <c r="Z1949" s="153" t="str" cm="1">
        <f t="array" aca="1" ref="Z1949" ca="1">CELL("format",I1949)</f>
        <v>D1</v>
      </c>
      <c r="AA1949" s="6">
        <v>1948</v>
      </c>
      <c r="AB1949" s="173">
        <f ca="1">W1949</f>
        <v>2017</v>
      </c>
      <c r="AC1949" s="6">
        <f t="shared" si="241"/>
        <v>0</v>
      </c>
      <c r="AD1949" s="6">
        <f t="shared" si="242"/>
        <v>0</v>
      </c>
      <c r="AE1949" s="6">
        <f t="shared" si="244"/>
        <v>10</v>
      </c>
      <c r="AF1949" s="6" t="str">
        <f t="shared" si="243"/>
        <v>in Betrieb</v>
      </c>
    </row>
    <row r="1950" spans="1:32" x14ac:dyDescent="0.25">
      <c r="A1950" s="139" t="s">
        <v>4719</v>
      </c>
      <c r="B1950" s="139" t="s">
        <v>4720</v>
      </c>
      <c r="C1950" s="139" t="s">
        <v>4721</v>
      </c>
      <c r="D1950" s="139">
        <v>55483</v>
      </c>
      <c r="E1950" s="139" t="s">
        <v>6434</v>
      </c>
      <c r="F1950" s="139"/>
      <c r="G1950" s="139" t="s">
        <v>98</v>
      </c>
      <c r="H1950" s="139"/>
      <c r="I1950" s="43">
        <v>42249</v>
      </c>
      <c r="J1950" s="43">
        <v>42249</v>
      </c>
      <c r="K1950" s="139" t="s">
        <v>1</v>
      </c>
      <c r="L1950" s="139" t="s">
        <v>3864</v>
      </c>
      <c r="M1950" s="139"/>
      <c r="N1950" s="139"/>
      <c r="O1950" s="139" t="s">
        <v>3864</v>
      </c>
      <c r="P1950" s="139" t="s">
        <v>55</v>
      </c>
      <c r="Q1950" s="139"/>
      <c r="R1950" s="140">
        <v>16.100000000000001</v>
      </c>
      <c r="S1950" s="140" t="s">
        <v>7307</v>
      </c>
      <c r="T1950" s="151" t="s">
        <v>149</v>
      </c>
      <c r="U1950" s="140" t="s">
        <v>7308</v>
      </c>
      <c r="V1950" s="164" t="s">
        <v>1</v>
      </c>
      <c r="W1950" s="170">
        <f ca="1">IF(ISBLANK(I1950),2010,IF(Z1950="D1",YEAR(I1950),RIGHT(I1950,4)))</f>
        <v>2015</v>
      </c>
      <c r="X1950" s="170" t="e">
        <f>INDEX(Kraftwerksliste!$C$21:$Z$559,MATCH(A1950,Kraftwerksliste!$D$21:$D$559,0),17)</f>
        <v>#N/A</v>
      </c>
      <c r="Z1950" s="153" t="str" cm="1">
        <f t="array" aca="1" ref="Z1950" ca="1">CELL("format",I1950)</f>
        <v>D1</v>
      </c>
      <c r="AA1950" s="6">
        <v>1949</v>
      </c>
      <c r="AB1950" s="173">
        <f ca="1">W1950</f>
        <v>2015</v>
      </c>
      <c r="AC1950" s="6">
        <f t="shared" si="241"/>
        <v>0</v>
      </c>
      <c r="AD1950" s="6">
        <f t="shared" si="242"/>
        <v>0</v>
      </c>
      <c r="AE1950" s="6">
        <f t="shared" si="244"/>
        <v>10</v>
      </c>
      <c r="AF1950" s="6" t="str">
        <f t="shared" si="243"/>
        <v>in Betrieb</v>
      </c>
    </row>
    <row r="1951" spans="1:32" x14ac:dyDescent="0.25">
      <c r="A1951" s="50" t="s">
        <v>4571</v>
      </c>
      <c r="B1951" s="50" t="s">
        <v>4572</v>
      </c>
      <c r="C1951" s="50" t="s">
        <v>4573</v>
      </c>
      <c r="D1951" s="77">
        <v>49733</v>
      </c>
      <c r="E1951" s="50" t="s">
        <v>6346</v>
      </c>
      <c r="F1951" s="50"/>
      <c r="G1951" s="56" t="s">
        <v>59</v>
      </c>
      <c r="H1951" s="50"/>
      <c r="I1951" s="43"/>
      <c r="J1951" s="43"/>
      <c r="K1951" s="50" t="s">
        <v>1</v>
      </c>
      <c r="L1951" s="50" t="s">
        <v>3864</v>
      </c>
      <c r="M1951" s="50"/>
      <c r="N1951" s="50"/>
      <c r="O1951" s="50" t="s">
        <v>3864</v>
      </c>
      <c r="P1951" s="50" t="s">
        <v>55</v>
      </c>
      <c r="Q1951" s="33"/>
      <c r="R1951" s="55">
        <v>50.7</v>
      </c>
      <c r="S1951" s="50" t="s">
        <v>7274</v>
      </c>
      <c r="T1951" s="54" t="s">
        <v>370</v>
      </c>
      <c r="U1951" s="50" t="s">
        <v>7275</v>
      </c>
      <c r="V1951" s="153" t="s">
        <v>1</v>
      </c>
      <c r="W1951" s="170">
        <f t="shared" si="247"/>
        <v>2010</v>
      </c>
      <c r="X1951" s="170" t="e">
        <f>INDEX(Kraftwerksliste!$C$21:$Z$559,MATCH(A1951,Kraftwerksliste!$D$21:$D$559,0),17)</f>
        <v>#N/A</v>
      </c>
      <c r="Z1951" s="153" t="str" cm="1">
        <f t="array" aca="1" ref="Z1951" ca="1">CELL("format",I1951)</f>
        <v>D1</v>
      </c>
      <c r="AA1951" s="6">
        <v>1950</v>
      </c>
      <c r="AB1951" s="173">
        <f t="shared" si="248"/>
        <v>2010</v>
      </c>
      <c r="AC1951" s="6">
        <f t="shared" si="241"/>
        <v>0</v>
      </c>
      <c r="AD1951" s="6">
        <f t="shared" si="242"/>
        <v>0</v>
      </c>
      <c r="AE1951" s="6">
        <f t="shared" si="244"/>
        <v>10</v>
      </c>
      <c r="AF1951" s="6" t="str">
        <f t="shared" si="243"/>
        <v>in Betrieb</v>
      </c>
    </row>
    <row r="1952" spans="1:32" x14ac:dyDescent="0.25">
      <c r="A1952" s="50" t="s">
        <v>4248</v>
      </c>
      <c r="B1952" s="33" t="s">
        <v>4249</v>
      </c>
      <c r="C1952" s="33" t="s">
        <v>4250</v>
      </c>
      <c r="D1952" s="33">
        <v>27432</v>
      </c>
      <c r="E1952" s="33" t="s">
        <v>6160</v>
      </c>
      <c r="F1952" s="33" t="s">
        <v>6161</v>
      </c>
      <c r="G1952" s="56" t="s">
        <v>59</v>
      </c>
      <c r="H1952" s="33"/>
      <c r="I1952" s="43">
        <v>42541</v>
      </c>
      <c r="J1952" s="43">
        <v>42541</v>
      </c>
      <c r="K1952" s="50" t="s">
        <v>1</v>
      </c>
      <c r="L1952" s="33" t="s">
        <v>3864</v>
      </c>
      <c r="M1952" s="33"/>
      <c r="N1952" s="33"/>
      <c r="O1952" s="92" t="s">
        <v>3864</v>
      </c>
      <c r="P1952" s="33" t="s">
        <v>55</v>
      </c>
      <c r="Q1952" s="33"/>
      <c r="R1952" s="52">
        <v>27.45</v>
      </c>
      <c r="S1952" s="33" t="s">
        <v>454</v>
      </c>
      <c r="T1952" s="54" t="s">
        <v>1280</v>
      </c>
      <c r="U1952" s="33" t="s">
        <v>7226</v>
      </c>
      <c r="V1952" s="159" t="s">
        <v>1</v>
      </c>
      <c r="W1952" s="170">
        <f ca="1">IF(ISBLANK(I1952),2010,IF(Z1952="D1",YEAR(I1952),RIGHT(I1952,4)))</f>
        <v>2016</v>
      </c>
      <c r="X1952" s="170" t="e">
        <f>INDEX(Kraftwerksliste!$C$21:$Z$559,MATCH(A1952,Kraftwerksliste!$D$21:$D$559,0),17)</f>
        <v>#N/A</v>
      </c>
      <c r="Z1952" s="153" t="str" cm="1">
        <f t="array" aca="1" ref="Z1952" ca="1">CELL("format",I1952)</f>
        <v>D1</v>
      </c>
      <c r="AA1952" s="6">
        <v>1951</v>
      </c>
      <c r="AB1952" s="173">
        <f ca="1">W1952</f>
        <v>2016</v>
      </c>
      <c r="AC1952" s="6">
        <f t="shared" si="241"/>
        <v>0</v>
      </c>
      <c r="AD1952" s="6">
        <f t="shared" si="242"/>
        <v>0</v>
      </c>
      <c r="AE1952" s="6">
        <f t="shared" si="244"/>
        <v>10</v>
      </c>
      <c r="AF1952" s="6" t="str">
        <f t="shared" si="243"/>
        <v>in Betrieb</v>
      </c>
    </row>
    <row r="1953" spans="1:32" x14ac:dyDescent="0.25">
      <c r="A1953" s="50" t="s">
        <v>4574</v>
      </c>
      <c r="B1953" s="50" t="s">
        <v>4572</v>
      </c>
      <c r="C1953" s="50" t="s">
        <v>4575</v>
      </c>
      <c r="D1953" s="77">
        <v>49733</v>
      </c>
      <c r="E1953" s="50" t="s">
        <v>6346</v>
      </c>
      <c r="F1953" s="50"/>
      <c r="G1953" s="56" t="s">
        <v>59</v>
      </c>
      <c r="H1953" s="50"/>
      <c r="I1953" s="43"/>
      <c r="J1953" s="43"/>
      <c r="K1953" s="50" t="s">
        <v>1</v>
      </c>
      <c r="L1953" s="50" t="s">
        <v>3864</v>
      </c>
      <c r="M1953" s="50"/>
      <c r="N1953" s="50"/>
      <c r="O1953" s="50" t="s">
        <v>3864</v>
      </c>
      <c r="P1953" s="50" t="s">
        <v>55</v>
      </c>
      <c r="Q1953" s="33"/>
      <c r="R1953" s="55">
        <v>22.1</v>
      </c>
      <c r="S1953" s="50" t="s">
        <v>7276</v>
      </c>
      <c r="T1953" s="54" t="s">
        <v>149</v>
      </c>
      <c r="U1953" s="50" t="s">
        <v>7178</v>
      </c>
      <c r="V1953" s="153" t="s">
        <v>1</v>
      </c>
      <c r="W1953" s="170">
        <f t="shared" si="247"/>
        <v>2010</v>
      </c>
      <c r="X1953" s="170" t="e">
        <f>INDEX(Kraftwerksliste!$C$21:$Z$559,MATCH(A1953,Kraftwerksliste!$D$21:$D$559,0),17)</f>
        <v>#N/A</v>
      </c>
      <c r="Z1953" s="153" t="str" cm="1">
        <f t="array" aca="1" ref="Z1953" ca="1">CELL("format",I1953)</f>
        <v>D1</v>
      </c>
      <c r="AA1953" s="6">
        <v>1952</v>
      </c>
      <c r="AB1953" s="173">
        <f t="shared" si="248"/>
        <v>2010</v>
      </c>
      <c r="AC1953" s="6">
        <f t="shared" si="241"/>
        <v>0</v>
      </c>
      <c r="AD1953" s="6">
        <f t="shared" si="242"/>
        <v>0</v>
      </c>
      <c r="AE1953" s="6">
        <f t="shared" si="244"/>
        <v>10</v>
      </c>
      <c r="AF1953" s="6" t="str">
        <f t="shared" si="243"/>
        <v>in Betrieb</v>
      </c>
    </row>
    <row r="1954" spans="1:32" x14ac:dyDescent="0.25">
      <c r="A1954" s="139" t="s">
        <v>4836</v>
      </c>
      <c r="B1954" s="139" t="s">
        <v>4629</v>
      </c>
      <c r="C1954" s="139" t="s">
        <v>4837</v>
      </c>
      <c r="D1954" s="139">
        <v>26736</v>
      </c>
      <c r="E1954" s="139" t="s">
        <v>6501</v>
      </c>
      <c r="F1954" s="139" t="s">
        <v>6503</v>
      </c>
      <c r="G1954" s="139" t="s">
        <v>59</v>
      </c>
      <c r="H1954" s="139"/>
      <c r="I1954" s="43"/>
      <c r="J1954" s="43"/>
      <c r="K1954" s="139" t="s">
        <v>1</v>
      </c>
      <c r="L1954" s="139" t="s">
        <v>3864</v>
      </c>
      <c r="M1954" s="139"/>
      <c r="N1954" s="139"/>
      <c r="O1954" s="139" t="s">
        <v>3864</v>
      </c>
      <c r="P1954" s="139" t="s">
        <v>55</v>
      </c>
      <c r="Q1954" s="139"/>
      <c r="R1954" s="140">
        <v>36.799999999999997</v>
      </c>
      <c r="S1954" s="140"/>
      <c r="T1954" s="151" t="s">
        <v>370</v>
      </c>
      <c r="U1954" s="140" t="s">
        <v>7275</v>
      </c>
      <c r="V1954" s="164" t="s">
        <v>1</v>
      </c>
      <c r="W1954" s="170">
        <f t="shared" si="247"/>
        <v>2010</v>
      </c>
      <c r="X1954" s="170" t="e">
        <f>INDEX(Kraftwerksliste!$C$21:$Z$559,MATCH(A1954,Kraftwerksliste!$D$21:$D$559,0),17)</f>
        <v>#N/A</v>
      </c>
      <c r="Z1954" s="153" t="str" cm="1">
        <f t="array" aca="1" ref="Z1954" ca="1">CELL("format",I1954)</f>
        <v>D1</v>
      </c>
      <c r="AA1954" s="6">
        <v>1953</v>
      </c>
      <c r="AB1954" s="173">
        <f t="shared" si="248"/>
        <v>2010</v>
      </c>
      <c r="AC1954" s="6">
        <f t="shared" si="241"/>
        <v>0</v>
      </c>
      <c r="AD1954" s="6">
        <f t="shared" si="242"/>
        <v>0</v>
      </c>
      <c r="AE1954" s="6">
        <f t="shared" si="244"/>
        <v>10</v>
      </c>
      <c r="AF1954" s="6" t="str">
        <f t="shared" si="243"/>
        <v>in Betrieb</v>
      </c>
    </row>
    <row r="1955" spans="1:32" x14ac:dyDescent="0.25">
      <c r="A1955" s="139" t="s">
        <v>4789</v>
      </c>
      <c r="B1955" s="139" t="s">
        <v>4790</v>
      </c>
      <c r="C1955" s="139"/>
      <c r="D1955" s="139">
        <v>14797</v>
      </c>
      <c r="E1955" s="139" t="s">
        <v>6474</v>
      </c>
      <c r="F1955" s="139" t="s">
        <v>6475</v>
      </c>
      <c r="G1955" s="139" t="s">
        <v>66</v>
      </c>
      <c r="H1955" s="139" t="s">
        <v>6476</v>
      </c>
      <c r="I1955" s="43"/>
      <c r="J1955" s="43"/>
      <c r="K1955" s="139" t="s">
        <v>1</v>
      </c>
      <c r="L1955" s="139" t="s">
        <v>29</v>
      </c>
      <c r="M1955" s="139"/>
      <c r="N1955" s="139"/>
      <c r="O1955" s="139" t="s">
        <v>29</v>
      </c>
      <c r="P1955" s="139" t="s">
        <v>55</v>
      </c>
      <c r="Q1955" s="139"/>
      <c r="R1955" s="140">
        <v>13.31</v>
      </c>
      <c r="S1955" s="140"/>
      <c r="T1955" s="151" t="s">
        <v>370</v>
      </c>
      <c r="U1955" s="140" t="s">
        <v>3122</v>
      </c>
      <c r="V1955" s="164" t="s">
        <v>1</v>
      </c>
      <c r="W1955" s="170">
        <f t="shared" si="247"/>
        <v>2010</v>
      </c>
      <c r="X1955" s="170" t="e">
        <f>INDEX(Kraftwerksliste!$C$21:$Z$559,MATCH(A1955,Kraftwerksliste!$D$21:$D$559,0),17)</f>
        <v>#N/A</v>
      </c>
      <c r="Z1955" s="153" t="str" cm="1">
        <f t="array" aca="1" ref="Z1955" ca="1">CELL("format",I1955)</f>
        <v>D1</v>
      </c>
      <c r="AA1955" s="6">
        <v>1954</v>
      </c>
      <c r="AB1955" s="173">
        <f t="shared" si="248"/>
        <v>2010</v>
      </c>
      <c r="AC1955" s="6">
        <f t="shared" si="241"/>
        <v>0</v>
      </c>
      <c r="AD1955" s="6">
        <f t="shared" si="242"/>
        <v>0</v>
      </c>
      <c r="AE1955" s="6">
        <f t="shared" si="244"/>
        <v>10</v>
      </c>
      <c r="AF1955" s="6" t="str">
        <f t="shared" si="243"/>
        <v>in Betrieb</v>
      </c>
    </row>
    <row r="1956" spans="1:32" ht="50" x14ac:dyDescent="0.25">
      <c r="A1956" s="54" t="s">
        <v>4277</v>
      </c>
      <c r="B1956" s="51" t="s">
        <v>939</v>
      </c>
      <c r="C1956" s="50" t="s">
        <v>4278</v>
      </c>
      <c r="D1956" s="75">
        <v>26723</v>
      </c>
      <c r="E1956" s="62" t="s">
        <v>934</v>
      </c>
      <c r="F1956" s="54" t="s">
        <v>6176</v>
      </c>
      <c r="G1956" s="56" t="s">
        <v>59</v>
      </c>
      <c r="H1956" s="50"/>
      <c r="I1956" s="38">
        <v>41991</v>
      </c>
      <c r="J1956" s="38">
        <v>41991</v>
      </c>
      <c r="K1956" s="50" t="s">
        <v>1</v>
      </c>
      <c r="L1956" s="50" t="s">
        <v>3864</v>
      </c>
      <c r="M1956" s="50"/>
      <c r="N1956" s="54"/>
      <c r="O1956" s="92" t="s">
        <v>3864</v>
      </c>
      <c r="P1956" s="50" t="s">
        <v>55</v>
      </c>
      <c r="Q1956" s="50"/>
      <c r="R1956" s="76">
        <v>11.45</v>
      </c>
      <c r="S1956" s="50"/>
      <c r="T1956" s="54" t="s">
        <v>370</v>
      </c>
      <c r="U1956" s="62" t="s">
        <v>161</v>
      </c>
      <c r="V1956" s="154" t="s">
        <v>1</v>
      </c>
      <c r="W1956" s="170" t="str">
        <f t="shared" ref="W1956:W1984" ca="1" si="249">IF(ISBLANK(I1956),2010,IF(Z1956="D1",YEAR(I1956),RIGHT(I1956,4)))</f>
        <v>1991</v>
      </c>
      <c r="X1956" s="170" t="e">
        <f>INDEX(Kraftwerksliste!$C$21:$Z$559,MATCH(A1956,Kraftwerksliste!$D$21:$D$559,0),17)</f>
        <v>#N/A</v>
      </c>
      <c r="Z1956" s="153" t="str" cm="1">
        <f t="array" aca="1" ref="Z1956" ca="1">CELL("format",I1956)</f>
        <v>F0</v>
      </c>
      <c r="AA1956" s="6">
        <v>1955</v>
      </c>
      <c r="AB1956" s="173" t="str">
        <f t="shared" ref="AB1956:AB1984" ca="1" si="250">W1956</f>
        <v>1991</v>
      </c>
      <c r="AC1956" s="6">
        <f t="shared" si="241"/>
        <v>0</v>
      </c>
      <c r="AD1956" s="6">
        <f t="shared" si="242"/>
        <v>0</v>
      </c>
      <c r="AE1956" s="6">
        <f t="shared" si="244"/>
        <v>10</v>
      </c>
      <c r="AF1956" s="6" t="str">
        <f t="shared" si="243"/>
        <v>in Betrieb</v>
      </c>
    </row>
    <row r="1957" spans="1:32" ht="14.5" x14ac:dyDescent="0.35">
      <c r="A1957" s="122" t="s">
        <v>4431</v>
      </c>
      <c r="B1957" s="122" t="s">
        <v>3953</v>
      </c>
      <c r="C1957" s="122" t="s">
        <v>4432</v>
      </c>
      <c r="D1957" s="122">
        <v>39319</v>
      </c>
      <c r="E1957" s="122" t="s">
        <v>6254</v>
      </c>
      <c r="F1957" s="122" t="s">
        <v>6255</v>
      </c>
      <c r="G1957" s="119" t="s">
        <v>99</v>
      </c>
      <c r="H1957" s="122"/>
      <c r="I1957" s="43">
        <v>41988</v>
      </c>
      <c r="J1957" s="43">
        <v>41988</v>
      </c>
      <c r="K1957" s="50" t="s">
        <v>1</v>
      </c>
      <c r="L1957" s="88" t="s">
        <v>3864</v>
      </c>
      <c r="M1957" s="122"/>
      <c r="N1957" s="122"/>
      <c r="O1957" s="88" t="s">
        <v>3864</v>
      </c>
      <c r="P1957" s="121" t="s">
        <v>55</v>
      </c>
      <c r="Q1957" s="122"/>
      <c r="R1957" s="134">
        <v>26.6</v>
      </c>
      <c r="S1957" s="58"/>
      <c r="T1957" s="50" t="s">
        <v>370</v>
      </c>
      <c r="U1957" s="62" t="s">
        <v>252</v>
      </c>
      <c r="V1957" s="154" t="s">
        <v>1</v>
      </c>
      <c r="W1957" s="170">
        <f t="shared" ca="1" si="249"/>
        <v>2014</v>
      </c>
      <c r="X1957" s="170" t="e">
        <f>INDEX(Kraftwerksliste!$C$21:$Z$559,MATCH(A1957,Kraftwerksliste!$D$21:$D$559,0),17)</f>
        <v>#N/A</v>
      </c>
      <c r="Z1957" s="153" t="str" cm="1">
        <f t="array" aca="1" ref="Z1957" ca="1">CELL("format",I1957)</f>
        <v>D1</v>
      </c>
      <c r="AA1957" s="6">
        <v>1956</v>
      </c>
      <c r="AB1957" s="173">
        <f t="shared" ca="1" si="250"/>
        <v>2014</v>
      </c>
      <c r="AC1957" s="6">
        <f t="shared" si="241"/>
        <v>0</v>
      </c>
      <c r="AD1957" s="6">
        <f t="shared" si="242"/>
        <v>0</v>
      </c>
      <c r="AE1957" s="6">
        <f t="shared" si="244"/>
        <v>10</v>
      </c>
      <c r="AF1957" s="6" t="str">
        <f t="shared" si="243"/>
        <v>in Betrieb</v>
      </c>
    </row>
    <row r="1958" spans="1:32" ht="138.5" x14ac:dyDescent="0.35">
      <c r="A1958" s="84" t="s">
        <v>4618</v>
      </c>
      <c r="B1958" s="86" t="s">
        <v>3953</v>
      </c>
      <c r="C1958" s="85" t="s">
        <v>4619</v>
      </c>
      <c r="D1958" s="75">
        <v>66929</v>
      </c>
      <c r="E1958" s="85" t="s">
        <v>6371</v>
      </c>
      <c r="F1958" s="86"/>
      <c r="G1958" s="85" t="s">
        <v>98</v>
      </c>
      <c r="H1958" s="87"/>
      <c r="I1958" s="43">
        <v>42642</v>
      </c>
      <c r="J1958" s="43">
        <v>42642</v>
      </c>
      <c r="K1958" s="50" t="s">
        <v>1</v>
      </c>
      <c r="L1958" s="51" t="s">
        <v>3864</v>
      </c>
      <c r="M1958" s="51"/>
      <c r="N1958" s="51"/>
      <c r="O1958" s="51" t="s">
        <v>3864</v>
      </c>
      <c r="P1958" s="50" t="s">
        <v>55</v>
      </c>
      <c r="Q1958" s="50"/>
      <c r="R1958" s="76">
        <v>16.649999999999999</v>
      </c>
      <c r="S1958" s="90" t="s">
        <v>4619</v>
      </c>
      <c r="T1958" s="54" t="s">
        <v>370</v>
      </c>
      <c r="U1958" s="85" t="s">
        <v>150</v>
      </c>
      <c r="V1958" s="161" t="s">
        <v>1</v>
      </c>
      <c r="W1958" s="170">
        <f t="shared" ca="1" si="249"/>
        <v>2016</v>
      </c>
      <c r="X1958" s="170" t="e">
        <f>INDEX(Kraftwerksliste!$C$21:$Z$559,MATCH(A1958,Kraftwerksliste!$D$21:$D$559,0),17)</f>
        <v>#N/A</v>
      </c>
      <c r="Z1958" s="153" t="str" cm="1">
        <f t="array" aca="1" ref="Z1958" ca="1">CELL("format",I1958)</f>
        <v>D1</v>
      </c>
      <c r="AA1958" s="6">
        <v>1957</v>
      </c>
      <c r="AB1958" s="173">
        <f t="shared" ca="1" si="250"/>
        <v>2016</v>
      </c>
      <c r="AC1958" s="6">
        <f t="shared" si="241"/>
        <v>0</v>
      </c>
      <c r="AD1958" s="6">
        <f t="shared" si="242"/>
        <v>0</v>
      </c>
      <c r="AE1958" s="6">
        <f t="shared" si="244"/>
        <v>10</v>
      </c>
      <c r="AF1958" s="6" t="str">
        <f t="shared" si="243"/>
        <v>in Betrieb</v>
      </c>
    </row>
    <row r="1959" spans="1:32" x14ac:dyDescent="0.25">
      <c r="A1959" s="139" t="s">
        <v>5469</v>
      </c>
      <c r="B1959" s="139" t="s">
        <v>3953</v>
      </c>
      <c r="C1959" s="139" t="s">
        <v>5470</v>
      </c>
      <c r="D1959" s="139">
        <v>99195</v>
      </c>
      <c r="E1959" s="139" t="s">
        <v>6867</v>
      </c>
      <c r="F1959" s="139"/>
      <c r="G1959" s="139" t="s">
        <v>169</v>
      </c>
      <c r="H1959" s="139"/>
      <c r="I1959" s="43">
        <v>43007</v>
      </c>
      <c r="J1959" s="43">
        <v>43007</v>
      </c>
      <c r="K1959" s="139" t="s">
        <v>1</v>
      </c>
      <c r="L1959" s="139" t="s">
        <v>3864</v>
      </c>
      <c r="M1959" s="139"/>
      <c r="N1959" s="139"/>
      <c r="O1959" s="139" t="s">
        <v>3864</v>
      </c>
      <c r="P1959" s="139" t="s">
        <v>55</v>
      </c>
      <c r="Q1959" s="139"/>
      <c r="R1959" s="140">
        <v>26.7</v>
      </c>
      <c r="S1959" s="140"/>
      <c r="T1959" s="151" t="s">
        <v>370</v>
      </c>
      <c r="U1959" s="140" t="s">
        <v>3382</v>
      </c>
      <c r="V1959" s="164" t="s">
        <v>1</v>
      </c>
      <c r="W1959" s="170">
        <f t="shared" ca="1" si="249"/>
        <v>2017</v>
      </c>
      <c r="X1959" s="170" t="e">
        <f>INDEX(Kraftwerksliste!$C$21:$Z$559,MATCH(A1959,Kraftwerksliste!$D$21:$D$559,0),17)</f>
        <v>#N/A</v>
      </c>
      <c r="Z1959" s="153" t="str" cm="1">
        <f t="array" aca="1" ref="Z1959" ca="1">CELL("format",I1959)</f>
        <v>D1</v>
      </c>
      <c r="AA1959" s="6">
        <v>1958</v>
      </c>
      <c r="AB1959" s="173">
        <f t="shared" ca="1" si="250"/>
        <v>2017</v>
      </c>
      <c r="AC1959" s="6">
        <f t="shared" si="241"/>
        <v>0</v>
      </c>
      <c r="AD1959" s="6">
        <f t="shared" si="242"/>
        <v>0</v>
      </c>
      <c r="AE1959" s="6">
        <f t="shared" si="244"/>
        <v>10</v>
      </c>
      <c r="AF1959" s="6" t="str">
        <f t="shared" si="243"/>
        <v>in Betrieb</v>
      </c>
    </row>
    <row r="1960" spans="1:32" x14ac:dyDescent="0.25">
      <c r="A1960" s="139" t="s">
        <v>5209</v>
      </c>
      <c r="B1960" s="139" t="s">
        <v>5210</v>
      </c>
      <c r="C1960" s="139" t="s">
        <v>5211</v>
      </c>
      <c r="D1960" s="139">
        <v>63067</v>
      </c>
      <c r="E1960" s="139" t="s">
        <v>2412</v>
      </c>
      <c r="F1960" s="139" t="s">
        <v>6713</v>
      </c>
      <c r="G1960" s="139" t="s">
        <v>220</v>
      </c>
      <c r="H1960" s="139"/>
      <c r="I1960" s="43">
        <v>41596</v>
      </c>
      <c r="J1960" s="43">
        <v>41596</v>
      </c>
      <c r="K1960" s="139" t="s">
        <v>1</v>
      </c>
      <c r="L1960" s="139" t="s">
        <v>3864</v>
      </c>
      <c r="M1960" s="139"/>
      <c r="N1960" s="139"/>
      <c r="O1960" s="139" t="s">
        <v>3864</v>
      </c>
      <c r="P1960" s="139" t="s">
        <v>55</v>
      </c>
      <c r="Q1960" s="139"/>
      <c r="R1960" s="140">
        <v>12.2</v>
      </c>
      <c r="S1960" s="140"/>
      <c r="T1960" s="151" t="s">
        <v>370</v>
      </c>
      <c r="U1960" s="140" t="s">
        <v>150</v>
      </c>
      <c r="V1960" s="164" t="s">
        <v>1</v>
      </c>
      <c r="W1960" s="170">
        <f t="shared" ca="1" si="249"/>
        <v>2013</v>
      </c>
      <c r="X1960" s="170" t="e">
        <f>INDEX(Kraftwerksliste!$C$21:$Z$559,MATCH(A1960,Kraftwerksliste!$D$21:$D$559,0),17)</f>
        <v>#N/A</v>
      </c>
      <c r="Z1960" s="153" t="str" cm="1">
        <f t="array" aca="1" ref="Z1960" ca="1">CELL("format",I1960)</f>
        <v>D1</v>
      </c>
      <c r="AA1960" s="6">
        <v>1959</v>
      </c>
      <c r="AB1960" s="173">
        <f t="shared" ca="1" si="250"/>
        <v>2013</v>
      </c>
      <c r="AC1960" s="6">
        <f t="shared" si="241"/>
        <v>0</v>
      </c>
      <c r="AD1960" s="6">
        <f t="shared" si="242"/>
        <v>0</v>
      </c>
      <c r="AE1960" s="6">
        <f t="shared" si="244"/>
        <v>10</v>
      </c>
      <c r="AF1960" s="6" t="str">
        <f t="shared" si="243"/>
        <v>in Betrieb</v>
      </c>
    </row>
    <row r="1961" spans="1:32" x14ac:dyDescent="0.25">
      <c r="A1961" s="139" t="s">
        <v>5212</v>
      </c>
      <c r="B1961" s="139" t="s">
        <v>5213</v>
      </c>
      <c r="C1961" s="139" t="s">
        <v>5214</v>
      </c>
      <c r="D1961" s="139">
        <v>63067</v>
      </c>
      <c r="E1961" s="139" t="s">
        <v>2412</v>
      </c>
      <c r="F1961" s="139" t="s">
        <v>6713</v>
      </c>
      <c r="G1961" s="139" t="s">
        <v>220</v>
      </c>
      <c r="H1961" s="139"/>
      <c r="I1961" s="43">
        <v>41596</v>
      </c>
      <c r="J1961" s="43">
        <v>41596</v>
      </c>
      <c r="K1961" s="139" t="s">
        <v>1</v>
      </c>
      <c r="L1961" s="139" t="s">
        <v>3864</v>
      </c>
      <c r="M1961" s="139"/>
      <c r="N1961" s="139"/>
      <c r="O1961" s="139" t="s">
        <v>3864</v>
      </c>
      <c r="P1961" s="139" t="s">
        <v>55</v>
      </c>
      <c r="Q1961" s="139"/>
      <c r="R1961" s="140">
        <v>12.2</v>
      </c>
      <c r="S1961" s="140"/>
      <c r="T1961" s="151" t="s">
        <v>370</v>
      </c>
      <c r="U1961" s="140" t="s">
        <v>150</v>
      </c>
      <c r="V1961" s="164" t="s">
        <v>1</v>
      </c>
      <c r="W1961" s="170">
        <f t="shared" ca="1" si="249"/>
        <v>2013</v>
      </c>
      <c r="X1961" s="170" t="e">
        <f>INDEX(Kraftwerksliste!$C$21:$Z$559,MATCH(A1961,Kraftwerksliste!$D$21:$D$559,0),17)</f>
        <v>#N/A</v>
      </c>
      <c r="Z1961" s="153" t="str" cm="1">
        <f t="array" aca="1" ref="Z1961" ca="1">CELL("format",I1961)</f>
        <v>D1</v>
      </c>
      <c r="AA1961" s="6">
        <v>1960</v>
      </c>
      <c r="AB1961" s="173">
        <f t="shared" ca="1" si="250"/>
        <v>2013</v>
      </c>
      <c r="AC1961" s="6">
        <f t="shared" si="241"/>
        <v>0</v>
      </c>
      <c r="AD1961" s="6">
        <f t="shared" si="242"/>
        <v>0</v>
      </c>
      <c r="AE1961" s="6">
        <f t="shared" si="244"/>
        <v>10</v>
      </c>
      <c r="AF1961" s="6" t="str">
        <f t="shared" si="243"/>
        <v>in Betrieb</v>
      </c>
    </row>
    <row r="1962" spans="1:32" ht="14.5" x14ac:dyDescent="0.35">
      <c r="A1962" s="122" t="s">
        <v>675</v>
      </c>
      <c r="B1962" s="122" t="s">
        <v>676</v>
      </c>
      <c r="C1962" s="122" t="s">
        <v>677</v>
      </c>
      <c r="D1962" s="122">
        <v>7546</v>
      </c>
      <c r="E1962" s="122" t="s">
        <v>678</v>
      </c>
      <c r="F1962" s="122"/>
      <c r="G1962" s="119" t="s">
        <v>169</v>
      </c>
      <c r="H1962" s="122"/>
      <c r="I1962" s="30">
        <v>43452</v>
      </c>
      <c r="J1962" s="30">
        <v>43452</v>
      </c>
      <c r="K1962" s="50" t="s">
        <v>1</v>
      </c>
      <c r="L1962" s="88" t="s">
        <v>20</v>
      </c>
      <c r="M1962" s="122"/>
      <c r="N1962" s="122"/>
      <c r="O1962" s="88" t="s">
        <v>20</v>
      </c>
      <c r="P1962" s="121" t="s">
        <v>58</v>
      </c>
      <c r="Q1962" s="122" t="s">
        <v>55</v>
      </c>
      <c r="R1962" s="134">
        <v>17.3</v>
      </c>
      <c r="S1962" s="58"/>
      <c r="T1962" s="50" t="s">
        <v>149</v>
      </c>
      <c r="U1962" s="62" t="s">
        <v>679</v>
      </c>
      <c r="V1962" s="154" t="s">
        <v>1</v>
      </c>
      <c r="W1962" s="170">
        <f t="shared" ca="1" si="249"/>
        <v>2018</v>
      </c>
      <c r="X1962" s="170" t="str">
        <f>INDEX(Kraftwerksliste!$C$21:$Z$559,MATCH(A1962,Kraftwerksliste!$D$21:$D$559,0),17)</f>
        <v>Combustion Engine</v>
      </c>
      <c r="Z1962" s="153" t="str" cm="1">
        <f t="array" aca="1" ref="Z1962" ca="1">CELL("format",I1962)</f>
        <v>D1</v>
      </c>
      <c r="AA1962" s="6">
        <v>1961</v>
      </c>
      <c r="AB1962" s="173">
        <f t="shared" ca="1" si="250"/>
        <v>2018</v>
      </c>
      <c r="AC1962" s="6">
        <f t="shared" si="241"/>
        <v>0</v>
      </c>
      <c r="AD1962" s="6">
        <f t="shared" si="242"/>
        <v>0</v>
      </c>
      <c r="AE1962" s="6">
        <f t="shared" si="244"/>
        <v>10</v>
      </c>
      <c r="AF1962" s="6" t="str">
        <f t="shared" si="243"/>
        <v>in Betrieb</v>
      </c>
    </row>
    <row r="1963" spans="1:32" ht="14.5" x14ac:dyDescent="0.35">
      <c r="A1963" s="122" t="s">
        <v>680</v>
      </c>
      <c r="B1963" s="122" t="s">
        <v>676</v>
      </c>
      <c r="C1963" s="122" t="s">
        <v>681</v>
      </c>
      <c r="D1963" s="122">
        <v>7549</v>
      </c>
      <c r="E1963" s="122" t="s">
        <v>678</v>
      </c>
      <c r="F1963" s="122"/>
      <c r="G1963" s="119" t="s">
        <v>169</v>
      </c>
      <c r="H1963" s="122"/>
      <c r="I1963" s="30">
        <v>43452</v>
      </c>
      <c r="J1963" s="30">
        <v>43452</v>
      </c>
      <c r="K1963" s="50" t="s">
        <v>1</v>
      </c>
      <c r="L1963" s="88" t="s">
        <v>20</v>
      </c>
      <c r="M1963" s="122"/>
      <c r="N1963" s="122"/>
      <c r="O1963" s="88" t="s">
        <v>20</v>
      </c>
      <c r="P1963" s="121" t="s">
        <v>58</v>
      </c>
      <c r="Q1963" s="122" t="s">
        <v>55</v>
      </c>
      <c r="R1963" s="134">
        <v>22.05</v>
      </c>
      <c r="S1963" s="58"/>
      <c r="T1963" s="50" t="s">
        <v>149</v>
      </c>
      <c r="U1963" s="62" t="s">
        <v>679</v>
      </c>
      <c r="V1963" s="154" t="s">
        <v>1</v>
      </c>
      <c r="W1963" s="170">
        <f t="shared" ca="1" si="249"/>
        <v>2018</v>
      </c>
      <c r="X1963" s="170" t="str">
        <f>INDEX(Kraftwerksliste!$C$21:$Z$559,MATCH(A1963,Kraftwerksliste!$D$21:$D$559,0),17)</f>
        <v>Combustion Engine</v>
      </c>
      <c r="Z1963" s="153" t="str" cm="1">
        <f t="array" aca="1" ref="Z1963" ca="1">CELL("format",I1963)</f>
        <v>D1</v>
      </c>
      <c r="AA1963" s="6">
        <v>1962</v>
      </c>
      <c r="AB1963" s="173">
        <f t="shared" ca="1" si="250"/>
        <v>2018</v>
      </c>
      <c r="AC1963" s="6">
        <f t="shared" si="241"/>
        <v>0</v>
      </c>
      <c r="AD1963" s="6">
        <f t="shared" si="242"/>
        <v>0</v>
      </c>
      <c r="AE1963" s="6">
        <f t="shared" si="244"/>
        <v>10</v>
      </c>
      <c r="AF1963" s="6" t="str">
        <f t="shared" si="243"/>
        <v>in Betrieb</v>
      </c>
    </row>
    <row r="1964" spans="1:32" x14ac:dyDescent="0.25">
      <c r="A1964" s="50" t="s">
        <v>3401</v>
      </c>
      <c r="B1964" s="33" t="s">
        <v>245</v>
      </c>
      <c r="C1964" s="33" t="s">
        <v>3402</v>
      </c>
      <c r="D1964" s="80">
        <v>36433</v>
      </c>
      <c r="E1964" s="33" t="s">
        <v>247</v>
      </c>
      <c r="F1964" s="33"/>
      <c r="G1964" s="36" t="s">
        <v>169</v>
      </c>
      <c r="H1964" s="33" t="s">
        <v>3402</v>
      </c>
      <c r="I1964" s="30">
        <v>43438</v>
      </c>
      <c r="J1964" s="30">
        <v>43438</v>
      </c>
      <c r="K1964" s="50" t="s">
        <v>1</v>
      </c>
      <c r="L1964" s="58" t="s">
        <v>20</v>
      </c>
      <c r="M1964" s="58"/>
      <c r="N1964" s="58"/>
      <c r="O1964" s="58" t="s">
        <v>20</v>
      </c>
      <c r="P1964" s="33" t="s">
        <v>58</v>
      </c>
      <c r="Q1964" s="33" t="s">
        <v>55</v>
      </c>
      <c r="R1964" s="52">
        <v>10</v>
      </c>
      <c r="S1964" s="50" t="s">
        <v>250</v>
      </c>
      <c r="T1964" s="146" t="s">
        <v>149</v>
      </c>
      <c r="U1964" s="33" t="s">
        <v>3382</v>
      </c>
      <c r="V1964" s="159" t="s">
        <v>1</v>
      </c>
      <c r="W1964" s="170">
        <f t="shared" ca="1" si="249"/>
        <v>2018</v>
      </c>
      <c r="X1964" s="170" t="str">
        <f>INDEX(Kraftwerksliste!$C$21:$Z$559,MATCH(A1964,Kraftwerksliste!$D$21:$D$559,0),17)</f>
        <v>Combustion Engine</v>
      </c>
      <c r="Z1964" s="153" t="str" cm="1">
        <f t="array" aca="1" ref="Z1964" ca="1">CELL("format",I1964)</f>
        <v>D1</v>
      </c>
      <c r="AA1964" s="6">
        <v>1963</v>
      </c>
      <c r="AB1964" s="173">
        <f t="shared" ca="1" si="250"/>
        <v>2018</v>
      </c>
      <c r="AC1964" s="6">
        <f t="shared" si="241"/>
        <v>0</v>
      </c>
      <c r="AD1964" s="6">
        <f t="shared" si="242"/>
        <v>0</v>
      </c>
      <c r="AE1964" s="6">
        <f t="shared" si="244"/>
        <v>10</v>
      </c>
      <c r="AF1964" s="6" t="str">
        <f t="shared" si="243"/>
        <v>in Betrieb</v>
      </c>
    </row>
    <row r="1965" spans="1:32" x14ac:dyDescent="0.25">
      <c r="A1965" s="50" t="s">
        <v>4069</v>
      </c>
      <c r="B1965" s="50" t="s">
        <v>4070</v>
      </c>
      <c r="C1965" s="50" t="s">
        <v>4071</v>
      </c>
      <c r="D1965" s="77">
        <v>25852</v>
      </c>
      <c r="E1965" s="50" t="s">
        <v>6066</v>
      </c>
      <c r="F1965" s="50" t="s">
        <v>6067</v>
      </c>
      <c r="G1965" s="56" t="s">
        <v>78</v>
      </c>
      <c r="H1965" s="50"/>
      <c r="I1965" s="43">
        <v>41611</v>
      </c>
      <c r="J1965" s="43">
        <v>41611</v>
      </c>
      <c r="K1965" s="50" t="s">
        <v>1</v>
      </c>
      <c r="L1965" s="50" t="s">
        <v>3864</v>
      </c>
      <c r="M1965" s="50"/>
      <c r="N1965" s="50"/>
      <c r="O1965" s="50" t="s">
        <v>3864</v>
      </c>
      <c r="P1965" s="50" t="s">
        <v>55</v>
      </c>
      <c r="Q1965" s="50"/>
      <c r="R1965" s="104">
        <v>56.3</v>
      </c>
      <c r="S1965" s="59"/>
      <c r="T1965" s="54" t="s">
        <v>1280</v>
      </c>
      <c r="U1965" s="50" t="s">
        <v>7189</v>
      </c>
      <c r="V1965" s="153" t="s">
        <v>1</v>
      </c>
      <c r="W1965" s="170">
        <f t="shared" ca="1" si="249"/>
        <v>2013</v>
      </c>
      <c r="X1965" s="170" t="e">
        <f>INDEX(Kraftwerksliste!$C$21:$Z$559,MATCH(A1965,Kraftwerksliste!$D$21:$D$559,0),17)</f>
        <v>#N/A</v>
      </c>
      <c r="Z1965" s="153" t="str" cm="1">
        <f t="array" aca="1" ref="Z1965" ca="1">CELL("format",I1965)</f>
        <v>D1</v>
      </c>
      <c r="AA1965" s="6">
        <v>1964</v>
      </c>
      <c r="AB1965" s="173">
        <f t="shared" ca="1" si="250"/>
        <v>2013</v>
      </c>
      <c r="AC1965" s="6">
        <f t="shared" si="241"/>
        <v>0</v>
      </c>
      <c r="AD1965" s="6">
        <f t="shared" si="242"/>
        <v>0</v>
      </c>
      <c r="AE1965" s="6">
        <f t="shared" si="244"/>
        <v>10</v>
      </c>
      <c r="AF1965" s="6" t="str">
        <f t="shared" si="243"/>
        <v>in Betrieb</v>
      </c>
    </row>
    <row r="1966" spans="1:32" x14ac:dyDescent="0.25">
      <c r="A1966" s="139" t="s">
        <v>5323</v>
      </c>
      <c r="B1966" s="139" t="s">
        <v>5324</v>
      </c>
      <c r="C1966" s="139" t="s">
        <v>5325</v>
      </c>
      <c r="D1966" s="139">
        <v>39291</v>
      </c>
      <c r="E1966" s="139" t="s">
        <v>6782</v>
      </c>
      <c r="F1966" s="139"/>
      <c r="G1966" s="139" t="s">
        <v>99</v>
      </c>
      <c r="H1966" s="139"/>
      <c r="I1966" s="30">
        <v>41739</v>
      </c>
      <c r="J1966" s="30">
        <v>41739</v>
      </c>
      <c r="K1966" s="139" t="s">
        <v>1</v>
      </c>
      <c r="L1966" s="139" t="s">
        <v>3864</v>
      </c>
      <c r="M1966" s="139"/>
      <c r="N1966" s="139"/>
      <c r="O1966" s="139" t="s">
        <v>3864</v>
      </c>
      <c r="P1966" s="139" t="s">
        <v>55</v>
      </c>
      <c r="Q1966" s="139" t="s">
        <v>58</v>
      </c>
      <c r="R1966" s="140">
        <v>18.399999999999999</v>
      </c>
      <c r="S1966" s="140" t="s">
        <v>5428</v>
      </c>
      <c r="T1966" s="151" t="s">
        <v>149</v>
      </c>
      <c r="U1966" s="140" t="s">
        <v>1473</v>
      </c>
      <c r="V1966" s="164" t="s">
        <v>1</v>
      </c>
      <c r="W1966" s="170">
        <f t="shared" ca="1" si="249"/>
        <v>2014</v>
      </c>
      <c r="X1966" s="170" t="e">
        <f>INDEX(Kraftwerksliste!$C$21:$Z$559,MATCH(A1966,Kraftwerksliste!$D$21:$D$559,0),17)</f>
        <v>#N/A</v>
      </c>
      <c r="Z1966" s="153" t="str" cm="1">
        <f t="array" aca="1" ref="Z1966" ca="1">CELL("format",I1966)</f>
        <v>D1</v>
      </c>
      <c r="AA1966" s="6">
        <v>1965</v>
      </c>
      <c r="AB1966" s="173">
        <f t="shared" ca="1" si="250"/>
        <v>2014</v>
      </c>
      <c r="AC1966" s="6">
        <f t="shared" si="241"/>
        <v>0</v>
      </c>
      <c r="AD1966" s="6">
        <f t="shared" si="242"/>
        <v>0</v>
      </c>
      <c r="AE1966" s="6">
        <f t="shared" si="244"/>
        <v>10</v>
      </c>
      <c r="AF1966" s="6" t="str">
        <f t="shared" si="243"/>
        <v>in Betrieb</v>
      </c>
    </row>
    <row r="1967" spans="1:32" x14ac:dyDescent="0.25">
      <c r="A1967" s="50" t="s">
        <v>4224</v>
      </c>
      <c r="B1967" s="50" t="s">
        <v>4225</v>
      </c>
      <c r="C1967" s="50" t="s">
        <v>4226</v>
      </c>
      <c r="D1967" s="77">
        <v>6193</v>
      </c>
      <c r="E1967" s="50" t="s">
        <v>6146</v>
      </c>
      <c r="F1967" s="50" t="s">
        <v>6148</v>
      </c>
      <c r="G1967" s="56" t="s">
        <v>99</v>
      </c>
      <c r="H1967" s="50"/>
      <c r="I1967" s="43">
        <v>41144</v>
      </c>
      <c r="J1967" s="43">
        <v>41144</v>
      </c>
      <c r="K1967" s="50" t="s">
        <v>1</v>
      </c>
      <c r="L1967" s="50" t="s">
        <v>3864</v>
      </c>
      <c r="M1967" s="50"/>
      <c r="N1967" s="50"/>
      <c r="O1967" s="50" t="s">
        <v>3864</v>
      </c>
      <c r="P1967" s="50" t="s">
        <v>55</v>
      </c>
      <c r="Q1967" s="50"/>
      <c r="R1967" s="55">
        <v>21.999999999999996</v>
      </c>
      <c r="S1967" s="50" t="s">
        <v>7222</v>
      </c>
      <c r="T1967" s="54" t="s">
        <v>1280</v>
      </c>
      <c r="U1967" s="50" t="s">
        <v>100</v>
      </c>
      <c r="V1967" s="153" t="s">
        <v>1</v>
      </c>
      <c r="W1967" s="170">
        <f t="shared" ca="1" si="249"/>
        <v>2012</v>
      </c>
      <c r="X1967" s="170" t="e">
        <f>INDEX(Kraftwerksliste!$C$21:$Z$559,MATCH(A1967,Kraftwerksliste!$D$21:$D$559,0),17)</f>
        <v>#N/A</v>
      </c>
      <c r="Z1967" s="153" t="str" cm="1">
        <f t="array" aca="1" ref="Z1967" ca="1">CELL("format",I1967)</f>
        <v>D1</v>
      </c>
      <c r="AA1967" s="6">
        <v>1966</v>
      </c>
      <c r="AB1967" s="173">
        <f t="shared" ca="1" si="250"/>
        <v>2012</v>
      </c>
      <c r="AC1967" s="6">
        <f t="shared" si="241"/>
        <v>0</v>
      </c>
      <c r="AD1967" s="6">
        <f t="shared" si="242"/>
        <v>0</v>
      </c>
      <c r="AE1967" s="6">
        <f t="shared" si="244"/>
        <v>10</v>
      </c>
      <c r="AF1967" s="6" t="str">
        <f t="shared" si="243"/>
        <v>in Betrieb</v>
      </c>
    </row>
    <row r="1968" spans="1:32" x14ac:dyDescent="0.25">
      <c r="A1968" s="139" t="s">
        <v>5714</v>
      </c>
      <c r="B1968" s="139" t="s">
        <v>5715</v>
      </c>
      <c r="C1968" s="139" t="s">
        <v>5716</v>
      </c>
      <c r="D1968" s="139">
        <v>92355</v>
      </c>
      <c r="E1968" s="139" t="s">
        <v>7029</v>
      </c>
      <c r="F1968" s="139" t="s">
        <v>7030</v>
      </c>
      <c r="G1968" s="139" t="s">
        <v>127</v>
      </c>
      <c r="H1968" s="139"/>
      <c r="I1968" s="43">
        <v>40777</v>
      </c>
      <c r="J1968" s="43">
        <v>40777</v>
      </c>
      <c r="K1968" s="139" t="s">
        <v>1</v>
      </c>
      <c r="L1968" s="139" t="s">
        <v>3864</v>
      </c>
      <c r="M1968" s="139"/>
      <c r="N1968" s="139"/>
      <c r="O1968" s="139" t="s">
        <v>3864</v>
      </c>
      <c r="P1968" s="139" t="s">
        <v>55</v>
      </c>
      <c r="Q1968" s="139"/>
      <c r="R1968" s="140">
        <v>11.5</v>
      </c>
      <c r="S1968" s="140">
        <v>50310139338</v>
      </c>
      <c r="T1968" s="151" t="s">
        <v>149</v>
      </c>
      <c r="U1968" s="140" t="s">
        <v>623</v>
      </c>
      <c r="V1968" s="164" t="s">
        <v>1</v>
      </c>
      <c r="W1968" s="170">
        <f t="shared" ca="1" si="249"/>
        <v>2011</v>
      </c>
      <c r="X1968" s="170" t="e">
        <f>INDEX(Kraftwerksliste!$C$21:$Z$559,MATCH(A1968,Kraftwerksliste!$D$21:$D$559,0),17)</f>
        <v>#N/A</v>
      </c>
      <c r="Z1968" s="153" t="str" cm="1">
        <f t="array" aca="1" ref="Z1968" ca="1">CELL("format",I1968)</f>
        <v>D1</v>
      </c>
      <c r="AA1968" s="6">
        <v>1967</v>
      </c>
      <c r="AB1968" s="173">
        <f t="shared" ca="1" si="250"/>
        <v>2011</v>
      </c>
      <c r="AC1968" s="6">
        <f t="shared" si="241"/>
        <v>0</v>
      </c>
      <c r="AD1968" s="6">
        <f t="shared" si="242"/>
        <v>0</v>
      </c>
      <c r="AE1968" s="6">
        <f t="shared" si="244"/>
        <v>10</v>
      </c>
      <c r="AF1968" s="6" t="str">
        <f t="shared" si="243"/>
        <v>in Betrieb</v>
      </c>
    </row>
    <row r="1969" spans="1:32" x14ac:dyDescent="0.25">
      <c r="A1969" s="50" t="s">
        <v>4221</v>
      </c>
      <c r="B1969" s="50" t="s">
        <v>4222</v>
      </c>
      <c r="C1969" s="50" t="s">
        <v>4223</v>
      </c>
      <c r="D1969" s="77">
        <v>6193</v>
      </c>
      <c r="E1969" s="50" t="s">
        <v>6146</v>
      </c>
      <c r="F1969" s="50" t="s">
        <v>6147</v>
      </c>
      <c r="G1969" s="56" t="s">
        <v>99</v>
      </c>
      <c r="H1969" s="50"/>
      <c r="I1969" s="43">
        <v>39917</v>
      </c>
      <c r="J1969" s="43">
        <v>39917</v>
      </c>
      <c r="K1969" s="50" t="s">
        <v>1</v>
      </c>
      <c r="L1969" s="50" t="s">
        <v>3864</v>
      </c>
      <c r="M1969" s="50"/>
      <c r="N1969" s="50"/>
      <c r="O1969" s="50" t="s">
        <v>3864</v>
      </c>
      <c r="P1969" s="50" t="s">
        <v>55</v>
      </c>
      <c r="Q1969" s="50"/>
      <c r="R1969" s="55">
        <v>12</v>
      </c>
      <c r="S1969" s="50" t="s">
        <v>7221</v>
      </c>
      <c r="T1969" s="54" t="s">
        <v>1280</v>
      </c>
      <c r="U1969" s="50" t="s">
        <v>100</v>
      </c>
      <c r="V1969" s="153" t="s">
        <v>1</v>
      </c>
      <c r="W1969" s="170">
        <f t="shared" ca="1" si="249"/>
        <v>2009</v>
      </c>
      <c r="X1969" s="170" t="e">
        <f>INDEX(Kraftwerksliste!$C$21:$Z$559,MATCH(A1969,Kraftwerksliste!$D$21:$D$559,0),17)</f>
        <v>#N/A</v>
      </c>
      <c r="Z1969" s="153" t="str" cm="1">
        <f t="array" aca="1" ref="Z1969" ca="1">CELL("format",I1969)</f>
        <v>D1</v>
      </c>
      <c r="AA1969" s="6">
        <v>1968</v>
      </c>
      <c r="AB1969" s="173">
        <f t="shared" ca="1" si="250"/>
        <v>2009</v>
      </c>
      <c r="AC1969" s="6">
        <f t="shared" si="241"/>
        <v>0</v>
      </c>
      <c r="AD1969" s="6">
        <f t="shared" si="242"/>
        <v>0</v>
      </c>
      <c r="AE1969" s="6">
        <f t="shared" si="244"/>
        <v>10</v>
      </c>
      <c r="AF1969" s="6" t="str">
        <f t="shared" si="243"/>
        <v>in Betrieb</v>
      </c>
    </row>
    <row r="1970" spans="1:32" x14ac:dyDescent="0.25">
      <c r="A1970" s="139" t="s">
        <v>4856</v>
      </c>
      <c r="B1970" s="139" t="s">
        <v>4857</v>
      </c>
      <c r="C1970" s="139" t="s">
        <v>4858</v>
      </c>
      <c r="D1970" s="139">
        <v>27449</v>
      </c>
      <c r="E1970" s="139" t="s">
        <v>6514</v>
      </c>
      <c r="F1970" s="139" t="s">
        <v>6515</v>
      </c>
      <c r="G1970" s="139" t="s">
        <v>59</v>
      </c>
      <c r="H1970" s="139"/>
      <c r="I1970" s="43">
        <v>43007</v>
      </c>
      <c r="J1970" s="43">
        <v>43007</v>
      </c>
      <c r="K1970" s="139" t="s">
        <v>1</v>
      </c>
      <c r="L1970" s="139" t="s">
        <v>3864</v>
      </c>
      <c r="M1970" s="139"/>
      <c r="N1970" s="139"/>
      <c r="O1970" s="139" t="s">
        <v>3864</v>
      </c>
      <c r="P1970" s="139" t="s">
        <v>55</v>
      </c>
      <c r="Q1970" s="139"/>
      <c r="R1970" s="140">
        <v>13.2</v>
      </c>
      <c r="S1970" s="140" t="s">
        <v>7331</v>
      </c>
      <c r="T1970" s="151" t="s">
        <v>370</v>
      </c>
      <c r="U1970" s="140" t="s">
        <v>161</v>
      </c>
      <c r="V1970" s="164" t="s">
        <v>1</v>
      </c>
      <c r="W1970" s="170">
        <f t="shared" ca="1" si="249"/>
        <v>2017</v>
      </c>
      <c r="X1970" s="170" t="e">
        <f>INDEX(Kraftwerksliste!$C$21:$Z$559,MATCH(A1970,Kraftwerksliste!$D$21:$D$559,0),17)</f>
        <v>#N/A</v>
      </c>
      <c r="Z1970" s="153" t="str" cm="1">
        <f t="array" aca="1" ref="Z1970" ca="1">CELL("format",I1970)</f>
        <v>D1</v>
      </c>
      <c r="AA1970" s="6">
        <v>1969</v>
      </c>
      <c r="AB1970" s="173">
        <f t="shared" ca="1" si="250"/>
        <v>2017</v>
      </c>
      <c r="AC1970" s="6">
        <f t="shared" si="241"/>
        <v>0</v>
      </c>
      <c r="AD1970" s="6">
        <f t="shared" si="242"/>
        <v>0</v>
      </c>
      <c r="AE1970" s="6">
        <f t="shared" si="244"/>
        <v>10</v>
      </c>
      <c r="AF1970" s="6" t="str">
        <f t="shared" si="243"/>
        <v>in Betrieb</v>
      </c>
    </row>
    <row r="1971" spans="1:32" x14ac:dyDescent="0.25">
      <c r="A1971" s="139" t="s">
        <v>3403</v>
      </c>
      <c r="B1971" s="139" t="s">
        <v>715</v>
      </c>
      <c r="C1971" s="139" t="s">
        <v>3404</v>
      </c>
      <c r="D1971" s="139">
        <v>84030</v>
      </c>
      <c r="E1971" s="139" t="s">
        <v>3405</v>
      </c>
      <c r="F1971" s="139" t="s">
        <v>3849</v>
      </c>
      <c r="G1971" s="139" t="s">
        <v>127</v>
      </c>
      <c r="H1971" s="139" t="s">
        <v>3404</v>
      </c>
      <c r="I1971" s="74">
        <v>43474</v>
      </c>
      <c r="J1971" s="74">
        <v>43474</v>
      </c>
      <c r="K1971" s="139" t="s">
        <v>1</v>
      </c>
      <c r="L1971" s="139" t="s">
        <v>20</v>
      </c>
      <c r="M1971" s="139"/>
      <c r="N1971" s="139"/>
      <c r="O1971" s="139" t="s">
        <v>20</v>
      </c>
      <c r="P1971" s="139" t="s">
        <v>58</v>
      </c>
      <c r="Q1971" s="139" t="s">
        <v>55</v>
      </c>
      <c r="R1971" s="140">
        <v>17.600000000000001</v>
      </c>
      <c r="S1971" s="140"/>
      <c r="T1971" s="151" t="s">
        <v>149</v>
      </c>
      <c r="U1971" s="140" t="s">
        <v>3406</v>
      </c>
      <c r="V1971" s="164" t="s">
        <v>1</v>
      </c>
      <c r="W1971" s="170">
        <f t="shared" ca="1" si="249"/>
        <v>2019</v>
      </c>
      <c r="X1971" s="170" t="str">
        <f>INDEX(Kraftwerksliste!$C$21:$Z$559,MATCH(A1971,Kraftwerksliste!$D$21:$D$559,0),17)</f>
        <v>Combustion Engine</v>
      </c>
      <c r="Z1971" s="153" t="str" cm="1">
        <f t="array" aca="1" ref="Z1971" ca="1">CELL("format",I1971)</f>
        <v>D1</v>
      </c>
      <c r="AA1971" s="6">
        <v>1970</v>
      </c>
      <c r="AB1971" s="173">
        <f t="shared" ca="1" si="250"/>
        <v>2019</v>
      </c>
      <c r="AC1971" s="6">
        <f t="shared" si="241"/>
        <v>0</v>
      </c>
      <c r="AD1971" s="6">
        <f t="shared" si="242"/>
        <v>0</v>
      </c>
      <c r="AE1971" s="6">
        <f t="shared" si="244"/>
        <v>10</v>
      </c>
      <c r="AF1971" s="6" t="str">
        <f t="shared" si="243"/>
        <v>in Betrieb</v>
      </c>
    </row>
    <row r="1972" spans="1:32" x14ac:dyDescent="0.25">
      <c r="A1972" s="139" t="s">
        <v>3758</v>
      </c>
      <c r="B1972" s="139" t="s">
        <v>338</v>
      </c>
      <c r="C1972" s="139" t="s">
        <v>362</v>
      </c>
      <c r="D1972" s="139">
        <v>12207</v>
      </c>
      <c r="E1972" s="139" t="s">
        <v>340</v>
      </c>
      <c r="F1972" s="139"/>
      <c r="G1972" s="139" t="s">
        <v>340</v>
      </c>
      <c r="H1972" s="139"/>
      <c r="I1972" s="30">
        <v>43566</v>
      </c>
      <c r="J1972" s="30">
        <v>43566</v>
      </c>
      <c r="K1972" s="139" t="s">
        <v>1</v>
      </c>
      <c r="L1972" s="139" t="s">
        <v>20</v>
      </c>
      <c r="M1972" s="139"/>
      <c r="N1972" s="139"/>
      <c r="O1972" s="139" t="s">
        <v>20</v>
      </c>
      <c r="P1972" s="139" t="s">
        <v>58</v>
      </c>
      <c r="Q1972" s="139" t="s">
        <v>55</v>
      </c>
      <c r="R1972" s="140">
        <v>289</v>
      </c>
      <c r="S1972" s="140"/>
      <c r="T1972" s="151" t="s">
        <v>370</v>
      </c>
      <c r="U1972" s="140"/>
      <c r="V1972" s="164" t="s">
        <v>1</v>
      </c>
      <c r="W1972" s="170">
        <f t="shared" ca="1" si="249"/>
        <v>2019</v>
      </c>
      <c r="X1972" s="170" t="e">
        <f>INDEX(Kraftwerksliste!$C$21:$Z$559,MATCH(A1972,Kraftwerksliste!$D$21:$D$559,0),17)</f>
        <v>#N/A</v>
      </c>
      <c r="Z1972" s="153" t="str" cm="1">
        <f t="array" aca="1" ref="Z1972" ca="1">CELL("format",I1972)</f>
        <v>D1</v>
      </c>
      <c r="AA1972" s="6">
        <v>1971</v>
      </c>
      <c r="AB1972" s="173">
        <f t="shared" ca="1" si="250"/>
        <v>2019</v>
      </c>
      <c r="AC1972" s="6">
        <f t="shared" si="241"/>
        <v>0</v>
      </c>
      <c r="AD1972" s="6">
        <f t="shared" si="242"/>
        <v>0</v>
      </c>
      <c r="AE1972" s="6">
        <f t="shared" si="244"/>
        <v>10</v>
      </c>
      <c r="AF1972" s="6" t="str">
        <f t="shared" si="243"/>
        <v>in Betrieb</v>
      </c>
    </row>
    <row r="1973" spans="1:32" ht="25" x14ac:dyDescent="0.25">
      <c r="A1973" s="54" t="s">
        <v>3744</v>
      </c>
      <c r="B1973" s="50" t="s">
        <v>3472</v>
      </c>
      <c r="C1973" s="50" t="s">
        <v>3745</v>
      </c>
      <c r="D1973" s="75">
        <v>28207</v>
      </c>
      <c r="E1973" s="62" t="s">
        <v>533</v>
      </c>
      <c r="F1973" s="50"/>
      <c r="G1973" s="56" t="s">
        <v>533</v>
      </c>
      <c r="H1973" s="50" t="s">
        <v>3763</v>
      </c>
      <c r="I1973" s="74">
        <v>43647</v>
      </c>
      <c r="J1973" s="74">
        <v>43647</v>
      </c>
      <c r="K1973" s="50" t="s">
        <v>1</v>
      </c>
      <c r="L1973" s="50" t="s">
        <v>406</v>
      </c>
      <c r="M1973" s="50"/>
      <c r="N1973" s="50"/>
      <c r="O1973" s="92" t="s">
        <v>407</v>
      </c>
      <c r="P1973" s="50" t="s">
        <v>58</v>
      </c>
      <c r="Q1973" s="50" t="s">
        <v>55</v>
      </c>
      <c r="R1973" s="76">
        <v>18</v>
      </c>
      <c r="S1973" s="50"/>
      <c r="T1973" s="54" t="s">
        <v>149</v>
      </c>
      <c r="U1973" s="62"/>
      <c r="V1973" s="154" t="s">
        <v>1</v>
      </c>
      <c r="W1973" s="170">
        <f t="shared" ca="1" si="249"/>
        <v>2019</v>
      </c>
      <c r="X1973" s="170" t="e">
        <f>INDEX(Kraftwerksliste!$C$21:$Z$559,MATCH(A1973,Kraftwerksliste!$D$21:$D$559,0),17)</f>
        <v>#N/A</v>
      </c>
      <c r="Z1973" s="153" t="str" cm="1">
        <f t="array" aca="1" ref="Z1973" ca="1">CELL("format",I1973)</f>
        <v>D1</v>
      </c>
      <c r="AA1973" s="6">
        <v>1972</v>
      </c>
      <c r="AB1973" s="173">
        <f t="shared" ca="1" si="250"/>
        <v>2019</v>
      </c>
      <c r="AC1973" s="6">
        <f t="shared" si="241"/>
        <v>0</v>
      </c>
      <c r="AD1973" s="6">
        <f t="shared" si="242"/>
        <v>0</v>
      </c>
      <c r="AE1973" s="6">
        <f t="shared" si="244"/>
        <v>10</v>
      </c>
      <c r="AF1973" s="6" t="str">
        <f t="shared" si="243"/>
        <v>in Betrieb</v>
      </c>
    </row>
    <row r="1974" spans="1:32" x14ac:dyDescent="0.25">
      <c r="A1974" s="139" t="s">
        <v>3759</v>
      </c>
      <c r="B1974" s="139" t="s">
        <v>865</v>
      </c>
      <c r="C1974" s="139" t="s">
        <v>3760</v>
      </c>
      <c r="D1974" s="139">
        <v>60327</v>
      </c>
      <c r="E1974" s="139" t="s">
        <v>1070</v>
      </c>
      <c r="F1974" s="139" t="s">
        <v>1089</v>
      </c>
      <c r="G1974" s="139" t="s">
        <v>220</v>
      </c>
      <c r="H1974" s="139" t="s">
        <v>3766</v>
      </c>
      <c r="I1974" s="74">
        <v>43101</v>
      </c>
      <c r="J1974" s="74">
        <v>43101</v>
      </c>
      <c r="K1974" s="139" t="s">
        <v>1</v>
      </c>
      <c r="L1974" s="139" t="s">
        <v>110</v>
      </c>
      <c r="M1974" s="139" t="s">
        <v>20</v>
      </c>
      <c r="N1974" s="139" t="s">
        <v>3777</v>
      </c>
      <c r="O1974" s="139" t="s">
        <v>20</v>
      </c>
      <c r="P1974" s="139" t="s">
        <v>58</v>
      </c>
      <c r="Q1974" s="139" t="s">
        <v>55</v>
      </c>
      <c r="R1974" s="140">
        <v>38.700000000000003</v>
      </c>
      <c r="S1974" s="140" t="s">
        <v>1094</v>
      </c>
      <c r="T1974" s="151" t="s">
        <v>370</v>
      </c>
      <c r="U1974" s="140" t="s">
        <v>1074</v>
      </c>
      <c r="V1974" s="164" t="s">
        <v>1</v>
      </c>
      <c r="W1974" s="170">
        <f t="shared" ca="1" si="249"/>
        <v>2018</v>
      </c>
      <c r="X1974" s="170" t="e">
        <f>INDEX(Kraftwerksliste!$C$21:$Z$559,MATCH(A1974,Kraftwerksliste!$D$21:$D$559,0),17)</f>
        <v>#N/A</v>
      </c>
      <c r="Z1974" s="153" t="str" cm="1">
        <f t="array" aca="1" ref="Z1974" ca="1">CELL("format",I1974)</f>
        <v>D1</v>
      </c>
      <c r="AA1974" s="6">
        <v>1973</v>
      </c>
      <c r="AB1974" s="173">
        <f t="shared" ca="1" si="250"/>
        <v>2018</v>
      </c>
      <c r="AC1974" s="6">
        <f t="shared" si="241"/>
        <v>0</v>
      </c>
      <c r="AD1974" s="6">
        <f t="shared" si="242"/>
        <v>0</v>
      </c>
      <c r="AE1974" s="6">
        <f t="shared" si="244"/>
        <v>10</v>
      </c>
      <c r="AF1974" s="6" t="str">
        <f t="shared" si="243"/>
        <v>in Betrieb</v>
      </c>
    </row>
    <row r="1975" spans="1:32" ht="75" x14ac:dyDescent="0.25">
      <c r="A1975" s="54" t="s">
        <v>3740</v>
      </c>
      <c r="B1975" s="51" t="s">
        <v>3741</v>
      </c>
      <c r="C1975" s="50" t="s">
        <v>3742</v>
      </c>
      <c r="D1975" s="75">
        <v>73432</v>
      </c>
      <c r="E1975" s="62" t="s">
        <v>56</v>
      </c>
      <c r="F1975" s="51"/>
      <c r="G1975" s="36" t="s">
        <v>57</v>
      </c>
      <c r="H1975" s="50" t="s">
        <v>3761</v>
      </c>
      <c r="I1975" s="30">
        <v>21916</v>
      </c>
      <c r="J1975" s="30">
        <v>21916</v>
      </c>
      <c r="K1975" s="50" t="s">
        <v>1</v>
      </c>
      <c r="L1975" s="50" t="s">
        <v>20</v>
      </c>
      <c r="M1975" s="50"/>
      <c r="N1975" s="50"/>
      <c r="O1975" s="51" t="s">
        <v>20</v>
      </c>
      <c r="P1975" s="50" t="s">
        <v>58</v>
      </c>
      <c r="Q1975" s="50" t="s">
        <v>55</v>
      </c>
      <c r="R1975" s="76">
        <v>15</v>
      </c>
      <c r="S1975" s="83" t="s">
        <v>3778</v>
      </c>
      <c r="T1975" s="83" t="s">
        <v>149</v>
      </c>
      <c r="U1975" s="83" t="s">
        <v>3779</v>
      </c>
      <c r="V1975" s="155" t="s">
        <v>1</v>
      </c>
      <c r="W1975" s="170">
        <f t="shared" ca="1" si="249"/>
        <v>1960</v>
      </c>
      <c r="X1975" s="170" t="e">
        <f>INDEX(Kraftwerksliste!$C$21:$Z$559,MATCH(A1975,Kraftwerksliste!$D$21:$D$559,0),17)</f>
        <v>#N/A</v>
      </c>
      <c r="Z1975" s="153" t="str" cm="1">
        <f t="array" aca="1" ref="Z1975" ca="1">CELL("format",I1975)</f>
        <v>D1</v>
      </c>
      <c r="AA1975" s="6">
        <v>1974</v>
      </c>
      <c r="AB1975" s="173">
        <f t="shared" ca="1" si="250"/>
        <v>1960</v>
      </c>
      <c r="AC1975" s="6">
        <f t="shared" si="241"/>
        <v>0</v>
      </c>
      <c r="AD1975" s="6">
        <f t="shared" si="242"/>
        <v>0</v>
      </c>
      <c r="AE1975" s="6">
        <f t="shared" si="244"/>
        <v>10</v>
      </c>
      <c r="AF1975" s="6" t="str">
        <f t="shared" si="243"/>
        <v>in Betrieb</v>
      </c>
    </row>
    <row r="1976" spans="1:32" x14ac:dyDescent="0.25">
      <c r="A1976" s="139" t="s">
        <v>3756</v>
      </c>
      <c r="B1976" s="139" t="s">
        <v>3143</v>
      </c>
      <c r="C1976" s="139" t="s">
        <v>3757</v>
      </c>
      <c r="D1976" s="139">
        <v>87477</v>
      </c>
      <c r="E1976" s="139" t="s">
        <v>3765</v>
      </c>
      <c r="F1976" s="139"/>
      <c r="G1976" s="139" t="s">
        <v>127</v>
      </c>
      <c r="H1976" s="139"/>
      <c r="I1976" s="30">
        <v>43312</v>
      </c>
      <c r="J1976" s="30">
        <v>43312</v>
      </c>
      <c r="K1976" s="139" t="s">
        <v>1</v>
      </c>
      <c r="L1976" s="139" t="s">
        <v>406</v>
      </c>
      <c r="M1976" s="139"/>
      <c r="N1976" s="139"/>
      <c r="O1976" s="139" t="s">
        <v>407</v>
      </c>
      <c r="P1976" s="139" t="s">
        <v>58</v>
      </c>
      <c r="Q1976" s="139" t="s">
        <v>58</v>
      </c>
      <c r="R1976" s="140">
        <v>16</v>
      </c>
      <c r="S1976" s="140" t="s">
        <v>3816</v>
      </c>
      <c r="T1976" s="151" t="s">
        <v>149</v>
      </c>
      <c r="U1976" s="140" t="s">
        <v>3817</v>
      </c>
      <c r="V1976" s="164" t="s">
        <v>1</v>
      </c>
      <c r="W1976" s="170">
        <f t="shared" ca="1" si="249"/>
        <v>2018</v>
      </c>
      <c r="X1976" s="170" t="e">
        <f>INDEX(Kraftwerksliste!$C$21:$Z$559,MATCH(A1976,Kraftwerksliste!$D$21:$D$559,0),17)</f>
        <v>#N/A</v>
      </c>
      <c r="Z1976" s="153" t="str" cm="1">
        <f t="array" aca="1" ref="Z1976" ca="1">CELL("format",I1976)</f>
        <v>D1</v>
      </c>
      <c r="AA1976" s="6">
        <v>1975</v>
      </c>
      <c r="AB1976" s="173">
        <f t="shared" ca="1" si="250"/>
        <v>2018</v>
      </c>
      <c r="AC1976" s="6">
        <f t="shared" si="241"/>
        <v>0</v>
      </c>
      <c r="AD1976" s="6">
        <f t="shared" si="242"/>
        <v>0</v>
      </c>
      <c r="AE1976" s="6">
        <f t="shared" si="244"/>
        <v>10</v>
      </c>
      <c r="AF1976" s="6" t="str">
        <f t="shared" si="243"/>
        <v>in Betrieb</v>
      </c>
    </row>
    <row r="1977" spans="1:32" x14ac:dyDescent="0.25">
      <c r="A1977" s="139" t="s">
        <v>5925</v>
      </c>
      <c r="B1977" s="139" t="s">
        <v>5926</v>
      </c>
      <c r="C1977" s="139" t="s">
        <v>5927</v>
      </c>
      <c r="D1977" s="139"/>
      <c r="E1977" s="139" t="s">
        <v>3867</v>
      </c>
      <c r="F1977" s="139"/>
      <c r="G1977" s="139" t="s">
        <v>2308</v>
      </c>
      <c r="H1977" s="139"/>
      <c r="I1977" s="74">
        <v>43358</v>
      </c>
      <c r="J1977" s="74">
        <v>43358</v>
      </c>
      <c r="K1977" s="139" t="s">
        <v>132</v>
      </c>
      <c r="L1977" s="139" t="s">
        <v>3866</v>
      </c>
      <c r="M1977" s="139"/>
      <c r="N1977" s="139"/>
      <c r="O1977" s="139" t="s">
        <v>3866</v>
      </c>
      <c r="P1977" s="139" t="s">
        <v>55</v>
      </c>
      <c r="Q1977" s="139" t="s">
        <v>58</v>
      </c>
      <c r="R1977" s="140">
        <v>378</v>
      </c>
      <c r="S1977" s="140"/>
      <c r="T1977" s="151" t="s">
        <v>1228</v>
      </c>
      <c r="U1977" s="140" t="s">
        <v>70</v>
      </c>
      <c r="V1977" s="164" t="s">
        <v>132</v>
      </c>
      <c r="W1977" s="170">
        <f t="shared" ca="1" si="249"/>
        <v>2018</v>
      </c>
      <c r="X1977" s="170" t="e">
        <f>INDEX(Kraftwerksliste!$C$21:$Z$559,MATCH(A1977,Kraftwerksliste!$D$21:$D$559,0),17)</f>
        <v>#N/A</v>
      </c>
      <c r="Z1977" s="153" t="str" cm="1">
        <f t="array" aca="1" ref="Z1977" ca="1">CELL("format",I1977)</f>
        <v>D1</v>
      </c>
      <c r="AA1977" s="6">
        <v>1976</v>
      </c>
      <c r="AB1977" s="173">
        <f t="shared" ca="1" si="250"/>
        <v>2018</v>
      </c>
      <c r="AC1977" s="6">
        <f t="shared" si="241"/>
        <v>0</v>
      </c>
      <c r="AD1977" s="6">
        <f t="shared" si="242"/>
        <v>0</v>
      </c>
      <c r="AE1977" s="6">
        <f t="shared" si="244"/>
        <v>10</v>
      </c>
      <c r="AF1977" s="6" t="str">
        <f t="shared" si="243"/>
        <v>In Betrieb</v>
      </c>
    </row>
    <row r="1978" spans="1:32" x14ac:dyDescent="0.25">
      <c r="A1978" s="139" t="s">
        <v>5928</v>
      </c>
      <c r="B1978" s="139" t="s">
        <v>5929</v>
      </c>
      <c r="C1978" s="139" t="s">
        <v>5930</v>
      </c>
      <c r="D1978" s="139"/>
      <c r="E1978" s="139" t="s">
        <v>3865</v>
      </c>
      <c r="F1978" s="139"/>
      <c r="G1978" s="139" t="s">
        <v>2308</v>
      </c>
      <c r="H1978" s="139"/>
      <c r="I1978" s="74">
        <v>43316</v>
      </c>
      <c r="J1978" s="74">
        <v>43316</v>
      </c>
      <c r="K1978" s="139" t="s">
        <v>132</v>
      </c>
      <c r="L1978" s="139" t="s">
        <v>3866</v>
      </c>
      <c r="M1978" s="139"/>
      <c r="N1978" s="139"/>
      <c r="O1978" s="139" t="s">
        <v>3866</v>
      </c>
      <c r="P1978" s="139" t="s">
        <v>55</v>
      </c>
      <c r="Q1978" s="139" t="s">
        <v>58</v>
      </c>
      <c r="R1978" s="140">
        <v>464.8</v>
      </c>
      <c r="S1978" s="140" t="s">
        <v>7464</v>
      </c>
      <c r="T1978" s="151" t="s">
        <v>1228</v>
      </c>
      <c r="U1978" s="140" t="s">
        <v>1595</v>
      </c>
      <c r="V1978" s="164" t="s">
        <v>132</v>
      </c>
      <c r="W1978" s="170">
        <f t="shared" ca="1" si="249"/>
        <v>2018</v>
      </c>
      <c r="X1978" s="170" t="e">
        <f>INDEX(Kraftwerksliste!$C$21:$Z$559,MATCH(A1978,Kraftwerksliste!$D$21:$D$559,0),17)</f>
        <v>#N/A</v>
      </c>
      <c r="Z1978" s="153" t="str" cm="1">
        <f t="array" aca="1" ref="Z1978" ca="1">CELL("format",I1978)</f>
        <v>D1</v>
      </c>
      <c r="AA1978" s="6">
        <v>1977</v>
      </c>
      <c r="AB1978" s="173">
        <f t="shared" ca="1" si="250"/>
        <v>2018</v>
      </c>
      <c r="AC1978" s="6">
        <f t="shared" si="241"/>
        <v>0</v>
      </c>
      <c r="AD1978" s="6">
        <f t="shared" si="242"/>
        <v>0</v>
      </c>
      <c r="AE1978" s="6">
        <f t="shared" si="244"/>
        <v>10</v>
      </c>
      <c r="AF1978" s="6" t="str">
        <f t="shared" si="243"/>
        <v>In Betrieb</v>
      </c>
    </row>
    <row r="1979" spans="1:32" x14ac:dyDescent="0.25">
      <c r="A1979" s="139" t="s">
        <v>3831</v>
      </c>
      <c r="B1979" s="139" t="s">
        <v>3832</v>
      </c>
      <c r="C1979" s="139" t="s">
        <v>3833</v>
      </c>
      <c r="D1979" s="139"/>
      <c r="E1979" s="139"/>
      <c r="F1979" s="139"/>
      <c r="G1979" s="139" t="s">
        <v>78</v>
      </c>
      <c r="H1979" s="139"/>
      <c r="I1979" s="74">
        <v>43191</v>
      </c>
      <c r="J1979" s="74">
        <v>43191</v>
      </c>
      <c r="K1979" s="139" t="s">
        <v>132</v>
      </c>
      <c r="L1979" s="139" t="s">
        <v>406</v>
      </c>
      <c r="M1979" s="139"/>
      <c r="N1979" s="139"/>
      <c r="O1979" s="139" t="s">
        <v>407</v>
      </c>
      <c r="P1979" s="139" t="s">
        <v>55</v>
      </c>
      <c r="Q1979" s="139" t="s">
        <v>58</v>
      </c>
      <c r="R1979" s="140">
        <v>48</v>
      </c>
      <c r="S1979" s="140" t="s">
        <v>3834</v>
      </c>
      <c r="T1979" s="151" t="s">
        <v>370</v>
      </c>
      <c r="U1979" s="140" t="s">
        <v>1595</v>
      </c>
      <c r="V1979" s="164" t="s">
        <v>132</v>
      </c>
      <c r="W1979" s="170">
        <f t="shared" ca="1" si="249"/>
        <v>2018</v>
      </c>
      <c r="X1979" s="170" t="e">
        <f>INDEX(Kraftwerksliste!$C$21:$Z$559,MATCH(A1979,Kraftwerksliste!$D$21:$D$559,0),17)</f>
        <v>#N/A</v>
      </c>
      <c r="Z1979" s="153" t="str" cm="1">
        <f t="array" aca="1" ref="Z1979" ca="1">CELL("format",I1979)</f>
        <v>D1</v>
      </c>
      <c r="AA1979" s="6">
        <v>1978</v>
      </c>
      <c r="AB1979" s="173">
        <f t="shared" ca="1" si="250"/>
        <v>2018</v>
      </c>
      <c r="AC1979" s="6">
        <f t="shared" si="241"/>
        <v>0</v>
      </c>
      <c r="AD1979" s="6">
        <f t="shared" si="242"/>
        <v>0</v>
      </c>
      <c r="AE1979" s="6">
        <f t="shared" si="244"/>
        <v>10</v>
      </c>
      <c r="AF1979" s="6" t="str">
        <f t="shared" si="243"/>
        <v>In Betrieb</v>
      </c>
    </row>
    <row r="1980" spans="1:32" x14ac:dyDescent="0.25">
      <c r="A1980" s="50" t="s">
        <v>4395</v>
      </c>
      <c r="B1980" s="50" t="s">
        <v>4396</v>
      </c>
      <c r="C1980" s="50" t="s">
        <v>4397</v>
      </c>
      <c r="D1980" s="77">
        <v>74405</v>
      </c>
      <c r="E1980" s="50" t="s">
        <v>6225</v>
      </c>
      <c r="F1980" s="50" t="s">
        <v>6226</v>
      </c>
      <c r="G1980" s="56" t="s">
        <v>57</v>
      </c>
      <c r="H1980" s="50"/>
      <c r="I1980" s="74">
        <v>43067</v>
      </c>
      <c r="J1980" s="74">
        <v>43067</v>
      </c>
      <c r="K1980" s="50" t="s">
        <v>1</v>
      </c>
      <c r="L1980" s="50" t="s">
        <v>3864</v>
      </c>
      <c r="M1980" s="50"/>
      <c r="N1980" s="50"/>
      <c r="O1980" s="50" t="s">
        <v>3864</v>
      </c>
      <c r="P1980" s="50" t="s">
        <v>55</v>
      </c>
      <c r="Q1980" s="50" t="s">
        <v>58</v>
      </c>
      <c r="R1980" s="55">
        <v>13.4</v>
      </c>
      <c r="S1980" s="50" t="s">
        <v>7248</v>
      </c>
      <c r="T1980" s="54" t="s">
        <v>370</v>
      </c>
      <c r="U1980" s="50" t="s">
        <v>107</v>
      </c>
      <c r="V1980" s="153" t="s">
        <v>1</v>
      </c>
      <c r="W1980" s="170">
        <f t="shared" ca="1" si="249"/>
        <v>2017</v>
      </c>
      <c r="X1980" s="170" t="e">
        <f>INDEX(Kraftwerksliste!$C$21:$Z$559,MATCH(A1980,Kraftwerksliste!$D$21:$D$559,0),17)</f>
        <v>#N/A</v>
      </c>
      <c r="Z1980" s="153" t="str" cm="1">
        <f t="array" aca="1" ref="Z1980" ca="1">CELL("format",I1980)</f>
        <v>D1</v>
      </c>
      <c r="AA1980" s="6">
        <v>1979</v>
      </c>
      <c r="AB1980" s="173">
        <f t="shared" ca="1" si="250"/>
        <v>2017</v>
      </c>
      <c r="AC1980" s="6">
        <f t="shared" si="241"/>
        <v>0</v>
      </c>
      <c r="AD1980" s="6">
        <f t="shared" si="242"/>
        <v>0</v>
      </c>
      <c r="AE1980" s="6">
        <f t="shared" si="244"/>
        <v>10</v>
      </c>
      <c r="AF1980" s="6" t="str">
        <f t="shared" si="243"/>
        <v>in Betrieb</v>
      </c>
    </row>
    <row r="1981" spans="1:32" x14ac:dyDescent="0.25">
      <c r="A1981" s="139" t="s">
        <v>3841</v>
      </c>
      <c r="B1981" s="139" t="s">
        <v>715</v>
      </c>
      <c r="C1981" s="139" t="s">
        <v>3842</v>
      </c>
      <c r="D1981" s="139">
        <v>84130</v>
      </c>
      <c r="E1981" s="139" t="s">
        <v>717</v>
      </c>
      <c r="F1981" s="139" t="s">
        <v>3615</v>
      </c>
      <c r="G1981" s="139" t="s">
        <v>127</v>
      </c>
      <c r="H1981" s="139" t="s">
        <v>3850</v>
      </c>
      <c r="I1981" s="74">
        <v>43555</v>
      </c>
      <c r="J1981" s="74">
        <v>43555</v>
      </c>
      <c r="K1981" s="139" t="s">
        <v>1</v>
      </c>
      <c r="L1981" s="139" t="s">
        <v>20</v>
      </c>
      <c r="M1981" s="139"/>
      <c r="N1981" s="139"/>
      <c r="O1981" s="139" t="s">
        <v>20</v>
      </c>
      <c r="P1981" s="139" t="s">
        <v>58</v>
      </c>
      <c r="Q1981" s="139" t="s">
        <v>55</v>
      </c>
      <c r="R1981" s="140">
        <v>13.5</v>
      </c>
      <c r="S1981" s="140"/>
      <c r="T1981" s="151" t="s">
        <v>370</v>
      </c>
      <c r="U1981" s="140" t="s">
        <v>3859</v>
      </c>
      <c r="V1981" s="164" t="s">
        <v>1</v>
      </c>
      <c r="W1981" s="170">
        <f t="shared" ca="1" si="249"/>
        <v>2019</v>
      </c>
      <c r="X1981" s="170" t="e">
        <f>INDEX(Kraftwerksliste!$C$21:$Z$559,MATCH(A1981,Kraftwerksliste!$D$21:$D$559,0),17)</f>
        <v>#N/A</v>
      </c>
      <c r="Z1981" s="153" t="str" cm="1">
        <f t="array" aca="1" ref="Z1981" ca="1">CELL("format",I1981)</f>
        <v>D1</v>
      </c>
      <c r="AA1981" s="6">
        <v>1980</v>
      </c>
      <c r="AB1981" s="173">
        <f t="shared" ca="1" si="250"/>
        <v>2019</v>
      </c>
      <c r="AC1981" s="6">
        <f t="shared" si="241"/>
        <v>0</v>
      </c>
      <c r="AD1981" s="6">
        <f t="shared" si="242"/>
        <v>0</v>
      </c>
      <c r="AE1981" s="6">
        <f t="shared" si="244"/>
        <v>10</v>
      </c>
      <c r="AF1981" s="6" t="str">
        <f t="shared" si="243"/>
        <v>in Betrieb</v>
      </c>
    </row>
    <row r="1982" spans="1:32" x14ac:dyDescent="0.25">
      <c r="A1982" s="139" t="s">
        <v>3847</v>
      </c>
      <c r="B1982" s="139" t="s">
        <v>1679</v>
      </c>
      <c r="C1982" s="139" t="s">
        <v>3848</v>
      </c>
      <c r="D1982" s="139">
        <v>24149</v>
      </c>
      <c r="E1982" s="139" t="s">
        <v>1681</v>
      </c>
      <c r="F1982" s="139" t="s">
        <v>3855</v>
      </c>
      <c r="G1982" s="139" t="s">
        <v>78</v>
      </c>
      <c r="H1982" s="139" t="s">
        <v>3856</v>
      </c>
      <c r="I1982" s="74">
        <v>43797</v>
      </c>
      <c r="J1982" s="74">
        <v>43797</v>
      </c>
      <c r="K1982" s="139" t="s">
        <v>1</v>
      </c>
      <c r="L1982" s="139" t="s">
        <v>20</v>
      </c>
      <c r="M1982" s="139"/>
      <c r="N1982" s="139"/>
      <c r="O1982" s="139" t="s">
        <v>20</v>
      </c>
      <c r="P1982" s="139" t="s">
        <v>58</v>
      </c>
      <c r="Q1982" s="139" t="s">
        <v>55</v>
      </c>
      <c r="R1982" s="140">
        <v>188</v>
      </c>
      <c r="S1982" s="140" t="s">
        <v>3861</v>
      </c>
      <c r="T1982" s="151" t="s">
        <v>370</v>
      </c>
      <c r="U1982" s="140" t="s">
        <v>3862</v>
      </c>
      <c r="V1982" s="164" t="s">
        <v>1</v>
      </c>
      <c r="W1982" s="170">
        <f t="shared" ca="1" si="249"/>
        <v>2019</v>
      </c>
      <c r="X1982" s="170" t="e">
        <f>INDEX(Kraftwerksliste!$C$21:$Z$559,MATCH(A1982,Kraftwerksliste!$D$21:$D$559,0),17)</f>
        <v>#N/A</v>
      </c>
      <c r="Z1982" s="153" t="str" cm="1">
        <f t="array" aca="1" ref="Z1982" ca="1">CELL("format",I1982)</f>
        <v>D1</v>
      </c>
      <c r="AA1982" s="6">
        <v>1981</v>
      </c>
      <c r="AB1982" s="173">
        <f t="shared" ca="1" si="250"/>
        <v>2019</v>
      </c>
      <c r="AC1982" s="6">
        <f t="shared" si="241"/>
        <v>0</v>
      </c>
      <c r="AD1982" s="6">
        <f t="shared" si="242"/>
        <v>0</v>
      </c>
      <c r="AE1982" s="6">
        <f t="shared" si="244"/>
        <v>10</v>
      </c>
      <c r="AF1982" s="6" t="str">
        <f t="shared" si="243"/>
        <v>in Betrieb</v>
      </c>
    </row>
    <row r="1983" spans="1:32" x14ac:dyDescent="0.25">
      <c r="A1983" s="139" t="s">
        <v>3843</v>
      </c>
      <c r="B1983" s="139" t="s">
        <v>715</v>
      </c>
      <c r="C1983" s="139" t="s">
        <v>3844</v>
      </c>
      <c r="D1983" s="139">
        <v>80809</v>
      </c>
      <c r="E1983" s="139" t="s">
        <v>2208</v>
      </c>
      <c r="F1983" s="139" t="s">
        <v>3851</v>
      </c>
      <c r="G1983" s="139" t="s">
        <v>127</v>
      </c>
      <c r="H1983" s="139" t="s">
        <v>3852</v>
      </c>
      <c r="I1983" s="74">
        <v>43739</v>
      </c>
      <c r="J1983" s="74">
        <v>43739</v>
      </c>
      <c r="K1983" s="139" t="s">
        <v>1</v>
      </c>
      <c r="L1983" s="139" t="s">
        <v>20</v>
      </c>
      <c r="M1983" s="139"/>
      <c r="N1983" s="139"/>
      <c r="O1983" s="139" t="s">
        <v>20</v>
      </c>
      <c r="P1983" s="139" t="s">
        <v>58</v>
      </c>
      <c r="Q1983" s="139" t="s">
        <v>55</v>
      </c>
      <c r="R1983" s="140">
        <v>13.5</v>
      </c>
      <c r="S1983" s="140"/>
      <c r="T1983" s="151" t="s">
        <v>149</v>
      </c>
      <c r="U1983" s="140" t="s">
        <v>3860</v>
      </c>
      <c r="V1983" s="164" t="s">
        <v>1</v>
      </c>
      <c r="W1983" s="170">
        <f t="shared" ca="1" si="249"/>
        <v>2019</v>
      </c>
      <c r="X1983" s="170" t="e">
        <f>INDEX(Kraftwerksliste!$C$21:$Z$559,MATCH(A1983,Kraftwerksliste!$D$21:$D$559,0),17)</f>
        <v>#N/A</v>
      </c>
      <c r="Z1983" s="153" t="str" cm="1">
        <f t="array" aca="1" ref="Z1983" ca="1">CELL("format",I1983)</f>
        <v>D1</v>
      </c>
      <c r="AA1983" s="6">
        <v>1982</v>
      </c>
      <c r="AB1983" s="173">
        <f t="shared" ca="1" si="250"/>
        <v>2019</v>
      </c>
      <c r="AC1983" s="6">
        <f t="shared" si="241"/>
        <v>0</v>
      </c>
      <c r="AD1983" s="6">
        <f t="shared" si="242"/>
        <v>0</v>
      </c>
      <c r="AE1983" s="6">
        <f t="shared" si="244"/>
        <v>10</v>
      </c>
      <c r="AF1983" s="6" t="str">
        <f t="shared" si="243"/>
        <v>in Betrieb</v>
      </c>
    </row>
    <row r="1984" spans="1:32" x14ac:dyDescent="0.25">
      <c r="A1984" s="139" t="s">
        <v>3845</v>
      </c>
      <c r="B1984" s="139" t="s">
        <v>715</v>
      </c>
      <c r="C1984" s="139" t="s">
        <v>3846</v>
      </c>
      <c r="D1984" s="139">
        <v>80937</v>
      </c>
      <c r="E1984" s="139" t="s">
        <v>2208</v>
      </c>
      <c r="F1984" s="139" t="s">
        <v>3853</v>
      </c>
      <c r="G1984" s="139" t="s">
        <v>127</v>
      </c>
      <c r="H1984" s="139" t="s">
        <v>3854</v>
      </c>
      <c r="I1984" s="74">
        <v>43739</v>
      </c>
      <c r="J1984" s="74">
        <v>43739</v>
      </c>
      <c r="K1984" s="139" t="s">
        <v>1</v>
      </c>
      <c r="L1984" s="139" t="s">
        <v>20</v>
      </c>
      <c r="M1984" s="139"/>
      <c r="N1984" s="139"/>
      <c r="O1984" s="139" t="s">
        <v>20</v>
      </c>
      <c r="P1984" s="139" t="s">
        <v>58</v>
      </c>
      <c r="Q1984" s="139" t="s">
        <v>55</v>
      </c>
      <c r="R1984" s="140">
        <v>13.6</v>
      </c>
      <c r="S1984" s="140"/>
      <c r="T1984" s="151" t="s">
        <v>149</v>
      </c>
      <c r="U1984" s="140" t="s">
        <v>3860</v>
      </c>
      <c r="V1984" s="164" t="s">
        <v>1</v>
      </c>
      <c r="W1984" s="170">
        <f t="shared" ca="1" si="249"/>
        <v>2019</v>
      </c>
      <c r="X1984" s="170" t="e">
        <f>INDEX(Kraftwerksliste!$C$21:$Z$559,MATCH(A1984,Kraftwerksliste!$D$21:$D$559,0),17)</f>
        <v>#N/A</v>
      </c>
      <c r="Z1984" s="153" t="str" cm="1">
        <f t="array" aca="1" ref="Z1984" ca="1">CELL("format",I1984)</f>
        <v>D1</v>
      </c>
      <c r="AA1984" s="6">
        <v>1983</v>
      </c>
      <c r="AB1984" s="173">
        <f t="shared" ca="1" si="250"/>
        <v>2019</v>
      </c>
      <c r="AC1984" s="6">
        <f t="shared" si="241"/>
        <v>0</v>
      </c>
      <c r="AD1984" s="6">
        <f t="shared" si="242"/>
        <v>0</v>
      </c>
      <c r="AE1984" s="6">
        <f t="shared" si="244"/>
        <v>10</v>
      </c>
      <c r="AF1984" s="6" t="str">
        <f t="shared" si="243"/>
        <v>in Betrieb</v>
      </c>
    </row>
    <row r="1985" spans="1:32" x14ac:dyDescent="0.25">
      <c r="A1985" s="139"/>
      <c r="B1985" s="139" t="s">
        <v>3407</v>
      </c>
      <c r="C1985" s="139"/>
      <c r="D1985" s="139"/>
      <c r="E1985" s="139"/>
      <c r="F1985" s="139"/>
      <c r="G1985" s="139" t="s">
        <v>57</v>
      </c>
      <c r="H1985" s="139"/>
      <c r="I1985" s="139"/>
      <c r="J1985" s="139"/>
      <c r="K1985" s="139" t="s">
        <v>1</v>
      </c>
      <c r="L1985" s="139" t="s">
        <v>17</v>
      </c>
      <c r="M1985" s="139"/>
      <c r="N1985" s="139"/>
      <c r="O1985" s="139" t="s">
        <v>17</v>
      </c>
      <c r="P1985" s="139" t="s">
        <v>55</v>
      </c>
      <c r="Q1985" s="139"/>
      <c r="R1985" s="140">
        <v>764.2</v>
      </c>
      <c r="S1985" s="140"/>
      <c r="T1985" s="151"/>
      <c r="U1985" s="140"/>
      <c r="V1985" s="164" t="s">
        <v>1</v>
      </c>
      <c r="W1985" s="170">
        <f t="shared" si="247"/>
        <v>2010</v>
      </c>
      <c r="X1985" s="170" t="e">
        <f>INDEX(Kraftwerksliste!$C$21:$Z$559,MATCH(A1985,Kraftwerksliste!$D$21:$D$559,0),17)</f>
        <v>#N/A</v>
      </c>
      <c r="Z1985" s="153" t="str" cm="1">
        <f t="array" aca="1" ref="Z1985" ca="1">CELL("format",I1985)</f>
        <v>G</v>
      </c>
      <c r="AA1985" s="6">
        <v>1984</v>
      </c>
      <c r="AB1985" s="173">
        <f t="shared" si="248"/>
        <v>2010</v>
      </c>
      <c r="AC1985" s="6">
        <f t="shared" si="241"/>
        <v>0</v>
      </c>
      <c r="AD1985" s="6">
        <f t="shared" si="242"/>
        <v>0</v>
      </c>
      <c r="AE1985" s="6">
        <f t="shared" si="244"/>
        <v>10</v>
      </c>
      <c r="AF1985" s="6" t="str">
        <f t="shared" si="243"/>
        <v>in Betrieb</v>
      </c>
    </row>
    <row r="1986" spans="1:32" x14ac:dyDescent="0.25">
      <c r="A1986" s="139"/>
      <c r="B1986" s="139" t="s">
        <v>3407</v>
      </c>
      <c r="C1986" s="139"/>
      <c r="D1986" s="139"/>
      <c r="E1986" s="139"/>
      <c r="F1986" s="139"/>
      <c r="G1986" s="139" t="s">
        <v>127</v>
      </c>
      <c r="H1986" s="139"/>
      <c r="I1986" s="139"/>
      <c r="J1986" s="139"/>
      <c r="K1986" s="139" t="s">
        <v>1</v>
      </c>
      <c r="L1986" s="139" t="s">
        <v>17</v>
      </c>
      <c r="M1986" s="139"/>
      <c r="N1986" s="139"/>
      <c r="O1986" s="139" t="s">
        <v>17</v>
      </c>
      <c r="P1986" s="139" t="s">
        <v>55</v>
      </c>
      <c r="Q1986" s="139"/>
      <c r="R1986" s="140">
        <v>1727.4</v>
      </c>
      <c r="S1986" s="140"/>
      <c r="T1986" s="151"/>
      <c r="U1986" s="140"/>
      <c r="V1986" s="164" t="s">
        <v>1</v>
      </c>
      <c r="W1986" s="170">
        <f t="shared" ref="W1986:W2049" si="251">IF(ISBLANK(I1986),2010,IF(Z1986="D1",YEAR(I1986),RIGHT(I1986,4)))</f>
        <v>2010</v>
      </c>
      <c r="X1986" s="170" t="e">
        <f>INDEX(Kraftwerksliste!$C$21:$Z$559,MATCH(A1986,Kraftwerksliste!$D$21:$D$559,0),17)</f>
        <v>#N/A</v>
      </c>
      <c r="Z1986" s="153" t="str" cm="1">
        <f t="array" aca="1" ref="Z1986" ca="1">CELL("format",I1986)</f>
        <v>G</v>
      </c>
      <c r="AA1986" s="6">
        <v>1985</v>
      </c>
      <c r="AB1986" s="173">
        <f t="shared" si="248"/>
        <v>2010</v>
      </c>
      <c r="AC1986" s="6">
        <f t="shared" ref="AC1986:AC2049" si="252">IF(RIGHT(K1986,9)="(mit StA)",1,0)</f>
        <v>0</v>
      </c>
      <c r="AD1986" s="6">
        <f t="shared" ref="AD1986:AD2049" si="253">IF(RIGHT(K1986,10)="(ohne StA)",1,0)</f>
        <v>0</v>
      </c>
      <c r="AE1986" s="6">
        <f t="shared" si="244"/>
        <v>10</v>
      </c>
      <c r="AF1986" s="6" t="str">
        <f t="shared" ref="AF1986:AF2049" si="254">IF(AC1986=1,LEFT(K1986,AE1986-9),IF(AD1986=1,LEFT(K1986,AE1986-10),K1986))</f>
        <v>in Betrieb</v>
      </c>
    </row>
    <row r="1987" spans="1:32" x14ac:dyDescent="0.25">
      <c r="A1987" s="139"/>
      <c r="B1987" s="139" t="s">
        <v>3407</v>
      </c>
      <c r="C1987" s="139"/>
      <c r="D1987" s="139"/>
      <c r="E1987" s="139"/>
      <c r="F1987" s="139"/>
      <c r="G1987" s="139" t="s">
        <v>340</v>
      </c>
      <c r="H1987" s="139"/>
      <c r="I1987" s="139"/>
      <c r="J1987" s="139"/>
      <c r="K1987" s="139" t="s">
        <v>1</v>
      </c>
      <c r="L1987" s="139" t="s">
        <v>17</v>
      </c>
      <c r="M1987" s="139"/>
      <c r="N1987" s="139"/>
      <c r="O1987" s="139" t="s">
        <v>17</v>
      </c>
      <c r="P1987" s="139" t="s">
        <v>55</v>
      </c>
      <c r="Q1987" s="139"/>
      <c r="R1987" s="140">
        <v>26.4</v>
      </c>
      <c r="S1987" s="140"/>
      <c r="T1987" s="151"/>
      <c r="U1987" s="140"/>
      <c r="V1987" s="164" t="s">
        <v>1</v>
      </c>
      <c r="W1987" s="170">
        <f t="shared" si="251"/>
        <v>2010</v>
      </c>
      <c r="X1987" s="170" t="e">
        <f>INDEX(Kraftwerksliste!$C$21:$Z$559,MATCH(A1987,Kraftwerksliste!$D$21:$D$559,0),17)</f>
        <v>#N/A</v>
      </c>
      <c r="Z1987" s="153" t="str" cm="1">
        <f t="array" aca="1" ref="Z1987" ca="1">CELL("format",I1987)</f>
        <v>G</v>
      </c>
      <c r="AA1987" s="6">
        <v>1986</v>
      </c>
      <c r="AB1987" s="173">
        <f t="shared" si="248"/>
        <v>2010</v>
      </c>
      <c r="AC1987" s="6">
        <f t="shared" si="252"/>
        <v>0</v>
      </c>
      <c r="AD1987" s="6">
        <f t="shared" si="253"/>
        <v>0</v>
      </c>
      <c r="AE1987" s="6">
        <f t="shared" si="244"/>
        <v>10</v>
      </c>
      <c r="AF1987" s="6" t="str">
        <f t="shared" si="254"/>
        <v>in Betrieb</v>
      </c>
    </row>
    <row r="1988" spans="1:32" x14ac:dyDescent="0.25">
      <c r="A1988" s="139"/>
      <c r="B1988" s="139" t="s">
        <v>3407</v>
      </c>
      <c r="C1988" s="139"/>
      <c r="D1988" s="139"/>
      <c r="E1988" s="139"/>
      <c r="F1988" s="139"/>
      <c r="G1988" s="139" t="s">
        <v>66</v>
      </c>
      <c r="H1988" s="139"/>
      <c r="I1988" s="139"/>
      <c r="J1988" s="139"/>
      <c r="K1988" s="139" t="s">
        <v>1</v>
      </c>
      <c r="L1988" s="139" t="s">
        <v>17</v>
      </c>
      <c r="M1988" s="139"/>
      <c r="N1988" s="139"/>
      <c r="O1988" s="139" t="s">
        <v>17</v>
      </c>
      <c r="P1988" s="139" t="s">
        <v>55</v>
      </c>
      <c r="Q1988" s="139"/>
      <c r="R1988" s="140">
        <v>335.3</v>
      </c>
      <c r="S1988" s="140"/>
      <c r="T1988" s="151"/>
      <c r="U1988" s="140"/>
      <c r="V1988" s="164" t="s">
        <v>1</v>
      </c>
      <c r="W1988" s="170">
        <f t="shared" si="251"/>
        <v>2010</v>
      </c>
      <c r="X1988" s="170" t="e">
        <f>INDEX(Kraftwerksliste!$C$21:$Z$559,MATCH(A1988,Kraftwerksliste!$D$21:$D$559,0),17)</f>
        <v>#N/A</v>
      </c>
      <c r="Z1988" s="153" t="str" cm="1">
        <f t="array" aca="1" ref="Z1988" ca="1">CELL("format",I1988)</f>
        <v>G</v>
      </c>
      <c r="AA1988" s="6">
        <v>1987</v>
      </c>
      <c r="AB1988" s="173">
        <f t="shared" si="248"/>
        <v>2010</v>
      </c>
      <c r="AC1988" s="6">
        <f t="shared" si="252"/>
        <v>0</v>
      </c>
      <c r="AD1988" s="6">
        <f t="shared" si="253"/>
        <v>0</v>
      </c>
      <c r="AE1988" s="6">
        <f t="shared" si="244"/>
        <v>10</v>
      </c>
      <c r="AF1988" s="6" t="str">
        <f t="shared" si="254"/>
        <v>in Betrieb</v>
      </c>
    </row>
    <row r="1989" spans="1:32" x14ac:dyDescent="0.25">
      <c r="A1989" s="139"/>
      <c r="B1989" s="139" t="s">
        <v>3407</v>
      </c>
      <c r="C1989" s="139"/>
      <c r="D1989" s="139"/>
      <c r="E1989" s="139"/>
      <c r="F1989" s="139"/>
      <c r="G1989" s="139" t="s">
        <v>533</v>
      </c>
      <c r="H1989" s="139"/>
      <c r="I1989" s="139"/>
      <c r="J1989" s="139"/>
      <c r="K1989" s="139" t="s">
        <v>1</v>
      </c>
      <c r="L1989" s="139" t="s">
        <v>17</v>
      </c>
      <c r="M1989" s="139"/>
      <c r="N1989" s="139"/>
      <c r="O1989" s="139" t="s">
        <v>17</v>
      </c>
      <c r="P1989" s="139" t="s">
        <v>55</v>
      </c>
      <c r="Q1989" s="139"/>
      <c r="R1989" s="140">
        <v>12.402240000000001</v>
      </c>
      <c r="S1989" s="140"/>
      <c r="T1989" s="151"/>
      <c r="U1989" s="140"/>
      <c r="V1989" s="164" t="s">
        <v>1</v>
      </c>
      <c r="W1989" s="170">
        <f t="shared" si="251"/>
        <v>2010</v>
      </c>
      <c r="X1989" s="170" t="e">
        <f>INDEX(Kraftwerksliste!$C$21:$Z$559,MATCH(A1989,Kraftwerksliste!$D$21:$D$559,0),17)</f>
        <v>#N/A</v>
      </c>
      <c r="Z1989" s="153" t="str" cm="1">
        <f t="array" aca="1" ref="Z1989" ca="1">CELL("format",I1989)</f>
        <v>G</v>
      </c>
      <c r="AA1989" s="6">
        <v>1988</v>
      </c>
      <c r="AB1989" s="173">
        <f t="shared" ref="AB1989:AB2052" si="255">W1989</f>
        <v>2010</v>
      </c>
      <c r="AC1989" s="6">
        <f t="shared" si="252"/>
        <v>0</v>
      </c>
      <c r="AD1989" s="6">
        <f t="shared" si="253"/>
        <v>0</v>
      </c>
      <c r="AE1989" s="6">
        <f t="shared" si="244"/>
        <v>10</v>
      </c>
      <c r="AF1989" s="6" t="str">
        <f t="shared" si="254"/>
        <v>in Betrieb</v>
      </c>
    </row>
    <row r="1990" spans="1:32" x14ac:dyDescent="0.25">
      <c r="A1990" s="139"/>
      <c r="B1990" s="139" t="s">
        <v>3407</v>
      </c>
      <c r="C1990" s="139"/>
      <c r="D1990" s="139"/>
      <c r="E1990" s="139"/>
      <c r="F1990" s="139"/>
      <c r="G1990" s="139" t="s">
        <v>1312</v>
      </c>
      <c r="H1990" s="139"/>
      <c r="I1990" s="139"/>
      <c r="J1990" s="139"/>
      <c r="K1990" s="139" t="s">
        <v>1</v>
      </c>
      <c r="L1990" s="139" t="s">
        <v>17</v>
      </c>
      <c r="M1990" s="139"/>
      <c r="N1990" s="139"/>
      <c r="O1990" s="139" t="s">
        <v>17</v>
      </c>
      <c r="P1990" s="139" t="s">
        <v>55</v>
      </c>
      <c r="Q1990" s="139"/>
      <c r="R1990" s="140">
        <v>19.820350000000001</v>
      </c>
      <c r="S1990" s="140"/>
      <c r="T1990" s="151"/>
      <c r="U1990" s="140"/>
      <c r="V1990" s="164" t="s">
        <v>1</v>
      </c>
      <c r="W1990" s="170">
        <f t="shared" si="251"/>
        <v>2010</v>
      </c>
      <c r="X1990" s="170" t="e">
        <f>INDEX(Kraftwerksliste!$C$21:$Z$559,MATCH(A1990,Kraftwerksliste!$D$21:$D$559,0),17)</f>
        <v>#N/A</v>
      </c>
      <c r="Z1990" s="153" t="str" cm="1">
        <f t="array" aca="1" ref="Z1990" ca="1">CELL("format",I1990)</f>
        <v>G</v>
      </c>
      <c r="AA1990" s="6">
        <v>1989</v>
      </c>
      <c r="AB1990" s="173">
        <f t="shared" si="255"/>
        <v>2010</v>
      </c>
      <c r="AC1990" s="6">
        <f t="shared" si="252"/>
        <v>0</v>
      </c>
      <c r="AD1990" s="6">
        <f t="shared" si="253"/>
        <v>0</v>
      </c>
      <c r="AE1990" s="6">
        <f t="shared" si="244"/>
        <v>10</v>
      </c>
      <c r="AF1990" s="6" t="str">
        <f t="shared" si="254"/>
        <v>in Betrieb</v>
      </c>
    </row>
    <row r="1991" spans="1:32" x14ac:dyDescent="0.25">
      <c r="A1991" s="139"/>
      <c r="B1991" s="139" t="s">
        <v>3407</v>
      </c>
      <c r="C1991" s="139"/>
      <c r="D1991" s="139"/>
      <c r="E1991" s="139"/>
      <c r="F1991" s="139"/>
      <c r="G1991" s="139" t="s">
        <v>220</v>
      </c>
      <c r="H1991" s="139"/>
      <c r="I1991" s="139"/>
      <c r="J1991" s="139"/>
      <c r="K1991" s="139" t="s">
        <v>1</v>
      </c>
      <c r="L1991" s="139" t="s">
        <v>17</v>
      </c>
      <c r="M1991" s="139"/>
      <c r="N1991" s="139"/>
      <c r="O1991" s="139" t="s">
        <v>17</v>
      </c>
      <c r="P1991" s="139" t="s">
        <v>55</v>
      </c>
      <c r="Q1991" s="139"/>
      <c r="R1991" s="140">
        <v>242.8</v>
      </c>
      <c r="S1991" s="140"/>
      <c r="T1991" s="151"/>
      <c r="U1991" s="140"/>
      <c r="V1991" s="164" t="s">
        <v>1</v>
      </c>
      <c r="W1991" s="170">
        <f t="shared" si="251"/>
        <v>2010</v>
      </c>
      <c r="X1991" s="170" t="e">
        <f>INDEX(Kraftwerksliste!$C$21:$Z$559,MATCH(A1991,Kraftwerksliste!$D$21:$D$559,0),17)</f>
        <v>#N/A</v>
      </c>
      <c r="Z1991" s="153" t="str" cm="1">
        <f t="array" aca="1" ref="Z1991" ca="1">CELL("format",I1991)</f>
        <v>G</v>
      </c>
      <c r="AA1991" s="6">
        <v>1990</v>
      </c>
      <c r="AB1991" s="173">
        <f t="shared" si="255"/>
        <v>2010</v>
      </c>
      <c r="AC1991" s="6">
        <f t="shared" si="252"/>
        <v>0</v>
      </c>
      <c r="AD1991" s="6">
        <f t="shared" si="253"/>
        <v>0</v>
      </c>
      <c r="AE1991" s="6">
        <f t="shared" si="244"/>
        <v>10</v>
      </c>
      <c r="AF1991" s="6" t="str">
        <f t="shared" si="254"/>
        <v>in Betrieb</v>
      </c>
    </row>
    <row r="1992" spans="1:32" x14ac:dyDescent="0.25">
      <c r="A1992" s="139"/>
      <c r="B1992" s="139" t="s">
        <v>3407</v>
      </c>
      <c r="C1992" s="139"/>
      <c r="D1992" s="139"/>
      <c r="E1992" s="139"/>
      <c r="F1992" s="139"/>
      <c r="G1992" s="139" t="s">
        <v>144</v>
      </c>
      <c r="H1992" s="139"/>
      <c r="I1992" s="139"/>
      <c r="J1992" s="139"/>
      <c r="K1992" s="139" t="s">
        <v>1</v>
      </c>
      <c r="L1992" s="139" t="s">
        <v>17</v>
      </c>
      <c r="M1992" s="139"/>
      <c r="N1992" s="139"/>
      <c r="O1992" s="139" t="s">
        <v>17</v>
      </c>
      <c r="P1992" s="139" t="s">
        <v>55</v>
      </c>
      <c r="Q1992" s="139"/>
      <c r="R1992" s="140">
        <v>324.60000000000002</v>
      </c>
      <c r="S1992" s="140"/>
      <c r="T1992" s="151"/>
      <c r="U1992" s="140"/>
      <c r="V1992" s="164" t="s">
        <v>1</v>
      </c>
      <c r="W1992" s="170">
        <f t="shared" si="251"/>
        <v>2010</v>
      </c>
      <c r="X1992" s="170" t="e">
        <f>INDEX(Kraftwerksliste!$C$21:$Z$559,MATCH(A1992,Kraftwerksliste!$D$21:$D$559,0),17)</f>
        <v>#N/A</v>
      </c>
      <c r="Z1992" s="153" t="str" cm="1">
        <f t="array" aca="1" ref="Z1992" ca="1">CELL("format",I1992)</f>
        <v>G</v>
      </c>
      <c r="AA1992" s="6">
        <v>1991</v>
      </c>
      <c r="AB1992" s="173">
        <f t="shared" si="255"/>
        <v>2010</v>
      </c>
      <c r="AC1992" s="6">
        <f t="shared" si="252"/>
        <v>0</v>
      </c>
      <c r="AD1992" s="6">
        <f t="shared" si="253"/>
        <v>0</v>
      </c>
      <c r="AE1992" s="6">
        <f t="shared" si="244"/>
        <v>10</v>
      </c>
      <c r="AF1992" s="6" t="str">
        <f t="shared" si="254"/>
        <v>in Betrieb</v>
      </c>
    </row>
    <row r="1993" spans="1:32" x14ac:dyDescent="0.25">
      <c r="A1993" s="139"/>
      <c r="B1993" s="139" t="s">
        <v>3407</v>
      </c>
      <c r="C1993" s="139"/>
      <c r="D1993" s="139"/>
      <c r="E1993" s="139"/>
      <c r="F1993" s="139"/>
      <c r="G1993" s="139" t="s">
        <v>59</v>
      </c>
      <c r="H1993" s="139"/>
      <c r="I1993" s="139"/>
      <c r="J1993" s="139"/>
      <c r="K1993" s="139" t="s">
        <v>1</v>
      </c>
      <c r="L1993" s="139" t="s">
        <v>17</v>
      </c>
      <c r="M1993" s="139"/>
      <c r="N1993" s="139"/>
      <c r="O1993" s="139" t="s">
        <v>17</v>
      </c>
      <c r="P1993" s="139" t="s">
        <v>55</v>
      </c>
      <c r="Q1993" s="139"/>
      <c r="R1993" s="140">
        <v>1529.1</v>
      </c>
      <c r="S1993" s="140"/>
      <c r="T1993" s="151"/>
      <c r="U1993" s="140"/>
      <c r="V1993" s="164" t="s">
        <v>1</v>
      </c>
      <c r="W1993" s="170">
        <f t="shared" si="251"/>
        <v>2010</v>
      </c>
      <c r="X1993" s="170" t="e">
        <f>INDEX(Kraftwerksliste!$C$21:$Z$559,MATCH(A1993,Kraftwerksliste!$D$21:$D$559,0),17)</f>
        <v>#N/A</v>
      </c>
      <c r="Z1993" s="153" t="str" cm="1">
        <f t="array" aca="1" ref="Z1993" ca="1">CELL("format",I1993)</f>
        <v>G</v>
      </c>
      <c r="AA1993" s="6">
        <v>1992</v>
      </c>
      <c r="AB1993" s="173">
        <f t="shared" si="255"/>
        <v>2010</v>
      </c>
      <c r="AC1993" s="6">
        <f t="shared" si="252"/>
        <v>0</v>
      </c>
      <c r="AD1993" s="6">
        <f t="shared" si="253"/>
        <v>0</v>
      </c>
      <c r="AE1993" s="6">
        <f t="shared" si="244"/>
        <v>10</v>
      </c>
      <c r="AF1993" s="6" t="str">
        <f t="shared" si="254"/>
        <v>in Betrieb</v>
      </c>
    </row>
    <row r="1994" spans="1:32" x14ac:dyDescent="0.25">
      <c r="A1994" s="139"/>
      <c r="B1994" s="139" t="s">
        <v>3407</v>
      </c>
      <c r="C1994" s="139"/>
      <c r="D1994" s="139"/>
      <c r="E1994" s="139"/>
      <c r="F1994" s="139"/>
      <c r="G1994" s="139" t="s">
        <v>54</v>
      </c>
      <c r="H1994" s="139"/>
      <c r="I1994" s="139"/>
      <c r="J1994" s="139"/>
      <c r="K1994" s="139" t="s">
        <v>1</v>
      </c>
      <c r="L1994" s="139" t="s">
        <v>17</v>
      </c>
      <c r="M1994" s="139"/>
      <c r="N1994" s="139"/>
      <c r="O1994" s="139" t="s">
        <v>17</v>
      </c>
      <c r="P1994" s="139" t="s">
        <v>55</v>
      </c>
      <c r="Q1994" s="139"/>
      <c r="R1994" s="140">
        <v>756.4</v>
      </c>
      <c r="S1994" s="140"/>
      <c r="T1994" s="151"/>
      <c r="U1994" s="140"/>
      <c r="V1994" s="164" t="s">
        <v>1</v>
      </c>
      <c r="W1994" s="170">
        <f t="shared" si="251"/>
        <v>2010</v>
      </c>
      <c r="X1994" s="170" t="e">
        <f>INDEX(Kraftwerksliste!$C$21:$Z$559,MATCH(A1994,Kraftwerksliste!$D$21:$D$559,0),17)</f>
        <v>#N/A</v>
      </c>
      <c r="Z1994" s="153" t="str" cm="1">
        <f t="array" aca="1" ref="Z1994" ca="1">CELL("format",I1994)</f>
        <v>G</v>
      </c>
      <c r="AA1994" s="6">
        <v>1993</v>
      </c>
      <c r="AB1994" s="173">
        <f t="shared" si="255"/>
        <v>2010</v>
      </c>
      <c r="AC1994" s="6">
        <f t="shared" si="252"/>
        <v>0</v>
      </c>
      <c r="AD1994" s="6">
        <f t="shared" si="253"/>
        <v>0</v>
      </c>
      <c r="AE1994" s="6">
        <f t="shared" si="244"/>
        <v>10</v>
      </c>
      <c r="AF1994" s="6" t="str">
        <f t="shared" si="254"/>
        <v>in Betrieb</v>
      </c>
    </row>
    <row r="1995" spans="1:32" x14ac:dyDescent="0.25">
      <c r="A1995" s="139"/>
      <c r="B1995" s="139" t="s">
        <v>3407</v>
      </c>
      <c r="C1995" s="139"/>
      <c r="D1995" s="139"/>
      <c r="E1995" s="139"/>
      <c r="F1995" s="139"/>
      <c r="G1995" s="139" t="s">
        <v>98</v>
      </c>
      <c r="H1995" s="139"/>
      <c r="I1995" s="139"/>
      <c r="J1995" s="139"/>
      <c r="K1995" s="139" t="s">
        <v>1</v>
      </c>
      <c r="L1995" s="139" t="s">
        <v>17</v>
      </c>
      <c r="M1995" s="139"/>
      <c r="N1995" s="139"/>
      <c r="O1995" s="139" t="s">
        <v>17</v>
      </c>
      <c r="P1995" s="139" t="s">
        <v>55</v>
      </c>
      <c r="Q1995" s="139"/>
      <c r="R1995" s="140">
        <v>150.4</v>
      </c>
      <c r="S1995" s="140"/>
      <c r="T1995" s="151"/>
      <c r="U1995" s="140"/>
      <c r="V1995" s="164" t="s">
        <v>1</v>
      </c>
      <c r="W1995" s="170">
        <f t="shared" si="251"/>
        <v>2010</v>
      </c>
      <c r="X1995" s="170" t="e">
        <f>INDEX(Kraftwerksliste!$C$21:$Z$559,MATCH(A1995,Kraftwerksliste!$D$21:$D$559,0),17)</f>
        <v>#N/A</v>
      </c>
      <c r="Z1995" s="153" t="str" cm="1">
        <f t="array" aca="1" ref="Z1995" ca="1">CELL("format",I1995)</f>
        <v>G</v>
      </c>
      <c r="AA1995" s="6">
        <v>1994</v>
      </c>
      <c r="AB1995" s="173">
        <f t="shared" si="255"/>
        <v>2010</v>
      </c>
      <c r="AC1995" s="6">
        <f t="shared" si="252"/>
        <v>0</v>
      </c>
      <c r="AD1995" s="6">
        <f t="shared" si="253"/>
        <v>0</v>
      </c>
      <c r="AE1995" s="6">
        <f t="shared" si="244"/>
        <v>10</v>
      </c>
      <c r="AF1995" s="6" t="str">
        <f t="shared" si="254"/>
        <v>in Betrieb</v>
      </c>
    </row>
    <row r="1996" spans="1:32" x14ac:dyDescent="0.25">
      <c r="A1996" s="139"/>
      <c r="B1996" s="139" t="s">
        <v>3407</v>
      </c>
      <c r="C1996" s="139"/>
      <c r="D1996" s="139"/>
      <c r="E1996" s="139"/>
      <c r="F1996" s="139"/>
      <c r="G1996" s="139" t="s">
        <v>404</v>
      </c>
      <c r="H1996" s="139"/>
      <c r="I1996" s="139"/>
      <c r="J1996" s="139"/>
      <c r="K1996" s="139" t="s">
        <v>1</v>
      </c>
      <c r="L1996" s="139" t="s">
        <v>17</v>
      </c>
      <c r="M1996" s="139"/>
      <c r="N1996" s="139"/>
      <c r="O1996" s="139" t="s">
        <v>17</v>
      </c>
      <c r="P1996" s="139" t="s">
        <v>55</v>
      </c>
      <c r="Q1996" s="139"/>
      <c r="R1996" s="140">
        <v>20.055199999999999</v>
      </c>
      <c r="S1996" s="140"/>
      <c r="T1996" s="151"/>
      <c r="U1996" s="140"/>
      <c r="V1996" s="164" t="s">
        <v>1</v>
      </c>
      <c r="W1996" s="170">
        <f t="shared" si="251"/>
        <v>2010</v>
      </c>
      <c r="X1996" s="170" t="e">
        <f>INDEX(Kraftwerksliste!$C$21:$Z$559,MATCH(A1996,Kraftwerksliste!$D$21:$D$559,0),17)</f>
        <v>#N/A</v>
      </c>
      <c r="Z1996" s="153" t="str" cm="1">
        <f t="array" aca="1" ref="Z1996" ca="1">CELL("format",I1996)</f>
        <v>G</v>
      </c>
      <c r="AA1996" s="6">
        <v>1995</v>
      </c>
      <c r="AB1996" s="173">
        <f t="shared" si="255"/>
        <v>2010</v>
      </c>
      <c r="AC1996" s="6">
        <f t="shared" si="252"/>
        <v>0</v>
      </c>
      <c r="AD1996" s="6">
        <f t="shared" si="253"/>
        <v>0</v>
      </c>
      <c r="AE1996" s="6">
        <f t="shared" si="244"/>
        <v>10</v>
      </c>
      <c r="AF1996" s="6" t="str">
        <f t="shared" si="254"/>
        <v>in Betrieb</v>
      </c>
    </row>
    <row r="1997" spans="1:32" x14ac:dyDescent="0.25">
      <c r="A1997" s="139"/>
      <c r="B1997" s="139" t="s">
        <v>3407</v>
      </c>
      <c r="C1997" s="139"/>
      <c r="D1997" s="139"/>
      <c r="E1997" s="139"/>
      <c r="F1997" s="139"/>
      <c r="G1997" s="139" t="s">
        <v>170</v>
      </c>
      <c r="H1997" s="139"/>
      <c r="I1997" s="139"/>
      <c r="J1997" s="139"/>
      <c r="K1997" s="139" t="s">
        <v>1</v>
      </c>
      <c r="L1997" s="139" t="s">
        <v>17</v>
      </c>
      <c r="M1997" s="139"/>
      <c r="N1997" s="139"/>
      <c r="O1997" s="139" t="s">
        <v>17</v>
      </c>
      <c r="P1997" s="139" t="s">
        <v>55</v>
      </c>
      <c r="Q1997" s="139"/>
      <c r="R1997" s="140">
        <v>251.3</v>
      </c>
      <c r="S1997" s="140"/>
      <c r="T1997" s="151"/>
      <c r="U1997" s="140"/>
      <c r="V1997" s="164" t="s">
        <v>1</v>
      </c>
      <c r="W1997" s="170">
        <f t="shared" si="251"/>
        <v>2010</v>
      </c>
      <c r="X1997" s="170" t="e">
        <f>INDEX(Kraftwerksliste!$C$21:$Z$559,MATCH(A1997,Kraftwerksliste!$D$21:$D$559,0),17)</f>
        <v>#N/A</v>
      </c>
      <c r="Z1997" s="153" t="str" cm="1">
        <f t="array" aca="1" ref="Z1997" ca="1">CELL("format",I1997)</f>
        <v>G</v>
      </c>
      <c r="AA1997" s="6">
        <v>1996</v>
      </c>
      <c r="AB1997" s="173">
        <f t="shared" si="255"/>
        <v>2010</v>
      </c>
      <c r="AC1997" s="6">
        <f t="shared" si="252"/>
        <v>0</v>
      </c>
      <c r="AD1997" s="6">
        <f t="shared" si="253"/>
        <v>0</v>
      </c>
      <c r="AE1997" s="6">
        <f t="shared" si="244"/>
        <v>10</v>
      </c>
      <c r="AF1997" s="6" t="str">
        <f t="shared" si="254"/>
        <v>in Betrieb</v>
      </c>
    </row>
    <row r="1998" spans="1:32" x14ac:dyDescent="0.25">
      <c r="A1998" s="139"/>
      <c r="B1998" s="139" t="s">
        <v>3407</v>
      </c>
      <c r="C1998" s="139"/>
      <c r="D1998" s="139"/>
      <c r="E1998" s="139"/>
      <c r="F1998" s="139"/>
      <c r="G1998" s="139" t="s">
        <v>99</v>
      </c>
      <c r="H1998" s="139"/>
      <c r="I1998" s="139"/>
      <c r="J1998" s="139"/>
      <c r="K1998" s="139" t="s">
        <v>1</v>
      </c>
      <c r="L1998" s="139" t="s">
        <v>17</v>
      </c>
      <c r="M1998" s="139"/>
      <c r="N1998" s="139"/>
      <c r="O1998" s="139" t="s">
        <v>17</v>
      </c>
      <c r="P1998" s="139" t="s">
        <v>55</v>
      </c>
      <c r="Q1998" s="139"/>
      <c r="R1998" s="140">
        <v>297.3</v>
      </c>
      <c r="S1998" s="140"/>
      <c r="T1998" s="151"/>
      <c r="U1998" s="140"/>
      <c r="V1998" s="164" t="s">
        <v>1</v>
      </c>
      <c r="W1998" s="170">
        <f t="shared" si="251"/>
        <v>2010</v>
      </c>
      <c r="X1998" s="170" t="e">
        <f>INDEX(Kraftwerksliste!$C$21:$Z$559,MATCH(A1998,Kraftwerksliste!$D$21:$D$559,0),17)</f>
        <v>#N/A</v>
      </c>
      <c r="Z1998" s="153" t="str" cm="1">
        <f t="array" aca="1" ref="Z1998" ca="1">CELL("format",I1998)</f>
        <v>G</v>
      </c>
      <c r="AA1998" s="6">
        <v>1997</v>
      </c>
      <c r="AB1998" s="173">
        <f t="shared" si="255"/>
        <v>2010</v>
      </c>
      <c r="AC1998" s="6">
        <f t="shared" si="252"/>
        <v>0</v>
      </c>
      <c r="AD1998" s="6">
        <f t="shared" si="253"/>
        <v>0</v>
      </c>
      <c r="AE1998" s="6">
        <f t="shared" si="244"/>
        <v>10</v>
      </c>
      <c r="AF1998" s="6" t="str">
        <f t="shared" si="254"/>
        <v>in Betrieb</v>
      </c>
    </row>
    <row r="1999" spans="1:32" x14ac:dyDescent="0.25">
      <c r="A1999" s="139"/>
      <c r="B1999" s="139" t="s">
        <v>3407</v>
      </c>
      <c r="C1999" s="139"/>
      <c r="D1999" s="139"/>
      <c r="E1999" s="139"/>
      <c r="F1999" s="139"/>
      <c r="G1999" s="139" t="s">
        <v>78</v>
      </c>
      <c r="H1999" s="139"/>
      <c r="I1999" s="139"/>
      <c r="J1999" s="139"/>
      <c r="K1999" s="139" t="s">
        <v>1</v>
      </c>
      <c r="L1999" s="139" t="s">
        <v>17</v>
      </c>
      <c r="M1999" s="139"/>
      <c r="N1999" s="139"/>
      <c r="O1999" s="139" t="s">
        <v>17</v>
      </c>
      <c r="P1999" s="139" t="s">
        <v>55</v>
      </c>
      <c r="Q1999" s="139"/>
      <c r="R1999" s="140">
        <v>552.5</v>
      </c>
      <c r="S1999" s="140"/>
      <c r="T1999" s="151"/>
      <c r="U1999" s="140"/>
      <c r="V1999" s="164" t="s">
        <v>1</v>
      </c>
      <c r="W1999" s="170">
        <f t="shared" si="251"/>
        <v>2010</v>
      </c>
      <c r="X1999" s="170" t="e">
        <f>INDEX(Kraftwerksliste!$C$21:$Z$559,MATCH(A1999,Kraftwerksliste!$D$21:$D$559,0),17)</f>
        <v>#N/A</v>
      </c>
      <c r="Z1999" s="153" t="str" cm="1">
        <f t="array" aca="1" ref="Z1999" ca="1">CELL("format",I1999)</f>
        <v>G</v>
      </c>
      <c r="AA1999" s="6">
        <v>1998</v>
      </c>
      <c r="AB1999" s="173">
        <f t="shared" si="255"/>
        <v>2010</v>
      </c>
      <c r="AC1999" s="6">
        <f t="shared" si="252"/>
        <v>0</v>
      </c>
      <c r="AD1999" s="6">
        <f t="shared" si="253"/>
        <v>0</v>
      </c>
      <c r="AE1999" s="6">
        <f t="shared" si="244"/>
        <v>10</v>
      </c>
      <c r="AF1999" s="6" t="str">
        <f t="shared" si="254"/>
        <v>in Betrieb</v>
      </c>
    </row>
    <row r="2000" spans="1:32" x14ac:dyDescent="0.25">
      <c r="A2000" s="139"/>
      <c r="B2000" s="139" t="s">
        <v>3407</v>
      </c>
      <c r="C2000" s="139"/>
      <c r="D2000" s="139"/>
      <c r="E2000" s="139"/>
      <c r="F2000" s="139"/>
      <c r="G2000" s="139" t="s">
        <v>169</v>
      </c>
      <c r="H2000" s="139"/>
      <c r="I2000" s="139"/>
      <c r="J2000" s="139"/>
      <c r="K2000" s="139" t="s">
        <v>1</v>
      </c>
      <c r="L2000" s="139" t="s">
        <v>17</v>
      </c>
      <c r="M2000" s="139"/>
      <c r="N2000" s="139"/>
      <c r="O2000" s="139" t="s">
        <v>17</v>
      </c>
      <c r="P2000" s="139" t="s">
        <v>55</v>
      </c>
      <c r="Q2000" s="139"/>
      <c r="R2000" s="140">
        <v>166.4</v>
      </c>
      <c r="S2000" s="140"/>
      <c r="T2000" s="151"/>
      <c r="U2000" s="140"/>
      <c r="V2000" s="164" t="s">
        <v>1</v>
      </c>
      <c r="W2000" s="170">
        <f t="shared" si="251"/>
        <v>2010</v>
      </c>
      <c r="X2000" s="170" t="e">
        <f>INDEX(Kraftwerksliste!$C$21:$Z$559,MATCH(A2000,Kraftwerksliste!$D$21:$D$559,0),17)</f>
        <v>#N/A</v>
      </c>
      <c r="Z2000" s="153" t="str" cm="1">
        <f t="array" aca="1" ref="Z2000" ca="1">CELL("format",I2000)</f>
        <v>G</v>
      </c>
      <c r="AA2000" s="6">
        <v>1999</v>
      </c>
      <c r="AB2000" s="173">
        <f t="shared" si="255"/>
        <v>2010</v>
      </c>
      <c r="AC2000" s="6">
        <f t="shared" si="252"/>
        <v>0</v>
      </c>
      <c r="AD2000" s="6">
        <f t="shared" si="253"/>
        <v>0</v>
      </c>
      <c r="AE2000" s="6">
        <f t="shared" ref="AE2000:AE2063" si="256">LEN(K2000)</f>
        <v>10</v>
      </c>
      <c r="AF2000" s="6" t="str">
        <f t="shared" si="254"/>
        <v>in Betrieb</v>
      </c>
    </row>
    <row r="2001" spans="1:32" x14ac:dyDescent="0.25">
      <c r="A2001" s="139"/>
      <c r="B2001" s="139" t="s">
        <v>3407</v>
      </c>
      <c r="C2001" s="139"/>
      <c r="D2001" s="139"/>
      <c r="E2001" s="139"/>
      <c r="F2001" s="139"/>
      <c r="G2001" s="139" t="s">
        <v>57</v>
      </c>
      <c r="H2001" s="139"/>
      <c r="I2001" s="139"/>
      <c r="J2001" s="139"/>
      <c r="K2001" s="139" t="s">
        <v>1</v>
      </c>
      <c r="L2001" s="139" t="s">
        <v>19</v>
      </c>
      <c r="M2001" s="139"/>
      <c r="N2001" s="139"/>
      <c r="O2001" s="139" t="s">
        <v>19</v>
      </c>
      <c r="P2001" s="139" t="s">
        <v>55</v>
      </c>
      <c r="Q2001" s="139"/>
      <c r="R2001" s="140">
        <v>14.9902</v>
      </c>
      <c r="S2001" s="140"/>
      <c r="T2001" s="151"/>
      <c r="U2001" s="140"/>
      <c r="V2001" s="164" t="s">
        <v>1</v>
      </c>
      <c r="W2001" s="170">
        <f t="shared" si="251"/>
        <v>2010</v>
      </c>
      <c r="X2001" s="170" t="e">
        <f>INDEX(Kraftwerksliste!$C$21:$Z$559,MATCH(A2001,Kraftwerksliste!$D$21:$D$559,0),17)</f>
        <v>#N/A</v>
      </c>
      <c r="Z2001" s="153" t="str" cm="1">
        <f t="array" aca="1" ref="Z2001" ca="1">CELL("format",I2001)</f>
        <v>G</v>
      </c>
      <c r="AA2001" s="6">
        <v>2000</v>
      </c>
      <c r="AB2001" s="173">
        <f t="shared" si="255"/>
        <v>2010</v>
      </c>
      <c r="AC2001" s="6">
        <f t="shared" si="252"/>
        <v>0</v>
      </c>
      <c r="AD2001" s="6">
        <f t="shared" si="253"/>
        <v>0</v>
      </c>
      <c r="AE2001" s="6">
        <f t="shared" si="256"/>
        <v>10</v>
      </c>
      <c r="AF2001" s="6" t="str">
        <f t="shared" si="254"/>
        <v>in Betrieb</v>
      </c>
    </row>
    <row r="2002" spans="1:32" x14ac:dyDescent="0.25">
      <c r="A2002" s="139"/>
      <c r="B2002" s="139" t="s">
        <v>3407</v>
      </c>
      <c r="C2002" s="139"/>
      <c r="D2002" s="139"/>
      <c r="E2002" s="139"/>
      <c r="F2002" s="139"/>
      <c r="G2002" s="139" t="s">
        <v>127</v>
      </c>
      <c r="H2002" s="139"/>
      <c r="I2002" s="139"/>
      <c r="J2002" s="139"/>
      <c r="K2002" s="139" t="s">
        <v>1</v>
      </c>
      <c r="L2002" s="139" t="s">
        <v>19</v>
      </c>
      <c r="M2002" s="139"/>
      <c r="N2002" s="139"/>
      <c r="O2002" s="139" t="s">
        <v>19</v>
      </c>
      <c r="P2002" s="139" t="s">
        <v>55</v>
      </c>
      <c r="Q2002" s="139"/>
      <c r="R2002" s="140">
        <v>10.500119999999999</v>
      </c>
      <c r="S2002" s="140"/>
      <c r="T2002" s="151"/>
      <c r="U2002" s="140"/>
      <c r="V2002" s="164" t="s">
        <v>1</v>
      </c>
      <c r="W2002" s="170">
        <f t="shared" si="251"/>
        <v>2010</v>
      </c>
      <c r="X2002" s="170" t="e">
        <f>INDEX(Kraftwerksliste!$C$21:$Z$559,MATCH(A2002,Kraftwerksliste!$D$21:$D$559,0),17)</f>
        <v>#N/A</v>
      </c>
      <c r="Z2002" s="153" t="str" cm="1">
        <f t="array" aca="1" ref="Z2002" ca="1">CELL("format",I2002)</f>
        <v>G</v>
      </c>
      <c r="AA2002" s="6">
        <v>2001</v>
      </c>
      <c r="AB2002" s="173">
        <f t="shared" si="255"/>
        <v>2010</v>
      </c>
      <c r="AC2002" s="6">
        <f t="shared" si="252"/>
        <v>0</v>
      </c>
      <c r="AD2002" s="6">
        <f t="shared" si="253"/>
        <v>0</v>
      </c>
      <c r="AE2002" s="6">
        <f t="shared" si="256"/>
        <v>10</v>
      </c>
      <c r="AF2002" s="6" t="str">
        <f t="shared" si="254"/>
        <v>in Betrieb</v>
      </c>
    </row>
    <row r="2003" spans="1:32" x14ac:dyDescent="0.25">
      <c r="A2003" s="139"/>
      <c r="B2003" s="139" t="s">
        <v>3407</v>
      </c>
      <c r="C2003" s="139"/>
      <c r="D2003" s="139"/>
      <c r="E2003" s="139"/>
      <c r="F2003" s="139"/>
      <c r="G2003" s="139" t="s">
        <v>340</v>
      </c>
      <c r="H2003" s="139"/>
      <c r="I2003" s="139"/>
      <c r="J2003" s="139"/>
      <c r="K2003" s="139" t="s">
        <v>1</v>
      </c>
      <c r="L2003" s="139" t="s">
        <v>19</v>
      </c>
      <c r="M2003" s="139"/>
      <c r="N2003" s="139"/>
      <c r="O2003" s="139" t="s">
        <v>19</v>
      </c>
      <c r="P2003" s="139" t="s">
        <v>55</v>
      </c>
      <c r="Q2003" s="139"/>
      <c r="R2003" s="140">
        <v>0</v>
      </c>
      <c r="S2003" s="140"/>
      <c r="T2003" s="151"/>
      <c r="U2003" s="140"/>
      <c r="V2003" s="164" t="s">
        <v>1</v>
      </c>
      <c r="W2003" s="170">
        <f t="shared" si="251"/>
        <v>2010</v>
      </c>
      <c r="X2003" s="170" t="e">
        <f>INDEX(Kraftwerksliste!$C$21:$Z$559,MATCH(A2003,Kraftwerksliste!$D$21:$D$559,0),17)</f>
        <v>#N/A</v>
      </c>
      <c r="Z2003" s="153" t="str" cm="1">
        <f t="array" aca="1" ref="Z2003" ca="1">CELL("format",I2003)</f>
        <v>G</v>
      </c>
      <c r="AA2003" s="6">
        <v>2002</v>
      </c>
      <c r="AB2003" s="173">
        <f t="shared" si="255"/>
        <v>2010</v>
      </c>
      <c r="AC2003" s="6">
        <f t="shared" si="252"/>
        <v>0</v>
      </c>
      <c r="AD2003" s="6">
        <f t="shared" si="253"/>
        <v>0</v>
      </c>
      <c r="AE2003" s="6">
        <f t="shared" si="256"/>
        <v>10</v>
      </c>
      <c r="AF2003" s="6" t="str">
        <f t="shared" si="254"/>
        <v>in Betrieb</v>
      </c>
    </row>
    <row r="2004" spans="1:32" x14ac:dyDescent="0.25">
      <c r="A2004" s="139"/>
      <c r="B2004" s="139" t="s">
        <v>3407</v>
      </c>
      <c r="C2004" s="139"/>
      <c r="D2004" s="139"/>
      <c r="E2004" s="139"/>
      <c r="F2004" s="139"/>
      <c r="G2004" s="139" t="s">
        <v>66</v>
      </c>
      <c r="H2004" s="139"/>
      <c r="I2004" s="139"/>
      <c r="J2004" s="139"/>
      <c r="K2004" s="139" t="s">
        <v>1</v>
      </c>
      <c r="L2004" s="139" t="s">
        <v>19</v>
      </c>
      <c r="M2004" s="139"/>
      <c r="N2004" s="139"/>
      <c r="O2004" s="139" t="s">
        <v>19</v>
      </c>
      <c r="P2004" s="139" t="s">
        <v>55</v>
      </c>
      <c r="Q2004" s="139"/>
      <c r="R2004" s="140">
        <v>23.558400000000002</v>
      </c>
      <c r="S2004" s="140"/>
      <c r="T2004" s="151"/>
      <c r="U2004" s="140"/>
      <c r="V2004" s="164" t="s">
        <v>1</v>
      </c>
      <c r="W2004" s="170">
        <f t="shared" si="251"/>
        <v>2010</v>
      </c>
      <c r="X2004" s="170" t="e">
        <f>INDEX(Kraftwerksliste!$C$21:$Z$559,MATCH(A2004,Kraftwerksliste!$D$21:$D$559,0),17)</f>
        <v>#N/A</v>
      </c>
      <c r="Z2004" s="153" t="str" cm="1">
        <f t="array" aca="1" ref="Z2004" ca="1">CELL("format",I2004)</f>
        <v>G</v>
      </c>
      <c r="AA2004" s="6">
        <v>2003</v>
      </c>
      <c r="AB2004" s="173">
        <f t="shared" si="255"/>
        <v>2010</v>
      </c>
      <c r="AC2004" s="6">
        <f t="shared" si="252"/>
        <v>0</v>
      </c>
      <c r="AD2004" s="6">
        <f t="shared" si="253"/>
        <v>0</v>
      </c>
      <c r="AE2004" s="6">
        <f t="shared" si="256"/>
        <v>10</v>
      </c>
      <c r="AF2004" s="6" t="str">
        <f t="shared" si="254"/>
        <v>in Betrieb</v>
      </c>
    </row>
    <row r="2005" spans="1:32" x14ac:dyDescent="0.25">
      <c r="A2005" s="139"/>
      <c r="B2005" s="139" t="s">
        <v>3407</v>
      </c>
      <c r="C2005" s="139"/>
      <c r="D2005" s="139"/>
      <c r="E2005" s="139"/>
      <c r="F2005" s="139"/>
      <c r="G2005" s="139" t="s">
        <v>533</v>
      </c>
      <c r="H2005" s="139"/>
      <c r="I2005" s="139"/>
      <c r="J2005" s="139"/>
      <c r="K2005" s="139" t="s">
        <v>1</v>
      </c>
      <c r="L2005" s="139" t="s">
        <v>19</v>
      </c>
      <c r="M2005" s="139"/>
      <c r="N2005" s="139"/>
      <c r="O2005" s="139" t="s">
        <v>19</v>
      </c>
      <c r="P2005" s="139" t="s">
        <v>55</v>
      </c>
      <c r="Q2005" s="139"/>
      <c r="R2005" s="140">
        <v>2.1</v>
      </c>
      <c r="S2005" s="140"/>
      <c r="T2005" s="151"/>
      <c r="U2005" s="140"/>
      <c r="V2005" s="164" t="s">
        <v>1</v>
      </c>
      <c r="W2005" s="170">
        <f t="shared" si="251"/>
        <v>2010</v>
      </c>
      <c r="X2005" s="170" t="e">
        <f>INDEX(Kraftwerksliste!$C$21:$Z$559,MATCH(A2005,Kraftwerksliste!$D$21:$D$559,0),17)</f>
        <v>#N/A</v>
      </c>
      <c r="Z2005" s="153" t="str" cm="1">
        <f t="array" aca="1" ref="Z2005" ca="1">CELL("format",I2005)</f>
        <v>G</v>
      </c>
      <c r="AA2005" s="6">
        <v>2004</v>
      </c>
      <c r="AB2005" s="173">
        <f t="shared" si="255"/>
        <v>2010</v>
      </c>
      <c r="AC2005" s="6">
        <f t="shared" si="252"/>
        <v>0</v>
      </c>
      <c r="AD2005" s="6">
        <f t="shared" si="253"/>
        <v>0</v>
      </c>
      <c r="AE2005" s="6">
        <f t="shared" si="256"/>
        <v>10</v>
      </c>
      <c r="AF2005" s="6" t="str">
        <f t="shared" si="254"/>
        <v>in Betrieb</v>
      </c>
    </row>
    <row r="2006" spans="1:32" x14ac:dyDescent="0.25">
      <c r="A2006" s="139"/>
      <c r="B2006" s="139" t="s">
        <v>3407</v>
      </c>
      <c r="C2006" s="139"/>
      <c r="D2006" s="139"/>
      <c r="E2006" s="139"/>
      <c r="F2006" s="139"/>
      <c r="G2006" s="139" t="s">
        <v>1312</v>
      </c>
      <c r="H2006" s="139"/>
      <c r="I2006" s="139"/>
      <c r="J2006" s="139"/>
      <c r="K2006" s="139" t="s">
        <v>1</v>
      </c>
      <c r="L2006" s="139" t="s">
        <v>19</v>
      </c>
      <c r="M2006" s="139"/>
      <c r="N2006" s="139"/>
      <c r="O2006" s="139" t="s">
        <v>19</v>
      </c>
      <c r="P2006" s="139" t="s">
        <v>55</v>
      </c>
      <c r="Q2006" s="139"/>
      <c r="R2006" s="140">
        <v>0.15</v>
      </c>
      <c r="S2006" s="140"/>
      <c r="T2006" s="151"/>
      <c r="U2006" s="140"/>
      <c r="V2006" s="164" t="s">
        <v>1</v>
      </c>
      <c r="W2006" s="170">
        <f t="shared" si="251"/>
        <v>2010</v>
      </c>
      <c r="X2006" s="170" t="e">
        <f>INDEX(Kraftwerksliste!$C$21:$Z$559,MATCH(A2006,Kraftwerksliste!$D$21:$D$559,0),17)</f>
        <v>#N/A</v>
      </c>
      <c r="Z2006" s="153" t="str" cm="1">
        <f t="array" aca="1" ref="Z2006" ca="1">CELL("format",I2006)</f>
        <v>G</v>
      </c>
      <c r="AA2006" s="6">
        <v>2005</v>
      </c>
      <c r="AB2006" s="173">
        <f t="shared" si="255"/>
        <v>2010</v>
      </c>
      <c r="AC2006" s="6">
        <f t="shared" si="252"/>
        <v>0</v>
      </c>
      <c r="AD2006" s="6">
        <f t="shared" si="253"/>
        <v>0</v>
      </c>
      <c r="AE2006" s="6">
        <f t="shared" si="256"/>
        <v>10</v>
      </c>
      <c r="AF2006" s="6" t="str">
        <f t="shared" si="254"/>
        <v>in Betrieb</v>
      </c>
    </row>
    <row r="2007" spans="1:32" x14ac:dyDescent="0.25">
      <c r="A2007" s="139"/>
      <c r="B2007" s="139" t="s">
        <v>3407</v>
      </c>
      <c r="C2007" s="139"/>
      <c r="D2007" s="139"/>
      <c r="E2007" s="139"/>
      <c r="F2007" s="139"/>
      <c r="G2007" s="139" t="s">
        <v>220</v>
      </c>
      <c r="H2007" s="139"/>
      <c r="I2007" s="139"/>
      <c r="J2007" s="139"/>
      <c r="K2007" s="139" t="s">
        <v>1</v>
      </c>
      <c r="L2007" s="139" t="s">
        <v>19</v>
      </c>
      <c r="M2007" s="139"/>
      <c r="N2007" s="139"/>
      <c r="O2007" s="139" t="s">
        <v>19</v>
      </c>
      <c r="P2007" s="139" t="s">
        <v>55</v>
      </c>
      <c r="Q2007" s="139"/>
      <c r="R2007" s="140">
        <v>18.666</v>
      </c>
      <c r="S2007" s="140"/>
      <c r="T2007" s="151"/>
      <c r="U2007" s="140"/>
      <c r="V2007" s="164" t="s">
        <v>1</v>
      </c>
      <c r="W2007" s="170">
        <f t="shared" si="251"/>
        <v>2010</v>
      </c>
      <c r="X2007" s="170" t="e">
        <f>INDEX(Kraftwerksliste!$C$21:$Z$559,MATCH(A2007,Kraftwerksliste!$D$21:$D$559,0),17)</f>
        <v>#N/A</v>
      </c>
      <c r="Z2007" s="153" t="str" cm="1">
        <f t="array" aca="1" ref="Z2007" ca="1">CELL("format",I2007)</f>
        <v>G</v>
      </c>
      <c r="AA2007" s="6">
        <v>2006</v>
      </c>
      <c r="AB2007" s="173">
        <f t="shared" si="255"/>
        <v>2010</v>
      </c>
      <c r="AC2007" s="6">
        <f t="shared" si="252"/>
        <v>0</v>
      </c>
      <c r="AD2007" s="6">
        <f t="shared" si="253"/>
        <v>0</v>
      </c>
      <c r="AE2007" s="6">
        <f t="shared" si="256"/>
        <v>10</v>
      </c>
      <c r="AF2007" s="6" t="str">
        <f t="shared" si="254"/>
        <v>in Betrieb</v>
      </c>
    </row>
    <row r="2008" spans="1:32" x14ac:dyDescent="0.25">
      <c r="A2008" s="139"/>
      <c r="B2008" s="139" t="s">
        <v>3407</v>
      </c>
      <c r="C2008" s="139"/>
      <c r="D2008" s="139"/>
      <c r="E2008" s="139"/>
      <c r="F2008" s="139"/>
      <c r="G2008" s="139" t="s">
        <v>144</v>
      </c>
      <c r="H2008" s="139"/>
      <c r="I2008" s="139"/>
      <c r="J2008" s="139"/>
      <c r="K2008" s="139" t="s">
        <v>1</v>
      </c>
      <c r="L2008" s="139" t="s">
        <v>19</v>
      </c>
      <c r="M2008" s="139"/>
      <c r="N2008" s="139"/>
      <c r="O2008" s="139" t="s">
        <v>19</v>
      </c>
      <c r="P2008" s="139" t="s">
        <v>55</v>
      </c>
      <c r="Q2008" s="139"/>
      <c r="R2008" s="140">
        <v>9.0050000000000008</v>
      </c>
      <c r="S2008" s="140"/>
      <c r="T2008" s="151"/>
      <c r="U2008" s="140"/>
      <c r="V2008" s="164" t="s">
        <v>1</v>
      </c>
      <c r="W2008" s="170">
        <f t="shared" si="251"/>
        <v>2010</v>
      </c>
      <c r="X2008" s="170" t="e">
        <f>INDEX(Kraftwerksliste!$C$21:$Z$559,MATCH(A2008,Kraftwerksliste!$D$21:$D$559,0),17)</f>
        <v>#N/A</v>
      </c>
      <c r="Z2008" s="153" t="str" cm="1">
        <f t="array" aca="1" ref="Z2008" ca="1">CELL("format",I2008)</f>
        <v>G</v>
      </c>
      <c r="AA2008" s="6">
        <v>2007</v>
      </c>
      <c r="AB2008" s="173">
        <f t="shared" si="255"/>
        <v>2010</v>
      </c>
      <c r="AC2008" s="6">
        <f t="shared" si="252"/>
        <v>0</v>
      </c>
      <c r="AD2008" s="6">
        <f t="shared" si="253"/>
        <v>0</v>
      </c>
      <c r="AE2008" s="6">
        <f t="shared" si="256"/>
        <v>10</v>
      </c>
      <c r="AF2008" s="6" t="str">
        <f t="shared" si="254"/>
        <v>in Betrieb</v>
      </c>
    </row>
    <row r="2009" spans="1:32" x14ac:dyDescent="0.25">
      <c r="A2009" s="139"/>
      <c r="B2009" s="139" t="s">
        <v>3407</v>
      </c>
      <c r="C2009" s="139"/>
      <c r="D2009" s="139"/>
      <c r="E2009" s="139"/>
      <c r="F2009" s="139"/>
      <c r="G2009" s="139" t="s">
        <v>59</v>
      </c>
      <c r="H2009" s="139"/>
      <c r="I2009" s="139"/>
      <c r="J2009" s="139"/>
      <c r="K2009" s="139" t="s">
        <v>1</v>
      </c>
      <c r="L2009" s="139" t="s">
        <v>19</v>
      </c>
      <c r="M2009" s="139"/>
      <c r="N2009" s="139"/>
      <c r="O2009" s="139" t="s">
        <v>19</v>
      </c>
      <c r="P2009" s="139" t="s">
        <v>55</v>
      </c>
      <c r="Q2009" s="139"/>
      <c r="R2009" s="140">
        <v>12.907</v>
      </c>
      <c r="S2009" s="140"/>
      <c r="T2009" s="151"/>
      <c r="U2009" s="140"/>
      <c r="V2009" s="164" t="s">
        <v>1</v>
      </c>
      <c r="W2009" s="170">
        <f t="shared" si="251"/>
        <v>2010</v>
      </c>
      <c r="X2009" s="170" t="e">
        <f>INDEX(Kraftwerksliste!$C$21:$Z$559,MATCH(A2009,Kraftwerksliste!$D$21:$D$559,0),17)</f>
        <v>#N/A</v>
      </c>
      <c r="Z2009" s="153" t="str" cm="1">
        <f t="array" aca="1" ref="Z2009" ca="1">CELL("format",I2009)</f>
        <v>G</v>
      </c>
      <c r="AA2009" s="6">
        <v>2008</v>
      </c>
      <c r="AB2009" s="173">
        <f t="shared" si="255"/>
        <v>2010</v>
      </c>
      <c r="AC2009" s="6">
        <f t="shared" si="252"/>
        <v>0</v>
      </c>
      <c r="AD2009" s="6">
        <f t="shared" si="253"/>
        <v>0</v>
      </c>
      <c r="AE2009" s="6">
        <f t="shared" si="256"/>
        <v>10</v>
      </c>
      <c r="AF2009" s="6" t="str">
        <f t="shared" si="254"/>
        <v>in Betrieb</v>
      </c>
    </row>
    <row r="2010" spans="1:32" x14ac:dyDescent="0.25">
      <c r="A2010" s="139"/>
      <c r="B2010" s="139" t="s">
        <v>3407</v>
      </c>
      <c r="C2010" s="139"/>
      <c r="D2010" s="139"/>
      <c r="E2010" s="139"/>
      <c r="F2010" s="139"/>
      <c r="G2010" s="139" t="s">
        <v>54</v>
      </c>
      <c r="H2010" s="139"/>
      <c r="I2010" s="139"/>
      <c r="J2010" s="139"/>
      <c r="K2010" s="139" t="s">
        <v>1</v>
      </c>
      <c r="L2010" s="139" t="s">
        <v>19</v>
      </c>
      <c r="M2010" s="139"/>
      <c r="N2010" s="139"/>
      <c r="O2010" s="139" t="s">
        <v>19</v>
      </c>
      <c r="P2010" s="139" t="s">
        <v>55</v>
      </c>
      <c r="Q2010" s="139"/>
      <c r="R2010" s="140">
        <v>35.5</v>
      </c>
      <c r="S2010" s="140"/>
      <c r="T2010" s="151"/>
      <c r="U2010" s="140"/>
      <c r="V2010" s="164" t="s">
        <v>1</v>
      </c>
      <c r="W2010" s="170">
        <f t="shared" si="251"/>
        <v>2010</v>
      </c>
      <c r="X2010" s="170" t="e">
        <f>INDEX(Kraftwerksliste!$C$21:$Z$559,MATCH(A2010,Kraftwerksliste!$D$21:$D$559,0),17)</f>
        <v>#N/A</v>
      </c>
      <c r="Z2010" s="153" t="str" cm="1">
        <f t="array" aca="1" ref="Z2010" ca="1">CELL("format",I2010)</f>
        <v>G</v>
      </c>
      <c r="AA2010" s="6">
        <v>2009</v>
      </c>
      <c r="AB2010" s="173">
        <f t="shared" si="255"/>
        <v>2010</v>
      </c>
      <c r="AC2010" s="6">
        <f t="shared" si="252"/>
        <v>0</v>
      </c>
      <c r="AD2010" s="6">
        <f t="shared" si="253"/>
        <v>0</v>
      </c>
      <c r="AE2010" s="6">
        <f t="shared" si="256"/>
        <v>10</v>
      </c>
      <c r="AF2010" s="6" t="str">
        <f t="shared" si="254"/>
        <v>in Betrieb</v>
      </c>
    </row>
    <row r="2011" spans="1:32" x14ac:dyDescent="0.25">
      <c r="A2011" s="139"/>
      <c r="B2011" s="139" t="s">
        <v>3407</v>
      </c>
      <c r="C2011" s="139"/>
      <c r="D2011" s="139"/>
      <c r="E2011" s="139"/>
      <c r="F2011" s="139"/>
      <c r="G2011" s="139" t="s">
        <v>98</v>
      </c>
      <c r="H2011" s="139"/>
      <c r="I2011" s="139"/>
      <c r="J2011" s="139"/>
      <c r="K2011" s="139" t="s">
        <v>1</v>
      </c>
      <c r="L2011" s="139" t="s">
        <v>19</v>
      </c>
      <c r="M2011" s="139"/>
      <c r="N2011" s="139"/>
      <c r="O2011" s="139" t="s">
        <v>19</v>
      </c>
      <c r="P2011" s="139" t="s">
        <v>55</v>
      </c>
      <c r="Q2011" s="139"/>
      <c r="R2011" s="140">
        <v>7.9630000000000001</v>
      </c>
      <c r="S2011" s="140"/>
      <c r="T2011" s="151"/>
      <c r="U2011" s="140"/>
      <c r="V2011" s="164" t="s">
        <v>1</v>
      </c>
      <c r="W2011" s="170">
        <f t="shared" si="251"/>
        <v>2010</v>
      </c>
      <c r="X2011" s="170" t="e">
        <f>INDEX(Kraftwerksliste!$C$21:$Z$559,MATCH(A2011,Kraftwerksliste!$D$21:$D$559,0),17)</f>
        <v>#N/A</v>
      </c>
      <c r="Z2011" s="153" t="str" cm="1">
        <f t="array" aca="1" ref="Z2011" ca="1">CELL("format",I2011)</f>
        <v>G</v>
      </c>
      <c r="AA2011" s="6">
        <v>2010</v>
      </c>
      <c r="AB2011" s="173">
        <f t="shared" si="255"/>
        <v>2010</v>
      </c>
      <c r="AC2011" s="6">
        <f t="shared" si="252"/>
        <v>0</v>
      </c>
      <c r="AD2011" s="6">
        <f t="shared" si="253"/>
        <v>0</v>
      </c>
      <c r="AE2011" s="6">
        <f t="shared" si="256"/>
        <v>10</v>
      </c>
      <c r="AF2011" s="6" t="str">
        <f t="shared" si="254"/>
        <v>in Betrieb</v>
      </c>
    </row>
    <row r="2012" spans="1:32" x14ac:dyDescent="0.25">
      <c r="A2012" s="139"/>
      <c r="B2012" s="139" t="s">
        <v>3407</v>
      </c>
      <c r="C2012" s="139"/>
      <c r="D2012" s="139"/>
      <c r="E2012" s="139"/>
      <c r="F2012" s="139"/>
      <c r="G2012" s="139" t="s">
        <v>404</v>
      </c>
      <c r="H2012" s="139"/>
      <c r="I2012" s="139"/>
      <c r="J2012" s="139"/>
      <c r="K2012" s="139" t="s">
        <v>1</v>
      </c>
      <c r="L2012" s="139" t="s">
        <v>19</v>
      </c>
      <c r="M2012" s="139"/>
      <c r="N2012" s="139"/>
      <c r="O2012" s="139" t="s">
        <v>19</v>
      </c>
      <c r="P2012" s="139" t="s">
        <v>55</v>
      </c>
      <c r="Q2012" s="139"/>
      <c r="R2012" s="140">
        <v>0</v>
      </c>
      <c r="S2012" s="140"/>
      <c r="T2012" s="151"/>
      <c r="U2012" s="140"/>
      <c r="V2012" s="164" t="s">
        <v>1</v>
      </c>
      <c r="W2012" s="170">
        <f t="shared" si="251"/>
        <v>2010</v>
      </c>
      <c r="X2012" s="170" t="e">
        <f>INDEX(Kraftwerksliste!$C$21:$Z$559,MATCH(A2012,Kraftwerksliste!$D$21:$D$559,0),17)</f>
        <v>#N/A</v>
      </c>
      <c r="Z2012" s="153" t="str" cm="1">
        <f t="array" aca="1" ref="Z2012" ca="1">CELL("format",I2012)</f>
        <v>G</v>
      </c>
      <c r="AA2012" s="6">
        <v>2011</v>
      </c>
      <c r="AB2012" s="173">
        <f t="shared" si="255"/>
        <v>2010</v>
      </c>
      <c r="AC2012" s="6">
        <f t="shared" si="252"/>
        <v>0</v>
      </c>
      <c r="AD2012" s="6">
        <f t="shared" si="253"/>
        <v>0</v>
      </c>
      <c r="AE2012" s="6">
        <f t="shared" si="256"/>
        <v>10</v>
      </c>
      <c r="AF2012" s="6" t="str">
        <f t="shared" si="254"/>
        <v>in Betrieb</v>
      </c>
    </row>
    <row r="2013" spans="1:32" x14ac:dyDescent="0.25">
      <c r="A2013" s="139"/>
      <c r="B2013" s="139" t="s">
        <v>3407</v>
      </c>
      <c r="C2013" s="139"/>
      <c r="D2013" s="139"/>
      <c r="E2013" s="139"/>
      <c r="F2013" s="139"/>
      <c r="G2013" s="139" t="s">
        <v>170</v>
      </c>
      <c r="H2013" s="139"/>
      <c r="I2013" s="139"/>
      <c r="J2013" s="139"/>
      <c r="K2013" s="139" t="s">
        <v>1</v>
      </c>
      <c r="L2013" s="139" t="s">
        <v>19</v>
      </c>
      <c r="M2013" s="139"/>
      <c r="N2013" s="139"/>
      <c r="O2013" s="139" t="s">
        <v>19</v>
      </c>
      <c r="P2013" s="139" t="s">
        <v>55</v>
      </c>
      <c r="Q2013" s="139"/>
      <c r="R2013" s="140">
        <v>7.3949999999999996</v>
      </c>
      <c r="S2013" s="140"/>
      <c r="T2013" s="151"/>
      <c r="U2013" s="140"/>
      <c r="V2013" s="164" t="s">
        <v>1</v>
      </c>
      <c r="W2013" s="170">
        <f t="shared" si="251"/>
        <v>2010</v>
      </c>
      <c r="X2013" s="170" t="e">
        <f>INDEX(Kraftwerksliste!$C$21:$Z$559,MATCH(A2013,Kraftwerksliste!$D$21:$D$559,0),17)</f>
        <v>#N/A</v>
      </c>
      <c r="Z2013" s="153" t="str" cm="1">
        <f t="array" aca="1" ref="Z2013" ca="1">CELL("format",I2013)</f>
        <v>G</v>
      </c>
      <c r="AA2013" s="6">
        <v>2012</v>
      </c>
      <c r="AB2013" s="173">
        <f t="shared" si="255"/>
        <v>2010</v>
      </c>
      <c r="AC2013" s="6">
        <f t="shared" si="252"/>
        <v>0</v>
      </c>
      <c r="AD2013" s="6">
        <f t="shared" si="253"/>
        <v>0</v>
      </c>
      <c r="AE2013" s="6">
        <f t="shared" si="256"/>
        <v>10</v>
      </c>
      <c r="AF2013" s="6" t="str">
        <f t="shared" si="254"/>
        <v>in Betrieb</v>
      </c>
    </row>
    <row r="2014" spans="1:32" x14ac:dyDescent="0.25">
      <c r="A2014" s="139"/>
      <c r="B2014" s="139" t="s">
        <v>3407</v>
      </c>
      <c r="C2014" s="139"/>
      <c r="D2014" s="139"/>
      <c r="E2014" s="139"/>
      <c r="F2014" s="139"/>
      <c r="G2014" s="139" t="s">
        <v>99</v>
      </c>
      <c r="H2014" s="139"/>
      <c r="I2014" s="139"/>
      <c r="J2014" s="139"/>
      <c r="K2014" s="139" t="s">
        <v>1</v>
      </c>
      <c r="L2014" s="139" t="s">
        <v>19</v>
      </c>
      <c r="M2014" s="139"/>
      <c r="N2014" s="139"/>
      <c r="O2014" s="139" t="s">
        <v>19</v>
      </c>
      <c r="P2014" s="139" t="s">
        <v>55</v>
      </c>
      <c r="Q2014" s="139"/>
      <c r="R2014" s="140">
        <v>11.039</v>
      </c>
      <c r="S2014" s="140"/>
      <c r="T2014" s="151"/>
      <c r="U2014" s="140"/>
      <c r="V2014" s="164" t="s">
        <v>1</v>
      </c>
      <c r="W2014" s="170">
        <f t="shared" si="251"/>
        <v>2010</v>
      </c>
      <c r="X2014" s="170" t="e">
        <f>INDEX(Kraftwerksliste!$C$21:$Z$559,MATCH(A2014,Kraftwerksliste!$D$21:$D$559,0),17)</f>
        <v>#N/A</v>
      </c>
      <c r="Z2014" s="153" t="str" cm="1">
        <f t="array" aca="1" ref="Z2014" ca="1">CELL("format",I2014)</f>
        <v>G</v>
      </c>
      <c r="AA2014" s="6">
        <v>2013</v>
      </c>
      <c r="AB2014" s="173">
        <f t="shared" si="255"/>
        <v>2010</v>
      </c>
      <c r="AC2014" s="6">
        <f t="shared" si="252"/>
        <v>0</v>
      </c>
      <c r="AD2014" s="6">
        <f t="shared" si="253"/>
        <v>0</v>
      </c>
      <c r="AE2014" s="6">
        <f t="shared" si="256"/>
        <v>10</v>
      </c>
      <c r="AF2014" s="6" t="str">
        <f t="shared" si="254"/>
        <v>in Betrieb</v>
      </c>
    </row>
    <row r="2015" spans="1:32" x14ac:dyDescent="0.25">
      <c r="A2015" s="139"/>
      <c r="B2015" s="139" t="s">
        <v>3407</v>
      </c>
      <c r="C2015" s="139"/>
      <c r="D2015" s="139"/>
      <c r="E2015" s="139"/>
      <c r="F2015" s="139"/>
      <c r="G2015" s="139" t="s">
        <v>78</v>
      </c>
      <c r="H2015" s="139"/>
      <c r="I2015" s="139"/>
      <c r="J2015" s="139"/>
      <c r="K2015" s="139" t="s">
        <v>1</v>
      </c>
      <c r="L2015" s="139" t="s">
        <v>19</v>
      </c>
      <c r="M2015" s="139"/>
      <c r="N2015" s="139"/>
      <c r="O2015" s="139" t="s">
        <v>19</v>
      </c>
      <c r="P2015" s="139" t="s">
        <v>55</v>
      </c>
      <c r="Q2015" s="139"/>
      <c r="R2015" s="140">
        <v>7.1890000000000001</v>
      </c>
      <c r="S2015" s="140"/>
      <c r="T2015" s="151"/>
      <c r="U2015" s="140"/>
      <c r="V2015" s="164" t="s">
        <v>1</v>
      </c>
      <c r="W2015" s="170">
        <f t="shared" si="251"/>
        <v>2010</v>
      </c>
      <c r="X2015" s="170" t="e">
        <f>INDEX(Kraftwerksliste!$C$21:$Z$559,MATCH(A2015,Kraftwerksliste!$D$21:$D$559,0),17)</f>
        <v>#N/A</v>
      </c>
      <c r="Z2015" s="153" t="str" cm="1">
        <f t="array" aca="1" ref="Z2015" ca="1">CELL("format",I2015)</f>
        <v>G</v>
      </c>
      <c r="AA2015" s="6">
        <v>2014</v>
      </c>
      <c r="AB2015" s="173">
        <f t="shared" si="255"/>
        <v>2010</v>
      </c>
      <c r="AC2015" s="6">
        <f t="shared" si="252"/>
        <v>0</v>
      </c>
      <c r="AD2015" s="6">
        <f t="shared" si="253"/>
        <v>0</v>
      </c>
      <c r="AE2015" s="6">
        <f t="shared" si="256"/>
        <v>10</v>
      </c>
      <c r="AF2015" s="6" t="str">
        <f t="shared" si="254"/>
        <v>in Betrieb</v>
      </c>
    </row>
    <row r="2016" spans="1:32" x14ac:dyDescent="0.25">
      <c r="A2016" s="139"/>
      <c r="B2016" s="139" t="s">
        <v>3407</v>
      </c>
      <c r="C2016" s="139"/>
      <c r="D2016" s="139"/>
      <c r="E2016" s="139"/>
      <c r="F2016" s="139"/>
      <c r="G2016" s="139" t="s">
        <v>169</v>
      </c>
      <c r="H2016" s="139"/>
      <c r="I2016" s="139"/>
      <c r="J2016" s="139"/>
      <c r="K2016" s="139" t="s">
        <v>1</v>
      </c>
      <c r="L2016" s="139" t="s">
        <v>19</v>
      </c>
      <c r="M2016" s="139"/>
      <c r="N2016" s="139"/>
      <c r="O2016" s="139" t="s">
        <v>19</v>
      </c>
      <c r="P2016" s="139" t="s">
        <v>55</v>
      </c>
      <c r="Q2016" s="139"/>
      <c r="R2016" s="140">
        <v>3.7250000000000001</v>
      </c>
      <c r="S2016" s="140"/>
      <c r="T2016" s="151"/>
      <c r="U2016" s="140"/>
      <c r="V2016" s="164" t="s">
        <v>1</v>
      </c>
      <c r="W2016" s="170">
        <f t="shared" si="251"/>
        <v>2010</v>
      </c>
      <c r="X2016" s="170" t="e">
        <f>INDEX(Kraftwerksliste!$C$21:$Z$559,MATCH(A2016,Kraftwerksliste!$D$21:$D$559,0),17)</f>
        <v>#N/A</v>
      </c>
      <c r="Z2016" s="153" t="str" cm="1">
        <f t="array" aca="1" ref="Z2016" ca="1">CELL("format",I2016)</f>
        <v>G</v>
      </c>
      <c r="AA2016" s="6">
        <v>2015</v>
      </c>
      <c r="AB2016" s="173">
        <f t="shared" si="255"/>
        <v>2010</v>
      </c>
      <c r="AC2016" s="6">
        <f t="shared" si="252"/>
        <v>0</v>
      </c>
      <c r="AD2016" s="6">
        <f t="shared" si="253"/>
        <v>0</v>
      </c>
      <c r="AE2016" s="6">
        <f t="shared" si="256"/>
        <v>10</v>
      </c>
      <c r="AF2016" s="6" t="str">
        <f t="shared" si="254"/>
        <v>in Betrieb</v>
      </c>
    </row>
    <row r="2017" spans="1:32" x14ac:dyDescent="0.25">
      <c r="A2017" s="139"/>
      <c r="B2017" s="139" t="s">
        <v>3407</v>
      </c>
      <c r="C2017" s="139"/>
      <c r="D2017" s="139"/>
      <c r="E2017" s="139"/>
      <c r="F2017" s="139"/>
      <c r="G2017" s="139" t="s">
        <v>57</v>
      </c>
      <c r="H2017" s="139"/>
      <c r="I2017" s="139"/>
      <c r="J2017" s="139"/>
      <c r="K2017" s="139" t="s">
        <v>1</v>
      </c>
      <c r="L2017" s="139" t="s">
        <v>21</v>
      </c>
      <c r="M2017" s="139"/>
      <c r="N2017" s="139"/>
      <c r="O2017" s="139" t="s">
        <v>21</v>
      </c>
      <c r="P2017" s="139" t="s">
        <v>55</v>
      </c>
      <c r="Q2017" s="139"/>
      <c r="R2017" s="140">
        <v>0.55000000000000004</v>
      </c>
      <c r="S2017" s="140"/>
      <c r="T2017" s="151"/>
      <c r="U2017" s="140"/>
      <c r="V2017" s="164" t="s">
        <v>1</v>
      </c>
      <c r="W2017" s="170">
        <f t="shared" si="251"/>
        <v>2010</v>
      </c>
      <c r="X2017" s="170" t="e">
        <f>INDEX(Kraftwerksliste!$C$21:$Z$559,MATCH(A2017,Kraftwerksliste!$D$21:$D$559,0),17)</f>
        <v>#N/A</v>
      </c>
      <c r="Z2017" s="153" t="str" cm="1">
        <f t="array" aca="1" ref="Z2017" ca="1">CELL("format",I2017)</f>
        <v>G</v>
      </c>
      <c r="AA2017" s="6">
        <v>2016</v>
      </c>
      <c r="AB2017" s="173">
        <f t="shared" si="255"/>
        <v>2010</v>
      </c>
      <c r="AC2017" s="6">
        <f t="shared" si="252"/>
        <v>0</v>
      </c>
      <c r="AD2017" s="6">
        <f t="shared" si="253"/>
        <v>0</v>
      </c>
      <c r="AE2017" s="6">
        <f t="shared" si="256"/>
        <v>10</v>
      </c>
      <c r="AF2017" s="6" t="str">
        <f t="shared" si="254"/>
        <v>in Betrieb</v>
      </c>
    </row>
    <row r="2018" spans="1:32" x14ac:dyDescent="0.25">
      <c r="A2018" s="139"/>
      <c r="B2018" s="139" t="s">
        <v>3407</v>
      </c>
      <c r="C2018" s="139"/>
      <c r="D2018" s="139"/>
      <c r="E2018" s="139"/>
      <c r="F2018" s="139"/>
      <c r="G2018" s="139" t="s">
        <v>127</v>
      </c>
      <c r="H2018" s="139"/>
      <c r="I2018" s="139"/>
      <c r="J2018" s="139"/>
      <c r="K2018" s="139" t="s">
        <v>1</v>
      </c>
      <c r="L2018" s="139" t="s">
        <v>21</v>
      </c>
      <c r="M2018" s="139"/>
      <c r="N2018" s="139"/>
      <c r="O2018" s="139" t="s">
        <v>21</v>
      </c>
      <c r="P2018" s="139" t="s">
        <v>55</v>
      </c>
      <c r="Q2018" s="139"/>
      <c r="R2018" s="140">
        <v>33.212000000000003</v>
      </c>
      <c r="S2018" s="140"/>
      <c r="T2018" s="151"/>
      <c r="U2018" s="140"/>
      <c r="V2018" s="164" t="s">
        <v>1</v>
      </c>
      <c r="W2018" s="170">
        <f t="shared" si="251"/>
        <v>2010</v>
      </c>
      <c r="X2018" s="170" t="e">
        <f>INDEX(Kraftwerksliste!$C$21:$Z$559,MATCH(A2018,Kraftwerksliste!$D$21:$D$559,0),17)</f>
        <v>#N/A</v>
      </c>
      <c r="Z2018" s="153" t="str" cm="1">
        <f t="array" aca="1" ref="Z2018" ca="1">CELL("format",I2018)</f>
        <v>G</v>
      </c>
      <c r="AA2018" s="6">
        <v>2017</v>
      </c>
      <c r="AB2018" s="173">
        <f t="shared" si="255"/>
        <v>2010</v>
      </c>
      <c r="AC2018" s="6">
        <f t="shared" si="252"/>
        <v>0</v>
      </c>
      <c r="AD2018" s="6">
        <f t="shared" si="253"/>
        <v>0</v>
      </c>
      <c r="AE2018" s="6">
        <f t="shared" si="256"/>
        <v>10</v>
      </c>
      <c r="AF2018" s="6" t="str">
        <f t="shared" si="254"/>
        <v>in Betrieb</v>
      </c>
    </row>
    <row r="2019" spans="1:32" x14ac:dyDescent="0.25">
      <c r="A2019" s="139"/>
      <c r="B2019" s="139" t="s">
        <v>3407</v>
      </c>
      <c r="C2019" s="139"/>
      <c r="D2019" s="139"/>
      <c r="E2019" s="139"/>
      <c r="F2019" s="139"/>
      <c r="G2019" s="139" t="s">
        <v>340</v>
      </c>
      <c r="H2019" s="139"/>
      <c r="I2019" s="139"/>
      <c r="J2019" s="139"/>
      <c r="K2019" s="139" t="s">
        <v>1</v>
      </c>
      <c r="L2019" s="139" t="s">
        <v>21</v>
      </c>
      <c r="M2019" s="139"/>
      <c r="N2019" s="139"/>
      <c r="O2019" s="139" t="s">
        <v>21</v>
      </c>
      <c r="P2019" s="139" t="s">
        <v>55</v>
      </c>
      <c r="Q2019" s="139"/>
      <c r="R2019" s="140">
        <v>0</v>
      </c>
      <c r="S2019" s="140"/>
      <c r="T2019" s="151"/>
      <c r="U2019" s="140"/>
      <c r="V2019" s="164" t="s">
        <v>1</v>
      </c>
      <c r="W2019" s="170">
        <f t="shared" si="251"/>
        <v>2010</v>
      </c>
      <c r="X2019" s="170" t="e">
        <f>INDEX(Kraftwerksliste!$C$21:$Z$559,MATCH(A2019,Kraftwerksliste!$D$21:$D$559,0),17)</f>
        <v>#N/A</v>
      </c>
      <c r="Z2019" s="153" t="str" cm="1">
        <f t="array" aca="1" ref="Z2019" ca="1">CELL("format",I2019)</f>
        <v>G</v>
      </c>
      <c r="AA2019" s="6">
        <v>2018</v>
      </c>
      <c r="AB2019" s="173">
        <f t="shared" si="255"/>
        <v>2010</v>
      </c>
      <c r="AC2019" s="6">
        <f t="shared" si="252"/>
        <v>0</v>
      </c>
      <c r="AD2019" s="6">
        <f t="shared" si="253"/>
        <v>0</v>
      </c>
      <c r="AE2019" s="6">
        <f t="shared" si="256"/>
        <v>10</v>
      </c>
      <c r="AF2019" s="6" t="str">
        <f t="shared" si="254"/>
        <v>in Betrieb</v>
      </c>
    </row>
    <row r="2020" spans="1:32" x14ac:dyDescent="0.25">
      <c r="A2020" s="139"/>
      <c r="B2020" s="139" t="s">
        <v>3407</v>
      </c>
      <c r="C2020" s="139"/>
      <c r="D2020" s="139"/>
      <c r="E2020" s="139"/>
      <c r="F2020" s="139"/>
      <c r="G2020" s="139" t="s">
        <v>66</v>
      </c>
      <c r="H2020" s="139"/>
      <c r="I2020" s="139"/>
      <c r="J2020" s="139"/>
      <c r="K2020" s="139" t="s">
        <v>1</v>
      </c>
      <c r="L2020" s="139" t="s">
        <v>21</v>
      </c>
      <c r="M2020" s="139"/>
      <c r="N2020" s="139"/>
      <c r="O2020" s="139" t="s">
        <v>21</v>
      </c>
      <c r="P2020" s="139" t="s">
        <v>55</v>
      </c>
      <c r="Q2020" s="139"/>
      <c r="R2020" s="140">
        <v>0</v>
      </c>
      <c r="S2020" s="140"/>
      <c r="T2020" s="151"/>
      <c r="U2020" s="140"/>
      <c r="V2020" s="164" t="s">
        <v>1</v>
      </c>
      <c r="W2020" s="170">
        <f t="shared" si="251"/>
        <v>2010</v>
      </c>
      <c r="X2020" s="170" t="e">
        <f>INDEX(Kraftwerksliste!$C$21:$Z$559,MATCH(A2020,Kraftwerksliste!$D$21:$D$559,0),17)</f>
        <v>#N/A</v>
      </c>
      <c r="Z2020" s="153" t="str" cm="1">
        <f t="array" aca="1" ref="Z2020" ca="1">CELL("format",I2020)</f>
        <v>G</v>
      </c>
      <c r="AA2020" s="6">
        <v>2019</v>
      </c>
      <c r="AB2020" s="173">
        <f t="shared" si="255"/>
        <v>2010</v>
      </c>
      <c r="AC2020" s="6">
        <f t="shared" si="252"/>
        <v>0</v>
      </c>
      <c r="AD2020" s="6">
        <f t="shared" si="253"/>
        <v>0</v>
      </c>
      <c r="AE2020" s="6">
        <f t="shared" si="256"/>
        <v>10</v>
      </c>
      <c r="AF2020" s="6" t="str">
        <f t="shared" si="254"/>
        <v>in Betrieb</v>
      </c>
    </row>
    <row r="2021" spans="1:32" x14ac:dyDescent="0.25">
      <c r="A2021" s="139"/>
      <c r="B2021" s="139" t="s">
        <v>3407</v>
      </c>
      <c r="C2021" s="139"/>
      <c r="D2021" s="139"/>
      <c r="E2021" s="139"/>
      <c r="F2021" s="139"/>
      <c r="G2021" s="139" t="s">
        <v>533</v>
      </c>
      <c r="H2021" s="139"/>
      <c r="I2021" s="139"/>
      <c r="J2021" s="139"/>
      <c r="K2021" s="139" t="s">
        <v>1</v>
      </c>
      <c r="L2021" s="139" t="s">
        <v>21</v>
      </c>
      <c r="M2021" s="139"/>
      <c r="N2021" s="139"/>
      <c r="O2021" s="139" t="s">
        <v>21</v>
      </c>
      <c r="P2021" s="139" t="s">
        <v>55</v>
      </c>
      <c r="Q2021" s="139"/>
      <c r="R2021" s="140">
        <v>0</v>
      </c>
      <c r="S2021" s="140"/>
      <c r="T2021" s="151"/>
      <c r="U2021" s="140"/>
      <c r="V2021" s="164" t="s">
        <v>1</v>
      </c>
      <c r="W2021" s="170">
        <f t="shared" si="251"/>
        <v>2010</v>
      </c>
      <c r="X2021" s="170" t="e">
        <f>INDEX(Kraftwerksliste!$C$21:$Z$559,MATCH(A2021,Kraftwerksliste!$D$21:$D$559,0),17)</f>
        <v>#N/A</v>
      </c>
      <c r="Z2021" s="153" t="str" cm="1">
        <f t="array" aca="1" ref="Z2021" ca="1">CELL("format",I2021)</f>
        <v>G</v>
      </c>
      <c r="AA2021" s="6">
        <v>2020</v>
      </c>
      <c r="AB2021" s="173">
        <f t="shared" si="255"/>
        <v>2010</v>
      </c>
      <c r="AC2021" s="6">
        <f t="shared" si="252"/>
        <v>0</v>
      </c>
      <c r="AD2021" s="6">
        <f t="shared" si="253"/>
        <v>0</v>
      </c>
      <c r="AE2021" s="6">
        <f t="shared" si="256"/>
        <v>10</v>
      </c>
      <c r="AF2021" s="6" t="str">
        <f t="shared" si="254"/>
        <v>in Betrieb</v>
      </c>
    </row>
    <row r="2022" spans="1:32" x14ac:dyDescent="0.25">
      <c r="A2022" s="139"/>
      <c r="B2022" s="139" t="s">
        <v>3407</v>
      </c>
      <c r="C2022" s="139"/>
      <c r="D2022" s="139"/>
      <c r="E2022" s="139"/>
      <c r="F2022" s="139"/>
      <c r="G2022" s="139" t="s">
        <v>1312</v>
      </c>
      <c r="H2022" s="139"/>
      <c r="I2022" s="139"/>
      <c r="J2022" s="139"/>
      <c r="K2022" s="139" t="s">
        <v>1</v>
      </c>
      <c r="L2022" s="139" t="s">
        <v>21</v>
      </c>
      <c r="M2022" s="139"/>
      <c r="N2022" s="139"/>
      <c r="O2022" s="139" t="s">
        <v>21</v>
      </c>
      <c r="P2022" s="139" t="s">
        <v>55</v>
      </c>
      <c r="Q2022" s="139"/>
      <c r="R2022" s="140">
        <v>0</v>
      </c>
      <c r="S2022" s="140"/>
      <c r="T2022" s="151"/>
      <c r="U2022" s="140"/>
      <c r="V2022" s="164" t="s">
        <v>1</v>
      </c>
      <c r="W2022" s="170">
        <f t="shared" si="251"/>
        <v>2010</v>
      </c>
      <c r="X2022" s="170" t="e">
        <f>INDEX(Kraftwerksliste!$C$21:$Z$559,MATCH(A2022,Kraftwerksliste!$D$21:$D$559,0),17)</f>
        <v>#N/A</v>
      </c>
      <c r="Z2022" s="153" t="str" cm="1">
        <f t="array" aca="1" ref="Z2022" ca="1">CELL("format",I2022)</f>
        <v>G</v>
      </c>
      <c r="AA2022" s="6">
        <v>2021</v>
      </c>
      <c r="AB2022" s="173">
        <f t="shared" si="255"/>
        <v>2010</v>
      </c>
      <c r="AC2022" s="6">
        <f t="shared" si="252"/>
        <v>0</v>
      </c>
      <c r="AD2022" s="6">
        <f t="shared" si="253"/>
        <v>0</v>
      </c>
      <c r="AE2022" s="6">
        <f t="shared" si="256"/>
        <v>10</v>
      </c>
      <c r="AF2022" s="6" t="str">
        <f t="shared" si="254"/>
        <v>in Betrieb</v>
      </c>
    </row>
    <row r="2023" spans="1:32" x14ac:dyDescent="0.25">
      <c r="A2023" s="139"/>
      <c r="B2023" s="139" t="s">
        <v>3407</v>
      </c>
      <c r="C2023" s="139"/>
      <c r="D2023" s="139"/>
      <c r="E2023" s="139"/>
      <c r="F2023" s="139"/>
      <c r="G2023" s="139" t="s">
        <v>220</v>
      </c>
      <c r="H2023" s="139"/>
      <c r="I2023" s="139"/>
      <c r="J2023" s="139"/>
      <c r="K2023" s="139" t="s">
        <v>1</v>
      </c>
      <c r="L2023" s="139" t="s">
        <v>21</v>
      </c>
      <c r="M2023" s="139"/>
      <c r="N2023" s="139"/>
      <c r="O2023" s="139" t="s">
        <v>21</v>
      </c>
      <c r="P2023" s="139" t="s">
        <v>55</v>
      </c>
      <c r="Q2023" s="139"/>
      <c r="R2023" s="140">
        <v>0</v>
      </c>
      <c r="S2023" s="140"/>
      <c r="T2023" s="151"/>
      <c r="U2023" s="140"/>
      <c r="V2023" s="164" t="s">
        <v>1</v>
      </c>
      <c r="W2023" s="170">
        <f t="shared" si="251"/>
        <v>2010</v>
      </c>
      <c r="X2023" s="170" t="e">
        <f>INDEX(Kraftwerksliste!$C$21:$Z$559,MATCH(A2023,Kraftwerksliste!$D$21:$D$559,0),17)</f>
        <v>#N/A</v>
      </c>
      <c r="Z2023" s="153" t="str" cm="1">
        <f t="array" aca="1" ref="Z2023" ca="1">CELL("format",I2023)</f>
        <v>G</v>
      </c>
      <c r="AA2023" s="6">
        <v>2022</v>
      </c>
      <c r="AB2023" s="173">
        <f t="shared" si="255"/>
        <v>2010</v>
      </c>
      <c r="AC2023" s="6">
        <f t="shared" si="252"/>
        <v>0</v>
      </c>
      <c r="AD2023" s="6">
        <f t="shared" si="253"/>
        <v>0</v>
      </c>
      <c r="AE2023" s="6">
        <f t="shared" si="256"/>
        <v>10</v>
      </c>
      <c r="AF2023" s="6" t="str">
        <f t="shared" si="254"/>
        <v>in Betrieb</v>
      </c>
    </row>
    <row r="2024" spans="1:32" x14ac:dyDescent="0.25">
      <c r="A2024" s="139"/>
      <c r="B2024" s="139" t="s">
        <v>3407</v>
      </c>
      <c r="C2024" s="139"/>
      <c r="D2024" s="139"/>
      <c r="E2024" s="139"/>
      <c r="F2024" s="139"/>
      <c r="G2024" s="139" t="s">
        <v>144</v>
      </c>
      <c r="H2024" s="139"/>
      <c r="I2024" s="139"/>
      <c r="J2024" s="139"/>
      <c r="K2024" s="139" t="s">
        <v>1</v>
      </c>
      <c r="L2024" s="139" t="s">
        <v>21</v>
      </c>
      <c r="M2024" s="139"/>
      <c r="N2024" s="139"/>
      <c r="O2024" s="139" t="s">
        <v>21</v>
      </c>
      <c r="P2024" s="139" t="s">
        <v>55</v>
      </c>
      <c r="Q2024" s="139"/>
      <c r="R2024" s="140">
        <v>0</v>
      </c>
      <c r="S2024" s="140"/>
      <c r="T2024" s="151"/>
      <c r="U2024" s="140"/>
      <c r="V2024" s="164" t="s">
        <v>1</v>
      </c>
      <c r="W2024" s="170">
        <f t="shared" si="251"/>
        <v>2010</v>
      </c>
      <c r="X2024" s="170" t="e">
        <f>INDEX(Kraftwerksliste!$C$21:$Z$559,MATCH(A2024,Kraftwerksliste!$D$21:$D$559,0),17)</f>
        <v>#N/A</v>
      </c>
      <c r="Z2024" s="153" t="str" cm="1">
        <f t="array" aca="1" ref="Z2024" ca="1">CELL("format",I2024)</f>
        <v>G</v>
      </c>
      <c r="AA2024" s="6">
        <v>2023</v>
      </c>
      <c r="AB2024" s="173">
        <f t="shared" si="255"/>
        <v>2010</v>
      </c>
      <c r="AC2024" s="6">
        <f t="shared" si="252"/>
        <v>0</v>
      </c>
      <c r="AD2024" s="6">
        <f t="shared" si="253"/>
        <v>0</v>
      </c>
      <c r="AE2024" s="6">
        <f t="shared" si="256"/>
        <v>10</v>
      </c>
      <c r="AF2024" s="6" t="str">
        <f t="shared" si="254"/>
        <v>in Betrieb</v>
      </c>
    </row>
    <row r="2025" spans="1:32" x14ac:dyDescent="0.25">
      <c r="A2025" s="139"/>
      <c r="B2025" s="139" t="s">
        <v>3407</v>
      </c>
      <c r="C2025" s="139"/>
      <c r="D2025" s="139"/>
      <c r="E2025" s="139"/>
      <c r="F2025" s="139"/>
      <c r="G2025" s="139" t="s">
        <v>59</v>
      </c>
      <c r="H2025" s="139"/>
      <c r="I2025" s="139"/>
      <c r="J2025" s="139"/>
      <c r="K2025" s="139" t="s">
        <v>1</v>
      </c>
      <c r="L2025" s="139" t="s">
        <v>21</v>
      </c>
      <c r="M2025" s="139"/>
      <c r="N2025" s="139"/>
      <c r="O2025" s="139" t="s">
        <v>21</v>
      </c>
      <c r="P2025" s="139" t="s">
        <v>55</v>
      </c>
      <c r="Q2025" s="139"/>
      <c r="R2025" s="140">
        <v>0</v>
      </c>
      <c r="S2025" s="140"/>
      <c r="T2025" s="151"/>
      <c r="U2025" s="140"/>
      <c r="V2025" s="164" t="s">
        <v>1</v>
      </c>
      <c r="W2025" s="170">
        <f t="shared" si="251"/>
        <v>2010</v>
      </c>
      <c r="X2025" s="170" t="e">
        <f>INDEX(Kraftwerksliste!$C$21:$Z$559,MATCH(A2025,Kraftwerksliste!$D$21:$D$559,0),17)</f>
        <v>#N/A</v>
      </c>
      <c r="Z2025" s="153" t="str" cm="1">
        <f t="array" aca="1" ref="Z2025" ca="1">CELL("format",I2025)</f>
        <v>G</v>
      </c>
      <c r="AA2025" s="6">
        <v>2024</v>
      </c>
      <c r="AB2025" s="173">
        <f t="shared" si="255"/>
        <v>2010</v>
      </c>
      <c r="AC2025" s="6">
        <f t="shared" si="252"/>
        <v>0</v>
      </c>
      <c r="AD2025" s="6">
        <f t="shared" si="253"/>
        <v>0</v>
      </c>
      <c r="AE2025" s="6">
        <f t="shared" si="256"/>
        <v>10</v>
      </c>
      <c r="AF2025" s="6" t="str">
        <f t="shared" si="254"/>
        <v>in Betrieb</v>
      </c>
    </row>
    <row r="2026" spans="1:32" x14ac:dyDescent="0.25">
      <c r="A2026" s="139"/>
      <c r="B2026" s="139" t="s">
        <v>3407</v>
      </c>
      <c r="C2026" s="139"/>
      <c r="D2026" s="139"/>
      <c r="E2026" s="139"/>
      <c r="F2026" s="139"/>
      <c r="G2026" s="139" t="s">
        <v>54</v>
      </c>
      <c r="H2026" s="139"/>
      <c r="I2026" s="139"/>
      <c r="J2026" s="139"/>
      <c r="K2026" s="139" t="s">
        <v>1</v>
      </c>
      <c r="L2026" s="139" t="s">
        <v>21</v>
      </c>
      <c r="M2026" s="139"/>
      <c r="N2026" s="139"/>
      <c r="O2026" s="139" t="s">
        <v>21</v>
      </c>
      <c r="P2026" s="139" t="s">
        <v>55</v>
      </c>
      <c r="Q2026" s="139"/>
      <c r="R2026" s="140">
        <v>0</v>
      </c>
      <c r="S2026" s="140"/>
      <c r="T2026" s="151"/>
      <c r="U2026" s="140"/>
      <c r="V2026" s="164" t="s">
        <v>1</v>
      </c>
      <c r="W2026" s="170">
        <f t="shared" si="251"/>
        <v>2010</v>
      </c>
      <c r="X2026" s="170" t="e">
        <f>INDEX(Kraftwerksliste!$C$21:$Z$559,MATCH(A2026,Kraftwerksliste!$D$21:$D$559,0),17)</f>
        <v>#N/A</v>
      </c>
      <c r="Z2026" s="153" t="str" cm="1">
        <f t="array" aca="1" ref="Z2026" ca="1">CELL("format",I2026)</f>
        <v>G</v>
      </c>
      <c r="AA2026" s="6">
        <v>2025</v>
      </c>
      <c r="AB2026" s="173">
        <f t="shared" si="255"/>
        <v>2010</v>
      </c>
      <c r="AC2026" s="6">
        <f t="shared" si="252"/>
        <v>0</v>
      </c>
      <c r="AD2026" s="6">
        <f t="shared" si="253"/>
        <v>0</v>
      </c>
      <c r="AE2026" s="6">
        <f t="shared" si="256"/>
        <v>10</v>
      </c>
      <c r="AF2026" s="6" t="str">
        <f t="shared" si="254"/>
        <v>in Betrieb</v>
      </c>
    </row>
    <row r="2027" spans="1:32" x14ac:dyDescent="0.25">
      <c r="A2027" s="139"/>
      <c r="B2027" s="139" t="s">
        <v>3407</v>
      </c>
      <c r="C2027" s="139"/>
      <c r="D2027" s="139"/>
      <c r="E2027" s="139"/>
      <c r="F2027" s="139"/>
      <c r="G2027" s="139" t="s">
        <v>98</v>
      </c>
      <c r="H2027" s="139"/>
      <c r="I2027" s="139"/>
      <c r="J2027" s="139"/>
      <c r="K2027" s="139" t="s">
        <v>1</v>
      </c>
      <c r="L2027" s="139" t="s">
        <v>21</v>
      </c>
      <c r="M2027" s="139"/>
      <c r="N2027" s="139"/>
      <c r="O2027" s="139" t="s">
        <v>21</v>
      </c>
      <c r="P2027" s="139" t="s">
        <v>55</v>
      </c>
      <c r="Q2027" s="139"/>
      <c r="R2027" s="140">
        <v>7.8</v>
      </c>
      <c r="S2027" s="140"/>
      <c r="T2027" s="151"/>
      <c r="U2027" s="140"/>
      <c r="V2027" s="164" t="s">
        <v>1</v>
      </c>
      <c r="W2027" s="170">
        <f t="shared" si="251"/>
        <v>2010</v>
      </c>
      <c r="X2027" s="170" t="e">
        <f>INDEX(Kraftwerksliste!$C$21:$Z$559,MATCH(A2027,Kraftwerksliste!$D$21:$D$559,0),17)</f>
        <v>#N/A</v>
      </c>
      <c r="Z2027" s="153" t="str" cm="1">
        <f t="array" aca="1" ref="Z2027" ca="1">CELL("format",I2027)</f>
        <v>G</v>
      </c>
      <c r="AA2027" s="6">
        <v>2026</v>
      </c>
      <c r="AB2027" s="173">
        <f t="shared" si="255"/>
        <v>2010</v>
      </c>
      <c r="AC2027" s="6">
        <f t="shared" si="252"/>
        <v>0</v>
      </c>
      <c r="AD2027" s="6">
        <f t="shared" si="253"/>
        <v>0</v>
      </c>
      <c r="AE2027" s="6">
        <f t="shared" si="256"/>
        <v>10</v>
      </c>
      <c r="AF2027" s="6" t="str">
        <f t="shared" si="254"/>
        <v>in Betrieb</v>
      </c>
    </row>
    <row r="2028" spans="1:32" x14ac:dyDescent="0.25">
      <c r="A2028" s="139"/>
      <c r="B2028" s="139" t="s">
        <v>3407</v>
      </c>
      <c r="C2028" s="139"/>
      <c r="D2028" s="139"/>
      <c r="E2028" s="139"/>
      <c r="F2028" s="139"/>
      <c r="G2028" s="139" t="s">
        <v>404</v>
      </c>
      <c r="H2028" s="139"/>
      <c r="I2028" s="139"/>
      <c r="J2028" s="139"/>
      <c r="K2028" s="139" t="s">
        <v>1</v>
      </c>
      <c r="L2028" s="139" t="s">
        <v>21</v>
      </c>
      <c r="M2028" s="139"/>
      <c r="N2028" s="139"/>
      <c r="O2028" s="139" t="s">
        <v>21</v>
      </c>
      <c r="P2028" s="139" t="s">
        <v>55</v>
      </c>
      <c r="Q2028" s="139"/>
      <c r="R2028" s="140">
        <v>0</v>
      </c>
      <c r="S2028" s="140"/>
      <c r="T2028" s="151"/>
      <c r="U2028" s="140"/>
      <c r="V2028" s="164" t="s">
        <v>1</v>
      </c>
      <c r="W2028" s="170">
        <f t="shared" si="251"/>
        <v>2010</v>
      </c>
      <c r="X2028" s="170" t="e">
        <f>INDEX(Kraftwerksliste!$C$21:$Z$559,MATCH(A2028,Kraftwerksliste!$D$21:$D$559,0),17)</f>
        <v>#N/A</v>
      </c>
      <c r="Z2028" s="153" t="str" cm="1">
        <f t="array" aca="1" ref="Z2028" ca="1">CELL("format",I2028)</f>
        <v>G</v>
      </c>
      <c r="AA2028" s="6">
        <v>2027</v>
      </c>
      <c r="AB2028" s="173">
        <f t="shared" si="255"/>
        <v>2010</v>
      </c>
      <c r="AC2028" s="6">
        <f t="shared" si="252"/>
        <v>0</v>
      </c>
      <c r="AD2028" s="6">
        <f t="shared" si="253"/>
        <v>0</v>
      </c>
      <c r="AE2028" s="6">
        <f t="shared" si="256"/>
        <v>10</v>
      </c>
      <c r="AF2028" s="6" t="str">
        <f t="shared" si="254"/>
        <v>in Betrieb</v>
      </c>
    </row>
    <row r="2029" spans="1:32" x14ac:dyDescent="0.25">
      <c r="A2029" s="139"/>
      <c r="B2029" s="139" t="s">
        <v>3407</v>
      </c>
      <c r="C2029" s="139"/>
      <c r="D2029" s="139"/>
      <c r="E2029" s="139"/>
      <c r="F2029" s="139"/>
      <c r="G2029" s="139" t="s">
        <v>170</v>
      </c>
      <c r="H2029" s="139"/>
      <c r="I2029" s="139"/>
      <c r="J2029" s="139"/>
      <c r="K2029" s="139" t="s">
        <v>1</v>
      </c>
      <c r="L2029" s="139" t="s">
        <v>21</v>
      </c>
      <c r="M2029" s="139"/>
      <c r="N2029" s="139"/>
      <c r="O2029" s="139" t="s">
        <v>21</v>
      </c>
      <c r="P2029" s="139" t="s">
        <v>55</v>
      </c>
      <c r="Q2029" s="139"/>
      <c r="R2029" s="140">
        <v>0</v>
      </c>
      <c r="S2029" s="140"/>
      <c r="T2029" s="151"/>
      <c r="U2029" s="140"/>
      <c r="V2029" s="164" t="s">
        <v>1</v>
      </c>
      <c r="W2029" s="170">
        <f t="shared" si="251"/>
        <v>2010</v>
      </c>
      <c r="X2029" s="170" t="e">
        <f>INDEX(Kraftwerksliste!$C$21:$Z$559,MATCH(A2029,Kraftwerksliste!$D$21:$D$559,0),17)</f>
        <v>#N/A</v>
      </c>
      <c r="Z2029" s="153" t="str" cm="1">
        <f t="array" aca="1" ref="Z2029" ca="1">CELL("format",I2029)</f>
        <v>G</v>
      </c>
      <c r="AA2029" s="6">
        <v>2028</v>
      </c>
      <c r="AB2029" s="173">
        <f t="shared" si="255"/>
        <v>2010</v>
      </c>
      <c r="AC2029" s="6">
        <f t="shared" si="252"/>
        <v>0</v>
      </c>
      <c r="AD2029" s="6">
        <f t="shared" si="253"/>
        <v>0</v>
      </c>
      <c r="AE2029" s="6">
        <f t="shared" si="256"/>
        <v>10</v>
      </c>
      <c r="AF2029" s="6" t="str">
        <f t="shared" si="254"/>
        <v>in Betrieb</v>
      </c>
    </row>
    <row r="2030" spans="1:32" x14ac:dyDescent="0.25">
      <c r="A2030" s="139"/>
      <c r="B2030" s="139" t="s">
        <v>3407</v>
      </c>
      <c r="C2030" s="139"/>
      <c r="D2030" s="139"/>
      <c r="E2030" s="139"/>
      <c r="F2030" s="139"/>
      <c r="G2030" s="139" t="s">
        <v>99</v>
      </c>
      <c r="H2030" s="139"/>
      <c r="I2030" s="139"/>
      <c r="J2030" s="139"/>
      <c r="K2030" s="139" t="s">
        <v>1</v>
      </c>
      <c r="L2030" s="139" t="s">
        <v>21</v>
      </c>
      <c r="M2030" s="139"/>
      <c r="N2030" s="139"/>
      <c r="O2030" s="139" t="s">
        <v>21</v>
      </c>
      <c r="P2030" s="139" t="s">
        <v>55</v>
      </c>
      <c r="Q2030" s="139"/>
      <c r="R2030" s="140">
        <v>0</v>
      </c>
      <c r="S2030" s="140"/>
      <c r="T2030" s="151"/>
      <c r="U2030" s="140"/>
      <c r="V2030" s="164" t="s">
        <v>1</v>
      </c>
      <c r="W2030" s="170">
        <f t="shared" si="251"/>
        <v>2010</v>
      </c>
      <c r="X2030" s="170" t="e">
        <f>INDEX(Kraftwerksliste!$C$21:$Z$559,MATCH(A2030,Kraftwerksliste!$D$21:$D$559,0),17)</f>
        <v>#N/A</v>
      </c>
      <c r="Z2030" s="153" t="str" cm="1">
        <f t="array" aca="1" ref="Z2030" ca="1">CELL("format",I2030)</f>
        <v>G</v>
      </c>
      <c r="AA2030" s="6">
        <v>2029</v>
      </c>
      <c r="AB2030" s="173">
        <f t="shared" si="255"/>
        <v>2010</v>
      </c>
      <c r="AC2030" s="6">
        <f t="shared" si="252"/>
        <v>0</v>
      </c>
      <c r="AD2030" s="6">
        <f t="shared" si="253"/>
        <v>0</v>
      </c>
      <c r="AE2030" s="6">
        <f t="shared" si="256"/>
        <v>10</v>
      </c>
      <c r="AF2030" s="6" t="str">
        <f t="shared" si="254"/>
        <v>in Betrieb</v>
      </c>
    </row>
    <row r="2031" spans="1:32" x14ac:dyDescent="0.25">
      <c r="A2031" s="139"/>
      <c r="B2031" s="139" t="s">
        <v>3407</v>
      </c>
      <c r="C2031" s="139"/>
      <c r="D2031" s="139"/>
      <c r="E2031" s="139"/>
      <c r="F2031" s="139"/>
      <c r="G2031" s="139" t="s">
        <v>78</v>
      </c>
      <c r="H2031" s="139"/>
      <c r="I2031" s="139"/>
      <c r="J2031" s="139"/>
      <c r="K2031" s="139" t="s">
        <v>1</v>
      </c>
      <c r="L2031" s="139" t="s">
        <v>21</v>
      </c>
      <c r="M2031" s="139"/>
      <c r="N2031" s="139"/>
      <c r="O2031" s="139" t="s">
        <v>21</v>
      </c>
      <c r="P2031" s="139" t="s">
        <v>55</v>
      </c>
      <c r="Q2031" s="139"/>
      <c r="R2031" s="140">
        <v>0</v>
      </c>
      <c r="S2031" s="140"/>
      <c r="T2031" s="151"/>
      <c r="U2031" s="140"/>
      <c r="V2031" s="164" t="s">
        <v>1</v>
      </c>
      <c r="W2031" s="170">
        <f t="shared" si="251"/>
        <v>2010</v>
      </c>
      <c r="X2031" s="170" t="e">
        <f>INDEX(Kraftwerksliste!$C$21:$Z$559,MATCH(A2031,Kraftwerksliste!$D$21:$D$559,0),17)</f>
        <v>#N/A</v>
      </c>
      <c r="Z2031" s="153" t="str" cm="1">
        <f t="array" aca="1" ref="Z2031" ca="1">CELL("format",I2031)</f>
        <v>G</v>
      </c>
      <c r="AA2031" s="6">
        <v>2030</v>
      </c>
      <c r="AB2031" s="173">
        <f t="shared" si="255"/>
        <v>2010</v>
      </c>
      <c r="AC2031" s="6">
        <f t="shared" si="252"/>
        <v>0</v>
      </c>
      <c r="AD2031" s="6">
        <f t="shared" si="253"/>
        <v>0</v>
      </c>
      <c r="AE2031" s="6">
        <f t="shared" si="256"/>
        <v>10</v>
      </c>
      <c r="AF2031" s="6" t="str">
        <f t="shared" si="254"/>
        <v>in Betrieb</v>
      </c>
    </row>
    <row r="2032" spans="1:32" x14ac:dyDescent="0.25">
      <c r="A2032" s="139"/>
      <c r="B2032" s="139" t="s">
        <v>3407</v>
      </c>
      <c r="C2032" s="139"/>
      <c r="D2032" s="139"/>
      <c r="E2032" s="139"/>
      <c r="F2032" s="139"/>
      <c r="G2032" s="139" t="s">
        <v>169</v>
      </c>
      <c r="H2032" s="139"/>
      <c r="I2032" s="139"/>
      <c r="J2032" s="139"/>
      <c r="K2032" s="139" t="s">
        <v>1</v>
      </c>
      <c r="L2032" s="139" t="s">
        <v>21</v>
      </c>
      <c r="M2032" s="139"/>
      <c r="N2032" s="139"/>
      <c r="O2032" s="139" t="s">
        <v>21</v>
      </c>
      <c r="P2032" s="139" t="s">
        <v>55</v>
      </c>
      <c r="Q2032" s="139"/>
      <c r="R2032" s="140">
        <v>0</v>
      </c>
      <c r="S2032" s="140"/>
      <c r="T2032" s="151"/>
      <c r="U2032" s="140"/>
      <c r="V2032" s="164" t="s">
        <v>1</v>
      </c>
      <c r="W2032" s="170">
        <f t="shared" si="251"/>
        <v>2010</v>
      </c>
      <c r="X2032" s="170" t="e">
        <f>INDEX(Kraftwerksliste!$C$21:$Z$559,MATCH(A2032,Kraftwerksliste!$D$21:$D$559,0),17)</f>
        <v>#N/A</v>
      </c>
      <c r="Z2032" s="153" t="str" cm="1">
        <f t="array" aca="1" ref="Z2032" ca="1">CELL("format",I2032)</f>
        <v>G</v>
      </c>
      <c r="AA2032" s="6">
        <v>2031</v>
      </c>
      <c r="AB2032" s="173">
        <f t="shared" si="255"/>
        <v>2010</v>
      </c>
      <c r="AC2032" s="6">
        <f t="shared" si="252"/>
        <v>0</v>
      </c>
      <c r="AD2032" s="6">
        <f t="shared" si="253"/>
        <v>0</v>
      </c>
      <c r="AE2032" s="6">
        <f t="shared" si="256"/>
        <v>10</v>
      </c>
      <c r="AF2032" s="6" t="str">
        <f t="shared" si="254"/>
        <v>in Betrieb</v>
      </c>
    </row>
    <row r="2033" spans="1:32" x14ac:dyDescent="0.25">
      <c r="A2033" s="139"/>
      <c r="B2033" s="139" t="s">
        <v>3407</v>
      </c>
      <c r="C2033" s="139"/>
      <c r="D2033" s="139"/>
      <c r="E2033" s="139"/>
      <c r="F2033" s="139"/>
      <c r="G2033" s="139" t="s">
        <v>57</v>
      </c>
      <c r="H2033" s="139"/>
      <c r="I2033" s="139"/>
      <c r="J2033" s="139"/>
      <c r="K2033" s="139" t="s">
        <v>1</v>
      </c>
      <c r="L2033" s="139" t="s">
        <v>22</v>
      </c>
      <c r="M2033" s="139"/>
      <c r="N2033" s="139"/>
      <c r="O2033" s="139" t="s">
        <v>22</v>
      </c>
      <c r="P2033" s="139" t="s">
        <v>55</v>
      </c>
      <c r="Q2033" s="139"/>
      <c r="R2033" s="140">
        <v>0</v>
      </c>
      <c r="S2033" s="140"/>
      <c r="T2033" s="151"/>
      <c r="U2033" s="140"/>
      <c r="V2033" s="164" t="s">
        <v>1</v>
      </c>
      <c r="W2033" s="170">
        <f t="shared" si="251"/>
        <v>2010</v>
      </c>
      <c r="X2033" s="170" t="e">
        <f>INDEX(Kraftwerksliste!$C$21:$Z$559,MATCH(A2033,Kraftwerksliste!$D$21:$D$559,0),17)</f>
        <v>#N/A</v>
      </c>
      <c r="Z2033" s="153" t="str" cm="1">
        <f t="array" aca="1" ref="Z2033" ca="1">CELL("format",I2033)</f>
        <v>G</v>
      </c>
      <c r="AA2033" s="6">
        <v>2032</v>
      </c>
      <c r="AB2033" s="173">
        <f t="shared" si="255"/>
        <v>2010</v>
      </c>
      <c r="AC2033" s="6">
        <f t="shared" si="252"/>
        <v>0</v>
      </c>
      <c r="AD2033" s="6">
        <f t="shared" si="253"/>
        <v>0</v>
      </c>
      <c r="AE2033" s="6">
        <f t="shared" si="256"/>
        <v>10</v>
      </c>
      <c r="AF2033" s="6" t="str">
        <f t="shared" si="254"/>
        <v>in Betrieb</v>
      </c>
    </row>
    <row r="2034" spans="1:32" x14ac:dyDescent="0.25">
      <c r="A2034" s="139"/>
      <c r="B2034" s="139" t="s">
        <v>3407</v>
      </c>
      <c r="C2034" s="139"/>
      <c r="D2034" s="139"/>
      <c r="E2034" s="139"/>
      <c r="F2034" s="139"/>
      <c r="G2034" s="139" t="s">
        <v>127</v>
      </c>
      <c r="H2034" s="139"/>
      <c r="I2034" s="139"/>
      <c r="J2034" s="139"/>
      <c r="K2034" s="139" t="s">
        <v>1</v>
      </c>
      <c r="L2034" s="139" t="s">
        <v>22</v>
      </c>
      <c r="M2034" s="139"/>
      <c r="N2034" s="139"/>
      <c r="O2034" s="139" t="s">
        <v>22</v>
      </c>
      <c r="P2034" s="139" t="s">
        <v>55</v>
      </c>
      <c r="Q2034" s="139"/>
      <c r="R2034" s="140">
        <v>0</v>
      </c>
      <c r="S2034" s="140"/>
      <c r="T2034" s="151"/>
      <c r="U2034" s="140"/>
      <c r="V2034" s="164" t="s">
        <v>1</v>
      </c>
      <c r="W2034" s="170">
        <f t="shared" si="251"/>
        <v>2010</v>
      </c>
      <c r="X2034" s="170" t="e">
        <f>INDEX(Kraftwerksliste!$C$21:$Z$559,MATCH(A2034,Kraftwerksliste!$D$21:$D$559,0),17)</f>
        <v>#N/A</v>
      </c>
      <c r="Z2034" s="153" t="str" cm="1">
        <f t="array" aca="1" ref="Z2034" ca="1">CELL("format",I2034)</f>
        <v>G</v>
      </c>
      <c r="AA2034" s="6">
        <v>2033</v>
      </c>
      <c r="AB2034" s="173">
        <f t="shared" si="255"/>
        <v>2010</v>
      </c>
      <c r="AC2034" s="6">
        <f t="shared" si="252"/>
        <v>0</v>
      </c>
      <c r="AD2034" s="6">
        <f t="shared" si="253"/>
        <v>0</v>
      </c>
      <c r="AE2034" s="6">
        <f t="shared" si="256"/>
        <v>10</v>
      </c>
      <c r="AF2034" s="6" t="str">
        <f t="shared" si="254"/>
        <v>in Betrieb</v>
      </c>
    </row>
    <row r="2035" spans="1:32" x14ac:dyDescent="0.25">
      <c r="A2035" s="139"/>
      <c r="B2035" s="139" t="s">
        <v>3407</v>
      </c>
      <c r="C2035" s="139"/>
      <c r="D2035" s="139"/>
      <c r="E2035" s="139"/>
      <c r="F2035" s="139"/>
      <c r="G2035" s="139" t="s">
        <v>340</v>
      </c>
      <c r="H2035" s="139"/>
      <c r="I2035" s="139"/>
      <c r="J2035" s="139"/>
      <c r="K2035" s="139" t="s">
        <v>1</v>
      </c>
      <c r="L2035" s="139" t="s">
        <v>22</v>
      </c>
      <c r="M2035" s="139"/>
      <c r="N2035" s="139"/>
      <c r="O2035" s="139" t="s">
        <v>22</v>
      </c>
      <c r="P2035" s="139" t="s">
        <v>55</v>
      </c>
      <c r="Q2035" s="139"/>
      <c r="R2035" s="140">
        <v>0</v>
      </c>
      <c r="S2035" s="140"/>
      <c r="T2035" s="151"/>
      <c r="U2035" s="140"/>
      <c r="V2035" s="164" t="s">
        <v>1</v>
      </c>
      <c r="W2035" s="170">
        <f t="shared" si="251"/>
        <v>2010</v>
      </c>
      <c r="X2035" s="170" t="e">
        <f>INDEX(Kraftwerksliste!$C$21:$Z$559,MATCH(A2035,Kraftwerksliste!$D$21:$D$559,0),17)</f>
        <v>#N/A</v>
      </c>
      <c r="Z2035" s="153" t="str" cm="1">
        <f t="array" aca="1" ref="Z2035" ca="1">CELL("format",I2035)</f>
        <v>G</v>
      </c>
      <c r="AA2035" s="6">
        <v>2034</v>
      </c>
      <c r="AB2035" s="173">
        <f t="shared" si="255"/>
        <v>2010</v>
      </c>
      <c r="AC2035" s="6">
        <f t="shared" si="252"/>
        <v>0</v>
      </c>
      <c r="AD2035" s="6">
        <f t="shared" si="253"/>
        <v>0</v>
      </c>
      <c r="AE2035" s="6">
        <f t="shared" si="256"/>
        <v>10</v>
      </c>
      <c r="AF2035" s="6" t="str">
        <f t="shared" si="254"/>
        <v>in Betrieb</v>
      </c>
    </row>
    <row r="2036" spans="1:32" x14ac:dyDescent="0.25">
      <c r="A2036" s="139"/>
      <c r="B2036" s="139" t="s">
        <v>3407</v>
      </c>
      <c r="C2036" s="139"/>
      <c r="D2036" s="139"/>
      <c r="E2036" s="139"/>
      <c r="F2036" s="139"/>
      <c r="G2036" s="139" t="s">
        <v>66</v>
      </c>
      <c r="H2036" s="139"/>
      <c r="I2036" s="139"/>
      <c r="J2036" s="139"/>
      <c r="K2036" s="139" t="s">
        <v>1</v>
      </c>
      <c r="L2036" s="139" t="s">
        <v>22</v>
      </c>
      <c r="M2036" s="139"/>
      <c r="N2036" s="139"/>
      <c r="O2036" s="139" t="s">
        <v>22</v>
      </c>
      <c r="P2036" s="139" t="s">
        <v>55</v>
      </c>
      <c r="Q2036" s="139"/>
      <c r="R2036" s="140">
        <v>0</v>
      </c>
      <c r="S2036" s="140"/>
      <c r="T2036" s="151"/>
      <c r="U2036" s="140"/>
      <c r="V2036" s="164" t="s">
        <v>1</v>
      </c>
      <c r="W2036" s="170">
        <f t="shared" si="251"/>
        <v>2010</v>
      </c>
      <c r="X2036" s="170" t="e">
        <f>INDEX(Kraftwerksliste!$C$21:$Z$559,MATCH(A2036,Kraftwerksliste!$D$21:$D$559,0),17)</f>
        <v>#N/A</v>
      </c>
      <c r="Z2036" s="153" t="str" cm="1">
        <f t="array" aca="1" ref="Z2036" ca="1">CELL("format",I2036)</f>
        <v>G</v>
      </c>
      <c r="AA2036" s="6">
        <v>2035</v>
      </c>
      <c r="AB2036" s="173">
        <f t="shared" si="255"/>
        <v>2010</v>
      </c>
      <c r="AC2036" s="6">
        <f t="shared" si="252"/>
        <v>0</v>
      </c>
      <c r="AD2036" s="6">
        <f t="shared" si="253"/>
        <v>0</v>
      </c>
      <c r="AE2036" s="6">
        <f t="shared" si="256"/>
        <v>10</v>
      </c>
      <c r="AF2036" s="6" t="str">
        <f t="shared" si="254"/>
        <v>in Betrieb</v>
      </c>
    </row>
    <row r="2037" spans="1:32" x14ac:dyDescent="0.25">
      <c r="A2037" s="139"/>
      <c r="B2037" s="139" t="s">
        <v>3407</v>
      </c>
      <c r="C2037" s="139"/>
      <c r="D2037" s="139"/>
      <c r="E2037" s="139"/>
      <c r="F2037" s="139"/>
      <c r="G2037" s="139" t="s">
        <v>533</v>
      </c>
      <c r="H2037" s="139"/>
      <c r="I2037" s="139"/>
      <c r="J2037" s="139"/>
      <c r="K2037" s="139" t="s">
        <v>1</v>
      </c>
      <c r="L2037" s="139" t="s">
        <v>22</v>
      </c>
      <c r="M2037" s="139"/>
      <c r="N2037" s="139"/>
      <c r="O2037" s="139" t="s">
        <v>22</v>
      </c>
      <c r="P2037" s="139" t="s">
        <v>55</v>
      </c>
      <c r="Q2037" s="139"/>
      <c r="R2037" s="140">
        <v>0</v>
      </c>
      <c r="S2037" s="140"/>
      <c r="T2037" s="151"/>
      <c r="U2037" s="140"/>
      <c r="V2037" s="164" t="s">
        <v>1</v>
      </c>
      <c r="W2037" s="170">
        <f t="shared" si="251"/>
        <v>2010</v>
      </c>
      <c r="X2037" s="170" t="e">
        <f>INDEX(Kraftwerksliste!$C$21:$Z$559,MATCH(A2037,Kraftwerksliste!$D$21:$D$559,0),17)</f>
        <v>#N/A</v>
      </c>
      <c r="Z2037" s="153" t="str" cm="1">
        <f t="array" aca="1" ref="Z2037" ca="1">CELL("format",I2037)</f>
        <v>G</v>
      </c>
      <c r="AA2037" s="6">
        <v>2036</v>
      </c>
      <c r="AB2037" s="173">
        <f t="shared" si="255"/>
        <v>2010</v>
      </c>
      <c r="AC2037" s="6">
        <f t="shared" si="252"/>
        <v>0</v>
      </c>
      <c r="AD2037" s="6">
        <f t="shared" si="253"/>
        <v>0</v>
      </c>
      <c r="AE2037" s="6">
        <f t="shared" si="256"/>
        <v>10</v>
      </c>
      <c r="AF2037" s="6" t="str">
        <f t="shared" si="254"/>
        <v>in Betrieb</v>
      </c>
    </row>
    <row r="2038" spans="1:32" x14ac:dyDescent="0.25">
      <c r="A2038" s="139"/>
      <c r="B2038" s="139" t="s">
        <v>3407</v>
      </c>
      <c r="C2038" s="139"/>
      <c r="D2038" s="139"/>
      <c r="E2038" s="139"/>
      <c r="F2038" s="139"/>
      <c r="G2038" s="139" t="s">
        <v>1312</v>
      </c>
      <c r="H2038" s="139"/>
      <c r="I2038" s="139"/>
      <c r="J2038" s="139"/>
      <c r="K2038" s="139" t="s">
        <v>1</v>
      </c>
      <c r="L2038" s="139" t="s">
        <v>22</v>
      </c>
      <c r="M2038" s="139"/>
      <c r="N2038" s="139"/>
      <c r="O2038" s="139" t="s">
        <v>22</v>
      </c>
      <c r="P2038" s="139" t="s">
        <v>55</v>
      </c>
      <c r="Q2038" s="139"/>
      <c r="R2038" s="140">
        <v>0</v>
      </c>
      <c r="S2038" s="140"/>
      <c r="T2038" s="151"/>
      <c r="U2038" s="140"/>
      <c r="V2038" s="164" t="s">
        <v>1</v>
      </c>
      <c r="W2038" s="170">
        <f t="shared" si="251"/>
        <v>2010</v>
      </c>
      <c r="X2038" s="170" t="e">
        <f>INDEX(Kraftwerksliste!$C$21:$Z$559,MATCH(A2038,Kraftwerksliste!$D$21:$D$559,0),17)</f>
        <v>#N/A</v>
      </c>
      <c r="Z2038" s="153" t="str" cm="1">
        <f t="array" aca="1" ref="Z2038" ca="1">CELL("format",I2038)</f>
        <v>G</v>
      </c>
      <c r="AA2038" s="6">
        <v>2037</v>
      </c>
      <c r="AB2038" s="173">
        <f t="shared" si="255"/>
        <v>2010</v>
      </c>
      <c r="AC2038" s="6">
        <f t="shared" si="252"/>
        <v>0</v>
      </c>
      <c r="AD2038" s="6">
        <f t="shared" si="253"/>
        <v>0</v>
      </c>
      <c r="AE2038" s="6">
        <f t="shared" si="256"/>
        <v>10</v>
      </c>
      <c r="AF2038" s="6" t="str">
        <f t="shared" si="254"/>
        <v>in Betrieb</v>
      </c>
    </row>
    <row r="2039" spans="1:32" x14ac:dyDescent="0.25">
      <c r="A2039" s="139"/>
      <c r="B2039" s="139" t="s">
        <v>3407</v>
      </c>
      <c r="C2039" s="139"/>
      <c r="D2039" s="139"/>
      <c r="E2039" s="139"/>
      <c r="F2039" s="139"/>
      <c r="G2039" s="139" t="s">
        <v>220</v>
      </c>
      <c r="H2039" s="139"/>
      <c r="I2039" s="139"/>
      <c r="J2039" s="139"/>
      <c r="K2039" s="139" t="s">
        <v>1</v>
      </c>
      <c r="L2039" s="139" t="s">
        <v>22</v>
      </c>
      <c r="M2039" s="139"/>
      <c r="N2039" s="139"/>
      <c r="O2039" s="139" t="s">
        <v>22</v>
      </c>
      <c r="P2039" s="139" t="s">
        <v>55</v>
      </c>
      <c r="Q2039" s="139"/>
      <c r="R2039" s="140">
        <v>0</v>
      </c>
      <c r="S2039" s="140"/>
      <c r="T2039" s="151"/>
      <c r="U2039" s="140"/>
      <c r="V2039" s="164" t="s">
        <v>1</v>
      </c>
      <c r="W2039" s="170">
        <f t="shared" si="251"/>
        <v>2010</v>
      </c>
      <c r="X2039" s="170" t="e">
        <f>INDEX(Kraftwerksliste!$C$21:$Z$559,MATCH(A2039,Kraftwerksliste!$D$21:$D$559,0),17)</f>
        <v>#N/A</v>
      </c>
      <c r="Z2039" s="153" t="str" cm="1">
        <f t="array" aca="1" ref="Z2039" ca="1">CELL("format",I2039)</f>
        <v>G</v>
      </c>
      <c r="AA2039" s="6">
        <v>2038</v>
      </c>
      <c r="AB2039" s="173">
        <f t="shared" si="255"/>
        <v>2010</v>
      </c>
      <c r="AC2039" s="6">
        <f t="shared" si="252"/>
        <v>0</v>
      </c>
      <c r="AD2039" s="6">
        <f t="shared" si="253"/>
        <v>0</v>
      </c>
      <c r="AE2039" s="6">
        <f t="shared" si="256"/>
        <v>10</v>
      </c>
      <c r="AF2039" s="6" t="str">
        <f t="shared" si="254"/>
        <v>in Betrieb</v>
      </c>
    </row>
    <row r="2040" spans="1:32" x14ac:dyDescent="0.25">
      <c r="A2040" s="139"/>
      <c r="B2040" s="139" t="s">
        <v>3407</v>
      </c>
      <c r="C2040" s="139"/>
      <c r="D2040" s="139"/>
      <c r="E2040" s="139"/>
      <c r="F2040" s="139"/>
      <c r="G2040" s="139" t="s">
        <v>144</v>
      </c>
      <c r="H2040" s="139"/>
      <c r="I2040" s="139"/>
      <c r="J2040" s="139"/>
      <c r="K2040" s="139" t="s">
        <v>1</v>
      </c>
      <c r="L2040" s="139" t="s">
        <v>22</v>
      </c>
      <c r="M2040" s="139"/>
      <c r="N2040" s="139"/>
      <c r="O2040" s="139" t="s">
        <v>22</v>
      </c>
      <c r="P2040" s="139" t="s">
        <v>55</v>
      </c>
      <c r="Q2040" s="139"/>
      <c r="R2040" s="140">
        <v>0</v>
      </c>
      <c r="S2040" s="140"/>
      <c r="T2040" s="151"/>
      <c r="U2040" s="140"/>
      <c r="V2040" s="164" t="s">
        <v>1</v>
      </c>
      <c r="W2040" s="170">
        <f t="shared" si="251"/>
        <v>2010</v>
      </c>
      <c r="X2040" s="170" t="e">
        <f>INDEX(Kraftwerksliste!$C$21:$Z$559,MATCH(A2040,Kraftwerksliste!$D$21:$D$559,0),17)</f>
        <v>#N/A</v>
      </c>
      <c r="Z2040" s="153" t="str" cm="1">
        <f t="array" aca="1" ref="Z2040" ca="1">CELL("format",I2040)</f>
        <v>G</v>
      </c>
      <c r="AA2040" s="6">
        <v>2039</v>
      </c>
      <c r="AB2040" s="173">
        <f t="shared" si="255"/>
        <v>2010</v>
      </c>
      <c r="AC2040" s="6">
        <f t="shared" si="252"/>
        <v>0</v>
      </c>
      <c r="AD2040" s="6">
        <f t="shared" si="253"/>
        <v>0</v>
      </c>
      <c r="AE2040" s="6">
        <f t="shared" si="256"/>
        <v>10</v>
      </c>
      <c r="AF2040" s="6" t="str">
        <f t="shared" si="254"/>
        <v>in Betrieb</v>
      </c>
    </row>
    <row r="2041" spans="1:32" x14ac:dyDescent="0.25">
      <c r="A2041" s="139"/>
      <c r="B2041" s="139" t="s">
        <v>3407</v>
      </c>
      <c r="C2041" s="139"/>
      <c r="D2041" s="139"/>
      <c r="E2041" s="139"/>
      <c r="F2041" s="139"/>
      <c r="G2041" s="139" t="s">
        <v>59</v>
      </c>
      <c r="H2041" s="139"/>
      <c r="I2041" s="139"/>
      <c r="J2041" s="139"/>
      <c r="K2041" s="139" t="s">
        <v>1</v>
      </c>
      <c r="L2041" s="139" t="s">
        <v>22</v>
      </c>
      <c r="M2041" s="139"/>
      <c r="N2041" s="139"/>
      <c r="O2041" s="139" t="s">
        <v>22</v>
      </c>
      <c r="P2041" s="139" t="s">
        <v>55</v>
      </c>
      <c r="Q2041" s="139"/>
      <c r="R2041" s="140">
        <v>0</v>
      </c>
      <c r="S2041" s="140"/>
      <c r="T2041" s="151"/>
      <c r="U2041" s="140"/>
      <c r="V2041" s="164" t="s">
        <v>1</v>
      </c>
      <c r="W2041" s="170">
        <f t="shared" si="251"/>
        <v>2010</v>
      </c>
      <c r="X2041" s="170" t="e">
        <f>INDEX(Kraftwerksliste!$C$21:$Z$559,MATCH(A2041,Kraftwerksliste!$D$21:$D$559,0),17)</f>
        <v>#N/A</v>
      </c>
      <c r="Z2041" s="153" t="str" cm="1">
        <f t="array" aca="1" ref="Z2041" ca="1">CELL("format",I2041)</f>
        <v>G</v>
      </c>
      <c r="AA2041" s="6">
        <v>2040</v>
      </c>
      <c r="AB2041" s="173">
        <f t="shared" si="255"/>
        <v>2010</v>
      </c>
      <c r="AC2041" s="6">
        <f t="shared" si="252"/>
        <v>0</v>
      </c>
      <c r="AD2041" s="6">
        <f t="shared" si="253"/>
        <v>0</v>
      </c>
      <c r="AE2041" s="6">
        <f t="shared" si="256"/>
        <v>10</v>
      </c>
      <c r="AF2041" s="6" t="str">
        <f t="shared" si="254"/>
        <v>in Betrieb</v>
      </c>
    </row>
    <row r="2042" spans="1:32" x14ac:dyDescent="0.25">
      <c r="A2042" s="139"/>
      <c r="B2042" s="139" t="s">
        <v>3407</v>
      </c>
      <c r="C2042" s="139"/>
      <c r="D2042" s="139"/>
      <c r="E2042" s="139"/>
      <c r="F2042" s="139"/>
      <c r="G2042" s="139" t="s">
        <v>54</v>
      </c>
      <c r="H2042" s="139"/>
      <c r="I2042" s="139"/>
      <c r="J2042" s="139"/>
      <c r="K2042" s="139" t="s">
        <v>1</v>
      </c>
      <c r="L2042" s="139" t="s">
        <v>22</v>
      </c>
      <c r="M2042" s="139"/>
      <c r="N2042" s="139"/>
      <c r="O2042" s="139" t="s">
        <v>22</v>
      </c>
      <c r="P2042" s="139" t="s">
        <v>55</v>
      </c>
      <c r="Q2042" s="139"/>
      <c r="R2042" s="140">
        <v>97.009365000000003</v>
      </c>
      <c r="S2042" s="140"/>
      <c r="T2042" s="151"/>
      <c r="U2042" s="140"/>
      <c r="V2042" s="164" t="s">
        <v>1</v>
      </c>
      <c r="W2042" s="170">
        <f t="shared" si="251"/>
        <v>2010</v>
      </c>
      <c r="X2042" s="170" t="e">
        <f>INDEX(Kraftwerksliste!$C$21:$Z$559,MATCH(A2042,Kraftwerksliste!$D$21:$D$559,0),17)</f>
        <v>#N/A</v>
      </c>
      <c r="Z2042" s="153" t="str" cm="1">
        <f t="array" aca="1" ref="Z2042" ca="1">CELL("format",I2042)</f>
        <v>G</v>
      </c>
      <c r="AA2042" s="6">
        <v>2041</v>
      </c>
      <c r="AB2042" s="173">
        <f t="shared" si="255"/>
        <v>2010</v>
      </c>
      <c r="AC2042" s="6">
        <f t="shared" si="252"/>
        <v>0</v>
      </c>
      <c r="AD2042" s="6">
        <f t="shared" si="253"/>
        <v>0</v>
      </c>
      <c r="AE2042" s="6">
        <f t="shared" si="256"/>
        <v>10</v>
      </c>
      <c r="AF2042" s="6" t="str">
        <f t="shared" si="254"/>
        <v>in Betrieb</v>
      </c>
    </row>
    <row r="2043" spans="1:32" x14ac:dyDescent="0.25">
      <c r="A2043" s="139"/>
      <c r="B2043" s="139" t="s">
        <v>3407</v>
      </c>
      <c r="C2043" s="139"/>
      <c r="D2043" s="139"/>
      <c r="E2043" s="139"/>
      <c r="F2043" s="139"/>
      <c r="G2043" s="139" t="s">
        <v>98</v>
      </c>
      <c r="H2043" s="139"/>
      <c r="I2043" s="139"/>
      <c r="J2043" s="139"/>
      <c r="K2043" s="139" t="s">
        <v>1</v>
      </c>
      <c r="L2043" s="139" t="s">
        <v>22</v>
      </c>
      <c r="M2043" s="139"/>
      <c r="N2043" s="139"/>
      <c r="O2043" s="139" t="s">
        <v>22</v>
      </c>
      <c r="P2043" s="139" t="s">
        <v>55</v>
      </c>
      <c r="Q2043" s="139"/>
      <c r="R2043" s="140">
        <v>0</v>
      </c>
      <c r="S2043" s="140"/>
      <c r="T2043" s="151"/>
      <c r="U2043" s="140"/>
      <c r="V2043" s="164" t="s">
        <v>1</v>
      </c>
      <c r="W2043" s="170">
        <f t="shared" si="251"/>
        <v>2010</v>
      </c>
      <c r="X2043" s="170" t="e">
        <f>INDEX(Kraftwerksliste!$C$21:$Z$559,MATCH(A2043,Kraftwerksliste!$D$21:$D$559,0),17)</f>
        <v>#N/A</v>
      </c>
      <c r="Z2043" s="153" t="str" cm="1">
        <f t="array" aca="1" ref="Z2043" ca="1">CELL("format",I2043)</f>
        <v>G</v>
      </c>
      <c r="AA2043" s="6">
        <v>2042</v>
      </c>
      <c r="AB2043" s="173">
        <f t="shared" si="255"/>
        <v>2010</v>
      </c>
      <c r="AC2043" s="6">
        <f t="shared" si="252"/>
        <v>0</v>
      </c>
      <c r="AD2043" s="6">
        <f t="shared" si="253"/>
        <v>0</v>
      </c>
      <c r="AE2043" s="6">
        <f t="shared" si="256"/>
        <v>10</v>
      </c>
      <c r="AF2043" s="6" t="str">
        <f t="shared" si="254"/>
        <v>in Betrieb</v>
      </c>
    </row>
    <row r="2044" spans="1:32" x14ac:dyDescent="0.25">
      <c r="A2044" s="139"/>
      <c r="B2044" s="139" t="s">
        <v>3407</v>
      </c>
      <c r="C2044" s="139"/>
      <c r="D2044" s="139"/>
      <c r="E2044" s="139"/>
      <c r="F2044" s="139"/>
      <c r="G2044" s="139" t="s">
        <v>404</v>
      </c>
      <c r="H2044" s="139"/>
      <c r="I2044" s="139"/>
      <c r="J2044" s="139"/>
      <c r="K2044" s="139" t="s">
        <v>1</v>
      </c>
      <c r="L2044" s="139" t="s">
        <v>22</v>
      </c>
      <c r="M2044" s="139"/>
      <c r="N2044" s="139"/>
      <c r="O2044" s="139" t="s">
        <v>22</v>
      </c>
      <c r="P2044" s="139" t="s">
        <v>55</v>
      </c>
      <c r="Q2044" s="139"/>
      <c r="R2044" s="140">
        <v>13.8</v>
      </c>
      <c r="S2044" s="140"/>
      <c r="T2044" s="151"/>
      <c r="U2044" s="140"/>
      <c r="V2044" s="164" t="s">
        <v>1</v>
      </c>
      <c r="W2044" s="170">
        <f t="shared" si="251"/>
        <v>2010</v>
      </c>
      <c r="X2044" s="170" t="e">
        <f>INDEX(Kraftwerksliste!$C$21:$Z$559,MATCH(A2044,Kraftwerksliste!$D$21:$D$559,0),17)</f>
        <v>#N/A</v>
      </c>
      <c r="Z2044" s="153" t="str" cm="1">
        <f t="array" aca="1" ref="Z2044" ca="1">CELL("format",I2044)</f>
        <v>G</v>
      </c>
      <c r="AA2044" s="6">
        <v>2043</v>
      </c>
      <c r="AB2044" s="173">
        <f t="shared" si="255"/>
        <v>2010</v>
      </c>
      <c r="AC2044" s="6">
        <f t="shared" si="252"/>
        <v>0</v>
      </c>
      <c r="AD2044" s="6">
        <f t="shared" si="253"/>
        <v>0</v>
      </c>
      <c r="AE2044" s="6">
        <f t="shared" si="256"/>
        <v>10</v>
      </c>
      <c r="AF2044" s="6" t="str">
        <f t="shared" si="254"/>
        <v>in Betrieb</v>
      </c>
    </row>
    <row r="2045" spans="1:32" x14ac:dyDescent="0.25">
      <c r="A2045" s="139"/>
      <c r="B2045" s="139" t="s">
        <v>3407</v>
      </c>
      <c r="C2045" s="139"/>
      <c r="D2045" s="139"/>
      <c r="E2045" s="139"/>
      <c r="F2045" s="139"/>
      <c r="G2045" s="139" t="s">
        <v>170</v>
      </c>
      <c r="H2045" s="139"/>
      <c r="I2045" s="139"/>
      <c r="J2045" s="139"/>
      <c r="K2045" s="139" t="s">
        <v>1</v>
      </c>
      <c r="L2045" s="139" t="s">
        <v>22</v>
      </c>
      <c r="M2045" s="139"/>
      <c r="N2045" s="139"/>
      <c r="O2045" s="139" t="s">
        <v>22</v>
      </c>
      <c r="P2045" s="139" t="s">
        <v>55</v>
      </c>
      <c r="Q2045" s="139"/>
      <c r="R2045" s="140">
        <v>0</v>
      </c>
      <c r="S2045" s="140"/>
      <c r="T2045" s="151"/>
      <c r="U2045" s="140"/>
      <c r="V2045" s="164" t="s">
        <v>1</v>
      </c>
      <c r="W2045" s="170">
        <f t="shared" si="251"/>
        <v>2010</v>
      </c>
      <c r="X2045" s="170" t="e">
        <f>INDEX(Kraftwerksliste!$C$21:$Z$559,MATCH(A2045,Kraftwerksliste!$D$21:$D$559,0),17)</f>
        <v>#N/A</v>
      </c>
      <c r="Z2045" s="153" t="str" cm="1">
        <f t="array" aca="1" ref="Z2045" ca="1">CELL("format",I2045)</f>
        <v>G</v>
      </c>
      <c r="AA2045" s="6">
        <v>2044</v>
      </c>
      <c r="AB2045" s="173">
        <f t="shared" si="255"/>
        <v>2010</v>
      </c>
      <c r="AC2045" s="6">
        <f t="shared" si="252"/>
        <v>0</v>
      </c>
      <c r="AD2045" s="6">
        <f t="shared" si="253"/>
        <v>0</v>
      </c>
      <c r="AE2045" s="6">
        <f t="shared" si="256"/>
        <v>10</v>
      </c>
      <c r="AF2045" s="6" t="str">
        <f t="shared" si="254"/>
        <v>in Betrieb</v>
      </c>
    </row>
    <row r="2046" spans="1:32" x14ac:dyDescent="0.25">
      <c r="A2046" s="139"/>
      <c r="B2046" s="139" t="s">
        <v>3407</v>
      </c>
      <c r="C2046" s="139"/>
      <c r="D2046" s="139"/>
      <c r="E2046" s="139"/>
      <c r="F2046" s="139"/>
      <c r="G2046" s="139" t="s">
        <v>99</v>
      </c>
      <c r="H2046" s="139"/>
      <c r="I2046" s="139"/>
      <c r="J2046" s="139"/>
      <c r="K2046" s="139" t="s">
        <v>1</v>
      </c>
      <c r="L2046" s="139" t="s">
        <v>22</v>
      </c>
      <c r="M2046" s="139"/>
      <c r="N2046" s="139"/>
      <c r="O2046" s="139" t="s">
        <v>22</v>
      </c>
      <c r="P2046" s="139" t="s">
        <v>55</v>
      </c>
      <c r="Q2046" s="139"/>
      <c r="R2046" s="140">
        <v>0</v>
      </c>
      <c r="S2046" s="140"/>
      <c r="T2046" s="151"/>
      <c r="U2046" s="140"/>
      <c r="V2046" s="164" t="s">
        <v>1</v>
      </c>
      <c r="W2046" s="170">
        <f t="shared" si="251"/>
        <v>2010</v>
      </c>
      <c r="X2046" s="170" t="e">
        <f>INDEX(Kraftwerksliste!$C$21:$Z$559,MATCH(A2046,Kraftwerksliste!$D$21:$D$559,0),17)</f>
        <v>#N/A</v>
      </c>
      <c r="Z2046" s="153" t="str" cm="1">
        <f t="array" aca="1" ref="Z2046" ca="1">CELL("format",I2046)</f>
        <v>G</v>
      </c>
      <c r="AA2046" s="6">
        <v>2045</v>
      </c>
      <c r="AB2046" s="173">
        <f t="shared" si="255"/>
        <v>2010</v>
      </c>
      <c r="AC2046" s="6">
        <f t="shared" si="252"/>
        <v>0</v>
      </c>
      <c r="AD2046" s="6">
        <f t="shared" si="253"/>
        <v>0</v>
      </c>
      <c r="AE2046" s="6">
        <f t="shared" si="256"/>
        <v>10</v>
      </c>
      <c r="AF2046" s="6" t="str">
        <f t="shared" si="254"/>
        <v>in Betrieb</v>
      </c>
    </row>
    <row r="2047" spans="1:32" x14ac:dyDescent="0.25">
      <c r="A2047" s="139"/>
      <c r="B2047" s="139" t="s">
        <v>3407</v>
      </c>
      <c r="C2047" s="139"/>
      <c r="D2047" s="139"/>
      <c r="E2047" s="139"/>
      <c r="F2047" s="139"/>
      <c r="G2047" s="139" t="s">
        <v>78</v>
      </c>
      <c r="H2047" s="139"/>
      <c r="I2047" s="139"/>
      <c r="J2047" s="139"/>
      <c r="K2047" s="139" t="s">
        <v>1</v>
      </c>
      <c r="L2047" s="139" t="s">
        <v>22</v>
      </c>
      <c r="M2047" s="139"/>
      <c r="N2047" s="139"/>
      <c r="O2047" s="139" t="s">
        <v>22</v>
      </c>
      <c r="P2047" s="139" t="s">
        <v>55</v>
      </c>
      <c r="Q2047" s="139"/>
      <c r="R2047" s="140">
        <v>0</v>
      </c>
      <c r="S2047" s="140"/>
      <c r="T2047" s="151"/>
      <c r="U2047" s="140"/>
      <c r="V2047" s="164" t="s">
        <v>1</v>
      </c>
      <c r="W2047" s="170">
        <f t="shared" si="251"/>
        <v>2010</v>
      </c>
      <c r="X2047" s="170" t="e">
        <f>INDEX(Kraftwerksliste!$C$21:$Z$559,MATCH(A2047,Kraftwerksliste!$D$21:$D$559,0),17)</f>
        <v>#N/A</v>
      </c>
      <c r="Z2047" s="153" t="str" cm="1">
        <f t="array" aca="1" ref="Z2047" ca="1">CELL("format",I2047)</f>
        <v>G</v>
      </c>
      <c r="AA2047" s="6">
        <v>2046</v>
      </c>
      <c r="AB2047" s="173">
        <f t="shared" si="255"/>
        <v>2010</v>
      </c>
      <c r="AC2047" s="6">
        <f t="shared" si="252"/>
        <v>0</v>
      </c>
      <c r="AD2047" s="6">
        <f t="shared" si="253"/>
        <v>0</v>
      </c>
      <c r="AE2047" s="6">
        <f t="shared" si="256"/>
        <v>10</v>
      </c>
      <c r="AF2047" s="6" t="str">
        <f t="shared" si="254"/>
        <v>in Betrieb</v>
      </c>
    </row>
    <row r="2048" spans="1:32" x14ac:dyDescent="0.25">
      <c r="A2048" s="139"/>
      <c r="B2048" s="139" t="s">
        <v>3407</v>
      </c>
      <c r="C2048" s="139"/>
      <c r="D2048" s="139"/>
      <c r="E2048" s="139"/>
      <c r="F2048" s="139"/>
      <c r="G2048" s="139" t="s">
        <v>169</v>
      </c>
      <c r="H2048" s="139"/>
      <c r="I2048" s="139"/>
      <c r="J2048" s="139"/>
      <c r="K2048" s="139" t="s">
        <v>1</v>
      </c>
      <c r="L2048" s="139" t="s">
        <v>22</v>
      </c>
      <c r="M2048" s="139"/>
      <c r="N2048" s="139"/>
      <c r="O2048" s="139" t="s">
        <v>22</v>
      </c>
      <c r="P2048" s="139" t="s">
        <v>55</v>
      </c>
      <c r="Q2048" s="139"/>
      <c r="R2048" s="140">
        <v>0</v>
      </c>
      <c r="S2048" s="140"/>
      <c r="T2048" s="151"/>
      <c r="U2048" s="140"/>
      <c r="V2048" s="164" t="s">
        <v>1</v>
      </c>
      <c r="W2048" s="170">
        <f t="shared" si="251"/>
        <v>2010</v>
      </c>
      <c r="X2048" s="170" t="e">
        <f>INDEX(Kraftwerksliste!$C$21:$Z$559,MATCH(A2048,Kraftwerksliste!$D$21:$D$559,0),17)</f>
        <v>#N/A</v>
      </c>
      <c r="Z2048" s="153" t="str" cm="1">
        <f t="array" aca="1" ref="Z2048" ca="1">CELL("format",I2048)</f>
        <v>G</v>
      </c>
      <c r="AA2048" s="6">
        <v>2047</v>
      </c>
      <c r="AB2048" s="173">
        <f t="shared" si="255"/>
        <v>2010</v>
      </c>
      <c r="AC2048" s="6">
        <f t="shared" si="252"/>
        <v>0</v>
      </c>
      <c r="AD2048" s="6">
        <f t="shared" si="253"/>
        <v>0</v>
      </c>
      <c r="AE2048" s="6">
        <f t="shared" si="256"/>
        <v>10</v>
      </c>
      <c r="AF2048" s="6" t="str">
        <f t="shared" si="254"/>
        <v>in Betrieb</v>
      </c>
    </row>
    <row r="2049" spans="1:32" x14ac:dyDescent="0.25">
      <c r="A2049" s="139"/>
      <c r="B2049" s="139" t="s">
        <v>3407</v>
      </c>
      <c r="C2049" s="139"/>
      <c r="D2049" s="139"/>
      <c r="E2049" s="139"/>
      <c r="F2049" s="139"/>
      <c r="G2049" s="139" t="s">
        <v>57</v>
      </c>
      <c r="H2049" s="139"/>
      <c r="I2049" s="139"/>
      <c r="J2049" s="139"/>
      <c r="K2049" s="139" t="s">
        <v>1</v>
      </c>
      <c r="L2049" s="139" t="s">
        <v>24</v>
      </c>
      <c r="M2049" s="139"/>
      <c r="N2049" s="139"/>
      <c r="O2049" s="139" t="s">
        <v>24</v>
      </c>
      <c r="P2049" s="139" t="s">
        <v>55</v>
      </c>
      <c r="Q2049" s="139"/>
      <c r="R2049" s="140">
        <v>19</v>
      </c>
      <c r="S2049" s="140"/>
      <c r="T2049" s="151"/>
      <c r="U2049" s="140"/>
      <c r="V2049" s="164" t="s">
        <v>1</v>
      </c>
      <c r="W2049" s="170">
        <f t="shared" si="251"/>
        <v>2010</v>
      </c>
      <c r="X2049" s="170" t="e">
        <f>INDEX(Kraftwerksliste!$C$21:$Z$559,MATCH(A2049,Kraftwerksliste!$D$21:$D$559,0),17)</f>
        <v>#N/A</v>
      </c>
      <c r="Z2049" s="153" t="str" cm="1">
        <f t="array" aca="1" ref="Z2049" ca="1">CELL("format",I2049)</f>
        <v>G</v>
      </c>
      <c r="AA2049" s="6">
        <v>2048</v>
      </c>
      <c r="AB2049" s="173">
        <f t="shared" si="255"/>
        <v>2010</v>
      </c>
      <c r="AC2049" s="6">
        <f t="shared" si="252"/>
        <v>0</v>
      </c>
      <c r="AD2049" s="6">
        <f t="shared" si="253"/>
        <v>0</v>
      </c>
      <c r="AE2049" s="6">
        <f t="shared" si="256"/>
        <v>10</v>
      </c>
      <c r="AF2049" s="6" t="str">
        <f t="shared" si="254"/>
        <v>in Betrieb</v>
      </c>
    </row>
    <row r="2050" spans="1:32" x14ac:dyDescent="0.25">
      <c r="A2050" s="139"/>
      <c r="B2050" s="139" t="s">
        <v>3407</v>
      </c>
      <c r="C2050" s="139"/>
      <c r="D2050" s="139"/>
      <c r="E2050" s="139"/>
      <c r="F2050" s="139"/>
      <c r="G2050" s="139" t="s">
        <v>127</v>
      </c>
      <c r="H2050" s="139"/>
      <c r="I2050" s="139"/>
      <c r="J2050" s="139"/>
      <c r="K2050" s="139" t="s">
        <v>1</v>
      </c>
      <c r="L2050" s="139" t="s">
        <v>24</v>
      </c>
      <c r="M2050" s="139"/>
      <c r="N2050" s="139"/>
      <c r="O2050" s="139" t="s">
        <v>24</v>
      </c>
      <c r="P2050" s="139" t="s">
        <v>55</v>
      </c>
      <c r="Q2050" s="139"/>
      <c r="R2050" s="140">
        <v>15.7812</v>
      </c>
      <c r="S2050" s="140"/>
      <c r="T2050" s="151"/>
      <c r="U2050" s="140"/>
      <c r="V2050" s="164" t="s">
        <v>1</v>
      </c>
      <c r="W2050" s="170">
        <f t="shared" ref="W2050:W2113" si="257">IF(ISBLANK(I2050),2010,IF(Z2050="D1",YEAR(I2050),RIGHT(I2050,4)))</f>
        <v>2010</v>
      </c>
      <c r="X2050" s="170" t="e">
        <f>INDEX(Kraftwerksliste!$C$21:$Z$559,MATCH(A2050,Kraftwerksliste!$D$21:$D$559,0),17)</f>
        <v>#N/A</v>
      </c>
      <c r="Z2050" s="153" t="str" cm="1">
        <f t="array" aca="1" ref="Z2050" ca="1">CELL("format",I2050)</f>
        <v>G</v>
      </c>
      <c r="AA2050" s="6">
        <v>2049</v>
      </c>
      <c r="AB2050" s="173">
        <f t="shared" si="255"/>
        <v>2010</v>
      </c>
      <c r="AC2050" s="6">
        <f t="shared" ref="AC2050:AC2113" si="258">IF(RIGHT(K2050,9)="(mit StA)",1,0)</f>
        <v>0</v>
      </c>
      <c r="AD2050" s="6">
        <f t="shared" ref="AD2050:AD2113" si="259">IF(RIGHT(K2050,10)="(ohne StA)",1,0)</f>
        <v>0</v>
      </c>
      <c r="AE2050" s="6">
        <f t="shared" si="256"/>
        <v>10</v>
      </c>
      <c r="AF2050" s="6" t="str">
        <f t="shared" ref="AF2050:AF2113" si="260">IF(AC2050=1,LEFT(K2050,AE2050-9),IF(AD2050=1,LEFT(K2050,AE2050-10),K2050))</f>
        <v>in Betrieb</v>
      </c>
    </row>
    <row r="2051" spans="1:32" x14ac:dyDescent="0.25">
      <c r="A2051" s="139"/>
      <c r="B2051" s="139" t="s">
        <v>3407</v>
      </c>
      <c r="C2051" s="139"/>
      <c r="D2051" s="139"/>
      <c r="E2051" s="139"/>
      <c r="F2051" s="139"/>
      <c r="G2051" s="139" t="s">
        <v>340</v>
      </c>
      <c r="H2051" s="139"/>
      <c r="I2051" s="139"/>
      <c r="J2051" s="139"/>
      <c r="K2051" s="139" t="s">
        <v>1</v>
      </c>
      <c r="L2051" s="139" t="s">
        <v>24</v>
      </c>
      <c r="M2051" s="139"/>
      <c r="N2051" s="139"/>
      <c r="O2051" s="139" t="s">
        <v>24</v>
      </c>
      <c r="P2051" s="139" t="s">
        <v>55</v>
      </c>
      <c r="Q2051" s="139"/>
      <c r="R2051" s="140">
        <v>0</v>
      </c>
      <c r="S2051" s="140"/>
      <c r="T2051" s="151"/>
      <c r="U2051" s="140"/>
      <c r="V2051" s="164" t="s">
        <v>1</v>
      </c>
      <c r="W2051" s="170">
        <f t="shared" si="257"/>
        <v>2010</v>
      </c>
      <c r="X2051" s="170" t="e">
        <f>INDEX(Kraftwerksliste!$C$21:$Z$559,MATCH(A2051,Kraftwerksliste!$D$21:$D$559,0),17)</f>
        <v>#N/A</v>
      </c>
      <c r="Z2051" s="153" t="str" cm="1">
        <f t="array" aca="1" ref="Z2051" ca="1">CELL("format",I2051)</f>
        <v>G</v>
      </c>
      <c r="AA2051" s="6">
        <v>2050</v>
      </c>
      <c r="AB2051" s="173">
        <f t="shared" si="255"/>
        <v>2010</v>
      </c>
      <c r="AC2051" s="6">
        <f t="shared" si="258"/>
        <v>0</v>
      </c>
      <c r="AD2051" s="6">
        <f t="shared" si="259"/>
        <v>0</v>
      </c>
      <c r="AE2051" s="6">
        <f t="shared" si="256"/>
        <v>10</v>
      </c>
      <c r="AF2051" s="6" t="str">
        <f t="shared" si="260"/>
        <v>in Betrieb</v>
      </c>
    </row>
    <row r="2052" spans="1:32" x14ac:dyDescent="0.25">
      <c r="A2052" s="139"/>
      <c r="B2052" s="139" t="s">
        <v>3407</v>
      </c>
      <c r="C2052" s="139"/>
      <c r="D2052" s="139"/>
      <c r="E2052" s="139"/>
      <c r="F2052" s="139"/>
      <c r="G2052" s="139" t="s">
        <v>66</v>
      </c>
      <c r="H2052" s="139"/>
      <c r="I2052" s="139"/>
      <c r="J2052" s="139"/>
      <c r="K2052" s="139" t="s">
        <v>1</v>
      </c>
      <c r="L2052" s="139" t="s">
        <v>24</v>
      </c>
      <c r="M2052" s="139"/>
      <c r="N2052" s="139"/>
      <c r="O2052" s="139" t="s">
        <v>24</v>
      </c>
      <c r="P2052" s="139" t="s">
        <v>55</v>
      </c>
      <c r="Q2052" s="139"/>
      <c r="R2052" s="140">
        <v>1.659</v>
      </c>
      <c r="S2052" s="140"/>
      <c r="T2052" s="151"/>
      <c r="U2052" s="140"/>
      <c r="V2052" s="164" t="s">
        <v>1</v>
      </c>
      <c r="W2052" s="170">
        <f t="shared" si="257"/>
        <v>2010</v>
      </c>
      <c r="X2052" s="170" t="e">
        <f>INDEX(Kraftwerksliste!$C$21:$Z$559,MATCH(A2052,Kraftwerksliste!$D$21:$D$559,0),17)</f>
        <v>#N/A</v>
      </c>
      <c r="Z2052" s="153" t="str" cm="1">
        <f t="array" aca="1" ref="Z2052" ca="1">CELL("format",I2052)</f>
        <v>G</v>
      </c>
      <c r="AA2052" s="6">
        <v>2051</v>
      </c>
      <c r="AB2052" s="173">
        <f t="shared" si="255"/>
        <v>2010</v>
      </c>
      <c r="AC2052" s="6">
        <f t="shared" si="258"/>
        <v>0</v>
      </c>
      <c r="AD2052" s="6">
        <f t="shared" si="259"/>
        <v>0</v>
      </c>
      <c r="AE2052" s="6">
        <f t="shared" si="256"/>
        <v>10</v>
      </c>
      <c r="AF2052" s="6" t="str">
        <f t="shared" si="260"/>
        <v>in Betrieb</v>
      </c>
    </row>
    <row r="2053" spans="1:32" x14ac:dyDescent="0.25">
      <c r="A2053" s="139"/>
      <c r="B2053" s="139" t="s">
        <v>3407</v>
      </c>
      <c r="C2053" s="139"/>
      <c r="D2053" s="139"/>
      <c r="E2053" s="139"/>
      <c r="F2053" s="139"/>
      <c r="G2053" s="139" t="s">
        <v>533</v>
      </c>
      <c r="H2053" s="139"/>
      <c r="I2053" s="139"/>
      <c r="J2053" s="139"/>
      <c r="K2053" s="139" t="s">
        <v>1</v>
      </c>
      <c r="L2053" s="139" t="s">
        <v>24</v>
      </c>
      <c r="M2053" s="139"/>
      <c r="N2053" s="139"/>
      <c r="O2053" s="139" t="s">
        <v>24</v>
      </c>
      <c r="P2053" s="139" t="s">
        <v>55</v>
      </c>
      <c r="Q2053" s="139"/>
      <c r="R2053" s="140">
        <v>0</v>
      </c>
      <c r="S2053" s="140"/>
      <c r="T2053" s="151"/>
      <c r="U2053" s="140"/>
      <c r="V2053" s="164" t="s">
        <v>1</v>
      </c>
      <c r="W2053" s="170">
        <f t="shared" si="257"/>
        <v>2010</v>
      </c>
      <c r="X2053" s="170" t="e">
        <f>INDEX(Kraftwerksliste!$C$21:$Z$559,MATCH(A2053,Kraftwerksliste!$D$21:$D$559,0),17)</f>
        <v>#N/A</v>
      </c>
      <c r="Z2053" s="153" t="str" cm="1">
        <f t="array" aca="1" ref="Z2053" ca="1">CELL("format",I2053)</f>
        <v>G</v>
      </c>
      <c r="AA2053" s="6">
        <v>2052</v>
      </c>
      <c r="AB2053" s="173">
        <f t="shared" ref="AB2053:AB2116" si="261">W2053</f>
        <v>2010</v>
      </c>
      <c r="AC2053" s="6">
        <f t="shared" si="258"/>
        <v>0</v>
      </c>
      <c r="AD2053" s="6">
        <f t="shared" si="259"/>
        <v>0</v>
      </c>
      <c r="AE2053" s="6">
        <f t="shared" si="256"/>
        <v>10</v>
      </c>
      <c r="AF2053" s="6" t="str">
        <f t="shared" si="260"/>
        <v>in Betrieb</v>
      </c>
    </row>
    <row r="2054" spans="1:32" x14ac:dyDescent="0.25">
      <c r="A2054" s="139"/>
      <c r="B2054" s="139" t="s">
        <v>3407</v>
      </c>
      <c r="C2054" s="139"/>
      <c r="D2054" s="139"/>
      <c r="E2054" s="139"/>
      <c r="F2054" s="139"/>
      <c r="G2054" s="139" t="s">
        <v>1312</v>
      </c>
      <c r="H2054" s="139"/>
      <c r="I2054" s="139"/>
      <c r="J2054" s="139"/>
      <c r="K2054" s="139" t="s">
        <v>1</v>
      </c>
      <c r="L2054" s="139" t="s">
        <v>24</v>
      </c>
      <c r="M2054" s="139"/>
      <c r="N2054" s="139"/>
      <c r="O2054" s="139" t="s">
        <v>24</v>
      </c>
      <c r="P2054" s="139" t="s">
        <v>55</v>
      </c>
      <c r="Q2054" s="139"/>
      <c r="R2054" s="140">
        <v>0</v>
      </c>
      <c r="S2054" s="140"/>
      <c r="T2054" s="151"/>
      <c r="U2054" s="140"/>
      <c r="V2054" s="164" t="s">
        <v>1</v>
      </c>
      <c r="W2054" s="170">
        <f t="shared" si="257"/>
        <v>2010</v>
      </c>
      <c r="X2054" s="170" t="e">
        <f>INDEX(Kraftwerksliste!$C$21:$Z$559,MATCH(A2054,Kraftwerksliste!$D$21:$D$559,0),17)</f>
        <v>#N/A</v>
      </c>
      <c r="Z2054" s="153" t="str" cm="1">
        <f t="array" aca="1" ref="Z2054" ca="1">CELL("format",I2054)</f>
        <v>G</v>
      </c>
      <c r="AA2054" s="6">
        <v>2053</v>
      </c>
      <c r="AB2054" s="173">
        <f t="shared" si="261"/>
        <v>2010</v>
      </c>
      <c r="AC2054" s="6">
        <f t="shared" si="258"/>
        <v>0</v>
      </c>
      <c r="AD2054" s="6">
        <f t="shared" si="259"/>
        <v>0</v>
      </c>
      <c r="AE2054" s="6">
        <f t="shared" si="256"/>
        <v>10</v>
      </c>
      <c r="AF2054" s="6" t="str">
        <f t="shared" si="260"/>
        <v>in Betrieb</v>
      </c>
    </row>
    <row r="2055" spans="1:32" x14ac:dyDescent="0.25">
      <c r="A2055" s="139"/>
      <c r="B2055" s="139" t="s">
        <v>3407</v>
      </c>
      <c r="C2055" s="139"/>
      <c r="D2055" s="139"/>
      <c r="E2055" s="139"/>
      <c r="F2055" s="139"/>
      <c r="G2055" s="139" t="s">
        <v>220</v>
      </c>
      <c r="H2055" s="139"/>
      <c r="I2055" s="139"/>
      <c r="J2055" s="139"/>
      <c r="K2055" s="139" t="s">
        <v>1</v>
      </c>
      <c r="L2055" s="139" t="s">
        <v>24</v>
      </c>
      <c r="M2055" s="139"/>
      <c r="N2055" s="139"/>
      <c r="O2055" s="139" t="s">
        <v>24</v>
      </c>
      <c r="P2055" s="139" t="s">
        <v>55</v>
      </c>
      <c r="Q2055" s="139"/>
      <c r="R2055" s="140">
        <v>10.005000000000001</v>
      </c>
      <c r="S2055" s="140"/>
      <c r="T2055" s="151"/>
      <c r="U2055" s="140"/>
      <c r="V2055" s="164" t="s">
        <v>1</v>
      </c>
      <c r="W2055" s="170">
        <f t="shared" si="257"/>
        <v>2010</v>
      </c>
      <c r="X2055" s="170" t="e">
        <f>INDEX(Kraftwerksliste!$C$21:$Z$559,MATCH(A2055,Kraftwerksliste!$D$21:$D$559,0),17)</f>
        <v>#N/A</v>
      </c>
      <c r="Z2055" s="153" t="str" cm="1">
        <f t="array" aca="1" ref="Z2055" ca="1">CELL("format",I2055)</f>
        <v>G</v>
      </c>
      <c r="AA2055" s="6">
        <v>2054</v>
      </c>
      <c r="AB2055" s="173">
        <f t="shared" si="261"/>
        <v>2010</v>
      </c>
      <c r="AC2055" s="6">
        <f t="shared" si="258"/>
        <v>0</v>
      </c>
      <c r="AD2055" s="6">
        <f t="shared" si="259"/>
        <v>0</v>
      </c>
      <c r="AE2055" s="6">
        <f t="shared" si="256"/>
        <v>10</v>
      </c>
      <c r="AF2055" s="6" t="str">
        <f t="shared" si="260"/>
        <v>in Betrieb</v>
      </c>
    </row>
    <row r="2056" spans="1:32" x14ac:dyDescent="0.25">
      <c r="A2056" s="139"/>
      <c r="B2056" s="139" t="s">
        <v>3407</v>
      </c>
      <c r="C2056" s="139"/>
      <c r="D2056" s="139"/>
      <c r="E2056" s="139"/>
      <c r="F2056" s="139"/>
      <c r="G2056" s="139" t="s">
        <v>144</v>
      </c>
      <c r="H2056" s="139"/>
      <c r="I2056" s="139"/>
      <c r="J2056" s="139"/>
      <c r="K2056" s="139" t="s">
        <v>1</v>
      </c>
      <c r="L2056" s="139" t="s">
        <v>24</v>
      </c>
      <c r="M2056" s="139"/>
      <c r="N2056" s="139"/>
      <c r="O2056" s="139" t="s">
        <v>24</v>
      </c>
      <c r="P2056" s="139" t="s">
        <v>55</v>
      </c>
      <c r="Q2056" s="139"/>
      <c r="R2056" s="140">
        <v>2.444</v>
      </c>
      <c r="S2056" s="140"/>
      <c r="T2056" s="151"/>
      <c r="U2056" s="140"/>
      <c r="V2056" s="164" t="s">
        <v>1</v>
      </c>
      <c r="W2056" s="170">
        <f t="shared" si="257"/>
        <v>2010</v>
      </c>
      <c r="X2056" s="170" t="e">
        <f>INDEX(Kraftwerksliste!$C$21:$Z$559,MATCH(A2056,Kraftwerksliste!$D$21:$D$559,0),17)</f>
        <v>#N/A</v>
      </c>
      <c r="Z2056" s="153" t="str" cm="1">
        <f t="array" aca="1" ref="Z2056" ca="1">CELL("format",I2056)</f>
        <v>G</v>
      </c>
      <c r="AA2056" s="6">
        <v>2055</v>
      </c>
      <c r="AB2056" s="173">
        <f t="shared" si="261"/>
        <v>2010</v>
      </c>
      <c r="AC2056" s="6">
        <f t="shared" si="258"/>
        <v>0</v>
      </c>
      <c r="AD2056" s="6">
        <f t="shared" si="259"/>
        <v>0</v>
      </c>
      <c r="AE2056" s="6">
        <f t="shared" si="256"/>
        <v>10</v>
      </c>
      <c r="AF2056" s="6" t="str">
        <f t="shared" si="260"/>
        <v>in Betrieb</v>
      </c>
    </row>
    <row r="2057" spans="1:32" x14ac:dyDescent="0.25">
      <c r="A2057" s="139"/>
      <c r="B2057" s="139" t="s">
        <v>3407</v>
      </c>
      <c r="C2057" s="139"/>
      <c r="D2057" s="139"/>
      <c r="E2057" s="139"/>
      <c r="F2057" s="139"/>
      <c r="G2057" s="139" t="s">
        <v>59</v>
      </c>
      <c r="H2057" s="139"/>
      <c r="I2057" s="139"/>
      <c r="J2057" s="139"/>
      <c r="K2057" s="139" t="s">
        <v>1</v>
      </c>
      <c r="L2057" s="139" t="s">
        <v>24</v>
      </c>
      <c r="M2057" s="139"/>
      <c r="N2057" s="139"/>
      <c r="O2057" s="139" t="s">
        <v>24</v>
      </c>
      <c r="P2057" s="139" t="s">
        <v>55</v>
      </c>
      <c r="Q2057" s="139"/>
      <c r="R2057" s="140">
        <v>8.2129999999999992</v>
      </c>
      <c r="S2057" s="140"/>
      <c r="T2057" s="151"/>
      <c r="U2057" s="140"/>
      <c r="V2057" s="164" t="s">
        <v>1</v>
      </c>
      <c r="W2057" s="170">
        <f t="shared" si="257"/>
        <v>2010</v>
      </c>
      <c r="X2057" s="170" t="e">
        <f>INDEX(Kraftwerksliste!$C$21:$Z$559,MATCH(A2057,Kraftwerksliste!$D$21:$D$559,0),17)</f>
        <v>#N/A</v>
      </c>
      <c r="Z2057" s="153" t="str" cm="1">
        <f t="array" aca="1" ref="Z2057" ca="1">CELL("format",I2057)</f>
        <v>G</v>
      </c>
      <c r="AA2057" s="6">
        <v>2056</v>
      </c>
      <c r="AB2057" s="173">
        <f t="shared" si="261"/>
        <v>2010</v>
      </c>
      <c r="AC2057" s="6">
        <f t="shared" si="258"/>
        <v>0</v>
      </c>
      <c r="AD2057" s="6">
        <f t="shared" si="259"/>
        <v>0</v>
      </c>
      <c r="AE2057" s="6">
        <f t="shared" si="256"/>
        <v>10</v>
      </c>
      <c r="AF2057" s="6" t="str">
        <f t="shared" si="260"/>
        <v>in Betrieb</v>
      </c>
    </row>
    <row r="2058" spans="1:32" x14ac:dyDescent="0.25">
      <c r="A2058" s="139"/>
      <c r="B2058" s="139" t="s">
        <v>3407</v>
      </c>
      <c r="C2058" s="139"/>
      <c r="D2058" s="139"/>
      <c r="E2058" s="139"/>
      <c r="F2058" s="139"/>
      <c r="G2058" s="139" t="s">
        <v>54</v>
      </c>
      <c r="H2058" s="139"/>
      <c r="I2058" s="139"/>
      <c r="J2058" s="139"/>
      <c r="K2058" s="139" t="s">
        <v>1</v>
      </c>
      <c r="L2058" s="139" t="s">
        <v>24</v>
      </c>
      <c r="M2058" s="139"/>
      <c r="N2058" s="139"/>
      <c r="O2058" s="139" t="s">
        <v>24</v>
      </c>
      <c r="P2058" s="139" t="s">
        <v>55</v>
      </c>
      <c r="Q2058" s="139"/>
      <c r="R2058" s="140">
        <v>20.782</v>
      </c>
      <c r="S2058" s="140"/>
      <c r="T2058" s="151"/>
      <c r="U2058" s="140"/>
      <c r="V2058" s="164" t="s">
        <v>1</v>
      </c>
      <c r="W2058" s="170">
        <f t="shared" si="257"/>
        <v>2010</v>
      </c>
      <c r="X2058" s="170" t="e">
        <f>INDEX(Kraftwerksliste!$C$21:$Z$559,MATCH(A2058,Kraftwerksliste!$D$21:$D$559,0),17)</f>
        <v>#N/A</v>
      </c>
      <c r="Z2058" s="153" t="str" cm="1">
        <f t="array" aca="1" ref="Z2058" ca="1">CELL("format",I2058)</f>
        <v>G</v>
      </c>
      <c r="AA2058" s="6">
        <v>2057</v>
      </c>
      <c r="AB2058" s="173">
        <f t="shared" si="261"/>
        <v>2010</v>
      </c>
      <c r="AC2058" s="6">
        <f t="shared" si="258"/>
        <v>0</v>
      </c>
      <c r="AD2058" s="6">
        <f t="shared" si="259"/>
        <v>0</v>
      </c>
      <c r="AE2058" s="6">
        <f t="shared" si="256"/>
        <v>10</v>
      </c>
      <c r="AF2058" s="6" t="str">
        <f t="shared" si="260"/>
        <v>in Betrieb</v>
      </c>
    </row>
    <row r="2059" spans="1:32" x14ac:dyDescent="0.25">
      <c r="A2059" s="139"/>
      <c r="B2059" s="139" t="s">
        <v>3407</v>
      </c>
      <c r="C2059" s="139"/>
      <c r="D2059" s="139"/>
      <c r="E2059" s="139"/>
      <c r="F2059" s="139"/>
      <c r="G2059" s="139" t="s">
        <v>98</v>
      </c>
      <c r="H2059" s="139"/>
      <c r="I2059" s="139"/>
      <c r="J2059" s="139"/>
      <c r="K2059" s="139" t="s">
        <v>1</v>
      </c>
      <c r="L2059" s="139" t="s">
        <v>24</v>
      </c>
      <c r="M2059" s="139"/>
      <c r="N2059" s="139"/>
      <c r="O2059" s="139" t="s">
        <v>24</v>
      </c>
      <c r="P2059" s="139" t="s">
        <v>55</v>
      </c>
      <c r="Q2059" s="139"/>
      <c r="R2059" s="140">
        <v>0.59899999999999998</v>
      </c>
      <c r="S2059" s="140"/>
      <c r="T2059" s="151"/>
      <c r="U2059" s="140"/>
      <c r="V2059" s="164" t="s">
        <v>1</v>
      </c>
      <c r="W2059" s="170">
        <f t="shared" si="257"/>
        <v>2010</v>
      </c>
      <c r="X2059" s="170" t="e">
        <f>INDEX(Kraftwerksliste!$C$21:$Z$559,MATCH(A2059,Kraftwerksliste!$D$21:$D$559,0),17)</f>
        <v>#N/A</v>
      </c>
      <c r="Z2059" s="153" t="str" cm="1">
        <f t="array" aca="1" ref="Z2059" ca="1">CELL("format",I2059)</f>
        <v>G</v>
      </c>
      <c r="AA2059" s="6">
        <v>2058</v>
      </c>
      <c r="AB2059" s="173">
        <f t="shared" si="261"/>
        <v>2010</v>
      </c>
      <c r="AC2059" s="6">
        <f t="shared" si="258"/>
        <v>0</v>
      </c>
      <c r="AD2059" s="6">
        <f t="shared" si="259"/>
        <v>0</v>
      </c>
      <c r="AE2059" s="6">
        <f t="shared" si="256"/>
        <v>10</v>
      </c>
      <c r="AF2059" s="6" t="str">
        <f t="shared" si="260"/>
        <v>in Betrieb</v>
      </c>
    </row>
    <row r="2060" spans="1:32" x14ac:dyDescent="0.25">
      <c r="A2060" s="139"/>
      <c r="B2060" s="139" t="s">
        <v>3407</v>
      </c>
      <c r="C2060" s="139"/>
      <c r="D2060" s="139"/>
      <c r="E2060" s="139"/>
      <c r="F2060" s="139"/>
      <c r="G2060" s="139" t="s">
        <v>404</v>
      </c>
      <c r="H2060" s="139"/>
      <c r="I2060" s="139"/>
      <c r="J2060" s="139"/>
      <c r="K2060" s="139" t="s">
        <v>1</v>
      </c>
      <c r="L2060" s="139" t="s">
        <v>24</v>
      </c>
      <c r="M2060" s="139"/>
      <c r="N2060" s="139"/>
      <c r="O2060" s="139" t="s">
        <v>24</v>
      </c>
      <c r="P2060" s="139" t="s">
        <v>55</v>
      </c>
      <c r="Q2060" s="139"/>
      <c r="R2060" s="140">
        <v>0</v>
      </c>
      <c r="S2060" s="140"/>
      <c r="T2060" s="151"/>
      <c r="U2060" s="140"/>
      <c r="V2060" s="164" t="s">
        <v>1</v>
      </c>
      <c r="W2060" s="170">
        <f t="shared" si="257"/>
        <v>2010</v>
      </c>
      <c r="X2060" s="170" t="e">
        <f>INDEX(Kraftwerksliste!$C$21:$Z$559,MATCH(A2060,Kraftwerksliste!$D$21:$D$559,0),17)</f>
        <v>#N/A</v>
      </c>
      <c r="Z2060" s="153" t="str" cm="1">
        <f t="array" aca="1" ref="Z2060" ca="1">CELL("format",I2060)</f>
        <v>G</v>
      </c>
      <c r="AA2060" s="6">
        <v>2059</v>
      </c>
      <c r="AB2060" s="173">
        <f t="shared" si="261"/>
        <v>2010</v>
      </c>
      <c r="AC2060" s="6">
        <f t="shared" si="258"/>
        <v>0</v>
      </c>
      <c r="AD2060" s="6">
        <f t="shared" si="259"/>
        <v>0</v>
      </c>
      <c r="AE2060" s="6">
        <f t="shared" si="256"/>
        <v>10</v>
      </c>
      <c r="AF2060" s="6" t="str">
        <f t="shared" si="260"/>
        <v>in Betrieb</v>
      </c>
    </row>
    <row r="2061" spans="1:32" x14ac:dyDescent="0.25">
      <c r="A2061" s="139"/>
      <c r="B2061" s="139" t="s">
        <v>3407</v>
      </c>
      <c r="C2061" s="139"/>
      <c r="D2061" s="139"/>
      <c r="E2061" s="139"/>
      <c r="F2061" s="139"/>
      <c r="G2061" s="139" t="s">
        <v>170</v>
      </c>
      <c r="H2061" s="139"/>
      <c r="I2061" s="139"/>
      <c r="J2061" s="139"/>
      <c r="K2061" s="139" t="s">
        <v>1</v>
      </c>
      <c r="L2061" s="139" t="s">
        <v>24</v>
      </c>
      <c r="M2061" s="139"/>
      <c r="N2061" s="139"/>
      <c r="O2061" s="139" t="s">
        <v>24</v>
      </c>
      <c r="P2061" s="139" t="s">
        <v>55</v>
      </c>
      <c r="Q2061" s="139"/>
      <c r="R2061" s="140">
        <v>0.24399999999999999</v>
      </c>
      <c r="S2061" s="140"/>
      <c r="T2061" s="151"/>
      <c r="U2061" s="140"/>
      <c r="V2061" s="164" t="s">
        <v>1</v>
      </c>
      <c r="W2061" s="170">
        <f t="shared" si="257"/>
        <v>2010</v>
      </c>
      <c r="X2061" s="170" t="e">
        <f>INDEX(Kraftwerksliste!$C$21:$Z$559,MATCH(A2061,Kraftwerksliste!$D$21:$D$559,0),17)</f>
        <v>#N/A</v>
      </c>
      <c r="Z2061" s="153" t="str" cm="1">
        <f t="array" aca="1" ref="Z2061" ca="1">CELL("format",I2061)</f>
        <v>G</v>
      </c>
      <c r="AA2061" s="6">
        <v>2060</v>
      </c>
      <c r="AB2061" s="173">
        <f t="shared" si="261"/>
        <v>2010</v>
      </c>
      <c r="AC2061" s="6">
        <f t="shared" si="258"/>
        <v>0</v>
      </c>
      <c r="AD2061" s="6">
        <f t="shared" si="259"/>
        <v>0</v>
      </c>
      <c r="AE2061" s="6">
        <f t="shared" si="256"/>
        <v>10</v>
      </c>
      <c r="AF2061" s="6" t="str">
        <f t="shared" si="260"/>
        <v>in Betrieb</v>
      </c>
    </row>
    <row r="2062" spans="1:32" x14ac:dyDescent="0.25">
      <c r="A2062" s="139"/>
      <c r="B2062" s="139" t="s">
        <v>3407</v>
      </c>
      <c r="C2062" s="139"/>
      <c r="D2062" s="139"/>
      <c r="E2062" s="139"/>
      <c r="F2062" s="139"/>
      <c r="G2062" s="139" t="s">
        <v>99</v>
      </c>
      <c r="H2062" s="139"/>
      <c r="I2062" s="139"/>
      <c r="J2062" s="139"/>
      <c r="K2062" s="139" t="s">
        <v>1</v>
      </c>
      <c r="L2062" s="139" t="s">
        <v>24</v>
      </c>
      <c r="M2062" s="139"/>
      <c r="N2062" s="139"/>
      <c r="O2062" s="139" t="s">
        <v>24</v>
      </c>
      <c r="P2062" s="139" t="s">
        <v>55</v>
      </c>
      <c r="Q2062" s="139"/>
      <c r="R2062" s="140">
        <v>1.4</v>
      </c>
      <c r="S2062" s="140"/>
      <c r="T2062" s="151"/>
      <c r="U2062" s="140"/>
      <c r="V2062" s="164" t="s">
        <v>1</v>
      </c>
      <c r="W2062" s="170">
        <f t="shared" si="257"/>
        <v>2010</v>
      </c>
      <c r="X2062" s="170" t="e">
        <f>INDEX(Kraftwerksliste!$C$21:$Z$559,MATCH(A2062,Kraftwerksliste!$D$21:$D$559,0),17)</f>
        <v>#N/A</v>
      </c>
      <c r="Z2062" s="153" t="str" cm="1">
        <f t="array" aca="1" ref="Z2062" ca="1">CELL("format",I2062)</f>
        <v>G</v>
      </c>
      <c r="AA2062" s="6">
        <v>2061</v>
      </c>
      <c r="AB2062" s="173">
        <f t="shared" si="261"/>
        <v>2010</v>
      </c>
      <c r="AC2062" s="6">
        <f t="shared" si="258"/>
        <v>0</v>
      </c>
      <c r="AD2062" s="6">
        <f t="shared" si="259"/>
        <v>0</v>
      </c>
      <c r="AE2062" s="6">
        <f t="shared" si="256"/>
        <v>10</v>
      </c>
      <c r="AF2062" s="6" t="str">
        <f t="shared" si="260"/>
        <v>in Betrieb</v>
      </c>
    </row>
    <row r="2063" spans="1:32" x14ac:dyDescent="0.25">
      <c r="A2063" s="139"/>
      <c r="B2063" s="139" t="s">
        <v>3407</v>
      </c>
      <c r="C2063" s="139"/>
      <c r="D2063" s="139"/>
      <c r="E2063" s="139"/>
      <c r="F2063" s="139"/>
      <c r="G2063" s="139" t="s">
        <v>78</v>
      </c>
      <c r="H2063" s="139"/>
      <c r="I2063" s="139"/>
      <c r="J2063" s="139"/>
      <c r="K2063" s="139" t="s">
        <v>1</v>
      </c>
      <c r="L2063" s="139" t="s">
        <v>24</v>
      </c>
      <c r="M2063" s="139"/>
      <c r="N2063" s="139"/>
      <c r="O2063" s="139" t="s">
        <v>24</v>
      </c>
      <c r="P2063" s="139" t="s">
        <v>55</v>
      </c>
      <c r="Q2063" s="139"/>
      <c r="R2063" s="140">
        <v>3.109</v>
      </c>
      <c r="S2063" s="140"/>
      <c r="T2063" s="151"/>
      <c r="U2063" s="140"/>
      <c r="V2063" s="164" t="s">
        <v>1</v>
      </c>
      <c r="W2063" s="170">
        <f t="shared" si="257"/>
        <v>2010</v>
      </c>
      <c r="X2063" s="170" t="e">
        <f>INDEX(Kraftwerksliste!$C$21:$Z$559,MATCH(A2063,Kraftwerksliste!$D$21:$D$559,0),17)</f>
        <v>#N/A</v>
      </c>
      <c r="Z2063" s="153" t="str" cm="1">
        <f t="array" aca="1" ref="Z2063" ca="1">CELL("format",I2063)</f>
        <v>G</v>
      </c>
      <c r="AA2063" s="6">
        <v>2062</v>
      </c>
      <c r="AB2063" s="173">
        <f t="shared" si="261"/>
        <v>2010</v>
      </c>
      <c r="AC2063" s="6">
        <f t="shared" si="258"/>
        <v>0</v>
      </c>
      <c r="AD2063" s="6">
        <f t="shared" si="259"/>
        <v>0</v>
      </c>
      <c r="AE2063" s="6">
        <f t="shared" si="256"/>
        <v>10</v>
      </c>
      <c r="AF2063" s="6" t="str">
        <f t="shared" si="260"/>
        <v>in Betrieb</v>
      </c>
    </row>
    <row r="2064" spans="1:32" x14ac:dyDescent="0.25">
      <c r="A2064" s="139"/>
      <c r="B2064" s="139" t="s">
        <v>3407</v>
      </c>
      <c r="C2064" s="139"/>
      <c r="D2064" s="139"/>
      <c r="E2064" s="139"/>
      <c r="F2064" s="139"/>
      <c r="G2064" s="139" t="s">
        <v>169</v>
      </c>
      <c r="H2064" s="139"/>
      <c r="I2064" s="139"/>
      <c r="J2064" s="139"/>
      <c r="K2064" s="139" t="s">
        <v>1</v>
      </c>
      <c r="L2064" s="139" t="s">
        <v>24</v>
      </c>
      <c r="M2064" s="139"/>
      <c r="N2064" s="139"/>
      <c r="O2064" s="139" t="s">
        <v>24</v>
      </c>
      <c r="P2064" s="139" t="s">
        <v>55</v>
      </c>
      <c r="Q2064" s="139"/>
      <c r="R2064" s="140">
        <v>1.0680000000000001</v>
      </c>
      <c r="S2064" s="140"/>
      <c r="T2064" s="151"/>
      <c r="U2064" s="140"/>
      <c r="V2064" s="164" t="s">
        <v>1</v>
      </c>
      <c r="W2064" s="170">
        <f t="shared" si="257"/>
        <v>2010</v>
      </c>
      <c r="X2064" s="170" t="e">
        <f>INDEX(Kraftwerksliste!$C$21:$Z$559,MATCH(A2064,Kraftwerksliste!$D$21:$D$559,0),17)</f>
        <v>#N/A</v>
      </c>
      <c r="Z2064" s="153" t="str" cm="1">
        <f t="array" aca="1" ref="Z2064" ca="1">CELL("format",I2064)</f>
        <v>G</v>
      </c>
      <c r="AA2064" s="6">
        <v>2063</v>
      </c>
      <c r="AB2064" s="173">
        <f t="shared" si="261"/>
        <v>2010</v>
      </c>
      <c r="AC2064" s="6">
        <f t="shared" si="258"/>
        <v>0</v>
      </c>
      <c r="AD2064" s="6">
        <f t="shared" si="259"/>
        <v>0</v>
      </c>
      <c r="AE2064" s="6">
        <f t="shared" ref="AE2064:AE2127" si="262">LEN(K2064)</f>
        <v>10</v>
      </c>
      <c r="AF2064" s="6" t="str">
        <f t="shared" si="260"/>
        <v>in Betrieb</v>
      </c>
    </row>
    <row r="2065" spans="1:32" x14ac:dyDescent="0.25">
      <c r="A2065" s="139"/>
      <c r="B2065" s="139" t="s">
        <v>3407</v>
      </c>
      <c r="C2065" s="139"/>
      <c r="D2065" s="139"/>
      <c r="E2065" s="139"/>
      <c r="F2065" s="139"/>
      <c r="G2065" s="139" t="s">
        <v>57</v>
      </c>
      <c r="H2065" s="139"/>
      <c r="I2065" s="139"/>
      <c r="J2065" s="139"/>
      <c r="K2065" s="139" t="s">
        <v>1</v>
      </c>
      <c r="L2065" s="139" t="s">
        <v>25</v>
      </c>
      <c r="M2065" s="139"/>
      <c r="N2065" s="139"/>
      <c r="O2065" s="139" t="s">
        <v>25</v>
      </c>
      <c r="P2065" s="139" t="s">
        <v>55</v>
      </c>
      <c r="Q2065" s="139"/>
      <c r="R2065" s="140">
        <v>174.2</v>
      </c>
      <c r="S2065" s="140"/>
      <c r="T2065" s="151"/>
      <c r="U2065" s="140"/>
      <c r="V2065" s="164" t="s">
        <v>1</v>
      </c>
      <c r="W2065" s="170">
        <f t="shared" si="257"/>
        <v>2010</v>
      </c>
      <c r="X2065" s="170" t="e">
        <f>INDEX(Kraftwerksliste!$C$21:$Z$559,MATCH(A2065,Kraftwerksliste!$D$21:$D$559,0),17)</f>
        <v>#N/A</v>
      </c>
      <c r="Z2065" s="153" t="str" cm="1">
        <f t="array" aca="1" ref="Z2065" ca="1">CELL("format",I2065)</f>
        <v>G</v>
      </c>
      <c r="AA2065" s="6">
        <v>2064</v>
      </c>
      <c r="AB2065" s="173">
        <f t="shared" si="261"/>
        <v>2010</v>
      </c>
      <c r="AC2065" s="6">
        <f t="shared" si="258"/>
        <v>0</v>
      </c>
      <c r="AD2065" s="6">
        <f t="shared" si="259"/>
        <v>0</v>
      </c>
      <c r="AE2065" s="6">
        <f t="shared" si="262"/>
        <v>10</v>
      </c>
      <c r="AF2065" s="6" t="str">
        <f t="shared" si="260"/>
        <v>in Betrieb</v>
      </c>
    </row>
    <row r="2066" spans="1:32" x14ac:dyDescent="0.25">
      <c r="A2066" s="139"/>
      <c r="B2066" s="139" t="s">
        <v>3407</v>
      </c>
      <c r="C2066" s="139"/>
      <c r="D2066" s="139"/>
      <c r="E2066" s="139"/>
      <c r="F2066" s="139"/>
      <c r="G2066" s="139" t="s">
        <v>127</v>
      </c>
      <c r="H2066" s="139"/>
      <c r="I2066" s="139"/>
      <c r="J2066" s="139"/>
      <c r="K2066" s="139" t="s">
        <v>1</v>
      </c>
      <c r="L2066" s="139" t="s">
        <v>25</v>
      </c>
      <c r="M2066" s="139"/>
      <c r="N2066" s="139"/>
      <c r="O2066" s="139" t="s">
        <v>25</v>
      </c>
      <c r="P2066" s="139" t="s">
        <v>55</v>
      </c>
      <c r="Q2066" s="139"/>
      <c r="R2066" s="140">
        <v>588.1</v>
      </c>
      <c r="S2066" s="140"/>
      <c r="T2066" s="151"/>
      <c r="U2066" s="140"/>
      <c r="V2066" s="164" t="s">
        <v>1</v>
      </c>
      <c r="W2066" s="170">
        <f t="shared" si="257"/>
        <v>2010</v>
      </c>
      <c r="X2066" s="170" t="e">
        <f>INDEX(Kraftwerksliste!$C$21:$Z$559,MATCH(A2066,Kraftwerksliste!$D$21:$D$559,0),17)</f>
        <v>#N/A</v>
      </c>
      <c r="Z2066" s="153" t="str" cm="1">
        <f t="array" aca="1" ref="Z2066" ca="1">CELL("format",I2066)</f>
        <v>G</v>
      </c>
      <c r="AA2066" s="6">
        <v>2065</v>
      </c>
      <c r="AB2066" s="173">
        <f t="shared" si="261"/>
        <v>2010</v>
      </c>
      <c r="AC2066" s="6">
        <f t="shared" si="258"/>
        <v>0</v>
      </c>
      <c r="AD2066" s="6">
        <f t="shared" si="259"/>
        <v>0</v>
      </c>
      <c r="AE2066" s="6">
        <f t="shared" si="262"/>
        <v>10</v>
      </c>
      <c r="AF2066" s="6" t="str">
        <f t="shared" si="260"/>
        <v>in Betrieb</v>
      </c>
    </row>
    <row r="2067" spans="1:32" x14ac:dyDescent="0.25">
      <c r="A2067" s="139"/>
      <c r="B2067" s="139" t="s">
        <v>3407</v>
      </c>
      <c r="C2067" s="139"/>
      <c r="D2067" s="139"/>
      <c r="E2067" s="139"/>
      <c r="F2067" s="139"/>
      <c r="G2067" s="139" t="s">
        <v>340</v>
      </c>
      <c r="H2067" s="139"/>
      <c r="I2067" s="139"/>
      <c r="J2067" s="139"/>
      <c r="K2067" s="139" t="s">
        <v>1</v>
      </c>
      <c r="L2067" s="139" t="s">
        <v>25</v>
      </c>
      <c r="M2067" s="139"/>
      <c r="N2067" s="139"/>
      <c r="O2067" s="139" t="s">
        <v>25</v>
      </c>
      <c r="P2067" s="139" t="s">
        <v>55</v>
      </c>
      <c r="Q2067" s="139"/>
      <c r="R2067" s="140">
        <v>0</v>
      </c>
      <c r="S2067" s="140"/>
      <c r="T2067" s="151"/>
      <c r="U2067" s="140"/>
      <c r="V2067" s="164" t="s">
        <v>1</v>
      </c>
      <c r="W2067" s="170">
        <f t="shared" si="257"/>
        <v>2010</v>
      </c>
      <c r="X2067" s="170" t="e">
        <f>INDEX(Kraftwerksliste!$C$21:$Z$559,MATCH(A2067,Kraftwerksliste!$D$21:$D$559,0),17)</f>
        <v>#N/A</v>
      </c>
      <c r="Z2067" s="153" t="str" cm="1">
        <f t="array" aca="1" ref="Z2067" ca="1">CELL("format",I2067)</f>
        <v>G</v>
      </c>
      <c r="AA2067" s="6">
        <v>2066</v>
      </c>
      <c r="AB2067" s="173">
        <f t="shared" si="261"/>
        <v>2010</v>
      </c>
      <c r="AC2067" s="6">
        <f t="shared" si="258"/>
        <v>0</v>
      </c>
      <c r="AD2067" s="6">
        <f t="shared" si="259"/>
        <v>0</v>
      </c>
      <c r="AE2067" s="6">
        <f t="shared" si="262"/>
        <v>10</v>
      </c>
      <c r="AF2067" s="6" t="str">
        <f t="shared" si="260"/>
        <v>in Betrieb</v>
      </c>
    </row>
    <row r="2068" spans="1:32" x14ac:dyDescent="0.25">
      <c r="A2068" s="139"/>
      <c r="B2068" s="139" t="s">
        <v>3407</v>
      </c>
      <c r="C2068" s="139"/>
      <c r="D2068" s="139"/>
      <c r="E2068" s="139"/>
      <c r="F2068" s="139"/>
      <c r="G2068" s="139" t="s">
        <v>66</v>
      </c>
      <c r="H2068" s="139"/>
      <c r="I2068" s="139"/>
      <c r="J2068" s="139"/>
      <c r="K2068" s="139" t="s">
        <v>1</v>
      </c>
      <c r="L2068" s="139" t="s">
        <v>25</v>
      </c>
      <c r="M2068" s="139"/>
      <c r="N2068" s="139"/>
      <c r="O2068" s="139" t="s">
        <v>25</v>
      </c>
      <c r="P2068" s="139" t="s">
        <v>55</v>
      </c>
      <c r="Q2068" s="139"/>
      <c r="R2068" s="140">
        <v>4.8024399999999998</v>
      </c>
      <c r="S2068" s="140"/>
      <c r="T2068" s="151"/>
      <c r="U2068" s="140"/>
      <c r="V2068" s="164" t="s">
        <v>1</v>
      </c>
      <c r="W2068" s="170">
        <f t="shared" si="257"/>
        <v>2010</v>
      </c>
      <c r="X2068" s="170" t="e">
        <f>INDEX(Kraftwerksliste!$C$21:$Z$559,MATCH(A2068,Kraftwerksliste!$D$21:$D$559,0),17)</f>
        <v>#N/A</v>
      </c>
      <c r="Z2068" s="153" t="str" cm="1">
        <f t="array" aca="1" ref="Z2068" ca="1">CELL("format",I2068)</f>
        <v>G</v>
      </c>
      <c r="AA2068" s="6">
        <v>2067</v>
      </c>
      <c r="AB2068" s="173">
        <f t="shared" si="261"/>
        <v>2010</v>
      </c>
      <c r="AC2068" s="6">
        <f t="shared" si="258"/>
        <v>0</v>
      </c>
      <c r="AD2068" s="6">
        <f t="shared" si="259"/>
        <v>0</v>
      </c>
      <c r="AE2068" s="6">
        <f t="shared" si="262"/>
        <v>10</v>
      </c>
      <c r="AF2068" s="6" t="str">
        <f t="shared" si="260"/>
        <v>in Betrieb</v>
      </c>
    </row>
    <row r="2069" spans="1:32" x14ac:dyDescent="0.25">
      <c r="A2069" s="139"/>
      <c r="B2069" s="139" t="s">
        <v>3407</v>
      </c>
      <c r="C2069" s="139"/>
      <c r="D2069" s="139"/>
      <c r="E2069" s="139"/>
      <c r="F2069" s="139"/>
      <c r="G2069" s="139" t="s">
        <v>533</v>
      </c>
      <c r="H2069" s="139"/>
      <c r="I2069" s="139"/>
      <c r="J2069" s="139"/>
      <c r="K2069" s="139" t="s">
        <v>1</v>
      </c>
      <c r="L2069" s="139" t="s">
        <v>25</v>
      </c>
      <c r="M2069" s="139"/>
      <c r="N2069" s="139"/>
      <c r="O2069" s="139" t="s">
        <v>25</v>
      </c>
      <c r="P2069" s="139" t="s">
        <v>55</v>
      </c>
      <c r="Q2069" s="139"/>
      <c r="R2069" s="140">
        <v>0.1</v>
      </c>
      <c r="S2069" s="140"/>
      <c r="T2069" s="151"/>
      <c r="U2069" s="140"/>
      <c r="V2069" s="164" t="s">
        <v>1</v>
      </c>
      <c r="W2069" s="170">
        <f t="shared" si="257"/>
        <v>2010</v>
      </c>
      <c r="X2069" s="170" t="e">
        <f>INDEX(Kraftwerksliste!$C$21:$Z$559,MATCH(A2069,Kraftwerksliste!$D$21:$D$559,0),17)</f>
        <v>#N/A</v>
      </c>
      <c r="Z2069" s="153" t="str" cm="1">
        <f t="array" aca="1" ref="Z2069" ca="1">CELL("format",I2069)</f>
        <v>G</v>
      </c>
      <c r="AA2069" s="6">
        <v>2068</v>
      </c>
      <c r="AB2069" s="173">
        <f t="shared" si="261"/>
        <v>2010</v>
      </c>
      <c r="AC2069" s="6">
        <f t="shared" si="258"/>
        <v>0</v>
      </c>
      <c r="AD2069" s="6">
        <f t="shared" si="259"/>
        <v>0</v>
      </c>
      <c r="AE2069" s="6">
        <f t="shared" si="262"/>
        <v>10</v>
      </c>
      <c r="AF2069" s="6" t="str">
        <f t="shared" si="260"/>
        <v>in Betrieb</v>
      </c>
    </row>
    <row r="2070" spans="1:32" x14ac:dyDescent="0.25">
      <c r="A2070" s="139"/>
      <c r="B2070" s="139" t="s">
        <v>3407</v>
      </c>
      <c r="C2070" s="139"/>
      <c r="D2070" s="139"/>
      <c r="E2070" s="139"/>
      <c r="F2070" s="139"/>
      <c r="G2070" s="139" t="s">
        <v>1312</v>
      </c>
      <c r="H2070" s="139"/>
      <c r="I2070" s="139"/>
      <c r="J2070" s="139"/>
      <c r="K2070" s="139" t="s">
        <v>1</v>
      </c>
      <c r="L2070" s="139" t="s">
        <v>25</v>
      </c>
      <c r="M2070" s="139"/>
      <c r="N2070" s="139"/>
      <c r="O2070" s="139" t="s">
        <v>25</v>
      </c>
      <c r="P2070" s="139" t="s">
        <v>55</v>
      </c>
      <c r="Q2070" s="139"/>
      <c r="R2070" s="140">
        <v>0.11</v>
      </c>
      <c r="S2070" s="140"/>
      <c r="T2070" s="151"/>
      <c r="U2070" s="140"/>
      <c r="V2070" s="164" t="s">
        <v>1</v>
      </c>
      <c r="W2070" s="170">
        <f t="shared" si="257"/>
        <v>2010</v>
      </c>
      <c r="X2070" s="170" t="e">
        <f>INDEX(Kraftwerksliste!$C$21:$Z$559,MATCH(A2070,Kraftwerksliste!$D$21:$D$559,0),17)</f>
        <v>#N/A</v>
      </c>
      <c r="Z2070" s="153" t="str" cm="1">
        <f t="array" aca="1" ref="Z2070" ca="1">CELL("format",I2070)</f>
        <v>G</v>
      </c>
      <c r="AA2070" s="6">
        <v>2069</v>
      </c>
      <c r="AB2070" s="173">
        <f t="shared" si="261"/>
        <v>2010</v>
      </c>
      <c r="AC2070" s="6">
        <f t="shared" si="258"/>
        <v>0</v>
      </c>
      <c r="AD2070" s="6">
        <f t="shared" si="259"/>
        <v>0</v>
      </c>
      <c r="AE2070" s="6">
        <f t="shared" si="262"/>
        <v>10</v>
      </c>
      <c r="AF2070" s="6" t="str">
        <f t="shared" si="260"/>
        <v>in Betrieb</v>
      </c>
    </row>
    <row r="2071" spans="1:32" x14ac:dyDescent="0.25">
      <c r="A2071" s="139"/>
      <c r="B2071" s="139" t="s">
        <v>3407</v>
      </c>
      <c r="C2071" s="139"/>
      <c r="D2071" s="139"/>
      <c r="E2071" s="139"/>
      <c r="F2071" s="139"/>
      <c r="G2071" s="139" t="s">
        <v>220</v>
      </c>
      <c r="H2071" s="139"/>
      <c r="I2071" s="139"/>
      <c r="J2071" s="139"/>
      <c r="K2071" s="139" t="s">
        <v>1</v>
      </c>
      <c r="L2071" s="139" t="s">
        <v>25</v>
      </c>
      <c r="M2071" s="139"/>
      <c r="N2071" s="139"/>
      <c r="O2071" s="139" t="s">
        <v>25</v>
      </c>
      <c r="P2071" s="139" t="s">
        <v>55</v>
      </c>
      <c r="Q2071" s="139"/>
      <c r="R2071" s="140">
        <v>62.455359999999999</v>
      </c>
      <c r="S2071" s="140"/>
      <c r="T2071" s="151"/>
      <c r="U2071" s="140"/>
      <c r="V2071" s="164" t="s">
        <v>1</v>
      </c>
      <c r="W2071" s="170">
        <f t="shared" si="257"/>
        <v>2010</v>
      </c>
      <c r="X2071" s="170" t="e">
        <f>INDEX(Kraftwerksliste!$C$21:$Z$559,MATCH(A2071,Kraftwerksliste!$D$21:$D$559,0),17)</f>
        <v>#N/A</v>
      </c>
      <c r="Z2071" s="153" t="str" cm="1">
        <f t="array" aca="1" ref="Z2071" ca="1">CELL("format",I2071)</f>
        <v>G</v>
      </c>
      <c r="AA2071" s="6">
        <v>2070</v>
      </c>
      <c r="AB2071" s="173">
        <f t="shared" si="261"/>
        <v>2010</v>
      </c>
      <c r="AC2071" s="6">
        <f t="shared" si="258"/>
        <v>0</v>
      </c>
      <c r="AD2071" s="6">
        <f t="shared" si="259"/>
        <v>0</v>
      </c>
      <c r="AE2071" s="6">
        <f t="shared" si="262"/>
        <v>10</v>
      </c>
      <c r="AF2071" s="6" t="str">
        <f t="shared" si="260"/>
        <v>in Betrieb</v>
      </c>
    </row>
    <row r="2072" spans="1:32" x14ac:dyDescent="0.25">
      <c r="A2072" s="139"/>
      <c r="B2072" s="139" t="s">
        <v>3407</v>
      </c>
      <c r="C2072" s="139"/>
      <c r="D2072" s="139"/>
      <c r="E2072" s="139"/>
      <c r="F2072" s="139"/>
      <c r="G2072" s="139" t="s">
        <v>144</v>
      </c>
      <c r="H2072" s="139"/>
      <c r="I2072" s="139"/>
      <c r="J2072" s="139"/>
      <c r="K2072" s="139" t="s">
        <v>1</v>
      </c>
      <c r="L2072" s="139" t="s">
        <v>25</v>
      </c>
      <c r="M2072" s="139"/>
      <c r="N2072" s="139"/>
      <c r="O2072" s="139" t="s">
        <v>25</v>
      </c>
      <c r="P2072" s="139" t="s">
        <v>55</v>
      </c>
      <c r="Q2072" s="139"/>
      <c r="R2072" s="140">
        <v>2.8151999999999999</v>
      </c>
      <c r="S2072" s="140"/>
      <c r="T2072" s="151"/>
      <c r="U2072" s="140"/>
      <c r="V2072" s="164" t="s">
        <v>1</v>
      </c>
      <c r="W2072" s="170">
        <f t="shared" si="257"/>
        <v>2010</v>
      </c>
      <c r="X2072" s="170" t="e">
        <f>INDEX(Kraftwerksliste!$C$21:$Z$559,MATCH(A2072,Kraftwerksliste!$D$21:$D$559,0),17)</f>
        <v>#N/A</v>
      </c>
      <c r="Z2072" s="153" t="str" cm="1">
        <f t="array" aca="1" ref="Z2072" ca="1">CELL("format",I2072)</f>
        <v>G</v>
      </c>
      <c r="AA2072" s="6">
        <v>2071</v>
      </c>
      <c r="AB2072" s="173">
        <f t="shared" si="261"/>
        <v>2010</v>
      </c>
      <c r="AC2072" s="6">
        <f t="shared" si="258"/>
        <v>0</v>
      </c>
      <c r="AD2072" s="6">
        <f t="shared" si="259"/>
        <v>0</v>
      </c>
      <c r="AE2072" s="6">
        <f t="shared" si="262"/>
        <v>10</v>
      </c>
      <c r="AF2072" s="6" t="str">
        <f t="shared" si="260"/>
        <v>in Betrieb</v>
      </c>
    </row>
    <row r="2073" spans="1:32" x14ac:dyDescent="0.25">
      <c r="A2073" s="139"/>
      <c r="B2073" s="139" t="s">
        <v>3407</v>
      </c>
      <c r="C2073" s="139"/>
      <c r="D2073" s="139"/>
      <c r="E2073" s="139"/>
      <c r="F2073" s="139"/>
      <c r="G2073" s="139" t="s">
        <v>59</v>
      </c>
      <c r="H2073" s="139"/>
      <c r="I2073" s="139"/>
      <c r="J2073" s="139"/>
      <c r="K2073" s="139" t="s">
        <v>1</v>
      </c>
      <c r="L2073" s="139" t="s">
        <v>25</v>
      </c>
      <c r="M2073" s="139"/>
      <c r="N2073" s="139"/>
      <c r="O2073" s="139" t="s">
        <v>25</v>
      </c>
      <c r="P2073" s="139" t="s">
        <v>55</v>
      </c>
      <c r="Q2073" s="139"/>
      <c r="R2073" s="140">
        <v>54.5</v>
      </c>
      <c r="S2073" s="140"/>
      <c r="T2073" s="151"/>
      <c r="U2073" s="140"/>
      <c r="V2073" s="164" t="s">
        <v>1</v>
      </c>
      <c r="W2073" s="170">
        <f t="shared" si="257"/>
        <v>2010</v>
      </c>
      <c r="X2073" s="170" t="e">
        <f>INDEX(Kraftwerksliste!$C$21:$Z$559,MATCH(A2073,Kraftwerksliste!$D$21:$D$559,0),17)</f>
        <v>#N/A</v>
      </c>
      <c r="Z2073" s="153" t="str" cm="1">
        <f t="array" aca="1" ref="Z2073" ca="1">CELL("format",I2073)</f>
        <v>G</v>
      </c>
      <c r="AA2073" s="6">
        <v>2072</v>
      </c>
      <c r="AB2073" s="173">
        <f t="shared" si="261"/>
        <v>2010</v>
      </c>
      <c r="AC2073" s="6">
        <f t="shared" si="258"/>
        <v>0</v>
      </c>
      <c r="AD2073" s="6">
        <f t="shared" si="259"/>
        <v>0</v>
      </c>
      <c r="AE2073" s="6">
        <f t="shared" si="262"/>
        <v>10</v>
      </c>
      <c r="AF2073" s="6" t="str">
        <f t="shared" si="260"/>
        <v>in Betrieb</v>
      </c>
    </row>
    <row r="2074" spans="1:32" x14ac:dyDescent="0.25">
      <c r="A2074" s="139"/>
      <c r="B2074" s="139" t="s">
        <v>3407</v>
      </c>
      <c r="C2074" s="139"/>
      <c r="D2074" s="139"/>
      <c r="E2074" s="139"/>
      <c r="F2074" s="139"/>
      <c r="G2074" s="139" t="s">
        <v>54</v>
      </c>
      <c r="H2074" s="139"/>
      <c r="I2074" s="139"/>
      <c r="J2074" s="139"/>
      <c r="K2074" s="139" t="s">
        <v>1</v>
      </c>
      <c r="L2074" s="139" t="s">
        <v>25</v>
      </c>
      <c r="M2074" s="139"/>
      <c r="N2074" s="139"/>
      <c r="O2074" s="139" t="s">
        <v>25</v>
      </c>
      <c r="P2074" s="139" t="s">
        <v>55</v>
      </c>
      <c r="Q2074" s="139"/>
      <c r="R2074" s="140">
        <v>126.2</v>
      </c>
      <c r="S2074" s="140"/>
      <c r="T2074" s="151"/>
      <c r="U2074" s="140"/>
      <c r="V2074" s="164" t="s">
        <v>1</v>
      </c>
      <c r="W2074" s="170">
        <f t="shared" si="257"/>
        <v>2010</v>
      </c>
      <c r="X2074" s="170" t="e">
        <f>INDEX(Kraftwerksliste!$C$21:$Z$559,MATCH(A2074,Kraftwerksliste!$D$21:$D$559,0),17)</f>
        <v>#N/A</v>
      </c>
      <c r="Z2074" s="153" t="str" cm="1">
        <f t="array" aca="1" ref="Z2074" ca="1">CELL("format",I2074)</f>
        <v>G</v>
      </c>
      <c r="AA2074" s="6">
        <v>2073</v>
      </c>
      <c r="AB2074" s="173">
        <f t="shared" si="261"/>
        <v>2010</v>
      </c>
      <c r="AC2074" s="6">
        <f t="shared" si="258"/>
        <v>0</v>
      </c>
      <c r="AD2074" s="6">
        <f t="shared" si="259"/>
        <v>0</v>
      </c>
      <c r="AE2074" s="6">
        <f t="shared" si="262"/>
        <v>10</v>
      </c>
      <c r="AF2074" s="6" t="str">
        <f t="shared" si="260"/>
        <v>in Betrieb</v>
      </c>
    </row>
    <row r="2075" spans="1:32" x14ac:dyDescent="0.25">
      <c r="A2075" s="139"/>
      <c r="B2075" s="139" t="s">
        <v>3407</v>
      </c>
      <c r="C2075" s="139"/>
      <c r="D2075" s="139"/>
      <c r="E2075" s="139"/>
      <c r="F2075" s="139"/>
      <c r="G2075" s="139" t="s">
        <v>98</v>
      </c>
      <c r="H2075" s="139"/>
      <c r="I2075" s="139"/>
      <c r="J2075" s="139"/>
      <c r="K2075" s="139" t="s">
        <v>1</v>
      </c>
      <c r="L2075" s="139" t="s">
        <v>25</v>
      </c>
      <c r="M2075" s="139"/>
      <c r="N2075" s="139"/>
      <c r="O2075" s="139" t="s">
        <v>25</v>
      </c>
      <c r="P2075" s="139" t="s">
        <v>55</v>
      </c>
      <c r="Q2075" s="139"/>
      <c r="R2075" s="140">
        <v>39.799999999999997</v>
      </c>
      <c r="S2075" s="140"/>
      <c r="T2075" s="151"/>
      <c r="U2075" s="140"/>
      <c r="V2075" s="164" t="s">
        <v>1</v>
      </c>
      <c r="W2075" s="170">
        <f t="shared" si="257"/>
        <v>2010</v>
      </c>
      <c r="X2075" s="170" t="e">
        <f>INDEX(Kraftwerksliste!$C$21:$Z$559,MATCH(A2075,Kraftwerksliste!$D$21:$D$559,0),17)</f>
        <v>#N/A</v>
      </c>
      <c r="Z2075" s="153" t="str" cm="1">
        <f t="array" aca="1" ref="Z2075" ca="1">CELL("format",I2075)</f>
        <v>G</v>
      </c>
      <c r="AA2075" s="6">
        <v>2074</v>
      </c>
      <c r="AB2075" s="173">
        <f t="shared" si="261"/>
        <v>2010</v>
      </c>
      <c r="AC2075" s="6">
        <f t="shared" si="258"/>
        <v>0</v>
      </c>
      <c r="AD2075" s="6">
        <f t="shared" si="259"/>
        <v>0</v>
      </c>
      <c r="AE2075" s="6">
        <f t="shared" si="262"/>
        <v>10</v>
      </c>
      <c r="AF2075" s="6" t="str">
        <f t="shared" si="260"/>
        <v>in Betrieb</v>
      </c>
    </row>
    <row r="2076" spans="1:32" x14ac:dyDescent="0.25">
      <c r="A2076" s="139"/>
      <c r="B2076" s="139" t="s">
        <v>3407</v>
      </c>
      <c r="C2076" s="139"/>
      <c r="D2076" s="139"/>
      <c r="E2076" s="139"/>
      <c r="F2076" s="139"/>
      <c r="G2076" s="139" t="s">
        <v>404</v>
      </c>
      <c r="H2076" s="139"/>
      <c r="I2076" s="139"/>
      <c r="J2076" s="139"/>
      <c r="K2076" s="139" t="s">
        <v>1</v>
      </c>
      <c r="L2076" s="139" t="s">
        <v>25</v>
      </c>
      <c r="M2076" s="139"/>
      <c r="N2076" s="139"/>
      <c r="O2076" s="139" t="s">
        <v>25</v>
      </c>
      <c r="P2076" s="139" t="s">
        <v>55</v>
      </c>
      <c r="Q2076" s="139"/>
      <c r="R2076" s="140">
        <v>11.15485</v>
      </c>
      <c r="S2076" s="140"/>
      <c r="T2076" s="151"/>
      <c r="U2076" s="140"/>
      <c r="V2076" s="164" t="s">
        <v>1</v>
      </c>
      <c r="W2076" s="170">
        <f t="shared" si="257"/>
        <v>2010</v>
      </c>
      <c r="X2076" s="170" t="e">
        <f>INDEX(Kraftwerksliste!$C$21:$Z$559,MATCH(A2076,Kraftwerksliste!$D$21:$D$559,0),17)</f>
        <v>#N/A</v>
      </c>
      <c r="Z2076" s="153" t="str" cm="1">
        <f t="array" aca="1" ref="Z2076" ca="1">CELL("format",I2076)</f>
        <v>G</v>
      </c>
      <c r="AA2076" s="6">
        <v>2075</v>
      </c>
      <c r="AB2076" s="173">
        <f t="shared" si="261"/>
        <v>2010</v>
      </c>
      <c r="AC2076" s="6">
        <f t="shared" si="258"/>
        <v>0</v>
      </c>
      <c r="AD2076" s="6">
        <f t="shared" si="259"/>
        <v>0</v>
      </c>
      <c r="AE2076" s="6">
        <f t="shared" si="262"/>
        <v>10</v>
      </c>
      <c r="AF2076" s="6" t="str">
        <f t="shared" si="260"/>
        <v>in Betrieb</v>
      </c>
    </row>
    <row r="2077" spans="1:32" x14ac:dyDescent="0.25">
      <c r="A2077" s="139"/>
      <c r="B2077" s="139" t="s">
        <v>3407</v>
      </c>
      <c r="C2077" s="139"/>
      <c r="D2077" s="139"/>
      <c r="E2077" s="139"/>
      <c r="F2077" s="139"/>
      <c r="G2077" s="139" t="s">
        <v>170</v>
      </c>
      <c r="H2077" s="139"/>
      <c r="I2077" s="139"/>
      <c r="J2077" s="139"/>
      <c r="K2077" s="139" t="s">
        <v>1</v>
      </c>
      <c r="L2077" s="139" t="s">
        <v>25</v>
      </c>
      <c r="M2077" s="139"/>
      <c r="N2077" s="139"/>
      <c r="O2077" s="139" t="s">
        <v>25</v>
      </c>
      <c r="P2077" s="139" t="s">
        <v>55</v>
      </c>
      <c r="Q2077" s="139"/>
      <c r="R2077" s="140">
        <v>210.2</v>
      </c>
      <c r="S2077" s="140"/>
      <c r="T2077" s="151"/>
      <c r="U2077" s="140"/>
      <c r="V2077" s="164" t="s">
        <v>1</v>
      </c>
      <c r="W2077" s="170">
        <f t="shared" si="257"/>
        <v>2010</v>
      </c>
      <c r="X2077" s="170" t="e">
        <f>INDEX(Kraftwerksliste!$C$21:$Z$559,MATCH(A2077,Kraftwerksliste!$D$21:$D$559,0),17)</f>
        <v>#N/A</v>
      </c>
      <c r="Z2077" s="153" t="str" cm="1">
        <f t="array" aca="1" ref="Z2077" ca="1">CELL("format",I2077)</f>
        <v>G</v>
      </c>
      <c r="AA2077" s="6">
        <v>2076</v>
      </c>
      <c r="AB2077" s="173">
        <f t="shared" si="261"/>
        <v>2010</v>
      </c>
      <c r="AC2077" s="6">
        <f t="shared" si="258"/>
        <v>0</v>
      </c>
      <c r="AD2077" s="6">
        <f t="shared" si="259"/>
        <v>0</v>
      </c>
      <c r="AE2077" s="6">
        <f t="shared" si="262"/>
        <v>10</v>
      </c>
      <c r="AF2077" s="6" t="str">
        <f t="shared" si="260"/>
        <v>in Betrieb</v>
      </c>
    </row>
    <row r="2078" spans="1:32" x14ac:dyDescent="0.25">
      <c r="A2078" s="139"/>
      <c r="B2078" s="139" t="s">
        <v>3407</v>
      </c>
      <c r="C2078" s="139"/>
      <c r="D2078" s="139"/>
      <c r="E2078" s="139"/>
      <c r="F2078" s="139"/>
      <c r="G2078" s="139" t="s">
        <v>99</v>
      </c>
      <c r="H2078" s="139"/>
      <c r="I2078" s="139"/>
      <c r="J2078" s="139"/>
      <c r="K2078" s="139" t="s">
        <v>1</v>
      </c>
      <c r="L2078" s="139" t="s">
        <v>25</v>
      </c>
      <c r="M2078" s="139"/>
      <c r="N2078" s="139"/>
      <c r="O2078" s="139" t="s">
        <v>25</v>
      </c>
      <c r="P2078" s="139" t="s">
        <v>55</v>
      </c>
      <c r="Q2078" s="139"/>
      <c r="R2078" s="140">
        <v>27.661750000000001</v>
      </c>
      <c r="S2078" s="140"/>
      <c r="T2078" s="151"/>
      <c r="U2078" s="140"/>
      <c r="V2078" s="164" t="s">
        <v>1</v>
      </c>
      <c r="W2078" s="170">
        <f t="shared" si="257"/>
        <v>2010</v>
      </c>
      <c r="X2078" s="170" t="e">
        <f>INDEX(Kraftwerksliste!$C$21:$Z$559,MATCH(A2078,Kraftwerksliste!$D$21:$D$559,0),17)</f>
        <v>#N/A</v>
      </c>
      <c r="Z2078" s="153" t="str" cm="1">
        <f t="array" aca="1" ref="Z2078" ca="1">CELL("format",I2078)</f>
        <v>G</v>
      </c>
      <c r="AA2078" s="6">
        <v>2077</v>
      </c>
      <c r="AB2078" s="173">
        <f t="shared" si="261"/>
        <v>2010</v>
      </c>
      <c r="AC2078" s="6">
        <f t="shared" si="258"/>
        <v>0</v>
      </c>
      <c r="AD2078" s="6">
        <f t="shared" si="259"/>
        <v>0</v>
      </c>
      <c r="AE2078" s="6">
        <f t="shared" si="262"/>
        <v>10</v>
      </c>
      <c r="AF2078" s="6" t="str">
        <f t="shared" si="260"/>
        <v>in Betrieb</v>
      </c>
    </row>
    <row r="2079" spans="1:32" x14ac:dyDescent="0.25">
      <c r="A2079" s="139"/>
      <c r="B2079" s="139" t="s">
        <v>3407</v>
      </c>
      <c r="C2079" s="139"/>
      <c r="D2079" s="139"/>
      <c r="E2079" s="139"/>
      <c r="F2079" s="139"/>
      <c r="G2079" s="139" t="s">
        <v>78</v>
      </c>
      <c r="H2079" s="139"/>
      <c r="I2079" s="139"/>
      <c r="J2079" s="139"/>
      <c r="K2079" s="139" t="s">
        <v>1</v>
      </c>
      <c r="L2079" s="139" t="s">
        <v>25</v>
      </c>
      <c r="M2079" s="139"/>
      <c r="N2079" s="139"/>
      <c r="O2079" s="139" t="s">
        <v>25</v>
      </c>
      <c r="P2079" s="139" t="s">
        <v>55</v>
      </c>
      <c r="Q2079" s="139"/>
      <c r="R2079" s="140">
        <v>4.7216399999999998</v>
      </c>
      <c r="S2079" s="140"/>
      <c r="T2079" s="151"/>
      <c r="U2079" s="140"/>
      <c r="V2079" s="164" t="s">
        <v>1</v>
      </c>
      <c r="W2079" s="170">
        <f t="shared" si="257"/>
        <v>2010</v>
      </c>
      <c r="X2079" s="170" t="e">
        <f>INDEX(Kraftwerksliste!$C$21:$Z$559,MATCH(A2079,Kraftwerksliste!$D$21:$D$559,0),17)</f>
        <v>#N/A</v>
      </c>
      <c r="Z2079" s="153" t="str" cm="1">
        <f t="array" aca="1" ref="Z2079" ca="1">CELL("format",I2079)</f>
        <v>G</v>
      </c>
      <c r="AA2079" s="6">
        <v>2078</v>
      </c>
      <c r="AB2079" s="173">
        <f t="shared" si="261"/>
        <v>2010</v>
      </c>
      <c r="AC2079" s="6">
        <f t="shared" si="258"/>
        <v>0</v>
      </c>
      <c r="AD2079" s="6">
        <f t="shared" si="259"/>
        <v>0</v>
      </c>
      <c r="AE2079" s="6">
        <f t="shared" si="262"/>
        <v>10</v>
      </c>
      <c r="AF2079" s="6" t="str">
        <f t="shared" si="260"/>
        <v>in Betrieb</v>
      </c>
    </row>
    <row r="2080" spans="1:32" x14ac:dyDescent="0.25">
      <c r="A2080" s="139"/>
      <c r="B2080" s="139" t="s">
        <v>3407</v>
      </c>
      <c r="C2080" s="139"/>
      <c r="D2080" s="139"/>
      <c r="E2080" s="139"/>
      <c r="F2080" s="139"/>
      <c r="G2080" s="139" t="s">
        <v>169</v>
      </c>
      <c r="H2080" s="139"/>
      <c r="I2080" s="139"/>
      <c r="J2080" s="139"/>
      <c r="K2080" s="139" t="s">
        <v>1</v>
      </c>
      <c r="L2080" s="139" t="s">
        <v>25</v>
      </c>
      <c r="M2080" s="139"/>
      <c r="N2080" s="139"/>
      <c r="O2080" s="139" t="s">
        <v>25</v>
      </c>
      <c r="P2080" s="139" t="s">
        <v>55</v>
      </c>
      <c r="Q2080" s="139"/>
      <c r="R2080" s="140">
        <v>31.988520000000001</v>
      </c>
      <c r="S2080" s="140"/>
      <c r="T2080" s="151"/>
      <c r="U2080" s="140"/>
      <c r="V2080" s="164" t="s">
        <v>1</v>
      </c>
      <c r="W2080" s="170">
        <f t="shared" si="257"/>
        <v>2010</v>
      </c>
      <c r="X2080" s="170" t="e">
        <f>INDEX(Kraftwerksliste!$C$21:$Z$559,MATCH(A2080,Kraftwerksliste!$D$21:$D$559,0),17)</f>
        <v>#N/A</v>
      </c>
      <c r="Z2080" s="153" t="str" cm="1">
        <f t="array" aca="1" ref="Z2080" ca="1">CELL("format",I2080)</f>
        <v>G</v>
      </c>
      <c r="AA2080" s="6">
        <v>2079</v>
      </c>
      <c r="AB2080" s="173">
        <f t="shared" si="261"/>
        <v>2010</v>
      </c>
      <c r="AC2080" s="6">
        <f t="shared" si="258"/>
        <v>0</v>
      </c>
      <c r="AD2080" s="6">
        <f t="shared" si="259"/>
        <v>0</v>
      </c>
      <c r="AE2080" s="6">
        <f t="shared" si="262"/>
        <v>10</v>
      </c>
      <c r="AF2080" s="6" t="str">
        <f t="shared" si="260"/>
        <v>in Betrieb</v>
      </c>
    </row>
    <row r="2081" spans="1:32" x14ac:dyDescent="0.25">
      <c r="A2081" s="139"/>
      <c r="B2081" s="139" t="s">
        <v>3407</v>
      </c>
      <c r="C2081" s="139"/>
      <c r="D2081" s="139"/>
      <c r="E2081" s="139"/>
      <c r="F2081" s="139"/>
      <c r="G2081" s="139" t="s">
        <v>57</v>
      </c>
      <c r="H2081" s="139"/>
      <c r="I2081" s="139"/>
      <c r="J2081" s="139"/>
      <c r="K2081" s="139" t="s">
        <v>1</v>
      </c>
      <c r="L2081" s="139" t="s">
        <v>29</v>
      </c>
      <c r="M2081" s="139"/>
      <c r="N2081" s="139"/>
      <c r="O2081" s="139" t="s">
        <v>29</v>
      </c>
      <c r="P2081" s="139" t="s">
        <v>55</v>
      </c>
      <c r="Q2081" s="139"/>
      <c r="R2081" s="140">
        <v>6029.6</v>
      </c>
      <c r="S2081" s="140"/>
      <c r="T2081" s="151"/>
      <c r="U2081" s="140"/>
      <c r="V2081" s="164" t="s">
        <v>1</v>
      </c>
      <c r="W2081" s="170">
        <f t="shared" si="257"/>
        <v>2010</v>
      </c>
      <c r="X2081" s="170" t="e">
        <f>INDEX(Kraftwerksliste!$C$21:$Z$559,MATCH(A2081,Kraftwerksliste!$D$21:$D$559,0),17)</f>
        <v>#N/A</v>
      </c>
      <c r="Z2081" s="153" t="str" cm="1">
        <f t="array" aca="1" ref="Z2081" ca="1">CELL("format",I2081)</f>
        <v>G</v>
      </c>
      <c r="AA2081" s="6">
        <v>2080</v>
      </c>
      <c r="AB2081" s="173">
        <f t="shared" si="261"/>
        <v>2010</v>
      </c>
      <c r="AC2081" s="6">
        <f t="shared" si="258"/>
        <v>0</v>
      </c>
      <c r="AD2081" s="6">
        <f t="shared" si="259"/>
        <v>0</v>
      </c>
      <c r="AE2081" s="6">
        <f t="shared" si="262"/>
        <v>10</v>
      </c>
      <c r="AF2081" s="6" t="str">
        <f t="shared" si="260"/>
        <v>in Betrieb</v>
      </c>
    </row>
    <row r="2082" spans="1:32" x14ac:dyDescent="0.25">
      <c r="A2082" s="139"/>
      <c r="B2082" s="139" t="s">
        <v>3407</v>
      </c>
      <c r="C2082" s="139"/>
      <c r="D2082" s="139"/>
      <c r="E2082" s="139"/>
      <c r="F2082" s="139"/>
      <c r="G2082" s="139" t="s">
        <v>127</v>
      </c>
      <c r="H2082" s="139"/>
      <c r="I2082" s="139"/>
      <c r="J2082" s="139"/>
      <c r="K2082" s="139" t="s">
        <v>1</v>
      </c>
      <c r="L2082" s="139" t="s">
        <v>29</v>
      </c>
      <c r="M2082" s="139"/>
      <c r="N2082" s="139"/>
      <c r="O2082" s="139" t="s">
        <v>29</v>
      </c>
      <c r="P2082" s="139" t="s">
        <v>55</v>
      </c>
      <c r="Q2082" s="139"/>
      <c r="R2082" s="140">
        <v>12718.7</v>
      </c>
      <c r="S2082" s="140"/>
      <c r="T2082" s="151"/>
      <c r="U2082" s="140"/>
      <c r="V2082" s="164" t="s">
        <v>1</v>
      </c>
      <c r="W2082" s="170">
        <f t="shared" si="257"/>
        <v>2010</v>
      </c>
      <c r="X2082" s="170" t="e">
        <f>INDEX(Kraftwerksliste!$C$21:$Z$559,MATCH(A2082,Kraftwerksliste!$D$21:$D$559,0),17)</f>
        <v>#N/A</v>
      </c>
      <c r="Z2082" s="153" t="str" cm="1">
        <f t="array" aca="1" ref="Z2082" ca="1">CELL("format",I2082)</f>
        <v>G</v>
      </c>
      <c r="AA2082" s="6">
        <v>2081</v>
      </c>
      <c r="AB2082" s="173">
        <f t="shared" si="261"/>
        <v>2010</v>
      </c>
      <c r="AC2082" s="6">
        <f t="shared" si="258"/>
        <v>0</v>
      </c>
      <c r="AD2082" s="6">
        <f t="shared" si="259"/>
        <v>0</v>
      </c>
      <c r="AE2082" s="6">
        <f t="shared" si="262"/>
        <v>10</v>
      </c>
      <c r="AF2082" s="6" t="str">
        <f t="shared" si="260"/>
        <v>in Betrieb</v>
      </c>
    </row>
    <row r="2083" spans="1:32" x14ac:dyDescent="0.25">
      <c r="A2083" s="139"/>
      <c r="B2083" s="139" t="s">
        <v>3407</v>
      </c>
      <c r="C2083" s="139"/>
      <c r="D2083" s="139"/>
      <c r="E2083" s="139"/>
      <c r="F2083" s="139"/>
      <c r="G2083" s="139" t="s">
        <v>340</v>
      </c>
      <c r="H2083" s="139"/>
      <c r="I2083" s="139"/>
      <c r="J2083" s="139"/>
      <c r="K2083" s="139" t="s">
        <v>1</v>
      </c>
      <c r="L2083" s="139" t="s">
        <v>29</v>
      </c>
      <c r="M2083" s="139"/>
      <c r="N2083" s="139"/>
      <c r="O2083" s="139" t="s">
        <v>29</v>
      </c>
      <c r="P2083" s="139" t="s">
        <v>55</v>
      </c>
      <c r="Q2083" s="139"/>
      <c r="R2083" s="140">
        <v>108.2</v>
      </c>
      <c r="S2083" s="140"/>
      <c r="T2083" s="151"/>
      <c r="U2083" s="140"/>
      <c r="V2083" s="164" t="s">
        <v>1</v>
      </c>
      <c r="W2083" s="170">
        <f t="shared" si="257"/>
        <v>2010</v>
      </c>
      <c r="X2083" s="170" t="e">
        <f>INDEX(Kraftwerksliste!$C$21:$Z$559,MATCH(A2083,Kraftwerksliste!$D$21:$D$559,0),17)</f>
        <v>#N/A</v>
      </c>
      <c r="Z2083" s="153" t="str" cm="1">
        <f t="array" aca="1" ref="Z2083" ca="1">CELL("format",I2083)</f>
        <v>G</v>
      </c>
      <c r="AA2083" s="6">
        <v>2082</v>
      </c>
      <c r="AB2083" s="173">
        <f t="shared" si="261"/>
        <v>2010</v>
      </c>
      <c r="AC2083" s="6">
        <f t="shared" si="258"/>
        <v>0</v>
      </c>
      <c r="AD2083" s="6">
        <f t="shared" si="259"/>
        <v>0</v>
      </c>
      <c r="AE2083" s="6">
        <f t="shared" si="262"/>
        <v>10</v>
      </c>
      <c r="AF2083" s="6" t="str">
        <f t="shared" si="260"/>
        <v>in Betrieb</v>
      </c>
    </row>
    <row r="2084" spans="1:32" x14ac:dyDescent="0.25">
      <c r="A2084" s="139"/>
      <c r="B2084" s="139" t="s">
        <v>3407</v>
      </c>
      <c r="C2084" s="139"/>
      <c r="D2084" s="139"/>
      <c r="E2084" s="139"/>
      <c r="F2084" s="139"/>
      <c r="G2084" s="139" t="s">
        <v>66</v>
      </c>
      <c r="H2084" s="139"/>
      <c r="I2084" s="139"/>
      <c r="J2084" s="139"/>
      <c r="K2084" s="139" t="s">
        <v>1</v>
      </c>
      <c r="L2084" s="139" t="s">
        <v>29</v>
      </c>
      <c r="M2084" s="139"/>
      <c r="N2084" s="139"/>
      <c r="O2084" s="139" t="s">
        <v>29</v>
      </c>
      <c r="P2084" s="139" t="s">
        <v>55</v>
      </c>
      <c r="Q2084" s="139"/>
      <c r="R2084" s="140">
        <v>2792.9</v>
      </c>
      <c r="S2084" s="140"/>
      <c r="T2084" s="151"/>
      <c r="U2084" s="140"/>
      <c r="V2084" s="164" t="s">
        <v>1</v>
      </c>
      <c r="W2084" s="170">
        <f t="shared" si="257"/>
        <v>2010</v>
      </c>
      <c r="X2084" s="170" t="e">
        <f>INDEX(Kraftwerksliste!$C$21:$Z$559,MATCH(A2084,Kraftwerksliste!$D$21:$D$559,0),17)</f>
        <v>#N/A</v>
      </c>
      <c r="Z2084" s="153" t="str" cm="1">
        <f t="array" aca="1" ref="Z2084" ca="1">CELL("format",I2084)</f>
        <v>G</v>
      </c>
      <c r="AA2084" s="6">
        <v>2083</v>
      </c>
      <c r="AB2084" s="173">
        <f t="shared" si="261"/>
        <v>2010</v>
      </c>
      <c r="AC2084" s="6">
        <f t="shared" si="258"/>
        <v>0</v>
      </c>
      <c r="AD2084" s="6">
        <f t="shared" si="259"/>
        <v>0</v>
      </c>
      <c r="AE2084" s="6">
        <f t="shared" si="262"/>
        <v>10</v>
      </c>
      <c r="AF2084" s="6" t="str">
        <f t="shared" si="260"/>
        <v>in Betrieb</v>
      </c>
    </row>
    <row r="2085" spans="1:32" x14ac:dyDescent="0.25">
      <c r="A2085" s="139"/>
      <c r="B2085" s="139" t="s">
        <v>3407</v>
      </c>
      <c r="C2085" s="139"/>
      <c r="D2085" s="139"/>
      <c r="E2085" s="139"/>
      <c r="F2085" s="139"/>
      <c r="G2085" s="139" t="s">
        <v>533</v>
      </c>
      <c r="H2085" s="139"/>
      <c r="I2085" s="139"/>
      <c r="J2085" s="139"/>
      <c r="K2085" s="139" t="s">
        <v>1</v>
      </c>
      <c r="L2085" s="139" t="s">
        <v>29</v>
      </c>
      <c r="M2085" s="139"/>
      <c r="N2085" s="139"/>
      <c r="O2085" s="139" t="s">
        <v>29</v>
      </c>
      <c r="P2085" s="139" t="s">
        <v>55</v>
      </c>
      <c r="Q2085" s="139"/>
      <c r="R2085" s="140">
        <v>44.9</v>
      </c>
      <c r="S2085" s="140"/>
      <c r="T2085" s="151"/>
      <c r="U2085" s="140"/>
      <c r="V2085" s="164" t="s">
        <v>1</v>
      </c>
      <c r="W2085" s="170">
        <f t="shared" si="257"/>
        <v>2010</v>
      </c>
      <c r="X2085" s="170" t="e">
        <f>INDEX(Kraftwerksliste!$C$21:$Z$559,MATCH(A2085,Kraftwerksliste!$D$21:$D$559,0),17)</f>
        <v>#N/A</v>
      </c>
      <c r="Z2085" s="153" t="str" cm="1">
        <f t="array" aca="1" ref="Z2085" ca="1">CELL("format",I2085)</f>
        <v>G</v>
      </c>
      <c r="AA2085" s="6">
        <v>2084</v>
      </c>
      <c r="AB2085" s="173">
        <f t="shared" si="261"/>
        <v>2010</v>
      </c>
      <c r="AC2085" s="6">
        <f t="shared" si="258"/>
        <v>0</v>
      </c>
      <c r="AD2085" s="6">
        <f t="shared" si="259"/>
        <v>0</v>
      </c>
      <c r="AE2085" s="6">
        <f t="shared" si="262"/>
        <v>10</v>
      </c>
      <c r="AF2085" s="6" t="str">
        <f t="shared" si="260"/>
        <v>in Betrieb</v>
      </c>
    </row>
    <row r="2086" spans="1:32" x14ac:dyDescent="0.25">
      <c r="A2086" s="139"/>
      <c r="B2086" s="139" t="s">
        <v>3407</v>
      </c>
      <c r="C2086" s="139"/>
      <c r="D2086" s="139"/>
      <c r="E2086" s="139"/>
      <c r="F2086" s="139"/>
      <c r="G2086" s="139" t="s">
        <v>1312</v>
      </c>
      <c r="H2086" s="139"/>
      <c r="I2086" s="139"/>
      <c r="J2086" s="139"/>
      <c r="K2086" s="139" t="s">
        <v>1</v>
      </c>
      <c r="L2086" s="139" t="s">
        <v>29</v>
      </c>
      <c r="M2086" s="139"/>
      <c r="N2086" s="139"/>
      <c r="O2086" s="139" t="s">
        <v>29</v>
      </c>
      <c r="P2086" s="139" t="s">
        <v>55</v>
      </c>
      <c r="Q2086" s="139"/>
      <c r="R2086" s="140">
        <v>45.9</v>
      </c>
      <c r="S2086" s="140"/>
      <c r="T2086" s="151"/>
      <c r="U2086" s="140"/>
      <c r="V2086" s="164" t="s">
        <v>1</v>
      </c>
      <c r="W2086" s="170">
        <f t="shared" si="257"/>
        <v>2010</v>
      </c>
      <c r="X2086" s="170" t="e">
        <f>INDEX(Kraftwerksliste!$C$21:$Z$559,MATCH(A2086,Kraftwerksliste!$D$21:$D$559,0),17)</f>
        <v>#N/A</v>
      </c>
      <c r="Z2086" s="153" t="str" cm="1">
        <f t="array" aca="1" ref="Z2086" ca="1">CELL("format",I2086)</f>
        <v>G</v>
      </c>
      <c r="AA2086" s="6">
        <v>2085</v>
      </c>
      <c r="AB2086" s="173">
        <f t="shared" si="261"/>
        <v>2010</v>
      </c>
      <c r="AC2086" s="6">
        <f t="shared" si="258"/>
        <v>0</v>
      </c>
      <c r="AD2086" s="6">
        <f t="shared" si="259"/>
        <v>0</v>
      </c>
      <c r="AE2086" s="6">
        <f t="shared" si="262"/>
        <v>10</v>
      </c>
      <c r="AF2086" s="6" t="str">
        <f t="shared" si="260"/>
        <v>in Betrieb</v>
      </c>
    </row>
    <row r="2087" spans="1:32" x14ac:dyDescent="0.25">
      <c r="A2087" s="139"/>
      <c r="B2087" s="139" t="s">
        <v>3407</v>
      </c>
      <c r="C2087" s="139"/>
      <c r="D2087" s="139"/>
      <c r="E2087" s="139"/>
      <c r="F2087" s="139"/>
      <c r="G2087" s="139" t="s">
        <v>220</v>
      </c>
      <c r="H2087" s="139"/>
      <c r="I2087" s="139"/>
      <c r="J2087" s="139"/>
      <c r="K2087" s="139" t="s">
        <v>1</v>
      </c>
      <c r="L2087" s="139" t="s">
        <v>29</v>
      </c>
      <c r="M2087" s="139"/>
      <c r="N2087" s="139"/>
      <c r="O2087" s="139" t="s">
        <v>29</v>
      </c>
      <c r="P2087" s="139" t="s">
        <v>55</v>
      </c>
      <c r="Q2087" s="139"/>
      <c r="R2087" s="140">
        <v>2129.4</v>
      </c>
      <c r="S2087" s="140"/>
      <c r="T2087" s="151"/>
      <c r="U2087" s="140"/>
      <c r="V2087" s="164" t="s">
        <v>1</v>
      </c>
      <c r="W2087" s="170">
        <f t="shared" si="257"/>
        <v>2010</v>
      </c>
      <c r="X2087" s="170" t="e">
        <f>INDEX(Kraftwerksliste!$C$21:$Z$559,MATCH(A2087,Kraftwerksliste!$D$21:$D$559,0),17)</f>
        <v>#N/A</v>
      </c>
      <c r="Z2087" s="153" t="str" cm="1">
        <f t="array" aca="1" ref="Z2087" ca="1">CELL("format",I2087)</f>
        <v>G</v>
      </c>
      <c r="AA2087" s="6">
        <v>2086</v>
      </c>
      <c r="AB2087" s="173">
        <f t="shared" si="261"/>
        <v>2010</v>
      </c>
      <c r="AC2087" s="6">
        <f t="shared" si="258"/>
        <v>0</v>
      </c>
      <c r="AD2087" s="6">
        <f t="shared" si="259"/>
        <v>0</v>
      </c>
      <c r="AE2087" s="6">
        <f t="shared" si="262"/>
        <v>10</v>
      </c>
      <c r="AF2087" s="6" t="str">
        <f t="shared" si="260"/>
        <v>in Betrieb</v>
      </c>
    </row>
    <row r="2088" spans="1:32" x14ac:dyDescent="0.25">
      <c r="A2088" s="139"/>
      <c r="B2088" s="139" t="s">
        <v>3407</v>
      </c>
      <c r="C2088" s="139"/>
      <c r="D2088" s="139"/>
      <c r="E2088" s="139"/>
      <c r="F2088" s="139"/>
      <c r="G2088" s="139" t="s">
        <v>144</v>
      </c>
      <c r="H2088" s="139"/>
      <c r="I2088" s="139"/>
      <c r="J2088" s="139"/>
      <c r="K2088" s="139" t="s">
        <v>1</v>
      </c>
      <c r="L2088" s="139" t="s">
        <v>29</v>
      </c>
      <c r="M2088" s="139"/>
      <c r="N2088" s="139"/>
      <c r="O2088" s="139" t="s">
        <v>29</v>
      </c>
      <c r="P2088" s="139" t="s">
        <v>55</v>
      </c>
      <c r="Q2088" s="139"/>
      <c r="R2088" s="140">
        <v>1818.8</v>
      </c>
      <c r="S2088" s="140"/>
      <c r="T2088" s="151"/>
      <c r="U2088" s="140"/>
      <c r="V2088" s="164" t="s">
        <v>1</v>
      </c>
      <c r="W2088" s="170">
        <f t="shared" si="257"/>
        <v>2010</v>
      </c>
      <c r="X2088" s="170" t="e">
        <f>INDEX(Kraftwerksliste!$C$21:$Z$559,MATCH(A2088,Kraftwerksliste!$D$21:$D$559,0),17)</f>
        <v>#N/A</v>
      </c>
      <c r="Z2088" s="153" t="str" cm="1">
        <f t="array" aca="1" ref="Z2088" ca="1">CELL("format",I2088)</f>
        <v>G</v>
      </c>
      <c r="AA2088" s="6">
        <v>2087</v>
      </c>
      <c r="AB2088" s="173">
        <f t="shared" si="261"/>
        <v>2010</v>
      </c>
      <c r="AC2088" s="6">
        <f t="shared" si="258"/>
        <v>0</v>
      </c>
      <c r="AD2088" s="6">
        <f t="shared" si="259"/>
        <v>0</v>
      </c>
      <c r="AE2088" s="6">
        <f t="shared" si="262"/>
        <v>10</v>
      </c>
      <c r="AF2088" s="6" t="str">
        <f t="shared" si="260"/>
        <v>in Betrieb</v>
      </c>
    </row>
    <row r="2089" spans="1:32" x14ac:dyDescent="0.25">
      <c r="A2089" s="139"/>
      <c r="B2089" s="139" t="s">
        <v>3407</v>
      </c>
      <c r="C2089" s="139"/>
      <c r="D2089" s="139"/>
      <c r="E2089" s="139"/>
      <c r="F2089" s="139"/>
      <c r="G2089" s="139" t="s">
        <v>59</v>
      </c>
      <c r="H2089" s="139"/>
      <c r="I2089" s="139"/>
      <c r="J2089" s="139"/>
      <c r="K2089" s="139" t="s">
        <v>1</v>
      </c>
      <c r="L2089" s="139" t="s">
        <v>29</v>
      </c>
      <c r="M2089" s="139"/>
      <c r="N2089" s="139"/>
      <c r="O2089" s="139" t="s">
        <v>29</v>
      </c>
      <c r="P2089" s="139" t="s">
        <v>55</v>
      </c>
      <c r="Q2089" s="139"/>
      <c r="R2089" s="140">
        <v>4024.6</v>
      </c>
      <c r="S2089" s="140"/>
      <c r="T2089" s="151"/>
      <c r="U2089" s="140"/>
      <c r="V2089" s="164" t="s">
        <v>1</v>
      </c>
      <c r="W2089" s="170">
        <f t="shared" si="257"/>
        <v>2010</v>
      </c>
      <c r="X2089" s="170" t="e">
        <f>INDEX(Kraftwerksliste!$C$21:$Z$559,MATCH(A2089,Kraftwerksliste!$D$21:$D$559,0),17)</f>
        <v>#N/A</v>
      </c>
      <c r="Z2089" s="153" t="str" cm="1">
        <f t="array" aca="1" ref="Z2089" ca="1">CELL("format",I2089)</f>
        <v>G</v>
      </c>
      <c r="AA2089" s="6">
        <v>2088</v>
      </c>
      <c r="AB2089" s="173">
        <f t="shared" si="261"/>
        <v>2010</v>
      </c>
      <c r="AC2089" s="6">
        <f t="shared" si="258"/>
        <v>0</v>
      </c>
      <c r="AD2089" s="6">
        <f t="shared" si="259"/>
        <v>0</v>
      </c>
      <c r="AE2089" s="6">
        <f t="shared" si="262"/>
        <v>10</v>
      </c>
      <c r="AF2089" s="6" t="str">
        <f t="shared" si="260"/>
        <v>in Betrieb</v>
      </c>
    </row>
    <row r="2090" spans="1:32" x14ac:dyDescent="0.25">
      <c r="A2090" s="139"/>
      <c r="B2090" s="139" t="s">
        <v>3407</v>
      </c>
      <c r="C2090" s="139"/>
      <c r="D2090" s="139"/>
      <c r="E2090" s="139"/>
      <c r="F2090" s="139"/>
      <c r="G2090" s="139" t="s">
        <v>54</v>
      </c>
      <c r="H2090" s="139"/>
      <c r="I2090" s="139"/>
      <c r="J2090" s="139"/>
      <c r="K2090" s="139" t="s">
        <v>1</v>
      </c>
      <c r="L2090" s="139" t="s">
        <v>29</v>
      </c>
      <c r="M2090" s="139"/>
      <c r="N2090" s="139"/>
      <c r="O2090" s="139" t="s">
        <v>29</v>
      </c>
      <c r="P2090" s="139" t="s">
        <v>55</v>
      </c>
      <c r="Q2090" s="139"/>
      <c r="R2090" s="140">
        <v>5204.8999999999996</v>
      </c>
      <c r="S2090" s="140"/>
      <c r="T2090" s="151"/>
      <c r="U2090" s="140"/>
      <c r="V2090" s="164" t="s">
        <v>1</v>
      </c>
      <c r="W2090" s="170">
        <f t="shared" si="257"/>
        <v>2010</v>
      </c>
      <c r="X2090" s="170" t="e">
        <f>INDEX(Kraftwerksliste!$C$21:$Z$559,MATCH(A2090,Kraftwerksliste!$D$21:$D$559,0),17)</f>
        <v>#N/A</v>
      </c>
      <c r="Z2090" s="153" t="str" cm="1">
        <f t="array" aca="1" ref="Z2090" ca="1">CELL("format",I2090)</f>
        <v>G</v>
      </c>
      <c r="AA2090" s="6">
        <v>2089</v>
      </c>
      <c r="AB2090" s="173">
        <f t="shared" si="261"/>
        <v>2010</v>
      </c>
      <c r="AC2090" s="6">
        <f t="shared" si="258"/>
        <v>0</v>
      </c>
      <c r="AD2090" s="6">
        <f t="shared" si="259"/>
        <v>0</v>
      </c>
      <c r="AE2090" s="6">
        <f t="shared" si="262"/>
        <v>10</v>
      </c>
      <c r="AF2090" s="6" t="str">
        <f t="shared" si="260"/>
        <v>in Betrieb</v>
      </c>
    </row>
    <row r="2091" spans="1:32" x14ac:dyDescent="0.25">
      <c r="A2091" s="139"/>
      <c r="B2091" s="139" t="s">
        <v>3407</v>
      </c>
      <c r="C2091" s="139"/>
      <c r="D2091" s="139"/>
      <c r="E2091" s="139"/>
      <c r="F2091" s="139"/>
      <c r="G2091" s="139" t="s">
        <v>98</v>
      </c>
      <c r="H2091" s="139"/>
      <c r="I2091" s="139"/>
      <c r="J2091" s="139"/>
      <c r="K2091" s="139" t="s">
        <v>1</v>
      </c>
      <c r="L2091" s="139" t="s">
        <v>29</v>
      </c>
      <c r="M2091" s="139"/>
      <c r="N2091" s="139"/>
      <c r="O2091" s="139" t="s">
        <v>29</v>
      </c>
      <c r="P2091" s="139" t="s">
        <v>55</v>
      </c>
      <c r="Q2091" s="139"/>
      <c r="R2091" s="140">
        <v>2254.6999999999998</v>
      </c>
      <c r="S2091" s="140"/>
      <c r="T2091" s="151"/>
      <c r="U2091" s="140"/>
      <c r="V2091" s="164" t="s">
        <v>1</v>
      </c>
      <c r="W2091" s="170">
        <f t="shared" si="257"/>
        <v>2010</v>
      </c>
      <c r="X2091" s="170" t="e">
        <f>INDEX(Kraftwerksliste!$C$21:$Z$559,MATCH(A2091,Kraftwerksliste!$D$21:$D$559,0),17)</f>
        <v>#N/A</v>
      </c>
      <c r="Z2091" s="153" t="str" cm="1">
        <f t="array" aca="1" ref="Z2091" ca="1">CELL("format",I2091)</f>
        <v>G</v>
      </c>
      <c r="AA2091" s="6">
        <v>2090</v>
      </c>
      <c r="AB2091" s="173">
        <f t="shared" si="261"/>
        <v>2010</v>
      </c>
      <c r="AC2091" s="6">
        <f t="shared" si="258"/>
        <v>0</v>
      </c>
      <c r="AD2091" s="6">
        <f t="shared" si="259"/>
        <v>0</v>
      </c>
      <c r="AE2091" s="6">
        <f t="shared" si="262"/>
        <v>10</v>
      </c>
      <c r="AF2091" s="6" t="str">
        <f t="shared" si="260"/>
        <v>in Betrieb</v>
      </c>
    </row>
    <row r="2092" spans="1:32" x14ac:dyDescent="0.25">
      <c r="A2092" s="139"/>
      <c r="B2092" s="139" t="s">
        <v>3407</v>
      </c>
      <c r="C2092" s="139"/>
      <c r="D2092" s="139"/>
      <c r="E2092" s="139"/>
      <c r="F2092" s="139"/>
      <c r="G2092" s="139" t="s">
        <v>404</v>
      </c>
      <c r="H2092" s="139"/>
      <c r="I2092" s="139"/>
      <c r="J2092" s="139"/>
      <c r="K2092" s="139" t="s">
        <v>1</v>
      </c>
      <c r="L2092" s="139" t="s">
        <v>29</v>
      </c>
      <c r="M2092" s="139"/>
      <c r="N2092" s="139"/>
      <c r="O2092" s="139" t="s">
        <v>29</v>
      </c>
      <c r="P2092" s="139" t="s">
        <v>55</v>
      </c>
      <c r="Q2092" s="139"/>
      <c r="R2092" s="140">
        <v>462.7</v>
      </c>
      <c r="S2092" s="140"/>
      <c r="T2092" s="151"/>
      <c r="U2092" s="140"/>
      <c r="V2092" s="164" t="s">
        <v>1</v>
      </c>
      <c r="W2092" s="170">
        <f t="shared" si="257"/>
        <v>2010</v>
      </c>
      <c r="X2092" s="170" t="e">
        <f>INDEX(Kraftwerksliste!$C$21:$Z$559,MATCH(A2092,Kraftwerksliste!$D$21:$D$559,0),17)</f>
        <v>#N/A</v>
      </c>
      <c r="Z2092" s="153" t="str" cm="1">
        <f t="array" aca="1" ref="Z2092" ca="1">CELL("format",I2092)</f>
        <v>G</v>
      </c>
      <c r="AA2092" s="6">
        <v>2091</v>
      </c>
      <c r="AB2092" s="173">
        <f t="shared" si="261"/>
        <v>2010</v>
      </c>
      <c r="AC2092" s="6">
        <f t="shared" si="258"/>
        <v>0</v>
      </c>
      <c r="AD2092" s="6">
        <f t="shared" si="259"/>
        <v>0</v>
      </c>
      <c r="AE2092" s="6">
        <f t="shared" si="262"/>
        <v>10</v>
      </c>
      <c r="AF2092" s="6" t="str">
        <f t="shared" si="260"/>
        <v>in Betrieb</v>
      </c>
    </row>
    <row r="2093" spans="1:32" x14ac:dyDescent="0.25">
      <c r="A2093" s="139"/>
      <c r="B2093" s="139" t="s">
        <v>3407</v>
      </c>
      <c r="C2093" s="139"/>
      <c r="D2093" s="139"/>
      <c r="E2093" s="139"/>
      <c r="F2093" s="139"/>
      <c r="G2093" s="139" t="s">
        <v>170</v>
      </c>
      <c r="H2093" s="139"/>
      <c r="I2093" s="139"/>
      <c r="J2093" s="139"/>
      <c r="K2093" s="139" t="s">
        <v>1</v>
      </c>
      <c r="L2093" s="139" t="s">
        <v>29</v>
      </c>
      <c r="M2093" s="139"/>
      <c r="N2093" s="139"/>
      <c r="O2093" s="139" t="s">
        <v>29</v>
      </c>
      <c r="P2093" s="139" t="s">
        <v>55</v>
      </c>
      <c r="Q2093" s="139"/>
      <c r="R2093" s="140">
        <v>1786.5</v>
      </c>
      <c r="S2093" s="140"/>
      <c r="T2093" s="151"/>
      <c r="U2093" s="140"/>
      <c r="V2093" s="164" t="s">
        <v>1</v>
      </c>
      <c r="W2093" s="170">
        <f t="shared" si="257"/>
        <v>2010</v>
      </c>
      <c r="X2093" s="170" t="e">
        <f>INDEX(Kraftwerksliste!$C$21:$Z$559,MATCH(A2093,Kraftwerksliste!$D$21:$D$559,0),17)</f>
        <v>#N/A</v>
      </c>
      <c r="Z2093" s="153" t="str" cm="1">
        <f t="array" aca="1" ref="Z2093" ca="1">CELL("format",I2093)</f>
        <v>G</v>
      </c>
      <c r="AA2093" s="6">
        <v>2092</v>
      </c>
      <c r="AB2093" s="173">
        <f t="shared" si="261"/>
        <v>2010</v>
      </c>
      <c r="AC2093" s="6">
        <f t="shared" si="258"/>
        <v>0</v>
      </c>
      <c r="AD2093" s="6">
        <f t="shared" si="259"/>
        <v>0</v>
      </c>
      <c r="AE2093" s="6">
        <f t="shared" si="262"/>
        <v>10</v>
      </c>
      <c r="AF2093" s="6" t="str">
        <f t="shared" si="260"/>
        <v>in Betrieb</v>
      </c>
    </row>
    <row r="2094" spans="1:32" x14ac:dyDescent="0.25">
      <c r="A2094" s="139"/>
      <c r="B2094" s="139" t="s">
        <v>3407</v>
      </c>
      <c r="C2094" s="139"/>
      <c r="D2094" s="139"/>
      <c r="E2094" s="139"/>
      <c r="F2094" s="139"/>
      <c r="G2094" s="139" t="s">
        <v>99</v>
      </c>
      <c r="H2094" s="139"/>
      <c r="I2094" s="139"/>
      <c r="J2094" s="139"/>
      <c r="K2094" s="139" t="s">
        <v>1</v>
      </c>
      <c r="L2094" s="139" t="s">
        <v>29</v>
      </c>
      <c r="M2094" s="139"/>
      <c r="N2094" s="139"/>
      <c r="O2094" s="139" t="s">
        <v>29</v>
      </c>
      <c r="P2094" s="139" t="s">
        <v>55</v>
      </c>
      <c r="Q2094" s="139"/>
      <c r="R2094" s="140">
        <v>2498.1999999999998</v>
      </c>
      <c r="S2094" s="140"/>
      <c r="T2094" s="151"/>
      <c r="U2094" s="140"/>
      <c r="V2094" s="164" t="s">
        <v>1</v>
      </c>
      <c r="W2094" s="170">
        <f t="shared" si="257"/>
        <v>2010</v>
      </c>
      <c r="X2094" s="170" t="e">
        <f>INDEX(Kraftwerksliste!$C$21:$Z$559,MATCH(A2094,Kraftwerksliste!$D$21:$D$559,0),17)</f>
        <v>#N/A</v>
      </c>
      <c r="Z2094" s="153" t="str" cm="1">
        <f t="array" aca="1" ref="Z2094" ca="1">CELL("format",I2094)</f>
        <v>G</v>
      </c>
      <c r="AA2094" s="6">
        <v>2093</v>
      </c>
      <c r="AB2094" s="173">
        <f t="shared" si="261"/>
        <v>2010</v>
      </c>
      <c r="AC2094" s="6">
        <f t="shared" si="258"/>
        <v>0</v>
      </c>
      <c r="AD2094" s="6">
        <f t="shared" si="259"/>
        <v>0</v>
      </c>
      <c r="AE2094" s="6">
        <f t="shared" si="262"/>
        <v>10</v>
      </c>
      <c r="AF2094" s="6" t="str">
        <f t="shared" si="260"/>
        <v>in Betrieb</v>
      </c>
    </row>
    <row r="2095" spans="1:32" x14ac:dyDescent="0.25">
      <c r="A2095" s="139"/>
      <c r="B2095" s="139" t="s">
        <v>3407</v>
      </c>
      <c r="C2095" s="139"/>
      <c r="D2095" s="139"/>
      <c r="E2095" s="139"/>
      <c r="F2095" s="139"/>
      <c r="G2095" s="139" t="s">
        <v>78</v>
      </c>
      <c r="H2095" s="139"/>
      <c r="I2095" s="139"/>
      <c r="J2095" s="139"/>
      <c r="K2095" s="139" t="s">
        <v>1</v>
      </c>
      <c r="L2095" s="139" t="s">
        <v>29</v>
      </c>
      <c r="M2095" s="139"/>
      <c r="N2095" s="139"/>
      <c r="O2095" s="139" t="s">
        <v>29</v>
      </c>
      <c r="P2095" s="139" t="s">
        <v>55</v>
      </c>
      <c r="Q2095" s="139"/>
      <c r="R2095" s="140">
        <v>1580.7</v>
      </c>
      <c r="S2095" s="140"/>
      <c r="T2095" s="151"/>
      <c r="U2095" s="140"/>
      <c r="V2095" s="164" t="s">
        <v>1</v>
      </c>
      <c r="W2095" s="170">
        <f t="shared" si="257"/>
        <v>2010</v>
      </c>
      <c r="X2095" s="170" t="e">
        <f>INDEX(Kraftwerksliste!$C$21:$Z$559,MATCH(A2095,Kraftwerksliste!$D$21:$D$559,0),17)</f>
        <v>#N/A</v>
      </c>
      <c r="Z2095" s="153" t="str" cm="1">
        <f t="array" aca="1" ref="Z2095" ca="1">CELL("format",I2095)</f>
        <v>G</v>
      </c>
      <c r="AA2095" s="6">
        <v>2094</v>
      </c>
      <c r="AB2095" s="173">
        <f t="shared" si="261"/>
        <v>2010</v>
      </c>
      <c r="AC2095" s="6">
        <f t="shared" si="258"/>
        <v>0</v>
      </c>
      <c r="AD2095" s="6">
        <f t="shared" si="259"/>
        <v>0</v>
      </c>
      <c r="AE2095" s="6">
        <f t="shared" si="262"/>
        <v>10</v>
      </c>
      <c r="AF2095" s="6" t="str">
        <f t="shared" si="260"/>
        <v>in Betrieb</v>
      </c>
    </row>
    <row r="2096" spans="1:32" x14ac:dyDescent="0.25">
      <c r="A2096" s="139"/>
      <c r="B2096" s="139" t="s">
        <v>3407</v>
      </c>
      <c r="C2096" s="139"/>
      <c r="D2096" s="139"/>
      <c r="E2096" s="139"/>
      <c r="F2096" s="139"/>
      <c r="G2096" s="139" t="s">
        <v>169</v>
      </c>
      <c r="H2096" s="139"/>
      <c r="I2096" s="139"/>
      <c r="J2096" s="139"/>
      <c r="K2096" s="139" t="s">
        <v>1</v>
      </c>
      <c r="L2096" s="139" t="s">
        <v>29</v>
      </c>
      <c r="M2096" s="139"/>
      <c r="N2096" s="139"/>
      <c r="O2096" s="139" t="s">
        <v>29</v>
      </c>
      <c r="P2096" s="139" t="s">
        <v>55</v>
      </c>
      <c r="Q2096" s="139"/>
      <c r="R2096" s="140">
        <v>1512.6</v>
      </c>
      <c r="S2096" s="140"/>
      <c r="T2096" s="151"/>
      <c r="U2096" s="140"/>
      <c r="V2096" s="164" t="s">
        <v>1</v>
      </c>
      <c r="W2096" s="170">
        <f t="shared" si="257"/>
        <v>2010</v>
      </c>
      <c r="X2096" s="170" t="e">
        <f>INDEX(Kraftwerksliste!$C$21:$Z$559,MATCH(A2096,Kraftwerksliste!$D$21:$D$559,0),17)</f>
        <v>#N/A</v>
      </c>
      <c r="Z2096" s="153" t="str" cm="1">
        <f t="array" aca="1" ref="Z2096" ca="1">CELL("format",I2096)</f>
        <v>G</v>
      </c>
      <c r="AA2096" s="6">
        <v>2095</v>
      </c>
      <c r="AB2096" s="173">
        <f t="shared" si="261"/>
        <v>2010</v>
      </c>
      <c r="AC2096" s="6">
        <f t="shared" si="258"/>
        <v>0</v>
      </c>
      <c r="AD2096" s="6">
        <f t="shared" si="259"/>
        <v>0</v>
      </c>
      <c r="AE2096" s="6">
        <f t="shared" si="262"/>
        <v>10</v>
      </c>
      <c r="AF2096" s="6" t="str">
        <f t="shared" si="260"/>
        <v>in Betrieb</v>
      </c>
    </row>
    <row r="2097" spans="1:32" x14ac:dyDescent="0.25">
      <c r="A2097" s="139"/>
      <c r="B2097" s="139" t="s">
        <v>3407</v>
      </c>
      <c r="C2097" s="139"/>
      <c r="D2097" s="139"/>
      <c r="E2097" s="139"/>
      <c r="F2097" s="139"/>
      <c r="G2097" s="139" t="s">
        <v>3818</v>
      </c>
      <c r="H2097" s="139"/>
      <c r="I2097" s="139"/>
      <c r="J2097" s="139"/>
      <c r="K2097" s="139" t="s">
        <v>1</v>
      </c>
      <c r="L2097" s="139" t="s">
        <v>29</v>
      </c>
      <c r="M2097" s="139"/>
      <c r="N2097" s="139"/>
      <c r="O2097" s="139" t="s">
        <v>29</v>
      </c>
      <c r="P2097" s="139" t="s">
        <v>55</v>
      </c>
      <c r="Q2097" s="139"/>
      <c r="R2097" s="140">
        <v>49.680999999999997</v>
      </c>
      <c r="S2097" s="140"/>
      <c r="T2097" s="151"/>
      <c r="U2097" s="140"/>
      <c r="V2097" s="164" t="s">
        <v>1</v>
      </c>
      <c r="W2097" s="170">
        <f t="shared" si="257"/>
        <v>2010</v>
      </c>
      <c r="X2097" s="170" t="e">
        <f>INDEX(Kraftwerksliste!$C$21:$Z$559,MATCH(A2097,Kraftwerksliste!$D$21:$D$559,0),17)</f>
        <v>#N/A</v>
      </c>
      <c r="Z2097" s="153" t="str" cm="1">
        <f t="array" aca="1" ref="Z2097" ca="1">CELL("format",I2097)</f>
        <v>G</v>
      </c>
      <c r="AA2097" s="6">
        <v>2096</v>
      </c>
      <c r="AB2097" s="173">
        <f t="shared" si="261"/>
        <v>2010</v>
      </c>
      <c r="AC2097" s="6">
        <f t="shared" si="258"/>
        <v>0</v>
      </c>
      <c r="AD2097" s="6">
        <f t="shared" si="259"/>
        <v>0</v>
      </c>
      <c r="AE2097" s="6">
        <f t="shared" si="262"/>
        <v>10</v>
      </c>
      <c r="AF2097" s="6" t="str">
        <f t="shared" si="260"/>
        <v>in Betrieb</v>
      </c>
    </row>
    <row r="2098" spans="1:32" x14ac:dyDescent="0.25">
      <c r="A2098" s="139"/>
      <c r="B2098" s="139" t="s">
        <v>3407</v>
      </c>
      <c r="C2098" s="139"/>
      <c r="D2098" s="139"/>
      <c r="E2098" s="139"/>
      <c r="F2098" s="139"/>
      <c r="G2098" s="139" t="s">
        <v>57</v>
      </c>
      <c r="H2098" s="139"/>
      <c r="I2098" s="139"/>
      <c r="J2098" s="139"/>
      <c r="K2098" s="139" t="s">
        <v>1</v>
      </c>
      <c r="L2098" s="139" t="s">
        <v>3864</v>
      </c>
      <c r="M2098" s="139"/>
      <c r="N2098" s="139"/>
      <c r="O2098" s="139" t="s">
        <v>3864</v>
      </c>
      <c r="P2098" s="139" t="s">
        <v>55</v>
      </c>
      <c r="Q2098" s="139"/>
      <c r="R2098" s="140">
        <v>1368.6</v>
      </c>
      <c r="S2098" s="140"/>
      <c r="T2098" s="151"/>
      <c r="U2098" s="140"/>
      <c r="V2098" s="164" t="s">
        <v>1</v>
      </c>
      <c r="W2098" s="170">
        <f t="shared" si="257"/>
        <v>2010</v>
      </c>
      <c r="X2098" s="170" t="e">
        <f>INDEX(Kraftwerksliste!$C$21:$Z$559,MATCH(A2098,Kraftwerksliste!$D$21:$D$559,0),17)</f>
        <v>#N/A</v>
      </c>
      <c r="Z2098" s="153" t="str" cm="1">
        <f t="array" aca="1" ref="Z2098" ca="1">CELL("format",I2098)</f>
        <v>G</v>
      </c>
      <c r="AA2098" s="6">
        <v>2097</v>
      </c>
      <c r="AB2098" s="173">
        <f t="shared" si="261"/>
        <v>2010</v>
      </c>
      <c r="AC2098" s="6">
        <f t="shared" si="258"/>
        <v>0</v>
      </c>
      <c r="AD2098" s="6">
        <f t="shared" si="259"/>
        <v>0</v>
      </c>
      <c r="AE2098" s="6">
        <f t="shared" si="262"/>
        <v>10</v>
      </c>
      <c r="AF2098" s="6" t="str">
        <f t="shared" si="260"/>
        <v>in Betrieb</v>
      </c>
    </row>
    <row r="2099" spans="1:32" x14ac:dyDescent="0.25">
      <c r="A2099" s="139"/>
      <c r="B2099" s="139" t="s">
        <v>3407</v>
      </c>
      <c r="C2099" s="139"/>
      <c r="D2099" s="139"/>
      <c r="E2099" s="139"/>
      <c r="F2099" s="139"/>
      <c r="G2099" s="139" t="s">
        <v>127</v>
      </c>
      <c r="H2099" s="139"/>
      <c r="I2099" s="139"/>
      <c r="J2099" s="139"/>
      <c r="K2099" s="139" t="s">
        <v>1</v>
      </c>
      <c r="L2099" s="139" t="s">
        <v>3864</v>
      </c>
      <c r="M2099" s="139"/>
      <c r="N2099" s="139"/>
      <c r="O2099" s="139" t="s">
        <v>3864</v>
      </c>
      <c r="P2099" s="139" t="s">
        <v>55</v>
      </c>
      <c r="Q2099" s="139"/>
      <c r="R2099" s="140">
        <v>1995.1</v>
      </c>
      <c r="S2099" s="140"/>
      <c r="T2099" s="151"/>
      <c r="U2099" s="140"/>
      <c r="V2099" s="164" t="s">
        <v>1</v>
      </c>
      <c r="W2099" s="170">
        <f t="shared" si="257"/>
        <v>2010</v>
      </c>
      <c r="X2099" s="170" t="e">
        <f>INDEX(Kraftwerksliste!$C$21:$Z$559,MATCH(A2099,Kraftwerksliste!$D$21:$D$559,0),17)</f>
        <v>#N/A</v>
      </c>
      <c r="Z2099" s="153" t="str" cm="1">
        <f t="array" aca="1" ref="Z2099" ca="1">CELL("format",I2099)</f>
        <v>G</v>
      </c>
      <c r="AA2099" s="6">
        <v>2098</v>
      </c>
      <c r="AB2099" s="173">
        <f t="shared" si="261"/>
        <v>2010</v>
      </c>
      <c r="AC2099" s="6">
        <f t="shared" si="258"/>
        <v>0</v>
      </c>
      <c r="AD2099" s="6">
        <f t="shared" si="259"/>
        <v>0</v>
      </c>
      <c r="AE2099" s="6">
        <f t="shared" si="262"/>
        <v>10</v>
      </c>
      <c r="AF2099" s="6" t="str">
        <f t="shared" si="260"/>
        <v>in Betrieb</v>
      </c>
    </row>
    <row r="2100" spans="1:32" x14ac:dyDescent="0.25">
      <c r="A2100" s="139"/>
      <c r="B2100" s="139" t="s">
        <v>3407</v>
      </c>
      <c r="C2100" s="139"/>
      <c r="D2100" s="139"/>
      <c r="E2100" s="139"/>
      <c r="F2100" s="139"/>
      <c r="G2100" s="139" t="s">
        <v>340</v>
      </c>
      <c r="H2100" s="139"/>
      <c r="I2100" s="139"/>
      <c r="J2100" s="139"/>
      <c r="K2100" s="139" t="s">
        <v>1</v>
      </c>
      <c r="L2100" s="139" t="s">
        <v>3864</v>
      </c>
      <c r="M2100" s="139"/>
      <c r="N2100" s="139"/>
      <c r="O2100" s="139" t="s">
        <v>3864</v>
      </c>
      <c r="P2100" s="139" t="s">
        <v>55</v>
      </c>
      <c r="Q2100" s="139"/>
      <c r="R2100" s="140">
        <v>12.401400000000001</v>
      </c>
      <c r="S2100" s="140"/>
      <c r="T2100" s="151"/>
      <c r="U2100" s="140"/>
      <c r="V2100" s="164" t="s">
        <v>1</v>
      </c>
      <c r="W2100" s="170">
        <f t="shared" si="257"/>
        <v>2010</v>
      </c>
      <c r="X2100" s="170" t="e">
        <f>INDEX(Kraftwerksliste!$C$21:$Z$559,MATCH(A2100,Kraftwerksliste!$D$21:$D$559,0),17)</f>
        <v>#N/A</v>
      </c>
      <c r="Z2100" s="153" t="str" cm="1">
        <f t="array" aca="1" ref="Z2100" ca="1">CELL("format",I2100)</f>
        <v>G</v>
      </c>
      <c r="AA2100" s="6">
        <v>2099</v>
      </c>
      <c r="AB2100" s="173">
        <f t="shared" si="261"/>
        <v>2010</v>
      </c>
      <c r="AC2100" s="6">
        <f t="shared" si="258"/>
        <v>0</v>
      </c>
      <c r="AD2100" s="6">
        <f t="shared" si="259"/>
        <v>0</v>
      </c>
      <c r="AE2100" s="6">
        <f t="shared" si="262"/>
        <v>10</v>
      </c>
      <c r="AF2100" s="6" t="str">
        <f t="shared" si="260"/>
        <v>in Betrieb</v>
      </c>
    </row>
    <row r="2101" spans="1:32" x14ac:dyDescent="0.25">
      <c r="A2101" s="139"/>
      <c r="B2101" s="139" t="s">
        <v>3407</v>
      </c>
      <c r="C2101" s="139"/>
      <c r="D2101" s="139"/>
      <c r="E2101" s="139"/>
      <c r="F2101" s="139"/>
      <c r="G2101" s="139" t="s">
        <v>66</v>
      </c>
      <c r="H2101" s="139"/>
      <c r="I2101" s="139"/>
      <c r="J2101" s="139"/>
      <c r="K2101" s="139" t="s">
        <v>1</v>
      </c>
      <c r="L2101" s="139" t="s">
        <v>3864</v>
      </c>
      <c r="M2101" s="139"/>
      <c r="N2101" s="139"/>
      <c r="O2101" s="139" t="s">
        <v>3864</v>
      </c>
      <c r="P2101" s="139" t="s">
        <v>55</v>
      </c>
      <c r="Q2101" s="139"/>
      <c r="R2101" s="140">
        <v>4275.8999999999996</v>
      </c>
      <c r="S2101" s="140"/>
      <c r="T2101" s="151"/>
      <c r="U2101" s="140"/>
      <c r="V2101" s="164" t="s">
        <v>1</v>
      </c>
      <c r="W2101" s="170">
        <f t="shared" si="257"/>
        <v>2010</v>
      </c>
      <c r="X2101" s="170" t="e">
        <f>INDEX(Kraftwerksliste!$C$21:$Z$559,MATCH(A2101,Kraftwerksliste!$D$21:$D$559,0),17)</f>
        <v>#N/A</v>
      </c>
      <c r="Z2101" s="153" t="str" cm="1">
        <f t="array" aca="1" ref="Z2101" ca="1">CELL("format",I2101)</f>
        <v>G</v>
      </c>
      <c r="AA2101" s="6">
        <v>2100</v>
      </c>
      <c r="AB2101" s="173">
        <f t="shared" si="261"/>
        <v>2010</v>
      </c>
      <c r="AC2101" s="6">
        <f t="shared" si="258"/>
        <v>0</v>
      </c>
      <c r="AD2101" s="6">
        <f t="shared" si="259"/>
        <v>0</v>
      </c>
      <c r="AE2101" s="6">
        <f t="shared" si="262"/>
        <v>10</v>
      </c>
      <c r="AF2101" s="6" t="str">
        <f t="shared" si="260"/>
        <v>in Betrieb</v>
      </c>
    </row>
    <row r="2102" spans="1:32" x14ac:dyDescent="0.25">
      <c r="A2102" s="139"/>
      <c r="B2102" s="139" t="s">
        <v>3407</v>
      </c>
      <c r="C2102" s="139"/>
      <c r="D2102" s="139"/>
      <c r="E2102" s="139"/>
      <c r="F2102" s="139"/>
      <c r="G2102" s="139" t="s">
        <v>533</v>
      </c>
      <c r="H2102" s="139"/>
      <c r="I2102" s="139"/>
      <c r="J2102" s="139"/>
      <c r="K2102" s="139" t="s">
        <v>1</v>
      </c>
      <c r="L2102" s="139" t="s">
        <v>3864</v>
      </c>
      <c r="M2102" s="139"/>
      <c r="N2102" s="139"/>
      <c r="O2102" s="139" t="s">
        <v>3864</v>
      </c>
      <c r="P2102" s="139" t="s">
        <v>55</v>
      </c>
      <c r="Q2102" s="139"/>
      <c r="R2102" s="140">
        <v>147.994</v>
      </c>
      <c r="S2102" s="140"/>
      <c r="T2102" s="151"/>
      <c r="U2102" s="140"/>
      <c r="V2102" s="164" t="s">
        <v>1</v>
      </c>
      <c r="W2102" s="170">
        <f t="shared" si="257"/>
        <v>2010</v>
      </c>
      <c r="X2102" s="170" t="e">
        <f>INDEX(Kraftwerksliste!$C$21:$Z$559,MATCH(A2102,Kraftwerksliste!$D$21:$D$559,0),17)</f>
        <v>#N/A</v>
      </c>
      <c r="Z2102" s="153" t="str" cm="1">
        <f t="array" aca="1" ref="Z2102" ca="1">CELL("format",I2102)</f>
        <v>G</v>
      </c>
      <c r="AA2102" s="6">
        <v>2101</v>
      </c>
      <c r="AB2102" s="173">
        <f t="shared" si="261"/>
        <v>2010</v>
      </c>
      <c r="AC2102" s="6">
        <f t="shared" si="258"/>
        <v>0</v>
      </c>
      <c r="AD2102" s="6">
        <f t="shared" si="259"/>
        <v>0</v>
      </c>
      <c r="AE2102" s="6">
        <f t="shared" si="262"/>
        <v>10</v>
      </c>
      <c r="AF2102" s="6" t="str">
        <f t="shared" si="260"/>
        <v>in Betrieb</v>
      </c>
    </row>
    <row r="2103" spans="1:32" x14ac:dyDescent="0.25">
      <c r="A2103" s="139"/>
      <c r="B2103" s="139" t="s">
        <v>3407</v>
      </c>
      <c r="C2103" s="139"/>
      <c r="D2103" s="139"/>
      <c r="E2103" s="139"/>
      <c r="F2103" s="139"/>
      <c r="G2103" s="139" t="s">
        <v>1312</v>
      </c>
      <c r="H2103" s="139"/>
      <c r="I2103" s="139"/>
      <c r="J2103" s="139"/>
      <c r="K2103" s="139" t="s">
        <v>1</v>
      </c>
      <c r="L2103" s="139" t="s">
        <v>3864</v>
      </c>
      <c r="M2103" s="139"/>
      <c r="N2103" s="139"/>
      <c r="O2103" s="139" t="s">
        <v>3864</v>
      </c>
      <c r="P2103" s="139" t="s">
        <v>55</v>
      </c>
      <c r="Q2103" s="139"/>
      <c r="R2103" s="140">
        <v>94.741200000000006</v>
      </c>
      <c r="S2103" s="140"/>
      <c r="T2103" s="151"/>
      <c r="U2103" s="140"/>
      <c r="V2103" s="164" t="s">
        <v>1</v>
      </c>
      <c r="W2103" s="170">
        <f t="shared" si="257"/>
        <v>2010</v>
      </c>
      <c r="X2103" s="170" t="e">
        <f>INDEX(Kraftwerksliste!$C$21:$Z$559,MATCH(A2103,Kraftwerksliste!$D$21:$D$559,0),17)</f>
        <v>#N/A</v>
      </c>
      <c r="Z2103" s="153" t="str" cm="1">
        <f t="array" aca="1" ref="Z2103" ca="1">CELL("format",I2103)</f>
        <v>G</v>
      </c>
      <c r="AA2103" s="6">
        <v>2102</v>
      </c>
      <c r="AB2103" s="173">
        <f t="shared" si="261"/>
        <v>2010</v>
      </c>
      <c r="AC2103" s="6">
        <f t="shared" si="258"/>
        <v>0</v>
      </c>
      <c r="AD2103" s="6">
        <f t="shared" si="259"/>
        <v>0</v>
      </c>
      <c r="AE2103" s="6">
        <f t="shared" si="262"/>
        <v>10</v>
      </c>
      <c r="AF2103" s="6" t="str">
        <f t="shared" si="260"/>
        <v>in Betrieb</v>
      </c>
    </row>
    <row r="2104" spans="1:32" x14ac:dyDescent="0.25">
      <c r="A2104" s="139"/>
      <c r="B2104" s="139" t="s">
        <v>3407</v>
      </c>
      <c r="C2104" s="139"/>
      <c r="D2104" s="139"/>
      <c r="E2104" s="139"/>
      <c r="F2104" s="139"/>
      <c r="G2104" s="139" t="s">
        <v>220</v>
      </c>
      <c r="H2104" s="139"/>
      <c r="I2104" s="139"/>
      <c r="J2104" s="139"/>
      <c r="K2104" s="139" t="s">
        <v>1</v>
      </c>
      <c r="L2104" s="139" t="s">
        <v>3864</v>
      </c>
      <c r="M2104" s="139"/>
      <c r="N2104" s="139"/>
      <c r="O2104" s="139" t="s">
        <v>3864</v>
      </c>
      <c r="P2104" s="139" t="s">
        <v>55</v>
      </c>
      <c r="Q2104" s="139"/>
      <c r="R2104" s="140">
        <v>1442.1</v>
      </c>
      <c r="S2104" s="140"/>
      <c r="T2104" s="151"/>
      <c r="U2104" s="140"/>
      <c r="V2104" s="164" t="s">
        <v>1</v>
      </c>
      <c r="W2104" s="170">
        <f t="shared" si="257"/>
        <v>2010</v>
      </c>
      <c r="X2104" s="170" t="e">
        <f>INDEX(Kraftwerksliste!$C$21:$Z$559,MATCH(A2104,Kraftwerksliste!$D$21:$D$559,0),17)</f>
        <v>#N/A</v>
      </c>
      <c r="Z2104" s="153" t="str" cm="1">
        <f t="array" aca="1" ref="Z2104" ca="1">CELL("format",I2104)</f>
        <v>G</v>
      </c>
      <c r="AA2104" s="6">
        <v>2103</v>
      </c>
      <c r="AB2104" s="173">
        <f t="shared" si="261"/>
        <v>2010</v>
      </c>
      <c r="AC2104" s="6">
        <f t="shared" si="258"/>
        <v>0</v>
      </c>
      <c r="AD2104" s="6">
        <f t="shared" si="259"/>
        <v>0</v>
      </c>
      <c r="AE2104" s="6">
        <f t="shared" si="262"/>
        <v>10</v>
      </c>
      <c r="AF2104" s="6" t="str">
        <f t="shared" si="260"/>
        <v>in Betrieb</v>
      </c>
    </row>
    <row r="2105" spans="1:32" x14ac:dyDescent="0.25">
      <c r="A2105" s="139"/>
      <c r="B2105" s="139" t="s">
        <v>3407</v>
      </c>
      <c r="C2105" s="139"/>
      <c r="D2105" s="139"/>
      <c r="E2105" s="139"/>
      <c r="F2105" s="139"/>
      <c r="G2105" s="139" t="s">
        <v>144</v>
      </c>
      <c r="H2105" s="139"/>
      <c r="I2105" s="139"/>
      <c r="J2105" s="139"/>
      <c r="K2105" s="139" t="s">
        <v>1</v>
      </c>
      <c r="L2105" s="139" t="s">
        <v>3864</v>
      </c>
      <c r="M2105" s="139"/>
      <c r="N2105" s="139"/>
      <c r="O2105" s="139" t="s">
        <v>3864</v>
      </c>
      <c r="P2105" s="139" t="s">
        <v>55</v>
      </c>
      <c r="Q2105" s="139"/>
      <c r="R2105" s="140">
        <v>2673.8</v>
      </c>
      <c r="S2105" s="140"/>
      <c r="T2105" s="151"/>
      <c r="U2105" s="140"/>
      <c r="V2105" s="164" t="s">
        <v>1</v>
      </c>
      <c r="W2105" s="170">
        <f t="shared" si="257"/>
        <v>2010</v>
      </c>
      <c r="X2105" s="170" t="e">
        <f>INDEX(Kraftwerksliste!$C$21:$Z$559,MATCH(A2105,Kraftwerksliste!$D$21:$D$559,0),17)</f>
        <v>#N/A</v>
      </c>
      <c r="Z2105" s="153" t="str" cm="1">
        <f t="array" aca="1" ref="Z2105" ca="1">CELL("format",I2105)</f>
        <v>G</v>
      </c>
      <c r="AA2105" s="6">
        <v>2104</v>
      </c>
      <c r="AB2105" s="173">
        <f t="shared" si="261"/>
        <v>2010</v>
      </c>
      <c r="AC2105" s="6">
        <f t="shared" si="258"/>
        <v>0</v>
      </c>
      <c r="AD2105" s="6">
        <f t="shared" si="259"/>
        <v>0</v>
      </c>
      <c r="AE2105" s="6">
        <f t="shared" si="262"/>
        <v>10</v>
      </c>
      <c r="AF2105" s="6" t="str">
        <f t="shared" si="260"/>
        <v>in Betrieb</v>
      </c>
    </row>
    <row r="2106" spans="1:32" x14ac:dyDescent="0.25">
      <c r="A2106" s="139"/>
      <c r="B2106" s="139" t="s">
        <v>3407</v>
      </c>
      <c r="C2106" s="139"/>
      <c r="D2106" s="139"/>
      <c r="E2106" s="139"/>
      <c r="F2106" s="139"/>
      <c r="G2106" s="139" t="s">
        <v>59</v>
      </c>
      <c r="H2106" s="139"/>
      <c r="I2106" s="139"/>
      <c r="J2106" s="139"/>
      <c r="K2106" s="139" t="s">
        <v>1</v>
      </c>
      <c r="L2106" s="139" t="s">
        <v>3864</v>
      </c>
      <c r="M2106" s="139"/>
      <c r="N2106" s="139"/>
      <c r="O2106" s="139" t="s">
        <v>3864</v>
      </c>
      <c r="P2106" s="139" t="s">
        <v>55</v>
      </c>
      <c r="Q2106" s="139"/>
      <c r="R2106" s="140">
        <v>7389.8</v>
      </c>
      <c r="S2106" s="140"/>
      <c r="T2106" s="151"/>
      <c r="U2106" s="140"/>
      <c r="V2106" s="164" t="s">
        <v>1</v>
      </c>
      <c r="W2106" s="170">
        <f t="shared" si="257"/>
        <v>2010</v>
      </c>
      <c r="X2106" s="170" t="e">
        <f>INDEX(Kraftwerksliste!$C$21:$Z$559,MATCH(A2106,Kraftwerksliste!$D$21:$D$559,0),17)</f>
        <v>#N/A</v>
      </c>
      <c r="Z2106" s="153" t="str" cm="1">
        <f t="array" aca="1" ref="Z2106" ca="1">CELL("format",I2106)</f>
        <v>G</v>
      </c>
      <c r="AA2106" s="6">
        <v>2105</v>
      </c>
      <c r="AB2106" s="173">
        <f t="shared" si="261"/>
        <v>2010</v>
      </c>
      <c r="AC2106" s="6">
        <f t="shared" si="258"/>
        <v>0</v>
      </c>
      <c r="AD2106" s="6">
        <f t="shared" si="259"/>
        <v>0</v>
      </c>
      <c r="AE2106" s="6">
        <f t="shared" si="262"/>
        <v>10</v>
      </c>
      <c r="AF2106" s="6" t="str">
        <f t="shared" si="260"/>
        <v>in Betrieb</v>
      </c>
    </row>
    <row r="2107" spans="1:32" x14ac:dyDescent="0.25">
      <c r="A2107" s="139"/>
      <c r="B2107" s="139" t="s">
        <v>3407</v>
      </c>
      <c r="C2107" s="139"/>
      <c r="D2107" s="139"/>
      <c r="E2107" s="139"/>
      <c r="F2107" s="139"/>
      <c r="G2107" s="139" t="s">
        <v>54</v>
      </c>
      <c r="H2107" s="139"/>
      <c r="I2107" s="139"/>
      <c r="J2107" s="139"/>
      <c r="K2107" s="139" t="s">
        <v>1</v>
      </c>
      <c r="L2107" s="139" t="s">
        <v>3864</v>
      </c>
      <c r="M2107" s="139"/>
      <c r="N2107" s="139"/>
      <c r="O2107" s="139" t="s">
        <v>3864</v>
      </c>
      <c r="P2107" s="139" t="s">
        <v>55</v>
      </c>
      <c r="Q2107" s="139"/>
      <c r="R2107" s="140">
        <v>4588.8</v>
      </c>
      <c r="S2107" s="140"/>
      <c r="T2107" s="151"/>
      <c r="U2107" s="140"/>
      <c r="V2107" s="164" t="s">
        <v>1</v>
      </c>
      <c r="W2107" s="170">
        <f t="shared" si="257"/>
        <v>2010</v>
      </c>
      <c r="X2107" s="170" t="e">
        <f>INDEX(Kraftwerksliste!$C$21:$Z$559,MATCH(A2107,Kraftwerksliste!$D$21:$D$559,0),17)</f>
        <v>#N/A</v>
      </c>
      <c r="Z2107" s="153" t="str" cm="1">
        <f t="array" aca="1" ref="Z2107" ca="1">CELL("format",I2107)</f>
        <v>G</v>
      </c>
      <c r="AA2107" s="6">
        <v>2106</v>
      </c>
      <c r="AB2107" s="173">
        <f t="shared" si="261"/>
        <v>2010</v>
      </c>
      <c r="AC2107" s="6">
        <f t="shared" si="258"/>
        <v>0</v>
      </c>
      <c r="AD2107" s="6">
        <f t="shared" si="259"/>
        <v>0</v>
      </c>
      <c r="AE2107" s="6">
        <f t="shared" si="262"/>
        <v>10</v>
      </c>
      <c r="AF2107" s="6" t="str">
        <f t="shared" si="260"/>
        <v>in Betrieb</v>
      </c>
    </row>
    <row r="2108" spans="1:32" x14ac:dyDescent="0.25">
      <c r="A2108" s="139"/>
      <c r="B2108" s="139" t="s">
        <v>3407</v>
      </c>
      <c r="C2108" s="139"/>
      <c r="D2108" s="139"/>
      <c r="E2108" s="139"/>
      <c r="F2108" s="139"/>
      <c r="G2108" s="139" t="s">
        <v>98</v>
      </c>
      <c r="H2108" s="139"/>
      <c r="I2108" s="139"/>
      <c r="J2108" s="139"/>
      <c r="K2108" s="139" t="s">
        <v>1</v>
      </c>
      <c r="L2108" s="139" t="s">
        <v>3864</v>
      </c>
      <c r="M2108" s="139"/>
      <c r="N2108" s="139"/>
      <c r="O2108" s="139" t="s">
        <v>3864</v>
      </c>
      <c r="P2108" s="139" t="s">
        <v>55</v>
      </c>
      <c r="Q2108" s="139"/>
      <c r="R2108" s="140">
        <v>2774.6</v>
      </c>
      <c r="S2108" s="140"/>
      <c r="T2108" s="151"/>
      <c r="U2108" s="140"/>
      <c r="V2108" s="164" t="s">
        <v>1</v>
      </c>
      <c r="W2108" s="170">
        <f t="shared" si="257"/>
        <v>2010</v>
      </c>
      <c r="X2108" s="170" t="e">
        <f>INDEX(Kraftwerksliste!$C$21:$Z$559,MATCH(A2108,Kraftwerksliste!$D$21:$D$559,0),17)</f>
        <v>#N/A</v>
      </c>
      <c r="Z2108" s="153" t="str" cm="1">
        <f t="array" aca="1" ref="Z2108" ca="1">CELL("format",I2108)</f>
        <v>G</v>
      </c>
      <c r="AA2108" s="6">
        <v>2107</v>
      </c>
      <c r="AB2108" s="173">
        <f t="shared" si="261"/>
        <v>2010</v>
      </c>
      <c r="AC2108" s="6">
        <f t="shared" si="258"/>
        <v>0</v>
      </c>
      <c r="AD2108" s="6">
        <f t="shared" si="259"/>
        <v>0</v>
      </c>
      <c r="AE2108" s="6">
        <f t="shared" si="262"/>
        <v>10</v>
      </c>
      <c r="AF2108" s="6" t="str">
        <f t="shared" si="260"/>
        <v>in Betrieb</v>
      </c>
    </row>
    <row r="2109" spans="1:32" x14ac:dyDescent="0.25">
      <c r="A2109" s="139"/>
      <c r="B2109" s="139" t="s">
        <v>3407</v>
      </c>
      <c r="C2109" s="139"/>
      <c r="D2109" s="139"/>
      <c r="E2109" s="139"/>
      <c r="F2109" s="139"/>
      <c r="G2109" s="139" t="s">
        <v>404</v>
      </c>
      <c r="H2109" s="139"/>
      <c r="I2109" s="139"/>
      <c r="J2109" s="139"/>
      <c r="K2109" s="139" t="s">
        <v>1</v>
      </c>
      <c r="L2109" s="139" t="s">
        <v>3864</v>
      </c>
      <c r="M2109" s="139"/>
      <c r="N2109" s="139"/>
      <c r="O2109" s="139" t="s">
        <v>3864</v>
      </c>
      <c r="P2109" s="139" t="s">
        <v>55</v>
      </c>
      <c r="Q2109" s="139"/>
      <c r="R2109" s="140">
        <v>339.72739999999999</v>
      </c>
      <c r="S2109" s="140"/>
      <c r="T2109" s="151"/>
      <c r="U2109" s="140"/>
      <c r="V2109" s="164" t="s">
        <v>1</v>
      </c>
      <c r="W2109" s="170">
        <f t="shared" si="257"/>
        <v>2010</v>
      </c>
      <c r="X2109" s="170" t="e">
        <f>INDEX(Kraftwerksliste!$C$21:$Z$559,MATCH(A2109,Kraftwerksliste!$D$21:$D$559,0),17)</f>
        <v>#N/A</v>
      </c>
      <c r="Z2109" s="153" t="str" cm="1">
        <f t="array" aca="1" ref="Z2109" ca="1">CELL("format",I2109)</f>
        <v>G</v>
      </c>
      <c r="AA2109" s="6">
        <v>2108</v>
      </c>
      <c r="AB2109" s="173">
        <f t="shared" si="261"/>
        <v>2010</v>
      </c>
      <c r="AC2109" s="6">
        <f t="shared" si="258"/>
        <v>0</v>
      </c>
      <c r="AD2109" s="6">
        <f t="shared" si="259"/>
        <v>0</v>
      </c>
      <c r="AE2109" s="6">
        <f t="shared" si="262"/>
        <v>10</v>
      </c>
      <c r="AF2109" s="6" t="str">
        <f t="shared" si="260"/>
        <v>in Betrieb</v>
      </c>
    </row>
    <row r="2110" spans="1:32" x14ac:dyDescent="0.25">
      <c r="A2110" s="139"/>
      <c r="B2110" s="139" t="s">
        <v>3407</v>
      </c>
      <c r="C2110" s="139"/>
      <c r="D2110" s="139"/>
      <c r="E2110" s="139"/>
      <c r="F2110" s="139"/>
      <c r="G2110" s="139" t="s">
        <v>170</v>
      </c>
      <c r="H2110" s="139"/>
      <c r="I2110" s="139"/>
      <c r="J2110" s="139"/>
      <c r="K2110" s="139" t="s">
        <v>1</v>
      </c>
      <c r="L2110" s="139" t="s">
        <v>3864</v>
      </c>
      <c r="M2110" s="139"/>
      <c r="N2110" s="139"/>
      <c r="O2110" s="139" t="s">
        <v>3864</v>
      </c>
      <c r="P2110" s="139" t="s">
        <v>55</v>
      </c>
      <c r="Q2110" s="139"/>
      <c r="R2110" s="140">
        <v>881.5</v>
      </c>
      <c r="S2110" s="140"/>
      <c r="T2110" s="151"/>
      <c r="U2110" s="140"/>
      <c r="V2110" s="164" t="s">
        <v>1</v>
      </c>
      <c r="W2110" s="170">
        <f t="shared" si="257"/>
        <v>2010</v>
      </c>
      <c r="X2110" s="170" t="e">
        <f>INDEX(Kraftwerksliste!$C$21:$Z$559,MATCH(A2110,Kraftwerksliste!$D$21:$D$559,0),17)</f>
        <v>#N/A</v>
      </c>
      <c r="Z2110" s="153" t="str" cm="1">
        <f t="array" aca="1" ref="Z2110" ca="1">CELL("format",I2110)</f>
        <v>G</v>
      </c>
      <c r="AA2110" s="6">
        <v>2109</v>
      </c>
      <c r="AB2110" s="173">
        <f t="shared" si="261"/>
        <v>2010</v>
      </c>
      <c r="AC2110" s="6">
        <f t="shared" si="258"/>
        <v>0</v>
      </c>
      <c r="AD2110" s="6">
        <f t="shared" si="259"/>
        <v>0</v>
      </c>
      <c r="AE2110" s="6">
        <f t="shared" si="262"/>
        <v>10</v>
      </c>
      <c r="AF2110" s="6" t="str">
        <f t="shared" si="260"/>
        <v>in Betrieb</v>
      </c>
    </row>
    <row r="2111" spans="1:32" x14ac:dyDescent="0.25">
      <c r="A2111" s="139"/>
      <c r="B2111" s="139" t="s">
        <v>3407</v>
      </c>
      <c r="C2111" s="139"/>
      <c r="D2111" s="139"/>
      <c r="E2111" s="139"/>
      <c r="F2111" s="139"/>
      <c r="G2111" s="139" t="s">
        <v>99</v>
      </c>
      <c r="H2111" s="139"/>
      <c r="I2111" s="139"/>
      <c r="J2111" s="139"/>
      <c r="K2111" s="139" t="s">
        <v>1</v>
      </c>
      <c r="L2111" s="139" t="s">
        <v>3864</v>
      </c>
      <c r="M2111" s="139"/>
      <c r="N2111" s="139"/>
      <c r="O2111" s="139" t="s">
        <v>3864</v>
      </c>
      <c r="P2111" s="139" t="s">
        <v>55</v>
      </c>
      <c r="Q2111" s="139"/>
      <c r="R2111" s="140">
        <v>2211.6999999999998</v>
      </c>
      <c r="S2111" s="140"/>
      <c r="T2111" s="151"/>
      <c r="U2111" s="140"/>
      <c r="V2111" s="164" t="s">
        <v>1</v>
      </c>
      <c r="W2111" s="170">
        <f t="shared" si="257"/>
        <v>2010</v>
      </c>
      <c r="X2111" s="170" t="e">
        <f>INDEX(Kraftwerksliste!$C$21:$Z$559,MATCH(A2111,Kraftwerksliste!$D$21:$D$559,0),17)</f>
        <v>#N/A</v>
      </c>
      <c r="Z2111" s="153" t="str" cm="1">
        <f t="array" aca="1" ref="Z2111" ca="1">CELL("format",I2111)</f>
        <v>G</v>
      </c>
      <c r="AA2111" s="6">
        <v>2110</v>
      </c>
      <c r="AB2111" s="173">
        <f t="shared" si="261"/>
        <v>2010</v>
      </c>
      <c r="AC2111" s="6">
        <f t="shared" si="258"/>
        <v>0</v>
      </c>
      <c r="AD2111" s="6">
        <f t="shared" si="259"/>
        <v>0</v>
      </c>
      <c r="AE2111" s="6">
        <f t="shared" si="262"/>
        <v>10</v>
      </c>
      <c r="AF2111" s="6" t="str">
        <f t="shared" si="260"/>
        <v>in Betrieb</v>
      </c>
    </row>
    <row r="2112" spans="1:32" x14ac:dyDescent="0.25">
      <c r="A2112" s="139"/>
      <c r="B2112" s="139" t="s">
        <v>3407</v>
      </c>
      <c r="C2112" s="139"/>
      <c r="D2112" s="139"/>
      <c r="E2112" s="139"/>
      <c r="F2112" s="139"/>
      <c r="G2112" s="139" t="s">
        <v>78</v>
      </c>
      <c r="H2112" s="139"/>
      <c r="I2112" s="139"/>
      <c r="J2112" s="139"/>
      <c r="K2112" s="139" t="s">
        <v>1</v>
      </c>
      <c r="L2112" s="139" t="s">
        <v>3864</v>
      </c>
      <c r="M2112" s="139"/>
      <c r="N2112" s="139"/>
      <c r="O2112" s="139" t="s">
        <v>3864</v>
      </c>
      <c r="P2112" s="139" t="s">
        <v>55</v>
      </c>
      <c r="Q2112" s="139"/>
      <c r="R2112" s="140">
        <v>4150.3</v>
      </c>
      <c r="S2112" s="140"/>
      <c r="T2112" s="151"/>
      <c r="U2112" s="140"/>
      <c r="V2112" s="164" t="s">
        <v>1</v>
      </c>
      <c r="W2112" s="170">
        <f t="shared" si="257"/>
        <v>2010</v>
      </c>
      <c r="X2112" s="170" t="e">
        <f>INDEX(Kraftwerksliste!$C$21:$Z$559,MATCH(A2112,Kraftwerksliste!$D$21:$D$559,0),17)</f>
        <v>#N/A</v>
      </c>
      <c r="Z2112" s="153" t="str" cm="1">
        <f t="array" aca="1" ref="Z2112" ca="1">CELL("format",I2112)</f>
        <v>G</v>
      </c>
      <c r="AA2112" s="6">
        <v>2111</v>
      </c>
      <c r="AB2112" s="173">
        <f t="shared" si="261"/>
        <v>2010</v>
      </c>
      <c r="AC2112" s="6">
        <f t="shared" si="258"/>
        <v>0</v>
      </c>
      <c r="AD2112" s="6">
        <f t="shared" si="259"/>
        <v>0</v>
      </c>
      <c r="AE2112" s="6">
        <f t="shared" si="262"/>
        <v>10</v>
      </c>
      <c r="AF2112" s="6" t="str">
        <f t="shared" si="260"/>
        <v>in Betrieb</v>
      </c>
    </row>
    <row r="2113" spans="1:32" x14ac:dyDescent="0.25">
      <c r="A2113" s="139"/>
      <c r="B2113" s="139" t="s">
        <v>3407</v>
      </c>
      <c r="C2113" s="139"/>
      <c r="D2113" s="139"/>
      <c r="E2113" s="139"/>
      <c r="F2113" s="139"/>
      <c r="G2113" s="139" t="s">
        <v>169</v>
      </c>
      <c r="H2113" s="139"/>
      <c r="I2113" s="139"/>
      <c r="J2113" s="139"/>
      <c r="K2113" s="139" t="s">
        <v>1</v>
      </c>
      <c r="L2113" s="139" t="s">
        <v>3864</v>
      </c>
      <c r="M2113" s="139"/>
      <c r="N2113" s="139"/>
      <c r="O2113" s="139" t="s">
        <v>3864</v>
      </c>
      <c r="P2113" s="139" t="s">
        <v>55</v>
      </c>
      <c r="Q2113" s="139"/>
      <c r="R2113" s="140">
        <v>808.3</v>
      </c>
      <c r="S2113" s="140"/>
      <c r="T2113" s="151"/>
      <c r="U2113" s="140"/>
      <c r="V2113" s="164" t="s">
        <v>1</v>
      </c>
      <c r="W2113" s="170">
        <f t="shared" si="257"/>
        <v>2010</v>
      </c>
      <c r="X2113" s="170" t="e">
        <f>INDEX(Kraftwerksliste!$C$21:$Z$559,MATCH(A2113,Kraftwerksliste!$D$21:$D$559,0),17)</f>
        <v>#N/A</v>
      </c>
      <c r="Z2113" s="153" t="str" cm="1">
        <f t="array" aca="1" ref="Z2113" ca="1">CELL("format",I2113)</f>
        <v>G</v>
      </c>
      <c r="AA2113" s="6">
        <v>2112</v>
      </c>
      <c r="AB2113" s="173">
        <f t="shared" si="261"/>
        <v>2010</v>
      </c>
      <c r="AC2113" s="6">
        <f t="shared" si="258"/>
        <v>0</v>
      </c>
      <c r="AD2113" s="6">
        <f t="shared" si="259"/>
        <v>0</v>
      </c>
      <c r="AE2113" s="6">
        <f t="shared" si="262"/>
        <v>10</v>
      </c>
      <c r="AF2113" s="6" t="str">
        <f t="shared" si="260"/>
        <v>in Betrieb</v>
      </c>
    </row>
    <row r="2114" spans="1:32" x14ac:dyDescent="0.25">
      <c r="A2114" s="139"/>
      <c r="B2114" s="139" t="s">
        <v>3407</v>
      </c>
      <c r="C2114" s="139"/>
      <c r="D2114" s="139"/>
      <c r="E2114" s="139"/>
      <c r="F2114" s="139"/>
      <c r="G2114" s="139" t="s">
        <v>2308</v>
      </c>
      <c r="H2114" s="139"/>
      <c r="I2114" s="139"/>
      <c r="J2114" s="139"/>
      <c r="K2114" s="139" t="s">
        <v>1</v>
      </c>
      <c r="L2114" s="139" t="s">
        <v>3866</v>
      </c>
      <c r="M2114" s="139"/>
      <c r="N2114" s="139"/>
      <c r="O2114" s="139" t="s">
        <v>3866</v>
      </c>
      <c r="P2114" s="139" t="s">
        <v>55</v>
      </c>
      <c r="Q2114" s="139"/>
      <c r="R2114" s="140">
        <v>399.6</v>
      </c>
      <c r="S2114" s="140"/>
      <c r="T2114" s="151"/>
      <c r="U2114" s="140"/>
      <c r="V2114" s="164" t="s">
        <v>1</v>
      </c>
      <c r="W2114" s="170">
        <f t="shared" ref="W2114:W2129" si="263">IF(ISBLANK(I2114),2010,IF(Z2114="D1",YEAR(I2114),RIGHT(I2114,4)))</f>
        <v>2010</v>
      </c>
      <c r="X2114" s="170" t="e">
        <f>INDEX(Kraftwerksliste!$C$21:$Z$559,MATCH(A2114,Kraftwerksliste!$D$21:$D$559,0),17)</f>
        <v>#N/A</v>
      </c>
      <c r="Z2114" s="153" t="str" cm="1">
        <f t="array" aca="1" ref="Z2114" ca="1">CELL("format",I2114)</f>
        <v>G</v>
      </c>
      <c r="AA2114" s="6">
        <v>2113</v>
      </c>
      <c r="AB2114" s="173">
        <f t="shared" si="261"/>
        <v>2010</v>
      </c>
      <c r="AC2114" s="6">
        <f t="shared" ref="AC2114:AC2129" si="264">IF(RIGHT(K2114,9)="(mit StA)",1,0)</f>
        <v>0</v>
      </c>
      <c r="AD2114" s="6">
        <f t="shared" ref="AD2114:AD2129" si="265">IF(RIGHT(K2114,10)="(ohne StA)",1,0)</f>
        <v>0</v>
      </c>
      <c r="AE2114" s="6">
        <f t="shared" si="262"/>
        <v>10</v>
      </c>
      <c r="AF2114" s="6" t="str">
        <f t="shared" ref="AF2114:AF2129" si="266">IF(AC2114=1,LEFT(K2114,AE2114-9),IF(AD2114=1,LEFT(K2114,AE2114-10),K2114))</f>
        <v>in Betrieb</v>
      </c>
    </row>
    <row r="2115" spans="1:32" x14ac:dyDescent="0.25">
      <c r="A2115" s="139"/>
      <c r="B2115" s="139" t="s">
        <v>3408</v>
      </c>
      <c r="C2115" s="139"/>
      <c r="D2115" s="139"/>
      <c r="E2115" s="139"/>
      <c r="F2115" s="139"/>
      <c r="G2115" s="139" t="s">
        <v>3718</v>
      </c>
      <c r="H2115" s="139"/>
      <c r="I2115" s="139"/>
      <c r="J2115" s="139"/>
      <c r="K2115" s="139" t="s">
        <v>1</v>
      </c>
      <c r="L2115" s="139" t="s">
        <v>16</v>
      </c>
      <c r="M2115" s="139"/>
      <c r="N2115" s="139"/>
      <c r="O2115" s="139" t="s">
        <v>16</v>
      </c>
      <c r="P2115" s="139"/>
      <c r="Q2115" s="139" t="s">
        <v>58</v>
      </c>
      <c r="R2115" s="140">
        <v>141.44049999999999</v>
      </c>
      <c r="S2115" s="140"/>
      <c r="T2115" s="151"/>
      <c r="U2115" s="140"/>
      <c r="V2115" s="164" t="s">
        <v>1</v>
      </c>
      <c r="W2115" s="170">
        <f t="shared" si="263"/>
        <v>2010</v>
      </c>
      <c r="X2115" s="170" t="e">
        <f>INDEX(Kraftwerksliste!$C$21:$Z$559,MATCH(A2115,Kraftwerksliste!$D$21:$D$559,0),17)</f>
        <v>#N/A</v>
      </c>
      <c r="Z2115" s="153" t="str" cm="1">
        <f t="array" aca="1" ref="Z2115" ca="1">CELL("format",I2115)</f>
        <v>G</v>
      </c>
      <c r="AA2115" s="6">
        <v>2114</v>
      </c>
      <c r="AB2115" s="173">
        <f t="shared" si="261"/>
        <v>2010</v>
      </c>
      <c r="AC2115" s="6">
        <f t="shared" si="264"/>
        <v>0</v>
      </c>
      <c r="AD2115" s="6">
        <f t="shared" si="265"/>
        <v>0</v>
      </c>
      <c r="AE2115" s="6">
        <f t="shared" si="262"/>
        <v>10</v>
      </c>
      <c r="AF2115" s="6" t="str">
        <f t="shared" si="266"/>
        <v>in Betrieb</v>
      </c>
    </row>
    <row r="2116" spans="1:32" x14ac:dyDescent="0.25">
      <c r="A2116" s="139"/>
      <c r="B2116" s="139" t="s">
        <v>3408</v>
      </c>
      <c r="C2116" s="139"/>
      <c r="D2116" s="139"/>
      <c r="E2116" s="139"/>
      <c r="F2116" s="139"/>
      <c r="G2116" s="139" t="s">
        <v>3718</v>
      </c>
      <c r="H2116" s="139"/>
      <c r="I2116" s="139"/>
      <c r="J2116" s="139"/>
      <c r="K2116" s="139" t="s">
        <v>1</v>
      </c>
      <c r="L2116" s="139" t="s">
        <v>17</v>
      </c>
      <c r="M2116" s="139"/>
      <c r="N2116" s="139"/>
      <c r="O2116" s="139" t="s">
        <v>17</v>
      </c>
      <c r="P2116" s="139"/>
      <c r="Q2116" s="139" t="s">
        <v>58</v>
      </c>
      <c r="R2116" s="140">
        <v>30.0946</v>
      </c>
      <c r="S2116" s="140"/>
      <c r="T2116" s="151"/>
      <c r="U2116" s="140"/>
      <c r="V2116" s="164" t="s">
        <v>1</v>
      </c>
      <c r="W2116" s="170">
        <f t="shared" si="263"/>
        <v>2010</v>
      </c>
      <c r="X2116" s="170" t="e">
        <f>INDEX(Kraftwerksliste!$C$21:$Z$559,MATCH(A2116,Kraftwerksliste!$D$21:$D$559,0),17)</f>
        <v>#N/A</v>
      </c>
      <c r="Z2116" s="153" t="str" cm="1">
        <f t="array" aca="1" ref="Z2116" ca="1">CELL("format",I2116)</f>
        <v>G</v>
      </c>
      <c r="AA2116" s="6">
        <v>2115</v>
      </c>
      <c r="AB2116" s="173">
        <f t="shared" si="261"/>
        <v>2010</v>
      </c>
      <c r="AC2116" s="6">
        <f t="shared" si="264"/>
        <v>0</v>
      </c>
      <c r="AD2116" s="6">
        <f t="shared" si="265"/>
        <v>0</v>
      </c>
      <c r="AE2116" s="6">
        <f t="shared" si="262"/>
        <v>10</v>
      </c>
      <c r="AF2116" s="6" t="str">
        <f t="shared" si="266"/>
        <v>in Betrieb</v>
      </c>
    </row>
    <row r="2117" spans="1:32" x14ac:dyDescent="0.25">
      <c r="A2117" s="139"/>
      <c r="B2117" s="139" t="s">
        <v>3408</v>
      </c>
      <c r="C2117" s="139"/>
      <c r="D2117" s="139"/>
      <c r="E2117" s="139"/>
      <c r="F2117" s="139"/>
      <c r="G2117" s="139" t="s">
        <v>3718</v>
      </c>
      <c r="H2117" s="139"/>
      <c r="I2117" s="139"/>
      <c r="J2117" s="139"/>
      <c r="K2117" s="139" t="s">
        <v>1</v>
      </c>
      <c r="L2117" s="139" t="s">
        <v>18</v>
      </c>
      <c r="M2117" s="139"/>
      <c r="N2117" s="139"/>
      <c r="O2117" s="139" t="s">
        <v>18</v>
      </c>
      <c r="P2117" s="139"/>
      <c r="Q2117" s="139" t="s">
        <v>58</v>
      </c>
      <c r="R2117" s="140">
        <v>22.234000000000002</v>
      </c>
      <c r="S2117" s="140"/>
      <c r="T2117" s="151"/>
      <c r="U2117" s="140"/>
      <c r="V2117" s="164" t="s">
        <v>1</v>
      </c>
      <c r="W2117" s="170">
        <f t="shared" si="263"/>
        <v>2010</v>
      </c>
      <c r="X2117" s="170" t="e">
        <f>INDEX(Kraftwerksliste!$C$21:$Z$559,MATCH(A2117,Kraftwerksliste!$D$21:$D$559,0),17)</f>
        <v>#N/A</v>
      </c>
      <c r="Z2117" s="153" t="str" cm="1">
        <f t="array" aca="1" ref="Z2117" ca="1">CELL("format",I2117)</f>
        <v>G</v>
      </c>
      <c r="AA2117" s="6">
        <v>2116</v>
      </c>
      <c r="AB2117" s="173">
        <f t="shared" ref="AB2117:AB2129" si="267">W2117</f>
        <v>2010</v>
      </c>
      <c r="AC2117" s="6">
        <f t="shared" si="264"/>
        <v>0</v>
      </c>
      <c r="AD2117" s="6">
        <f t="shared" si="265"/>
        <v>0</v>
      </c>
      <c r="AE2117" s="6">
        <f t="shared" si="262"/>
        <v>10</v>
      </c>
      <c r="AF2117" s="6" t="str">
        <f t="shared" si="266"/>
        <v>in Betrieb</v>
      </c>
    </row>
    <row r="2118" spans="1:32" x14ac:dyDescent="0.25">
      <c r="A2118" s="139"/>
      <c r="B2118" s="139" t="s">
        <v>3408</v>
      </c>
      <c r="C2118" s="139"/>
      <c r="D2118" s="139"/>
      <c r="E2118" s="139"/>
      <c r="F2118" s="139"/>
      <c r="G2118" s="139" t="s">
        <v>3718</v>
      </c>
      <c r="H2118" s="139"/>
      <c r="I2118" s="139"/>
      <c r="J2118" s="139"/>
      <c r="K2118" s="139" t="s">
        <v>1</v>
      </c>
      <c r="L2118" s="139" t="s">
        <v>19</v>
      </c>
      <c r="M2118" s="139"/>
      <c r="N2118" s="139"/>
      <c r="O2118" s="139" t="s">
        <v>19</v>
      </c>
      <c r="P2118" s="139"/>
      <c r="Q2118" s="139" t="s">
        <v>58</v>
      </c>
      <c r="R2118" s="140">
        <v>5.6554000000000002</v>
      </c>
      <c r="S2118" s="140"/>
      <c r="T2118" s="151"/>
      <c r="U2118" s="140"/>
      <c r="V2118" s="164" t="s">
        <v>1</v>
      </c>
      <c r="W2118" s="170">
        <f t="shared" si="263"/>
        <v>2010</v>
      </c>
      <c r="X2118" s="170" t="e">
        <f>INDEX(Kraftwerksliste!$C$21:$Z$559,MATCH(A2118,Kraftwerksliste!$D$21:$D$559,0),17)</f>
        <v>#N/A</v>
      </c>
      <c r="Z2118" s="153" t="str" cm="1">
        <f t="array" aca="1" ref="Z2118" ca="1">CELL("format",I2118)</f>
        <v>G</v>
      </c>
      <c r="AA2118" s="6">
        <v>2117</v>
      </c>
      <c r="AB2118" s="173">
        <f t="shared" si="267"/>
        <v>2010</v>
      </c>
      <c r="AC2118" s="6">
        <f t="shared" si="264"/>
        <v>0</v>
      </c>
      <c r="AD2118" s="6">
        <f t="shared" si="265"/>
        <v>0</v>
      </c>
      <c r="AE2118" s="6">
        <f t="shared" si="262"/>
        <v>10</v>
      </c>
      <c r="AF2118" s="6" t="str">
        <f t="shared" si="266"/>
        <v>in Betrieb</v>
      </c>
    </row>
    <row r="2119" spans="1:32" x14ac:dyDescent="0.25">
      <c r="A2119" s="139"/>
      <c r="B2119" s="139" t="s">
        <v>3408</v>
      </c>
      <c r="C2119" s="139"/>
      <c r="D2119" s="139"/>
      <c r="E2119" s="139"/>
      <c r="F2119" s="139"/>
      <c r="G2119" s="139" t="s">
        <v>3718</v>
      </c>
      <c r="H2119" s="139"/>
      <c r="I2119" s="139"/>
      <c r="J2119" s="139"/>
      <c r="K2119" s="139" t="s">
        <v>1</v>
      </c>
      <c r="L2119" s="139" t="s">
        <v>20</v>
      </c>
      <c r="M2119" s="139"/>
      <c r="N2119" s="139"/>
      <c r="O2119" s="139" t="s">
        <v>20</v>
      </c>
      <c r="P2119" s="139"/>
      <c r="Q2119" s="139" t="s">
        <v>58</v>
      </c>
      <c r="R2119" s="140">
        <v>3569.626650854399</v>
      </c>
      <c r="S2119" s="140"/>
      <c r="T2119" s="151"/>
      <c r="U2119" s="140"/>
      <c r="V2119" s="164" t="s">
        <v>1</v>
      </c>
      <c r="W2119" s="170">
        <f t="shared" si="263"/>
        <v>2010</v>
      </c>
      <c r="X2119" s="170" t="e">
        <f>INDEX(Kraftwerksliste!$C$21:$Z$559,MATCH(A2119,Kraftwerksliste!$D$21:$D$559,0),17)</f>
        <v>#N/A</v>
      </c>
      <c r="Z2119" s="153" t="str" cm="1">
        <f t="array" aca="1" ref="Z2119" ca="1">CELL("format",I2119)</f>
        <v>G</v>
      </c>
      <c r="AA2119" s="6">
        <v>2118</v>
      </c>
      <c r="AB2119" s="173">
        <f t="shared" si="267"/>
        <v>2010</v>
      </c>
      <c r="AC2119" s="6">
        <f t="shared" si="264"/>
        <v>0</v>
      </c>
      <c r="AD2119" s="6">
        <f t="shared" si="265"/>
        <v>0</v>
      </c>
      <c r="AE2119" s="6">
        <f t="shared" si="262"/>
        <v>10</v>
      </c>
      <c r="AF2119" s="6" t="str">
        <f t="shared" si="266"/>
        <v>in Betrieb</v>
      </c>
    </row>
    <row r="2120" spans="1:32" x14ac:dyDescent="0.25">
      <c r="A2120" s="139"/>
      <c r="B2120" s="139" t="s">
        <v>3408</v>
      </c>
      <c r="C2120" s="139"/>
      <c r="D2120" s="139"/>
      <c r="E2120" s="139"/>
      <c r="F2120" s="139"/>
      <c r="G2120" s="139" t="s">
        <v>3718</v>
      </c>
      <c r="H2120" s="139"/>
      <c r="I2120" s="139"/>
      <c r="J2120" s="139"/>
      <c r="K2120" s="139" t="s">
        <v>1</v>
      </c>
      <c r="L2120" s="139" t="s">
        <v>24</v>
      </c>
      <c r="M2120" s="139"/>
      <c r="N2120" s="139"/>
      <c r="O2120" s="139" t="s">
        <v>24</v>
      </c>
      <c r="P2120" s="139"/>
      <c r="Q2120" s="139" t="s">
        <v>58</v>
      </c>
      <c r="R2120" s="140">
        <v>79.464200000000005</v>
      </c>
      <c r="S2120" s="140"/>
      <c r="T2120" s="151"/>
      <c r="U2120" s="140"/>
      <c r="V2120" s="164" t="s">
        <v>1</v>
      </c>
      <c r="W2120" s="170">
        <f t="shared" si="263"/>
        <v>2010</v>
      </c>
      <c r="X2120" s="170" t="e">
        <f>INDEX(Kraftwerksliste!$C$21:$Z$559,MATCH(A2120,Kraftwerksliste!$D$21:$D$559,0),17)</f>
        <v>#N/A</v>
      </c>
      <c r="Z2120" s="153" t="str" cm="1">
        <f t="array" aca="1" ref="Z2120" ca="1">CELL("format",I2120)</f>
        <v>G</v>
      </c>
      <c r="AA2120" s="6">
        <v>2119</v>
      </c>
      <c r="AB2120" s="173">
        <f t="shared" si="267"/>
        <v>2010</v>
      </c>
      <c r="AC2120" s="6">
        <f t="shared" si="264"/>
        <v>0</v>
      </c>
      <c r="AD2120" s="6">
        <f t="shared" si="265"/>
        <v>0</v>
      </c>
      <c r="AE2120" s="6">
        <f t="shared" si="262"/>
        <v>10</v>
      </c>
      <c r="AF2120" s="6" t="str">
        <f t="shared" si="266"/>
        <v>in Betrieb</v>
      </c>
    </row>
    <row r="2121" spans="1:32" x14ac:dyDescent="0.25">
      <c r="A2121" s="139"/>
      <c r="B2121" s="139" t="s">
        <v>3408</v>
      </c>
      <c r="C2121" s="139"/>
      <c r="D2121" s="139"/>
      <c r="E2121" s="139"/>
      <c r="F2121" s="139"/>
      <c r="G2121" s="139" t="s">
        <v>3718</v>
      </c>
      <c r="H2121" s="139"/>
      <c r="I2121" s="139"/>
      <c r="J2121" s="139"/>
      <c r="K2121" s="139" t="s">
        <v>1</v>
      </c>
      <c r="L2121" s="139" t="s">
        <v>25</v>
      </c>
      <c r="M2121" s="139"/>
      <c r="N2121" s="139"/>
      <c r="O2121" s="139" t="s">
        <v>25</v>
      </c>
      <c r="P2121" s="139"/>
      <c r="Q2121" s="139" t="s">
        <v>58</v>
      </c>
      <c r="R2121" s="140">
        <v>258.12657999999999</v>
      </c>
      <c r="S2121" s="140"/>
      <c r="T2121" s="151"/>
      <c r="U2121" s="140"/>
      <c r="V2121" s="164" t="s">
        <v>1</v>
      </c>
      <c r="W2121" s="170">
        <f t="shared" si="263"/>
        <v>2010</v>
      </c>
      <c r="X2121" s="170" t="e">
        <f>INDEX(Kraftwerksliste!$C$21:$Z$559,MATCH(A2121,Kraftwerksliste!$D$21:$D$559,0),17)</f>
        <v>#N/A</v>
      </c>
      <c r="Z2121" s="153" t="str" cm="1">
        <f t="array" aca="1" ref="Z2121" ca="1">CELL("format",I2121)</f>
        <v>G</v>
      </c>
      <c r="AA2121" s="6">
        <v>2120</v>
      </c>
      <c r="AB2121" s="173">
        <f t="shared" si="267"/>
        <v>2010</v>
      </c>
      <c r="AC2121" s="6">
        <f t="shared" si="264"/>
        <v>0</v>
      </c>
      <c r="AD2121" s="6">
        <f t="shared" si="265"/>
        <v>0</v>
      </c>
      <c r="AE2121" s="6">
        <f t="shared" si="262"/>
        <v>10</v>
      </c>
      <c r="AF2121" s="6" t="str">
        <f t="shared" si="266"/>
        <v>in Betrieb</v>
      </c>
    </row>
    <row r="2122" spans="1:32" x14ac:dyDescent="0.25">
      <c r="A2122" s="139"/>
      <c r="B2122" s="139" t="s">
        <v>3408</v>
      </c>
      <c r="C2122" s="139"/>
      <c r="D2122" s="139"/>
      <c r="E2122" s="139"/>
      <c r="F2122" s="139"/>
      <c r="G2122" s="139" t="s">
        <v>3718</v>
      </c>
      <c r="H2122" s="139"/>
      <c r="I2122" s="139"/>
      <c r="J2122" s="139"/>
      <c r="K2122" s="139" t="s">
        <v>1</v>
      </c>
      <c r="L2122" s="139" t="s">
        <v>110</v>
      </c>
      <c r="M2122" s="139"/>
      <c r="N2122" s="139"/>
      <c r="O2122" s="139" t="s">
        <v>26</v>
      </c>
      <c r="P2122" s="139"/>
      <c r="Q2122" s="139" t="s">
        <v>58</v>
      </c>
      <c r="R2122" s="140">
        <v>0</v>
      </c>
      <c r="S2122" s="140"/>
      <c r="T2122" s="151"/>
      <c r="U2122" s="140"/>
      <c r="V2122" s="164" t="s">
        <v>1</v>
      </c>
      <c r="W2122" s="170">
        <f t="shared" si="263"/>
        <v>2010</v>
      </c>
      <c r="X2122" s="170" t="e">
        <f>INDEX(Kraftwerksliste!$C$21:$Z$559,MATCH(A2122,Kraftwerksliste!$D$21:$D$559,0),17)</f>
        <v>#N/A</v>
      </c>
      <c r="Z2122" s="153" t="str" cm="1">
        <f t="array" aca="1" ref="Z2122" ca="1">CELL("format",I2122)</f>
        <v>G</v>
      </c>
      <c r="AA2122" s="6">
        <v>2121</v>
      </c>
      <c r="AB2122" s="173">
        <f t="shared" si="267"/>
        <v>2010</v>
      </c>
      <c r="AC2122" s="6">
        <f t="shared" si="264"/>
        <v>0</v>
      </c>
      <c r="AD2122" s="6">
        <f t="shared" si="265"/>
        <v>0</v>
      </c>
      <c r="AE2122" s="6">
        <f t="shared" si="262"/>
        <v>10</v>
      </c>
      <c r="AF2122" s="6" t="str">
        <f t="shared" si="266"/>
        <v>in Betrieb</v>
      </c>
    </row>
    <row r="2123" spans="1:32" x14ac:dyDescent="0.25">
      <c r="A2123" s="139"/>
      <c r="B2123" s="139" t="s">
        <v>3408</v>
      </c>
      <c r="C2123" s="139"/>
      <c r="D2123" s="139"/>
      <c r="E2123" s="139"/>
      <c r="F2123" s="139"/>
      <c r="G2123" s="139" t="s">
        <v>3718</v>
      </c>
      <c r="H2123" s="139"/>
      <c r="I2123" s="139"/>
      <c r="J2123" s="139"/>
      <c r="K2123" s="139" t="s">
        <v>1</v>
      </c>
      <c r="L2123" s="139" t="s">
        <v>27</v>
      </c>
      <c r="M2123" s="139"/>
      <c r="N2123" s="139"/>
      <c r="O2123" s="139" t="s">
        <v>27</v>
      </c>
      <c r="P2123" s="139"/>
      <c r="Q2123" s="139" t="s">
        <v>58</v>
      </c>
      <c r="R2123" s="140">
        <v>502.32882714560208</v>
      </c>
      <c r="S2123" s="140"/>
      <c r="T2123" s="151"/>
      <c r="U2123" s="140"/>
      <c r="V2123" s="164" t="s">
        <v>1</v>
      </c>
      <c r="W2123" s="170">
        <f t="shared" si="263"/>
        <v>2010</v>
      </c>
      <c r="X2123" s="170" t="e">
        <f>INDEX(Kraftwerksliste!$C$21:$Z$559,MATCH(A2123,Kraftwerksliste!$D$21:$D$559,0),17)</f>
        <v>#N/A</v>
      </c>
      <c r="Z2123" s="153" t="str" cm="1">
        <f t="array" aca="1" ref="Z2123" ca="1">CELL("format",I2123)</f>
        <v>G</v>
      </c>
      <c r="AA2123" s="6">
        <v>2122</v>
      </c>
      <c r="AB2123" s="173">
        <f t="shared" si="267"/>
        <v>2010</v>
      </c>
      <c r="AC2123" s="6">
        <f t="shared" si="264"/>
        <v>0</v>
      </c>
      <c r="AD2123" s="6">
        <f t="shared" si="265"/>
        <v>0</v>
      </c>
      <c r="AE2123" s="6">
        <f t="shared" si="262"/>
        <v>10</v>
      </c>
      <c r="AF2123" s="6" t="str">
        <f t="shared" si="266"/>
        <v>in Betrieb</v>
      </c>
    </row>
    <row r="2124" spans="1:32" x14ac:dyDescent="0.25">
      <c r="A2124" s="139"/>
      <c r="B2124" s="139" t="s">
        <v>3408</v>
      </c>
      <c r="C2124" s="139"/>
      <c r="D2124" s="139"/>
      <c r="E2124" s="139"/>
      <c r="F2124" s="139"/>
      <c r="G2124" s="139" t="s">
        <v>3718</v>
      </c>
      <c r="H2124" s="139"/>
      <c r="I2124" s="139"/>
      <c r="J2124" s="139"/>
      <c r="K2124" s="139" t="s">
        <v>1</v>
      </c>
      <c r="L2124" s="139" t="s">
        <v>28</v>
      </c>
      <c r="M2124" s="139"/>
      <c r="N2124" s="139"/>
      <c r="O2124" s="139" t="s">
        <v>28</v>
      </c>
      <c r="P2124" s="139"/>
      <c r="Q2124" s="139" t="s">
        <v>58</v>
      </c>
      <c r="R2124" s="140">
        <v>1.673</v>
      </c>
      <c r="S2124" s="140"/>
      <c r="T2124" s="151"/>
      <c r="U2124" s="140"/>
      <c r="V2124" s="164" t="s">
        <v>1</v>
      </c>
      <c r="W2124" s="170">
        <f t="shared" si="263"/>
        <v>2010</v>
      </c>
      <c r="X2124" s="170" t="e">
        <f>INDEX(Kraftwerksliste!$C$21:$Z$559,MATCH(A2124,Kraftwerksliste!$D$21:$D$559,0),17)</f>
        <v>#N/A</v>
      </c>
      <c r="Z2124" s="153" t="str" cm="1">
        <f t="array" aca="1" ref="Z2124" ca="1">CELL("format",I2124)</f>
        <v>G</v>
      </c>
      <c r="AA2124" s="6">
        <v>2123</v>
      </c>
      <c r="AB2124" s="173">
        <f t="shared" si="267"/>
        <v>2010</v>
      </c>
      <c r="AC2124" s="6">
        <f t="shared" si="264"/>
        <v>0</v>
      </c>
      <c r="AD2124" s="6">
        <f t="shared" si="265"/>
        <v>0</v>
      </c>
      <c r="AE2124" s="6">
        <f t="shared" si="262"/>
        <v>10</v>
      </c>
      <c r="AF2124" s="6" t="str">
        <f t="shared" si="266"/>
        <v>in Betrieb</v>
      </c>
    </row>
    <row r="2125" spans="1:32" x14ac:dyDescent="0.25">
      <c r="A2125" s="139"/>
      <c r="B2125" s="139" t="s">
        <v>3408</v>
      </c>
      <c r="C2125" s="139"/>
      <c r="D2125" s="139"/>
      <c r="E2125" s="139"/>
      <c r="F2125" s="139"/>
      <c r="G2125" s="139" t="s">
        <v>3718</v>
      </c>
      <c r="H2125" s="139"/>
      <c r="I2125" s="139"/>
      <c r="J2125" s="139"/>
      <c r="K2125" s="139" t="s">
        <v>1</v>
      </c>
      <c r="L2125" s="139" t="s">
        <v>3868</v>
      </c>
      <c r="M2125" s="139"/>
      <c r="N2125" s="139"/>
      <c r="O2125" s="139" t="s">
        <v>407</v>
      </c>
      <c r="P2125" s="139"/>
      <c r="Q2125" s="139" t="s">
        <v>58</v>
      </c>
      <c r="R2125" s="140">
        <v>561.28760999999997</v>
      </c>
      <c r="S2125" s="140"/>
      <c r="T2125" s="151"/>
      <c r="U2125" s="140"/>
      <c r="V2125" s="164" t="s">
        <v>1</v>
      </c>
      <c r="W2125" s="170">
        <f t="shared" si="263"/>
        <v>2010</v>
      </c>
      <c r="X2125" s="170" t="e">
        <f>INDEX(Kraftwerksliste!$C$21:$Z$559,MATCH(A2125,Kraftwerksliste!$D$21:$D$559,0),17)</f>
        <v>#N/A</v>
      </c>
      <c r="Z2125" s="153" t="str" cm="1">
        <f t="array" aca="1" ref="Z2125" ca="1">CELL("format",I2125)</f>
        <v>G</v>
      </c>
      <c r="AA2125" s="6">
        <v>2124</v>
      </c>
      <c r="AB2125" s="173">
        <f t="shared" si="267"/>
        <v>2010</v>
      </c>
      <c r="AC2125" s="6">
        <f t="shared" si="264"/>
        <v>0</v>
      </c>
      <c r="AD2125" s="6">
        <f t="shared" si="265"/>
        <v>0</v>
      </c>
      <c r="AE2125" s="6">
        <f t="shared" si="262"/>
        <v>10</v>
      </c>
      <c r="AF2125" s="6" t="str">
        <f t="shared" si="266"/>
        <v>in Betrieb</v>
      </c>
    </row>
    <row r="2126" spans="1:32" x14ac:dyDescent="0.25">
      <c r="A2126" s="139"/>
      <c r="B2126" s="139" t="s">
        <v>3408</v>
      </c>
      <c r="C2126" s="139"/>
      <c r="D2126" s="139"/>
      <c r="E2126" s="139"/>
      <c r="F2126" s="139"/>
      <c r="G2126" s="139" t="s">
        <v>3718</v>
      </c>
      <c r="H2126" s="139"/>
      <c r="I2126" s="139"/>
      <c r="J2126" s="139"/>
      <c r="K2126" s="139" t="s">
        <v>1</v>
      </c>
      <c r="L2126" s="139" t="s">
        <v>1902</v>
      </c>
      <c r="M2126" s="139"/>
      <c r="N2126" s="139"/>
      <c r="O2126" s="139" t="s">
        <v>407</v>
      </c>
      <c r="P2126" s="139"/>
      <c r="Q2126" s="139" t="s">
        <v>58</v>
      </c>
      <c r="R2126" s="140">
        <v>70.646860000000004</v>
      </c>
      <c r="S2126" s="140"/>
      <c r="T2126" s="151"/>
      <c r="U2126" s="140"/>
      <c r="V2126" s="164" t="s">
        <v>1</v>
      </c>
      <c r="W2126" s="170">
        <f t="shared" si="263"/>
        <v>2010</v>
      </c>
      <c r="X2126" s="170" t="e">
        <f>INDEX(Kraftwerksliste!$C$21:$Z$559,MATCH(A2126,Kraftwerksliste!$D$21:$D$559,0),17)</f>
        <v>#N/A</v>
      </c>
      <c r="Z2126" s="153" t="str" cm="1">
        <f t="array" aca="1" ref="Z2126" ca="1">CELL("format",I2126)</f>
        <v>G</v>
      </c>
      <c r="AA2126" s="6">
        <v>2125</v>
      </c>
      <c r="AB2126" s="173">
        <f t="shared" si="267"/>
        <v>2010</v>
      </c>
      <c r="AC2126" s="6">
        <f t="shared" si="264"/>
        <v>0</v>
      </c>
      <c r="AD2126" s="6">
        <f t="shared" si="265"/>
        <v>0</v>
      </c>
      <c r="AE2126" s="6">
        <f t="shared" si="262"/>
        <v>10</v>
      </c>
      <c r="AF2126" s="6" t="str">
        <f t="shared" si="266"/>
        <v>in Betrieb</v>
      </c>
    </row>
    <row r="2127" spans="1:32" x14ac:dyDescent="0.25">
      <c r="A2127" s="139"/>
      <c r="B2127" s="139" t="s">
        <v>3408</v>
      </c>
      <c r="C2127" s="139"/>
      <c r="D2127" s="139"/>
      <c r="E2127" s="139"/>
      <c r="F2127" s="139"/>
      <c r="G2127" s="139" t="s">
        <v>3718</v>
      </c>
      <c r="H2127" s="139"/>
      <c r="I2127" s="139"/>
      <c r="J2127" s="139"/>
      <c r="K2127" s="139" t="s">
        <v>1</v>
      </c>
      <c r="L2127" s="139" t="s">
        <v>190</v>
      </c>
      <c r="M2127" s="139"/>
      <c r="N2127" s="139"/>
      <c r="O2127" s="139" t="s">
        <v>190</v>
      </c>
      <c r="P2127" s="139"/>
      <c r="Q2127" s="139" t="s">
        <v>58</v>
      </c>
      <c r="R2127" s="140">
        <v>93.952700000000021</v>
      </c>
      <c r="S2127" s="140"/>
      <c r="T2127" s="151"/>
      <c r="U2127" s="140"/>
      <c r="V2127" s="164" t="s">
        <v>1</v>
      </c>
      <c r="W2127" s="170">
        <f t="shared" si="263"/>
        <v>2010</v>
      </c>
      <c r="X2127" s="170" t="e">
        <f>INDEX(Kraftwerksliste!$C$21:$Z$559,MATCH(A2127,Kraftwerksliste!$D$21:$D$559,0),17)</f>
        <v>#N/A</v>
      </c>
      <c r="Z2127" s="153" t="str" cm="1">
        <f t="array" aca="1" ref="Z2127" ca="1">CELL("format",I2127)</f>
        <v>G</v>
      </c>
      <c r="AA2127" s="6">
        <v>2126</v>
      </c>
      <c r="AB2127" s="173">
        <f t="shared" si="267"/>
        <v>2010</v>
      </c>
      <c r="AC2127" s="6">
        <f t="shared" si="264"/>
        <v>0</v>
      </c>
      <c r="AD2127" s="6">
        <f t="shared" si="265"/>
        <v>0</v>
      </c>
      <c r="AE2127" s="6">
        <f t="shared" si="262"/>
        <v>10</v>
      </c>
      <c r="AF2127" s="6" t="str">
        <f t="shared" si="266"/>
        <v>in Betrieb</v>
      </c>
    </row>
    <row r="2128" spans="1:32" x14ac:dyDescent="0.25">
      <c r="A2128" s="139"/>
      <c r="B2128" s="139" t="s">
        <v>3408</v>
      </c>
      <c r="C2128" s="139"/>
      <c r="D2128" s="139"/>
      <c r="E2128" s="139"/>
      <c r="F2128" s="139"/>
      <c r="G2128" s="139" t="s">
        <v>3718</v>
      </c>
      <c r="H2128" s="139"/>
      <c r="I2128" s="139"/>
      <c r="J2128" s="139"/>
      <c r="K2128" s="139" t="s">
        <v>1</v>
      </c>
      <c r="L2128" s="139" t="s">
        <v>32</v>
      </c>
      <c r="M2128" s="139"/>
      <c r="N2128" s="139"/>
      <c r="O2128" s="139" t="s">
        <v>32</v>
      </c>
      <c r="P2128" s="139"/>
      <c r="Q2128" s="139" t="s">
        <v>58</v>
      </c>
      <c r="R2128" s="140">
        <v>19.742000000000001</v>
      </c>
      <c r="S2128" s="140"/>
      <c r="T2128" s="151"/>
      <c r="U2128" s="140"/>
      <c r="V2128" s="164" t="s">
        <v>1</v>
      </c>
      <c r="W2128" s="170">
        <f t="shared" si="263"/>
        <v>2010</v>
      </c>
      <c r="X2128" s="170" t="e">
        <f>INDEX(Kraftwerksliste!$C$21:$Z$559,MATCH(A2128,Kraftwerksliste!$D$21:$D$559,0),17)</f>
        <v>#N/A</v>
      </c>
      <c r="Z2128" s="153" t="str" cm="1">
        <f t="array" aca="1" ref="Z2128" ca="1">CELL("format",I2128)</f>
        <v>G</v>
      </c>
      <c r="AA2128" s="6">
        <v>2127</v>
      </c>
      <c r="AB2128" s="173">
        <f t="shared" si="267"/>
        <v>2010</v>
      </c>
      <c r="AC2128" s="6">
        <f t="shared" si="264"/>
        <v>0</v>
      </c>
      <c r="AD2128" s="6">
        <f t="shared" si="265"/>
        <v>0</v>
      </c>
      <c r="AE2128" s="6">
        <f>LEN(K2128)</f>
        <v>10</v>
      </c>
      <c r="AF2128" s="6" t="str">
        <f t="shared" si="266"/>
        <v>in Betrieb</v>
      </c>
    </row>
    <row r="2129" spans="1:32" x14ac:dyDescent="0.25">
      <c r="A2129" s="139"/>
      <c r="B2129" s="139" t="s">
        <v>3408</v>
      </c>
      <c r="C2129" s="139"/>
      <c r="D2129" s="139"/>
      <c r="E2129" s="139"/>
      <c r="F2129" s="139"/>
      <c r="G2129" s="139" t="s">
        <v>3718</v>
      </c>
      <c r="H2129" s="139"/>
      <c r="I2129" s="139"/>
      <c r="J2129" s="139"/>
      <c r="K2129" s="139" t="s">
        <v>1</v>
      </c>
      <c r="L2129" s="139" t="s">
        <v>3869</v>
      </c>
      <c r="M2129" s="139"/>
      <c r="N2129" s="139"/>
      <c r="O2129" s="139" t="s">
        <v>33</v>
      </c>
      <c r="P2129" s="139"/>
      <c r="Q2129" s="139" t="s">
        <v>58</v>
      </c>
      <c r="R2129" s="140">
        <v>0</v>
      </c>
      <c r="S2129" s="140"/>
      <c r="T2129" s="151"/>
      <c r="U2129" s="140"/>
      <c r="V2129" s="164" t="s">
        <v>1</v>
      </c>
      <c r="W2129" s="170">
        <f t="shared" si="263"/>
        <v>2010</v>
      </c>
      <c r="X2129" s="170" t="e">
        <f>INDEX(Kraftwerksliste!$C$21:$Z$559,MATCH(A2129,Kraftwerksliste!$D$21:$D$559,0),17)</f>
        <v>#N/A</v>
      </c>
      <c r="Z2129" s="153" t="str" cm="1">
        <f t="array" aca="1" ref="Z2129" ca="1">CELL("format",I2129)</f>
        <v>G</v>
      </c>
      <c r="AA2129" s="6">
        <v>2128</v>
      </c>
      <c r="AB2129" s="173">
        <f t="shared" si="267"/>
        <v>2010</v>
      </c>
      <c r="AC2129" s="6">
        <f t="shared" si="264"/>
        <v>0</v>
      </c>
      <c r="AD2129" s="6">
        <f t="shared" si="265"/>
        <v>0</v>
      </c>
      <c r="AE2129" s="6">
        <f>LEN(K2129)</f>
        <v>10</v>
      </c>
      <c r="AF2129" s="6" t="str">
        <f t="shared" si="266"/>
        <v>in Betrieb</v>
      </c>
    </row>
  </sheetData>
  <autoFilter ref="A1:Z2129" xr:uid="{00000000-0001-0000-0000-000000000000}">
    <sortState xmlns:xlrd2="http://schemas.microsoft.com/office/spreadsheetml/2017/richdata2" ref="A2:Z2129">
      <sortCondition ref="A1:A2129"/>
    </sortState>
  </autoFilter>
  <conditionalFormatting sqref="K748">
    <cfRule type="cellIs" dxfId="13" priority="5" operator="equal">
      <formula>I748</formula>
    </cfRule>
  </conditionalFormatting>
  <conditionalFormatting sqref="K744">
    <cfRule type="cellIs" dxfId="12" priority="4" operator="equal">
      <formula>I744</formula>
    </cfRule>
  </conditionalFormatting>
  <conditionalFormatting sqref="K745">
    <cfRule type="cellIs" dxfId="11" priority="3" operator="equal">
      <formula>I745</formula>
    </cfRule>
  </conditionalFormatting>
  <conditionalFormatting sqref="K747">
    <cfRule type="cellIs" dxfId="10" priority="2" operator="equal">
      <formula>I747</formula>
    </cfRule>
  </conditionalFormatting>
  <conditionalFormatting sqref="K749">
    <cfRule type="cellIs" dxfId="9" priority="1" operator="equal">
      <formula>I749</formula>
    </cfRule>
  </conditionalFormatting>
  <dataValidations count="4">
    <dataValidation type="list" allowBlank="1" showInputMessage="1" showErrorMessage="1" errorTitle="Fehler" error="Bitte wählen Sie eine Antwort aus der Liste aus." sqref="T478" xr:uid="{00000000-0002-0000-0000-000000000000}">
      <formula1>#REF!</formula1>
    </dataValidation>
    <dataValidation type="list" allowBlank="1" showInputMessage="1" showErrorMessage="1" sqref="K712:K715 K697 K694:K695 K2:K25" xr:uid="{00000000-0002-0000-0000-000001000000}">
      <formula1>#REF!</formula1>
    </dataValidation>
    <dataValidation type="whole" allowBlank="1" showInputMessage="1" showErrorMessage="1" sqref="I1330:J1349 I1351:J1351" xr:uid="{00000000-0002-0000-0000-000002000000}">
      <formula1>1900</formula1>
      <formula2>2013</formula2>
    </dataValidation>
    <dataValidation type="whole" allowBlank="1" showInputMessage="1" showErrorMessage="1" sqref="I979:J981" xr:uid="{00000000-0002-0000-0000-000003000000}">
      <formula1>1900</formula1>
      <formula2>2011</formula2>
    </dataValidation>
  </dataValidations>
  <pageMargins left="0.7" right="0.7" top="0.78740157499999996" bottom="0.78740157499999996" header="0.3" footer="0.3"/>
  <pageSetup paperSize="9" orientation="portrait" r:id="rId1"/>
  <legacy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000-000004000000}">
          <x14:formula1>
            <xm:f>'\\ITBONN01F035\Ref_603$\884 Berichtswesen\04 Erzeugungsmonitoring\[191114 Vertraulich_Interne Kraftwerksliste.xlsx]Dropdown-Listen'!#REF!</xm:f>
          </x14:formula1>
          <xm:sqref>K350:K464 K193:K348 K26:K191 K466:K506</xm:sqref>
        </x14:dataValidation>
        <x14:dataValidation type="list" allowBlank="1" showInputMessage="1" showErrorMessage="1" xr:uid="{00000000-0002-0000-0000-000005000000}">
          <x14:formula1>
            <xm:f>'J:\884 Berichtswesen\04 Erzeugungsmonitoring\Geschützter Bereich\2016\Nachfassaktion\[2016_05_09 Vertraulich_Interne Kraftwerksliste_BNetzA_603-1_2.xlsx]Dropdown-Listen'!#REF!</xm:f>
          </x14:formula1>
          <xm:sqref>K465</xm:sqref>
        </x14:dataValidation>
        <x14:dataValidation type="list" allowBlank="1" showInputMessage="1" showErrorMessage="1" xr:uid="{00000000-0002-0000-0000-000006000000}">
          <x14:formula1>
            <xm:f>'J:\884 Berichtswesen\04 Erzeugungsmonitoring\Geschützter Bereich\[200326 Vertraulich_Interne Kraftwerksliste.xlsx]Dropdown-Listen'!#REF!</xm:f>
          </x14:formula1>
          <xm:sqref>K696 K698:K711 K652:K693 K716:K772</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805C82-6533-461F-8FA5-8F19592E7FA2}">
  <sheetPr codeName="Tabelle6">
    <tabColor rgb="FFFFBF27"/>
  </sheetPr>
  <dimension ref="A1:AB560"/>
  <sheetViews>
    <sheetView zoomScale="70" zoomScaleNormal="70" workbookViewId="0">
      <selection activeCell="S23" sqref="S23"/>
    </sheetView>
  </sheetViews>
  <sheetFormatPr defaultColWidth="11.453125" defaultRowHeight="14.5" x14ac:dyDescent="0.35"/>
  <cols>
    <col min="1" max="1" width="3" style="179" customWidth="1"/>
    <col min="2" max="2" width="2.81640625" style="179" customWidth="1"/>
    <col min="3" max="3" width="13.81640625" style="179" customWidth="1"/>
    <col min="4" max="4" width="27.54296875" style="179" customWidth="1"/>
    <col min="5" max="5" width="44.81640625" style="179" customWidth="1"/>
    <col min="6" max="6" width="25" style="179" customWidth="1"/>
    <col min="7" max="7" width="21.81640625" style="179" customWidth="1"/>
    <col min="8" max="9" width="26.54296875" style="179" customWidth="1"/>
    <col min="10" max="10" width="22.453125" style="179" customWidth="1"/>
    <col min="11" max="11" width="31.453125" style="180" customWidth="1"/>
    <col min="12" max="12" width="19.81640625" style="179" customWidth="1"/>
    <col min="13" max="13" width="17.26953125" style="179" customWidth="1"/>
    <col min="14" max="14" width="18.81640625" style="179" hidden="1" customWidth="1"/>
    <col min="15" max="15" width="18.453125" style="179" hidden="1" customWidth="1"/>
    <col min="16" max="16" width="53" style="179" hidden="1" customWidth="1"/>
    <col min="17" max="17" width="24.1796875" style="179" customWidth="1"/>
    <col min="18" max="18" width="21.7265625" style="179" customWidth="1"/>
    <col min="19" max="19" width="29.54296875" style="179" customWidth="1"/>
    <col min="20" max="20" width="27.26953125" style="179" customWidth="1"/>
    <col min="21" max="21" width="15.1796875" style="179" customWidth="1"/>
    <col min="22" max="22" width="22.81640625" style="179" customWidth="1"/>
    <col min="23" max="23" width="35.81640625" style="179" customWidth="1"/>
    <col min="24" max="24" width="29.26953125" style="179" customWidth="1"/>
    <col min="25" max="25" width="25.81640625" style="179" customWidth="1"/>
    <col min="26" max="26" width="16.26953125" style="179" customWidth="1"/>
    <col min="27" max="27" width="3" style="179" customWidth="1"/>
    <col min="28" max="16384" width="11.453125" style="178"/>
  </cols>
  <sheetData>
    <row r="1" spans="1:28" ht="17.25" customHeight="1" thickBot="1" x14ac:dyDescent="0.4">
      <c r="A1" s="255"/>
      <c r="B1" s="255"/>
      <c r="C1" s="255"/>
      <c r="D1" s="255"/>
      <c r="E1" s="255"/>
      <c r="F1" s="255"/>
      <c r="G1" s="255"/>
      <c r="H1" s="255"/>
      <c r="I1" s="255"/>
      <c r="J1" s="255"/>
      <c r="K1" s="255"/>
      <c r="L1" s="255"/>
      <c r="M1" s="255"/>
      <c r="N1" s="255"/>
      <c r="O1" s="255"/>
      <c r="P1" s="255"/>
      <c r="Q1" s="255"/>
      <c r="R1" s="255"/>
      <c r="S1" s="255"/>
      <c r="T1" s="255"/>
      <c r="U1" s="255"/>
      <c r="V1" s="255"/>
      <c r="W1" s="255"/>
      <c r="X1" s="255"/>
      <c r="Y1" s="255"/>
      <c r="Z1" s="255"/>
      <c r="AA1" s="255"/>
      <c r="AB1" s="255"/>
    </row>
    <row r="2" spans="1:28" ht="14.25" customHeight="1" x14ac:dyDescent="0.35">
      <c r="A2" s="255"/>
      <c r="B2" s="265"/>
      <c r="C2" s="263"/>
      <c r="D2" s="264"/>
      <c r="E2" s="263"/>
      <c r="F2" s="263"/>
      <c r="G2" s="263"/>
      <c r="H2" s="263"/>
      <c r="I2" s="263"/>
      <c r="J2" s="263"/>
      <c r="K2" s="263"/>
      <c r="L2" s="263"/>
      <c r="M2" s="263"/>
      <c r="N2" s="263"/>
      <c r="O2" s="263"/>
      <c r="P2" s="263"/>
      <c r="Q2" s="263"/>
      <c r="R2" s="263"/>
      <c r="S2" s="263"/>
      <c r="T2" s="263"/>
      <c r="U2" s="263"/>
      <c r="V2" s="263"/>
      <c r="W2" s="263"/>
      <c r="X2" s="263"/>
      <c r="Y2" s="263"/>
      <c r="Z2" s="263"/>
      <c r="AA2" s="262"/>
      <c r="AB2" s="255"/>
    </row>
    <row r="3" spans="1:28" ht="82.5" customHeight="1" x14ac:dyDescent="0.35">
      <c r="A3" s="255"/>
      <c r="B3" s="195"/>
      <c r="C3" s="261" t="s">
        <v>7996</v>
      </c>
      <c r="D3" s="257"/>
      <c r="E3" s="260"/>
      <c r="F3" s="260"/>
      <c r="G3" s="260"/>
      <c r="H3" s="260"/>
      <c r="I3" s="260"/>
      <c r="J3" s="260"/>
      <c r="K3" s="260"/>
      <c r="L3" s="260"/>
      <c r="M3" s="260"/>
      <c r="N3" s="260"/>
      <c r="O3" s="260"/>
      <c r="P3" s="260"/>
      <c r="Q3" s="260"/>
      <c r="R3" s="260"/>
      <c r="S3" s="260"/>
      <c r="T3" s="260"/>
      <c r="U3" s="260"/>
      <c r="V3" s="260"/>
      <c r="W3" s="260"/>
      <c r="X3" s="260"/>
      <c r="Y3" s="260"/>
      <c r="Z3" s="259"/>
      <c r="AA3" s="185"/>
      <c r="AB3" s="255"/>
    </row>
    <row r="4" spans="1:28" ht="7.5" customHeight="1" x14ac:dyDescent="0.35">
      <c r="A4" s="255"/>
      <c r="B4" s="195"/>
      <c r="C4" s="251"/>
      <c r="D4" s="252"/>
      <c r="E4" s="251"/>
      <c r="F4" s="251"/>
      <c r="G4" s="251"/>
      <c r="H4" s="251"/>
      <c r="I4" s="251"/>
      <c r="J4" s="251"/>
      <c r="K4" s="251"/>
      <c r="L4" s="251"/>
      <c r="M4" s="251"/>
      <c r="N4" s="251"/>
      <c r="O4" s="251"/>
      <c r="P4" s="251"/>
      <c r="Q4" s="251"/>
      <c r="R4" s="251"/>
      <c r="S4" s="251"/>
      <c r="T4" s="251"/>
      <c r="U4" s="251"/>
      <c r="V4" s="251"/>
      <c r="W4" s="251"/>
      <c r="X4" s="251"/>
      <c r="Y4" s="251"/>
      <c r="Z4" s="251"/>
      <c r="AA4" s="185"/>
      <c r="AB4" s="179"/>
    </row>
    <row r="5" spans="1:28" ht="15.5" x14ac:dyDescent="0.35">
      <c r="A5" s="255"/>
      <c r="B5" s="195"/>
      <c r="C5" s="258" t="s">
        <v>7995</v>
      </c>
      <c r="D5" s="257"/>
      <c r="E5" s="257"/>
      <c r="F5" s="257"/>
      <c r="G5" s="257"/>
      <c r="H5" s="257"/>
      <c r="I5" s="257"/>
      <c r="J5" s="257"/>
      <c r="K5" s="257"/>
      <c r="L5" s="257"/>
      <c r="M5" s="257"/>
      <c r="N5" s="257"/>
      <c r="O5" s="257"/>
      <c r="P5" s="257"/>
      <c r="Q5" s="257"/>
      <c r="R5" s="257"/>
      <c r="S5" s="257"/>
      <c r="T5" s="257"/>
      <c r="U5" s="257"/>
      <c r="V5" s="257"/>
      <c r="W5" s="257"/>
      <c r="X5" s="257"/>
      <c r="Y5" s="257"/>
      <c r="Z5" s="256" t="str">
        <f>[4]Impressum!F5</f>
        <v xml:space="preserve">Version 2019.1.4 </v>
      </c>
      <c r="AA5" s="185"/>
      <c r="AB5" s="179"/>
    </row>
    <row r="6" spans="1:28" ht="7.5" customHeight="1" x14ac:dyDescent="0.35">
      <c r="A6" s="255"/>
      <c r="B6" s="195"/>
      <c r="C6" s="251"/>
      <c r="D6" s="252"/>
      <c r="E6" s="251"/>
      <c r="F6" s="251"/>
      <c r="G6" s="251"/>
      <c r="H6" s="251"/>
      <c r="I6" s="251"/>
      <c r="J6" s="251"/>
      <c r="K6" s="251"/>
      <c r="L6" s="251"/>
      <c r="M6" s="251"/>
      <c r="N6" s="251"/>
      <c r="O6" s="251"/>
      <c r="P6" s="251"/>
      <c r="Q6" s="251"/>
      <c r="R6" s="251"/>
      <c r="S6" s="251"/>
      <c r="T6" s="251"/>
      <c r="U6" s="251"/>
      <c r="V6" s="251"/>
      <c r="W6" s="251"/>
      <c r="X6" s="251"/>
      <c r="Y6" s="251"/>
      <c r="Z6" s="251"/>
      <c r="AA6" s="185"/>
      <c r="AB6" s="179"/>
    </row>
    <row r="7" spans="1:28" ht="78.75" customHeight="1" x14ac:dyDescent="0.35">
      <c r="B7" s="195"/>
      <c r="C7" s="284" t="s">
        <v>7994</v>
      </c>
      <c r="D7" s="285"/>
      <c r="E7" s="285"/>
      <c r="F7" s="285"/>
      <c r="G7" s="285"/>
      <c r="H7" s="285"/>
      <c r="I7" s="285"/>
      <c r="J7" s="285"/>
      <c r="K7" s="285"/>
      <c r="L7" s="254"/>
      <c r="M7" s="254"/>
      <c r="N7" s="254"/>
      <c r="O7" s="254"/>
      <c r="P7" s="254"/>
      <c r="Q7" s="254"/>
      <c r="R7" s="254"/>
      <c r="S7" s="254"/>
      <c r="T7" s="254"/>
      <c r="U7" s="254"/>
      <c r="V7" s="254"/>
      <c r="W7" s="254"/>
      <c r="X7" s="254"/>
      <c r="Y7" s="254"/>
      <c r="Z7" s="253"/>
      <c r="AA7" s="185"/>
      <c r="AB7" s="179"/>
    </row>
    <row r="8" spans="1:28" ht="15" thickBot="1" x14ac:dyDescent="0.4">
      <c r="B8" s="195"/>
      <c r="C8" s="251"/>
      <c r="D8" s="252"/>
      <c r="E8" s="251"/>
      <c r="F8" s="251"/>
      <c r="G8" s="251"/>
      <c r="H8" s="251"/>
      <c r="I8" s="251"/>
      <c r="J8" s="251"/>
      <c r="K8" s="251"/>
      <c r="L8" s="251"/>
      <c r="M8" s="251"/>
      <c r="N8" s="251"/>
      <c r="O8" s="251"/>
      <c r="P8" s="251"/>
      <c r="Q8" s="251"/>
      <c r="R8" s="251"/>
      <c r="S8" s="251"/>
      <c r="T8" s="251"/>
      <c r="U8" s="251"/>
      <c r="V8" s="251"/>
      <c r="W8" s="251"/>
      <c r="X8" s="251"/>
      <c r="Y8" s="251"/>
      <c r="Z8" s="251"/>
      <c r="AA8" s="185"/>
      <c r="AB8" s="179"/>
    </row>
    <row r="9" spans="1:28" x14ac:dyDescent="0.35">
      <c r="B9" s="195"/>
      <c r="C9" s="250"/>
      <c r="D9" s="249"/>
      <c r="E9" s="248"/>
      <c r="F9" s="247"/>
      <c r="G9" s="247"/>
      <c r="H9" s="247"/>
      <c r="I9" s="247"/>
      <c r="J9" s="247"/>
      <c r="K9" s="247"/>
      <c r="L9" s="247"/>
      <c r="M9" s="247"/>
      <c r="N9" s="247"/>
      <c r="O9" s="247"/>
      <c r="P9" s="247"/>
      <c r="Q9" s="247"/>
      <c r="R9" s="247"/>
      <c r="S9" s="247"/>
      <c r="T9" s="247"/>
      <c r="U9" s="247"/>
      <c r="V9" s="247"/>
      <c r="W9" s="247"/>
      <c r="X9" s="247"/>
      <c r="Y9" s="247"/>
      <c r="Z9" s="246"/>
      <c r="AA9" s="185"/>
      <c r="AB9" s="179"/>
    </row>
    <row r="10" spans="1:28" ht="64.5" customHeight="1" thickBot="1" x14ac:dyDescent="0.4">
      <c r="B10" s="195"/>
      <c r="C10" s="245" t="s">
        <v>7993</v>
      </c>
      <c r="D10" s="243" t="s">
        <v>38</v>
      </c>
      <c r="E10" s="244" t="s">
        <v>39</v>
      </c>
      <c r="F10" s="243" t="s">
        <v>40</v>
      </c>
      <c r="G10" s="243" t="s">
        <v>41</v>
      </c>
      <c r="H10" s="243" t="s">
        <v>42</v>
      </c>
      <c r="I10" s="242" t="s">
        <v>7992</v>
      </c>
      <c r="J10" s="242" t="s">
        <v>44</v>
      </c>
      <c r="K10" s="242" t="s">
        <v>45</v>
      </c>
      <c r="L10" s="242" t="s">
        <v>7991</v>
      </c>
      <c r="M10" s="242" t="s">
        <v>7990</v>
      </c>
      <c r="N10" s="242" t="s">
        <v>47</v>
      </c>
      <c r="O10" s="242" t="s">
        <v>48</v>
      </c>
      <c r="P10" s="242" t="s">
        <v>49</v>
      </c>
      <c r="Q10" s="241" t="s">
        <v>7989</v>
      </c>
      <c r="R10" s="241" t="s">
        <v>7988</v>
      </c>
      <c r="S10" s="241" t="s">
        <v>7987</v>
      </c>
      <c r="T10" s="241" t="s">
        <v>7986</v>
      </c>
      <c r="U10" s="241" t="s">
        <v>7985</v>
      </c>
      <c r="V10" s="241" t="s">
        <v>7984</v>
      </c>
      <c r="W10" s="242" t="s">
        <v>7983</v>
      </c>
      <c r="X10" s="241" t="s">
        <v>7982</v>
      </c>
      <c r="Y10" s="241" t="s">
        <v>7981</v>
      </c>
      <c r="Z10" s="240" t="s">
        <v>7980</v>
      </c>
      <c r="AA10" s="185"/>
      <c r="AB10" s="179"/>
    </row>
    <row r="11" spans="1:28" ht="18.75" customHeight="1" x14ac:dyDescent="0.35">
      <c r="B11" s="195"/>
      <c r="C11" s="204" t="s">
        <v>58</v>
      </c>
      <c r="D11" s="237" t="s">
        <v>7979</v>
      </c>
      <c r="E11" s="237" t="s">
        <v>7979</v>
      </c>
      <c r="F11" s="237" t="s">
        <v>7979</v>
      </c>
      <c r="G11" s="237" t="s">
        <v>7979</v>
      </c>
      <c r="H11" s="237" t="s">
        <v>7979</v>
      </c>
      <c r="I11" s="237" t="s">
        <v>7979</v>
      </c>
      <c r="J11" s="237" t="s">
        <v>7979</v>
      </c>
      <c r="K11" s="237" t="s">
        <v>7979</v>
      </c>
      <c r="L11" s="237" t="s">
        <v>7979</v>
      </c>
      <c r="M11" s="237" t="s">
        <v>7979</v>
      </c>
      <c r="N11" s="236"/>
      <c r="O11" s="236"/>
      <c r="P11" s="236"/>
      <c r="Q11" s="236" t="s">
        <v>7978</v>
      </c>
      <c r="R11" s="236" t="s">
        <v>7978</v>
      </c>
      <c r="S11" s="237" t="s">
        <v>7979</v>
      </c>
      <c r="T11" s="237" t="s">
        <v>7979</v>
      </c>
      <c r="U11" s="236" t="s">
        <v>7978</v>
      </c>
      <c r="V11" s="237" t="s">
        <v>7979</v>
      </c>
      <c r="W11" s="236" t="s">
        <v>7978</v>
      </c>
      <c r="X11" s="197">
        <f>IF(ISNUMBER((1-VLOOKUP(R11,[4]Start!$H$33:$I$40,2,FALSE)/100)*W11),(1-VLOOKUP(R11,[4]Start!$H$33:$I$40,2,FALSE)/100)*W11,0)</f>
        <v>0</v>
      </c>
      <c r="Y11" s="197">
        <f>IF(ISNUMBER(VLOOKUP(Q11,[4]Start!$C$9:$D$15,2,FALSE)+VLOOKUP(Q11,[4]Start!$C$23:$D$29,2,FALSE)),VLOOKUP(Q11,[4]Start!$C$9:$D$15,2,FALSE)+VLOOKUP(Q11,[4]Start!$C$23:$D$29,2,FALSE),0)</f>
        <v>0</v>
      </c>
      <c r="Z11" s="196">
        <f>IF(ISNUMBER((Y11/U11)+[4]Start!$D$19*(VLOOKUP(Q11,[4]Start!$M$33:$N$39,2,FALSE)/U11)+VLOOKUP(R11,[4]Start!$C$33:$D$40,2,FALSE)),(Y11/U11)+[4]Start!$D$19*(VLOOKUP(Q11,[4]Start!$M$33:$N$39,2,FALSE)/U11)+VLOOKUP(R11,[4]Start!$C$33:$D$40,2,FALSE),0)</f>
        <v>0</v>
      </c>
      <c r="AA11" s="185"/>
      <c r="AB11" s="179"/>
    </row>
    <row r="12" spans="1:28" ht="18.75" customHeight="1" x14ac:dyDescent="0.35">
      <c r="B12" s="195"/>
      <c r="C12" s="204" t="s">
        <v>58</v>
      </c>
      <c r="D12" s="237" t="s">
        <v>7979</v>
      </c>
      <c r="E12" s="237" t="s">
        <v>7979</v>
      </c>
      <c r="F12" s="237" t="s">
        <v>7979</v>
      </c>
      <c r="G12" s="237" t="s">
        <v>7979</v>
      </c>
      <c r="H12" s="237" t="s">
        <v>7979</v>
      </c>
      <c r="I12" s="237" t="s">
        <v>7979</v>
      </c>
      <c r="J12" s="237" t="s">
        <v>7979</v>
      </c>
      <c r="K12" s="237" t="s">
        <v>7979</v>
      </c>
      <c r="L12" s="237" t="s">
        <v>7979</v>
      </c>
      <c r="M12" s="237" t="s">
        <v>7979</v>
      </c>
      <c r="N12" s="239"/>
      <c r="O12" s="239"/>
      <c r="P12" s="238"/>
      <c r="Q12" s="236" t="s">
        <v>7978</v>
      </c>
      <c r="R12" s="236" t="s">
        <v>7978</v>
      </c>
      <c r="S12" s="237" t="s">
        <v>7979</v>
      </c>
      <c r="T12" s="237" t="s">
        <v>7979</v>
      </c>
      <c r="U12" s="236" t="s">
        <v>7978</v>
      </c>
      <c r="V12" s="237" t="s">
        <v>7979</v>
      </c>
      <c r="W12" s="236" t="s">
        <v>7978</v>
      </c>
      <c r="X12" s="197">
        <f>IF(ISNUMBER((1-VLOOKUP(R12,[4]Start!$H$33:$I$40,2,FALSE)/100)*W12),(1-VLOOKUP(R12,[4]Start!$H$33:$I$40,2,FALSE)/100)*W12,0)</f>
        <v>0</v>
      </c>
      <c r="Y12" s="197">
        <f>IF(ISNUMBER(VLOOKUP(Q12,[4]Start!$C$9:$D$15,2,FALSE)+VLOOKUP(Q12,[4]Start!$C$23:$D$29,2,FALSE)),VLOOKUP(Q12,[4]Start!$C$9:$D$15,2,FALSE)+VLOOKUP(Q12,[4]Start!$C$23:$D$29,2,FALSE),0)</f>
        <v>0</v>
      </c>
      <c r="Z12" s="196">
        <f>IF(ISNUMBER((Y12/U12)+[4]Start!$D$19*(VLOOKUP(Q12,[4]Start!$M$33:$N$39,2,FALSE)/U12)+VLOOKUP(R12,[4]Start!$C$33:$D$40,2,FALSE)),(Y12/U12)+[4]Start!$D$19*(VLOOKUP(Q12,[4]Start!$M$33:$N$39,2,FALSE)/U12)+VLOOKUP(R12,[4]Start!$C$33:$D$40,2,FALSE),0)</f>
        <v>0</v>
      </c>
      <c r="AA12" s="185"/>
      <c r="AB12" s="179"/>
    </row>
    <row r="13" spans="1:28" ht="18.75" customHeight="1" x14ac:dyDescent="0.35">
      <c r="B13" s="195"/>
      <c r="C13" s="204" t="s">
        <v>58</v>
      </c>
      <c r="D13" s="237" t="s">
        <v>7979</v>
      </c>
      <c r="E13" s="237" t="s">
        <v>7979</v>
      </c>
      <c r="F13" s="237" t="s">
        <v>7979</v>
      </c>
      <c r="G13" s="237" t="s">
        <v>7979</v>
      </c>
      <c r="H13" s="237" t="s">
        <v>7979</v>
      </c>
      <c r="I13" s="237" t="s">
        <v>7979</v>
      </c>
      <c r="J13" s="237" t="s">
        <v>7979</v>
      </c>
      <c r="K13" s="237" t="s">
        <v>7979</v>
      </c>
      <c r="L13" s="237" t="s">
        <v>7979</v>
      </c>
      <c r="M13" s="237" t="s">
        <v>7979</v>
      </c>
      <c r="N13" s="239"/>
      <c r="O13" s="239"/>
      <c r="P13" s="238"/>
      <c r="Q13" s="236" t="s">
        <v>7978</v>
      </c>
      <c r="R13" s="236" t="s">
        <v>7978</v>
      </c>
      <c r="S13" s="237" t="s">
        <v>7979</v>
      </c>
      <c r="T13" s="237" t="s">
        <v>7979</v>
      </c>
      <c r="U13" s="236" t="s">
        <v>7978</v>
      </c>
      <c r="V13" s="237" t="s">
        <v>7979</v>
      </c>
      <c r="W13" s="236" t="s">
        <v>7978</v>
      </c>
      <c r="X13" s="197">
        <f>IF(ISNUMBER((1-VLOOKUP(R13,[4]Start!$H$33:$I$40,2,FALSE)/100)*W13),(1-VLOOKUP(R13,[4]Start!$H$33:$I$40,2,FALSE)/100)*W13,0)</f>
        <v>0</v>
      </c>
      <c r="Y13" s="197">
        <f>IF(ISNUMBER(VLOOKUP(Q13,[4]Start!$C$9:$D$15,2,FALSE)+VLOOKUP(Q13,[4]Start!$C$23:$D$29,2,FALSE)),VLOOKUP(Q13,[4]Start!$C$9:$D$15,2,FALSE)+VLOOKUP(Q13,[4]Start!$C$23:$D$29,2,FALSE),0)</f>
        <v>0</v>
      </c>
      <c r="Z13" s="196">
        <f>IF(ISNUMBER((Y13/U13)+[4]Start!$D$19*(VLOOKUP(Q13,[4]Start!$M$33:$N$39,2,FALSE)/U13)+VLOOKUP(R13,[4]Start!$C$33:$D$40,2,FALSE)),(Y13/U13)+[4]Start!$D$19*(VLOOKUP(Q13,[4]Start!$M$33:$N$39,2,FALSE)/U13)+VLOOKUP(R13,[4]Start!$C$33:$D$40,2,FALSE),0)</f>
        <v>0</v>
      </c>
      <c r="AA13" s="185"/>
      <c r="AB13" s="179"/>
    </row>
    <row r="14" spans="1:28" ht="18.75" customHeight="1" x14ac:dyDescent="0.35">
      <c r="B14" s="195"/>
      <c r="C14" s="204" t="s">
        <v>58</v>
      </c>
      <c r="D14" s="237" t="s">
        <v>7979</v>
      </c>
      <c r="E14" s="237" t="s">
        <v>7979</v>
      </c>
      <c r="F14" s="237" t="s">
        <v>7979</v>
      </c>
      <c r="G14" s="237" t="s">
        <v>7979</v>
      </c>
      <c r="H14" s="237" t="s">
        <v>7979</v>
      </c>
      <c r="I14" s="237" t="s">
        <v>7979</v>
      </c>
      <c r="J14" s="237" t="s">
        <v>7979</v>
      </c>
      <c r="K14" s="237" t="s">
        <v>7979</v>
      </c>
      <c r="L14" s="237" t="s">
        <v>7979</v>
      </c>
      <c r="M14" s="237" t="s">
        <v>7979</v>
      </c>
      <c r="N14" s="239"/>
      <c r="O14" s="239"/>
      <c r="P14" s="238"/>
      <c r="Q14" s="236" t="s">
        <v>7978</v>
      </c>
      <c r="R14" s="236" t="s">
        <v>7978</v>
      </c>
      <c r="S14" s="237" t="s">
        <v>7979</v>
      </c>
      <c r="T14" s="237" t="s">
        <v>7979</v>
      </c>
      <c r="U14" s="236" t="s">
        <v>7978</v>
      </c>
      <c r="V14" s="237" t="s">
        <v>7979</v>
      </c>
      <c r="W14" s="236" t="s">
        <v>7978</v>
      </c>
      <c r="X14" s="197">
        <f>IF(ISNUMBER((1-VLOOKUP(R14,[4]Start!$H$33:$I$40,2,FALSE)/100)*W14),(1-VLOOKUP(R14,[4]Start!$H$33:$I$40,2,FALSE)/100)*W14,0)</f>
        <v>0</v>
      </c>
      <c r="Y14" s="197">
        <f>IF(ISNUMBER(VLOOKUP(Q14,[4]Start!$C$9:$D$15,2,FALSE)+VLOOKUP(Q14,[4]Start!$C$23:$D$29,2,FALSE)),VLOOKUP(Q14,[4]Start!$C$9:$D$15,2,FALSE)+VLOOKUP(Q14,[4]Start!$C$23:$D$29,2,FALSE),0)</f>
        <v>0</v>
      </c>
      <c r="Z14" s="196">
        <f>IF(ISNUMBER((Y14/U14)+[4]Start!$D$19*(VLOOKUP(Q14,[4]Start!$M$33:$N$39,2,FALSE)/U14)+VLOOKUP(R14,[4]Start!$C$33:$D$40,2,FALSE)),(Y14/U14)+[4]Start!$D$19*(VLOOKUP(Q14,[4]Start!$M$33:$N$39,2,FALSE)/U14)+VLOOKUP(R14,[4]Start!$C$33:$D$40,2,FALSE),0)</f>
        <v>0</v>
      </c>
      <c r="AA14" s="185"/>
      <c r="AB14" s="179"/>
    </row>
    <row r="15" spans="1:28" ht="18.75" customHeight="1" x14ac:dyDescent="0.35">
      <c r="B15" s="195"/>
      <c r="C15" s="204" t="s">
        <v>58</v>
      </c>
      <c r="D15" s="237" t="s">
        <v>7979</v>
      </c>
      <c r="E15" s="237" t="s">
        <v>7979</v>
      </c>
      <c r="F15" s="237" t="s">
        <v>7979</v>
      </c>
      <c r="G15" s="237" t="s">
        <v>7979</v>
      </c>
      <c r="H15" s="237" t="s">
        <v>7979</v>
      </c>
      <c r="I15" s="237" t="s">
        <v>7979</v>
      </c>
      <c r="J15" s="237" t="s">
        <v>7979</v>
      </c>
      <c r="K15" s="237" t="s">
        <v>7979</v>
      </c>
      <c r="L15" s="237" t="s">
        <v>7979</v>
      </c>
      <c r="M15" s="237" t="s">
        <v>7979</v>
      </c>
      <c r="N15" s="239"/>
      <c r="O15" s="239"/>
      <c r="P15" s="238"/>
      <c r="Q15" s="236" t="s">
        <v>7978</v>
      </c>
      <c r="R15" s="236" t="s">
        <v>7978</v>
      </c>
      <c r="S15" s="237" t="s">
        <v>7979</v>
      </c>
      <c r="T15" s="237" t="s">
        <v>7979</v>
      </c>
      <c r="U15" s="236" t="s">
        <v>7978</v>
      </c>
      <c r="V15" s="237" t="s">
        <v>7979</v>
      </c>
      <c r="W15" s="236" t="s">
        <v>7978</v>
      </c>
      <c r="X15" s="197">
        <f>IF(ISNUMBER((1-VLOOKUP(R15,[4]Start!$H$33:$I$40,2,FALSE)/100)*W15),(1-VLOOKUP(R15,[4]Start!$H$33:$I$40,2,FALSE)/100)*W15,0)</f>
        <v>0</v>
      </c>
      <c r="Y15" s="197">
        <f>IF(ISNUMBER(VLOOKUP(Q15,[4]Start!$C$9:$D$15,2,FALSE)+VLOOKUP(Q15,[4]Start!$C$23:$D$29,2,FALSE)),VLOOKUP(Q15,[4]Start!$C$9:$D$15,2,FALSE)+VLOOKUP(Q15,[4]Start!$C$23:$D$29,2,FALSE),0)</f>
        <v>0</v>
      </c>
      <c r="Z15" s="196">
        <f>IF(ISNUMBER((Y15/U15)+[4]Start!$D$19*(VLOOKUP(Q15,[4]Start!$M$33:$N$39,2,FALSE)/U15)+VLOOKUP(R15,[4]Start!$C$33:$D$40,2,FALSE)),(Y15/U15)+[4]Start!$D$19*(VLOOKUP(Q15,[4]Start!$M$33:$N$39,2,FALSE)/U15)+VLOOKUP(R15,[4]Start!$C$33:$D$40,2,FALSE),0)</f>
        <v>0</v>
      </c>
      <c r="AA15" s="185"/>
      <c r="AB15" s="179"/>
    </row>
    <row r="16" spans="1:28" ht="18.75" customHeight="1" x14ac:dyDescent="0.35">
      <c r="B16" s="195"/>
      <c r="C16" s="204" t="s">
        <v>58</v>
      </c>
      <c r="D16" s="237" t="s">
        <v>7979</v>
      </c>
      <c r="E16" s="237" t="s">
        <v>7979</v>
      </c>
      <c r="F16" s="237" t="s">
        <v>7979</v>
      </c>
      <c r="G16" s="237" t="s">
        <v>7979</v>
      </c>
      <c r="H16" s="237" t="s">
        <v>7979</v>
      </c>
      <c r="I16" s="237" t="s">
        <v>7979</v>
      </c>
      <c r="J16" s="237" t="s">
        <v>7979</v>
      </c>
      <c r="K16" s="237" t="s">
        <v>7979</v>
      </c>
      <c r="L16" s="237" t="s">
        <v>7979</v>
      </c>
      <c r="M16" s="237" t="s">
        <v>7979</v>
      </c>
      <c r="N16" s="239"/>
      <c r="O16" s="239"/>
      <c r="P16" s="238"/>
      <c r="Q16" s="236" t="s">
        <v>7978</v>
      </c>
      <c r="R16" s="236" t="s">
        <v>7978</v>
      </c>
      <c r="S16" s="237" t="s">
        <v>7979</v>
      </c>
      <c r="T16" s="237" t="s">
        <v>7979</v>
      </c>
      <c r="U16" s="236" t="s">
        <v>7978</v>
      </c>
      <c r="V16" s="237" t="s">
        <v>7979</v>
      </c>
      <c r="W16" s="236" t="s">
        <v>7978</v>
      </c>
      <c r="X16" s="197">
        <f>IF(ISNUMBER((1-VLOOKUP(R16,[4]Start!$H$33:$I$40,2,FALSE)/100)*W16),(1-VLOOKUP(R16,[4]Start!$H$33:$I$40,2,FALSE)/100)*W16,0)</f>
        <v>0</v>
      </c>
      <c r="Y16" s="197">
        <f>IF(ISNUMBER(VLOOKUP(Q16,[4]Start!$C$9:$D$15,2,FALSE)+VLOOKUP(Q16,[4]Start!$C$23:$D$29,2,FALSE)),VLOOKUP(Q16,[4]Start!$C$9:$D$15,2,FALSE)+VLOOKUP(Q16,[4]Start!$C$23:$D$29,2,FALSE),0)</f>
        <v>0</v>
      </c>
      <c r="Z16" s="196">
        <f>IF(ISNUMBER((Y16/U16)+[4]Start!$D$19*(VLOOKUP(Q16,[4]Start!$M$33:$N$39,2,FALSE)/U16)+VLOOKUP(R16,[4]Start!$C$33:$D$40,2,FALSE)),(Y16/U16)+[4]Start!$D$19*(VLOOKUP(Q16,[4]Start!$M$33:$N$39,2,FALSE)/U16)+VLOOKUP(R16,[4]Start!$C$33:$D$40,2,FALSE),0)</f>
        <v>0</v>
      </c>
      <c r="AA16" s="185"/>
      <c r="AB16" s="179"/>
    </row>
    <row r="17" spans="2:28" ht="18.75" customHeight="1" x14ac:dyDescent="0.35">
      <c r="B17" s="195"/>
      <c r="C17" s="204" t="s">
        <v>58</v>
      </c>
      <c r="D17" s="237" t="s">
        <v>7979</v>
      </c>
      <c r="E17" s="237" t="s">
        <v>7979</v>
      </c>
      <c r="F17" s="237" t="s">
        <v>7979</v>
      </c>
      <c r="G17" s="237" t="s">
        <v>7979</v>
      </c>
      <c r="H17" s="237" t="s">
        <v>7979</v>
      </c>
      <c r="I17" s="237" t="s">
        <v>7979</v>
      </c>
      <c r="J17" s="237" t="s">
        <v>7979</v>
      </c>
      <c r="K17" s="237" t="s">
        <v>7979</v>
      </c>
      <c r="L17" s="237" t="s">
        <v>7979</v>
      </c>
      <c r="M17" s="237" t="s">
        <v>7979</v>
      </c>
      <c r="N17" s="239"/>
      <c r="O17" s="239"/>
      <c r="P17" s="238"/>
      <c r="Q17" s="236" t="s">
        <v>7978</v>
      </c>
      <c r="R17" s="236" t="s">
        <v>7978</v>
      </c>
      <c r="S17" s="237" t="s">
        <v>7979</v>
      </c>
      <c r="T17" s="237" t="s">
        <v>7979</v>
      </c>
      <c r="U17" s="236" t="s">
        <v>7978</v>
      </c>
      <c r="V17" s="237" t="s">
        <v>7979</v>
      </c>
      <c r="W17" s="236" t="s">
        <v>7978</v>
      </c>
      <c r="X17" s="197">
        <f>IF(ISNUMBER((1-VLOOKUP(R17,[4]Start!$H$33:$I$40,2,FALSE)/100)*W17),(1-VLOOKUP(R17,[4]Start!$H$33:$I$40,2,FALSE)/100)*W17,0)</f>
        <v>0</v>
      </c>
      <c r="Y17" s="197">
        <f>IF(ISNUMBER(VLOOKUP(Q17,[4]Start!$C$9:$D$15,2,FALSE)+VLOOKUP(Q17,[4]Start!$C$23:$D$29,2,FALSE)),VLOOKUP(Q17,[4]Start!$C$9:$D$15,2,FALSE)+VLOOKUP(Q17,[4]Start!$C$23:$D$29,2,FALSE),0)</f>
        <v>0</v>
      </c>
      <c r="Z17" s="196">
        <f>IF(ISNUMBER((Y17/U17)+[4]Start!$D$19*(VLOOKUP(Q17,[4]Start!$M$33:$N$39,2,FALSE)/U17)+VLOOKUP(R17,[4]Start!$C$33:$D$40,2,FALSE)),(Y17/U17)+[4]Start!$D$19*(VLOOKUP(Q17,[4]Start!$M$33:$N$39,2,FALSE)/U17)+VLOOKUP(R17,[4]Start!$C$33:$D$40,2,FALSE),0)</f>
        <v>0</v>
      </c>
      <c r="AA17" s="185"/>
      <c r="AB17" s="179"/>
    </row>
    <row r="18" spans="2:28" ht="18.75" customHeight="1" x14ac:dyDescent="0.35">
      <c r="B18" s="195"/>
      <c r="C18" s="204" t="s">
        <v>58</v>
      </c>
      <c r="D18" s="237" t="s">
        <v>7979</v>
      </c>
      <c r="E18" s="237" t="s">
        <v>7979</v>
      </c>
      <c r="F18" s="237" t="s">
        <v>7979</v>
      </c>
      <c r="G18" s="237" t="s">
        <v>7979</v>
      </c>
      <c r="H18" s="237" t="s">
        <v>7979</v>
      </c>
      <c r="I18" s="237" t="s">
        <v>7979</v>
      </c>
      <c r="J18" s="237" t="s">
        <v>7979</v>
      </c>
      <c r="K18" s="237" t="s">
        <v>7979</v>
      </c>
      <c r="L18" s="237" t="s">
        <v>7979</v>
      </c>
      <c r="M18" s="237" t="s">
        <v>7979</v>
      </c>
      <c r="N18" s="239"/>
      <c r="O18" s="239"/>
      <c r="P18" s="238"/>
      <c r="Q18" s="236" t="s">
        <v>7978</v>
      </c>
      <c r="R18" s="236" t="s">
        <v>7978</v>
      </c>
      <c r="S18" s="237" t="s">
        <v>7979</v>
      </c>
      <c r="T18" s="237" t="s">
        <v>7979</v>
      </c>
      <c r="U18" s="236" t="s">
        <v>7978</v>
      </c>
      <c r="V18" s="237" t="s">
        <v>7979</v>
      </c>
      <c r="W18" s="236" t="s">
        <v>7978</v>
      </c>
      <c r="X18" s="197">
        <f>IF(ISNUMBER((1-VLOOKUP(R18,[4]Start!$H$33:$I$40,2,FALSE)/100)*W18),(1-VLOOKUP(R18,[4]Start!$H$33:$I$40,2,FALSE)/100)*W18,0)</f>
        <v>0</v>
      </c>
      <c r="Y18" s="197">
        <f>IF(ISNUMBER(VLOOKUP(Q18,[4]Start!$C$9:$D$15,2,FALSE)+VLOOKUP(Q18,[4]Start!$C$23:$D$29,2,FALSE)),VLOOKUP(Q18,[4]Start!$C$9:$D$15,2,FALSE)+VLOOKUP(Q18,[4]Start!$C$23:$D$29,2,FALSE),0)</f>
        <v>0</v>
      </c>
      <c r="Z18" s="196">
        <f>IF(ISNUMBER((Y18/U18)+[4]Start!$D$19*(VLOOKUP(Q18,[4]Start!$M$33:$N$39,2,FALSE)/U18)+VLOOKUP(R18,[4]Start!$C$33:$D$40,2,FALSE)),(Y18/U18)+[4]Start!$D$19*(VLOOKUP(Q18,[4]Start!$M$33:$N$39,2,FALSE)/U18)+VLOOKUP(R18,[4]Start!$C$33:$D$40,2,FALSE),0)</f>
        <v>0</v>
      </c>
      <c r="AA18" s="185"/>
      <c r="AB18" s="179"/>
    </row>
    <row r="19" spans="2:28" ht="18.75" customHeight="1" x14ac:dyDescent="0.35">
      <c r="B19" s="195"/>
      <c r="C19" s="204" t="s">
        <v>58</v>
      </c>
      <c r="D19" s="237" t="s">
        <v>7979</v>
      </c>
      <c r="E19" s="237" t="s">
        <v>7979</v>
      </c>
      <c r="F19" s="237" t="s">
        <v>7979</v>
      </c>
      <c r="G19" s="237" t="s">
        <v>7979</v>
      </c>
      <c r="H19" s="237" t="s">
        <v>7979</v>
      </c>
      <c r="I19" s="237" t="s">
        <v>7979</v>
      </c>
      <c r="J19" s="237" t="s">
        <v>7979</v>
      </c>
      <c r="K19" s="237" t="s">
        <v>7979</v>
      </c>
      <c r="L19" s="237" t="s">
        <v>7979</v>
      </c>
      <c r="M19" s="237" t="s">
        <v>7979</v>
      </c>
      <c r="N19" s="239"/>
      <c r="O19" s="239"/>
      <c r="P19" s="238"/>
      <c r="Q19" s="236" t="s">
        <v>7978</v>
      </c>
      <c r="R19" s="236" t="s">
        <v>7978</v>
      </c>
      <c r="S19" s="237" t="s">
        <v>7979</v>
      </c>
      <c r="T19" s="237" t="s">
        <v>7979</v>
      </c>
      <c r="U19" s="236" t="s">
        <v>7978</v>
      </c>
      <c r="V19" s="237" t="s">
        <v>7979</v>
      </c>
      <c r="W19" s="236" t="s">
        <v>7978</v>
      </c>
      <c r="X19" s="197">
        <f>IF(ISNUMBER((1-VLOOKUP(R19,[4]Start!$H$33:$I$40,2,FALSE)/100)*W19),(1-VLOOKUP(R19,[4]Start!$H$33:$I$40,2,FALSE)/100)*W19,0)</f>
        <v>0</v>
      </c>
      <c r="Y19" s="197">
        <f>IF(ISNUMBER(VLOOKUP(Q19,[4]Start!$C$9:$D$15,2,FALSE)+VLOOKUP(Q19,[4]Start!$C$23:$D$29,2,FALSE)),VLOOKUP(Q19,[4]Start!$C$9:$D$15,2,FALSE)+VLOOKUP(Q19,[4]Start!$C$23:$D$29,2,FALSE),0)</f>
        <v>0</v>
      </c>
      <c r="Z19" s="196">
        <f>IF(ISNUMBER((Y19/U19)+[4]Start!$D$19*(VLOOKUP(Q19,[4]Start!$M$33:$N$39,2,FALSE)/U19)+VLOOKUP(R19,[4]Start!$C$33:$D$40,2,FALSE)),(Y19/U19)+[4]Start!$D$19*(VLOOKUP(Q19,[4]Start!$M$33:$N$39,2,FALSE)/U19)+VLOOKUP(R19,[4]Start!$C$33:$D$40,2,FALSE),0)</f>
        <v>0</v>
      </c>
      <c r="AA19" s="185"/>
      <c r="AB19" s="179"/>
    </row>
    <row r="20" spans="2:28" ht="18.75" customHeight="1" x14ac:dyDescent="0.35">
      <c r="B20" s="195"/>
      <c r="C20" s="204" t="s">
        <v>58</v>
      </c>
      <c r="D20" s="237" t="s">
        <v>7979</v>
      </c>
      <c r="E20" s="237" t="s">
        <v>7979</v>
      </c>
      <c r="F20" s="237" t="s">
        <v>7979</v>
      </c>
      <c r="G20" s="237" t="s">
        <v>7979</v>
      </c>
      <c r="H20" s="237" t="s">
        <v>7979</v>
      </c>
      <c r="I20" s="237" t="s">
        <v>7979</v>
      </c>
      <c r="J20" s="237" t="s">
        <v>7979</v>
      </c>
      <c r="K20" s="237" t="s">
        <v>7979</v>
      </c>
      <c r="L20" s="237" t="s">
        <v>7979</v>
      </c>
      <c r="M20" s="237" t="s">
        <v>7979</v>
      </c>
      <c r="N20" s="239"/>
      <c r="O20" s="239"/>
      <c r="P20" s="238"/>
      <c r="Q20" s="236" t="s">
        <v>7978</v>
      </c>
      <c r="R20" s="236" t="s">
        <v>7978</v>
      </c>
      <c r="S20" s="237" t="s">
        <v>7979</v>
      </c>
      <c r="T20" s="237" t="s">
        <v>7979</v>
      </c>
      <c r="U20" s="236" t="s">
        <v>7978</v>
      </c>
      <c r="V20" s="237" t="s">
        <v>7979</v>
      </c>
      <c r="W20" s="236" t="s">
        <v>7978</v>
      </c>
      <c r="X20" s="197">
        <f>IF(ISNUMBER((1-VLOOKUP(R20,[4]Start!$H$33:$I$40,2,FALSE)/100)*W20),(1-VLOOKUP(R20,[4]Start!$H$33:$I$40,2,FALSE)/100)*W20,0)</f>
        <v>0</v>
      </c>
      <c r="Y20" s="197">
        <f>IF(ISNUMBER(VLOOKUP(Q20,[4]Start!$C$9:$D$15,2,FALSE)+VLOOKUP(Q20,[4]Start!$C$23:$D$29,2,FALSE)),VLOOKUP(Q20,[4]Start!$C$9:$D$15,2,FALSE)+VLOOKUP(Q20,[4]Start!$C$23:$D$29,2,FALSE),0)</f>
        <v>0</v>
      </c>
      <c r="Z20" s="196">
        <f>IF(ISNUMBER((Y20/U20)+[4]Start!$D$19*(VLOOKUP(Q20,[4]Start!$M$33:$N$39,2,FALSE)/U20)+VLOOKUP(R20,[4]Start!$C$33:$D$40,2,FALSE)),(Y20/U20)+[4]Start!$D$19*(VLOOKUP(Q20,[4]Start!$M$33:$N$39,2,FALSE)/U20)+VLOOKUP(R20,[4]Start!$C$33:$D$40,2,FALSE),0)</f>
        <v>0</v>
      </c>
      <c r="AA20" s="185"/>
      <c r="AB20" s="179"/>
    </row>
    <row r="21" spans="2:28" ht="18.75" customHeight="1" x14ac:dyDescent="0.35">
      <c r="B21" s="195"/>
      <c r="C21" s="204" t="s">
        <v>55</v>
      </c>
      <c r="D21" s="203" t="s">
        <v>94</v>
      </c>
      <c r="E21" s="200" t="s">
        <v>88</v>
      </c>
      <c r="F21" s="199" t="s">
        <v>89</v>
      </c>
      <c r="G21" s="207">
        <v>31061</v>
      </c>
      <c r="H21" s="199" t="s">
        <v>90</v>
      </c>
      <c r="I21" s="199" t="s">
        <v>91</v>
      </c>
      <c r="J21" s="199" t="s">
        <v>59</v>
      </c>
      <c r="K21" s="199" t="s">
        <v>95</v>
      </c>
      <c r="L21" s="201" t="s">
        <v>7504</v>
      </c>
      <c r="M21" s="200" t="s">
        <v>20</v>
      </c>
      <c r="N21" s="206"/>
      <c r="O21" s="199"/>
      <c r="P21" s="200" t="s">
        <v>20</v>
      </c>
      <c r="Q21" s="200" t="s">
        <v>20</v>
      </c>
      <c r="R21" s="200" t="s">
        <v>432</v>
      </c>
      <c r="S21" s="200" t="s">
        <v>7536</v>
      </c>
      <c r="T21" s="200" t="s">
        <v>7549</v>
      </c>
      <c r="U21" s="199">
        <v>0.32669999999999999</v>
      </c>
      <c r="V21" s="200" t="s">
        <v>7549</v>
      </c>
      <c r="W21" s="197">
        <v>11</v>
      </c>
      <c r="X21" s="197">
        <f>(1-VLOOKUP(R21,[4]Start!$H$33:$I$40,2,FALSE)/100)*W21</f>
        <v>9.7900000000000009</v>
      </c>
      <c r="Y21" s="197">
        <f>VLOOKUP(Q21,[4]Start!$C$9:$D$15,2,FALSE)+VLOOKUP(Q21,[4]Start!$C$23:$D$29,2,FALSE)</f>
        <v>23.27</v>
      </c>
      <c r="Z21" s="196">
        <f>(Y21/U21)+[4]Start!$D$19*(VLOOKUP(Q21,[4]Start!$M$33:$N$39,2,FALSE)/U21)+VLOOKUP(R21,[4]Start!$C$33:$D$40,2,FALSE)</f>
        <v>87.862411998775642</v>
      </c>
      <c r="AA21" s="185"/>
      <c r="AB21" s="179"/>
    </row>
    <row r="22" spans="2:28" ht="18.75" customHeight="1" x14ac:dyDescent="0.35">
      <c r="B22" s="195"/>
      <c r="C22" s="204" t="s">
        <v>55</v>
      </c>
      <c r="D22" s="203" t="s">
        <v>101</v>
      </c>
      <c r="E22" s="200" t="s">
        <v>102</v>
      </c>
      <c r="F22" s="200" t="s">
        <v>103</v>
      </c>
      <c r="G22" s="207">
        <v>73776</v>
      </c>
      <c r="H22" s="200" t="s">
        <v>104</v>
      </c>
      <c r="I22" s="200" t="s">
        <v>105</v>
      </c>
      <c r="J22" s="202" t="s">
        <v>57</v>
      </c>
      <c r="K22" s="200" t="s">
        <v>106</v>
      </c>
      <c r="L22" s="201" t="s">
        <v>7681</v>
      </c>
      <c r="M22" s="200" t="s">
        <v>20</v>
      </c>
      <c r="N22" s="200"/>
      <c r="O22" s="200"/>
      <c r="P22" s="200" t="s">
        <v>20</v>
      </c>
      <c r="Q22" s="200" t="s">
        <v>20</v>
      </c>
      <c r="R22" s="200" t="s">
        <v>209</v>
      </c>
      <c r="S22" s="200" t="s">
        <v>7539</v>
      </c>
      <c r="T22" s="200" t="s">
        <v>7549</v>
      </c>
      <c r="U22" s="199">
        <v>0.37219999999999998</v>
      </c>
      <c r="V22" s="200" t="s">
        <v>7549</v>
      </c>
      <c r="W22" s="198">
        <v>65</v>
      </c>
      <c r="X22" s="197">
        <f>(1-VLOOKUP(R22,[4]Start!$H$33:$I$40,2,FALSE)/100)*W22</f>
        <v>57.85</v>
      </c>
      <c r="Y22" s="197">
        <f>VLOOKUP(Q22,[4]Start!$C$9:$D$15,2,FALSE)+VLOOKUP(Q22,[4]Start!$C$23:$D$29,2,FALSE)</f>
        <v>23.27</v>
      </c>
      <c r="Z22" s="196">
        <f>(Y22/U22)+[4]Start!$D$19*(VLOOKUP(Q22,[4]Start!$M$33:$N$39,2,FALSE)/U22)+VLOOKUP(R22,[4]Start!$C$33:$D$40,2,FALSE)</f>
        <v>76.804943578721122</v>
      </c>
      <c r="AA22" s="185"/>
      <c r="AB22" s="179"/>
    </row>
    <row r="23" spans="2:28" ht="18.75" customHeight="1" x14ac:dyDescent="0.35">
      <c r="B23" s="195"/>
      <c r="C23" s="204" t="s">
        <v>55</v>
      </c>
      <c r="D23" s="203" t="s">
        <v>108</v>
      </c>
      <c r="E23" s="200" t="s">
        <v>102</v>
      </c>
      <c r="F23" s="200" t="s">
        <v>103</v>
      </c>
      <c r="G23" s="207">
        <v>73776</v>
      </c>
      <c r="H23" s="200" t="s">
        <v>104</v>
      </c>
      <c r="I23" s="200" t="s">
        <v>105</v>
      </c>
      <c r="J23" s="202" t="s">
        <v>57</v>
      </c>
      <c r="K23" s="200" t="s">
        <v>109</v>
      </c>
      <c r="L23" s="201" t="s">
        <v>7716</v>
      </c>
      <c r="M23" s="200" t="s">
        <v>110</v>
      </c>
      <c r="N23" s="200" t="s">
        <v>20</v>
      </c>
      <c r="O23" s="200" t="s">
        <v>27</v>
      </c>
      <c r="P23" s="200" t="s">
        <v>20</v>
      </c>
      <c r="Q23" s="200" t="s">
        <v>20</v>
      </c>
      <c r="R23" s="200" t="s">
        <v>209</v>
      </c>
      <c r="S23" s="200" t="s">
        <v>7539</v>
      </c>
      <c r="T23" s="200" t="s">
        <v>7549</v>
      </c>
      <c r="U23" s="199">
        <v>0.30459999999999998</v>
      </c>
      <c r="V23" s="200" t="s">
        <v>7549</v>
      </c>
      <c r="W23" s="198">
        <v>50</v>
      </c>
      <c r="X23" s="197">
        <f>(1-VLOOKUP(R23,[4]Start!$H$33:$I$40,2,FALSE)/100)*W23</f>
        <v>44.5</v>
      </c>
      <c r="Y23" s="197">
        <f>VLOOKUP(Q23,[4]Start!$C$9:$D$15,2,FALSE)+VLOOKUP(Q23,[4]Start!$C$23:$D$29,2,FALSE)</f>
        <v>23.27</v>
      </c>
      <c r="Z23" s="196">
        <f>(Y23/U23)+[4]Start!$D$19*(VLOOKUP(Q23,[4]Start!$M$33:$N$39,2,FALSE)/U23)+VLOOKUP(R23,[4]Start!$C$33:$D$40,2,FALSE)</f>
        <v>93.628365068942884</v>
      </c>
      <c r="AA23" s="185"/>
      <c r="AB23" s="179"/>
    </row>
    <row r="24" spans="2:28" ht="18.75" customHeight="1" x14ac:dyDescent="0.35">
      <c r="B24" s="195"/>
      <c r="C24" s="204" t="s">
        <v>55</v>
      </c>
      <c r="D24" s="203" t="s">
        <v>111</v>
      </c>
      <c r="E24" s="200" t="s">
        <v>102</v>
      </c>
      <c r="F24" s="200" t="s">
        <v>103</v>
      </c>
      <c r="G24" s="207">
        <v>73776</v>
      </c>
      <c r="H24" s="200" t="s">
        <v>104</v>
      </c>
      <c r="I24" s="200" t="s">
        <v>105</v>
      </c>
      <c r="J24" s="202" t="s">
        <v>57</v>
      </c>
      <c r="K24" s="200" t="s">
        <v>112</v>
      </c>
      <c r="L24" s="201" t="s">
        <v>7721</v>
      </c>
      <c r="M24" s="200" t="s">
        <v>110</v>
      </c>
      <c r="N24" s="200" t="s">
        <v>20</v>
      </c>
      <c r="O24" s="200" t="s">
        <v>27</v>
      </c>
      <c r="P24" s="200" t="s">
        <v>20</v>
      </c>
      <c r="Q24" s="200" t="s">
        <v>20</v>
      </c>
      <c r="R24" s="200" t="s">
        <v>209</v>
      </c>
      <c r="S24" s="200" t="s">
        <v>7539</v>
      </c>
      <c r="T24" s="200" t="s">
        <v>7549</v>
      </c>
      <c r="U24" s="199">
        <v>0.30980000000000002</v>
      </c>
      <c r="V24" s="200" t="s">
        <v>7549</v>
      </c>
      <c r="W24" s="198">
        <v>57</v>
      </c>
      <c r="X24" s="197">
        <f>(1-VLOOKUP(R24,[4]Start!$H$33:$I$40,2,FALSE)/100)*W24</f>
        <v>50.730000000000004</v>
      </c>
      <c r="Y24" s="197">
        <f>VLOOKUP(Q24,[4]Start!$C$9:$D$15,2,FALSE)+VLOOKUP(Q24,[4]Start!$C$23:$D$29,2,FALSE)</f>
        <v>23.27</v>
      </c>
      <c r="Z24" s="196">
        <f>(Y24/U24)+[4]Start!$D$19*(VLOOKUP(Q24,[4]Start!$M$33:$N$39,2,FALSE)/U24)+VLOOKUP(R24,[4]Start!$C$33:$D$40,2,FALSE)</f>
        <v>92.073595868302121</v>
      </c>
      <c r="AA24" s="185"/>
      <c r="AB24" s="179"/>
    </row>
    <row r="25" spans="2:28" ht="18.75" customHeight="1" x14ac:dyDescent="0.35">
      <c r="B25" s="195"/>
      <c r="C25" s="204" t="s">
        <v>55</v>
      </c>
      <c r="D25" s="203" t="s">
        <v>113</v>
      </c>
      <c r="E25" s="200" t="s">
        <v>102</v>
      </c>
      <c r="F25" s="200" t="s">
        <v>103</v>
      </c>
      <c r="G25" s="207"/>
      <c r="H25" s="200" t="s">
        <v>104</v>
      </c>
      <c r="I25" s="200" t="s">
        <v>105</v>
      </c>
      <c r="J25" s="202" t="s">
        <v>57</v>
      </c>
      <c r="K25" s="200" t="s">
        <v>114</v>
      </c>
      <c r="L25" s="201" t="s">
        <v>7948</v>
      </c>
      <c r="M25" s="200" t="s">
        <v>110</v>
      </c>
      <c r="N25" s="200" t="s">
        <v>20</v>
      </c>
      <c r="O25" s="200" t="s">
        <v>27</v>
      </c>
      <c r="P25" s="200" t="s">
        <v>20</v>
      </c>
      <c r="Q25" s="200" t="s">
        <v>20</v>
      </c>
      <c r="R25" s="200" t="s">
        <v>209</v>
      </c>
      <c r="S25" s="200" t="s">
        <v>7539</v>
      </c>
      <c r="T25" s="200" t="s">
        <v>7549</v>
      </c>
      <c r="U25" s="199">
        <v>0.315</v>
      </c>
      <c r="V25" s="200" t="s">
        <v>7549</v>
      </c>
      <c r="W25" s="198">
        <v>81</v>
      </c>
      <c r="X25" s="197">
        <f>(1-VLOOKUP(R25,[4]Start!$H$33:$I$40,2,FALSE)/100)*W25</f>
        <v>72.09</v>
      </c>
      <c r="Y25" s="197">
        <f>VLOOKUP(Q25,[4]Start!$C$9:$D$15,2,FALSE)+VLOOKUP(Q25,[4]Start!$C$23:$D$29,2,FALSE)</f>
        <v>23.27</v>
      </c>
      <c r="Z25" s="196">
        <f>(Y25/U25)+[4]Start!$D$19*(VLOOKUP(Q25,[4]Start!$M$33:$N$39,2,FALSE)/U25)+VLOOKUP(R25,[4]Start!$C$33:$D$40,2,FALSE)</f>
        <v>90.570158730158738</v>
      </c>
      <c r="AA25" s="185"/>
      <c r="AB25" s="179"/>
    </row>
    <row r="26" spans="2:28" ht="18.75" customHeight="1" x14ac:dyDescent="0.35">
      <c r="B26" s="195"/>
      <c r="C26" s="204" t="s">
        <v>55</v>
      </c>
      <c r="D26" s="203" t="s">
        <v>115</v>
      </c>
      <c r="E26" s="200" t="s">
        <v>102</v>
      </c>
      <c r="F26" s="200" t="s">
        <v>103</v>
      </c>
      <c r="G26" s="207">
        <v>73776</v>
      </c>
      <c r="H26" s="200" t="s">
        <v>104</v>
      </c>
      <c r="I26" s="200" t="s">
        <v>105</v>
      </c>
      <c r="J26" s="202" t="s">
        <v>57</v>
      </c>
      <c r="K26" s="200" t="s">
        <v>116</v>
      </c>
      <c r="L26" s="201" t="s">
        <v>7681</v>
      </c>
      <c r="M26" s="200" t="s">
        <v>32</v>
      </c>
      <c r="N26" s="200"/>
      <c r="O26" s="200"/>
      <c r="P26" s="200" t="s">
        <v>32</v>
      </c>
      <c r="Q26" s="200" t="s">
        <v>32</v>
      </c>
      <c r="R26" s="200" t="s">
        <v>32</v>
      </c>
      <c r="S26" s="200" t="s">
        <v>7536</v>
      </c>
      <c r="T26" s="200" t="s">
        <v>7549</v>
      </c>
      <c r="U26" s="199">
        <v>0.44</v>
      </c>
      <c r="V26" s="200" t="s">
        <v>7549</v>
      </c>
      <c r="W26" s="198">
        <v>336</v>
      </c>
      <c r="X26" s="197">
        <f>(1-VLOOKUP(R26,[4]Start!$H$33:$I$40,2,FALSE)/100)*W26</f>
        <v>262.08</v>
      </c>
      <c r="Y26" s="197">
        <f>VLOOKUP(Q26,[4]Start!$C$9:$D$15,2,FALSE)+VLOOKUP(Q26,[4]Start!$C$23:$D$29,2,FALSE)</f>
        <v>12.53</v>
      </c>
      <c r="Z26" s="196">
        <f>(Y26/U26)+[4]Start!$D$19*(VLOOKUP(Q26,[4]Start!$M$33:$N$39,2,FALSE)/U26)+VLOOKUP(R26,[4]Start!$C$33:$D$40,2,FALSE)</f>
        <v>48.618636363636362</v>
      </c>
      <c r="AA26" s="185"/>
      <c r="AB26" s="179"/>
    </row>
    <row r="27" spans="2:28" ht="18.75" customHeight="1" x14ac:dyDescent="0.35">
      <c r="B27" s="195"/>
      <c r="C27" s="204" t="s">
        <v>55</v>
      </c>
      <c r="D27" s="203" t="s">
        <v>139</v>
      </c>
      <c r="E27" s="200" t="s">
        <v>140</v>
      </c>
      <c r="F27" s="199" t="s">
        <v>141</v>
      </c>
      <c r="G27" s="213">
        <v>17389</v>
      </c>
      <c r="H27" s="199" t="s">
        <v>142</v>
      </c>
      <c r="I27" s="199" t="s">
        <v>143</v>
      </c>
      <c r="J27" s="202" t="s">
        <v>144</v>
      </c>
      <c r="K27" s="199"/>
      <c r="L27" s="201" t="s">
        <v>7977</v>
      </c>
      <c r="M27" s="199" t="s">
        <v>110</v>
      </c>
      <c r="N27" s="212" t="s">
        <v>20</v>
      </c>
      <c r="O27" s="212" t="s">
        <v>20</v>
      </c>
      <c r="P27" s="199" t="s">
        <v>20</v>
      </c>
      <c r="Q27" s="200" t="s">
        <v>20</v>
      </c>
      <c r="R27" s="200" t="s">
        <v>432</v>
      </c>
      <c r="S27" s="200" t="s">
        <v>7536</v>
      </c>
      <c r="T27" s="200" t="s">
        <v>7549</v>
      </c>
      <c r="U27" s="199">
        <v>0.37730000000000002</v>
      </c>
      <c r="V27" s="200" t="s">
        <v>7549</v>
      </c>
      <c r="W27" s="222">
        <v>15.1</v>
      </c>
      <c r="X27" s="197">
        <f>(1-VLOOKUP(R27,[4]Start!$H$33:$I$40,2,FALSE)/100)*W27</f>
        <v>13.439</v>
      </c>
      <c r="Y27" s="197">
        <f>VLOOKUP(Q27,[4]Start!$C$9:$D$15,2,FALSE)+VLOOKUP(Q27,[4]Start!$C$23:$D$29,2,FALSE)</f>
        <v>23.27</v>
      </c>
      <c r="Z27" s="196">
        <f>(Y27/U27)+[4]Start!$D$19*(VLOOKUP(Q27,[4]Start!$M$33:$N$39,2,FALSE)/U27)+VLOOKUP(R27,[4]Start!$C$33:$D$40,2,FALSE)</f>
        <v>76.280280943546245</v>
      </c>
      <c r="AA27" s="185"/>
      <c r="AB27" s="179"/>
    </row>
    <row r="28" spans="2:28" ht="18.75" customHeight="1" x14ac:dyDescent="0.35">
      <c r="B28" s="195"/>
      <c r="C28" s="204" t="s">
        <v>55</v>
      </c>
      <c r="D28" s="203" t="s">
        <v>207</v>
      </c>
      <c r="E28" s="200" t="s">
        <v>208</v>
      </c>
      <c r="F28" s="200" t="s">
        <v>209</v>
      </c>
      <c r="G28" s="207">
        <v>86165</v>
      </c>
      <c r="H28" s="200" t="s">
        <v>210</v>
      </c>
      <c r="I28" s="200" t="s">
        <v>211</v>
      </c>
      <c r="J28" s="202" t="s">
        <v>127</v>
      </c>
      <c r="K28" s="200" t="s">
        <v>212</v>
      </c>
      <c r="L28" s="201" t="s">
        <v>7976</v>
      </c>
      <c r="M28" s="206" t="s">
        <v>20</v>
      </c>
      <c r="N28" s="206"/>
      <c r="O28" s="206"/>
      <c r="P28" s="206" t="s">
        <v>20</v>
      </c>
      <c r="Q28" s="200" t="s">
        <v>20</v>
      </c>
      <c r="R28" s="200" t="s">
        <v>209</v>
      </c>
      <c r="S28" s="200" t="s">
        <v>7539</v>
      </c>
      <c r="T28" s="200" t="s">
        <v>7549</v>
      </c>
      <c r="U28" s="199">
        <v>0.39040000000000002</v>
      </c>
      <c r="V28" s="200" t="s">
        <v>7549</v>
      </c>
      <c r="W28" s="198">
        <v>30.7</v>
      </c>
      <c r="X28" s="197">
        <f>(1-VLOOKUP(R28,[4]Start!$H$33:$I$40,2,FALSE)/100)*W28</f>
        <v>27.323</v>
      </c>
      <c r="Y28" s="197">
        <f>VLOOKUP(Q28,[4]Start!$C$9:$D$15,2,FALSE)+VLOOKUP(Q28,[4]Start!$C$23:$D$29,2,FALSE)</f>
        <v>23.27</v>
      </c>
      <c r="Z28" s="196">
        <f>(Y28/U28)+[4]Start!$D$19*(VLOOKUP(Q28,[4]Start!$M$33:$N$39,2,FALSE)/U28)+VLOOKUP(R28,[4]Start!$C$33:$D$40,2,FALSE)</f>
        <v>73.271004098360649</v>
      </c>
      <c r="AA28" s="185"/>
      <c r="AB28" s="179"/>
    </row>
    <row r="29" spans="2:28" ht="18.75" customHeight="1" x14ac:dyDescent="0.35">
      <c r="B29" s="195"/>
      <c r="C29" s="204" t="s">
        <v>55</v>
      </c>
      <c r="D29" s="203" t="s">
        <v>253</v>
      </c>
      <c r="E29" s="200" t="s">
        <v>254</v>
      </c>
      <c r="F29" s="200" t="s">
        <v>255</v>
      </c>
      <c r="G29" s="210">
        <v>39249</v>
      </c>
      <c r="H29" s="209" t="s">
        <v>256</v>
      </c>
      <c r="I29" s="200" t="s">
        <v>257</v>
      </c>
      <c r="J29" s="202" t="s">
        <v>99</v>
      </c>
      <c r="K29" s="200" t="s">
        <v>155</v>
      </c>
      <c r="L29" s="201" t="s">
        <v>7975</v>
      </c>
      <c r="M29" s="200" t="s">
        <v>20</v>
      </c>
      <c r="N29" s="200"/>
      <c r="O29" s="200"/>
      <c r="P29" s="206" t="s">
        <v>20</v>
      </c>
      <c r="Q29" s="200" t="s">
        <v>20</v>
      </c>
      <c r="R29" s="200" t="s">
        <v>432</v>
      </c>
      <c r="S29" s="200" t="s">
        <v>7536</v>
      </c>
      <c r="T29" s="200" t="s">
        <v>7549</v>
      </c>
      <c r="U29" s="199">
        <v>0.37840000000000001</v>
      </c>
      <c r="V29" s="200" t="s">
        <v>7549</v>
      </c>
      <c r="W29" s="208">
        <v>17.8</v>
      </c>
      <c r="X29" s="197">
        <f>(1-VLOOKUP(R29,[4]Start!$H$33:$I$40,2,FALSE)/100)*W29</f>
        <v>15.842000000000001</v>
      </c>
      <c r="Y29" s="197">
        <f>VLOOKUP(Q29,[4]Start!$C$9:$D$15,2,FALSE)+VLOOKUP(Q29,[4]Start!$C$23:$D$29,2,FALSE)</f>
        <v>23.27</v>
      </c>
      <c r="Z29" s="196">
        <f>(Y29/U29)+[4]Start!$D$19*(VLOOKUP(Q29,[4]Start!$M$33:$N$39,2,FALSE)/U29)+VLOOKUP(R29,[4]Start!$C$33:$D$40,2,FALSE)</f>
        <v>76.062896405919659</v>
      </c>
      <c r="AA29" s="185"/>
      <c r="AB29" s="179"/>
    </row>
    <row r="30" spans="2:28" ht="18.75" customHeight="1" x14ac:dyDescent="0.35">
      <c r="B30" s="195"/>
      <c r="C30" s="204" t="s">
        <v>55</v>
      </c>
      <c r="D30" s="203" t="s">
        <v>269</v>
      </c>
      <c r="E30" s="200" t="s">
        <v>270</v>
      </c>
      <c r="F30" s="200" t="s">
        <v>271</v>
      </c>
      <c r="G30" s="210">
        <v>34225</v>
      </c>
      <c r="H30" s="200" t="s">
        <v>272</v>
      </c>
      <c r="I30" s="200"/>
      <c r="J30" s="199" t="s">
        <v>220</v>
      </c>
      <c r="K30" s="200"/>
      <c r="L30" s="201" t="s">
        <v>7974</v>
      </c>
      <c r="M30" s="200" t="s">
        <v>20</v>
      </c>
      <c r="N30" s="206"/>
      <c r="O30" s="206"/>
      <c r="P30" s="206" t="s">
        <v>20</v>
      </c>
      <c r="Q30" s="200" t="s">
        <v>20</v>
      </c>
      <c r="R30" s="200" t="s">
        <v>432</v>
      </c>
      <c r="S30" s="200" t="s">
        <v>7562</v>
      </c>
      <c r="T30" s="200" t="s">
        <v>7549</v>
      </c>
      <c r="U30" s="199">
        <v>0.58950000000000002</v>
      </c>
      <c r="V30" s="200" t="s">
        <v>7549</v>
      </c>
      <c r="W30" s="198">
        <v>78</v>
      </c>
      <c r="X30" s="197">
        <f>(1-VLOOKUP(R30,[4]Start!$H$33:$I$40,2,FALSE)/100)*W30</f>
        <v>69.42</v>
      </c>
      <c r="Y30" s="197">
        <f>VLOOKUP(Q30,[4]Start!$C$9:$D$15,2,FALSE)+VLOOKUP(Q30,[4]Start!$C$23:$D$29,2,FALSE)</f>
        <v>23.27</v>
      </c>
      <c r="Z30" s="196">
        <f>(Y30/U30)+[4]Start!$D$19*(VLOOKUP(Q30,[4]Start!$M$33:$N$39,2,FALSE)/U30)+VLOOKUP(R30,[4]Start!$C$33:$D$40,2,FALSE)</f>
        <v>49.361916878710765</v>
      </c>
      <c r="AA30" s="185"/>
      <c r="AB30" s="179"/>
    </row>
    <row r="31" spans="2:28" ht="18.75" customHeight="1" x14ac:dyDescent="0.35">
      <c r="B31" s="195"/>
      <c r="C31" s="204" t="s">
        <v>55</v>
      </c>
      <c r="D31" s="203" t="s">
        <v>334</v>
      </c>
      <c r="E31" s="200" t="s">
        <v>335</v>
      </c>
      <c r="F31" s="200" t="s">
        <v>330</v>
      </c>
      <c r="G31" s="207">
        <v>59192</v>
      </c>
      <c r="H31" s="200" t="s">
        <v>330</v>
      </c>
      <c r="I31" s="200"/>
      <c r="J31" s="202" t="s">
        <v>54</v>
      </c>
      <c r="K31" s="200" t="s">
        <v>300</v>
      </c>
      <c r="L31" s="201" t="s">
        <v>7973</v>
      </c>
      <c r="M31" s="200" t="s">
        <v>32</v>
      </c>
      <c r="N31" s="200"/>
      <c r="O31" s="200"/>
      <c r="P31" s="200" t="s">
        <v>32</v>
      </c>
      <c r="Q31" s="200" t="s">
        <v>32</v>
      </c>
      <c r="R31" s="200" t="s">
        <v>32</v>
      </c>
      <c r="S31" s="200" t="s">
        <v>7536</v>
      </c>
      <c r="T31" s="200" t="s">
        <v>7549</v>
      </c>
      <c r="U31" s="199">
        <v>0.3775</v>
      </c>
      <c r="V31" s="200" t="s">
        <v>7549</v>
      </c>
      <c r="W31" s="198">
        <v>717</v>
      </c>
      <c r="X31" s="197">
        <f>(1-VLOOKUP(R31,[4]Start!$H$33:$I$40,2,FALSE)/100)*W31</f>
        <v>559.26</v>
      </c>
      <c r="Y31" s="197">
        <f>VLOOKUP(Q31,[4]Start!$C$9:$D$15,2,FALSE)+VLOOKUP(Q31,[4]Start!$C$23:$D$29,2,FALSE)</f>
        <v>12.53</v>
      </c>
      <c r="Z31" s="196">
        <f>(Y31/U31)+[4]Start!$D$19*(VLOOKUP(Q31,[4]Start!$M$33:$N$39,2,FALSE)/U31)+VLOOKUP(R31,[4]Start!$C$33:$D$40,2,FALSE)</f>
        <v>56.452847682119206</v>
      </c>
      <c r="AA31" s="185"/>
      <c r="AB31" s="179"/>
    </row>
    <row r="32" spans="2:28" ht="18.75" customHeight="1" x14ac:dyDescent="0.35">
      <c r="B32" s="195"/>
      <c r="C32" s="204" t="s">
        <v>55</v>
      </c>
      <c r="D32" s="203" t="s">
        <v>353</v>
      </c>
      <c r="E32" s="200" t="s">
        <v>338</v>
      </c>
      <c r="F32" s="200" t="s">
        <v>354</v>
      </c>
      <c r="G32" s="207">
        <v>10179</v>
      </c>
      <c r="H32" s="200" t="s">
        <v>340</v>
      </c>
      <c r="I32" s="200" t="s">
        <v>355</v>
      </c>
      <c r="J32" s="202" t="s">
        <v>340</v>
      </c>
      <c r="K32" s="200" t="s">
        <v>356</v>
      </c>
      <c r="L32" s="201" t="s">
        <v>7972</v>
      </c>
      <c r="M32" s="200" t="s">
        <v>20</v>
      </c>
      <c r="N32" s="200"/>
      <c r="O32" s="200"/>
      <c r="P32" s="200" t="s">
        <v>20</v>
      </c>
      <c r="Q32" s="200" t="s">
        <v>20</v>
      </c>
      <c r="R32" s="200" t="s">
        <v>432</v>
      </c>
      <c r="S32" s="200" t="s">
        <v>7562</v>
      </c>
      <c r="T32" s="200" t="s">
        <v>7549</v>
      </c>
      <c r="U32" s="199">
        <v>0.52200000000000002</v>
      </c>
      <c r="V32" s="200" t="s">
        <v>7549</v>
      </c>
      <c r="W32" s="198">
        <v>444</v>
      </c>
      <c r="X32" s="197">
        <f>(1-VLOOKUP(R32,[4]Start!$H$33:$I$40,2,FALSE)/100)*W32</f>
        <v>395.16</v>
      </c>
      <c r="Y32" s="197">
        <f>VLOOKUP(Q32,[4]Start!$C$9:$D$15,2,FALSE)+VLOOKUP(Q32,[4]Start!$C$23:$D$29,2,FALSE)</f>
        <v>23.27</v>
      </c>
      <c r="Z32" s="196">
        <f>(Y32/U32)+[4]Start!$D$19*(VLOOKUP(Q32,[4]Start!$M$33:$N$39,2,FALSE)/U32)+VLOOKUP(R32,[4]Start!$C$33:$D$40,2,FALSE)</f>
        <v>55.550957854406128</v>
      </c>
      <c r="AA32" s="185"/>
      <c r="AB32" s="179"/>
    </row>
    <row r="33" spans="2:28" ht="18.75" customHeight="1" x14ac:dyDescent="0.35">
      <c r="B33" s="195"/>
      <c r="C33" s="204" t="s">
        <v>55</v>
      </c>
      <c r="D33" s="203" t="s">
        <v>357</v>
      </c>
      <c r="E33" s="200" t="s">
        <v>338</v>
      </c>
      <c r="F33" s="200" t="s">
        <v>358</v>
      </c>
      <c r="G33" s="207">
        <v>10589</v>
      </c>
      <c r="H33" s="200" t="s">
        <v>340</v>
      </c>
      <c r="I33" s="200" t="s">
        <v>359</v>
      </c>
      <c r="J33" s="202" t="s">
        <v>340</v>
      </c>
      <c r="K33" s="200" t="s">
        <v>358</v>
      </c>
      <c r="L33" s="201" t="s">
        <v>7948</v>
      </c>
      <c r="M33" s="200" t="s">
        <v>110</v>
      </c>
      <c r="N33" s="200" t="s">
        <v>20</v>
      </c>
      <c r="O33" s="200" t="s">
        <v>360</v>
      </c>
      <c r="P33" s="200" t="s">
        <v>20</v>
      </c>
      <c r="Q33" s="200" t="s">
        <v>20</v>
      </c>
      <c r="R33" s="200" t="s">
        <v>209</v>
      </c>
      <c r="S33" s="200" t="s">
        <v>7539</v>
      </c>
      <c r="T33" s="200" t="s">
        <v>7549</v>
      </c>
      <c r="U33" s="199">
        <v>0.38</v>
      </c>
      <c r="V33" s="200" t="s">
        <v>7549</v>
      </c>
      <c r="W33" s="198">
        <v>144</v>
      </c>
      <c r="X33" s="197">
        <f>(1-VLOOKUP(R33,[4]Start!$H$33:$I$40,2,FALSE)/100)*W33</f>
        <v>128.16</v>
      </c>
      <c r="Y33" s="197">
        <f>VLOOKUP(Q33,[4]Start!$C$9:$D$15,2,FALSE)+VLOOKUP(Q33,[4]Start!$C$23:$D$29,2,FALSE)</f>
        <v>23.27</v>
      </c>
      <c r="Z33" s="196">
        <f>(Y33/U33)+[4]Start!$D$19*(VLOOKUP(Q33,[4]Start!$M$33:$N$39,2,FALSE)/U33)+VLOOKUP(R33,[4]Start!$C$33:$D$40,2,FALSE)</f>
        <v>75.248947368421057</v>
      </c>
      <c r="AA33" s="185"/>
      <c r="AB33" s="179"/>
    </row>
    <row r="34" spans="2:28" ht="18.75" customHeight="1" x14ac:dyDescent="0.35">
      <c r="B34" s="195"/>
      <c r="C34" s="204" t="s">
        <v>55</v>
      </c>
      <c r="D34" s="203" t="s">
        <v>361</v>
      </c>
      <c r="E34" s="200" t="s">
        <v>338</v>
      </c>
      <c r="F34" s="200" t="s">
        <v>362</v>
      </c>
      <c r="G34" s="207">
        <v>12207</v>
      </c>
      <c r="H34" s="200" t="s">
        <v>340</v>
      </c>
      <c r="I34" s="200" t="s">
        <v>363</v>
      </c>
      <c r="J34" s="202" t="s">
        <v>340</v>
      </c>
      <c r="K34" s="200" t="s">
        <v>364</v>
      </c>
      <c r="L34" s="201" t="s">
        <v>7971</v>
      </c>
      <c r="M34" s="200" t="s">
        <v>20</v>
      </c>
      <c r="N34" s="200"/>
      <c r="O34" s="200"/>
      <c r="P34" s="200" t="s">
        <v>20</v>
      </c>
      <c r="Q34" s="200" t="s">
        <v>20</v>
      </c>
      <c r="R34" s="200" t="s">
        <v>432</v>
      </c>
      <c r="S34" s="200" t="s">
        <v>7536</v>
      </c>
      <c r="T34" s="200" t="s">
        <v>7549</v>
      </c>
      <c r="U34" s="199">
        <v>0.38279999999999997</v>
      </c>
      <c r="V34" s="200" t="s">
        <v>7549</v>
      </c>
      <c r="W34" s="198">
        <v>144</v>
      </c>
      <c r="X34" s="197">
        <f>(1-VLOOKUP(R34,[4]Start!$H$33:$I$40,2,FALSE)/100)*W34</f>
        <v>128.16</v>
      </c>
      <c r="Y34" s="197">
        <f>VLOOKUP(Q34,[4]Start!$C$9:$D$15,2,FALSE)+VLOOKUP(Q34,[4]Start!$C$23:$D$29,2,FALSE)</f>
        <v>23.27</v>
      </c>
      <c r="Z34" s="196">
        <f>(Y34/U34)+[4]Start!$D$19*(VLOOKUP(Q34,[4]Start!$M$33:$N$39,2,FALSE)/U34)+VLOOKUP(R34,[4]Start!$C$33:$D$40,2,FALSE)</f>
        <v>75.205851619644733</v>
      </c>
      <c r="AA34" s="185"/>
      <c r="AB34" s="179"/>
    </row>
    <row r="35" spans="2:28" ht="18.75" customHeight="1" x14ac:dyDescent="0.35">
      <c r="B35" s="195"/>
      <c r="C35" s="204" t="s">
        <v>55</v>
      </c>
      <c r="D35" s="203" t="s">
        <v>349</v>
      </c>
      <c r="E35" s="200" t="s">
        <v>338</v>
      </c>
      <c r="F35" s="200" t="s">
        <v>350</v>
      </c>
      <c r="G35" s="207">
        <v>10317</v>
      </c>
      <c r="H35" s="200" t="s">
        <v>340</v>
      </c>
      <c r="I35" s="200" t="s">
        <v>351</v>
      </c>
      <c r="J35" s="202" t="s">
        <v>340</v>
      </c>
      <c r="K35" s="200" t="s">
        <v>350</v>
      </c>
      <c r="L35" s="201" t="s">
        <v>7970</v>
      </c>
      <c r="M35" s="200" t="s">
        <v>110</v>
      </c>
      <c r="N35" s="200" t="s">
        <v>18</v>
      </c>
      <c r="O35" s="200" t="s">
        <v>352</v>
      </c>
      <c r="P35" s="200" t="s">
        <v>20</v>
      </c>
      <c r="Q35" s="200" t="s">
        <v>20</v>
      </c>
      <c r="R35" s="200" t="s">
        <v>432</v>
      </c>
      <c r="S35" s="200" t="s">
        <v>7536</v>
      </c>
      <c r="T35" s="200" t="s">
        <v>7549</v>
      </c>
      <c r="U35" s="199">
        <v>0.4037</v>
      </c>
      <c r="V35" s="200" t="s">
        <v>7549</v>
      </c>
      <c r="W35" s="198">
        <v>164</v>
      </c>
      <c r="X35" s="197">
        <f>(1-VLOOKUP(R35,[4]Start!$H$33:$I$40,2,FALSE)/100)*W35</f>
        <v>145.96</v>
      </c>
      <c r="Y35" s="197">
        <f>VLOOKUP(Q35,[4]Start!$C$9:$D$15,2,FALSE)+VLOOKUP(Q35,[4]Start!$C$23:$D$29,2,FALSE)</f>
        <v>23.27</v>
      </c>
      <c r="Z35" s="196">
        <f>(Y35/U35)+[4]Start!$D$19*(VLOOKUP(Q35,[4]Start!$M$33:$N$39,2,FALSE)/U35)+VLOOKUP(R35,[4]Start!$C$33:$D$40,2,FALSE)</f>
        <v>71.390017339608619</v>
      </c>
      <c r="AA35" s="185"/>
      <c r="AB35" s="179"/>
    </row>
    <row r="36" spans="2:28" ht="18.75" customHeight="1" x14ac:dyDescent="0.35">
      <c r="B36" s="195"/>
      <c r="C36" s="204" t="s">
        <v>55</v>
      </c>
      <c r="D36" s="203" t="s">
        <v>378</v>
      </c>
      <c r="E36" s="200" t="s">
        <v>338</v>
      </c>
      <c r="F36" s="200" t="s">
        <v>339</v>
      </c>
      <c r="G36" s="207">
        <v>13599</v>
      </c>
      <c r="H36" s="200" t="s">
        <v>340</v>
      </c>
      <c r="I36" s="200" t="s">
        <v>341</v>
      </c>
      <c r="J36" s="202" t="s">
        <v>340</v>
      </c>
      <c r="K36" s="200" t="s">
        <v>379</v>
      </c>
      <c r="L36" s="201" t="s">
        <v>7898</v>
      </c>
      <c r="M36" s="200" t="s">
        <v>110</v>
      </c>
      <c r="N36" s="200" t="s">
        <v>32</v>
      </c>
      <c r="O36" s="200" t="s">
        <v>265</v>
      </c>
      <c r="P36" s="200" t="s">
        <v>32</v>
      </c>
      <c r="Q36" s="200" t="s">
        <v>32</v>
      </c>
      <c r="R36" s="200" t="s">
        <v>32</v>
      </c>
      <c r="S36" s="200" t="s">
        <v>7536</v>
      </c>
      <c r="T36" s="200" t="s">
        <v>7549</v>
      </c>
      <c r="U36" s="199">
        <v>0.34749999999999998</v>
      </c>
      <c r="V36" s="200" t="s">
        <v>7549</v>
      </c>
      <c r="W36" s="198">
        <v>124</v>
      </c>
      <c r="X36" s="197">
        <f>(1-VLOOKUP(R36,[4]Start!$H$33:$I$40,2,FALSE)/100)*W36</f>
        <v>96.72</v>
      </c>
      <c r="Y36" s="197">
        <f>VLOOKUP(Q36,[4]Start!$C$9:$D$15,2,FALSE)+VLOOKUP(Q36,[4]Start!$C$23:$D$29,2,FALSE)</f>
        <v>12.53</v>
      </c>
      <c r="Z36" s="196">
        <f>(Y36/U36)+[4]Start!$D$19*(VLOOKUP(Q36,[4]Start!$M$33:$N$39,2,FALSE)/U36)+VLOOKUP(R36,[4]Start!$C$33:$D$40,2,FALSE)</f>
        <v>61.214244604316548</v>
      </c>
      <c r="AA36" s="185"/>
      <c r="AB36" s="179"/>
    </row>
    <row r="37" spans="2:28" ht="18.75" customHeight="1" x14ac:dyDescent="0.35">
      <c r="B37" s="195"/>
      <c r="C37" s="204" t="s">
        <v>55</v>
      </c>
      <c r="D37" s="214" t="s">
        <v>371</v>
      </c>
      <c r="E37" s="200" t="s">
        <v>338</v>
      </c>
      <c r="F37" s="199" t="s">
        <v>372</v>
      </c>
      <c r="G37" s="199">
        <v>14199</v>
      </c>
      <c r="H37" s="199" t="s">
        <v>340</v>
      </c>
      <c r="I37" s="199" t="s">
        <v>373</v>
      </c>
      <c r="J37" s="202" t="s">
        <v>340</v>
      </c>
      <c r="K37" s="199" t="s">
        <v>372</v>
      </c>
      <c r="L37" s="201" t="s">
        <v>1252</v>
      </c>
      <c r="M37" s="199" t="s">
        <v>27</v>
      </c>
      <c r="N37" s="199"/>
      <c r="O37" s="200"/>
      <c r="P37" s="199" t="s">
        <v>27</v>
      </c>
      <c r="Q37" s="200" t="s">
        <v>559</v>
      </c>
      <c r="R37" s="200" t="s">
        <v>559</v>
      </c>
      <c r="S37" s="200" t="s">
        <v>7536</v>
      </c>
      <c r="T37" s="200" t="s">
        <v>7549</v>
      </c>
      <c r="U37" s="199">
        <v>0.35970000000000002</v>
      </c>
      <c r="V37" s="200" t="s">
        <v>7549</v>
      </c>
      <c r="W37" s="198">
        <v>184</v>
      </c>
      <c r="X37" s="197">
        <f>(1-VLOOKUP(R37,[4]Start!$H$33:$I$40,2,FALSE)/100)*W37</f>
        <v>156.4</v>
      </c>
      <c r="Y37" s="197">
        <f>VLOOKUP(Q37,[4]Start!$C$9:$D$15,2,FALSE)+VLOOKUP(Q37,[4]Start!$C$23:$D$29,2,FALSE)</f>
        <v>33.223832923832894</v>
      </c>
      <c r="Z37" s="196">
        <f>(Y37/U37)+[4]Start!$D$19*(VLOOKUP(Q37,[4]Start!$M$33:$N$39,2,FALSE)/U37)+VLOOKUP(R37,[4]Start!$C$33:$D$40,2,FALSE)</f>
        <v>112.51468702761439</v>
      </c>
      <c r="AA37" s="185"/>
      <c r="AB37" s="179"/>
    </row>
    <row r="38" spans="2:28" ht="18.75" customHeight="1" x14ac:dyDescent="0.35">
      <c r="B38" s="195"/>
      <c r="C38" s="204" t="s">
        <v>55</v>
      </c>
      <c r="D38" s="203" t="s">
        <v>337</v>
      </c>
      <c r="E38" s="200" t="s">
        <v>338</v>
      </c>
      <c r="F38" s="200" t="s">
        <v>339</v>
      </c>
      <c r="G38" s="207">
        <v>13599</v>
      </c>
      <c r="H38" s="200" t="s">
        <v>340</v>
      </c>
      <c r="I38" s="200" t="s">
        <v>341</v>
      </c>
      <c r="J38" s="202" t="s">
        <v>340</v>
      </c>
      <c r="K38" s="200" t="s">
        <v>342</v>
      </c>
      <c r="L38" s="201" t="s">
        <v>7969</v>
      </c>
      <c r="M38" s="200" t="s">
        <v>16</v>
      </c>
      <c r="N38" s="200" t="s">
        <v>343</v>
      </c>
      <c r="O38" s="200"/>
      <c r="P38" s="200" t="s">
        <v>16</v>
      </c>
      <c r="Q38" s="200" t="s">
        <v>16</v>
      </c>
      <c r="R38" s="200" t="s">
        <v>16</v>
      </c>
      <c r="S38" s="200" t="s">
        <v>7536</v>
      </c>
      <c r="T38" s="200" t="s">
        <v>7549</v>
      </c>
      <c r="U38" s="199">
        <v>0.33</v>
      </c>
      <c r="V38" s="200" t="s">
        <v>7549</v>
      </c>
      <c r="W38" s="198">
        <v>36</v>
      </c>
      <c r="X38" s="197">
        <f>(1-VLOOKUP(R38,[4]Start!$H$33:$I$40,2,FALSE)/100)*W38</f>
        <v>30.599999999999998</v>
      </c>
      <c r="Y38" s="197">
        <f>VLOOKUP(Q38,[4]Start!$C$9:$D$15,2,FALSE)+VLOOKUP(Q38,[4]Start!$C$23:$D$29,2,FALSE)</f>
        <v>0</v>
      </c>
      <c r="Z38" s="196">
        <f>(Y38/U38)+[4]Start!$D$19*(VLOOKUP(Q38,[4]Start!$M$33:$N$39,2,FALSE)/U38)+VLOOKUP(R38,[4]Start!$C$33:$D$40,2,FALSE)</f>
        <v>1</v>
      </c>
      <c r="AA38" s="185"/>
      <c r="AB38" s="179"/>
    </row>
    <row r="39" spans="2:28" ht="18.75" customHeight="1" x14ac:dyDescent="0.35">
      <c r="B39" s="195"/>
      <c r="C39" s="204" t="s">
        <v>55</v>
      </c>
      <c r="D39" s="203" t="s">
        <v>380</v>
      </c>
      <c r="E39" s="200" t="s">
        <v>338</v>
      </c>
      <c r="F39" s="200" t="s">
        <v>375</v>
      </c>
      <c r="G39" s="207">
        <v>13353</v>
      </c>
      <c r="H39" s="200" t="s">
        <v>340</v>
      </c>
      <c r="I39" s="200" t="s">
        <v>376</v>
      </c>
      <c r="J39" s="202" t="s">
        <v>340</v>
      </c>
      <c r="K39" s="200" t="s">
        <v>381</v>
      </c>
      <c r="L39" s="201" t="s">
        <v>7968</v>
      </c>
      <c r="M39" s="200" t="s">
        <v>110</v>
      </c>
      <c r="N39" s="200" t="s">
        <v>32</v>
      </c>
      <c r="O39" s="200" t="s">
        <v>265</v>
      </c>
      <c r="P39" s="200" t="s">
        <v>32</v>
      </c>
      <c r="Q39" s="200" t="s">
        <v>32</v>
      </c>
      <c r="R39" s="200" t="s">
        <v>32</v>
      </c>
      <c r="S39" s="200" t="s">
        <v>7536</v>
      </c>
      <c r="T39" s="200" t="s">
        <v>7549</v>
      </c>
      <c r="U39" s="199">
        <v>0.4</v>
      </c>
      <c r="V39" s="200" t="s">
        <v>7549</v>
      </c>
      <c r="W39" s="198">
        <v>89</v>
      </c>
      <c r="X39" s="197">
        <f>(1-VLOOKUP(R39,[4]Start!$H$33:$I$40,2,FALSE)/100)*W39</f>
        <v>69.42</v>
      </c>
      <c r="Y39" s="197">
        <f>VLOOKUP(Q39,[4]Start!$C$9:$D$15,2,FALSE)+VLOOKUP(Q39,[4]Start!$C$23:$D$29,2,FALSE)</f>
        <v>12.53</v>
      </c>
      <c r="Z39" s="196">
        <f>(Y39/U39)+[4]Start!$D$19*(VLOOKUP(Q39,[4]Start!$M$33:$N$39,2,FALSE)/U39)+VLOOKUP(R39,[4]Start!$C$33:$D$40,2,FALSE)</f>
        <v>53.350499999999997</v>
      </c>
      <c r="AA39" s="185"/>
      <c r="AB39" s="179"/>
    </row>
    <row r="40" spans="2:28" ht="18.75" customHeight="1" x14ac:dyDescent="0.35">
      <c r="B40" s="195"/>
      <c r="C40" s="204" t="s">
        <v>55</v>
      </c>
      <c r="D40" s="203" t="s">
        <v>374</v>
      </c>
      <c r="E40" s="200" t="s">
        <v>338</v>
      </c>
      <c r="F40" s="200" t="s">
        <v>375</v>
      </c>
      <c r="G40" s="207">
        <v>13353</v>
      </c>
      <c r="H40" s="200" t="s">
        <v>340</v>
      </c>
      <c r="I40" s="200" t="s">
        <v>376</v>
      </c>
      <c r="J40" s="202" t="s">
        <v>340</v>
      </c>
      <c r="K40" s="200" t="s">
        <v>377</v>
      </c>
      <c r="L40" s="201" t="s">
        <v>7967</v>
      </c>
      <c r="M40" s="200" t="s">
        <v>27</v>
      </c>
      <c r="N40" s="200"/>
      <c r="O40" s="200"/>
      <c r="P40" s="200" t="s">
        <v>27</v>
      </c>
      <c r="Q40" s="200" t="s">
        <v>559</v>
      </c>
      <c r="R40" s="200" t="s">
        <v>559</v>
      </c>
      <c r="S40" s="200" t="s">
        <v>7539</v>
      </c>
      <c r="T40" s="200" t="s">
        <v>7549</v>
      </c>
      <c r="U40" s="199">
        <v>0.30459999999999998</v>
      </c>
      <c r="V40" s="200" t="s">
        <v>7549</v>
      </c>
      <c r="W40" s="198">
        <v>34</v>
      </c>
      <c r="X40" s="197">
        <f>(1-VLOOKUP(R40,[4]Start!$H$33:$I$40,2,FALSE)/100)*W40</f>
        <v>28.9</v>
      </c>
      <c r="Y40" s="197">
        <f>VLOOKUP(Q40,[4]Start!$C$9:$D$15,2,FALSE)+VLOOKUP(Q40,[4]Start!$C$23:$D$29,2,FALSE)</f>
        <v>33.223832923832894</v>
      </c>
      <c r="Z40" s="196">
        <f>(Y40/U40)+[4]Start!$D$19*(VLOOKUP(Q40,[4]Start!$M$33:$N$39,2,FALSE)/U40)+VLOOKUP(R40,[4]Start!$C$33:$D$40,2,FALSE)</f>
        <v>132.68691045250458</v>
      </c>
      <c r="AA40" s="185"/>
      <c r="AB40" s="179"/>
    </row>
    <row r="41" spans="2:28" ht="18.75" customHeight="1" x14ac:dyDescent="0.35">
      <c r="B41" s="195"/>
      <c r="C41" s="204" t="s">
        <v>55</v>
      </c>
      <c r="D41" s="203" t="s">
        <v>382</v>
      </c>
      <c r="E41" s="200" t="s">
        <v>338</v>
      </c>
      <c r="F41" s="200" t="s">
        <v>383</v>
      </c>
      <c r="G41" s="207">
        <v>13599</v>
      </c>
      <c r="H41" s="200" t="s">
        <v>340</v>
      </c>
      <c r="I41" s="200" t="s">
        <v>384</v>
      </c>
      <c r="J41" s="202" t="s">
        <v>340</v>
      </c>
      <c r="K41" s="200" t="s">
        <v>385</v>
      </c>
      <c r="L41" s="201" t="s">
        <v>7966</v>
      </c>
      <c r="M41" s="200" t="s">
        <v>32</v>
      </c>
      <c r="N41" s="200"/>
      <c r="O41" s="200"/>
      <c r="P41" s="200" t="s">
        <v>32</v>
      </c>
      <c r="Q41" s="200" t="s">
        <v>32</v>
      </c>
      <c r="R41" s="200" t="s">
        <v>32</v>
      </c>
      <c r="S41" s="200" t="s">
        <v>7536</v>
      </c>
      <c r="T41" s="200" t="s">
        <v>7549</v>
      </c>
      <c r="U41" s="199">
        <v>0.39250000000000002</v>
      </c>
      <c r="V41" s="200" t="s">
        <v>7549</v>
      </c>
      <c r="W41" s="198">
        <v>282</v>
      </c>
      <c r="X41" s="197">
        <f>(1-VLOOKUP(R41,[4]Start!$H$33:$I$40,2,FALSE)/100)*W41</f>
        <v>219.96</v>
      </c>
      <c r="Y41" s="197">
        <f>VLOOKUP(Q41,[4]Start!$C$9:$D$15,2,FALSE)+VLOOKUP(Q41,[4]Start!$C$23:$D$29,2,FALSE)</f>
        <v>12.53</v>
      </c>
      <c r="Z41" s="196">
        <f>(Y41/U41)+[4]Start!$D$19*(VLOOKUP(Q41,[4]Start!$M$33:$N$39,2,FALSE)/U41)+VLOOKUP(R41,[4]Start!$C$33:$D$40,2,FALSE)</f>
        <v>54.345095541401271</v>
      </c>
      <c r="AA41" s="185"/>
      <c r="AB41" s="179"/>
    </row>
    <row r="42" spans="2:28" ht="18.75" customHeight="1" x14ac:dyDescent="0.35">
      <c r="B42" s="195"/>
      <c r="C42" s="204" t="s">
        <v>55</v>
      </c>
      <c r="D42" s="203" t="s">
        <v>386</v>
      </c>
      <c r="E42" s="200" t="s">
        <v>338</v>
      </c>
      <c r="F42" s="200" t="s">
        <v>383</v>
      </c>
      <c r="G42" s="207">
        <v>13599</v>
      </c>
      <c r="H42" s="200" t="s">
        <v>340</v>
      </c>
      <c r="I42" s="200" t="s">
        <v>384</v>
      </c>
      <c r="J42" s="202" t="s">
        <v>340</v>
      </c>
      <c r="K42" s="200" t="s">
        <v>387</v>
      </c>
      <c r="L42" s="201" t="s">
        <v>7965</v>
      </c>
      <c r="M42" s="206" t="s">
        <v>32</v>
      </c>
      <c r="N42" s="206"/>
      <c r="O42" s="206"/>
      <c r="P42" s="206" t="s">
        <v>32</v>
      </c>
      <c r="Q42" s="200" t="s">
        <v>32</v>
      </c>
      <c r="R42" s="200" t="s">
        <v>32</v>
      </c>
      <c r="S42" s="200" t="s">
        <v>7536</v>
      </c>
      <c r="T42" s="200" t="s">
        <v>7549</v>
      </c>
      <c r="U42" s="199">
        <v>0.39500000000000002</v>
      </c>
      <c r="V42" s="200" t="s">
        <v>7549</v>
      </c>
      <c r="W42" s="198">
        <v>282</v>
      </c>
      <c r="X42" s="197">
        <f>(1-VLOOKUP(R42,[4]Start!$H$33:$I$40,2,FALSE)/100)*W42</f>
        <v>219.96</v>
      </c>
      <c r="Y42" s="197">
        <f>VLOOKUP(Q42,[4]Start!$C$9:$D$15,2,FALSE)+VLOOKUP(Q42,[4]Start!$C$23:$D$29,2,FALSE)</f>
        <v>12.53</v>
      </c>
      <c r="Z42" s="196">
        <f>(Y42/U42)+[4]Start!$D$19*(VLOOKUP(Q42,[4]Start!$M$33:$N$39,2,FALSE)/U42)+VLOOKUP(R42,[4]Start!$C$33:$D$40,2,FALSE)</f>
        <v>54.00936708860759</v>
      </c>
      <c r="AA42" s="185"/>
      <c r="AB42" s="179"/>
    </row>
    <row r="43" spans="2:28" ht="18.75" customHeight="1" x14ac:dyDescent="0.35">
      <c r="B43" s="195"/>
      <c r="C43" s="204" t="s">
        <v>55</v>
      </c>
      <c r="D43" s="203" t="s">
        <v>392</v>
      </c>
      <c r="E43" s="200" t="s">
        <v>389</v>
      </c>
      <c r="F43" s="200" t="s">
        <v>393</v>
      </c>
      <c r="G43" s="207">
        <v>6406</v>
      </c>
      <c r="H43" s="200" t="s">
        <v>391</v>
      </c>
      <c r="I43" s="200"/>
      <c r="J43" s="202" t="s">
        <v>99</v>
      </c>
      <c r="K43" s="200"/>
      <c r="L43" s="201" t="s">
        <v>7964</v>
      </c>
      <c r="M43" s="200" t="s">
        <v>20</v>
      </c>
      <c r="N43" s="200"/>
      <c r="O43" s="200"/>
      <c r="P43" s="200" t="s">
        <v>20</v>
      </c>
      <c r="Q43" s="200" t="s">
        <v>20</v>
      </c>
      <c r="R43" s="200" t="s">
        <v>432</v>
      </c>
      <c r="S43" s="200" t="s">
        <v>7562</v>
      </c>
      <c r="T43" s="200" t="s">
        <v>7549</v>
      </c>
      <c r="U43" s="199">
        <v>0.51300000000000001</v>
      </c>
      <c r="V43" s="200" t="s">
        <v>7549</v>
      </c>
      <c r="W43" s="198">
        <v>140.5</v>
      </c>
      <c r="X43" s="197">
        <f>(1-VLOOKUP(R43,[4]Start!$H$33:$I$40,2,FALSE)/100)*W43</f>
        <v>125.045</v>
      </c>
      <c r="Y43" s="197">
        <f>VLOOKUP(Q43,[4]Start!$C$9:$D$15,2,FALSE)+VLOOKUP(Q43,[4]Start!$C$23:$D$29,2,FALSE)</f>
        <v>23.27</v>
      </c>
      <c r="Z43" s="196">
        <f>(Y43/U43)+[4]Start!$D$19*(VLOOKUP(Q43,[4]Start!$M$33:$N$39,2,FALSE)/U43)+VLOOKUP(R43,[4]Start!$C$33:$D$40,2,FALSE)</f>
        <v>56.499220272904481</v>
      </c>
      <c r="AA43" s="185"/>
      <c r="AB43" s="179"/>
    </row>
    <row r="44" spans="2:28" ht="18.75" customHeight="1" x14ac:dyDescent="0.35">
      <c r="B44" s="195"/>
      <c r="C44" s="204" t="s">
        <v>55</v>
      </c>
      <c r="D44" s="203" t="s">
        <v>388</v>
      </c>
      <c r="E44" s="200" t="s">
        <v>389</v>
      </c>
      <c r="F44" s="200" t="s">
        <v>390</v>
      </c>
      <c r="G44" s="207">
        <v>6406</v>
      </c>
      <c r="H44" s="200" t="s">
        <v>391</v>
      </c>
      <c r="I44" s="200"/>
      <c r="J44" s="202" t="s">
        <v>99</v>
      </c>
      <c r="K44" s="200"/>
      <c r="L44" s="201" t="s">
        <v>7963</v>
      </c>
      <c r="M44" s="200" t="s">
        <v>16</v>
      </c>
      <c r="N44" s="200"/>
      <c r="O44" s="200"/>
      <c r="P44" s="200" t="s">
        <v>16</v>
      </c>
      <c r="Q44" s="200" t="s">
        <v>16</v>
      </c>
      <c r="R44" s="200" t="s">
        <v>16</v>
      </c>
      <c r="S44" s="200" t="s">
        <v>7562</v>
      </c>
      <c r="T44" s="200" t="s">
        <v>7549</v>
      </c>
      <c r="U44" s="199">
        <v>0.33</v>
      </c>
      <c r="V44" s="200" t="s">
        <v>7549</v>
      </c>
      <c r="W44" s="198">
        <v>35</v>
      </c>
      <c r="X44" s="197">
        <f>(1-VLOOKUP(R44,[4]Start!$H$33:$I$40,2,FALSE)/100)*W44</f>
        <v>29.75</v>
      </c>
      <c r="Y44" s="197">
        <f>VLOOKUP(Q44,[4]Start!$C$9:$D$15,2,FALSE)+VLOOKUP(Q44,[4]Start!$C$23:$D$29,2,FALSE)</f>
        <v>0</v>
      </c>
      <c r="Z44" s="196">
        <f>(Y44/U44)+[4]Start!$D$19*(VLOOKUP(Q44,[4]Start!$M$33:$N$39,2,FALSE)/U44)+VLOOKUP(R44,[4]Start!$C$33:$D$40,2,FALSE)</f>
        <v>1</v>
      </c>
      <c r="AA44" s="185"/>
      <c r="AB44" s="179"/>
    </row>
    <row r="45" spans="2:28" ht="18.75" customHeight="1" x14ac:dyDescent="0.35">
      <c r="B45" s="195"/>
      <c r="C45" s="204" t="s">
        <v>55</v>
      </c>
      <c r="D45" s="203" t="s">
        <v>415</v>
      </c>
      <c r="E45" s="200" t="s">
        <v>416</v>
      </c>
      <c r="F45" s="200" t="s">
        <v>417</v>
      </c>
      <c r="G45" s="207">
        <v>33609</v>
      </c>
      <c r="H45" s="200" t="s">
        <v>418</v>
      </c>
      <c r="I45" s="200" t="s">
        <v>419</v>
      </c>
      <c r="J45" s="202" t="s">
        <v>54</v>
      </c>
      <c r="K45" s="200" t="s">
        <v>420</v>
      </c>
      <c r="L45" s="201" t="s">
        <v>7962</v>
      </c>
      <c r="M45" s="200" t="s">
        <v>16</v>
      </c>
      <c r="N45" s="200" t="s">
        <v>421</v>
      </c>
      <c r="O45" s="200"/>
      <c r="P45" s="200" t="s">
        <v>16</v>
      </c>
      <c r="Q45" s="200" t="s">
        <v>16</v>
      </c>
      <c r="R45" s="200" t="s">
        <v>16</v>
      </c>
      <c r="S45" s="200" t="s">
        <v>7536</v>
      </c>
      <c r="T45" s="200" t="s">
        <v>7549</v>
      </c>
      <c r="U45" s="199">
        <v>0.33</v>
      </c>
      <c r="V45" s="200" t="s">
        <v>7549</v>
      </c>
      <c r="W45" s="198">
        <v>34</v>
      </c>
      <c r="X45" s="197">
        <f>(1-VLOOKUP(R45,[4]Start!$H$33:$I$40,2,FALSE)/100)*W45</f>
        <v>28.9</v>
      </c>
      <c r="Y45" s="197">
        <f>VLOOKUP(Q45,[4]Start!$C$9:$D$15,2,FALSE)+VLOOKUP(Q45,[4]Start!$C$23:$D$29,2,FALSE)</f>
        <v>0</v>
      </c>
      <c r="Z45" s="196">
        <f>(Y45/U45)+[4]Start!$D$19*(VLOOKUP(Q45,[4]Start!$M$33:$N$39,2,FALSE)/U45)+VLOOKUP(R45,[4]Start!$C$33:$D$40,2,FALSE)</f>
        <v>1</v>
      </c>
      <c r="AA45" s="185"/>
      <c r="AB45" s="179"/>
    </row>
    <row r="46" spans="2:28" ht="18.75" customHeight="1" x14ac:dyDescent="0.35">
      <c r="B46" s="195"/>
      <c r="C46" s="204" t="s">
        <v>55</v>
      </c>
      <c r="D46" s="203" t="s">
        <v>430</v>
      </c>
      <c r="E46" s="200" t="s">
        <v>425</v>
      </c>
      <c r="F46" s="200" t="s">
        <v>431</v>
      </c>
      <c r="G46" s="207">
        <v>33697</v>
      </c>
      <c r="H46" s="200" t="s">
        <v>418</v>
      </c>
      <c r="I46" s="200"/>
      <c r="J46" s="202" t="s">
        <v>54</v>
      </c>
      <c r="K46" s="200" t="s">
        <v>432</v>
      </c>
      <c r="L46" s="201" t="s">
        <v>7961</v>
      </c>
      <c r="M46" s="206" t="s">
        <v>20</v>
      </c>
      <c r="N46" s="206"/>
      <c r="O46" s="206"/>
      <c r="P46" s="206" t="s">
        <v>20</v>
      </c>
      <c r="Q46" s="200" t="s">
        <v>20</v>
      </c>
      <c r="R46" s="200" t="s">
        <v>432</v>
      </c>
      <c r="S46" s="200" t="s">
        <v>7562</v>
      </c>
      <c r="T46" s="200" t="s">
        <v>7549</v>
      </c>
      <c r="U46" s="199">
        <v>0.5625</v>
      </c>
      <c r="V46" s="200" t="s">
        <v>7549</v>
      </c>
      <c r="W46" s="198">
        <v>37.450000000000003</v>
      </c>
      <c r="X46" s="197">
        <f>(1-VLOOKUP(R46,[4]Start!$H$33:$I$40,2,FALSE)/100)*W46</f>
        <v>33.330500000000001</v>
      </c>
      <c r="Y46" s="197">
        <f>VLOOKUP(Q46,[4]Start!$C$9:$D$15,2,FALSE)+VLOOKUP(Q46,[4]Start!$C$23:$D$29,2,FALSE)</f>
        <v>23.27</v>
      </c>
      <c r="Z46" s="196">
        <f>(Y46/U46)+[4]Start!$D$19*(VLOOKUP(Q46,[4]Start!$M$33:$N$39,2,FALSE)/U46)+VLOOKUP(R46,[4]Start!$C$33:$D$40,2,FALSE)</f>
        <v>51.659288888888888</v>
      </c>
      <c r="AA46" s="185"/>
      <c r="AB46" s="179"/>
    </row>
    <row r="47" spans="2:28" ht="18.75" customHeight="1" x14ac:dyDescent="0.35">
      <c r="B47" s="195"/>
      <c r="C47" s="204" t="s">
        <v>55</v>
      </c>
      <c r="D47" s="203" t="s">
        <v>440</v>
      </c>
      <c r="E47" s="200" t="s">
        <v>441</v>
      </c>
      <c r="F47" s="206" t="s">
        <v>442</v>
      </c>
      <c r="G47" s="210">
        <v>6749</v>
      </c>
      <c r="H47" s="209" t="s">
        <v>443</v>
      </c>
      <c r="I47" s="206"/>
      <c r="J47" s="199" t="s">
        <v>99</v>
      </c>
      <c r="K47" s="200"/>
      <c r="L47" s="201" t="s">
        <v>7960</v>
      </c>
      <c r="M47" s="200" t="s">
        <v>20</v>
      </c>
      <c r="N47" s="206"/>
      <c r="O47" s="200"/>
      <c r="P47" s="206" t="s">
        <v>20</v>
      </c>
      <c r="Q47" s="200" t="s">
        <v>20</v>
      </c>
      <c r="R47" s="200" t="s">
        <v>432</v>
      </c>
      <c r="S47" s="200" t="s">
        <v>7562</v>
      </c>
      <c r="T47" s="200" t="s">
        <v>7549</v>
      </c>
      <c r="U47" s="199">
        <v>0.54</v>
      </c>
      <c r="V47" s="200" t="s">
        <v>7549</v>
      </c>
      <c r="W47" s="208">
        <v>106</v>
      </c>
      <c r="X47" s="197">
        <f>(1-VLOOKUP(R47,[4]Start!$H$33:$I$40,2,FALSE)/100)*W47</f>
        <v>94.34</v>
      </c>
      <c r="Y47" s="197">
        <f>VLOOKUP(Q47,[4]Start!$C$9:$D$15,2,FALSE)+VLOOKUP(Q47,[4]Start!$C$23:$D$29,2,FALSE)</f>
        <v>23.27</v>
      </c>
      <c r="Z47" s="196">
        <f>(Y47/U47)+[4]Start!$D$19*(VLOOKUP(Q47,[4]Start!$M$33:$N$39,2,FALSE)/U47)+VLOOKUP(R47,[4]Start!$C$33:$D$40,2,FALSE)</f>
        <v>53.749259259259254</v>
      </c>
      <c r="AA47" s="185"/>
      <c r="AB47" s="179"/>
    </row>
    <row r="48" spans="2:28" ht="18.75" customHeight="1" x14ac:dyDescent="0.35">
      <c r="B48" s="195"/>
      <c r="C48" s="204" t="s">
        <v>55</v>
      </c>
      <c r="D48" s="203" t="s">
        <v>461</v>
      </c>
      <c r="E48" s="200" t="s">
        <v>462</v>
      </c>
      <c r="F48" s="200" t="s">
        <v>463</v>
      </c>
      <c r="G48" s="210">
        <v>44805</v>
      </c>
      <c r="H48" s="209" t="s">
        <v>464</v>
      </c>
      <c r="I48" s="200"/>
      <c r="J48" s="202" t="s">
        <v>54</v>
      </c>
      <c r="K48" s="200"/>
      <c r="L48" s="201" t="s">
        <v>7580</v>
      </c>
      <c r="M48" s="200" t="s">
        <v>20</v>
      </c>
      <c r="N48" s="200"/>
      <c r="O48" s="200"/>
      <c r="P48" s="206" t="s">
        <v>20</v>
      </c>
      <c r="Q48" s="200" t="s">
        <v>20</v>
      </c>
      <c r="R48" s="200" t="s">
        <v>432</v>
      </c>
      <c r="S48" s="200" t="s">
        <v>7536</v>
      </c>
      <c r="T48" s="200" t="s">
        <v>7549</v>
      </c>
      <c r="U48" s="199">
        <v>0.39929999999999999</v>
      </c>
      <c r="V48" s="200" t="s">
        <v>7549</v>
      </c>
      <c r="W48" s="208">
        <v>44</v>
      </c>
      <c r="X48" s="197">
        <f>(1-VLOOKUP(R48,[4]Start!$H$33:$I$40,2,FALSE)/100)*W48</f>
        <v>39.160000000000004</v>
      </c>
      <c r="Y48" s="197">
        <f>VLOOKUP(Q48,[4]Start!$C$9:$D$15,2,FALSE)+VLOOKUP(Q48,[4]Start!$C$23:$D$29,2,FALSE)</f>
        <v>23.27</v>
      </c>
      <c r="Z48" s="196">
        <f>(Y48/U48)+[4]Start!$D$19*(VLOOKUP(Q48,[4]Start!$M$33:$N$39,2,FALSE)/U48)+VLOOKUP(R48,[4]Start!$C$33:$D$40,2,FALSE)</f>
        <v>72.160155271725515</v>
      </c>
      <c r="AA48" s="185"/>
      <c r="AB48" s="179"/>
    </row>
    <row r="49" spans="2:28" ht="18.75" customHeight="1" x14ac:dyDescent="0.35">
      <c r="B49" s="195"/>
      <c r="C49" s="204" t="s">
        <v>55</v>
      </c>
      <c r="D49" s="203" t="s">
        <v>467</v>
      </c>
      <c r="E49" s="200" t="s">
        <v>63</v>
      </c>
      <c r="F49" s="200" t="s">
        <v>468</v>
      </c>
      <c r="G49" s="210">
        <v>4007</v>
      </c>
      <c r="H49" s="209" t="s">
        <v>469</v>
      </c>
      <c r="I49" s="200" t="s">
        <v>470</v>
      </c>
      <c r="J49" s="202" t="s">
        <v>170</v>
      </c>
      <c r="K49" s="200" t="s">
        <v>471</v>
      </c>
      <c r="L49" s="201" t="s">
        <v>7959</v>
      </c>
      <c r="M49" s="200" t="s">
        <v>18</v>
      </c>
      <c r="N49" s="200"/>
      <c r="O49" s="200"/>
      <c r="P49" s="206" t="s">
        <v>18</v>
      </c>
      <c r="Q49" s="200" t="s">
        <v>18</v>
      </c>
      <c r="R49" s="200" t="s">
        <v>18</v>
      </c>
      <c r="S49" s="200" t="s">
        <v>7536</v>
      </c>
      <c r="T49" s="200" t="s">
        <v>7549</v>
      </c>
      <c r="U49" s="199">
        <v>0.4</v>
      </c>
      <c r="V49" s="200" t="s">
        <v>7549</v>
      </c>
      <c r="W49" s="208">
        <v>875</v>
      </c>
      <c r="X49" s="197">
        <f>(1-VLOOKUP(R49,[4]Start!$H$33:$I$40,2,FALSE)/100)*W49</f>
        <v>761.25</v>
      </c>
      <c r="Y49" s="197">
        <f>VLOOKUP(Q49,[4]Start!$C$9:$D$15,2,FALSE)+VLOOKUP(Q49,[4]Start!$C$23:$D$29,2,FALSE)</f>
        <v>3.1</v>
      </c>
      <c r="Z49" s="196">
        <f>(Y49/U49)+[4]Start!$D$19*(VLOOKUP(Q49,[4]Start!$M$33:$N$39,2,FALSE)/U49)+VLOOKUP(R49,[4]Start!$C$33:$D$40,2,FALSE)</f>
        <v>34.296000000000006</v>
      </c>
      <c r="AA49" s="185"/>
      <c r="AB49" s="179"/>
    </row>
    <row r="50" spans="2:28" ht="18.75" customHeight="1" x14ac:dyDescent="0.35">
      <c r="B50" s="195"/>
      <c r="C50" s="204" t="s">
        <v>55</v>
      </c>
      <c r="D50" s="203" t="s">
        <v>473</v>
      </c>
      <c r="E50" s="200" t="s">
        <v>102</v>
      </c>
      <c r="F50" s="200" t="s">
        <v>474</v>
      </c>
      <c r="G50" s="210">
        <v>4564</v>
      </c>
      <c r="H50" s="209" t="s">
        <v>469</v>
      </c>
      <c r="I50" s="200" t="s">
        <v>470</v>
      </c>
      <c r="J50" s="202" t="s">
        <v>170</v>
      </c>
      <c r="K50" s="200" t="s">
        <v>475</v>
      </c>
      <c r="L50" s="201" t="s">
        <v>7958</v>
      </c>
      <c r="M50" s="200" t="s">
        <v>18</v>
      </c>
      <c r="N50" s="200"/>
      <c r="O50" s="200"/>
      <c r="P50" s="206" t="s">
        <v>18</v>
      </c>
      <c r="Q50" s="200" t="s">
        <v>18</v>
      </c>
      <c r="R50" s="200" t="s">
        <v>18</v>
      </c>
      <c r="S50" s="200" t="s">
        <v>7536</v>
      </c>
      <c r="T50" s="200" t="s">
        <v>7549</v>
      </c>
      <c r="U50" s="199">
        <v>0.39760000000000001</v>
      </c>
      <c r="V50" s="200" t="s">
        <v>7549</v>
      </c>
      <c r="W50" s="208">
        <v>875</v>
      </c>
      <c r="X50" s="197">
        <f>(1-VLOOKUP(R50,[4]Start!$H$33:$I$40,2,FALSE)/100)*W50</f>
        <v>761.25</v>
      </c>
      <c r="Y50" s="197">
        <f>VLOOKUP(Q50,[4]Start!$C$9:$D$15,2,FALSE)+VLOOKUP(Q50,[4]Start!$C$23:$D$29,2,FALSE)</f>
        <v>3.1</v>
      </c>
      <c r="Z50" s="196">
        <f>(Y50/U50)+[4]Start!$D$19*(VLOOKUP(Q50,[4]Start!$M$33:$N$39,2,FALSE)/U50)+VLOOKUP(R50,[4]Start!$C$33:$D$40,2,FALSE)</f>
        <v>34.492756539235415</v>
      </c>
      <c r="AA50" s="185"/>
      <c r="AB50" s="179"/>
    </row>
    <row r="51" spans="2:28" ht="18.75" customHeight="1" x14ac:dyDescent="0.35">
      <c r="B51" s="195"/>
      <c r="C51" s="204" t="s">
        <v>55</v>
      </c>
      <c r="D51" s="203" t="s">
        <v>482</v>
      </c>
      <c r="E51" s="200" t="s">
        <v>483</v>
      </c>
      <c r="F51" s="206" t="s">
        <v>484</v>
      </c>
      <c r="G51" s="210">
        <v>53115</v>
      </c>
      <c r="H51" s="209" t="s">
        <v>485</v>
      </c>
      <c r="I51" s="206"/>
      <c r="J51" s="199" t="s">
        <v>54</v>
      </c>
      <c r="K51" s="200" t="s">
        <v>484</v>
      </c>
      <c r="L51" s="201" t="s">
        <v>7957</v>
      </c>
      <c r="M51" s="200" t="s">
        <v>110</v>
      </c>
      <c r="N51" s="206" t="s">
        <v>343</v>
      </c>
      <c r="O51" s="200"/>
      <c r="P51" s="206" t="s">
        <v>16</v>
      </c>
      <c r="Q51" s="200" t="s">
        <v>16</v>
      </c>
      <c r="R51" s="200" t="s">
        <v>16</v>
      </c>
      <c r="S51" s="200" t="s">
        <v>7536</v>
      </c>
      <c r="T51" s="200" t="s">
        <v>7549</v>
      </c>
      <c r="U51" s="199">
        <v>0.33</v>
      </c>
      <c r="V51" s="200" t="s">
        <v>7549</v>
      </c>
      <c r="W51" s="208">
        <v>12</v>
      </c>
      <c r="X51" s="197">
        <f>(1-VLOOKUP(R51,[4]Start!$H$33:$I$40,2,FALSE)/100)*W51</f>
        <v>10.199999999999999</v>
      </c>
      <c r="Y51" s="197">
        <f>VLOOKUP(Q51,[4]Start!$C$9:$D$15,2,FALSE)+VLOOKUP(Q51,[4]Start!$C$23:$D$29,2,FALSE)</f>
        <v>0</v>
      </c>
      <c r="Z51" s="196">
        <f>(Y51/U51)+[4]Start!$D$19*(VLOOKUP(Q51,[4]Start!$M$33:$N$39,2,FALSE)/U51)+VLOOKUP(R51,[4]Start!$C$33:$D$40,2,FALSE)</f>
        <v>1</v>
      </c>
      <c r="AA51" s="185"/>
      <c r="AB51" s="179"/>
    </row>
    <row r="52" spans="2:28" ht="18.75" customHeight="1" x14ac:dyDescent="0.35">
      <c r="B52" s="195"/>
      <c r="C52" s="204" t="s">
        <v>55</v>
      </c>
      <c r="D52" s="203" t="s">
        <v>488</v>
      </c>
      <c r="E52" s="199" t="s">
        <v>483</v>
      </c>
      <c r="F52" s="200" t="s">
        <v>484</v>
      </c>
      <c r="G52" s="210">
        <v>53115</v>
      </c>
      <c r="H52" s="209" t="s">
        <v>485</v>
      </c>
      <c r="I52" s="206"/>
      <c r="J52" s="199" t="s">
        <v>54</v>
      </c>
      <c r="K52" s="200" t="s">
        <v>484</v>
      </c>
      <c r="L52" s="201" t="s">
        <v>7956</v>
      </c>
      <c r="M52" s="200" t="s">
        <v>110</v>
      </c>
      <c r="N52" s="200" t="s">
        <v>20</v>
      </c>
      <c r="O52" s="200" t="s">
        <v>343</v>
      </c>
      <c r="P52" s="200" t="s">
        <v>20</v>
      </c>
      <c r="Q52" s="200" t="s">
        <v>20</v>
      </c>
      <c r="R52" s="200" t="s">
        <v>432</v>
      </c>
      <c r="S52" s="200" t="s">
        <v>7536</v>
      </c>
      <c r="T52" s="200" t="s">
        <v>7549</v>
      </c>
      <c r="U52" s="199">
        <v>0.39929999999999999</v>
      </c>
      <c r="V52" s="200" t="s">
        <v>7549</v>
      </c>
      <c r="W52" s="208">
        <v>95</v>
      </c>
      <c r="X52" s="197">
        <f>(1-VLOOKUP(R52,[4]Start!$H$33:$I$40,2,FALSE)/100)*W52</f>
        <v>84.55</v>
      </c>
      <c r="Y52" s="197">
        <f>VLOOKUP(Q52,[4]Start!$C$9:$D$15,2,FALSE)+VLOOKUP(Q52,[4]Start!$C$23:$D$29,2,FALSE)</f>
        <v>23.27</v>
      </c>
      <c r="Z52" s="196">
        <f>(Y52/U52)+[4]Start!$D$19*(VLOOKUP(Q52,[4]Start!$M$33:$N$39,2,FALSE)/U52)+VLOOKUP(R52,[4]Start!$C$33:$D$40,2,FALSE)</f>
        <v>72.160155271725515</v>
      </c>
      <c r="AA52" s="185"/>
      <c r="AB52" s="179"/>
    </row>
    <row r="53" spans="2:28" ht="18.75" customHeight="1" x14ac:dyDescent="0.35">
      <c r="B53" s="195"/>
      <c r="C53" s="204" t="s">
        <v>55</v>
      </c>
      <c r="D53" s="203" t="s">
        <v>492</v>
      </c>
      <c r="E53" s="200" t="s">
        <v>63</v>
      </c>
      <c r="F53" s="206" t="s">
        <v>493</v>
      </c>
      <c r="G53" s="210">
        <v>2943</v>
      </c>
      <c r="H53" s="209" t="s">
        <v>493</v>
      </c>
      <c r="I53" s="206" t="s">
        <v>494</v>
      </c>
      <c r="J53" s="199" t="s">
        <v>170</v>
      </c>
      <c r="K53" s="200" t="s">
        <v>495</v>
      </c>
      <c r="L53" s="201" t="s">
        <v>7955</v>
      </c>
      <c r="M53" s="200" t="s">
        <v>18</v>
      </c>
      <c r="N53" s="206"/>
      <c r="O53" s="200"/>
      <c r="P53" s="206" t="s">
        <v>18</v>
      </c>
      <c r="Q53" s="200" t="s">
        <v>18</v>
      </c>
      <c r="R53" s="200" t="s">
        <v>18</v>
      </c>
      <c r="S53" s="200" t="s">
        <v>7536</v>
      </c>
      <c r="T53" s="200" t="s">
        <v>7549</v>
      </c>
      <c r="U53" s="199">
        <v>0.38319999999999999</v>
      </c>
      <c r="V53" s="200" t="s">
        <v>7549</v>
      </c>
      <c r="W53" s="208">
        <v>465</v>
      </c>
      <c r="X53" s="197">
        <f>(1-VLOOKUP(R53,[4]Start!$H$33:$I$40,2,FALSE)/100)*W53</f>
        <v>404.55</v>
      </c>
      <c r="Y53" s="197">
        <f>VLOOKUP(Q53,[4]Start!$C$9:$D$15,2,FALSE)+VLOOKUP(Q53,[4]Start!$C$23:$D$29,2,FALSE)</f>
        <v>3.1</v>
      </c>
      <c r="Z53" s="196">
        <f>(Y53/U53)+[4]Start!$D$19*(VLOOKUP(Q53,[4]Start!$M$33:$N$39,2,FALSE)/U53)+VLOOKUP(R53,[4]Start!$C$33:$D$40,2,FALSE)</f>
        <v>35.725052192066812</v>
      </c>
      <c r="AA53" s="185"/>
      <c r="AB53" s="179"/>
    </row>
    <row r="54" spans="2:28" ht="18.75" customHeight="1" x14ac:dyDescent="0.35">
      <c r="B54" s="195"/>
      <c r="C54" s="204" t="s">
        <v>55</v>
      </c>
      <c r="D54" s="219" t="s">
        <v>497</v>
      </c>
      <c r="E54" s="217" t="s">
        <v>63</v>
      </c>
      <c r="F54" s="216" t="s">
        <v>493</v>
      </c>
      <c r="G54" s="210">
        <v>2943</v>
      </c>
      <c r="H54" s="216" t="s">
        <v>493</v>
      </c>
      <c r="I54" s="218" t="s">
        <v>494</v>
      </c>
      <c r="J54" s="216" t="s">
        <v>170</v>
      </c>
      <c r="K54" s="217" t="s">
        <v>498</v>
      </c>
      <c r="L54" s="201" t="s">
        <v>7954</v>
      </c>
      <c r="M54" s="216" t="s">
        <v>18</v>
      </c>
      <c r="N54" s="218"/>
      <c r="O54" s="217"/>
      <c r="P54" s="206" t="s">
        <v>18</v>
      </c>
      <c r="Q54" s="200" t="s">
        <v>18</v>
      </c>
      <c r="R54" s="200" t="s">
        <v>18</v>
      </c>
      <c r="S54" s="200" t="s">
        <v>7536</v>
      </c>
      <c r="T54" s="200" t="s">
        <v>7549</v>
      </c>
      <c r="U54" s="199">
        <v>0.3856</v>
      </c>
      <c r="V54" s="200" t="s">
        <v>7549</v>
      </c>
      <c r="W54" s="208">
        <v>465</v>
      </c>
      <c r="X54" s="197">
        <f>(1-VLOOKUP(R54,[4]Start!$H$33:$I$40,2,FALSE)/100)*W54</f>
        <v>404.55</v>
      </c>
      <c r="Y54" s="197">
        <f>VLOOKUP(Q54,[4]Start!$C$9:$D$15,2,FALSE)+VLOOKUP(Q54,[4]Start!$C$23:$D$29,2,FALSE)</f>
        <v>3.1</v>
      </c>
      <c r="Z54" s="196">
        <f>(Y54/U54)+[4]Start!$D$19*(VLOOKUP(Q54,[4]Start!$M$33:$N$39,2,FALSE)/U54)+VLOOKUP(R54,[4]Start!$C$33:$D$40,2,FALSE)</f>
        <v>35.513278008298762</v>
      </c>
      <c r="AA54" s="185"/>
      <c r="AB54" s="179"/>
    </row>
    <row r="55" spans="2:28" ht="18.75" customHeight="1" x14ac:dyDescent="0.35">
      <c r="B55" s="195"/>
      <c r="C55" s="204" t="s">
        <v>55</v>
      </c>
      <c r="D55" s="203" t="s">
        <v>499</v>
      </c>
      <c r="E55" s="200" t="s">
        <v>63</v>
      </c>
      <c r="F55" s="200" t="s">
        <v>493</v>
      </c>
      <c r="G55" s="207">
        <v>2943</v>
      </c>
      <c r="H55" s="200" t="s">
        <v>493</v>
      </c>
      <c r="I55" s="200" t="s">
        <v>494</v>
      </c>
      <c r="J55" s="202" t="s">
        <v>170</v>
      </c>
      <c r="K55" s="200" t="s">
        <v>500</v>
      </c>
      <c r="L55" s="201" t="s">
        <v>7953</v>
      </c>
      <c r="M55" s="200" t="s">
        <v>18</v>
      </c>
      <c r="N55" s="200"/>
      <c r="O55" s="200"/>
      <c r="P55" s="200" t="s">
        <v>18</v>
      </c>
      <c r="Q55" s="200" t="s">
        <v>18</v>
      </c>
      <c r="R55" s="200" t="s">
        <v>18</v>
      </c>
      <c r="S55" s="200" t="s">
        <v>7536</v>
      </c>
      <c r="T55" s="200" t="s">
        <v>7549</v>
      </c>
      <c r="U55" s="199">
        <v>0.4</v>
      </c>
      <c r="V55" s="200" t="s">
        <v>7549</v>
      </c>
      <c r="W55" s="198">
        <v>857</v>
      </c>
      <c r="X55" s="197">
        <f>(1-VLOOKUP(R55,[4]Start!$H$33:$I$40,2,FALSE)/100)*W55</f>
        <v>745.59</v>
      </c>
      <c r="Y55" s="197">
        <f>VLOOKUP(Q55,[4]Start!$C$9:$D$15,2,FALSE)+VLOOKUP(Q55,[4]Start!$C$23:$D$29,2,FALSE)</f>
        <v>3.1</v>
      </c>
      <c r="Z55" s="196">
        <f>(Y55/U55)+[4]Start!$D$19*(VLOOKUP(Q55,[4]Start!$M$33:$N$39,2,FALSE)/U55)+VLOOKUP(R55,[4]Start!$C$33:$D$40,2,FALSE)</f>
        <v>34.296000000000006</v>
      </c>
      <c r="AA55" s="185"/>
      <c r="AB55" s="179"/>
    </row>
    <row r="56" spans="2:28" ht="18.75" customHeight="1" x14ac:dyDescent="0.35">
      <c r="B56" s="195"/>
      <c r="C56" s="204" t="s">
        <v>55</v>
      </c>
      <c r="D56" s="203" t="s">
        <v>503</v>
      </c>
      <c r="E56" s="200" t="s">
        <v>504</v>
      </c>
      <c r="F56" s="200" t="s">
        <v>505</v>
      </c>
      <c r="G56" s="210">
        <v>14772</v>
      </c>
      <c r="H56" s="209" t="s">
        <v>66</v>
      </c>
      <c r="I56" s="200"/>
      <c r="J56" s="202" t="s">
        <v>66</v>
      </c>
      <c r="K56" s="200"/>
      <c r="L56" s="201" t="s">
        <v>7527</v>
      </c>
      <c r="M56" s="200" t="s">
        <v>20</v>
      </c>
      <c r="N56" s="200" t="s">
        <v>20</v>
      </c>
      <c r="O56" s="200"/>
      <c r="P56" s="206" t="s">
        <v>20</v>
      </c>
      <c r="Q56" s="200" t="s">
        <v>20</v>
      </c>
      <c r="R56" s="200" t="s">
        <v>432</v>
      </c>
      <c r="S56" s="200" t="s">
        <v>7536</v>
      </c>
      <c r="T56" s="200" t="s">
        <v>7549</v>
      </c>
      <c r="U56" s="199">
        <v>0.38169999999999998</v>
      </c>
      <c r="V56" s="200" t="s">
        <v>7549</v>
      </c>
      <c r="W56" s="208">
        <v>36</v>
      </c>
      <c r="X56" s="197">
        <f>(1-VLOOKUP(R56,[4]Start!$H$33:$I$40,2,FALSE)/100)*W56</f>
        <v>32.04</v>
      </c>
      <c r="Y56" s="197">
        <f>VLOOKUP(Q56,[4]Start!$C$9:$D$15,2,FALSE)+VLOOKUP(Q56,[4]Start!$C$23:$D$29,2,FALSE)</f>
        <v>23.27</v>
      </c>
      <c r="Z56" s="196">
        <f>(Y56/U56)+[4]Start!$D$19*(VLOOKUP(Q56,[4]Start!$M$33:$N$39,2,FALSE)/U56)+VLOOKUP(R56,[4]Start!$C$33:$D$40,2,FALSE)</f>
        <v>75.418260413937645</v>
      </c>
      <c r="AA56" s="185"/>
      <c r="AB56" s="179"/>
    </row>
    <row r="57" spans="2:28" ht="18.75" customHeight="1" x14ac:dyDescent="0.35">
      <c r="B57" s="195"/>
      <c r="C57" s="204" t="s">
        <v>55</v>
      </c>
      <c r="D57" s="203" t="s">
        <v>507</v>
      </c>
      <c r="E57" s="200" t="s">
        <v>508</v>
      </c>
      <c r="F57" s="200" t="s">
        <v>509</v>
      </c>
      <c r="G57" s="210">
        <v>14774</v>
      </c>
      <c r="H57" s="209" t="s">
        <v>66</v>
      </c>
      <c r="I57" s="200"/>
      <c r="J57" s="202" t="s">
        <v>66</v>
      </c>
      <c r="K57" s="200"/>
      <c r="L57" s="201" t="s">
        <v>510</v>
      </c>
      <c r="M57" s="200" t="s">
        <v>20</v>
      </c>
      <c r="N57" s="200"/>
      <c r="O57" s="200"/>
      <c r="P57" s="206" t="s">
        <v>20</v>
      </c>
      <c r="Q57" s="200" t="s">
        <v>20</v>
      </c>
      <c r="R57" s="200" t="s">
        <v>432</v>
      </c>
      <c r="S57" s="200" t="s">
        <v>7562</v>
      </c>
      <c r="T57" s="200" t="s">
        <v>7549</v>
      </c>
      <c r="U57" s="199">
        <v>0.51300000000000001</v>
      </c>
      <c r="V57" s="200" t="s">
        <v>7549</v>
      </c>
      <c r="W57" s="208">
        <v>160</v>
      </c>
      <c r="X57" s="197">
        <f>(1-VLOOKUP(R57,[4]Start!$H$33:$I$40,2,FALSE)/100)*W57</f>
        <v>142.4</v>
      </c>
      <c r="Y57" s="197">
        <f>VLOOKUP(Q57,[4]Start!$C$9:$D$15,2,FALSE)+VLOOKUP(Q57,[4]Start!$C$23:$D$29,2,FALSE)</f>
        <v>23.27</v>
      </c>
      <c r="Z57" s="196">
        <f>(Y57/U57)+[4]Start!$D$19*(VLOOKUP(Q57,[4]Start!$M$33:$N$39,2,FALSE)/U57)+VLOOKUP(R57,[4]Start!$C$33:$D$40,2,FALSE)</f>
        <v>56.499220272904481</v>
      </c>
      <c r="AA57" s="185"/>
      <c r="AB57" s="179"/>
    </row>
    <row r="58" spans="2:28" ht="18.75" customHeight="1" x14ac:dyDescent="0.35">
      <c r="B58" s="195"/>
      <c r="C58" s="204" t="s">
        <v>55</v>
      </c>
      <c r="D58" s="203" t="s">
        <v>513</v>
      </c>
      <c r="E58" s="200" t="s">
        <v>514</v>
      </c>
      <c r="F58" s="200" t="s">
        <v>515</v>
      </c>
      <c r="G58" s="207">
        <v>38106</v>
      </c>
      <c r="H58" s="200" t="s">
        <v>516</v>
      </c>
      <c r="I58" s="200"/>
      <c r="J58" s="202" t="s">
        <v>59</v>
      </c>
      <c r="K58" s="200" t="s">
        <v>517</v>
      </c>
      <c r="L58" s="201" t="s">
        <v>7952</v>
      </c>
      <c r="M58" s="200" t="s">
        <v>110</v>
      </c>
      <c r="N58" s="200" t="s">
        <v>20</v>
      </c>
      <c r="O58" s="200" t="s">
        <v>518</v>
      </c>
      <c r="P58" s="200" t="s">
        <v>20</v>
      </c>
      <c r="Q58" s="200" t="s">
        <v>20</v>
      </c>
      <c r="R58" s="200" t="s">
        <v>432</v>
      </c>
      <c r="S58" s="200" t="s">
        <v>7562</v>
      </c>
      <c r="T58" s="200" t="s">
        <v>7549</v>
      </c>
      <c r="U58" s="199">
        <v>0.40949999999999998</v>
      </c>
      <c r="V58" s="200" t="s">
        <v>7549</v>
      </c>
      <c r="W58" s="198">
        <v>20</v>
      </c>
      <c r="X58" s="197">
        <f>(1-VLOOKUP(R58,[4]Start!$H$33:$I$40,2,FALSE)/100)*W58</f>
        <v>17.8</v>
      </c>
      <c r="Y58" s="197">
        <f>VLOOKUP(Q58,[4]Start!$C$9:$D$15,2,FALSE)+VLOOKUP(Q58,[4]Start!$C$23:$D$29,2,FALSE)</f>
        <v>23.27</v>
      </c>
      <c r="Z58" s="196">
        <f>(Y58/U58)+[4]Start!$D$19*(VLOOKUP(Q58,[4]Start!$M$33:$N$39,2,FALSE)/U58)+VLOOKUP(R58,[4]Start!$C$33:$D$40,2,FALSE)</f>
        <v>70.400122100122104</v>
      </c>
      <c r="AA58" s="185"/>
      <c r="AB58" s="179"/>
    </row>
    <row r="59" spans="2:28" ht="18.75" customHeight="1" x14ac:dyDescent="0.35">
      <c r="B59" s="195"/>
      <c r="C59" s="204" t="s">
        <v>55</v>
      </c>
      <c r="D59" s="203" t="s">
        <v>521</v>
      </c>
      <c r="E59" s="200" t="s">
        <v>514</v>
      </c>
      <c r="F59" s="200" t="s">
        <v>515</v>
      </c>
      <c r="G59" s="207">
        <v>38106</v>
      </c>
      <c r="H59" s="200" t="s">
        <v>516</v>
      </c>
      <c r="I59" s="200"/>
      <c r="J59" s="202" t="s">
        <v>59</v>
      </c>
      <c r="K59" s="200" t="s">
        <v>432</v>
      </c>
      <c r="L59" s="201" t="s">
        <v>7951</v>
      </c>
      <c r="M59" s="206" t="s">
        <v>110</v>
      </c>
      <c r="N59" s="206" t="s">
        <v>20</v>
      </c>
      <c r="O59" s="206" t="s">
        <v>449</v>
      </c>
      <c r="P59" s="206" t="s">
        <v>20</v>
      </c>
      <c r="Q59" s="200" t="s">
        <v>20</v>
      </c>
      <c r="R59" s="200" t="s">
        <v>432</v>
      </c>
      <c r="S59" s="200" t="s">
        <v>7562</v>
      </c>
      <c r="T59" s="200" t="s">
        <v>7549</v>
      </c>
      <c r="U59" s="199">
        <v>0.58499999999999996</v>
      </c>
      <c r="V59" s="200" t="s">
        <v>7549</v>
      </c>
      <c r="W59" s="198">
        <v>74</v>
      </c>
      <c r="X59" s="197">
        <f>(1-VLOOKUP(R59,[4]Start!$H$33:$I$40,2,FALSE)/100)*W59</f>
        <v>65.86</v>
      </c>
      <c r="Y59" s="197">
        <f>VLOOKUP(Q59,[4]Start!$C$9:$D$15,2,FALSE)+VLOOKUP(Q59,[4]Start!$C$23:$D$29,2,FALSE)</f>
        <v>23.27</v>
      </c>
      <c r="Z59" s="196">
        <f>(Y59/U59)+[4]Start!$D$19*(VLOOKUP(Q59,[4]Start!$M$33:$N$39,2,FALSE)/U59)+VLOOKUP(R59,[4]Start!$C$33:$D$40,2,FALSE)</f>
        <v>49.73008547008547</v>
      </c>
      <c r="AA59" s="185"/>
      <c r="AB59" s="179"/>
    </row>
    <row r="60" spans="2:28" ht="18.75" customHeight="1" x14ac:dyDescent="0.35">
      <c r="B60" s="195"/>
      <c r="C60" s="204" t="s">
        <v>55</v>
      </c>
      <c r="D60" s="203" t="s">
        <v>523</v>
      </c>
      <c r="E60" s="200" t="s">
        <v>514</v>
      </c>
      <c r="F60" s="200" t="s">
        <v>524</v>
      </c>
      <c r="G60" s="207">
        <v>38112</v>
      </c>
      <c r="H60" s="200" t="s">
        <v>516</v>
      </c>
      <c r="I60" s="200"/>
      <c r="J60" s="202" t="s">
        <v>59</v>
      </c>
      <c r="K60" s="200" t="s">
        <v>212</v>
      </c>
      <c r="L60" s="201" t="s">
        <v>7950</v>
      </c>
      <c r="M60" s="200" t="s">
        <v>110</v>
      </c>
      <c r="N60" s="200" t="s">
        <v>20</v>
      </c>
      <c r="O60" s="200" t="s">
        <v>525</v>
      </c>
      <c r="P60" s="200" t="s">
        <v>20</v>
      </c>
      <c r="Q60" s="200" t="s">
        <v>20</v>
      </c>
      <c r="R60" s="200" t="s">
        <v>209</v>
      </c>
      <c r="S60" s="200" t="s">
        <v>7539</v>
      </c>
      <c r="T60" s="200" t="s">
        <v>7549</v>
      </c>
      <c r="U60" s="199">
        <v>0.28899999999999998</v>
      </c>
      <c r="V60" s="200" t="s">
        <v>7549</v>
      </c>
      <c r="W60" s="198">
        <v>25</v>
      </c>
      <c r="X60" s="197">
        <f>(1-VLOOKUP(R60,[4]Start!$H$33:$I$40,2,FALSE)/100)*W60</f>
        <v>22.25</v>
      </c>
      <c r="Y60" s="197">
        <f>VLOOKUP(Q60,[4]Start!$C$9:$D$15,2,FALSE)+VLOOKUP(Q60,[4]Start!$C$23:$D$29,2,FALSE)</f>
        <v>23.27</v>
      </c>
      <c r="Z60" s="196">
        <f>(Y60/U60)+[4]Start!$D$19*(VLOOKUP(Q60,[4]Start!$M$33:$N$39,2,FALSE)/U60)+VLOOKUP(R60,[4]Start!$C$33:$D$40,2,FALSE)</f>
        <v>98.628373702422152</v>
      </c>
      <c r="AA60" s="185"/>
      <c r="AB60" s="179"/>
    </row>
    <row r="61" spans="2:28" ht="18.75" customHeight="1" x14ac:dyDescent="0.35">
      <c r="B61" s="195"/>
      <c r="C61" s="204" t="s">
        <v>55</v>
      </c>
      <c r="D61" s="203" t="s">
        <v>527</v>
      </c>
      <c r="E61" s="200" t="s">
        <v>514</v>
      </c>
      <c r="F61" s="200" t="s">
        <v>515</v>
      </c>
      <c r="G61" s="207">
        <v>38106</v>
      </c>
      <c r="H61" s="200" t="s">
        <v>516</v>
      </c>
      <c r="I61" s="200"/>
      <c r="J61" s="202" t="s">
        <v>59</v>
      </c>
      <c r="K61" s="200" t="s">
        <v>528</v>
      </c>
      <c r="L61" s="201" t="s">
        <v>7949</v>
      </c>
      <c r="M61" s="200" t="s">
        <v>110</v>
      </c>
      <c r="N61" s="200" t="s">
        <v>32</v>
      </c>
      <c r="O61" s="200" t="s">
        <v>518</v>
      </c>
      <c r="P61" s="200" t="s">
        <v>32</v>
      </c>
      <c r="Q61" s="200" t="s">
        <v>32</v>
      </c>
      <c r="R61" s="200" t="s">
        <v>32</v>
      </c>
      <c r="S61" s="200" t="s">
        <v>7562</v>
      </c>
      <c r="T61" s="200" t="s">
        <v>7549</v>
      </c>
      <c r="U61" s="199">
        <v>0.46800000000000003</v>
      </c>
      <c r="V61" s="200" t="s">
        <v>7549</v>
      </c>
      <c r="W61" s="198">
        <v>43.3</v>
      </c>
      <c r="X61" s="197">
        <f>(1-VLOOKUP(R61,[4]Start!$H$33:$I$40,2,FALSE)/100)*W61</f>
        <v>33.774000000000001</v>
      </c>
      <c r="Y61" s="197">
        <f>VLOOKUP(Q61,[4]Start!$C$9:$D$15,2,FALSE)+VLOOKUP(Q61,[4]Start!$C$23:$D$29,2,FALSE)</f>
        <v>12.53</v>
      </c>
      <c r="Z61" s="196">
        <f>(Y61/U61)+[4]Start!$D$19*(VLOOKUP(Q61,[4]Start!$M$33:$N$39,2,FALSE)/U61)+VLOOKUP(R61,[4]Start!$C$33:$D$40,2,FALSE)</f>
        <v>45.78760683760683</v>
      </c>
      <c r="AA61" s="185"/>
      <c r="AB61" s="179"/>
    </row>
    <row r="62" spans="2:28" ht="18.75" customHeight="1" x14ac:dyDescent="0.35">
      <c r="B62" s="195"/>
      <c r="C62" s="204" t="s">
        <v>55</v>
      </c>
      <c r="D62" s="203" t="s">
        <v>530</v>
      </c>
      <c r="E62" s="200" t="s">
        <v>531</v>
      </c>
      <c r="F62" s="206" t="s">
        <v>532</v>
      </c>
      <c r="G62" s="210">
        <v>28237</v>
      </c>
      <c r="H62" s="209" t="s">
        <v>533</v>
      </c>
      <c r="I62" s="206" t="s">
        <v>534</v>
      </c>
      <c r="J62" s="199" t="s">
        <v>533</v>
      </c>
      <c r="K62" s="200" t="s">
        <v>535</v>
      </c>
      <c r="L62" s="235">
        <v>2009</v>
      </c>
      <c r="M62" s="200" t="s">
        <v>16</v>
      </c>
      <c r="N62" s="206"/>
      <c r="O62" s="200"/>
      <c r="P62" s="206" t="s">
        <v>16</v>
      </c>
      <c r="Q62" s="200" t="s">
        <v>16</v>
      </c>
      <c r="R62" s="200" t="s">
        <v>16</v>
      </c>
      <c r="S62" s="200" t="s">
        <v>7536</v>
      </c>
      <c r="T62" s="200" t="s">
        <v>7549</v>
      </c>
      <c r="U62" s="199">
        <v>0.33</v>
      </c>
      <c r="V62" s="200" t="s">
        <v>7549</v>
      </c>
      <c r="W62" s="208">
        <v>33</v>
      </c>
      <c r="X62" s="197">
        <f>(1-VLOOKUP(R62,[4]Start!$H$33:$I$40,2,FALSE)/100)*W62</f>
        <v>28.05</v>
      </c>
      <c r="Y62" s="197">
        <f>VLOOKUP(Q62,[4]Start!$C$9:$D$15,2,FALSE)+VLOOKUP(Q62,[4]Start!$C$23:$D$29,2,FALSE)</f>
        <v>0</v>
      </c>
      <c r="Z62" s="196">
        <f>(Y62/U62)+[4]Start!$D$19*(VLOOKUP(Q62,[4]Start!$M$33:$N$39,2,FALSE)/U62)+VLOOKUP(R62,[4]Start!$C$33:$D$40,2,FALSE)</f>
        <v>1</v>
      </c>
      <c r="AA62" s="185"/>
      <c r="AB62" s="179"/>
    </row>
    <row r="63" spans="2:28" ht="18.75" customHeight="1" x14ac:dyDescent="0.35">
      <c r="B63" s="195"/>
      <c r="C63" s="204" t="s">
        <v>55</v>
      </c>
      <c r="D63" s="203" t="s">
        <v>555</v>
      </c>
      <c r="E63" s="200" t="s">
        <v>556</v>
      </c>
      <c r="F63" s="200" t="s">
        <v>551</v>
      </c>
      <c r="G63" s="199">
        <v>28237</v>
      </c>
      <c r="H63" s="199" t="s">
        <v>533</v>
      </c>
      <c r="I63" s="199" t="s">
        <v>557</v>
      </c>
      <c r="J63" s="202" t="s">
        <v>533</v>
      </c>
      <c r="K63" s="199" t="s">
        <v>558</v>
      </c>
      <c r="L63" s="201" t="s">
        <v>7948</v>
      </c>
      <c r="M63" s="199" t="s">
        <v>27</v>
      </c>
      <c r="N63" s="199" t="s">
        <v>559</v>
      </c>
      <c r="O63" s="199"/>
      <c r="P63" s="199" t="s">
        <v>27</v>
      </c>
      <c r="Q63" s="200" t="s">
        <v>559</v>
      </c>
      <c r="R63" s="200" t="s">
        <v>559</v>
      </c>
      <c r="S63" s="200" t="s">
        <v>7539</v>
      </c>
      <c r="T63" s="200" t="s">
        <v>7549</v>
      </c>
      <c r="U63" s="199">
        <v>0.315</v>
      </c>
      <c r="V63" s="200" t="s">
        <v>7549</v>
      </c>
      <c r="W63" s="199">
        <v>86</v>
      </c>
      <c r="X63" s="197">
        <f>(1-VLOOKUP(R63,[4]Start!$H$33:$I$40,2,FALSE)/100)*W63</f>
        <v>73.099999999999994</v>
      </c>
      <c r="Y63" s="197">
        <f>VLOOKUP(Q63,[4]Start!$C$9:$D$15,2,FALSE)+VLOOKUP(Q63,[4]Start!$C$23:$D$29,2,FALSE)</f>
        <v>33.223832923832894</v>
      </c>
      <c r="Z63" s="196">
        <f>(Y63/U63)+[4]Start!$D$19*(VLOOKUP(Q63,[4]Start!$M$33:$N$39,2,FALSE)/U63)+VLOOKUP(R63,[4]Start!$C$33:$D$40,2,FALSE)</f>
        <v>128.33915213915205</v>
      </c>
      <c r="AA63" s="185"/>
      <c r="AB63" s="179"/>
    </row>
    <row r="64" spans="2:28" ht="18.75" customHeight="1" x14ac:dyDescent="0.35">
      <c r="B64" s="195"/>
      <c r="C64" s="204" t="s">
        <v>55</v>
      </c>
      <c r="D64" s="214" t="s">
        <v>561</v>
      </c>
      <c r="E64" s="200" t="s">
        <v>562</v>
      </c>
      <c r="F64" s="199" t="s">
        <v>551</v>
      </c>
      <c r="G64" s="199">
        <v>28237</v>
      </c>
      <c r="H64" s="199" t="s">
        <v>533</v>
      </c>
      <c r="I64" s="199" t="s">
        <v>557</v>
      </c>
      <c r="J64" s="202" t="s">
        <v>533</v>
      </c>
      <c r="K64" s="199" t="s">
        <v>563</v>
      </c>
      <c r="L64" s="201" t="s">
        <v>7497</v>
      </c>
      <c r="M64" s="199" t="s">
        <v>564</v>
      </c>
      <c r="N64" s="199" t="s">
        <v>565</v>
      </c>
      <c r="O64" s="199" t="s">
        <v>20</v>
      </c>
      <c r="P64" s="199" t="s">
        <v>407</v>
      </c>
      <c r="Q64" s="199" t="s">
        <v>20</v>
      </c>
      <c r="R64" s="200" t="s">
        <v>432</v>
      </c>
      <c r="S64" s="200" t="s">
        <v>7536</v>
      </c>
      <c r="T64" s="200" t="s">
        <v>7549</v>
      </c>
      <c r="U64" s="199">
        <v>0.35199999999999998</v>
      </c>
      <c r="V64" s="199" t="s">
        <v>7538</v>
      </c>
      <c r="W64" s="198">
        <v>160</v>
      </c>
      <c r="X64" s="197">
        <f>(1-VLOOKUP(R64,[4]Start!$H$33:$I$40,2,FALSE)/100)*W64</f>
        <v>142.4</v>
      </c>
      <c r="Y64" s="197">
        <f>VLOOKUP(Q64,[4]Start!$C$9:$D$15,2,FALSE)+VLOOKUP(Q64,[4]Start!$C$23:$D$29,2,FALSE)</f>
        <v>23.27</v>
      </c>
      <c r="Z64" s="196">
        <f>(Y64/U64)+[4]Start!$D$19*(VLOOKUP(Q64,[4]Start!$M$33:$N$39,2,FALSE)/U64)+VLOOKUP(R64,[4]Start!$C$33:$D$40,2,FALSE)</f>
        <v>81.655113636363637</v>
      </c>
      <c r="AA64" s="185"/>
      <c r="AB64" s="179"/>
    </row>
    <row r="65" spans="2:28" ht="18.75" customHeight="1" x14ac:dyDescent="0.35">
      <c r="B65" s="195"/>
      <c r="C65" s="204" t="s">
        <v>55</v>
      </c>
      <c r="D65" s="203" t="s">
        <v>567</v>
      </c>
      <c r="E65" s="200" t="s">
        <v>556</v>
      </c>
      <c r="F65" s="200" t="s">
        <v>568</v>
      </c>
      <c r="G65" s="207">
        <v>28207</v>
      </c>
      <c r="H65" s="200" t="s">
        <v>533</v>
      </c>
      <c r="I65" s="200" t="s">
        <v>569</v>
      </c>
      <c r="J65" s="202" t="s">
        <v>533</v>
      </c>
      <c r="K65" s="200" t="s">
        <v>570</v>
      </c>
      <c r="L65" s="201" t="s">
        <v>7947</v>
      </c>
      <c r="M65" s="200" t="s">
        <v>32</v>
      </c>
      <c r="N65" s="200"/>
      <c r="O65" s="200"/>
      <c r="P65" s="200" t="s">
        <v>32</v>
      </c>
      <c r="Q65" s="200" t="s">
        <v>32</v>
      </c>
      <c r="R65" s="200" t="s">
        <v>32</v>
      </c>
      <c r="S65" s="200" t="s">
        <v>7536</v>
      </c>
      <c r="T65" s="200" t="s">
        <v>7549</v>
      </c>
      <c r="U65" s="199">
        <v>0.46</v>
      </c>
      <c r="V65" s="200" t="s">
        <v>7549</v>
      </c>
      <c r="W65" s="198">
        <v>119</v>
      </c>
      <c r="X65" s="197">
        <f>(1-VLOOKUP(R65,[4]Start!$H$33:$I$40,2,FALSE)/100)*W65</f>
        <v>92.820000000000007</v>
      </c>
      <c r="Y65" s="197">
        <f>VLOOKUP(Q65,[4]Start!$C$9:$D$15,2,FALSE)+VLOOKUP(Q65,[4]Start!$C$23:$D$29,2,FALSE)</f>
        <v>12.53</v>
      </c>
      <c r="Z65" s="196">
        <f>(Y65/U65)+[4]Start!$D$19*(VLOOKUP(Q65,[4]Start!$M$33:$N$39,2,FALSE)/U65)+VLOOKUP(R65,[4]Start!$C$33:$D$40,2,FALSE)</f>
        <v>46.561304347826081</v>
      </c>
      <c r="AA65" s="185"/>
      <c r="AB65" s="179"/>
    </row>
    <row r="66" spans="2:28" ht="18.75" customHeight="1" x14ac:dyDescent="0.35">
      <c r="B66" s="195"/>
      <c r="C66" s="204" t="s">
        <v>55</v>
      </c>
      <c r="D66" s="203" t="s">
        <v>571</v>
      </c>
      <c r="E66" s="200" t="s">
        <v>556</v>
      </c>
      <c r="F66" s="200" t="s">
        <v>532</v>
      </c>
      <c r="G66" s="207">
        <v>28237</v>
      </c>
      <c r="H66" s="200" t="s">
        <v>533</v>
      </c>
      <c r="I66" s="200" t="s">
        <v>534</v>
      </c>
      <c r="J66" s="202" t="s">
        <v>533</v>
      </c>
      <c r="K66" s="200" t="s">
        <v>572</v>
      </c>
      <c r="L66" s="201" t="s">
        <v>7946</v>
      </c>
      <c r="M66" s="200" t="s">
        <v>32</v>
      </c>
      <c r="N66" s="200"/>
      <c r="O66" s="200"/>
      <c r="P66" s="206" t="s">
        <v>32</v>
      </c>
      <c r="Q66" s="200" t="s">
        <v>32</v>
      </c>
      <c r="R66" s="200" t="s">
        <v>32</v>
      </c>
      <c r="S66" s="200" t="s">
        <v>7536</v>
      </c>
      <c r="T66" s="200" t="s">
        <v>7549</v>
      </c>
      <c r="U66" s="199">
        <v>0.3725</v>
      </c>
      <c r="V66" s="200" t="s">
        <v>7549</v>
      </c>
      <c r="W66" s="198">
        <v>303</v>
      </c>
      <c r="X66" s="197">
        <f>(1-VLOOKUP(R66,[4]Start!$H$33:$I$40,2,FALSE)/100)*W66</f>
        <v>236.34</v>
      </c>
      <c r="Y66" s="197">
        <f>VLOOKUP(Q66,[4]Start!$C$9:$D$15,2,FALSE)+VLOOKUP(Q66,[4]Start!$C$23:$D$29,2,FALSE)</f>
        <v>12.53</v>
      </c>
      <c r="Z66" s="196">
        <f>(Y66/U66)+[4]Start!$D$19*(VLOOKUP(Q66,[4]Start!$M$33:$N$39,2,FALSE)/U66)+VLOOKUP(R66,[4]Start!$C$33:$D$40,2,FALSE)</f>
        <v>57.193154362416109</v>
      </c>
      <c r="AA66" s="185"/>
      <c r="AB66" s="179"/>
    </row>
    <row r="67" spans="2:28" ht="18.75" customHeight="1" x14ac:dyDescent="0.35">
      <c r="B67" s="195"/>
      <c r="C67" s="204" t="s">
        <v>55</v>
      </c>
      <c r="D67" s="203" t="s">
        <v>574</v>
      </c>
      <c r="E67" s="200" t="s">
        <v>575</v>
      </c>
      <c r="F67" s="200" t="s">
        <v>576</v>
      </c>
      <c r="G67" s="207">
        <v>28777</v>
      </c>
      <c r="H67" s="200" t="s">
        <v>533</v>
      </c>
      <c r="I67" s="200" t="s">
        <v>577</v>
      </c>
      <c r="J67" s="202" t="s">
        <v>533</v>
      </c>
      <c r="K67" s="200" t="s">
        <v>576</v>
      </c>
      <c r="L67" s="201" t="s">
        <v>7898</v>
      </c>
      <c r="M67" s="200" t="s">
        <v>110</v>
      </c>
      <c r="N67" s="200" t="s">
        <v>32</v>
      </c>
      <c r="O67" s="200" t="s">
        <v>578</v>
      </c>
      <c r="P67" s="200" t="s">
        <v>32</v>
      </c>
      <c r="Q67" s="200" t="s">
        <v>32</v>
      </c>
      <c r="R67" s="200" t="s">
        <v>32</v>
      </c>
      <c r="S67" s="200" t="s">
        <v>7536</v>
      </c>
      <c r="T67" s="200" t="s">
        <v>7549</v>
      </c>
      <c r="U67" s="199">
        <v>0.4425</v>
      </c>
      <c r="V67" s="200" t="s">
        <v>7549</v>
      </c>
      <c r="W67" s="198">
        <v>350</v>
      </c>
      <c r="X67" s="197">
        <f>(1-VLOOKUP(R67,[4]Start!$H$33:$I$40,2,FALSE)/100)*W67</f>
        <v>273</v>
      </c>
      <c r="Y67" s="197">
        <f>VLOOKUP(Q67,[4]Start!$C$9:$D$15,2,FALSE)+VLOOKUP(Q67,[4]Start!$C$23:$D$29,2,FALSE)</f>
        <v>12.53</v>
      </c>
      <c r="Z67" s="196">
        <f>(Y67/U67)+[4]Start!$D$19*(VLOOKUP(Q67,[4]Start!$M$33:$N$39,2,FALSE)/U67)+VLOOKUP(R67,[4]Start!$C$33:$D$40,2,FALSE)</f>
        <v>48.351299435028245</v>
      </c>
      <c r="AA67" s="185"/>
      <c r="AB67" s="179"/>
    </row>
    <row r="68" spans="2:28" ht="18.75" customHeight="1" x14ac:dyDescent="0.35">
      <c r="B68" s="195"/>
      <c r="C68" s="204" t="s">
        <v>55</v>
      </c>
      <c r="D68" s="203" t="s">
        <v>608</v>
      </c>
      <c r="E68" s="200" t="s">
        <v>603</v>
      </c>
      <c r="F68" s="200" t="s">
        <v>604</v>
      </c>
      <c r="G68" s="210">
        <v>59929</v>
      </c>
      <c r="H68" s="209" t="s">
        <v>605</v>
      </c>
      <c r="I68" s="200" t="s">
        <v>606</v>
      </c>
      <c r="J68" s="202" t="s">
        <v>54</v>
      </c>
      <c r="K68" s="200" t="s">
        <v>609</v>
      </c>
      <c r="L68" s="201" t="s">
        <v>7945</v>
      </c>
      <c r="M68" s="200" t="s">
        <v>20</v>
      </c>
      <c r="N68" s="200"/>
      <c r="O68" s="200"/>
      <c r="P68" s="206" t="s">
        <v>20</v>
      </c>
      <c r="Q68" s="200" t="s">
        <v>20</v>
      </c>
      <c r="R68" s="200" t="s">
        <v>209</v>
      </c>
      <c r="S68" s="200" t="s">
        <v>7539</v>
      </c>
      <c r="T68" s="200" t="s">
        <v>7549</v>
      </c>
      <c r="U68" s="199">
        <v>0.36959999999999998</v>
      </c>
      <c r="V68" s="200" t="s">
        <v>7549</v>
      </c>
      <c r="W68" s="208">
        <v>13.5</v>
      </c>
      <c r="X68" s="197">
        <f>(1-VLOOKUP(R68,[4]Start!$H$33:$I$40,2,FALSE)/100)*W68</f>
        <v>12.015000000000001</v>
      </c>
      <c r="Y68" s="197">
        <f>VLOOKUP(Q68,[4]Start!$C$9:$D$15,2,FALSE)+VLOOKUP(Q68,[4]Start!$C$23:$D$29,2,FALSE)</f>
        <v>23.27</v>
      </c>
      <c r="Z68" s="196">
        <f>(Y68/U68)+[4]Start!$D$19*(VLOOKUP(Q68,[4]Start!$M$33:$N$39,2,FALSE)/U68)+VLOOKUP(R68,[4]Start!$C$33:$D$40,2,FALSE)</f>
        <v>77.33820346320347</v>
      </c>
      <c r="AA68" s="185"/>
      <c r="AB68" s="179"/>
    </row>
    <row r="69" spans="2:28" ht="18.75" customHeight="1" x14ac:dyDescent="0.35">
      <c r="B69" s="195"/>
      <c r="C69" s="204" t="s">
        <v>55</v>
      </c>
      <c r="D69" s="203" t="s">
        <v>610</v>
      </c>
      <c r="E69" s="200" t="s">
        <v>611</v>
      </c>
      <c r="F69" s="200" t="s">
        <v>612</v>
      </c>
      <c r="G69" s="207">
        <v>25576</v>
      </c>
      <c r="H69" s="200" t="s">
        <v>612</v>
      </c>
      <c r="I69" s="200"/>
      <c r="J69" s="202" t="s">
        <v>78</v>
      </c>
      <c r="K69" s="200" t="s">
        <v>613</v>
      </c>
      <c r="L69" s="201" t="s">
        <v>7944</v>
      </c>
      <c r="M69" s="200" t="s">
        <v>23</v>
      </c>
      <c r="N69" s="200"/>
      <c r="O69" s="200"/>
      <c r="P69" s="200" t="s">
        <v>23</v>
      </c>
      <c r="Q69" s="200" t="s">
        <v>23</v>
      </c>
      <c r="R69" s="199" t="s">
        <v>23</v>
      </c>
      <c r="S69" s="200" t="s">
        <v>7536</v>
      </c>
      <c r="T69" s="200" t="s">
        <v>7549</v>
      </c>
      <c r="U69" s="199">
        <v>0.33</v>
      </c>
      <c r="V69" s="200" t="s">
        <v>7549</v>
      </c>
      <c r="W69" s="198">
        <v>1410</v>
      </c>
      <c r="X69" s="197">
        <f>(1-VLOOKUP(R69,[4]Start!$H$33:$I$40,2,FALSE)/100)*W69</f>
        <v>1254.9000000000001</v>
      </c>
      <c r="Y69" s="197">
        <f>VLOOKUP(Q69,[4]Start!$C$9:$D$15,2,FALSE)+VLOOKUP(Q69,[4]Start!$C$23:$D$29,2,FALSE)</f>
        <v>5.5</v>
      </c>
      <c r="Z69" s="196">
        <f>(Y69/U69)+[4]Start!$D$19*(VLOOKUP(Q69,[4]Start!$M$33:$N$39,2,FALSE)/U69)+VLOOKUP(R69,[4]Start!$C$33:$D$40,2,FALSE)</f>
        <v>17.866666666666664</v>
      </c>
      <c r="AA69" s="185"/>
      <c r="AB69" s="179"/>
    </row>
    <row r="70" spans="2:28" ht="18.75" customHeight="1" x14ac:dyDescent="0.35">
      <c r="B70" s="195"/>
      <c r="C70" s="204" t="s">
        <v>55</v>
      </c>
      <c r="D70" s="203" t="s">
        <v>618</v>
      </c>
      <c r="E70" s="200" t="s">
        <v>619</v>
      </c>
      <c r="F70" s="200" t="s">
        <v>620</v>
      </c>
      <c r="G70" s="210">
        <v>84489</v>
      </c>
      <c r="H70" s="209" t="s">
        <v>621</v>
      </c>
      <c r="I70" s="200" t="s">
        <v>622</v>
      </c>
      <c r="J70" s="202" t="s">
        <v>127</v>
      </c>
      <c r="K70" s="200"/>
      <c r="L70" s="201" t="s">
        <v>7943</v>
      </c>
      <c r="M70" s="200" t="s">
        <v>20</v>
      </c>
      <c r="N70" s="200"/>
      <c r="O70" s="200"/>
      <c r="P70" s="206" t="s">
        <v>20</v>
      </c>
      <c r="Q70" s="200" t="s">
        <v>20</v>
      </c>
      <c r="R70" s="200" t="s">
        <v>432</v>
      </c>
      <c r="S70" s="200" t="s">
        <v>7562</v>
      </c>
      <c r="T70" s="200" t="s">
        <v>7549</v>
      </c>
      <c r="U70" s="199">
        <v>0.54449999999999998</v>
      </c>
      <c r="V70" s="200" t="s">
        <v>7549</v>
      </c>
      <c r="W70" s="208">
        <v>120</v>
      </c>
      <c r="X70" s="197">
        <f>(1-VLOOKUP(R70,[4]Start!$H$33:$I$40,2,FALSE)/100)*W70</f>
        <v>106.8</v>
      </c>
      <c r="Y70" s="197">
        <f>VLOOKUP(Q70,[4]Start!$C$9:$D$15,2,FALSE)+VLOOKUP(Q70,[4]Start!$C$23:$D$29,2,FALSE)</f>
        <v>23.27</v>
      </c>
      <c r="Z70" s="196">
        <f>(Y70/U70)+[4]Start!$D$19*(VLOOKUP(Q70,[4]Start!$M$33:$N$39,2,FALSE)/U70)+VLOOKUP(R70,[4]Start!$C$33:$D$40,2,FALSE)</f>
        <v>53.317447199265381</v>
      </c>
      <c r="AA70" s="185"/>
      <c r="AB70" s="179"/>
    </row>
    <row r="71" spans="2:28" ht="18.75" customHeight="1" x14ac:dyDescent="0.35">
      <c r="B71" s="195"/>
      <c r="C71" s="204" t="s">
        <v>55</v>
      </c>
      <c r="D71" s="203" t="s">
        <v>624</v>
      </c>
      <c r="E71" s="200" t="s">
        <v>619</v>
      </c>
      <c r="F71" s="200" t="s">
        <v>625</v>
      </c>
      <c r="G71" s="207">
        <v>84489</v>
      </c>
      <c r="H71" s="200" t="s">
        <v>621</v>
      </c>
      <c r="I71" s="200" t="s">
        <v>622</v>
      </c>
      <c r="J71" s="202" t="s">
        <v>127</v>
      </c>
      <c r="K71" s="200"/>
      <c r="L71" s="201" t="s">
        <v>7942</v>
      </c>
      <c r="M71" s="200" t="s">
        <v>20</v>
      </c>
      <c r="N71" s="200" t="s">
        <v>626</v>
      </c>
      <c r="O71" s="200"/>
      <c r="P71" s="200" t="s">
        <v>20</v>
      </c>
      <c r="Q71" s="200" t="s">
        <v>20</v>
      </c>
      <c r="R71" s="200" t="s">
        <v>432</v>
      </c>
      <c r="S71" s="200" t="s">
        <v>7536</v>
      </c>
      <c r="T71" s="200" t="s">
        <v>7549</v>
      </c>
      <c r="U71" s="199">
        <v>0.3619</v>
      </c>
      <c r="V71" s="200" t="s">
        <v>7549</v>
      </c>
      <c r="W71" s="198">
        <v>50</v>
      </c>
      <c r="X71" s="197">
        <f>(1-VLOOKUP(R71,[4]Start!$H$33:$I$40,2,FALSE)/100)*W71</f>
        <v>44.5</v>
      </c>
      <c r="Y71" s="197">
        <f>VLOOKUP(Q71,[4]Start!$C$9:$D$15,2,FALSE)+VLOOKUP(Q71,[4]Start!$C$23:$D$29,2,FALSE)</f>
        <v>23.27</v>
      </c>
      <c r="Z71" s="196">
        <f>(Y71/U71)+[4]Start!$D$19*(VLOOKUP(Q71,[4]Start!$M$33:$N$39,2,FALSE)/U71)+VLOOKUP(R71,[4]Start!$C$33:$D$40,2,FALSE)</f>
        <v>79.462420558165235</v>
      </c>
      <c r="AA71" s="185"/>
      <c r="AB71" s="179"/>
    </row>
    <row r="72" spans="2:28" ht="18.75" customHeight="1" x14ac:dyDescent="0.35">
      <c r="B72" s="195"/>
      <c r="C72" s="204" t="s">
        <v>55</v>
      </c>
      <c r="D72" s="203" t="s">
        <v>639</v>
      </c>
      <c r="E72" s="200" t="s">
        <v>638</v>
      </c>
      <c r="F72" s="200" t="s">
        <v>640</v>
      </c>
      <c r="G72" s="207">
        <v>84508</v>
      </c>
      <c r="H72" s="200" t="s">
        <v>635</v>
      </c>
      <c r="I72" s="200"/>
      <c r="J72" s="202" t="s">
        <v>127</v>
      </c>
      <c r="K72" s="200"/>
      <c r="L72" s="201" t="s">
        <v>7941</v>
      </c>
      <c r="M72" s="206" t="s">
        <v>20</v>
      </c>
      <c r="N72" s="206"/>
      <c r="O72" s="206"/>
      <c r="P72" s="206" t="s">
        <v>20</v>
      </c>
      <c r="Q72" s="200" t="s">
        <v>20</v>
      </c>
      <c r="R72" s="200" t="s">
        <v>432</v>
      </c>
      <c r="S72" s="200" t="s">
        <v>7536</v>
      </c>
      <c r="T72" s="200" t="s">
        <v>7549</v>
      </c>
      <c r="U72" s="199">
        <v>0.38719999999999999</v>
      </c>
      <c r="V72" s="200" t="s">
        <v>7549</v>
      </c>
      <c r="W72" s="198">
        <v>73.099999999999994</v>
      </c>
      <c r="X72" s="197">
        <f>(1-VLOOKUP(R72,[4]Start!$H$33:$I$40,2,FALSE)/100)*W72</f>
        <v>65.058999999999997</v>
      </c>
      <c r="Y72" s="197">
        <f>VLOOKUP(Q72,[4]Start!$C$9:$D$15,2,FALSE)+VLOOKUP(Q72,[4]Start!$C$23:$D$29,2,FALSE)</f>
        <v>23.27</v>
      </c>
      <c r="Z72" s="196">
        <f>(Y72/U72)+[4]Start!$D$19*(VLOOKUP(Q72,[4]Start!$M$33:$N$39,2,FALSE)/U72)+VLOOKUP(R72,[4]Start!$C$33:$D$40,2,FALSE)</f>
        <v>74.368285123966942</v>
      </c>
      <c r="AA72" s="185"/>
      <c r="AB72" s="179"/>
    </row>
    <row r="73" spans="2:28" ht="18.75" customHeight="1" x14ac:dyDescent="0.35">
      <c r="B73" s="195"/>
      <c r="C73" s="204" t="s">
        <v>55</v>
      </c>
      <c r="D73" s="203" t="s">
        <v>653</v>
      </c>
      <c r="E73" s="200" t="s">
        <v>654</v>
      </c>
      <c r="F73" s="200" t="s">
        <v>655</v>
      </c>
      <c r="G73" s="207">
        <v>9115</v>
      </c>
      <c r="H73" s="200" t="s">
        <v>656</v>
      </c>
      <c r="I73" s="200"/>
      <c r="J73" s="202" t="s">
        <v>170</v>
      </c>
      <c r="K73" s="200" t="s">
        <v>657</v>
      </c>
      <c r="L73" s="201" t="s">
        <v>7940</v>
      </c>
      <c r="M73" s="206" t="s">
        <v>110</v>
      </c>
      <c r="N73" s="200" t="s">
        <v>658</v>
      </c>
      <c r="O73" s="200" t="s">
        <v>659</v>
      </c>
      <c r="P73" s="200" t="s">
        <v>18</v>
      </c>
      <c r="Q73" s="200" t="s">
        <v>18</v>
      </c>
      <c r="R73" s="200" t="s">
        <v>18</v>
      </c>
      <c r="S73" s="200" t="s">
        <v>7536</v>
      </c>
      <c r="T73" s="200" t="s">
        <v>7549</v>
      </c>
      <c r="U73" s="199">
        <v>0.37119999999999997</v>
      </c>
      <c r="V73" s="200" t="s">
        <v>7549</v>
      </c>
      <c r="W73" s="198">
        <v>56.8</v>
      </c>
      <c r="X73" s="197">
        <f>(1-VLOOKUP(R73,[4]Start!$H$33:$I$40,2,FALSE)/100)*W73</f>
        <v>49.415999999999997</v>
      </c>
      <c r="Y73" s="197">
        <f>VLOOKUP(Q73,[4]Start!$C$9:$D$15,2,FALSE)+VLOOKUP(Q73,[4]Start!$C$23:$D$29,2,FALSE)</f>
        <v>3.1</v>
      </c>
      <c r="Z73" s="196">
        <f>(Y73/U73)+[4]Start!$D$19*(VLOOKUP(Q73,[4]Start!$M$33:$N$39,2,FALSE)/U73)+VLOOKUP(R73,[4]Start!$C$33:$D$40,2,FALSE)</f>
        <v>36.82500000000001</v>
      </c>
      <c r="AA73" s="185"/>
      <c r="AB73" s="179"/>
    </row>
    <row r="74" spans="2:28" ht="18.75" customHeight="1" x14ac:dyDescent="0.35">
      <c r="B74" s="195"/>
      <c r="C74" s="204" t="s">
        <v>55</v>
      </c>
      <c r="D74" s="203" t="s">
        <v>662</v>
      </c>
      <c r="E74" s="200" t="s">
        <v>654</v>
      </c>
      <c r="F74" s="200" t="s">
        <v>655</v>
      </c>
      <c r="G74" s="207">
        <v>9116</v>
      </c>
      <c r="H74" s="200" t="s">
        <v>656</v>
      </c>
      <c r="I74" s="200"/>
      <c r="J74" s="202" t="s">
        <v>170</v>
      </c>
      <c r="K74" s="200" t="s">
        <v>663</v>
      </c>
      <c r="L74" s="201" t="s">
        <v>7939</v>
      </c>
      <c r="M74" s="206" t="s">
        <v>110</v>
      </c>
      <c r="N74" s="200" t="s">
        <v>658</v>
      </c>
      <c r="O74" s="200" t="s">
        <v>664</v>
      </c>
      <c r="P74" s="200" t="s">
        <v>18</v>
      </c>
      <c r="Q74" s="200" t="s">
        <v>18</v>
      </c>
      <c r="R74" s="200" t="s">
        <v>18</v>
      </c>
      <c r="S74" s="200" t="s">
        <v>7536</v>
      </c>
      <c r="T74" s="200" t="s">
        <v>7549</v>
      </c>
      <c r="U74" s="199">
        <v>0.42399999999999999</v>
      </c>
      <c r="V74" s="200" t="s">
        <v>7549</v>
      </c>
      <c r="W74" s="198">
        <v>90.8</v>
      </c>
      <c r="X74" s="197">
        <f>(1-VLOOKUP(R74,[4]Start!$H$33:$I$40,2,FALSE)/100)*W74</f>
        <v>78.995999999999995</v>
      </c>
      <c r="Y74" s="197">
        <f>VLOOKUP(Q74,[4]Start!$C$9:$D$15,2,FALSE)+VLOOKUP(Q74,[4]Start!$C$23:$D$29,2,FALSE)</f>
        <v>3.1</v>
      </c>
      <c r="Z74" s="196">
        <f>(Y74/U74)+[4]Start!$D$19*(VLOOKUP(Q74,[4]Start!$M$33:$N$39,2,FALSE)/U74)+VLOOKUP(R74,[4]Start!$C$33:$D$40,2,FALSE)</f>
        <v>32.450943396226421</v>
      </c>
      <c r="AA74" s="185"/>
      <c r="AB74" s="179"/>
    </row>
    <row r="75" spans="2:28" ht="18.75" customHeight="1" x14ac:dyDescent="0.35">
      <c r="B75" s="195"/>
      <c r="C75" s="204" t="s">
        <v>55</v>
      </c>
      <c r="D75" s="219" t="s">
        <v>669</v>
      </c>
      <c r="E75" s="200" t="s">
        <v>7938</v>
      </c>
      <c r="F75" s="216" t="s">
        <v>670</v>
      </c>
      <c r="G75" s="210">
        <v>3052</v>
      </c>
      <c r="H75" s="216" t="s">
        <v>671</v>
      </c>
      <c r="I75" s="218"/>
      <c r="J75" s="216" t="s">
        <v>66</v>
      </c>
      <c r="K75" s="217">
        <v>1</v>
      </c>
      <c r="L75" s="201" t="s">
        <v>7937</v>
      </c>
      <c r="M75" s="216" t="s">
        <v>110</v>
      </c>
      <c r="N75" s="218" t="s">
        <v>672</v>
      </c>
      <c r="O75" s="217" t="s">
        <v>673</v>
      </c>
      <c r="P75" s="206" t="s">
        <v>18</v>
      </c>
      <c r="Q75" s="200" t="s">
        <v>18</v>
      </c>
      <c r="R75" s="200" t="s">
        <v>18</v>
      </c>
      <c r="S75" s="200" t="s">
        <v>7536</v>
      </c>
      <c r="T75" s="200" t="s">
        <v>7549</v>
      </c>
      <c r="U75" s="199">
        <v>0.39760000000000001</v>
      </c>
      <c r="V75" s="200" t="s">
        <v>7549</v>
      </c>
      <c r="W75" s="208">
        <v>74</v>
      </c>
      <c r="X75" s="197">
        <f>(1-VLOOKUP(R75,[4]Start!$H$33:$I$40,2,FALSE)/100)*W75</f>
        <v>64.38</v>
      </c>
      <c r="Y75" s="197">
        <f>VLOOKUP(Q75,[4]Start!$C$9:$D$15,2,FALSE)+VLOOKUP(Q75,[4]Start!$C$23:$D$29,2,FALSE)</f>
        <v>3.1</v>
      </c>
      <c r="Z75" s="196">
        <f>(Y75/U75)+[4]Start!$D$19*(VLOOKUP(Q75,[4]Start!$M$33:$N$39,2,FALSE)/U75)+VLOOKUP(R75,[4]Start!$C$33:$D$40,2,FALSE)</f>
        <v>34.492756539235415</v>
      </c>
      <c r="AA75" s="185"/>
      <c r="AB75" s="179"/>
    </row>
    <row r="76" spans="2:28" ht="18.75" customHeight="1" x14ac:dyDescent="0.35">
      <c r="B76" s="195"/>
      <c r="C76" s="204" t="s">
        <v>55</v>
      </c>
      <c r="D76" s="203" t="s">
        <v>698</v>
      </c>
      <c r="E76" s="200" t="s">
        <v>7936</v>
      </c>
      <c r="F76" s="200" t="s">
        <v>699</v>
      </c>
      <c r="G76" s="207">
        <v>6842</v>
      </c>
      <c r="H76" s="200" t="s">
        <v>700</v>
      </c>
      <c r="I76" s="200"/>
      <c r="J76" s="202" t="s">
        <v>99</v>
      </c>
      <c r="K76" s="200"/>
      <c r="L76" s="201" t="s">
        <v>7591</v>
      </c>
      <c r="M76" s="200" t="s">
        <v>110</v>
      </c>
      <c r="N76" s="200" t="s">
        <v>7935</v>
      </c>
      <c r="O76" s="200" t="s">
        <v>249</v>
      </c>
      <c r="P76" s="200" t="s">
        <v>18</v>
      </c>
      <c r="Q76" s="200" t="s">
        <v>18</v>
      </c>
      <c r="R76" s="200" t="s">
        <v>18</v>
      </c>
      <c r="S76" s="200" t="s">
        <v>7536</v>
      </c>
      <c r="T76" s="200" t="s">
        <v>7549</v>
      </c>
      <c r="U76" s="199">
        <v>0.39040000000000002</v>
      </c>
      <c r="V76" s="200" t="s">
        <v>7549</v>
      </c>
      <c r="W76" s="198">
        <v>49</v>
      </c>
      <c r="X76" s="197">
        <f>(1-VLOOKUP(R76,[4]Start!$H$33:$I$40,2,FALSE)/100)*W76</f>
        <v>42.63</v>
      </c>
      <c r="Y76" s="197">
        <f>VLOOKUP(Q76,[4]Start!$C$9:$D$15,2,FALSE)+VLOOKUP(Q76,[4]Start!$C$23:$D$29,2,FALSE)</f>
        <v>3.1</v>
      </c>
      <c r="Z76" s="196">
        <f>(Y76/U76)+[4]Start!$D$19*(VLOOKUP(Q76,[4]Start!$M$33:$N$39,2,FALSE)/U76)+VLOOKUP(R76,[4]Start!$C$33:$D$40,2,FALSE)</f>
        <v>35.097540983606564</v>
      </c>
      <c r="AA76" s="185"/>
      <c r="AB76" s="179"/>
    </row>
    <row r="77" spans="2:28" ht="18.75" customHeight="1" x14ac:dyDescent="0.35">
      <c r="B77" s="195"/>
      <c r="C77" s="204" t="s">
        <v>55</v>
      </c>
      <c r="D77" s="203" t="s">
        <v>2958</v>
      </c>
      <c r="E77" s="200" t="s">
        <v>2959</v>
      </c>
      <c r="F77" s="200" t="s">
        <v>2960</v>
      </c>
      <c r="G77" s="207">
        <v>6682</v>
      </c>
      <c r="H77" s="200" t="s">
        <v>2961</v>
      </c>
      <c r="I77" s="200"/>
      <c r="J77" s="202" t="s">
        <v>99</v>
      </c>
      <c r="K77" s="200"/>
      <c r="L77" s="201" t="s">
        <v>7934</v>
      </c>
      <c r="M77" s="200" t="s">
        <v>18</v>
      </c>
      <c r="N77" s="200"/>
      <c r="O77" s="200"/>
      <c r="P77" s="200" t="s">
        <v>18</v>
      </c>
      <c r="Q77" s="200" t="s">
        <v>18</v>
      </c>
      <c r="R77" s="200" t="s">
        <v>18</v>
      </c>
      <c r="S77" s="200" t="s">
        <v>7536</v>
      </c>
      <c r="T77" s="200" t="s">
        <v>7549</v>
      </c>
      <c r="U77" s="199">
        <v>0.24640000000000001</v>
      </c>
      <c r="V77" s="200" t="s">
        <v>7549</v>
      </c>
      <c r="W77" s="198">
        <v>67</v>
      </c>
      <c r="X77" s="197">
        <f>(1-VLOOKUP(R77,[4]Start!$H$33:$I$40,2,FALSE)/100)*W77</f>
        <v>58.29</v>
      </c>
      <c r="Y77" s="197">
        <f>VLOOKUP(Q77,[4]Start!$C$9:$D$15,2,FALSE)+VLOOKUP(Q77,[4]Start!$C$23:$D$29,2,FALSE)</f>
        <v>3.1</v>
      </c>
      <c r="Z77" s="196">
        <f>(Y77/U77)+[4]Start!$D$19*(VLOOKUP(Q77,[4]Start!$M$33:$N$39,2,FALSE)/U77)+VLOOKUP(R77,[4]Start!$C$33:$D$40,2,FALSE)</f>
        <v>54.615584415584422</v>
      </c>
      <c r="AA77" s="185"/>
      <c r="AB77" s="179"/>
    </row>
    <row r="78" spans="2:28" ht="18.75" customHeight="1" x14ac:dyDescent="0.35">
      <c r="B78" s="195"/>
      <c r="C78" s="204" t="s">
        <v>55</v>
      </c>
      <c r="D78" s="203" t="s">
        <v>727</v>
      </c>
      <c r="E78" s="200" t="s">
        <v>335</v>
      </c>
      <c r="F78" s="200" t="s">
        <v>728</v>
      </c>
      <c r="G78" s="200">
        <v>41539</v>
      </c>
      <c r="H78" s="200" t="s">
        <v>728</v>
      </c>
      <c r="I78" s="198"/>
      <c r="J78" s="198" t="s">
        <v>54</v>
      </c>
      <c r="K78" s="197" t="s">
        <v>432</v>
      </c>
      <c r="L78" s="201" t="s">
        <v>7933</v>
      </c>
      <c r="M78" s="234" t="s">
        <v>20</v>
      </c>
      <c r="N78" s="234" t="s">
        <v>20</v>
      </c>
      <c r="O78" s="234" t="s">
        <v>559</v>
      </c>
      <c r="P78" s="234" t="s">
        <v>20</v>
      </c>
      <c r="Q78" s="234" t="s">
        <v>20</v>
      </c>
      <c r="R78" s="200" t="s">
        <v>432</v>
      </c>
      <c r="S78" s="200" t="s">
        <v>7562</v>
      </c>
      <c r="T78" s="200" t="s">
        <v>7549</v>
      </c>
      <c r="U78" s="199">
        <v>0.54</v>
      </c>
      <c r="V78" s="200" t="s">
        <v>7549</v>
      </c>
      <c r="W78" s="199">
        <v>586</v>
      </c>
      <c r="X78" s="197">
        <f>(1-VLOOKUP(R78,[4]Start!$H$33:$I$40,2,FALSE)/100)*W78</f>
        <v>521.54</v>
      </c>
      <c r="Y78" s="197">
        <f>VLOOKUP(Q78,[4]Start!$C$9:$D$15,2,FALSE)+VLOOKUP(Q78,[4]Start!$C$23:$D$29,2,FALSE)</f>
        <v>23.27</v>
      </c>
      <c r="Z78" s="196">
        <f>(Y78/U78)+[4]Start!$D$19*(VLOOKUP(Q78,[4]Start!$M$33:$N$39,2,FALSE)/U78)+VLOOKUP(R78,[4]Start!$C$33:$D$40,2,FALSE)</f>
        <v>53.749259259259254</v>
      </c>
      <c r="AA78" s="185"/>
      <c r="AB78" s="179"/>
    </row>
    <row r="79" spans="2:28" ht="18.75" customHeight="1" x14ac:dyDescent="0.35">
      <c r="B79" s="195"/>
      <c r="C79" s="204" t="s">
        <v>55</v>
      </c>
      <c r="D79" s="203" t="s">
        <v>730</v>
      </c>
      <c r="E79" s="200" t="s">
        <v>335</v>
      </c>
      <c r="F79" s="200" t="s">
        <v>731</v>
      </c>
      <c r="G79" s="207">
        <v>44143</v>
      </c>
      <c r="H79" s="200" t="s">
        <v>731</v>
      </c>
      <c r="I79" s="200"/>
      <c r="J79" s="202" t="s">
        <v>54</v>
      </c>
      <c r="K79" s="200" t="s">
        <v>732</v>
      </c>
      <c r="L79" s="201" t="s">
        <v>7932</v>
      </c>
      <c r="M79" s="200" t="s">
        <v>20</v>
      </c>
      <c r="N79" s="200"/>
      <c r="O79" s="200"/>
      <c r="P79" s="200" t="s">
        <v>20</v>
      </c>
      <c r="Q79" s="200" t="s">
        <v>20</v>
      </c>
      <c r="R79" s="200" t="s">
        <v>432</v>
      </c>
      <c r="S79" s="200" t="s">
        <v>7536</v>
      </c>
      <c r="T79" s="200" t="s">
        <v>7549</v>
      </c>
      <c r="U79" s="199">
        <v>0.38940000000000002</v>
      </c>
      <c r="V79" s="200" t="s">
        <v>7549</v>
      </c>
      <c r="W79" s="198">
        <v>26</v>
      </c>
      <c r="X79" s="197">
        <f>(1-VLOOKUP(R79,[4]Start!$H$33:$I$40,2,FALSE)/100)*W79</f>
        <v>23.14</v>
      </c>
      <c r="Y79" s="197">
        <f>VLOOKUP(Q79,[4]Start!$C$9:$D$15,2,FALSE)+VLOOKUP(Q79,[4]Start!$C$23:$D$29,2,FALSE)</f>
        <v>23.27</v>
      </c>
      <c r="Z79" s="196">
        <f>(Y79/U79)+[4]Start!$D$19*(VLOOKUP(Q79,[4]Start!$M$33:$N$39,2,FALSE)/U79)+VLOOKUP(R79,[4]Start!$C$33:$D$40,2,FALSE)</f>
        <v>73.956599897277869</v>
      </c>
      <c r="AA79" s="185"/>
      <c r="AB79" s="179"/>
    </row>
    <row r="80" spans="2:28" ht="18.75" customHeight="1" x14ac:dyDescent="0.35">
      <c r="B80" s="195"/>
      <c r="C80" s="204" t="s">
        <v>55</v>
      </c>
      <c r="D80" s="203" t="s">
        <v>740</v>
      </c>
      <c r="E80" s="200" t="s">
        <v>741</v>
      </c>
      <c r="F80" s="199" t="s">
        <v>742</v>
      </c>
      <c r="G80" s="213">
        <v>1169</v>
      </c>
      <c r="H80" s="199" t="s">
        <v>743</v>
      </c>
      <c r="I80" s="199" t="s">
        <v>744</v>
      </c>
      <c r="J80" s="202" t="s">
        <v>170</v>
      </c>
      <c r="K80" s="212" t="s">
        <v>745</v>
      </c>
      <c r="L80" s="201" t="s">
        <v>7931</v>
      </c>
      <c r="M80" s="200" t="s">
        <v>110</v>
      </c>
      <c r="N80" s="199" t="s">
        <v>20</v>
      </c>
      <c r="O80" s="199" t="s">
        <v>249</v>
      </c>
      <c r="P80" s="199" t="s">
        <v>20</v>
      </c>
      <c r="Q80" s="200" t="s">
        <v>20</v>
      </c>
      <c r="R80" s="200" t="s">
        <v>432</v>
      </c>
      <c r="S80" s="200" t="s">
        <v>7562</v>
      </c>
      <c r="T80" s="200" t="s">
        <v>7549</v>
      </c>
      <c r="U80" s="199">
        <v>0.51749999999999996</v>
      </c>
      <c r="V80" s="200" t="s">
        <v>7549</v>
      </c>
      <c r="W80" s="197">
        <v>260</v>
      </c>
      <c r="X80" s="197">
        <f>(1-VLOOKUP(R80,[4]Start!$H$33:$I$40,2,FALSE)/100)*W80</f>
        <v>231.4</v>
      </c>
      <c r="Y80" s="197">
        <f>VLOOKUP(Q80,[4]Start!$C$9:$D$15,2,FALSE)+VLOOKUP(Q80,[4]Start!$C$23:$D$29,2,FALSE)</f>
        <v>23.27</v>
      </c>
      <c r="Z80" s="196">
        <f>(Y80/U80)+[4]Start!$D$19*(VLOOKUP(Q80,[4]Start!$M$33:$N$39,2,FALSE)/U80)+VLOOKUP(R80,[4]Start!$C$33:$D$40,2,FALSE)</f>
        <v>56.020966183574885</v>
      </c>
      <c r="AA80" s="185"/>
      <c r="AB80" s="179"/>
    </row>
    <row r="81" spans="2:28" ht="18.75" customHeight="1" x14ac:dyDescent="0.35">
      <c r="B81" s="195"/>
      <c r="C81" s="204" t="s">
        <v>55</v>
      </c>
      <c r="D81" s="203" t="s">
        <v>760</v>
      </c>
      <c r="E81" s="200" t="s">
        <v>761</v>
      </c>
      <c r="F81" s="200" t="s">
        <v>762</v>
      </c>
      <c r="G81" s="207">
        <v>47249</v>
      </c>
      <c r="H81" s="200" t="s">
        <v>756</v>
      </c>
      <c r="I81" s="200" t="s">
        <v>763</v>
      </c>
      <c r="J81" s="202" t="s">
        <v>54</v>
      </c>
      <c r="K81" s="200" t="s">
        <v>762</v>
      </c>
      <c r="L81" s="201" t="s">
        <v>7682</v>
      </c>
      <c r="M81" s="200" t="s">
        <v>110</v>
      </c>
      <c r="N81" s="200" t="s">
        <v>20</v>
      </c>
      <c r="O81" s="200" t="s">
        <v>218</v>
      </c>
      <c r="P81" s="200" t="s">
        <v>20</v>
      </c>
      <c r="Q81" s="200" t="s">
        <v>20</v>
      </c>
      <c r="R81" s="200" t="s">
        <v>432</v>
      </c>
      <c r="S81" s="200" t="s">
        <v>7536</v>
      </c>
      <c r="T81" s="200" t="s">
        <v>7549</v>
      </c>
      <c r="U81" s="199">
        <v>0.38719999999999999</v>
      </c>
      <c r="V81" s="200" t="s">
        <v>7549</v>
      </c>
      <c r="W81" s="198">
        <v>40</v>
      </c>
      <c r="X81" s="197">
        <f>(1-VLOOKUP(R81,[4]Start!$H$33:$I$40,2,FALSE)/100)*W81</f>
        <v>35.6</v>
      </c>
      <c r="Y81" s="197">
        <f>VLOOKUP(Q81,[4]Start!$C$9:$D$15,2,FALSE)+VLOOKUP(Q81,[4]Start!$C$23:$D$29,2,FALSE)</f>
        <v>23.27</v>
      </c>
      <c r="Z81" s="196">
        <f>(Y81/U81)+[4]Start!$D$19*(VLOOKUP(Q81,[4]Start!$M$33:$N$39,2,FALSE)/U81)+VLOOKUP(R81,[4]Start!$C$33:$D$40,2,FALSE)</f>
        <v>74.368285123966942</v>
      </c>
      <c r="AA81" s="185"/>
      <c r="AB81" s="179"/>
    </row>
    <row r="82" spans="2:28" ht="18.75" customHeight="1" x14ac:dyDescent="0.35">
      <c r="B82" s="195"/>
      <c r="C82" s="204" t="s">
        <v>55</v>
      </c>
      <c r="D82" s="203" t="s">
        <v>765</v>
      </c>
      <c r="E82" s="200" t="s">
        <v>761</v>
      </c>
      <c r="F82" s="199" t="s">
        <v>766</v>
      </c>
      <c r="G82" s="213">
        <v>47249</v>
      </c>
      <c r="H82" s="199" t="s">
        <v>756</v>
      </c>
      <c r="I82" s="199" t="s">
        <v>763</v>
      </c>
      <c r="J82" s="199" t="s">
        <v>54</v>
      </c>
      <c r="K82" s="199" t="s">
        <v>766</v>
      </c>
      <c r="L82" s="201" t="s">
        <v>7930</v>
      </c>
      <c r="M82" s="199" t="s">
        <v>110</v>
      </c>
      <c r="N82" s="206" t="s">
        <v>20</v>
      </c>
      <c r="O82" s="206" t="s">
        <v>218</v>
      </c>
      <c r="P82" s="206" t="s">
        <v>20</v>
      </c>
      <c r="Q82" s="200" t="s">
        <v>20</v>
      </c>
      <c r="R82" s="200" t="s">
        <v>432</v>
      </c>
      <c r="S82" s="200" t="s">
        <v>7562</v>
      </c>
      <c r="T82" s="200" t="s">
        <v>7549</v>
      </c>
      <c r="U82" s="199">
        <v>0.5625</v>
      </c>
      <c r="V82" s="200" t="s">
        <v>7549</v>
      </c>
      <c r="W82" s="197">
        <v>234</v>
      </c>
      <c r="X82" s="197">
        <f>(1-VLOOKUP(R82,[4]Start!$H$33:$I$40,2,FALSE)/100)*W82</f>
        <v>208.26</v>
      </c>
      <c r="Y82" s="197">
        <f>VLOOKUP(Q82,[4]Start!$C$9:$D$15,2,FALSE)+VLOOKUP(Q82,[4]Start!$C$23:$D$29,2,FALSE)</f>
        <v>23.27</v>
      </c>
      <c r="Z82" s="196">
        <f>(Y82/U82)+[4]Start!$D$19*(VLOOKUP(Q82,[4]Start!$M$33:$N$39,2,FALSE)/U82)+VLOOKUP(R82,[4]Start!$C$33:$D$40,2,FALSE)</f>
        <v>51.659288888888888</v>
      </c>
      <c r="AA82" s="185"/>
      <c r="AB82" s="179"/>
    </row>
    <row r="83" spans="2:28" ht="18.75" customHeight="1" x14ac:dyDescent="0.35">
      <c r="B83" s="195"/>
      <c r="C83" s="204" t="s">
        <v>55</v>
      </c>
      <c r="D83" s="203" t="s">
        <v>772</v>
      </c>
      <c r="E83" s="200" t="s">
        <v>773</v>
      </c>
      <c r="F83" s="200" t="s">
        <v>774</v>
      </c>
      <c r="G83" s="207">
        <v>47180</v>
      </c>
      <c r="H83" s="200" t="s">
        <v>756</v>
      </c>
      <c r="I83" s="200" t="s">
        <v>775</v>
      </c>
      <c r="J83" s="202" t="s">
        <v>54</v>
      </c>
      <c r="K83" s="200" t="s">
        <v>776</v>
      </c>
      <c r="L83" s="201" t="s">
        <v>7929</v>
      </c>
      <c r="M83" s="200" t="s">
        <v>32</v>
      </c>
      <c r="N83" s="200"/>
      <c r="O83" s="200"/>
      <c r="P83" s="200" t="s">
        <v>32</v>
      </c>
      <c r="Q83" s="200" t="s">
        <v>32</v>
      </c>
      <c r="R83" s="200" t="s">
        <v>32</v>
      </c>
      <c r="S83" s="200" t="s">
        <v>7536</v>
      </c>
      <c r="T83" s="200" t="s">
        <v>7549</v>
      </c>
      <c r="U83" s="199">
        <v>0.39500000000000002</v>
      </c>
      <c r="V83" s="200" t="s">
        <v>7549</v>
      </c>
      <c r="W83" s="198">
        <v>370</v>
      </c>
      <c r="X83" s="197">
        <f>(1-VLOOKUP(R83,[4]Start!$H$33:$I$40,2,FALSE)/100)*W83</f>
        <v>288.60000000000002</v>
      </c>
      <c r="Y83" s="197">
        <f>VLOOKUP(Q83,[4]Start!$C$9:$D$15,2,FALSE)+VLOOKUP(Q83,[4]Start!$C$23:$D$29,2,FALSE)</f>
        <v>12.53</v>
      </c>
      <c r="Z83" s="196">
        <f>(Y83/U83)+[4]Start!$D$19*(VLOOKUP(Q83,[4]Start!$M$33:$N$39,2,FALSE)/U83)+VLOOKUP(R83,[4]Start!$C$33:$D$40,2,FALSE)</f>
        <v>54.00936708860759</v>
      </c>
      <c r="AA83" s="185"/>
      <c r="AB83" s="179"/>
    </row>
    <row r="84" spans="2:28" ht="18.75" customHeight="1" x14ac:dyDescent="0.35">
      <c r="B84" s="195"/>
      <c r="C84" s="204" t="s">
        <v>55</v>
      </c>
      <c r="D84" s="203" t="s">
        <v>778</v>
      </c>
      <c r="E84" s="200" t="s">
        <v>779</v>
      </c>
      <c r="F84" s="200" t="s">
        <v>774</v>
      </c>
      <c r="G84" s="207">
        <v>47180</v>
      </c>
      <c r="H84" s="221" t="s">
        <v>756</v>
      </c>
      <c r="I84" s="200" t="s">
        <v>775</v>
      </c>
      <c r="J84" s="202" t="s">
        <v>54</v>
      </c>
      <c r="K84" s="200" t="s">
        <v>780</v>
      </c>
      <c r="L84" s="201" t="s">
        <v>7928</v>
      </c>
      <c r="M84" s="200" t="s">
        <v>32</v>
      </c>
      <c r="N84" s="233"/>
      <c r="O84" s="200"/>
      <c r="P84" s="206" t="s">
        <v>32</v>
      </c>
      <c r="Q84" s="200" t="s">
        <v>32</v>
      </c>
      <c r="R84" s="200" t="s">
        <v>32</v>
      </c>
      <c r="S84" s="200" t="s">
        <v>7536</v>
      </c>
      <c r="T84" s="200" t="s">
        <v>7549</v>
      </c>
      <c r="U84" s="199">
        <v>0.45750000000000002</v>
      </c>
      <c r="V84" s="200" t="s">
        <v>7549</v>
      </c>
      <c r="W84" s="198">
        <v>725</v>
      </c>
      <c r="X84" s="197">
        <f>(1-VLOOKUP(R84,[4]Start!$H$33:$I$40,2,FALSE)/100)*W84</f>
        <v>565.5</v>
      </c>
      <c r="Y84" s="197">
        <f>VLOOKUP(Q84,[4]Start!$C$9:$D$15,2,FALSE)+VLOOKUP(Q84,[4]Start!$C$23:$D$29,2,FALSE)</f>
        <v>12.53</v>
      </c>
      <c r="Z84" s="196">
        <f>(Y84/U84)+[4]Start!$D$19*(VLOOKUP(Q84,[4]Start!$M$33:$N$39,2,FALSE)/U84)+VLOOKUP(R84,[4]Start!$C$33:$D$40,2,FALSE)</f>
        <v>46.808633879781411</v>
      </c>
      <c r="AA84" s="185"/>
      <c r="AB84" s="179"/>
    </row>
    <row r="85" spans="2:28" ht="18.75" customHeight="1" x14ac:dyDescent="0.35">
      <c r="B85" s="195"/>
      <c r="C85" s="204" t="s">
        <v>55</v>
      </c>
      <c r="D85" s="203" t="s">
        <v>782</v>
      </c>
      <c r="E85" s="200" t="s">
        <v>783</v>
      </c>
      <c r="F85" s="200" t="s">
        <v>784</v>
      </c>
      <c r="G85" s="207">
        <v>47166</v>
      </c>
      <c r="H85" s="221" t="s">
        <v>785</v>
      </c>
      <c r="I85" s="200"/>
      <c r="J85" s="202" t="s">
        <v>54</v>
      </c>
      <c r="K85" s="200" t="s">
        <v>786</v>
      </c>
      <c r="L85" s="201" t="s">
        <v>7927</v>
      </c>
      <c r="M85" s="200" t="s">
        <v>711</v>
      </c>
      <c r="N85" s="200" t="s">
        <v>7885</v>
      </c>
      <c r="O85" s="200"/>
      <c r="P85" s="206" t="s">
        <v>407</v>
      </c>
      <c r="Q85" s="200" t="s">
        <v>20</v>
      </c>
      <c r="R85" s="200" t="s">
        <v>432</v>
      </c>
      <c r="S85" s="200" t="s">
        <v>7536</v>
      </c>
      <c r="T85" s="200" t="s">
        <v>7549</v>
      </c>
      <c r="U85" s="199">
        <v>0.33</v>
      </c>
      <c r="V85" s="199" t="s">
        <v>7538</v>
      </c>
      <c r="W85" s="198">
        <v>60</v>
      </c>
      <c r="X85" s="197">
        <f>(1-VLOOKUP(R85,[4]Start!$H$33:$I$40,2,FALSE)/100)*W85</f>
        <v>53.4</v>
      </c>
      <c r="Y85" s="197">
        <f>VLOOKUP(Q85,[4]Start!$C$9:$D$15,2,FALSE)+VLOOKUP(Q85,[4]Start!$C$23:$D$29,2,FALSE)</f>
        <v>23.27</v>
      </c>
      <c r="Z85" s="196">
        <f>(Y85/U85)+[4]Start!$D$19*(VLOOKUP(Q85,[4]Start!$M$33:$N$39,2,FALSE)/U85)+VLOOKUP(R85,[4]Start!$C$33:$D$40,2,FALSE)</f>
        <v>86.99878787878788</v>
      </c>
      <c r="AA85" s="185"/>
      <c r="AB85" s="179"/>
    </row>
    <row r="86" spans="2:28" ht="18.75" customHeight="1" x14ac:dyDescent="0.35">
      <c r="B86" s="195"/>
      <c r="C86" s="204" t="s">
        <v>55</v>
      </c>
      <c r="D86" s="203" t="s">
        <v>788</v>
      </c>
      <c r="E86" s="200" t="s">
        <v>783</v>
      </c>
      <c r="F86" s="200" t="s">
        <v>789</v>
      </c>
      <c r="G86" s="207">
        <v>47166</v>
      </c>
      <c r="H86" s="221" t="s">
        <v>785</v>
      </c>
      <c r="I86" s="200"/>
      <c r="J86" s="202" t="s">
        <v>54</v>
      </c>
      <c r="K86" s="200" t="s">
        <v>790</v>
      </c>
      <c r="L86" s="201" t="s">
        <v>7926</v>
      </c>
      <c r="M86" s="200" t="s">
        <v>711</v>
      </c>
      <c r="N86" s="200" t="s">
        <v>7885</v>
      </c>
      <c r="O86" s="200"/>
      <c r="P86" s="206" t="s">
        <v>407</v>
      </c>
      <c r="Q86" s="200" t="s">
        <v>20</v>
      </c>
      <c r="R86" s="200" t="s">
        <v>432</v>
      </c>
      <c r="S86" s="200" t="s">
        <v>7536</v>
      </c>
      <c r="T86" s="200" t="s">
        <v>7549</v>
      </c>
      <c r="U86" s="199">
        <v>0.34100000000000003</v>
      </c>
      <c r="V86" s="199" t="s">
        <v>7538</v>
      </c>
      <c r="W86" s="198">
        <v>95</v>
      </c>
      <c r="X86" s="197">
        <f>(1-VLOOKUP(R86,[4]Start!$H$33:$I$40,2,FALSE)/100)*W86</f>
        <v>84.55</v>
      </c>
      <c r="Y86" s="197">
        <f>VLOOKUP(Q86,[4]Start!$C$9:$D$15,2,FALSE)+VLOOKUP(Q86,[4]Start!$C$23:$D$29,2,FALSE)</f>
        <v>23.27</v>
      </c>
      <c r="Z86" s="196">
        <f>(Y86/U86)+[4]Start!$D$19*(VLOOKUP(Q86,[4]Start!$M$33:$N$39,2,FALSE)/U86)+VLOOKUP(R86,[4]Start!$C$33:$D$40,2,FALSE)</f>
        <v>84.240762463343103</v>
      </c>
      <c r="AA86" s="185"/>
      <c r="AB86" s="179"/>
    </row>
    <row r="87" spans="2:28" ht="18.75" customHeight="1" x14ac:dyDescent="0.35">
      <c r="B87" s="195"/>
      <c r="C87" s="204" t="s">
        <v>55</v>
      </c>
      <c r="D87" s="203" t="s">
        <v>791</v>
      </c>
      <c r="E87" s="200" t="s">
        <v>783</v>
      </c>
      <c r="F87" s="200" t="s">
        <v>792</v>
      </c>
      <c r="G87" s="207">
        <v>47166</v>
      </c>
      <c r="H87" s="200" t="s">
        <v>785</v>
      </c>
      <c r="I87" s="200"/>
      <c r="J87" s="202" t="s">
        <v>54</v>
      </c>
      <c r="K87" s="200" t="s">
        <v>563</v>
      </c>
      <c r="L87" s="201" t="s">
        <v>7897</v>
      </c>
      <c r="M87" s="200" t="s">
        <v>711</v>
      </c>
      <c r="N87" s="200" t="s">
        <v>7885</v>
      </c>
      <c r="O87" s="200"/>
      <c r="P87" s="206" t="s">
        <v>407</v>
      </c>
      <c r="Q87" s="200" t="s">
        <v>20</v>
      </c>
      <c r="R87" s="200" t="s">
        <v>432</v>
      </c>
      <c r="S87" s="200" t="s">
        <v>7536</v>
      </c>
      <c r="T87" s="200" t="s">
        <v>7549</v>
      </c>
      <c r="U87" s="199">
        <v>0.34100000000000003</v>
      </c>
      <c r="V87" s="199" t="s">
        <v>7538</v>
      </c>
      <c r="W87" s="198">
        <v>170</v>
      </c>
      <c r="X87" s="197">
        <f>(1-VLOOKUP(R87,[4]Start!$H$33:$I$40,2,FALSE)/100)*W87</f>
        <v>151.30000000000001</v>
      </c>
      <c r="Y87" s="197">
        <f>VLOOKUP(Q87,[4]Start!$C$9:$D$15,2,FALSE)+VLOOKUP(Q87,[4]Start!$C$23:$D$29,2,FALSE)</f>
        <v>23.27</v>
      </c>
      <c r="Z87" s="196">
        <f>(Y87/U87)+[4]Start!$D$19*(VLOOKUP(Q87,[4]Start!$M$33:$N$39,2,FALSE)/U87)+VLOOKUP(R87,[4]Start!$C$33:$D$40,2,FALSE)</f>
        <v>84.240762463343103</v>
      </c>
      <c r="AA87" s="185"/>
      <c r="AB87" s="179"/>
    </row>
    <row r="88" spans="2:28" ht="18.75" customHeight="1" x14ac:dyDescent="0.35">
      <c r="B88" s="195"/>
      <c r="C88" s="204" t="s">
        <v>55</v>
      </c>
      <c r="D88" s="203" t="s">
        <v>830</v>
      </c>
      <c r="E88" s="200" t="s">
        <v>821</v>
      </c>
      <c r="F88" s="200" t="s">
        <v>432</v>
      </c>
      <c r="G88" s="207">
        <v>40221</v>
      </c>
      <c r="H88" s="200" t="s">
        <v>823</v>
      </c>
      <c r="I88" s="200" t="s">
        <v>831</v>
      </c>
      <c r="J88" s="202" t="s">
        <v>54</v>
      </c>
      <c r="K88" s="200" t="s">
        <v>832</v>
      </c>
      <c r="L88" s="201" t="s">
        <v>7925</v>
      </c>
      <c r="M88" s="200" t="s">
        <v>20</v>
      </c>
      <c r="N88" s="200"/>
      <c r="O88" s="200"/>
      <c r="P88" s="200" t="s">
        <v>20</v>
      </c>
      <c r="Q88" s="200" t="s">
        <v>20</v>
      </c>
      <c r="R88" s="200" t="s">
        <v>432</v>
      </c>
      <c r="S88" s="200" t="s">
        <v>7562</v>
      </c>
      <c r="T88" s="200" t="s">
        <v>7549</v>
      </c>
      <c r="U88" s="199">
        <v>0.54</v>
      </c>
      <c r="V88" s="200" t="s">
        <v>7549</v>
      </c>
      <c r="W88" s="198">
        <v>100</v>
      </c>
      <c r="X88" s="197">
        <f>(1-VLOOKUP(R88,[4]Start!$H$33:$I$40,2,FALSE)/100)*W88</f>
        <v>89</v>
      </c>
      <c r="Y88" s="197">
        <f>VLOOKUP(Q88,[4]Start!$C$9:$D$15,2,FALSE)+VLOOKUP(Q88,[4]Start!$C$23:$D$29,2,FALSE)</f>
        <v>23.27</v>
      </c>
      <c r="Z88" s="196">
        <f>(Y88/U88)+[4]Start!$D$19*(VLOOKUP(Q88,[4]Start!$M$33:$N$39,2,FALSE)/U88)+VLOOKUP(R88,[4]Start!$C$33:$D$40,2,FALSE)</f>
        <v>53.749259259259254</v>
      </c>
      <c r="AA88" s="185"/>
      <c r="AB88" s="179"/>
    </row>
    <row r="89" spans="2:28" ht="18.75" customHeight="1" x14ac:dyDescent="0.35">
      <c r="B89" s="195"/>
      <c r="C89" s="204" t="s">
        <v>55</v>
      </c>
      <c r="D89" s="203" t="s">
        <v>835</v>
      </c>
      <c r="E89" s="200" t="s">
        <v>821</v>
      </c>
      <c r="F89" s="200" t="s">
        <v>212</v>
      </c>
      <c r="G89" s="207">
        <v>40221</v>
      </c>
      <c r="H89" s="200" t="s">
        <v>823</v>
      </c>
      <c r="I89" s="200" t="s">
        <v>831</v>
      </c>
      <c r="J89" s="202" t="s">
        <v>54</v>
      </c>
      <c r="K89" s="200" t="s">
        <v>836</v>
      </c>
      <c r="L89" s="201" t="s">
        <v>7924</v>
      </c>
      <c r="M89" s="200" t="s">
        <v>20</v>
      </c>
      <c r="N89" s="200"/>
      <c r="O89" s="200"/>
      <c r="P89" s="200" t="s">
        <v>20</v>
      </c>
      <c r="Q89" s="200" t="s">
        <v>20</v>
      </c>
      <c r="R89" s="200" t="s">
        <v>209</v>
      </c>
      <c r="S89" s="200" t="s">
        <v>7539</v>
      </c>
      <c r="T89" s="200" t="s">
        <v>7549</v>
      </c>
      <c r="U89" s="199">
        <v>0.315</v>
      </c>
      <c r="V89" s="200" t="s">
        <v>7549</v>
      </c>
      <c r="W89" s="198">
        <v>64.7</v>
      </c>
      <c r="X89" s="197">
        <f>(1-VLOOKUP(R89,[4]Start!$H$33:$I$40,2,FALSE)/100)*W89</f>
        <v>57.583000000000006</v>
      </c>
      <c r="Y89" s="197">
        <f>VLOOKUP(Q89,[4]Start!$C$9:$D$15,2,FALSE)+VLOOKUP(Q89,[4]Start!$C$23:$D$29,2,FALSE)</f>
        <v>23.27</v>
      </c>
      <c r="Z89" s="196">
        <f>(Y89/U89)+[4]Start!$D$19*(VLOOKUP(Q89,[4]Start!$M$33:$N$39,2,FALSE)/U89)+VLOOKUP(R89,[4]Start!$C$33:$D$40,2,FALSE)</f>
        <v>90.570158730158738</v>
      </c>
      <c r="AA89" s="185"/>
      <c r="AB89" s="179"/>
    </row>
    <row r="90" spans="2:28" ht="18.75" customHeight="1" x14ac:dyDescent="0.35">
      <c r="B90" s="195"/>
      <c r="C90" s="204" t="s">
        <v>55</v>
      </c>
      <c r="D90" s="203" t="s">
        <v>837</v>
      </c>
      <c r="E90" s="200" t="s">
        <v>821</v>
      </c>
      <c r="F90" s="200" t="s">
        <v>212</v>
      </c>
      <c r="G90" s="207">
        <v>40221</v>
      </c>
      <c r="H90" s="200" t="s">
        <v>823</v>
      </c>
      <c r="I90" s="200" t="s">
        <v>831</v>
      </c>
      <c r="J90" s="202" t="s">
        <v>54</v>
      </c>
      <c r="K90" s="200" t="s">
        <v>838</v>
      </c>
      <c r="L90" s="201" t="s">
        <v>7923</v>
      </c>
      <c r="M90" s="200" t="s">
        <v>20</v>
      </c>
      <c r="N90" s="200"/>
      <c r="O90" s="200"/>
      <c r="P90" s="200" t="s">
        <v>20</v>
      </c>
      <c r="Q90" s="200" t="s">
        <v>20</v>
      </c>
      <c r="R90" s="200" t="s">
        <v>209</v>
      </c>
      <c r="S90" s="200" t="s">
        <v>7539</v>
      </c>
      <c r="T90" s="200" t="s">
        <v>7549</v>
      </c>
      <c r="U90" s="199">
        <v>0.31240000000000001</v>
      </c>
      <c r="V90" s="200" t="s">
        <v>7549</v>
      </c>
      <c r="W90" s="198">
        <v>66.7</v>
      </c>
      <c r="X90" s="197">
        <f>(1-VLOOKUP(R90,[4]Start!$H$33:$I$40,2,FALSE)/100)*W90</f>
        <v>59.363000000000007</v>
      </c>
      <c r="Y90" s="197">
        <f>VLOOKUP(Q90,[4]Start!$C$9:$D$15,2,FALSE)+VLOOKUP(Q90,[4]Start!$C$23:$D$29,2,FALSE)</f>
        <v>23.27</v>
      </c>
      <c r="Z90" s="196">
        <f>(Y90/U90)+[4]Start!$D$19*(VLOOKUP(Q90,[4]Start!$M$33:$N$39,2,FALSE)/U90)+VLOOKUP(R90,[4]Start!$C$33:$D$40,2,FALSE)</f>
        <v>91.315620998719595</v>
      </c>
      <c r="AA90" s="185"/>
      <c r="AB90" s="179"/>
    </row>
    <row r="91" spans="2:28" ht="18.75" customHeight="1" x14ac:dyDescent="0.35">
      <c r="B91" s="195"/>
      <c r="C91" s="204" t="s">
        <v>55</v>
      </c>
      <c r="D91" s="203" t="s">
        <v>854</v>
      </c>
      <c r="E91" s="200" t="s">
        <v>821</v>
      </c>
      <c r="F91" s="200" t="s">
        <v>212</v>
      </c>
      <c r="G91" s="207">
        <v>40233</v>
      </c>
      <c r="H91" s="200" t="s">
        <v>823</v>
      </c>
      <c r="I91" s="200" t="s">
        <v>824</v>
      </c>
      <c r="J91" s="202" t="s">
        <v>54</v>
      </c>
      <c r="K91" s="200" t="s">
        <v>855</v>
      </c>
      <c r="L91" s="201" t="s">
        <v>7922</v>
      </c>
      <c r="M91" s="200" t="s">
        <v>27</v>
      </c>
      <c r="N91" s="200"/>
      <c r="O91" s="200"/>
      <c r="P91" s="200" t="s">
        <v>27</v>
      </c>
      <c r="Q91" s="200" t="s">
        <v>559</v>
      </c>
      <c r="R91" s="200" t="s">
        <v>559</v>
      </c>
      <c r="S91" s="200" t="s">
        <v>7539</v>
      </c>
      <c r="T91" s="200" t="s">
        <v>7549</v>
      </c>
      <c r="U91" s="199">
        <v>0.30719999999999997</v>
      </c>
      <c r="V91" s="200" t="s">
        <v>7549</v>
      </c>
      <c r="W91" s="198">
        <v>86.2</v>
      </c>
      <c r="X91" s="197">
        <f>(1-VLOOKUP(R91,[4]Start!$H$33:$I$40,2,FALSE)/100)*W91</f>
        <v>73.27</v>
      </c>
      <c r="Y91" s="197">
        <f>VLOOKUP(Q91,[4]Start!$C$9:$D$15,2,FALSE)+VLOOKUP(Q91,[4]Start!$C$23:$D$29,2,FALSE)</f>
        <v>33.223832923832894</v>
      </c>
      <c r="Z91" s="196">
        <f>(Y91/U91)+[4]Start!$D$19*(VLOOKUP(Q91,[4]Start!$M$33:$N$39,2,FALSE)/U91)+VLOOKUP(R91,[4]Start!$C$33:$D$40,2,FALSE)</f>
        <v>131.57237279893522</v>
      </c>
      <c r="AA91" s="185"/>
      <c r="AB91" s="179"/>
    </row>
    <row r="92" spans="2:28" ht="18.75" customHeight="1" x14ac:dyDescent="0.35">
      <c r="B92" s="195"/>
      <c r="C92" s="204" t="s">
        <v>55</v>
      </c>
      <c r="D92" s="203" t="s">
        <v>828</v>
      </c>
      <c r="E92" s="200" t="s">
        <v>821</v>
      </c>
      <c r="F92" s="200" t="s">
        <v>822</v>
      </c>
      <c r="G92" s="207">
        <v>40233</v>
      </c>
      <c r="H92" s="200" t="s">
        <v>823</v>
      </c>
      <c r="I92" s="200" t="s">
        <v>824</v>
      </c>
      <c r="J92" s="202" t="s">
        <v>54</v>
      </c>
      <c r="K92" s="200" t="s">
        <v>829</v>
      </c>
      <c r="L92" s="201" t="s">
        <v>7921</v>
      </c>
      <c r="M92" s="200" t="s">
        <v>16</v>
      </c>
      <c r="N92" s="200"/>
      <c r="O92" s="200"/>
      <c r="P92" s="200" t="s">
        <v>16</v>
      </c>
      <c r="Q92" s="200" t="s">
        <v>16</v>
      </c>
      <c r="R92" s="200" t="s">
        <v>16</v>
      </c>
      <c r="S92" s="200" t="s">
        <v>7536</v>
      </c>
      <c r="T92" s="200" t="s">
        <v>7549</v>
      </c>
      <c r="U92" s="199">
        <v>0.33</v>
      </c>
      <c r="V92" s="200" t="s">
        <v>7549</v>
      </c>
      <c r="W92" s="198">
        <v>53.7</v>
      </c>
      <c r="X92" s="197">
        <f>(1-VLOOKUP(R92,[4]Start!$H$33:$I$40,2,FALSE)/100)*W92</f>
        <v>45.645000000000003</v>
      </c>
      <c r="Y92" s="197">
        <f>VLOOKUP(Q92,[4]Start!$C$9:$D$15,2,FALSE)+VLOOKUP(Q92,[4]Start!$C$23:$D$29,2,FALSE)</f>
        <v>0</v>
      </c>
      <c r="Z92" s="196">
        <f>(Y92/U92)+[4]Start!$D$19*(VLOOKUP(Q92,[4]Start!$M$33:$N$39,2,FALSE)/U92)+VLOOKUP(R92,[4]Start!$C$33:$D$40,2,FALSE)</f>
        <v>1</v>
      </c>
      <c r="AA92" s="185"/>
      <c r="AB92" s="179"/>
    </row>
    <row r="93" spans="2:28" ht="18.75" customHeight="1" x14ac:dyDescent="0.35">
      <c r="B93" s="195"/>
      <c r="C93" s="204" t="s">
        <v>55</v>
      </c>
      <c r="D93" s="203" t="s">
        <v>875</v>
      </c>
      <c r="E93" s="200" t="s">
        <v>867</v>
      </c>
      <c r="F93" s="200" t="s">
        <v>868</v>
      </c>
      <c r="G93" s="229">
        <v>89584</v>
      </c>
      <c r="H93" s="228" t="s">
        <v>869</v>
      </c>
      <c r="I93" s="200" t="s">
        <v>876</v>
      </c>
      <c r="J93" s="202" t="s">
        <v>57</v>
      </c>
      <c r="K93" s="200"/>
      <c r="L93" s="201" t="s">
        <v>7920</v>
      </c>
      <c r="M93" s="200" t="s">
        <v>20</v>
      </c>
      <c r="N93" s="200"/>
      <c r="O93" s="200"/>
      <c r="P93" s="200" t="s">
        <v>20</v>
      </c>
      <c r="Q93" s="200" t="s">
        <v>20</v>
      </c>
      <c r="R93" s="200" t="s">
        <v>432</v>
      </c>
      <c r="S93" s="200" t="s">
        <v>7536</v>
      </c>
      <c r="T93" s="200" t="s">
        <v>7549</v>
      </c>
      <c r="U93" s="199">
        <v>0.35970000000000002</v>
      </c>
      <c r="V93" s="200" t="s">
        <v>7549</v>
      </c>
      <c r="W93" s="198">
        <v>4</v>
      </c>
      <c r="X93" s="197">
        <f>(1-VLOOKUP(R93,[4]Start!$H$33:$I$40,2,FALSE)/100)*W93</f>
        <v>3.56</v>
      </c>
      <c r="Y93" s="197">
        <f>VLOOKUP(Q93,[4]Start!$C$9:$D$15,2,FALSE)+VLOOKUP(Q93,[4]Start!$C$23:$D$29,2,FALSE)</f>
        <v>23.27</v>
      </c>
      <c r="Z93" s="196">
        <f>(Y93/U93)+[4]Start!$D$19*(VLOOKUP(Q93,[4]Start!$M$33:$N$39,2,FALSE)/U93)+VLOOKUP(R93,[4]Start!$C$33:$D$40,2,FALSE)</f>
        <v>79.939254934667787</v>
      </c>
      <c r="AA93" s="185"/>
      <c r="AB93" s="179"/>
    </row>
    <row r="94" spans="2:28" ht="18.75" customHeight="1" x14ac:dyDescent="0.35">
      <c r="B94" s="195"/>
      <c r="C94" s="204" t="s">
        <v>55</v>
      </c>
      <c r="D94" s="203" t="s">
        <v>877</v>
      </c>
      <c r="E94" s="200" t="s">
        <v>878</v>
      </c>
      <c r="F94" s="200" t="s">
        <v>879</v>
      </c>
      <c r="G94" s="207">
        <v>4838</v>
      </c>
      <c r="H94" s="200" t="s">
        <v>880</v>
      </c>
      <c r="I94" s="200" t="s">
        <v>881</v>
      </c>
      <c r="J94" s="202" t="s">
        <v>170</v>
      </c>
      <c r="K94" s="200"/>
      <c r="L94" s="201" t="s">
        <v>7626</v>
      </c>
      <c r="M94" s="200" t="s">
        <v>110</v>
      </c>
      <c r="N94" s="200" t="s">
        <v>20</v>
      </c>
      <c r="O94" s="200" t="s">
        <v>7919</v>
      </c>
      <c r="P94" s="200" t="s">
        <v>20</v>
      </c>
      <c r="Q94" s="200" t="s">
        <v>20</v>
      </c>
      <c r="R94" s="200" t="s">
        <v>432</v>
      </c>
      <c r="S94" s="200" t="s">
        <v>7536</v>
      </c>
      <c r="T94" s="200" t="s">
        <v>7549</v>
      </c>
      <c r="U94" s="199">
        <v>0.37730000000000002</v>
      </c>
      <c r="V94" s="200" t="s">
        <v>7549</v>
      </c>
      <c r="W94" s="198">
        <v>46.6</v>
      </c>
      <c r="X94" s="197">
        <f>(1-VLOOKUP(R94,[4]Start!$H$33:$I$40,2,FALSE)/100)*W94</f>
        <v>41.474000000000004</v>
      </c>
      <c r="Y94" s="197">
        <f>VLOOKUP(Q94,[4]Start!$C$9:$D$15,2,FALSE)+VLOOKUP(Q94,[4]Start!$C$23:$D$29,2,FALSE)</f>
        <v>23.27</v>
      </c>
      <c r="Z94" s="196">
        <f>(Y94/U94)+[4]Start!$D$19*(VLOOKUP(Q94,[4]Start!$M$33:$N$39,2,FALSE)/U94)+VLOOKUP(R94,[4]Start!$C$33:$D$40,2,FALSE)</f>
        <v>76.280280943546245</v>
      </c>
      <c r="AA94" s="185"/>
      <c r="AB94" s="179"/>
    </row>
    <row r="95" spans="2:28" ht="18.75" customHeight="1" x14ac:dyDescent="0.35">
      <c r="B95" s="195"/>
      <c r="C95" s="204" t="s">
        <v>55</v>
      </c>
      <c r="D95" s="203" t="s">
        <v>890</v>
      </c>
      <c r="E95" s="200" t="s">
        <v>7918</v>
      </c>
      <c r="F95" s="200" t="s">
        <v>891</v>
      </c>
      <c r="G95" s="207">
        <v>15890</v>
      </c>
      <c r="H95" s="200" t="s">
        <v>892</v>
      </c>
      <c r="I95" s="200"/>
      <c r="J95" s="202" t="s">
        <v>66</v>
      </c>
      <c r="K95" s="200"/>
      <c r="L95" s="201" t="s">
        <v>7917</v>
      </c>
      <c r="M95" s="206" t="s">
        <v>110</v>
      </c>
      <c r="N95" s="206" t="s">
        <v>893</v>
      </c>
      <c r="O95" s="206" t="s">
        <v>894</v>
      </c>
      <c r="P95" s="206" t="s">
        <v>407</v>
      </c>
      <c r="Q95" s="200" t="s">
        <v>16</v>
      </c>
      <c r="R95" s="200" t="s">
        <v>16</v>
      </c>
      <c r="S95" s="200" t="s">
        <v>7536</v>
      </c>
      <c r="T95" s="200" t="s">
        <v>7549</v>
      </c>
      <c r="U95" s="199">
        <v>0.33</v>
      </c>
      <c r="V95" s="200" t="s">
        <v>7535</v>
      </c>
      <c r="W95" s="198">
        <v>23.5</v>
      </c>
      <c r="X95" s="197">
        <f>(1-VLOOKUP(R95,[4]Start!$H$33:$I$40,2,FALSE)/100)*W95</f>
        <v>19.974999999999998</v>
      </c>
      <c r="Y95" s="197">
        <f>VLOOKUP(Q95,[4]Start!$C$9:$D$15,2,FALSE)+VLOOKUP(Q95,[4]Start!$C$23:$D$29,2,FALSE)</f>
        <v>0</v>
      </c>
      <c r="Z95" s="196">
        <f>(Y95/U95)+[4]Start!$D$19*(VLOOKUP(Q95,[4]Start!$M$33:$N$39,2,FALSE)/U95)+VLOOKUP(R95,[4]Start!$C$33:$D$40,2,FALSE)</f>
        <v>1</v>
      </c>
      <c r="AA95" s="185"/>
      <c r="AB95" s="179"/>
    </row>
    <row r="96" spans="2:28" ht="18.75" customHeight="1" x14ac:dyDescent="0.35">
      <c r="B96" s="195"/>
      <c r="C96" s="204" t="s">
        <v>55</v>
      </c>
      <c r="D96" s="203" t="s">
        <v>896</v>
      </c>
      <c r="E96" s="200" t="s">
        <v>897</v>
      </c>
      <c r="F96" s="200" t="s">
        <v>898</v>
      </c>
      <c r="G96" s="207">
        <v>15890</v>
      </c>
      <c r="H96" s="200" t="s">
        <v>892</v>
      </c>
      <c r="I96" s="200" t="s">
        <v>710</v>
      </c>
      <c r="J96" s="202" t="s">
        <v>66</v>
      </c>
      <c r="K96" s="200"/>
      <c r="L96" s="201" t="s">
        <v>7916</v>
      </c>
      <c r="M96" s="200" t="s">
        <v>110</v>
      </c>
      <c r="N96" s="200" t="s">
        <v>899</v>
      </c>
      <c r="O96" s="200" t="s">
        <v>900</v>
      </c>
      <c r="P96" s="206" t="s">
        <v>407</v>
      </c>
      <c r="Q96" s="200" t="s">
        <v>20</v>
      </c>
      <c r="R96" s="200" t="s">
        <v>432</v>
      </c>
      <c r="S96" s="200" t="s">
        <v>7536</v>
      </c>
      <c r="T96" s="200" t="s">
        <v>7549</v>
      </c>
      <c r="U96" s="199">
        <v>0.33</v>
      </c>
      <c r="V96" s="199" t="s">
        <v>7538</v>
      </c>
      <c r="W96" s="198">
        <v>45</v>
      </c>
      <c r="X96" s="197">
        <f>(1-VLOOKUP(R96,[4]Start!$H$33:$I$40,2,FALSE)/100)*W96</f>
        <v>40.049999999999997</v>
      </c>
      <c r="Y96" s="197">
        <f>VLOOKUP(Q96,[4]Start!$C$9:$D$15,2,FALSE)+VLOOKUP(Q96,[4]Start!$C$23:$D$29,2,FALSE)</f>
        <v>23.27</v>
      </c>
      <c r="Z96" s="196">
        <f>(Y96/U96)+[4]Start!$D$19*(VLOOKUP(Q96,[4]Start!$M$33:$N$39,2,FALSE)/U96)+VLOOKUP(R96,[4]Start!$C$33:$D$40,2,FALSE)</f>
        <v>86.99878787878788</v>
      </c>
      <c r="AA96" s="185"/>
      <c r="AB96" s="179"/>
    </row>
    <row r="97" spans="2:28" ht="18.75" customHeight="1" x14ac:dyDescent="0.35">
      <c r="B97" s="195"/>
      <c r="C97" s="204" t="s">
        <v>55</v>
      </c>
      <c r="D97" s="203" t="s">
        <v>903</v>
      </c>
      <c r="E97" s="200" t="s">
        <v>7915</v>
      </c>
      <c r="F97" s="200" t="s">
        <v>898</v>
      </c>
      <c r="G97" s="207">
        <v>15890</v>
      </c>
      <c r="H97" s="200" t="s">
        <v>892</v>
      </c>
      <c r="I97" s="200" t="s">
        <v>710</v>
      </c>
      <c r="J97" s="202" t="s">
        <v>66</v>
      </c>
      <c r="K97" s="200" t="s">
        <v>904</v>
      </c>
      <c r="L97" s="201" t="s">
        <v>7513</v>
      </c>
      <c r="M97" s="200" t="s">
        <v>110</v>
      </c>
      <c r="N97" s="200" t="s">
        <v>899</v>
      </c>
      <c r="O97" s="200" t="s">
        <v>905</v>
      </c>
      <c r="P97" s="206" t="s">
        <v>407</v>
      </c>
      <c r="Q97" s="200" t="s">
        <v>20</v>
      </c>
      <c r="R97" s="200" t="s">
        <v>432</v>
      </c>
      <c r="S97" s="200" t="s">
        <v>7536</v>
      </c>
      <c r="T97" s="200" t="s">
        <v>7549</v>
      </c>
      <c r="U97" s="199">
        <v>0.39600000000000002</v>
      </c>
      <c r="V97" s="199" t="s">
        <v>7538</v>
      </c>
      <c r="W97" s="198">
        <v>56</v>
      </c>
      <c r="X97" s="197">
        <f>(1-VLOOKUP(R97,[4]Start!$H$33:$I$40,2,FALSE)/100)*W97</f>
        <v>49.84</v>
      </c>
      <c r="Y97" s="197">
        <f>VLOOKUP(Q97,[4]Start!$C$9:$D$15,2,FALSE)+VLOOKUP(Q97,[4]Start!$C$23:$D$29,2,FALSE)</f>
        <v>23.27</v>
      </c>
      <c r="Z97" s="196">
        <f>(Y97/U97)+[4]Start!$D$19*(VLOOKUP(Q97,[4]Start!$M$33:$N$39,2,FALSE)/U97)+VLOOKUP(R97,[4]Start!$C$33:$D$40,2,FALSE)</f>
        <v>72.74898989898989</v>
      </c>
      <c r="AA97" s="185"/>
      <c r="AB97" s="179"/>
    </row>
    <row r="98" spans="2:28" ht="18.75" customHeight="1" x14ac:dyDescent="0.35">
      <c r="B98" s="195"/>
      <c r="C98" s="204" t="s">
        <v>55</v>
      </c>
      <c r="D98" s="203" t="s">
        <v>917</v>
      </c>
      <c r="E98" s="200" t="s">
        <v>508</v>
      </c>
      <c r="F98" s="200" t="s">
        <v>918</v>
      </c>
      <c r="G98" s="207">
        <v>26931</v>
      </c>
      <c r="H98" s="200" t="s">
        <v>919</v>
      </c>
      <c r="I98" s="200"/>
      <c r="J98" s="202" t="s">
        <v>59</v>
      </c>
      <c r="K98" s="200"/>
      <c r="L98" s="201" t="s">
        <v>920</v>
      </c>
      <c r="M98" s="200" t="s">
        <v>20</v>
      </c>
      <c r="N98" s="200" t="s">
        <v>921</v>
      </c>
      <c r="O98" s="200"/>
      <c r="P98" s="200" t="s">
        <v>20</v>
      </c>
      <c r="Q98" s="200" t="s">
        <v>20</v>
      </c>
      <c r="R98" s="200" t="s">
        <v>209</v>
      </c>
      <c r="S98" s="200" t="s">
        <v>7539</v>
      </c>
      <c r="T98" s="200" t="s">
        <v>7549</v>
      </c>
      <c r="U98" s="199">
        <v>0.39560000000000001</v>
      </c>
      <c r="V98" s="200" t="s">
        <v>7549</v>
      </c>
      <c r="W98" s="198">
        <v>321</v>
      </c>
      <c r="X98" s="197">
        <f>(1-VLOOKUP(R98,[4]Start!$H$33:$I$40,2,FALSE)/100)*W98</f>
        <v>285.69</v>
      </c>
      <c r="Y98" s="197">
        <f>VLOOKUP(Q98,[4]Start!$C$9:$D$15,2,FALSE)+VLOOKUP(Q98,[4]Start!$C$23:$D$29,2,FALSE)</f>
        <v>23.27</v>
      </c>
      <c r="Z98" s="196">
        <f>(Y98/U98)+[4]Start!$D$19*(VLOOKUP(Q98,[4]Start!$M$33:$N$39,2,FALSE)/U98)+VLOOKUP(R98,[4]Start!$C$33:$D$40,2,FALSE)</f>
        <v>72.321031344792715</v>
      </c>
      <c r="AA98" s="185"/>
      <c r="AB98" s="179"/>
    </row>
    <row r="99" spans="2:28" ht="18.75" customHeight="1" x14ac:dyDescent="0.35">
      <c r="B99" s="195"/>
      <c r="C99" s="204" t="s">
        <v>55</v>
      </c>
      <c r="D99" s="203" t="s">
        <v>925</v>
      </c>
      <c r="E99" s="200" t="s">
        <v>926</v>
      </c>
      <c r="F99" s="200" t="s">
        <v>927</v>
      </c>
      <c r="G99" s="207">
        <v>97483</v>
      </c>
      <c r="H99" s="200" t="s">
        <v>928</v>
      </c>
      <c r="I99" s="200" t="s">
        <v>929</v>
      </c>
      <c r="J99" s="202" t="s">
        <v>127</v>
      </c>
      <c r="K99" s="200"/>
      <c r="L99" s="201" t="s">
        <v>7914</v>
      </c>
      <c r="M99" s="206" t="s">
        <v>20</v>
      </c>
      <c r="N99" s="206"/>
      <c r="O99" s="206"/>
      <c r="P99" s="206" t="s">
        <v>20</v>
      </c>
      <c r="Q99" s="200" t="s">
        <v>20</v>
      </c>
      <c r="R99" s="200" t="s">
        <v>432</v>
      </c>
      <c r="S99" s="200" t="s">
        <v>7536</v>
      </c>
      <c r="T99" s="200" t="s">
        <v>7549</v>
      </c>
      <c r="U99" s="199">
        <v>0.39269999999999999</v>
      </c>
      <c r="V99" s="200" t="s">
        <v>7549</v>
      </c>
      <c r="W99" s="198">
        <v>57</v>
      </c>
      <c r="X99" s="197">
        <f>(1-VLOOKUP(R99,[4]Start!$H$33:$I$40,2,FALSE)/100)*W99</f>
        <v>50.730000000000004</v>
      </c>
      <c r="Y99" s="197">
        <f>VLOOKUP(Q99,[4]Start!$C$9:$D$15,2,FALSE)+VLOOKUP(Q99,[4]Start!$C$23:$D$29,2,FALSE)</f>
        <v>23.27</v>
      </c>
      <c r="Z99" s="196">
        <f>(Y99/U99)+[4]Start!$D$19*(VLOOKUP(Q99,[4]Start!$M$33:$N$39,2,FALSE)/U99)+VLOOKUP(R99,[4]Start!$C$33:$D$40,2,FALSE)</f>
        <v>73.347720906544438</v>
      </c>
      <c r="AA99" s="185"/>
      <c r="AB99" s="179"/>
    </row>
    <row r="100" spans="2:28" ht="18.75" customHeight="1" x14ac:dyDescent="0.35">
      <c r="B100" s="195"/>
      <c r="C100" s="204" t="s">
        <v>55</v>
      </c>
      <c r="D100" s="203" t="s">
        <v>935</v>
      </c>
      <c r="E100" s="200" t="s">
        <v>932</v>
      </c>
      <c r="F100" s="200" t="s">
        <v>936</v>
      </c>
      <c r="G100" s="207">
        <v>26725</v>
      </c>
      <c r="H100" s="200" t="s">
        <v>934</v>
      </c>
      <c r="I100" s="199"/>
      <c r="J100" s="202" t="s">
        <v>59</v>
      </c>
      <c r="K100" s="200" t="s">
        <v>209</v>
      </c>
      <c r="L100" s="201" t="s">
        <v>7721</v>
      </c>
      <c r="M100" s="200" t="s">
        <v>20</v>
      </c>
      <c r="N100" s="200"/>
      <c r="O100" s="200"/>
      <c r="P100" s="200" t="s">
        <v>20</v>
      </c>
      <c r="Q100" s="200" t="s">
        <v>20</v>
      </c>
      <c r="R100" s="200" t="s">
        <v>209</v>
      </c>
      <c r="S100" s="200" t="s">
        <v>7539</v>
      </c>
      <c r="T100" s="200" t="s">
        <v>7549</v>
      </c>
      <c r="U100" s="199">
        <v>0.30980000000000002</v>
      </c>
      <c r="V100" s="200" t="s">
        <v>7549</v>
      </c>
      <c r="W100" s="198">
        <v>52</v>
      </c>
      <c r="X100" s="197">
        <f>(1-VLOOKUP(R100,[4]Start!$H$33:$I$40,2,FALSE)/100)*W100</f>
        <v>46.28</v>
      </c>
      <c r="Y100" s="197">
        <f>VLOOKUP(Q100,[4]Start!$C$9:$D$15,2,FALSE)+VLOOKUP(Q100,[4]Start!$C$23:$D$29,2,FALSE)</f>
        <v>23.27</v>
      </c>
      <c r="Z100" s="196">
        <f>(Y100/U100)+[4]Start!$D$19*(VLOOKUP(Q100,[4]Start!$M$33:$N$39,2,FALSE)/U100)+VLOOKUP(R100,[4]Start!$C$33:$D$40,2,FALSE)</f>
        <v>92.073595868302121</v>
      </c>
      <c r="AA100" s="185"/>
      <c r="AB100" s="179"/>
    </row>
    <row r="101" spans="2:28" ht="18.75" customHeight="1" x14ac:dyDescent="0.35">
      <c r="B101" s="195"/>
      <c r="C101" s="204" t="s">
        <v>55</v>
      </c>
      <c r="D101" s="203" t="s">
        <v>947</v>
      </c>
      <c r="E101" s="200" t="s">
        <v>611</v>
      </c>
      <c r="F101" s="200" t="s">
        <v>948</v>
      </c>
      <c r="G101" s="207">
        <v>31857</v>
      </c>
      <c r="H101" s="200" t="s">
        <v>949</v>
      </c>
      <c r="I101" s="200"/>
      <c r="J101" s="202" t="s">
        <v>59</v>
      </c>
      <c r="K101" s="200" t="s">
        <v>950</v>
      </c>
      <c r="L101" s="201" t="s">
        <v>7913</v>
      </c>
      <c r="M101" s="200" t="s">
        <v>23</v>
      </c>
      <c r="N101" s="200"/>
      <c r="O101" s="200"/>
      <c r="P101" s="200" t="s">
        <v>23</v>
      </c>
      <c r="Q101" s="200" t="s">
        <v>23</v>
      </c>
      <c r="R101" s="199" t="s">
        <v>23</v>
      </c>
      <c r="S101" s="200" t="s">
        <v>7536</v>
      </c>
      <c r="T101" s="200" t="s">
        <v>7549</v>
      </c>
      <c r="U101" s="199">
        <v>0.33</v>
      </c>
      <c r="V101" s="200" t="s">
        <v>7549</v>
      </c>
      <c r="W101" s="198">
        <v>1360</v>
      </c>
      <c r="X101" s="197">
        <f>(1-VLOOKUP(R101,[4]Start!$H$33:$I$40,2,FALSE)/100)*W101</f>
        <v>1210.4000000000001</v>
      </c>
      <c r="Y101" s="197">
        <f>VLOOKUP(Q101,[4]Start!$C$9:$D$15,2,FALSE)+VLOOKUP(Q101,[4]Start!$C$23:$D$29,2,FALSE)</f>
        <v>5.5</v>
      </c>
      <c r="Z101" s="196">
        <f>(Y101/U101)+[4]Start!$D$19*(VLOOKUP(Q101,[4]Start!$M$33:$N$39,2,FALSE)/U101)+VLOOKUP(R101,[4]Start!$C$33:$D$40,2,FALSE)</f>
        <v>17.866666666666664</v>
      </c>
      <c r="AA101" s="185"/>
      <c r="AB101" s="179"/>
    </row>
    <row r="102" spans="2:28" ht="18.75" customHeight="1" x14ac:dyDescent="0.35">
      <c r="B102" s="195"/>
      <c r="C102" s="204" t="s">
        <v>55</v>
      </c>
      <c r="D102" s="203" t="s">
        <v>954</v>
      </c>
      <c r="E102" s="200" t="s">
        <v>955</v>
      </c>
      <c r="F102" s="200" t="s">
        <v>956</v>
      </c>
      <c r="G102" s="207">
        <v>99085</v>
      </c>
      <c r="H102" s="200" t="s">
        <v>957</v>
      </c>
      <c r="I102" s="200"/>
      <c r="J102" s="202" t="s">
        <v>169</v>
      </c>
      <c r="K102" s="200"/>
      <c r="L102" s="201" t="s">
        <v>7912</v>
      </c>
      <c r="M102" s="200" t="s">
        <v>20</v>
      </c>
      <c r="N102" s="200"/>
      <c r="O102" s="200"/>
      <c r="P102" s="200" t="s">
        <v>20</v>
      </c>
      <c r="Q102" s="200" t="s">
        <v>20</v>
      </c>
      <c r="R102" s="200" t="s">
        <v>432</v>
      </c>
      <c r="S102" s="200" t="s">
        <v>7536</v>
      </c>
      <c r="T102" s="200" t="s">
        <v>7549</v>
      </c>
      <c r="U102" s="199">
        <v>0.38059999999999999</v>
      </c>
      <c r="V102" s="200" t="s">
        <v>7549</v>
      </c>
      <c r="W102" s="198">
        <v>11</v>
      </c>
      <c r="X102" s="197">
        <f>(1-VLOOKUP(R102,[4]Start!$H$33:$I$40,2,FALSE)/100)*W102</f>
        <v>9.7900000000000009</v>
      </c>
      <c r="Y102" s="197">
        <f>VLOOKUP(Q102,[4]Start!$C$9:$D$15,2,FALSE)+VLOOKUP(Q102,[4]Start!$C$23:$D$29,2,FALSE)</f>
        <v>23.27</v>
      </c>
      <c r="Z102" s="196">
        <f>(Y102/U102)+[4]Start!$D$19*(VLOOKUP(Q102,[4]Start!$M$33:$N$39,2,FALSE)/U102)+VLOOKUP(R102,[4]Start!$C$33:$D$40,2,FALSE)</f>
        <v>75.631897004729382</v>
      </c>
      <c r="AA102" s="185"/>
      <c r="AB102" s="179"/>
    </row>
    <row r="103" spans="2:28" ht="18.75" customHeight="1" x14ac:dyDescent="0.35">
      <c r="B103" s="195"/>
      <c r="C103" s="204" t="s">
        <v>55</v>
      </c>
      <c r="D103" s="203" t="s">
        <v>960</v>
      </c>
      <c r="E103" s="200" t="s">
        <v>955</v>
      </c>
      <c r="F103" s="200" t="s">
        <v>961</v>
      </c>
      <c r="G103" s="207">
        <v>99087</v>
      </c>
      <c r="H103" s="200" t="s">
        <v>957</v>
      </c>
      <c r="I103" s="200"/>
      <c r="J103" s="202" t="s">
        <v>169</v>
      </c>
      <c r="K103" s="200" t="s">
        <v>962</v>
      </c>
      <c r="L103" s="201" t="s">
        <v>7911</v>
      </c>
      <c r="M103" s="200" t="s">
        <v>20</v>
      </c>
      <c r="N103" s="206"/>
      <c r="O103" s="206"/>
      <c r="P103" s="200" t="s">
        <v>20</v>
      </c>
      <c r="Q103" s="200" t="s">
        <v>20</v>
      </c>
      <c r="R103" s="200" t="s">
        <v>432</v>
      </c>
      <c r="S103" s="200" t="s">
        <v>7562</v>
      </c>
      <c r="T103" s="200" t="s">
        <v>7549</v>
      </c>
      <c r="U103" s="199">
        <v>0.53549999999999998</v>
      </c>
      <c r="V103" s="200" t="s">
        <v>7549</v>
      </c>
      <c r="W103" s="198">
        <v>76.5</v>
      </c>
      <c r="X103" s="197">
        <f>(1-VLOOKUP(R103,[4]Start!$H$33:$I$40,2,FALSE)/100)*W103</f>
        <v>68.085000000000008</v>
      </c>
      <c r="Y103" s="197">
        <f>VLOOKUP(Q103,[4]Start!$C$9:$D$15,2,FALSE)+VLOOKUP(Q103,[4]Start!$C$23:$D$29,2,FALSE)</f>
        <v>23.27</v>
      </c>
      <c r="Z103" s="196">
        <f>(Y103/U103)+[4]Start!$D$19*(VLOOKUP(Q103,[4]Start!$M$33:$N$39,2,FALSE)/U103)+VLOOKUP(R103,[4]Start!$C$33:$D$40,2,FALSE)</f>
        <v>54.188328664799258</v>
      </c>
      <c r="AA103" s="185"/>
      <c r="AB103" s="179"/>
    </row>
    <row r="104" spans="2:28" ht="18.75" customHeight="1" x14ac:dyDescent="0.35">
      <c r="B104" s="195"/>
      <c r="C104" s="204" t="s">
        <v>55</v>
      </c>
      <c r="D104" s="203" t="s">
        <v>964</v>
      </c>
      <c r="E104" s="200" t="s">
        <v>955</v>
      </c>
      <c r="F104" s="200" t="s">
        <v>961</v>
      </c>
      <c r="G104" s="207">
        <v>99087</v>
      </c>
      <c r="H104" s="200" t="s">
        <v>957</v>
      </c>
      <c r="I104" s="200"/>
      <c r="J104" s="202" t="s">
        <v>169</v>
      </c>
      <c r="K104" s="200" t="s">
        <v>965</v>
      </c>
      <c r="L104" s="201" t="s">
        <v>7514</v>
      </c>
      <c r="M104" s="200" t="s">
        <v>20</v>
      </c>
      <c r="N104" s="206"/>
      <c r="O104" s="206"/>
      <c r="P104" s="200" t="s">
        <v>20</v>
      </c>
      <c r="Q104" s="200" t="s">
        <v>20</v>
      </c>
      <c r="R104" s="200" t="s">
        <v>432</v>
      </c>
      <c r="S104" s="200" t="s">
        <v>7562</v>
      </c>
      <c r="T104" s="200" t="s">
        <v>7549</v>
      </c>
      <c r="U104" s="199">
        <v>0.60299999999999998</v>
      </c>
      <c r="V104" s="200" t="s">
        <v>7549</v>
      </c>
      <c r="W104" s="198">
        <v>32.6</v>
      </c>
      <c r="X104" s="197">
        <f>(1-VLOOKUP(R104,[4]Start!$H$33:$I$40,2,FALSE)/100)*W104</f>
        <v>29.014000000000003</v>
      </c>
      <c r="Y104" s="197">
        <f>VLOOKUP(Q104,[4]Start!$C$9:$D$15,2,FALSE)+VLOOKUP(Q104,[4]Start!$C$23:$D$29,2,FALSE)</f>
        <v>23.27</v>
      </c>
      <c r="Z104" s="196">
        <f>(Y104/U104)+[4]Start!$D$19*(VLOOKUP(Q104,[4]Start!$M$33:$N$39,2,FALSE)/U104)+VLOOKUP(R104,[4]Start!$C$33:$D$40,2,FALSE)</f>
        <v>48.290381426202323</v>
      </c>
      <c r="AA104" s="185"/>
      <c r="AB104" s="179"/>
    </row>
    <row r="105" spans="2:28" ht="18.75" customHeight="1" x14ac:dyDescent="0.35">
      <c r="B105" s="195"/>
      <c r="C105" s="204" t="s">
        <v>55</v>
      </c>
      <c r="D105" s="203" t="s">
        <v>976</v>
      </c>
      <c r="E105" s="200" t="s">
        <v>977</v>
      </c>
      <c r="F105" s="200" t="s">
        <v>978</v>
      </c>
      <c r="G105" s="207">
        <v>91052</v>
      </c>
      <c r="H105" s="200" t="s">
        <v>979</v>
      </c>
      <c r="I105" s="200" t="s">
        <v>980</v>
      </c>
      <c r="J105" s="202" t="s">
        <v>127</v>
      </c>
      <c r="K105" s="200" t="s">
        <v>981</v>
      </c>
      <c r="L105" s="201" t="s">
        <v>7910</v>
      </c>
      <c r="M105" s="200" t="s">
        <v>20</v>
      </c>
      <c r="N105" s="200"/>
      <c r="O105" s="200"/>
      <c r="P105" s="200" t="s">
        <v>20</v>
      </c>
      <c r="Q105" s="200" t="s">
        <v>20</v>
      </c>
      <c r="R105" s="200" t="s">
        <v>432</v>
      </c>
      <c r="S105" s="200" t="s">
        <v>7562</v>
      </c>
      <c r="T105" s="200" t="s">
        <v>7549</v>
      </c>
      <c r="U105" s="199">
        <v>0.5625</v>
      </c>
      <c r="V105" s="200" t="s">
        <v>7549</v>
      </c>
      <c r="W105" s="198">
        <v>21.6</v>
      </c>
      <c r="X105" s="197">
        <f>(1-VLOOKUP(R105,[4]Start!$H$33:$I$40,2,FALSE)/100)*W105</f>
        <v>19.224</v>
      </c>
      <c r="Y105" s="197">
        <f>VLOOKUP(Q105,[4]Start!$C$9:$D$15,2,FALSE)+VLOOKUP(Q105,[4]Start!$C$23:$D$29,2,FALSE)</f>
        <v>23.27</v>
      </c>
      <c r="Z105" s="196">
        <f>(Y105/U105)+[4]Start!$D$19*(VLOOKUP(Q105,[4]Start!$M$33:$N$39,2,FALSE)/U105)+VLOOKUP(R105,[4]Start!$C$33:$D$40,2,FALSE)</f>
        <v>51.659288888888888</v>
      </c>
      <c r="AA105" s="185"/>
      <c r="AB105" s="179"/>
    </row>
    <row r="106" spans="2:28" ht="18.75" customHeight="1" x14ac:dyDescent="0.35">
      <c r="B106" s="195"/>
      <c r="C106" s="204" t="s">
        <v>55</v>
      </c>
      <c r="D106" s="203" t="s">
        <v>986</v>
      </c>
      <c r="E106" s="200" t="s">
        <v>977</v>
      </c>
      <c r="F106" s="200" t="s">
        <v>978</v>
      </c>
      <c r="G106" s="207">
        <v>91052</v>
      </c>
      <c r="H106" s="200" t="s">
        <v>979</v>
      </c>
      <c r="I106" s="200" t="s">
        <v>980</v>
      </c>
      <c r="J106" s="202" t="s">
        <v>127</v>
      </c>
      <c r="K106" s="200" t="s">
        <v>987</v>
      </c>
      <c r="L106" s="201" t="s">
        <v>7909</v>
      </c>
      <c r="M106" s="200" t="s">
        <v>110</v>
      </c>
      <c r="N106" s="200" t="s">
        <v>988</v>
      </c>
      <c r="O106" s="200"/>
      <c r="P106" s="200" t="s">
        <v>32</v>
      </c>
      <c r="Q106" s="200" t="s">
        <v>32</v>
      </c>
      <c r="R106" s="200" t="s">
        <v>32</v>
      </c>
      <c r="S106" s="200" t="s">
        <v>7536</v>
      </c>
      <c r="T106" s="200" t="s">
        <v>7549</v>
      </c>
      <c r="U106" s="199">
        <v>0.38</v>
      </c>
      <c r="V106" s="200" t="s">
        <v>7549</v>
      </c>
      <c r="W106" s="198">
        <v>17.399999999999999</v>
      </c>
      <c r="X106" s="197">
        <f>(1-VLOOKUP(R106,[4]Start!$H$33:$I$40,2,FALSE)/100)*W106</f>
        <v>13.571999999999999</v>
      </c>
      <c r="Y106" s="197">
        <f>VLOOKUP(Q106,[4]Start!$C$9:$D$15,2,FALSE)+VLOOKUP(Q106,[4]Start!$C$23:$D$29,2,FALSE)</f>
        <v>12.53</v>
      </c>
      <c r="Z106" s="196">
        <f>(Y106/U106)+[4]Start!$D$19*(VLOOKUP(Q106,[4]Start!$M$33:$N$39,2,FALSE)/U106)+VLOOKUP(R106,[4]Start!$C$33:$D$40,2,FALSE)</f>
        <v>56.09</v>
      </c>
      <c r="AA106" s="185"/>
      <c r="AB106" s="179"/>
    </row>
    <row r="107" spans="2:28" ht="18.75" customHeight="1" x14ac:dyDescent="0.35">
      <c r="B107" s="195"/>
      <c r="C107" s="204" t="s">
        <v>55</v>
      </c>
      <c r="D107" s="203" t="s">
        <v>983</v>
      </c>
      <c r="E107" s="200" t="s">
        <v>977</v>
      </c>
      <c r="F107" s="200" t="s">
        <v>978</v>
      </c>
      <c r="G107" s="207">
        <v>91052</v>
      </c>
      <c r="H107" s="200" t="s">
        <v>979</v>
      </c>
      <c r="I107" s="200" t="s">
        <v>980</v>
      </c>
      <c r="J107" s="202" t="s">
        <v>127</v>
      </c>
      <c r="K107" s="200" t="s">
        <v>984</v>
      </c>
      <c r="L107" s="201" t="s">
        <v>7908</v>
      </c>
      <c r="M107" s="200" t="s">
        <v>20</v>
      </c>
      <c r="N107" s="200"/>
      <c r="O107" s="200"/>
      <c r="P107" s="200" t="s">
        <v>20</v>
      </c>
      <c r="Q107" s="200" t="s">
        <v>20</v>
      </c>
      <c r="R107" s="200" t="s">
        <v>432</v>
      </c>
      <c r="S107" s="200" t="s">
        <v>7562</v>
      </c>
      <c r="T107" s="200" t="s">
        <v>7549</v>
      </c>
      <c r="U107" s="199">
        <v>0.60299999999999998</v>
      </c>
      <c r="V107" s="200" t="s">
        <v>7549</v>
      </c>
      <c r="W107" s="198">
        <v>6.7</v>
      </c>
      <c r="X107" s="197">
        <f>(1-VLOOKUP(R107,[4]Start!$H$33:$I$40,2,FALSE)/100)*W107</f>
        <v>5.9630000000000001</v>
      </c>
      <c r="Y107" s="197">
        <f>VLOOKUP(Q107,[4]Start!$C$9:$D$15,2,FALSE)+VLOOKUP(Q107,[4]Start!$C$23:$D$29,2,FALSE)</f>
        <v>23.27</v>
      </c>
      <c r="Z107" s="196">
        <f>(Y107/U107)+[4]Start!$D$19*(VLOOKUP(Q107,[4]Start!$M$33:$N$39,2,FALSE)/U107)+VLOOKUP(R107,[4]Start!$C$33:$D$40,2,FALSE)</f>
        <v>48.290381426202323</v>
      </c>
      <c r="AA107" s="185"/>
      <c r="AB107" s="179"/>
    </row>
    <row r="108" spans="2:28" ht="18.75" customHeight="1" x14ac:dyDescent="0.35">
      <c r="B108" s="195"/>
      <c r="C108" s="204" t="s">
        <v>55</v>
      </c>
      <c r="D108" s="203" t="s">
        <v>1017</v>
      </c>
      <c r="E108" s="200" t="s">
        <v>611</v>
      </c>
      <c r="F108" s="200" t="s">
        <v>1018</v>
      </c>
      <c r="G108" s="207">
        <v>84051</v>
      </c>
      <c r="H108" s="200" t="s">
        <v>1019</v>
      </c>
      <c r="I108" s="200"/>
      <c r="J108" s="202" t="s">
        <v>127</v>
      </c>
      <c r="K108" s="200" t="s">
        <v>1020</v>
      </c>
      <c r="L108" s="201" t="s">
        <v>7907</v>
      </c>
      <c r="M108" s="200" t="s">
        <v>23</v>
      </c>
      <c r="N108" s="200"/>
      <c r="O108" s="200"/>
      <c r="P108" s="200" t="s">
        <v>23</v>
      </c>
      <c r="Q108" s="200" t="s">
        <v>23</v>
      </c>
      <c r="R108" s="199" t="s">
        <v>23</v>
      </c>
      <c r="S108" s="200" t="s">
        <v>7536</v>
      </c>
      <c r="T108" s="200" t="s">
        <v>7549</v>
      </c>
      <c r="U108" s="199">
        <v>0.33</v>
      </c>
      <c r="V108" s="200" t="s">
        <v>7549</v>
      </c>
      <c r="W108" s="198">
        <v>1410</v>
      </c>
      <c r="X108" s="197">
        <f>(1-VLOOKUP(R108,[4]Start!$H$33:$I$40,2,FALSE)/100)*W108</f>
        <v>1254.9000000000001</v>
      </c>
      <c r="Y108" s="197">
        <f>VLOOKUP(Q108,[4]Start!$C$9:$D$15,2,FALSE)+VLOOKUP(Q108,[4]Start!$C$23:$D$29,2,FALSE)</f>
        <v>5.5</v>
      </c>
      <c r="Z108" s="196">
        <f>(Y108/U108)+[4]Start!$D$19*(VLOOKUP(Q108,[4]Start!$M$33:$N$39,2,FALSE)/U108)+VLOOKUP(R108,[4]Start!$C$33:$D$40,2,FALSE)</f>
        <v>17.866666666666664</v>
      </c>
      <c r="AA108" s="185"/>
      <c r="AB108" s="179"/>
    </row>
    <row r="109" spans="2:28" ht="18.75" customHeight="1" x14ac:dyDescent="0.35">
      <c r="B109" s="195"/>
      <c r="C109" s="204" t="s">
        <v>55</v>
      </c>
      <c r="D109" s="203" t="s">
        <v>1046</v>
      </c>
      <c r="E109" s="200" t="s">
        <v>1041</v>
      </c>
      <c r="F109" s="200" t="s">
        <v>1042</v>
      </c>
      <c r="G109" s="207">
        <v>24939</v>
      </c>
      <c r="H109" s="200" t="s">
        <v>1043</v>
      </c>
      <c r="I109" s="199" t="s">
        <v>1044</v>
      </c>
      <c r="J109" s="202" t="s">
        <v>78</v>
      </c>
      <c r="K109" s="200" t="s">
        <v>1047</v>
      </c>
      <c r="L109" s="201" t="s">
        <v>7906</v>
      </c>
      <c r="M109" s="200" t="s">
        <v>110</v>
      </c>
      <c r="N109" s="200" t="s">
        <v>32</v>
      </c>
      <c r="O109" s="200" t="s">
        <v>1048</v>
      </c>
      <c r="P109" s="200" t="s">
        <v>32</v>
      </c>
      <c r="Q109" s="200" t="s">
        <v>32</v>
      </c>
      <c r="R109" s="200" t="s">
        <v>32</v>
      </c>
      <c r="S109" s="200" t="s">
        <v>7562</v>
      </c>
      <c r="T109" s="200" t="s">
        <v>7549</v>
      </c>
      <c r="U109" s="199">
        <v>0.504</v>
      </c>
      <c r="V109" s="200" t="s">
        <v>7549</v>
      </c>
      <c r="W109" s="198">
        <v>31</v>
      </c>
      <c r="X109" s="197">
        <f>(1-VLOOKUP(R109,[4]Start!$H$33:$I$40,2,FALSE)/100)*W109</f>
        <v>24.18</v>
      </c>
      <c r="Y109" s="197">
        <f>VLOOKUP(Q109,[4]Start!$C$9:$D$15,2,FALSE)+VLOOKUP(Q109,[4]Start!$C$23:$D$29,2,FALSE)</f>
        <v>12.53</v>
      </c>
      <c r="Z109" s="196">
        <f>(Y109/U109)+[4]Start!$D$19*(VLOOKUP(Q109,[4]Start!$M$33:$N$39,2,FALSE)/U109)+VLOOKUP(R109,[4]Start!$C$33:$D$40,2,FALSE)</f>
        <v>42.609920634920634</v>
      </c>
      <c r="AA109" s="185"/>
      <c r="AB109" s="179"/>
    </row>
    <row r="110" spans="2:28" ht="18.75" customHeight="1" x14ac:dyDescent="0.35">
      <c r="B110" s="195"/>
      <c r="C110" s="204" t="s">
        <v>55</v>
      </c>
      <c r="D110" s="203" t="s">
        <v>1050</v>
      </c>
      <c r="E110" s="200" t="s">
        <v>1041</v>
      </c>
      <c r="F110" s="200" t="s">
        <v>1042</v>
      </c>
      <c r="G110" s="207">
        <v>24939</v>
      </c>
      <c r="H110" s="200" t="s">
        <v>1043</v>
      </c>
      <c r="I110" s="199" t="s">
        <v>1044</v>
      </c>
      <c r="J110" s="202" t="s">
        <v>78</v>
      </c>
      <c r="K110" s="200" t="s">
        <v>1051</v>
      </c>
      <c r="L110" s="201" t="s">
        <v>7905</v>
      </c>
      <c r="M110" s="200" t="s">
        <v>110</v>
      </c>
      <c r="N110" s="200" t="s">
        <v>32</v>
      </c>
      <c r="O110" s="200" t="s">
        <v>1048</v>
      </c>
      <c r="P110" s="200" t="s">
        <v>32</v>
      </c>
      <c r="Q110" s="200" t="s">
        <v>32</v>
      </c>
      <c r="R110" s="200" t="s">
        <v>32</v>
      </c>
      <c r="S110" s="200" t="s">
        <v>7562</v>
      </c>
      <c r="T110" s="200" t="s">
        <v>7549</v>
      </c>
      <c r="U110" s="199">
        <v>0.49049999999999999</v>
      </c>
      <c r="V110" s="200" t="s">
        <v>7549</v>
      </c>
      <c r="W110" s="198">
        <v>33</v>
      </c>
      <c r="X110" s="197">
        <f>(1-VLOOKUP(R110,[4]Start!$H$33:$I$40,2,FALSE)/100)*W110</f>
        <v>25.740000000000002</v>
      </c>
      <c r="Y110" s="197">
        <f>VLOOKUP(Q110,[4]Start!$C$9:$D$15,2,FALSE)+VLOOKUP(Q110,[4]Start!$C$23:$D$29,2,FALSE)</f>
        <v>12.53</v>
      </c>
      <c r="Z110" s="196">
        <f>(Y110/U110)+[4]Start!$D$19*(VLOOKUP(Q110,[4]Start!$M$33:$N$39,2,FALSE)/U110)+VLOOKUP(R110,[4]Start!$C$33:$D$40,2,FALSE)</f>
        <v>43.746890927624875</v>
      </c>
      <c r="AA110" s="185"/>
      <c r="AB110" s="179"/>
    </row>
    <row r="111" spans="2:28" ht="18.75" customHeight="1" x14ac:dyDescent="0.35">
      <c r="B111" s="195"/>
      <c r="C111" s="204" t="s">
        <v>55</v>
      </c>
      <c r="D111" s="203" t="s">
        <v>1052</v>
      </c>
      <c r="E111" s="200" t="s">
        <v>1041</v>
      </c>
      <c r="F111" s="200" t="s">
        <v>1042</v>
      </c>
      <c r="G111" s="207">
        <v>24939</v>
      </c>
      <c r="H111" s="200" t="s">
        <v>1043</v>
      </c>
      <c r="I111" s="199" t="s">
        <v>1044</v>
      </c>
      <c r="J111" s="202" t="s">
        <v>78</v>
      </c>
      <c r="K111" s="200" t="s">
        <v>1053</v>
      </c>
      <c r="L111" s="201" t="s">
        <v>7904</v>
      </c>
      <c r="M111" s="200" t="s">
        <v>110</v>
      </c>
      <c r="N111" s="200" t="s">
        <v>32</v>
      </c>
      <c r="O111" s="200" t="s">
        <v>1048</v>
      </c>
      <c r="P111" s="200" t="s">
        <v>32</v>
      </c>
      <c r="Q111" s="200" t="s">
        <v>32</v>
      </c>
      <c r="R111" s="200" t="s">
        <v>32</v>
      </c>
      <c r="S111" s="200" t="s">
        <v>7562</v>
      </c>
      <c r="T111" s="200" t="s">
        <v>7549</v>
      </c>
      <c r="U111" s="199">
        <v>0.47249999999999998</v>
      </c>
      <c r="V111" s="200" t="s">
        <v>7549</v>
      </c>
      <c r="W111" s="198">
        <v>33</v>
      </c>
      <c r="X111" s="197">
        <f>(1-VLOOKUP(R111,[4]Start!$H$33:$I$40,2,FALSE)/100)*W111</f>
        <v>25.740000000000002</v>
      </c>
      <c r="Y111" s="197">
        <f>VLOOKUP(Q111,[4]Start!$C$9:$D$15,2,FALSE)+VLOOKUP(Q111,[4]Start!$C$23:$D$29,2,FALSE)</f>
        <v>12.53</v>
      </c>
      <c r="Z111" s="196">
        <f>(Y111/U111)+[4]Start!$D$19*(VLOOKUP(Q111,[4]Start!$M$33:$N$39,2,FALSE)/U111)+VLOOKUP(R111,[4]Start!$C$33:$D$40,2,FALSE)</f>
        <v>45.363915343915345</v>
      </c>
      <c r="AA111" s="185"/>
      <c r="AB111" s="179"/>
    </row>
    <row r="112" spans="2:28" ht="18.75" customHeight="1" x14ac:dyDescent="0.35">
      <c r="B112" s="195"/>
      <c r="C112" s="204" t="s">
        <v>55</v>
      </c>
      <c r="D112" s="203" t="s">
        <v>1098</v>
      </c>
      <c r="E112" s="200" t="s">
        <v>1099</v>
      </c>
      <c r="F112" s="200" t="s">
        <v>1100</v>
      </c>
      <c r="G112" s="207">
        <v>15236</v>
      </c>
      <c r="H112" s="200" t="s">
        <v>1101</v>
      </c>
      <c r="I112" s="200"/>
      <c r="J112" s="202" t="s">
        <v>66</v>
      </c>
      <c r="K112" s="200" t="s">
        <v>1102</v>
      </c>
      <c r="L112" s="201" t="s">
        <v>7903</v>
      </c>
      <c r="M112" s="206" t="s">
        <v>110</v>
      </c>
      <c r="N112" s="206" t="s">
        <v>1103</v>
      </c>
      <c r="O112" s="206" t="s">
        <v>20</v>
      </c>
      <c r="P112" s="206" t="s">
        <v>18</v>
      </c>
      <c r="Q112" s="200" t="s">
        <v>18</v>
      </c>
      <c r="R112" s="200" t="s">
        <v>18</v>
      </c>
      <c r="S112" s="200" t="s">
        <v>7536</v>
      </c>
      <c r="T112" s="200" t="s">
        <v>7549</v>
      </c>
      <c r="U112" s="199">
        <v>0.39279999999999998</v>
      </c>
      <c r="V112" s="200" t="s">
        <v>7549</v>
      </c>
      <c r="W112" s="198">
        <v>45</v>
      </c>
      <c r="X112" s="197">
        <f>(1-VLOOKUP(R112,[4]Start!$H$33:$I$40,2,FALSE)/100)*W112</f>
        <v>39.15</v>
      </c>
      <c r="Y112" s="197">
        <f>VLOOKUP(Q112,[4]Start!$C$9:$D$15,2,FALSE)+VLOOKUP(Q112,[4]Start!$C$23:$D$29,2,FALSE)</f>
        <v>3.1</v>
      </c>
      <c r="Z112" s="196">
        <f>(Y112/U112)+[4]Start!$D$19*(VLOOKUP(Q112,[4]Start!$M$33:$N$39,2,FALSE)/U112)+VLOOKUP(R112,[4]Start!$C$33:$D$40,2,FALSE)</f>
        <v>34.893482688391046</v>
      </c>
      <c r="AA112" s="185"/>
      <c r="AB112" s="179"/>
    </row>
    <row r="113" spans="2:28" ht="18.75" customHeight="1" x14ac:dyDescent="0.35">
      <c r="B113" s="195"/>
      <c r="C113" s="204" t="s">
        <v>55</v>
      </c>
      <c r="D113" s="203" t="s">
        <v>1082</v>
      </c>
      <c r="E113" s="200" t="s">
        <v>865</v>
      </c>
      <c r="F113" s="200" t="s">
        <v>1083</v>
      </c>
      <c r="G113" s="207">
        <v>60528</v>
      </c>
      <c r="H113" s="200" t="s">
        <v>1070</v>
      </c>
      <c r="I113" s="200" t="s">
        <v>1084</v>
      </c>
      <c r="J113" s="202" t="s">
        <v>220</v>
      </c>
      <c r="K113" s="200" t="s">
        <v>1085</v>
      </c>
      <c r="L113" s="201" t="s">
        <v>7902</v>
      </c>
      <c r="M113" s="200" t="s">
        <v>20</v>
      </c>
      <c r="N113" s="200"/>
      <c r="O113" s="200"/>
      <c r="P113" s="200" t="s">
        <v>20</v>
      </c>
      <c r="Q113" s="200" t="s">
        <v>20</v>
      </c>
      <c r="R113" s="200" t="s">
        <v>432</v>
      </c>
      <c r="S113" s="200" t="s">
        <v>7536</v>
      </c>
      <c r="T113" s="200" t="s">
        <v>7549</v>
      </c>
      <c r="U113" s="199">
        <v>0.38940000000000002</v>
      </c>
      <c r="V113" s="200" t="s">
        <v>7549</v>
      </c>
      <c r="W113" s="198">
        <v>70</v>
      </c>
      <c r="X113" s="197">
        <f>(1-VLOOKUP(R113,[4]Start!$H$33:$I$40,2,FALSE)/100)*W113</f>
        <v>62.300000000000004</v>
      </c>
      <c r="Y113" s="197">
        <f>VLOOKUP(Q113,[4]Start!$C$9:$D$15,2,FALSE)+VLOOKUP(Q113,[4]Start!$C$23:$D$29,2,FALSE)</f>
        <v>23.27</v>
      </c>
      <c r="Z113" s="196">
        <f>(Y113/U113)+[4]Start!$D$19*(VLOOKUP(Q113,[4]Start!$M$33:$N$39,2,FALSE)/U113)+VLOOKUP(R113,[4]Start!$C$33:$D$40,2,FALSE)</f>
        <v>73.956599897277869</v>
      </c>
      <c r="AA113" s="185"/>
      <c r="AB113" s="179"/>
    </row>
    <row r="114" spans="2:28" ht="18.75" customHeight="1" x14ac:dyDescent="0.35">
      <c r="B114" s="195"/>
      <c r="C114" s="204" t="s">
        <v>55</v>
      </c>
      <c r="D114" s="203" t="s">
        <v>1087</v>
      </c>
      <c r="E114" s="200" t="s">
        <v>865</v>
      </c>
      <c r="F114" s="200" t="s">
        <v>1088</v>
      </c>
      <c r="G114" s="207">
        <v>60627</v>
      </c>
      <c r="H114" s="200" t="s">
        <v>1070</v>
      </c>
      <c r="I114" s="200" t="s">
        <v>1089</v>
      </c>
      <c r="J114" s="202" t="s">
        <v>220</v>
      </c>
      <c r="K114" s="200" t="s">
        <v>563</v>
      </c>
      <c r="L114" s="201" t="s">
        <v>510</v>
      </c>
      <c r="M114" s="200" t="s">
        <v>20</v>
      </c>
      <c r="N114" s="200"/>
      <c r="O114" s="200"/>
      <c r="P114" s="200" t="s">
        <v>20</v>
      </c>
      <c r="Q114" s="200" t="s">
        <v>20</v>
      </c>
      <c r="R114" s="200" t="s">
        <v>432</v>
      </c>
      <c r="S114" s="200" t="s">
        <v>7536</v>
      </c>
      <c r="T114" s="200" t="s">
        <v>7549</v>
      </c>
      <c r="U114" s="199">
        <v>0.37840000000000001</v>
      </c>
      <c r="V114" s="200" t="s">
        <v>7549</v>
      </c>
      <c r="W114" s="198">
        <v>99</v>
      </c>
      <c r="X114" s="197">
        <f>(1-VLOOKUP(R114,[4]Start!$H$33:$I$40,2,FALSE)/100)*W114</f>
        <v>88.11</v>
      </c>
      <c r="Y114" s="197">
        <f>VLOOKUP(Q114,[4]Start!$C$9:$D$15,2,FALSE)+VLOOKUP(Q114,[4]Start!$C$23:$D$29,2,FALSE)</f>
        <v>23.27</v>
      </c>
      <c r="Z114" s="196">
        <f>(Y114/U114)+[4]Start!$D$19*(VLOOKUP(Q114,[4]Start!$M$33:$N$39,2,FALSE)/U114)+VLOOKUP(R114,[4]Start!$C$33:$D$40,2,FALSE)</f>
        <v>76.062896405919659</v>
      </c>
      <c r="AA114" s="185"/>
      <c r="AB114" s="179"/>
    </row>
    <row r="115" spans="2:28" ht="18.75" customHeight="1" x14ac:dyDescent="0.35">
      <c r="B115" s="195"/>
      <c r="C115" s="204" t="s">
        <v>55</v>
      </c>
      <c r="D115" s="203" t="s">
        <v>1068</v>
      </c>
      <c r="E115" s="200" t="s">
        <v>865</v>
      </c>
      <c r="F115" s="200" t="s">
        <v>1069</v>
      </c>
      <c r="G115" s="207">
        <v>60440</v>
      </c>
      <c r="H115" s="200" t="s">
        <v>1070</v>
      </c>
      <c r="I115" s="200" t="s">
        <v>1071</v>
      </c>
      <c r="J115" s="202" t="s">
        <v>220</v>
      </c>
      <c r="K115" s="200" t="s">
        <v>1072</v>
      </c>
      <c r="L115" s="201" t="s">
        <v>7898</v>
      </c>
      <c r="M115" s="200" t="s">
        <v>110</v>
      </c>
      <c r="N115" s="200" t="s">
        <v>16</v>
      </c>
      <c r="O115" s="200" t="s">
        <v>27</v>
      </c>
      <c r="P115" s="200" t="s">
        <v>16</v>
      </c>
      <c r="Q115" s="200" t="s">
        <v>16</v>
      </c>
      <c r="R115" s="200" t="s">
        <v>16</v>
      </c>
      <c r="S115" s="200" t="s">
        <v>7536</v>
      </c>
      <c r="T115" s="200" t="s">
        <v>7549</v>
      </c>
      <c r="U115" s="199">
        <v>0.33</v>
      </c>
      <c r="V115" s="200" t="s">
        <v>7549</v>
      </c>
      <c r="W115" s="198">
        <v>26</v>
      </c>
      <c r="X115" s="197">
        <f>(1-VLOOKUP(R115,[4]Start!$H$33:$I$40,2,FALSE)/100)*W115</f>
        <v>22.099999999999998</v>
      </c>
      <c r="Y115" s="197">
        <f>VLOOKUP(Q115,[4]Start!$C$9:$D$15,2,FALSE)+VLOOKUP(Q115,[4]Start!$C$23:$D$29,2,FALSE)</f>
        <v>0</v>
      </c>
      <c r="Z115" s="196">
        <f>(Y115/U115)+[4]Start!$D$19*(VLOOKUP(Q115,[4]Start!$M$33:$N$39,2,FALSE)/U115)+VLOOKUP(R115,[4]Start!$C$33:$D$40,2,FALSE)</f>
        <v>1</v>
      </c>
      <c r="AA115" s="185"/>
      <c r="AB115" s="179"/>
    </row>
    <row r="116" spans="2:28" ht="18.75" customHeight="1" x14ac:dyDescent="0.35">
      <c r="B116" s="195"/>
      <c r="C116" s="204" t="s">
        <v>55</v>
      </c>
      <c r="D116" s="203" t="s">
        <v>1075</v>
      </c>
      <c r="E116" s="200" t="s">
        <v>865</v>
      </c>
      <c r="F116" s="200" t="s">
        <v>1069</v>
      </c>
      <c r="G116" s="207">
        <v>60439</v>
      </c>
      <c r="H116" s="200" t="s">
        <v>1070</v>
      </c>
      <c r="I116" s="200" t="s">
        <v>1076</v>
      </c>
      <c r="J116" s="202" t="s">
        <v>220</v>
      </c>
      <c r="K116" s="200" t="s">
        <v>1077</v>
      </c>
      <c r="L116" s="201" t="s">
        <v>7843</v>
      </c>
      <c r="M116" s="200" t="s">
        <v>110</v>
      </c>
      <c r="N116" s="200" t="s">
        <v>16</v>
      </c>
      <c r="O116" s="200" t="s">
        <v>27</v>
      </c>
      <c r="P116" s="200" t="s">
        <v>16</v>
      </c>
      <c r="Q116" s="200" t="s">
        <v>16</v>
      </c>
      <c r="R116" s="200" t="s">
        <v>16</v>
      </c>
      <c r="S116" s="200" t="s">
        <v>7536</v>
      </c>
      <c r="T116" s="200" t="s">
        <v>7549</v>
      </c>
      <c r="U116" s="199">
        <v>0.33</v>
      </c>
      <c r="V116" s="200" t="s">
        <v>7549</v>
      </c>
      <c r="W116" s="198">
        <v>46.5</v>
      </c>
      <c r="X116" s="197">
        <f>(1-VLOOKUP(R116,[4]Start!$H$33:$I$40,2,FALSE)/100)*W116</f>
        <v>39.524999999999999</v>
      </c>
      <c r="Y116" s="197">
        <f>VLOOKUP(Q116,[4]Start!$C$9:$D$15,2,FALSE)+VLOOKUP(Q116,[4]Start!$C$23:$D$29,2,FALSE)</f>
        <v>0</v>
      </c>
      <c r="Z116" s="196">
        <f>(Y116/U116)+[4]Start!$D$19*(VLOOKUP(Q116,[4]Start!$M$33:$N$39,2,FALSE)/U116)+VLOOKUP(R116,[4]Start!$C$33:$D$40,2,FALSE)</f>
        <v>1</v>
      </c>
      <c r="AA116" s="185"/>
      <c r="AB116" s="179"/>
    </row>
    <row r="117" spans="2:28" ht="18.75" customHeight="1" x14ac:dyDescent="0.35">
      <c r="B117" s="195"/>
      <c r="C117" s="204" t="s">
        <v>55</v>
      </c>
      <c r="D117" s="203" t="s">
        <v>1096</v>
      </c>
      <c r="E117" s="200" t="s">
        <v>865</v>
      </c>
      <c r="F117" s="200" t="s">
        <v>1088</v>
      </c>
      <c r="G117" s="207">
        <v>60627</v>
      </c>
      <c r="H117" s="200" t="s">
        <v>1070</v>
      </c>
      <c r="I117" s="200" t="s">
        <v>1089</v>
      </c>
      <c r="J117" s="202" t="s">
        <v>220</v>
      </c>
      <c r="K117" s="200" t="s">
        <v>786</v>
      </c>
      <c r="L117" s="201" t="s">
        <v>7767</v>
      </c>
      <c r="M117" s="200" t="s">
        <v>110</v>
      </c>
      <c r="N117" s="200" t="s">
        <v>32</v>
      </c>
      <c r="O117" s="200" t="s">
        <v>27</v>
      </c>
      <c r="P117" s="200" t="s">
        <v>32</v>
      </c>
      <c r="Q117" s="200" t="s">
        <v>32</v>
      </c>
      <c r="R117" s="200" t="s">
        <v>32</v>
      </c>
      <c r="S117" s="200" t="s">
        <v>7536</v>
      </c>
      <c r="T117" s="200" t="s">
        <v>7549</v>
      </c>
      <c r="U117" s="199">
        <v>0.39500000000000002</v>
      </c>
      <c r="V117" s="200" t="s">
        <v>7549</v>
      </c>
      <c r="W117" s="198">
        <v>61.5</v>
      </c>
      <c r="X117" s="197">
        <f>(1-VLOOKUP(R117,[4]Start!$H$33:$I$40,2,FALSE)/100)*W117</f>
        <v>47.97</v>
      </c>
      <c r="Y117" s="197">
        <f>VLOOKUP(Q117,[4]Start!$C$9:$D$15,2,FALSE)+VLOOKUP(Q117,[4]Start!$C$23:$D$29,2,FALSE)</f>
        <v>12.53</v>
      </c>
      <c r="Z117" s="196">
        <f>(Y117/U117)+[4]Start!$D$19*(VLOOKUP(Q117,[4]Start!$M$33:$N$39,2,FALSE)/U117)+VLOOKUP(R117,[4]Start!$C$33:$D$40,2,FALSE)</f>
        <v>54.00936708860759</v>
      </c>
      <c r="AA117" s="185"/>
      <c r="AB117" s="179"/>
    </row>
    <row r="118" spans="2:28" ht="18.75" customHeight="1" x14ac:dyDescent="0.35">
      <c r="B118" s="195"/>
      <c r="C118" s="204" t="s">
        <v>55</v>
      </c>
      <c r="D118" s="203" t="s">
        <v>1097</v>
      </c>
      <c r="E118" s="200" t="s">
        <v>865</v>
      </c>
      <c r="F118" s="200" t="s">
        <v>1088</v>
      </c>
      <c r="G118" s="207">
        <v>60627</v>
      </c>
      <c r="H118" s="200" t="s">
        <v>1070</v>
      </c>
      <c r="I118" s="200" t="s">
        <v>1089</v>
      </c>
      <c r="J118" s="202" t="s">
        <v>220</v>
      </c>
      <c r="K118" s="200" t="s">
        <v>790</v>
      </c>
      <c r="L118" s="201" t="s">
        <v>7901</v>
      </c>
      <c r="M118" s="200" t="s">
        <v>110</v>
      </c>
      <c r="N118" s="200" t="s">
        <v>32</v>
      </c>
      <c r="O118" s="200" t="s">
        <v>27</v>
      </c>
      <c r="P118" s="200" t="s">
        <v>32</v>
      </c>
      <c r="Q118" s="200" t="s">
        <v>32</v>
      </c>
      <c r="R118" s="200" t="s">
        <v>32</v>
      </c>
      <c r="S118" s="200" t="s">
        <v>7536</v>
      </c>
      <c r="T118" s="200" t="s">
        <v>7549</v>
      </c>
      <c r="U118" s="199">
        <v>0.39750000000000002</v>
      </c>
      <c r="V118" s="200" t="s">
        <v>7549</v>
      </c>
      <c r="W118" s="198">
        <v>61.5</v>
      </c>
      <c r="X118" s="197">
        <f>(1-VLOOKUP(R118,[4]Start!$H$33:$I$40,2,FALSE)/100)*W118</f>
        <v>47.97</v>
      </c>
      <c r="Y118" s="197">
        <f>VLOOKUP(Q118,[4]Start!$C$9:$D$15,2,FALSE)+VLOOKUP(Q118,[4]Start!$C$23:$D$29,2,FALSE)</f>
        <v>12.53</v>
      </c>
      <c r="Z118" s="196">
        <f>(Y118/U118)+[4]Start!$D$19*(VLOOKUP(Q118,[4]Start!$M$33:$N$39,2,FALSE)/U118)+VLOOKUP(R118,[4]Start!$C$33:$D$40,2,FALSE)</f>
        <v>53.677861635220125</v>
      </c>
      <c r="AA118" s="185"/>
      <c r="AB118" s="179"/>
    </row>
    <row r="119" spans="2:28" ht="18.75" customHeight="1" x14ac:dyDescent="0.35">
      <c r="B119" s="195"/>
      <c r="C119" s="204" t="s">
        <v>55</v>
      </c>
      <c r="D119" s="203" t="s">
        <v>1104</v>
      </c>
      <c r="E119" s="200" t="s">
        <v>280</v>
      </c>
      <c r="F119" s="200" t="s">
        <v>1105</v>
      </c>
      <c r="G119" s="207">
        <v>50226</v>
      </c>
      <c r="H119" s="200" t="s">
        <v>1106</v>
      </c>
      <c r="I119" s="200"/>
      <c r="J119" s="202" t="s">
        <v>54</v>
      </c>
      <c r="K119" s="200" t="s">
        <v>1105</v>
      </c>
      <c r="L119" s="201" t="s">
        <v>7900</v>
      </c>
      <c r="M119" s="200" t="s">
        <v>110</v>
      </c>
      <c r="N119" s="200" t="s">
        <v>18</v>
      </c>
      <c r="O119" s="200" t="s">
        <v>1000</v>
      </c>
      <c r="P119" s="200" t="s">
        <v>18</v>
      </c>
      <c r="Q119" s="200" t="s">
        <v>18</v>
      </c>
      <c r="R119" s="200" t="s">
        <v>18</v>
      </c>
      <c r="S119" s="200" t="s">
        <v>7536</v>
      </c>
      <c r="T119" s="200" t="s">
        <v>7549</v>
      </c>
      <c r="U119" s="199">
        <v>0.37119999999999997</v>
      </c>
      <c r="V119" s="200" t="s">
        <v>7549</v>
      </c>
      <c r="W119" s="198">
        <v>176</v>
      </c>
      <c r="X119" s="197">
        <f>(1-VLOOKUP(R119,[4]Start!$H$33:$I$40,2,FALSE)/100)*W119</f>
        <v>153.12</v>
      </c>
      <c r="Y119" s="197">
        <f>VLOOKUP(Q119,[4]Start!$C$9:$D$15,2,FALSE)+VLOOKUP(Q119,[4]Start!$C$23:$D$29,2,FALSE)</f>
        <v>3.1</v>
      </c>
      <c r="Z119" s="196">
        <f>(Y119/U119)+[4]Start!$D$19*(VLOOKUP(Q119,[4]Start!$M$33:$N$39,2,FALSE)/U119)+VLOOKUP(R119,[4]Start!$C$33:$D$40,2,FALSE)</f>
        <v>36.82500000000001</v>
      </c>
      <c r="AA119" s="185"/>
      <c r="AB119" s="179"/>
    </row>
    <row r="120" spans="2:28" ht="18.75" customHeight="1" x14ac:dyDescent="0.35">
      <c r="B120" s="195"/>
      <c r="C120" s="204" t="s">
        <v>55</v>
      </c>
      <c r="D120" s="203" t="s">
        <v>1112</v>
      </c>
      <c r="E120" s="200" t="s">
        <v>1113</v>
      </c>
      <c r="F120" s="200" t="s">
        <v>1114</v>
      </c>
      <c r="G120" s="207">
        <v>79108</v>
      </c>
      <c r="H120" s="200" t="s">
        <v>1115</v>
      </c>
      <c r="I120" s="200"/>
      <c r="J120" s="202" t="s">
        <v>57</v>
      </c>
      <c r="K120" s="200" t="s">
        <v>1116</v>
      </c>
      <c r="L120" s="201" t="s">
        <v>7633</v>
      </c>
      <c r="M120" s="200" t="s">
        <v>20</v>
      </c>
      <c r="N120" s="200"/>
      <c r="O120" s="200"/>
      <c r="P120" s="200" t="s">
        <v>20</v>
      </c>
      <c r="Q120" s="200" t="s">
        <v>20</v>
      </c>
      <c r="R120" s="200" t="s">
        <v>432</v>
      </c>
      <c r="S120" s="200" t="s">
        <v>7562</v>
      </c>
      <c r="T120" s="200" t="s">
        <v>7549</v>
      </c>
      <c r="U120" s="199">
        <v>0.53100000000000003</v>
      </c>
      <c r="V120" s="200" t="s">
        <v>7549</v>
      </c>
      <c r="W120" s="198">
        <v>40</v>
      </c>
      <c r="X120" s="197">
        <f>(1-VLOOKUP(R120,[4]Start!$H$33:$I$40,2,FALSE)/100)*W120</f>
        <v>35.6</v>
      </c>
      <c r="Y120" s="197">
        <f>VLOOKUP(Q120,[4]Start!$C$9:$D$15,2,FALSE)+VLOOKUP(Q120,[4]Start!$C$23:$D$29,2,FALSE)</f>
        <v>23.27</v>
      </c>
      <c r="Z120" s="196">
        <f>(Y120/U120)+[4]Start!$D$19*(VLOOKUP(Q120,[4]Start!$M$33:$N$39,2,FALSE)/U120)+VLOOKUP(R120,[4]Start!$C$33:$D$40,2,FALSE)</f>
        <v>54.63483992467043</v>
      </c>
      <c r="AA120" s="185"/>
      <c r="AB120" s="179"/>
    </row>
    <row r="121" spans="2:28" ht="18.75" customHeight="1" x14ac:dyDescent="0.35">
      <c r="B121" s="195"/>
      <c r="C121" s="204" t="s">
        <v>55</v>
      </c>
      <c r="D121" s="203" t="s">
        <v>1135</v>
      </c>
      <c r="E121" s="200" t="s">
        <v>1136</v>
      </c>
      <c r="F121" s="200" t="s">
        <v>1137</v>
      </c>
      <c r="G121" s="207">
        <v>36043</v>
      </c>
      <c r="H121" s="200" t="s">
        <v>1130</v>
      </c>
      <c r="I121" s="200"/>
      <c r="J121" s="202" t="s">
        <v>220</v>
      </c>
      <c r="K121" s="200"/>
      <c r="L121" s="201" t="s">
        <v>7899</v>
      </c>
      <c r="M121" s="200" t="s">
        <v>27</v>
      </c>
      <c r="N121" s="200"/>
      <c r="O121" s="200"/>
      <c r="P121" s="200" t="s">
        <v>27</v>
      </c>
      <c r="Q121" s="200" t="s">
        <v>559</v>
      </c>
      <c r="R121" s="200" t="s">
        <v>559</v>
      </c>
      <c r="S121" s="200" t="s">
        <v>7536</v>
      </c>
      <c r="T121" s="200" t="s">
        <v>7549</v>
      </c>
      <c r="U121" s="199">
        <v>0.39710000000000001</v>
      </c>
      <c r="V121" s="200" t="s">
        <v>7549</v>
      </c>
      <c r="W121" s="198">
        <v>24.81</v>
      </c>
      <c r="X121" s="197">
        <f>(1-VLOOKUP(R121,[4]Start!$H$33:$I$40,2,FALSE)/100)*W121</f>
        <v>21.0885</v>
      </c>
      <c r="Y121" s="197">
        <f>VLOOKUP(Q121,[4]Start!$C$9:$D$15,2,FALSE)+VLOOKUP(Q121,[4]Start!$C$23:$D$29,2,FALSE)</f>
        <v>33.223832923832894</v>
      </c>
      <c r="Z121" s="196">
        <f>(Y121/U121)+[4]Start!$D$19*(VLOOKUP(Q121,[4]Start!$M$33:$N$39,2,FALSE)/U121)+VLOOKUP(R121,[4]Start!$C$33:$D$40,2,FALSE)</f>
        <v>102.01191872030445</v>
      </c>
      <c r="AA121" s="185"/>
      <c r="AB121" s="179"/>
    </row>
    <row r="122" spans="2:28" ht="18.75" customHeight="1" x14ac:dyDescent="0.35">
      <c r="B122" s="195"/>
      <c r="C122" s="204" t="s">
        <v>55</v>
      </c>
      <c r="D122" s="203" t="s">
        <v>1154</v>
      </c>
      <c r="E122" s="200" t="s">
        <v>508</v>
      </c>
      <c r="F122" s="200" t="s">
        <v>1155</v>
      </c>
      <c r="G122" s="207">
        <v>45896</v>
      </c>
      <c r="H122" s="200" t="s">
        <v>1156</v>
      </c>
      <c r="I122" s="200"/>
      <c r="J122" s="202" t="s">
        <v>54</v>
      </c>
      <c r="K122" s="200" t="s">
        <v>302</v>
      </c>
      <c r="L122" s="201" t="s">
        <v>7898</v>
      </c>
      <c r="M122" s="200" t="s">
        <v>32</v>
      </c>
      <c r="N122" s="200"/>
      <c r="O122" s="200"/>
      <c r="P122" s="200" t="s">
        <v>32</v>
      </c>
      <c r="Q122" s="200" t="s">
        <v>32</v>
      </c>
      <c r="R122" s="200" t="s">
        <v>32</v>
      </c>
      <c r="S122" s="200" t="s">
        <v>7536</v>
      </c>
      <c r="T122" s="200" t="s">
        <v>7549</v>
      </c>
      <c r="U122" s="199">
        <v>0.34749999999999998</v>
      </c>
      <c r="V122" s="200" t="s">
        <v>7549</v>
      </c>
      <c r="W122" s="198">
        <v>345</v>
      </c>
      <c r="X122" s="197">
        <f>(1-VLOOKUP(R122,[4]Start!$H$33:$I$40,2,FALSE)/100)*W122</f>
        <v>269.10000000000002</v>
      </c>
      <c r="Y122" s="197">
        <f>VLOOKUP(Q122,[4]Start!$C$9:$D$15,2,FALSE)+VLOOKUP(Q122,[4]Start!$C$23:$D$29,2,FALSE)</f>
        <v>12.53</v>
      </c>
      <c r="Z122" s="196">
        <f>(Y122/U122)+[4]Start!$D$19*(VLOOKUP(Q122,[4]Start!$M$33:$N$39,2,FALSE)/U122)+VLOOKUP(R122,[4]Start!$C$33:$D$40,2,FALSE)</f>
        <v>61.214244604316548</v>
      </c>
      <c r="AA122" s="185"/>
      <c r="AB122" s="179"/>
    </row>
    <row r="123" spans="2:28" ht="18.75" customHeight="1" x14ac:dyDescent="0.35">
      <c r="B123" s="195"/>
      <c r="C123" s="204" t="s">
        <v>55</v>
      </c>
      <c r="D123" s="203" t="s">
        <v>1157</v>
      </c>
      <c r="E123" s="200" t="s">
        <v>508</v>
      </c>
      <c r="F123" s="200" t="s">
        <v>1155</v>
      </c>
      <c r="G123" s="207">
        <v>45896</v>
      </c>
      <c r="H123" s="200" t="s">
        <v>1156</v>
      </c>
      <c r="I123" s="200"/>
      <c r="J123" s="202" t="s">
        <v>54</v>
      </c>
      <c r="K123" s="200" t="s">
        <v>297</v>
      </c>
      <c r="L123" s="201" t="s">
        <v>7897</v>
      </c>
      <c r="M123" s="200" t="s">
        <v>32</v>
      </c>
      <c r="N123" s="200"/>
      <c r="O123" s="200"/>
      <c r="P123" s="200" t="s">
        <v>32</v>
      </c>
      <c r="Q123" s="200" t="s">
        <v>32</v>
      </c>
      <c r="R123" s="200" t="s">
        <v>32</v>
      </c>
      <c r="S123" s="200" t="s">
        <v>7536</v>
      </c>
      <c r="T123" s="200" t="s">
        <v>7549</v>
      </c>
      <c r="U123" s="199">
        <v>0.34499999999999997</v>
      </c>
      <c r="V123" s="200" t="s">
        <v>7549</v>
      </c>
      <c r="W123" s="198">
        <v>345</v>
      </c>
      <c r="X123" s="197">
        <f>(1-VLOOKUP(R123,[4]Start!$H$33:$I$40,2,FALSE)/100)*W123</f>
        <v>269.10000000000002</v>
      </c>
      <c r="Y123" s="197">
        <f>VLOOKUP(Q123,[4]Start!$C$9:$D$15,2,FALSE)+VLOOKUP(Q123,[4]Start!$C$23:$D$29,2,FALSE)</f>
        <v>12.53</v>
      </c>
      <c r="Z123" s="196">
        <f>(Y123/U123)+[4]Start!$D$19*(VLOOKUP(Q123,[4]Start!$M$33:$N$39,2,FALSE)/U123)+VLOOKUP(R123,[4]Start!$C$33:$D$40,2,FALSE)</f>
        <v>61.648405797101454</v>
      </c>
      <c r="AA123" s="185"/>
      <c r="AB123" s="179"/>
    </row>
    <row r="124" spans="2:28" ht="18.75" customHeight="1" x14ac:dyDescent="0.35">
      <c r="B124" s="195"/>
      <c r="C124" s="204" t="s">
        <v>55</v>
      </c>
      <c r="D124" s="203" t="s">
        <v>1158</v>
      </c>
      <c r="E124" s="200" t="s">
        <v>508</v>
      </c>
      <c r="F124" s="200" t="s">
        <v>1159</v>
      </c>
      <c r="G124" s="207">
        <v>45896</v>
      </c>
      <c r="H124" s="200" t="s">
        <v>1156</v>
      </c>
      <c r="I124" s="200"/>
      <c r="J124" s="202" t="s">
        <v>54</v>
      </c>
      <c r="K124" s="200"/>
      <c r="L124" s="201" t="s">
        <v>7714</v>
      </c>
      <c r="M124" s="200" t="s">
        <v>32</v>
      </c>
      <c r="N124" s="200"/>
      <c r="O124" s="200"/>
      <c r="P124" s="200" t="s">
        <v>32</v>
      </c>
      <c r="Q124" s="200" t="s">
        <v>32</v>
      </c>
      <c r="R124" s="200" t="s">
        <v>32</v>
      </c>
      <c r="S124" s="200" t="s">
        <v>7536</v>
      </c>
      <c r="T124" s="200" t="s">
        <v>7549</v>
      </c>
      <c r="U124" s="199">
        <v>0.38750000000000001</v>
      </c>
      <c r="V124" s="200" t="s">
        <v>7549</v>
      </c>
      <c r="W124" s="198">
        <v>70</v>
      </c>
      <c r="X124" s="197">
        <f>(1-VLOOKUP(R124,[4]Start!$H$33:$I$40,2,FALSE)/100)*W124</f>
        <v>54.6</v>
      </c>
      <c r="Y124" s="197">
        <f>VLOOKUP(Q124,[4]Start!$C$9:$D$15,2,FALSE)+VLOOKUP(Q124,[4]Start!$C$23:$D$29,2,FALSE)</f>
        <v>12.53</v>
      </c>
      <c r="Z124" s="196">
        <f>(Y124/U124)+[4]Start!$D$19*(VLOOKUP(Q124,[4]Start!$M$33:$N$39,2,FALSE)/U124)+VLOOKUP(R124,[4]Start!$C$33:$D$40,2,FALSE)</f>
        <v>55.029548387096774</v>
      </c>
      <c r="AA124" s="185"/>
      <c r="AB124" s="179"/>
    </row>
    <row r="125" spans="2:28" ht="18.75" customHeight="1" x14ac:dyDescent="0.35">
      <c r="B125" s="195"/>
      <c r="C125" s="204" t="s">
        <v>55</v>
      </c>
      <c r="D125" s="203" t="s">
        <v>1191</v>
      </c>
      <c r="E125" s="200" t="s">
        <v>1192</v>
      </c>
      <c r="F125" s="200" t="s">
        <v>1193</v>
      </c>
      <c r="G125" s="207">
        <v>37075</v>
      </c>
      <c r="H125" s="200" t="s">
        <v>1194</v>
      </c>
      <c r="I125" s="200" t="s">
        <v>1195</v>
      </c>
      <c r="J125" s="202" t="s">
        <v>59</v>
      </c>
      <c r="K125" s="200"/>
      <c r="L125" s="201" t="s">
        <v>7896</v>
      </c>
      <c r="M125" s="200" t="s">
        <v>110</v>
      </c>
      <c r="N125" s="200" t="s">
        <v>20</v>
      </c>
      <c r="O125" s="200" t="s">
        <v>218</v>
      </c>
      <c r="P125" s="200" t="s">
        <v>20</v>
      </c>
      <c r="Q125" s="200" t="s">
        <v>20</v>
      </c>
      <c r="R125" s="200" t="s">
        <v>432</v>
      </c>
      <c r="S125" s="200" t="s">
        <v>7536</v>
      </c>
      <c r="T125" s="200" t="s">
        <v>7549</v>
      </c>
      <c r="U125" s="199">
        <v>0.38279999999999997</v>
      </c>
      <c r="V125" s="200" t="s">
        <v>7549</v>
      </c>
      <c r="W125" s="197">
        <v>18.8</v>
      </c>
      <c r="X125" s="197">
        <f>(1-VLOOKUP(R125,[4]Start!$H$33:$I$40,2,FALSE)/100)*W125</f>
        <v>16.731999999999999</v>
      </c>
      <c r="Y125" s="197">
        <f>VLOOKUP(Q125,[4]Start!$C$9:$D$15,2,FALSE)+VLOOKUP(Q125,[4]Start!$C$23:$D$29,2,FALSE)</f>
        <v>23.27</v>
      </c>
      <c r="Z125" s="196">
        <f>(Y125/U125)+[4]Start!$D$19*(VLOOKUP(Q125,[4]Start!$M$33:$N$39,2,FALSE)/U125)+VLOOKUP(R125,[4]Start!$C$33:$D$40,2,FALSE)</f>
        <v>75.205851619644733</v>
      </c>
      <c r="AA125" s="185"/>
      <c r="AB125" s="179"/>
    </row>
    <row r="126" spans="2:28" ht="18.75" customHeight="1" x14ac:dyDescent="0.35">
      <c r="B126" s="195"/>
      <c r="C126" s="204" t="s">
        <v>55</v>
      </c>
      <c r="D126" s="203" t="s">
        <v>1198</v>
      </c>
      <c r="E126" s="200" t="s">
        <v>1199</v>
      </c>
      <c r="F126" s="200" t="s">
        <v>1200</v>
      </c>
      <c r="G126" s="207">
        <v>17489</v>
      </c>
      <c r="H126" s="200" t="s">
        <v>1201</v>
      </c>
      <c r="I126" s="200"/>
      <c r="J126" s="202" t="s">
        <v>144</v>
      </c>
      <c r="K126" s="200" t="s">
        <v>209</v>
      </c>
      <c r="L126" s="201" t="s">
        <v>7591</v>
      </c>
      <c r="M126" s="200" t="s">
        <v>20</v>
      </c>
      <c r="N126" s="200" t="s">
        <v>20</v>
      </c>
      <c r="O126" s="200" t="s">
        <v>249</v>
      </c>
      <c r="P126" s="200" t="s">
        <v>20</v>
      </c>
      <c r="Q126" s="200" t="s">
        <v>20</v>
      </c>
      <c r="R126" s="200" t="s">
        <v>209</v>
      </c>
      <c r="S126" s="200" t="s">
        <v>7539</v>
      </c>
      <c r="T126" s="200" t="s">
        <v>7549</v>
      </c>
      <c r="U126" s="199">
        <v>0.36959999999999998</v>
      </c>
      <c r="V126" s="200" t="s">
        <v>7549</v>
      </c>
      <c r="W126" s="198">
        <v>14.7</v>
      </c>
      <c r="X126" s="197">
        <f>(1-VLOOKUP(R126,[4]Start!$H$33:$I$40,2,FALSE)/100)*W126</f>
        <v>13.083</v>
      </c>
      <c r="Y126" s="197">
        <f>VLOOKUP(Q126,[4]Start!$C$9:$D$15,2,FALSE)+VLOOKUP(Q126,[4]Start!$C$23:$D$29,2,FALSE)</f>
        <v>23.27</v>
      </c>
      <c r="Z126" s="196">
        <f>(Y126/U126)+[4]Start!$D$19*(VLOOKUP(Q126,[4]Start!$M$33:$N$39,2,FALSE)/U126)+VLOOKUP(R126,[4]Start!$C$33:$D$40,2,FALSE)</f>
        <v>77.33820346320347</v>
      </c>
      <c r="AA126" s="185"/>
      <c r="AB126" s="179"/>
    </row>
    <row r="127" spans="2:28" ht="18.75" customHeight="1" x14ac:dyDescent="0.35">
      <c r="B127" s="195"/>
      <c r="C127" s="204" t="s">
        <v>55</v>
      </c>
      <c r="D127" s="203" t="s">
        <v>1203</v>
      </c>
      <c r="E127" s="200" t="s">
        <v>1204</v>
      </c>
      <c r="F127" s="200" t="s">
        <v>1205</v>
      </c>
      <c r="G127" s="207">
        <v>79639</v>
      </c>
      <c r="H127" s="200" t="s">
        <v>1206</v>
      </c>
      <c r="I127" s="200"/>
      <c r="J127" s="202" t="s">
        <v>57</v>
      </c>
      <c r="K127" s="200"/>
      <c r="L127" s="201" t="s">
        <v>7895</v>
      </c>
      <c r="M127" s="200" t="s">
        <v>20</v>
      </c>
      <c r="N127" s="200"/>
      <c r="O127" s="200"/>
      <c r="P127" s="200" t="s">
        <v>20</v>
      </c>
      <c r="Q127" s="200" t="s">
        <v>20</v>
      </c>
      <c r="R127" s="200" t="s">
        <v>432</v>
      </c>
      <c r="S127" s="200" t="s">
        <v>7536</v>
      </c>
      <c r="T127" s="200" t="s">
        <v>7549</v>
      </c>
      <c r="U127" s="199">
        <v>0.4037</v>
      </c>
      <c r="V127" s="200" t="s">
        <v>7549</v>
      </c>
      <c r="W127" s="198">
        <v>30</v>
      </c>
      <c r="X127" s="197">
        <f>(1-VLOOKUP(R127,[4]Start!$H$33:$I$40,2,FALSE)/100)*W127</f>
        <v>26.7</v>
      </c>
      <c r="Y127" s="197">
        <f>VLOOKUP(Q127,[4]Start!$C$9:$D$15,2,FALSE)+VLOOKUP(Q127,[4]Start!$C$23:$D$29,2,FALSE)</f>
        <v>23.27</v>
      </c>
      <c r="Z127" s="196">
        <f>(Y127/U127)+[4]Start!$D$19*(VLOOKUP(Q127,[4]Start!$M$33:$N$39,2,FALSE)/U127)+VLOOKUP(R127,[4]Start!$C$33:$D$40,2,FALSE)</f>
        <v>71.390017339608619</v>
      </c>
      <c r="AA127" s="185"/>
      <c r="AB127" s="179"/>
    </row>
    <row r="128" spans="2:28" ht="18.75" customHeight="1" x14ac:dyDescent="0.35">
      <c r="B128" s="195"/>
      <c r="C128" s="204" t="s">
        <v>55</v>
      </c>
      <c r="D128" s="203" t="s">
        <v>1241</v>
      </c>
      <c r="E128" s="200" t="s">
        <v>441</v>
      </c>
      <c r="F128" s="200" t="s">
        <v>1242</v>
      </c>
      <c r="G128" s="207">
        <v>4668</v>
      </c>
      <c r="H128" s="200" t="s">
        <v>1243</v>
      </c>
      <c r="I128" s="200"/>
      <c r="J128" s="202" t="s">
        <v>170</v>
      </c>
      <c r="K128" s="200"/>
      <c r="L128" s="201" t="s">
        <v>7894</v>
      </c>
      <c r="M128" s="200" t="s">
        <v>27</v>
      </c>
      <c r="N128" s="200"/>
      <c r="O128" s="200"/>
      <c r="P128" s="200" t="s">
        <v>27</v>
      </c>
      <c r="Q128" s="200" t="s">
        <v>559</v>
      </c>
      <c r="R128" s="200" t="s">
        <v>559</v>
      </c>
      <c r="S128" s="200" t="s">
        <v>7536</v>
      </c>
      <c r="T128" s="200" t="s">
        <v>7549</v>
      </c>
      <c r="U128" s="199">
        <v>0.3795</v>
      </c>
      <c r="V128" s="200" t="s">
        <v>7549</v>
      </c>
      <c r="W128" s="198">
        <v>17</v>
      </c>
      <c r="X128" s="197">
        <f>(1-VLOOKUP(R128,[4]Start!$H$33:$I$40,2,FALSE)/100)*W128</f>
        <v>14.45</v>
      </c>
      <c r="Y128" s="197">
        <f>VLOOKUP(Q128,[4]Start!$C$9:$D$15,2,FALSE)+VLOOKUP(Q128,[4]Start!$C$23:$D$29,2,FALSE)</f>
        <v>33.223832923832894</v>
      </c>
      <c r="Z128" s="196">
        <f>(Y128/U128)+[4]Start!$D$19*(VLOOKUP(Q128,[4]Start!$M$33:$N$39,2,FALSE)/U128)+VLOOKUP(R128,[4]Start!$C$33:$D$40,2,FALSE)</f>
        <v>106.69652944356494</v>
      </c>
      <c r="AA128" s="185"/>
      <c r="AB128" s="179"/>
    </row>
    <row r="129" spans="2:28" ht="18.75" customHeight="1" x14ac:dyDescent="0.35">
      <c r="B129" s="195"/>
      <c r="C129" s="204" t="s">
        <v>55</v>
      </c>
      <c r="D129" s="203" t="s">
        <v>1245</v>
      </c>
      <c r="E129" s="200" t="s">
        <v>441</v>
      </c>
      <c r="F129" s="200" t="s">
        <v>1246</v>
      </c>
      <c r="G129" s="207">
        <v>6242</v>
      </c>
      <c r="H129" s="200" t="s">
        <v>1247</v>
      </c>
      <c r="I129" s="200"/>
      <c r="J129" s="202" t="s">
        <v>99</v>
      </c>
      <c r="K129" s="200"/>
      <c r="L129" s="201" t="s">
        <v>7893</v>
      </c>
      <c r="M129" s="200" t="s">
        <v>27</v>
      </c>
      <c r="N129" s="200"/>
      <c r="O129" s="200"/>
      <c r="P129" s="200" t="s">
        <v>27</v>
      </c>
      <c r="Q129" s="200" t="s">
        <v>559</v>
      </c>
      <c r="R129" s="200" t="s">
        <v>559</v>
      </c>
      <c r="S129" s="200" t="s">
        <v>7539</v>
      </c>
      <c r="T129" s="200" t="s">
        <v>7549</v>
      </c>
      <c r="U129" s="199">
        <v>0.3644</v>
      </c>
      <c r="V129" s="200" t="s">
        <v>7549</v>
      </c>
      <c r="W129" s="198">
        <v>120</v>
      </c>
      <c r="X129" s="197">
        <f>(1-VLOOKUP(R129,[4]Start!$H$33:$I$40,2,FALSE)/100)*W129</f>
        <v>102</v>
      </c>
      <c r="Y129" s="197">
        <f>VLOOKUP(Q129,[4]Start!$C$9:$D$15,2,FALSE)+VLOOKUP(Q129,[4]Start!$C$23:$D$29,2,FALSE)</f>
        <v>33.223832923832894</v>
      </c>
      <c r="Z129" s="196">
        <f>(Y129/U129)+[4]Start!$D$19*(VLOOKUP(Q129,[4]Start!$M$33:$N$39,2,FALSE)/U129)+VLOOKUP(R129,[4]Start!$C$33:$D$40,2,FALSE)</f>
        <v>111.07638014224175</v>
      </c>
      <c r="AA129" s="185"/>
      <c r="AB129" s="179"/>
    </row>
    <row r="130" spans="2:28" ht="18.75" customHeight="1" x14ac:dyDescent="0.35">
      <c r="B130" s="195"/>
      <c r="C130" s="204" t="s">
        <v>55</v>
      </c>
      <c r="D130" s="203" t="s">
        <v>1253</v>
      </c>
      <c r="E130" s="200" t="s">
        <v>508</v>
      </c>
      <c r="F130" s="200" t="s">
        <v>1250</v>
      </c>
      <c r="G130" s="207">
        <v>63538</v>
      </c>
      <c r="H130" s="200" t="s">
        <v>1251</v>
      </c>
      <c r="I130" s="200"/>
      <c r="J130" s="202" t="s">
        <v>220</v>
      </c>
      <c r="K130" s="200">
        <v>5</v>
      </c>
      <c r="L130" s="201" t="s">
        <v>7586</v>
      </c>
      <c r="M130" s="200" t="s">
        <v>32</v>
      </c>
      <c r="N130" s="200"/>
      <c r="O130" s="200"/>
      <c r="P130" s="200" t="s">
        <v>32</v>
      </c>
      <c r="Q130" s="199" t="s">
        <v>32</v>
      </c>
      <c r="R130" s="200" t="s">
        <v>32</v>
      </c>
      <c r="S130" s="200" t="s">
        <v>7536</v>
      </c>
      <c r="T130" s="200" t="s">
        <v>7549</v>
      </c>
      <c r="U130" s="199">
        <v>0.40500000000000003</v>
      </c>
      <c r="V130" s="200" t="s">
        <v>7549</v>
      </c>
      <c r="W130" s="198">
        <v>510</v>
      </c>
      <c r="X130" s="197">
        <f>(1-VLOOKUP(R130,[4]Start!$H$33:$I$40,2,FALSE)/100)*W130</f>
        <v>397.8</v>
      </c>
      <c r="Y130" s="197">
        <f>VLOOKUP(Q130,[4]Start!$C$9:$D$15,2,FALSE)+VLOOKUP(Q130,[4]Start!$C$23:$D$29,2,FALSE)</f>
        <v>12.53</v>
      </c>
      <c r="Z130" s="196">
        <f>(Y130/U130)+[4]Start!$D$19*(VLOOKUP(Q130,[4]Start!$M$33:$N$39,2,FALSE)/U130)+VLOOKUP(R130,[4]Start!$C$33:$D$40,2,FALSE)</f>
        <v>52.707901234567899</v>
      </c>
      <c r="AA130" s="185"/>
      <c r="AB130" s="179"/>
    </row>
    <row r="131" spans="2:28" ht="18.75" customHeight="1" x14ac:dyDescent="0.35">
      <c r="B131" s="195"/>
      <c r="C131" s="204" t="s">
        <v>55</v>
      </c>
      <c r="D131" s="203" t="s">
        <v>1259</v>
      </c>
      <c r="E131" s="200" t="s">
        <v>1260</v>
      </c>
      <c r="F131" s="200" t="s">
        <v>1261</v>
      </c>
      <c r="G131" s="207">
        <v>1983</v>
      </c>
      <c r="H131" s="200" t="s">
        <v>1262</v>
      </c>
      <c r="I131" s="200"/>
      <c r="J131" s="202" t="s">
        <v>66</v>
      </c>
      <c r="K131" s="200"/>
      <c r="L131" s="201" t="s">
        <v>7892</v>
      </c>
      <c r="M131" s="200" t="s">
        <v>16</v>
      </c>
      <c r="N131" s="206" t="s">
        <v>421</v>
      </c>
      <c r="O131" s="206"/>
      <c r="P131" s="200" t="s">
        <v>16</v>
      </c>
      <c r="Q131" s="200" t="s">
        <v>16</v>
      </c>
      <c r="R131" s="200" t="s">
        <v>16</v>
      </c>
      <c r="S131" s="200" t="s">
        <v>7536</v>
      </c>
      <c r="T131" s="200" t="s">
        <v>7549</v>
      </c>
      <c r="U131" s="199">
        <v>0.33</v>
      </c>
      <c r="V131" s="200" t="s">
        <v>7549</v>
      </c>
      <c r="W131" s="198">
        <v>23.3</v>
      </c>
      <c r="X131" s="197">
        <f>(1-VLOOKUP(R131,[4]Start!$H$33:$I$40,2,FALSE)/100)*W131</f>
        <v>19.805</v>
      </c>
      <c r="Y131" s="197">
        <f>VLOOKUP(Q131,[4]Start!$C$9:$D$15,2,FALSE)+VLOOKUP(Q131,[4]Start!$C$23:$D$29,2,FALSE)</f>
        <v>0</v>
      </c>
      <c r="Z131" s="196">
        <f>(Y131/U131)+[4]Start!$D$19*(VLOOKUP(Q131,[4]Start!$M$33:$N$39,2,FALSE)/U131)+VLOOKUP(R131,[4]Start!$C$33:$D$40,2,FALSE)</f>
        <v>1</v>
      </c>
      <c r="AA131" s="185"/>
      <c r="AB131" s="179"/>
    </row>
    <row r="132" spans="2:28" ht="18.75" customHeight="1" x14ac:dyDescent="0.35">
      <c r="B132" s="195"/>
      <c r="C132" s="204" t="s">
        <v>55</v>
      </c>
      <c r="D132" s="203" t="s">
        <v>1264</v>
      </c>
      <c r="E132" s="200" t="s">
        <v>280</v>
      </c>
      <c r="F132" s="200" t="s">
        <v>1265</v>
      </c>
      <c r="G132" s="207">
        <v>89355</v>
      </c>
      <c r="H132" s="200" t="s">
        <v>1266</v>
      </c>
      <c r="I132" s="200"/>
      <c r="J132" s="202" t="s">
        <v>127</v>
      </c>
      <c r="K132" s="200" t="s">
        <v>302</v>
      </c>
      <c r="L132" s="201" t="s">
        <v>7891</v>
      </c>
      <c r="M132" s="200" t="s">
        <v>23</v>
      </c>
      <c r="N132" s="200"/>
      <c r="O132" s="200"/>
      <c r="P132" s="200" t="s">
        <v>23</v>
      </c>
      <c r="Q132" s="200" t="s">
        <v>23</v>
      </c>
      <c r="R132" s="199" t="s">
        <v>23</v>
      </c>
      <c r="S132" s="200" t="s">
        <v>7536</v>
      </c>
      <c r="T132" s="200" t="s">
        <v>7549</v>
      </c>
      <c r="U132" s="199">
        <v>0.33</v>
      </c>
      <c r="V132" s="200" t="s">
        <v>7549</v>
      </c>
      <c r="W132" s="198">
        <v>1288</v>
      </c>
      <c r="X132" s="197">
        <f>(1-VLOOKUP(R132,[4]Start!$H$33:$I$40,2,FALSE)/100)*W132</f>
        <v>1146.32</v>
      </c>
      <c r="Y132" s="197">
        <f>VLOOKUP(Q132,[4]Start!$C$9:$D$15,2,FALSE)+VLOOKUP(Q132,[4]Start!$C$23:$D$29,2,FALSE)</f>
        <v>5.5</v>
      </c>
      <c r="Z132" s="196">
        <f>(Y132/U132)+[4]Start!$D$19*(VLOOKUP(Q132,[4]Start!$M$33:$N$39,2,FALSE)/U132)+VLOOKUP(R132,[4]Start!$C$33:$D$40,2,FALSE)</f>
        <v>17.866666666666664</v>
      </c>
      <c r="AA132" s="185"/>
      <c r="AB132" s="179"/>
    </row>
    <row r="133" spans="2:28" ht="18.75" customHeight="1" x14ac:dyDescent="0.35">
      <c r="B133" s="195"/>
      <c r="C133" s="204" t="s">
        <v>55</v>
      </c>
      <c r="D133" s="203" t="s">
        <v>1275</v>
      </c>
      <c r="E133" s="200" t="s">
        <v>1276</v>
      </c>
      <c r="F133" s="200" t="s">
        <v>1277</v>
      </c>
      <c r="G133" s="207">
        <v>33334</v>
      </c>
      <c r="H133" s="200" t="s">
        <v>1271</v>
      </c>
      <c r="I133" s="200" t="s">
        <v>1278</v>
      </c>
      <c r="J133" s="202" t="s">
        <v>54</v>
      </c>
      <c r="K133" s="200"/>
      <c r="L133" s="201" t="s">
        <v>7890</v>
      </c>
      <c r="M133" s="200" t="s">
        <v>20</v>
      </c>
      <c r="N133" s="200"/>
      <c r="O133" s="200"/>
      <c r="P133" s="200" t="s">
        <v>20</v>
      </c>
      <c r="Q133" s="200" t="s">
        <v>20</v>
      </c>
      <c r="R133" s="200" t="s">
        <v>432</v>
      </c>
      <c r="S133" s="200" t="s">
        <v>7536</v>
      </c>
      <c r="T133" s="200" t="s">
        <v>7549</v>
      </c>
      <c r="U133" s="199">
        <v>0.37840000000000001</v>
      </c>
      <c r="V133" s="200" t="s">
        <v>7549</v>
      </c>
      <c r="W133" s="198">
        <v>25</v>
      </c>
      <c r="X133" s="197">
        <f>(1-VLOOKUP(R133,[4]Start!$H$33:$I$40,2,FALSE)/100)*W133</f>
        <v>22.25</v>
      </c>
      <c r="Y133" s="197">
        <f>VLOOKUP(Q133,[4]Start!$C$9:$D$15,2,FALSE)+VLOOKUP(Q133,[4]Start!$C$23:$D$29,2,FALSE)</f>
        <v>23.27</v>
      </c>
      <c r="Z133" s="196">
        <f>(Y133/U133)+[4]Start!$D$19*(VLOOKUP(Q133,[4]Start!$M$33:$N$39,2,FALSE)/U133)+VLOOKUP(R133,[4]Start!$C$33:$D$40,2,FALSE)</f>
        <v>76.062896405919659</v>
      </c>
      <c r="AA133" s="185"/>
      <c r="AB133" s="179"/>
    </row>
    <row r="134" spans="2:28" ht="18.75" customHeight="1" x14ac:dyDescent="0.35">
      <c r="B134" s="195"/>
      <c r="C134" s="204" t="s">
        <v>55</v>
      </c>
      <c r="D134" s="203" t="s">
        <v>1290</v>
      </c>
      <c r="E134" s="200" t="s">
        <v>1291</v>
      </c>
      <c r="F134" s="200" t="s">
        <v>1292</v>
      </c>
      <c r="G134" s="207">
        <v>6130</v>
      </c>
      <c r="H134" s="200" t="s">
        <v>1293</v>
      </c>
      <c r="I134" s="200" t="s">
        <v>1294</v>
      </c>
      <c r="J134" s="202" t="s">
        <v>99</v>
      </c>
      <c r="K134" s="200" t="s">
        <v>1295</v>
      </c>
      <c r="L134" s="201" t="s">
        <v>7889</v>
      </c>
      <c r="M134" s="200" t="s">
        <v>20</v>
      </c>
      <c r="N134" s="200"/>
      <c r="O134" s="200"/>
      <c r="P134" s="200" t="s">
        <v>20</v>
      </c>
      <c r="Q134" s="200" t="s">
        <v>20</v>
      </c>
      <c r="R134" s="200" t="s">
        <v>432</v>
      </c>
      <c r="S134" s="200" t="s">
        <v>7536</v>
      </c>
      <c r="T134" s="200" t="s">
        <v>7549</v>
      </c>
      <c r="U134" s="199">
        <v>0.39050000000000001</v>
      </c>
      <c r="V134" s="200" t="s">
        <v>7549</v>
      </c>
      <c r="W134" s="198">
        <v>97</v>
      </c>
      <c r="X134" s="197">
        <f>(1-VLOOKUP(R134,[4]Start!$H$33:$I$40,2,FALSE)/100)*W134</f>
        <v>86.33</v>
      </c>
      <c r="Y134" s="197">
        <f>VLOOKUP(Q134,[4]Start!$C$9:$D$15,2,FALSE)+VLOOKUP(Q134,[4]Start!$C$23:$D$29,2,FALSE)</f>
        <v>23.27</v>
      </c>
      <c r="Z134" s="196">
        <f>(Y134/U134)+[4]Start!$D$19*(VLOOKUP(Q134,[4]Start!$M$33:$N$39,2,FALSE)/U134)+VLOOKUP(R134,[4]Start!$C$33:$D$40,2,FALSE)</f>
        <v>73.75249679897567</v>
      </c>
      <c r="AA134" s="185"/>
      <c r="AB134" s="179"/>
    </row>
    <row r="135" spans="2:28" ht="18.75" customHeight="1" x14ac:dyDescent="0.35">
      <c r="B135" s="195"/>
      <c r="C135" s="204" t="s">
        <v>55</v>
      </c>
      <c r="D135" s="203" t="s">
        <v>1298</v>
      </c>
      <c r="E135" s="200" t="s">
        <v>1299</v>
      </c>
      <c r="F135" s="200" t="s">
        <v>1292</v>
      </c>
      <c r="G135" s="207">
        <v>6130</v>
      </c>
      <c r="H135" s="200" t="s">
        <v>1293</v>
      </c>
      <c r="I135" s="200" t="s">
        <v>1300</v>
      </c>
      <c r="J135" s="202" t="s">
        <v>99</v>
      </c>
      <c r="K135" s="200" t="s">
        <v>432</v>
      </c>
      <c r="L135" s="201" t="s">
        <v>7888</v>
      </c>
      <c r="M135" s="200" t="s">
        <v>20</v>
      </c>
      <c r="N135" s="200"/>
      <c r="O135" s="200"/>
      <c r="P135" s="200" t="s">
        <v>20</v>
      </c>
      <c r="Q135" s="200" t="s">
        <v>20</v>
      </c>
      <c r="R135" s="200" t="s">
        <v>432</v>
      </c>
      <c r="S135" s="200" t="s">
        <v>7562</v>
      </c>
      <c r="T135" s="200" t="s">
        <v>7549</v>
      </c>
      <c r="U135" s="199">
        <v>0.59850000000000003</v>
      </c>
      <c r="V135" s="200" t="s">
        <v>7549</v>
      </c>
      <c r="W135" s="198">
        <v>56.14</v>
      </c>
      <c r="X135" s="197">
        <f>(1-VLOOKUP(R135,[4]Start!$H$33:$I$40,2,FALSE)/100)*W135</f>
        <v>49.964600000000004</v>
      </c>
      <c r="Y135" s="197">
        <f>VLOOKUP(Q135,[4]Start!$C$9:$D$15,2,FALSE)+VLOOKUP(Q135,[4]Start!$C$23:$D$29,2,FALSE)</f>
        <v>23.27</v>
      </c>
      <c r="Z135" s="196">
        <f>(Y135/U135)+[4]Start!$D$19*(VLOOKUP(Q135,[4]Start!$M$33:$N$39,2,FALSE)/U135)+VLOOKUP(R135,[4]Start!$C$33:$D$40,2,FALSE)</f>
        <v>48.642188805346699</v>
      </c>
      <c r="AA135" s="185"/>
      <c r="AB135" s="179"/>
    </row>
    <row r="136" spans="2:28" ht="18.75" customHeight="1" x14ac:dyDescent="0.35">
      <c r="B136" s="195"/>
      <c r="C136" s="204" t="s">
        <v>55</v>
      </c>
      <c r="D136" s="203" t="s">
        <v>1302</v>
      </c>
      <c r="E136" s="200" t="s">
        <v>783</v>
      </c>
      <c r="F136" s="200" t="s">
        <v>1303</v>
      </c>
      <c r="G136" s="207">
        <v>47166</v>
      </c>
      <c r="H136" s="200" t="s">
        <v>1304</v>
      </c>
      <c r="I136" s="200"/>
      <c r="J136" s="202" t="s">
        <v>54</v>
      </c>
      <c r="K136" s="200" t="s">
        <v>790</v>
      </c>
      <c r="L136" s="201" t="s">
        <v>7887</v>
      </c>
      <c r="M136" s="200" t="s">
        <v>711</v>
      </c>
      <c r="N136" s="200" t="s">
        <v>7885</v>
      </c>
      <c r="O136" s="200"/>
      <c r="P136" s="206" t="s">
        <v>407</v>
      </c>
      <c r="Q136" s="200" t="s">
        <v>20</v>
      </c>
      <c r="R136" s="200" t="s">
        <v>432</v>
      </c>
      <c r="S136" s="200" t="s">
        <v>7536</v>
      </c>
      <c r="T136" s="200" t="s">
        <v>7549</v>
      </c>
      <c r="U136" s="199">
        <v>0.33</v>
      </c>
      <c r="V136" s="199" t="s">
        <v>7538</v>
      </c>
      <c r="W136" s="198">
        <v>59</v>
      </c>
      <c r="X136" s="197">
        <f>(1-VLOOKUP(R136,[4]Start!$H$33:$I$40,2,FALSE)/100)*W136</f>
        <v>52.51</v>
      </c>
      <c r="Y136" s="197">
        <f>VLOOKUP(Q136,[4]Start!$C$9:$D$15,2,FALSE)+VLOOKUP(Q136,[4]Start!$C$23:$D$29,2,FALSE)</f>
        <v>23.27</v>
      </c>
      <c r="Z136" s="196">
        <f>(Y136/U136)+[4]Start!$D$19*(VLOOKUP(Q136,[4]Start!$M$33:$N$39,2,FALSE)/U136)+VLOOKUP(R136,[4]Start!$C$33:$D$40,2,FALSE)</f>
        <v>86.99878787878788</v>
      </c>
      <c r="AA136" s="185"/>
      <c r="AB136" s="179"/>
    </row>
    <row r="137" spans="2:28" ht="18.75" customHeight="1" x14ac:dyDescent="0.35">
      <c r="B137" s="195"/>
      <c r="C137" s="204" t="s">
        <v>55</v>
      </c>
      <c r="D137" s="203" t="s">
        <v>1305</v>
      </c>
      <c r="E137" s="200" t="s">
        <v>783</v>
      </c>
      <c r="F137" s="200" t="s">
        <v>1306</v>
      </c>
      <c r="G137" s="207">
        <v>47166</v>
      </c>
      <c r="H137" s="200" t="s">
        <v>1304</v>
      </c>
      <c r="I137" s="200"/>
      <c r="J137" s="202" t="s">
        <v>54</v>
      </c>
      <c r="K137" s="200" t="s">
        <v>563</v>
      </c>
      <c r="L137" s="201" t="s">
        <v>7644</v>
      </c>
      <c r="M137" s="200" t="s">
        <v>711</v>
      </c>
      <c r="N137" s="200" t="s">
        <v>7885</v>
      </c>
      <c r="O137" s="200"/>
      <c r="P137" s="206" t="s">
        <v>407</v>
      </c>
      <c r="Q137" s="200" t="s">
        <v>20</v>
      </c>
      <c r="R137" s="200" t="s">
        <v>432</v>
      </c>
      <c r="S137" s="200" t="s">
        <v>7536</v>
      </c>
      <c r="T137" s="200" t="s">
        <v>7549</v>
      </c>
      <c r="U137" s="199">
        <v>0.35199999999999998</v>
      </c>
      <c r="V137" s="199" t="s">
        <v>7538</v>
      </c>
      <c r="W137" s="198">
        <v>101</v>
      </c>
      <c r="X137" s="197">
        <f>(1-VLOOKUP(R137,[4]Start!$H$33:$I$40,2,FALSE)/100)*W137</f>
        <v>89.89</v>
      </c>
      <c r="Y137" s="197">
        <f>VLOOKUP(Q137,[4]Start!$C$9:$D$15,2,FALSE)+VLOOKUP(Q137,[4]Start!$C$23:$D$29,2,FALSE)</f>
        <v>23.27</v>
      </c>
      <c r="Z137" s="196">
        <f>(Y137/U137)+[4]Start!$D$19*(VLOOKUP(Q137,[4]Start!$M$33:$N$39,2,FALSE)/U137)+VLOOKUP(R137,[4]Start!$C$33:$D$40,2,FALSE)</f>
        <v>81.655113636363637</v>
      </c>
      <c r="AA137" s="185"/>
      <c r="AB137" s="179"/>
    </row>
    <row r="138" spans="2:28" ht="18.75" customHeight="1" x14ac:dyDescent="0.35">
      <c r="B138" s="195"/>
      <c r="C138" s="204" t="s">
        <v>55</v>
      </c>
      <c r="D138" s="203" t="s">
        <v>1307</v>
      </c>
      <c r="E138" s="200" t="s">
        <v>783</v>
      </c>
      <c r="F138" s="200" t="s">
        <v>1308</v>
      </c>
      <c r="G138" s="207">
        <v>47166</v>
      </c>
      <c r="H138" s="200" t="s">
        <v>1304</v>
      </c>
      <c r="I138" s="200"/>
      <c r="J138" s="202" t="s">
        <v>54</v>
      </c>
      <c r="K138" s="200" t="s">
        <v>1309</v>
      </c>
      <c r="L138" s="201" t="s">
        <v>7886</v>
      </c>
      <c r="M138" s="200" t="s">
        <v>711</v>
      </c>
      <c r="N138" s="200" t="s">
        <v>7885</v>
      </c>
      <c r="O138" s="200"/>
      <c r="P138" s="206" t="s">
        <v>407</v>
      </c>
      <c r="Q138" s="200" t="s">
        <v>20</v>
      </c>
      <c r="R138" s="200" t="s">
        <v>432</v>
      </c>
      <c r="S138" s="200" t="s">
        <v>7562</v>
      </c>
      <c r="T138" s="200" t="s">
        <v>7549</v>
      </c>
      <c r="U138" s="199">
        <v>0.54</v>
      </c>
      <c r="V138" s="199" t="s">
        <v>7538</v>
      </c>
      <c r="W138" s="198">
        <v>225</v>
      </c>
      <c r="X138" s="197">
        <f>(1-VLOOKUP(R138,[4]Start!$H$33:$I$40,2,FALSE)/100)*W138</f>
        <v>200.25</v>
      </c>
      <c r="Y138" s="197">
        <f>VLOOKUP(Q138,[4]Start!$C$9:$D$15,2,FALSE)+VLOOKUP(Q138,[4]Start!$C$23:$D$29,2,FALSE)</f>
        <v>23.27</v>
      </c>
      <c r="Z138" s="196">
        <f>(Y138/U138)+[4]Start!$D$19*(VLOOKUP(Q138,[4]Start!$M$33:$N$39,2,FALSE)/U138)+VLOOKUP(R138,[4]Start!$C$33:$D$40,2,FALSE)</f>
        <v>53.749259259259254</v>
      </c>
      <c r="AA138" s="185"/>
      <c r="AB138" s="179"/>
    </row>
    <row r="139" spans="2:28" ht="18.75" customHeight="1" x14ac:dyDescent="0.35">
      <c r="B139" s="195"/>
      <c r="C139" s="204" t="s">
        <v>55</v>
      </c>
      <c r="D139" s="203" t="s">
        <v>1310</v>
      </c>
      <c r="E139" s="200" t="s">
        <v>1311</v>
      </c>
      <c r="F139" s="200" t="s">
        <v>1311</v>
      </c>
      <c r="G139" s="207">
        <v>21129</v>
      </c>
      <c r="H139" s="200" t="s">
        <v>1312</v>
      </c>
      <c r="I139" s="200" t="s">
        <v>1313</v>
      </c>
      <c r="J139" s="202" t="s">
        <v>1312</v>
      </c>
      <c r="K139" s="200"/>
      <c r="L139" s="201" t="s">
        <v>7884</v>
      </c>
      <c r="M139" s="200" t="s">
        <v>16</v>
      </c>
      <c r="N139" s="200"/>
      <c r="O139" s="200"/>
      <c r="P139" s="200" t="s">
        <v>16</v>
      </c>
      <c r="Q139" s="200" t="s">
        <v>16</v>
      </c>
      <c r="R139" s="200" t="s">
        <v>16</v>
      </c>
      <c r="S139" s="200" t="s">
        <v>7536</v>
      </c>
      <c r="T139" s="200" t="s">
        <v>7549</v>
      </c>
      <c r="U139" s="199">
        <v>0.33</v>
      </c>
      <c r="V139" s="200" t="s">
        <v>7549</v>
      </c>
      <c r="W139" s="198">
        <v>24</v>
      </c>
      <c r="X139" s="197">
        <f>(1-VLOOKUP(R139,[4]Start!$H$33:$I$40,2,FALSE)/100)*W139</f>
        <v>20.399999999999999</v>
      </c>
      <c r="Y139" s="197">
        <f>VLOOKUP(Q139,[4]Start!$C$9:$D$15,2,FALSE)+VLOOKUP(Q139,[4]Start!$C$23:$D$29,2,FALSE)</f>
        <v>0</v>
      </c>
      <c r="Z139" s="196">
        <f>(Y139/U139)+[4]Start!$D$19*(VLOOKUP(Q139,[4]Start!$M$33:$N$39,2,FALSE)/U139)+VLOOKUP(R139,[4]Start!$C$33:$D$40,2,FALSE)</f>
        <v>1</v>
      </c>
      <c r="AA139" s="185"/>
      <c r="AB139" s="179"/>
    </row>
    <row r="140" spans="2:28" ht="18.75" customHeight="1" x14ac:dyDescent="0.35">
      <c r="B140" s="195"/>
      <c r="C140" s="204" t="s">
        <v>55</v>
      </c>
      <c r="D140" s="203" t="s">
        <v>1320</v>
      </c>
      <c r="E140" s="200" t="s">
        <v>1321</v>
      </c>
      <c r="F140" s="200" t="s">
        <v>1322</v>
      </c>
      <c r="G140" s="207">
        <v>22113</v>
      </c>
      <c r="H140" s="200" t="s">
        <v>1312</v>
      </c>
      <c r="I140" s="200" t="s">
        <v>1323</v>
      </c>
      <c r="J140" s="202" t="s">
        <v>1312</v>
      </c>
      <c r="K140" s="200" t="s">
        <v>1322</v>
      </c>
      <c r="L140" s="201" t="s">
        <v>7883</v>
      </c>
      <c r="M140" s="200" t="s">
        <v>20</v>
      </c>
      <c r="N140" s="200"/>
      <c r="O140" s="200"/>
      <c r="P140" s="200" t="s">
        <v>20</v>
      </c>
      <c r="Q140" s="200" t="s">
        <v>20</v>
      </c>
      <c r="R140" s="200" t="s">
        <v>432</v>
      </c>
      <c r="S140" s="200" t="s">
        <v>7562</v>
      </c>
      <c r="T140" s="200" t="s">
        <v>7549</v>
      </c>
      <c r="U140" s="199">
        <v>0.58050000000000002</v>
      </c>
      <c r="V140" s="200" t="s">
        <v>7549</v>
      </c>
      <c r="W140" s="198">
        <v>127</v>
      </c>
      <c r="X140" s="197">
        <f>(1-VLOOKUP(R140,[4]Start!$H$33:$I$40,2,FALSE)/100)*W140</f>
        <v>113.03</v>
      </c>
      <c r="Y140" s="197">
        <f>VLOOKUP(Q140,[4]Start!$C$9:$D$15,2,FALSE)+VLOOKUP(Q140,[4]Start!$C$23:$D$29,2,FALSE)</f>
        <v>23.27</v>
      </c>
      <c r="Z140" s="196">
        <f>(Y140/U140)+[4]Start!$D$19*(VLOOKUP(Q140,[4]Start!$M$33:$N$39,2,FALSE)/U140)+VLOOKUP(R140,[4]Start!$C$33:$D$40,2,FALSE)</f>
        <v>50.103962101636519</v>
      </c>
      <c r="AA140" s="185"/>
      <c r="AB140" s="179"/>
    </row>
    <row r="141" spans="2:28" ht="18.75" customHeight="1" x14ac:dyDescent="0.35">
      <c r="B141" s="195"/>
      <c r="C141" s="204" t="s">
        <v>55</v>
      </c>
      <c r="D141" s="203" t="s">
        <v>1325</v>
      </c>
      <c r="E141" s="200" t="s">
        <v>1326</v>
      </c>
      <c r="F141" s="200" t="s">
        <v>215</v>
      </c>
      <c r="G141" s="207">
        <v>21107</v>
      </c>
      <c r="H141" s="200" t="s">
        <v>1312</v>
      </c>
      <c r="I141" s="200" t="s">
        <v>1327</v>
      </c>
      <c r="J141" s="202" t="s">
        <v>1312</v>
      </c>
      <c r="K141" s="202" t="s">
        <v>505</v>
      </c>
      <c r="L141" s="201" t="s">
        <v>7882</v>
      </c>
      <c r="M141" s="200" t="s">
        <v>20</v>
      </c>
      <c r="N141" s="200" t="s">
        <v>20</v>
      </c>
      <c r="O141" s="200" t="s">
        <v>176</v>
      </c>
      <c r="P141" s="200" t="s">
        <v>20</v>
      </c>
      <c r="Q141" s="200" t="s">
        <v>20</v>
      </c>
      <c r="R141" s="200" t="s">
        <v>432</v>
      </c>
      <c r="S141" s="200" t="s">
        <v>7536</v>
      </c>
      <c r="T141" s="200" t="s">
        <v>7549</v>
      </c>
      <c r="U141" s="199">
        <v>0.37730000000000002</v>
      </c>
      <c r="V141" s="200" t="s">
        <v>7549</v>
      </c>
      <c r="W141" s="198">
        <v>22.5</v>
      </c>
      <c r="X141" s="197">
        <f>(1-VLOOKUP(R141,[4]Start!$H$33:$I$40,2,FALSE)/100)*W141</f>
        <v>20.024999999999999</v>
      </c>
      <c r="Y141" s="197">
        <f>VLOOKUP(Q141,[4]Start!$C$9:$D$15,2,FALSE)+VLOOKUP(Q141,[4]Start!$C$23:$D$29,2,FALSE)</f>
        <v>23.27</v>
      </c>
      <c r="Z141" s="196">
        <f>(Y141/U141)+[4]Start!$D$19*(VLOOKUP(Q141,[4]Start!$M$33:$N$39,2,FALSE)/U141)+VLOOKUP(R141,[4]Start!$C$33:$D$40,2,FALSE)</f>
        <v>76.280280943546245</v>
      </c>
      <c r="AA141" s="185"/>
      <c r="AB141" s="179"/>
    </row>
    <row r="142" spans="2:28" ht="18.75" customHeight="1" x14ac:dyDescent="0.35">
      <c r="B142" s="195"/>
      <c r="C142" s="204" t="s">
        <v>55</v>
      </c>
      <c r="D142" s="203" t="s">
        <v>1334</v>
      </c>
      <c r="E142" s="200" t="s">
        <v>1321</v>
      </c>
      <c r="F142" s="200" t="s">
        <v>1324</v>
      </c>
      <c r="G142" s="207">
        <v>22113</v>
      </c>
      <c r="H142" s="200" t="s">
        <v>1312</v>
      </c>
      <c r="I142" s="200" t="s">
        <v>1323</v>
      </c>
      <c r="J142" s="202" t="s">
        <v>1312</v>
      </c>
      <c r="K142" s="200" t="s">
        <v>1324</v>
      </c>
      <c r="L142" s="201" t="s">
        <v>7881</v>
      </c>
      <c r="M142" s="206" t="s">
        <v>32</v>
      </c>
      <c r="N142" s="206"/>
      <c r="O142" s="206"/>
      <c r="P142" s="206" t="s">
        <v>32</v>
      </c>
      <c r="Q142" s="200" t="s">
        <v>32</v>
      </c>
      <c r="R142" s="200" t="s">
        <v>32</v>
      </c>
      <c r="S142" s="200" t="s">
        <v>7536</v>
      </c>
      <c r="T142" s="200" t="s">
        <v>7549</v>
      </c>
      <c r="U142" s="199">
        <v>0.40749999999999997</v>
      </c>
      <c r="V142" s="200" t="s">
        <v>7549</v>
      </c>
      <c r="W142" s="198">
        <v>194</v>
      </c>
      <c r="X142" s="197">
        <f>(1-VLOOKUP(R142,[4]Start!$H$33:$I$40,2,FALSE)/100)*W142</f>
        <v>151.32</v>
      </c>
      <c r="Y142" s="197">
        <f>VLOOKUP(Q142,[4]Start!$C$9:$D$15,2,FALSE)+VLOOKUP(Q142,[4]Start!$C$23:$D$29,2,FALSE)</f>
        <v>12.53</v>
      </c>
      <c r="Z142" s="196">
        <f>(Y142/U142)+[4]Start!$D$19*(VLOOKUP(Q142,[4]Start!$M$33:$N$39,2,FALSE)/U142)+VLOOKUP(R142,[4]Start!$C$33:$D$40,2,FALSE)</f>
        <v>52.392515337423319</v>
      </c>
      <c r="AA142" s="185"/>
      <c r="AB142" s="179"/>
    </row>
    <row r="143" spans="2:28" ht="18.75" customHeight="1" x14ac:dyDescent="0.35">
      <c r="B143" s="195"/>
      <c r="C143" s="204" t="s">
        <v>55</v>
      </c>
      <c r="D143" s="203" t="s">
        <v>3161</v>
      </c>
      <c r="E143" s="200" t="s">
        <v>3162</v>
      </c>
      <c r="F143" s="206" t="s">
        <v>3159</v>
      </c>
      <c r="G143" s="210">
        <v>22880</v>
      </c>
      <c r="H143" s="209" t="s">
        <v>3159</v>
      </c>
      <c r="I143" s="206" t="s">
        <v>3163</v>
      </c>
      <c r="J143" s="199" t="s">
        <v>78</v>
      </c>
      <c r="K143" s="200" t="s">
        <v>3164</v>
      </c>
      <c r="L143" s="201" t="s">
        <v>7880</v>
      </c>
      <c r="M143" s="200" t="s">
        <v>32</v>
      </c>
      <c r="N143" s="206"/>
      <c r="O143" s="200"/>
      <c r="P143" s="206" t="s">
        <v>32</v>
      </c>
      <c r="Q143" s="200" t="s">
        <v>32</v>
      </c>
      <c r="R143" s="200" t="s">
        <v>32</v>
      </c>
      <c r="S143" s="200" t="s">
        <v>7536</v>
      </c>
      <c r="T143" s="200" t="s">
        <v>7549</v>
      </c>
      <c r="U143" s="199">
        <v>0.40749999999999997</v>
      </c>
      <c r="V143" s="200" t="s">
        <v>7549</v>
      </c>
      <c r="W143" s="208">
        <v>123</v>
      </c>
      <c r="X143" s="197">
        <f>(1-VLOOKUP(R143,[4]Start!$H$33:$I$40,2,FALSE)/100)*W143</f>
        <v>95.94</v>
      </c>
      <c r="Y143" s="197">
        <f>VLOOKUP(Q143,[4]Start!$C$9:$D$15,2,FALSE)+VLOOKUP(Q143,[4]Start!$C$23:$D$29,2,FALSE)</f>
        <v>12.53</v>
      </c>
      <c r="Z143" s="196">
        <f>(Y143/U143)+[4]Start!$D$19*(VLOOKUP(Q143,[4]Start!$M$33:$N$39,2,FALSE)/U143)+VLOOKUP(R143,[4]Start!$C$33:$D$40,2,FALSE)</f>
        <v>52.392515337423319</v>
      </c>
      <c r="AA143" s="185"/>
      <c r="AB143" s="179"/>
    </row>
    <row r="144" spans="2:28" ht="18.75" customHeight="1" x14ac:dyDescent="0.35">
      <c r="B144" s="195"/>
      <c r="C144" s="204" t="s">
        <v>55</v>
      </c>
      <c r="D144" s="203" t="s">
        <v>3165</v>
      </c>
      <c r="E144" s="200" t="s">
        <v>3162</v>
      </c>
      <c r="F144" s="206" t="s">
        <v>3159</v>
      </c>
      <c r="G144" s="210">
        <v>22880</v>
      </c>
      <c r="H144" s="209" t="s">
        <v>3159</v>
      </c>
      <c r="I144" s="206" t="s">
        <v>3163</v>
      </c>
      <c r="J144" s="199" t="s">
        <v>78</v>
      </c>
      <c r="K144" s="200" t="s">
        <v>3166</v>
      </c>
      <c r="L144" s="201" t="s">
        <v>7879</v>
      </c>
      <c r="M144" s="200" t="s">
        <v>32</v>
      </c>
      <c r="N144" s="206"/>
      <c r="O144" s="200"/>
      <c r="P144" s="206" t="s">
        <v>32</v>
      </c>
      <c r="Q144" s="200" t="s">
        <v>32</v>
      </c>
      <c r="R144" s="200" t="s">
        <v>32</v>
      </c>
      <c r="S144" s="200" t="s">
        <v>7536</v>
      </c>
      <c r="T144" s="200" t="s">
        <v>7549</v>
      </c>
      <c r="U144" s="199">
        <v>0.40749999999999997</v>
      </c>
      <c r="V144" s="200" t="s">
        <v>7549</v>
      </c>
      <c r="W144" s="208">
        <v>137</v>
      </c>
      <c r="X144" s="197">
        <f>(1-VLOOKUP(R144,[4]Start!$H$33:$I$40,2,FALSE)/100)*W144</f>
        <v>106.86</v>
      </c>
      <c r="Y144" s="197">
        <f>VLOOKUP(Q144,[4]Start!$C$9:$D$15,2,FALSE)+VLOOKUP(Q144,[4]Start!$C$23:$D$29,2,FALSE)</f>
        <v>12.53</v>
      </c>
      <c r="Z144" s="196">
        <f>(Y144/U144)+[4]Start!$D$19*(VLOOKUP(Q144,[4]Start!$M$33:$N$39,2,FALSE)/U144)+VLOOKUP(R144,[4]Start!$C$33:$D$40,2,FALSE)</f>
        <v>52.392515337423319</v>
      </c>
      <c r="AA144" s="185"/>
      <c r="AB144" s="179"/>
    </row>
    <row r="145" spans="2:28" ht="18.75" customHeight="1" x14ac:dyDescent="0.35">
      <c r="B145" s="195"/>
      <c r="C145" s="204" t="s">
        <v>55</v>
      </c>
      <c r="D145" s="203" t="s">
        <v>1337</v>
      </c>
      <c r="E145" s="200" t="s">
        <v>1338</v>
      </c>
      <c r="F145" s="200" t="s">
        <v>1339</v>
      </c>
      <c r="G145" s="207">
        <v>31789</v>
      </c>
      <c r="H145" s="200" t="s">
        <v>1340</v>
      </c>
      <c r="I145" s="200"/>
      <c r="J145" s="202" t="s">
        <v>59</v>
      </c>
      <c r="K145" s="200" t="s">
        <v>1341</v>
      </c>
      <c r="L145" s="201" t="s">
        <v>7878</v>
      </c>
      <c r="M145" s="206" t="s">
        <v>16</v>
      </c>
      <c r="N145" s="206" t="s">
        <v>421</v>
      </c>
      <c r="O145" s="206"/>
      <c r="P145" s="206" t="s">
        <v>16</v>
      </c>
      <c r="Q145" s="200" t="s">
        <v>16</v>
      </c>
      <c r="R145" s="200" t="s">
        <v>16</v>
      </c>
      <c r="S145" s="200" t="s">
        <v>7536</v>
      </c>
      <c r="T145" s="200" t="s">
        <v>7549</v>
      </c>
      <c r="U145" s="199">
        <v>0.33</v>
      </c>
      <c r="V145" s="200" t="s">
        <v>7549</v>
      </c>
      <c r="W145" s="198">
        <v>13.2</v>
      </c>
      <c r="X145" s="197">
        <f>(1-VLOOKUP(R145,[4]Start!$H$33:$I$40,2,FALSE)/100)*W145</f>
        <v>11.219999999999999</v>
      </c>
      <c r="Y145" s="197">
        <f>VLOOKUP(Q145,[4]Start!$C$9:$D$15,2,FALSE)+VLOOKUP(Q145,[4]Start!$C$23:$D$29,2,FALSE)</f>
        <v>0</v>
      </c>
      <c r="Z145" s="196">
        <f>(Y145/U145)+[4]Start!$D$19*(VLOOKUP(Q145,[4]Start!$M$33:$N$39,2,FALSE)/U145)+VLOOKUP(R145,[4]Start!$C$33:$D$40,2,FALSE)</f>
        <v>1</v>
      </c>
      <c r="AA145" s="185"/>
      <c r="AB145" s="179"/>
    </row>
    <row r="146" spans="2:28" ht="18.75" customHeight="1" x14ac:dyDescent="0.35">
      <c r="B146" s="195"/>
      <c r="C146" s="204" t="s">
        <v>55</v>
      </c>
      <c r="D146" s="203" t="s">
        <v>1351</v>
      </c>
      <c r="E146" s="200" t="s">
        <v>1352</v>
      </c>
      <c r="F146" s="200" t="s">
        <v>1353</v>
      </c>
      <c r="G146" s="207">
        <v>59071</v>
      </c>
      <c r="H146" s="200" t="s">
        <v>1348</v>
      </c>
      <c r="I146" s="200" t="s">
        <v>1354</v>
      </c>
      <c r="J146" s="202" t="s">
        <v>54</v>
      </c>
      <c r="K146" s="200" t="s">
        <v>1051</v>
      </c>
      <c r="L146" s="201" t="s">
        <v>7877</v>
      </c>
      <c r="M146" s="206" t="s">
        <v>20</v>
      </c>
      <c r="N146" s="206"/>
      <c r="O146" s="206"/>
      <c r="P146" s="206" t="s">
        <v>20</v>
      </c>
      <c r="Q146" s="200" t="s">
        <v>20</v>
      </c>
      <c r="R146" s="200" t="s">
        <v>432</v>
      </c>
      <c r="S146" s="200" t="s">
        <v>7562</v>
      </c>
      <c r="T146" s="200" t="s">
        <v>7549</v>
      </c>
      <c r="U146" s="199">
        <v>0.57599999999999996</v>
      </c>
      <c r="V146" s="200" t="s">
        <v>7549</v>
      </c>
      <c r="W146" s="198">
        <v>417.1</v>
      </c>
      <c r="X146" s="197">
        <f>(1-VLOOKUP(R146,[4]Start!$H$33:$I$40,2,FALSE)/100)*W146</f>
        <v>371.21900000000005</v>
      </c>
      <c r="Y146" s="197">
        <f>VLOOKUP(Q146,[4]Start!$C$9:$D$15,2,FALSE)+VLOOKUP(Q146,[4]Start!$C$23:$D$29,2,FALSE)</f>
        <v>23.27</v>
      </c>
      <c r="Z146" s="196">
        <f>(Y146/U146)+[4]Start!$D$19*(VLOOKUP(Q146,[4]Start!$M$33:$N$39,2,FALSE)/U146)+VLOOKUP(R146,[4]Start!$C$33:$D$40,2,FALSE)</f>
        <v>50.483680555555559</v>
      </c>
      <c r="AA146" s="185"/>
      <c r="AB146" s="179"/>
    </row>
    <row r="147" spans="2:28" ht="18.75" customHeight="1" x14ac:dyDescent="0.35">
      <c r="B147" s="195"/>
      <c r="C147" s="204" t="s">
        <v>55</v>
      </c>
      <c r="D147" s="203" t="s">
        <v>1356</v>
      </c>
      <c r="E147" s="200" t="s">
        <v>1352</v>
      </c>
      <c r="F147" s="200" t="s">
        <v>1353</v>
      </c>
      <c r="G147" s="207">
        <v>59071</v>
      </c>
      <c r="H147" s="200" t="s">
        <v>1348</v>
      </c>
      <c r="I147" s="200" t="s">
        <v>1354</v>
      </c>
      <c r="J147" s="202" t="s">
        <v>54</v>
      </c>
      <c r="K147" s="200" t="s">
        <v>1357</v>
      </c>
      <c r="L147" s="201" t="s">
        <v>7877</v>
      </c>
      <c r="M147" s="200" t="s">
        <v>20</v>
      </c>
      <c r="N147" s="200"/>
      <c r="O147" s="200"/>
      <c r="P147" s="200" t="s">
        <v>20</v>
      </c>
      <c r="Q147" s="200" t="s">
        <v>20</v>
      </c>
      <c r="R147" s="200" t="s">
        <v>432</v>
      </c>
      <c r="S147" s="200" t="s">
        <v>7562</v>
      </c>
      <c r="T147" s="200" t="s">
        <v>7549</v>
      </c>
      <c r="U147" s="199">
        <v>0.57599999999999996</v>
      </c>
      <c r="V147" s="200" t="s">
        <v>7549</v>
      </c>
      <c r="W147" s="198">
        <v>420.9</v>
      </c>
      <c r="X147" s="197">
        <f>(1-VLOOKUP(R147,[4]Start!$H$33:$I$40,2,FALSE)/100)*W147</f>
        <v>374.601</v>
      </c>
      <c r="Y147" s="197">
        <f>VLOOKUP(Q147,[4]Start!$C$9:$D$15,2,FALSE)+VLOOKUP(Q147,[4]Start!$C$23:$D$29,2,FALSE)</f>
        <v>23.27</v>
      </c>
      <c r="Z147" s="196">
        <f>(Y147/U147)+[4]Start!$D$19*(VLOOKUP(Q147,[4]Start!$M$33:$N$39,2,FALSE)/U147)+VLOOKUP(R147,[4]Start!$C$33:$D$40,2,FALSE)</f>
        <v>50.483680555555559</v>
      </c>
      <c r="AA147" s="185"/>
      <c r="AB147" s="179"/>
    </row>
    <row r="148" spans="2:28" ht="18.75" customHeight="1" x14ac:dyDescent="0.35">
      <c r="B148" s="195"/>
      <c r="C148" s="204" t="s">
        <v>55</v>
      </c>
      <c r="D148" s="203" t="s">
        <v>1358</v>
      </c>
      <c r="E148" s="200" t="s">
        <v>335</v>
      </c>
      <c r="F148" s="200" t="s">
        <v>1359</v>
      </c>
      <c r="G148" s="207">
        <v>59071</v>
      </c>
      <c r="H148" s="200" t="s">
        <v>1360</v>
      </c>
      <c r="I148" s="200"/>
      <c r="J148" s="202" t="s">
        <v>54</v>
      </c>
      <c r="K148" s="200" t="s">
        <v>304</v>
      </c>
      <c r="L148" s="201" t="s">
        <v>7876</v>
      </c>
      <c r="M148" s="200" t="s">
        <v>32</v>
      </c>
      <c r="N148" s="200"/>
      <c r="O148" s="200"/>
      <c r="P148" s="200" t="s">
        <v>32</v>
      </c>
      <c r="Q148" s="200" t="s">
        <v>32</v>
      </c>
      <c r="R148" s="200" t="s">
        <v>32</v>
      </c>
      <c r="S148" s="200" t="s">
        <v>7536</v>
      </c>
      <c r="T148" s="200" t="s">
        <v>7549</v>
      </c>
      <c r="U148" s="199">
        <v>0.46</v>
      </c>
      <c r="V148" s="200" t="s">
        <v>7549</v>
      </c>
      <c r="W148" s="198">
        <v>763.7</v>
      </c>
      <c r="X148" s="197">
        <f>(1-VLOOKUP(R148,[4]Start!$H$33:$I$40,2,FALSE)/100)*W148</f>
        <v>595.68600000000004</v>
      </c>
      <c r="Y148" s="197">
        <f>VLOOKUP(Q148,[4]Start!$C$9:$D$15,2,FALSE)+VLOOKUP(Q148,[4]Start!$C$23:$D$29,2,FALSE)</f>
        <v>12.53</v>
      </c>
      <c r="Z148" s="196">
        <f>(Y148/U148)+[4]Start!$D$19*(VLOOKUP(Q148,[4]Start!$M$33:$N$39,2,FALSE)/U148)+VLOOKUP(R148,[4]Start!$C$33:$D$40,2,FALSE)</f>
        <v>46.561304347826081</v>
      </c>
      <c r="AA148" s="185"/>
      <c r="AB148" s="179"/>
    </row>
    <row r="149" spans="2:28" ht="18.75" customHeight="1" x14ac:dyDescent="0.35">
      <c r="B149" s="195"/>
      <c r="C149" s="204" t="s">
        <v>55</v>
      </c>
      <c r="D149" s="203" t="s">
        <v>1362</v>
      </c>
      <c r="E149" s="200" t="s">
        <v>1363</v>
      </c>
      <c r="F149" s="200" t="s">
        <v>1363</v>
      </c>
      <c r="G149" s="207">
        <v>30659</v>
      </c>
      <c r="H149" s="200" t="s">
        <v>1364</v>
      </c>
      <c r="I149" s="200"/>
      <c r="J149" s="202" t="s">
        <v>59</v>
      </c>
      <c r="K149" s="206" t="s">
        <v>1364</v>
      </c>
      <c r="L149" s="201" t="s">
        <v>7761</v>
      </c>
      <c r="M149" s="200" t="s">
        <v>16</v>
      </c>
      <c r="N149" s="206" t="s">
        <v>994</v>
      </c>
      <c r="O149" s="206"/>
      <c r="P149" s="200" t="s">
        <v>16</v>
      </c>
      <c r="Q149" s="200" t="s">
        <v>16</v>
      </c>
      <c r="R149" s="200" t="s">
        <v>16</v>
      </c>
      <c r="S149" s="200" t="s">
        <v>7536</v>
      </c>
      <c r="T149" s="200" t="s">
        <v>7549</v>
      </c>
      <c r="U149" s="199">
        <v>0.33</v>
      </c>
      <c r="V149" s="200" t="s">
        <v>7549</v>
      </c>
      <c r="W149" s="198">
        <v>22.5</v>
      </c>
      <c r="X149" s="197">
        <f>(1-VLOOKUP(R149,[4]Start!$H$33:$I$40,2,FALSE)/100)*W149</f>
        <v>19.125</v>
      </c>
      <c r="Y149" s="197">
        <f>VLOOKUP(Q149,[4]Start!$C$9:$D$15,2,FALSE)+VLOOKUP(Q149,[4]Start!$C$23:$D$29,2,FALSE)</f>
        <v>0</v>
      </c>
      <c r="Z149" s="196">
        <f>(Y149/U149)+[4]Start!$D$19*(VLOOKUP(Q149,[4]Start!$M$33:$N$39,2,FALSE)/U149)+VLOOKUP(R149,[4]Start!$C$33:$D$40,2,FALSE)</f>
        <v>1</v>
      </c>
      <c r="AA149" s="185"/>
      <c r="AB149" s="179"/>
    </row>
    <row r="150" spans="2:28" ht="18.75" customHeight="1" x14ac:dyDescent="0.35">
      <c r="B150" s="195"/>
      <c r="C150" s="204" t="s">
        <v>55</v>
      </c>
      <c r="D150" s="203" t="s">
        <v>1366</v>
      </c>
      <c r="E150" s="200" t="s">
        <v>1367</v>
      </c>
      <c r="F150" s="200" t="s">
        <v>1368</v>
      </c>
      <c r="G150" s="207">
        <v>30169</v>
      </c>
      <c r="H150" s="200" t="s">
        <v>1364</v>
      </c>
      <c r="I150" s="200"/>
      <c r="J150" s="202" t="s">
        <v>59</v>
      </c>
      <c r="K150" s="200" t="s">
        <v>1368</v>
      </c>
      <c r="L150" s="201" t="s">
        <v>7875</v>
      </c>
      <c r="M150" s="200" t="s">
        <v>20</v>
      </c>
      <c r="N150" s="200"/>
      <c r="O150" s="200"/>
      <c r="P150" s="200" t="s">
        <v>20</v>
      </c>
      <c r="Q150" s="200" t="s">
        <v>20</v>
      </c>
      <c r="R150" s="200" t="s">
        <v>432</v>
      </c>
      <c r="S150" s="200" t="s">
        <v>7562</v>
      </c>
      <c r="T150" s="200" t="s">
        <v>7549</v>
      </c>
      <c r="U150" s="199">
        <v>0.59850000000000003</v>
      </c>
      <c r="V150" s="200" t="s">
        <v>7549</v>
      </c>
      <c r="W150" s="198">
        <v>230</v>
      </c>
      <c r="X150" s="197">
        <f>(1-VLOOKUP(R150,[4]Start!$H$33:$I$40,2,FALSE)/100)*W150</f>
        <v>204.70000000000002</v>
      </c>
      <c r="Y150" s="197">
        <f>VLOOKUP(Q150,[4]Start!$C$9:$D$15,2,FALSE)+VLOOKUP(Q150,[4]Start!$C$23:$D$29,2,FALSE)</f>
        <v>23.27</v>
      </c>
      <c r="Z150" s="196">
        <f>(Y150/U150)+[4]Start!$D$19*(VLOOKUP(Q150,[4]Start!$M$33:$N$39,2,FALSE)/U150)+VLOOKUP(R150,[4]Start!$C$33:$D$40,2,FALSE)</f>
        <v>48.642188805346699</v>
      </c>
      <c r="AA150" s="185"/>
      <c r="AB150" s="179"/>
    </row>
    <row r="151" spans="2:28" ht="18.75" customHeight="1" x14ac:dyDescent="0.35">
      <c r="B151" s="195"/>
      <c r="C151" s="204" t="s">
        <v>55</v>
      </c>
      <c r="D151" s="203" t="s">
        <v>1379</v>
      </c>
      <c r="E151" s="200" t="s">
        <v>1367</v>
      </c>
      <c r="F151" s="200" t="s">
        <v>1380</v>
      </c>
      <c r="G151" s="207">
        <v>30419</v>
      </c>
      <c r="H151" s="200" t="s">
        <v>1364</v>
      </c>
      <c r="I151" s="200"/>
      <c r="J151" s="202" t="s">
        <v>59</v>
      </c>
      <c r="K151" s="200" t="s">
        <v>1381</v>
      </c>
      <c r="L151" s="201" t="s">
        <v>7874</v>
      </c>
      <c r="M151" s="200" t="s">
        <v>32</v>
      </c>
      <c r="N151" s="200"/>
      <c r="O151" s="200"/>
      <c r="P151" s="200" t="s">
        <v>32</v>
      </c>
      <c r="Q151" s="200" t="s">
        <v>32</v>
      </c>
      <c r="R151" s="200" t="s">
        <v>32</v>
      </c>
      <c r="S151" s="200" t="s">
        <v>7536</v>
      </c>
      <c r="T151" s="200" t="s">
        <v>7549</v>
      </c>
      <c r="U151" s="199">
        <v>0.39750000000000002</v>
      </c>
      <c r="V151" s="200" t="s">
        <v>7549</v>
      </c>
      <c r="W151" s="198">
        <v>136</v>
      </c>
      <c r="X151" s="197">
        <f>(1-VLOOKUP(R151,[4]Start!$H$33:$I$40,2,FALSE)/100)*W151</f>
        <v>106.08</v>
      </c>
      <c r="Y151" s="197">
        <f>VLOOKUP(Q151,[4]Start!$C$9:$D$15,2,FALSE)+VLOOKUP(Q151,[4]Start!$C$23:$D$29,2,FALSE)</f>
        <v>12.53</v>
      </c>
      <c r="Z151" s="196">
        <f>(Y151/U151)+[4]Start!$D$19*(VLOOKUP(Q151,[4]Start!$M$33:$N$39,2,FALSE)/U151)+VLOOKUP(R151,[4]Start!$C$33:$D$40,2,FALSE)</f>
        <v>53.677861635220125</v>
      </c>
      <c r="AA151" s="185"/>
      <c r="AB151" s="179"/>
    </row>
    <row r="152" spans="2:28" ht="18.75" customHeight="1" x14ac:dyDescent="0.35">
      <c r="B152" s="195"/>
      <c r="C152" s="204" t="s">
        <v>55</v>
      </c>
      <c r="D152" s="203" t="s">
        <v>1383</v>
      </c>
      <c r="E152" s="200" t="s">
        <v>1367</v>
      </c>
      <c r="F152" s="200" t="s">
        <v>1380</v>
      </c>
      <c r="G152" s="207">
        <v>30419</v>
      </c>
      <c r="H152" s="200" t="s">
        <v>1364</v>
      </c>
      <c r="I152" s="200"/>
      <c r="J152" s="202" t="s">
        <v>59</v>
      </c>
      <c r="K152" s="200" t="s">
        <v>1384</v>
      </c>
      <c r="L152" s="201" t="s">
        <v>7873</v>
      </c>
      <c r="M152" s="200" t="s">
        <v>32</v>
      </c>
      <c r="N152" s="200"/>
      <c r="O152" s="200"/>
      <c r="P152" s="200" t="s">
        <v>32</v>
      </c>
      <c r="Q152" s="200" t="s">
        <v>32</v>
      </c>
      <c r="R152" s="200" t="s">
        <v>32</v>
      </c>
      <c r="S152" s="200" t="s">
        <v>7536</v>
      </c>
      <c r="T152" s="200" t="s">
        <v>7549</v>
      </c>
      <c r="U152" s="199">
        <v>0.39750000000000002</v>
      </c>
      <c r="V152" s="200" t="s">
        <v>7549</v>
      </c>
      <c r="W152" s="198">
        <v>136</v>
      </c>
      <c r="X152" s="197">
        <f>(1-VLOOKUP(R152,[4]Start!$H$33:$I$40,2,FALSE)/100)*W152</f>
        <v>106.08</v>
      </c>
      <c r="Y152" s="197">
        <f>VLOOKUP(Q152,[4]Start!$C$9:$D$15,2,FALSE)+VLOOKUP(Q152,[4]Start!$C$23:$D$29,2,FALSE)</f>
        <v>12.53</v>
      </c>
      <c r="Z152" s="196">
        <f>(Y152/U152)+[4]Start!$D$19*(VLOOKUP(Q152,[4]Start!$M$33:$N$39,2,FALSE)/U152)+VLOOKUP(R152,[4]Start!$C$33:$D$40,2,FALSE)</f>
        <v>53.677861635220125</v>
      </c>
      <c r="AA152" s="185"/>
      <c r="AB152" s="179"/>
    </row>
    <row r="153" spans="2:28" ht="18.75" customHeight="1" x14ac:dyDescent="0.35">
      <c r="B153" s="195"/>
      <c r="C153" s="204" t="s">
        <v>55</v>
      </c>
      <c r="D153" s="203" t="s">
        <v>1392</v>
      </c>
      <c r="E153" s="200" t="s">
        <v>1393</v>
      </c>
      <c r="F153" s="200" t="s">
        <v>1394</v>
      </c>
      <c r="G153" s="207">
        <v>83734</v>
      </c>
      <c r="H153" s="200" t="s">
        <v>1395</v>
      </c>
      <c r="I153" s="200"/>
      <c r="J153" s="202" t="s">
        <v>127</v>
      </c>
      <c r="K153" s="200" t="s">
        <v>1396</v>
      </c>
      <c r="L153" s="201" t="s">
        <v>7816</v>
      </c>
      <c r="M153" s="206" t="s">
        <v>27</v>
      </c>
      <c r="N153" s="206"/>
      <c r="O153" s="206"/>
      <c r="P153" s="206" t="s">
        <v>27</v>
      </c>
      <c r="Q153" s="200" t="s">
        <v>559</v>
      </c>
      <c r="R153" s="200" t="s">
        <v>559</v>
      </c>
      <c r="S153" s="200" t="s">
        <v>7539</v>
      </c>
      <c r="T153" s="200" t="s">
        <v>7549</v>
      </c>
      <c r="U153" s="199">
        <v>0.3332</v>
      </c>
      <c r="V153" s="200" t="s">
        <v>7549</v>
      </c>
      <c r="W153" s="198">
        <v>23.2</v>
      </c>
      <c r="X153" s="197">
        <f>(1-VLOOKUP(R153,[4]Start!$H$33:$I$40,2,FALSE)/100)*W153</f>
        <v>19.72</v>
      </c>
      <c r="Y153" s="197">
        <f>VLOOKUP(Q153,[4]Start!$C$9:$D$15,2,FALSE)+VLOOKUP(Q153,[4]Start!$C$23:$D$29,2,FALSE)</f>
        <v>33.223832923832894</v>
      </c>
      <c r="Z153" s="196">
        <f>(Y153/U153)+[4]Start!$D$19*(VLOOKUP(Q153,[4]Start!$M$33:$N$39,2,FALSE)/U153)+VLOOKUP(R153,[4]Start!$C$33:$D$40,2,FALSE)</f>
        <v>121.38365223239165</v>
      </c>
      <c r="AA153" s="185"/>
      <c r="AB153" s="179"/>
    </row>
    <row r="154" spans="2:28" ht="18.75" customHeight="1" x14ac:dyDescent="0.35">
      <c r="B154" s="195"/>
      <c r="C154" s="204" t="s">
        <v>55</v>
      </c>
      <c r="D154" s="203" t="s">
        <v>1398</v>
      </c>
      <c r="E154" s="200" t="s">
        <v>1393</v>
      </c>
      <c r="F154" s="200" t="s">
        <v>1394</v>
      </c>
      <c r="G154" s="207">
        <v>83734</v>
      </c>
      <c r="H154" s="200" t="s">
        <v>1395</v>
      </c>
      <c r="I154" s="200"/>
      <c r="J154" s="202" t="s">
        <v>127</v>
      </c>
      <c r="K154" s="200" t="s">
        <v>1399</v>
      </c>
      <c r="L154" s="201" t="s">
        <v>7816</v>
      </c>
      <c r="M154" s="200" t="s">
        <v>27</v>
      </c>
      <c r="N154" s="200"/>
      <c r="O154" s="200"/>
      <c r="P154" s="200" t="s">
        <v>27</v>
      </c>
      <c r="Q154" s="200" t="s">
        <v>559</v>
      </c>
      <c r="R154" s="200" t="s">
        <v>559</v>
      </c>
      <c r="S154" s="200" t="s">
        <v>7539</v>
      </c>
      <c r="T154" s="200" t="s">
        <v>7549</v>
      </c>
      <c r="U154" s="199">
        <v>0.3332</v>
      </c>
      <c r="V154" s="200" t="s">
        <v>7549</v>
      </c>
      <c r="W154" s="198">
        <v>23.2</v>
      </c>
      <c r="X154" s="197">
        <f>(1-VLOOKUP(R154,[4]Start!$H$33:$I$40,2,FALSE)/100)*W154</f>
        <v>19.72</v>
      </c>
      <c r="Y154" s="197">
        <f>VLOOKUP(Q154,[4]Start!$C$9:$D$15,2,FALSE)+VLOOKUP(Q154,[4]Start!$C$23:$D$29,2,FALSE)</f>
        <v>33.223832923832894</v>
      </c>
      <c r="Z154" s="196">
        <f>(Y154/U154)+[4]Start!$D$19*(VLOOKUP(Q154,[4]Start!$M$33:$N$39,2,FALSE)/U154)+VLOOKUP(R154,[4]Start!$C$33:$D$40,2,FALSE)</f>
        <v>121.38365223239165</v>
      </c>
      <c r="AA154" s="185"/>
      <c r="AB154" s="179"/>
    </row>
    <row r="155" spans="2:28" ht="18.75" customHeight="1" x14ac:dyDescent="0.35">
      <c r="B155" s="195"/>
      <c r="C155" s="204" t="s">
        <v>55</v>
      </c>
      <c r="D155" s="203" t="s">
        <v>1400</v>
      </c>
      <c r="E155" s="200" t="s">
        <v>1393</v>
      </c>
      <c r="F155" s="200" t="s">
        <v>1394</v>
      </c>
      <c r="G155" s="207">
        <v>83734</v>
      </c>
      <c r="H155" s="200" t="s">
        <v>1395</v>
      </c>
      <c r="I155" s="200"/>
      <c r="J155" s="202" t="s">
        <v>127</v>
      </c>
      <c r="K155" s="200" t="s">
        <v>558</v>
      </c>
      <c r="L155" s="201" t="s">
        <v>7816</v>
      </c>
      <c r="M155" s="200" t="s">
        <v>27</v>
      </c>
      <c r="N155" s="200"/>
      <c r="O155" s="200"/>
      <c r="P155" s="200" t="s">
        <v>27</v>
      </c>
      <c r="Q155" s="200" t="s">
        <v>559</v>
      </c>
      <c r="R155" s="200" t="s">
        <v>559</v>
      </c>
      <c r="S155" s="200" t="s">
        <v>7539</v>
      </c>
      <c r="T155" s="200" t="s">
        <v>7549</v>
      </c>
      <c r="U155" s="199">
        <v>0.3332</v>
      </c>
      <c r="V155" s="200" t="s">
        <v>7549</v>
      </c>
      <c r="W155" s="198">
        <v>23.2</v>
      </c>
      <c r="X155" s="197">
        <f>(1-VLOOKUP(R155,[4]Start!$H$33:$I$40,2,FALSE)/100)*W155</f>
        <v>19.72</v>
      </c>
      <c r="Y155" s="197">
        <f>VLOOKUP(Q155,[4]Start!$C$9:$D$15,2,FALSE)+VLOOKUP(Q155,[4]Start!$C$23:$D$29,2,FALSE)</f>
        <v>33.223832923832894</v>
      </c>
      <c r="Z155" s="196">
        <f>(Y155/U155)+[4]Start!$D$19*(VLOOKUP(Q155,[4]Start!$M$33:$N$39,2,FALSE)/U155)+VLOOKUP(R155,[4]Start!$C$33:$D$40,2,FALSE)</f>
        <v>121.38365223239165</v>
      </c>
      <c r="AA155" s="185"/>
      <c r="AB155" s="179"/>
    </row>
    <row r="156" spans="2:28" ht="18.75" customHeight="1" x14ac:dyDescent="0.35">
      <c r="B156" s="195"/>
      <c r="C156" s="204" t="s">
        <v>55</v>
      </c>
      <c r="D156" s="203" t="s">
        <v>1401</v>
      </c>
      <c r="E156" s="200" t="s">
        <v>1393</v>
      </c>
      <c r="F156" s="200" t="s">
        <v>1394</v>
      </c>
      <c r="G156" s="207">
        <v>83734</v>
      </c>
      <c r="H156" s="200" t="s">
        <v>1395</v>
      </c>
      <c r="I156" s="200"/>
      <c r="J156" s="202" t="s">
        <v>127</v>
      </c>
      <c r="K156" s="200" t="s">
        <v>1402</v>
      </c>
      <c r="L156" s="201" t="s">
        <v>7816</v>
      </c>
      <c r="M156" s="200" t="s">
        <v>27</v>
      </c>
      <c r="N156" s="200"/>
      <c r="O156" s="200"/>
      <c r="P156" s="200" t="s">
        <v>27</v>
      </c>
      <c r="Q156" s="200" t="s">
        <v>559</v>
      </c>
      <c r="R156" s="200" t="s">
        <v>559</v>
      </c>
      <c r="S156" s="200" t="s">
        <v>7539</v>
      </c>
      <c r="T156" s="200" t="s">
        <v>7549</v>
      </c>
      <c r="U156" s="199">
        <v>0.3332</v>
      </c>
      <c r="V156" s="200" t="s">
        <v>7549</v>
      </c>
      <c r="W156" s="198">
        <v>23.2</v>
      </c>
      <c r="X156" s="197">
        <f>(1-VLOOKUP(R156,[4]Start!$H$33:$I$40,2,FALSE)/100)*W156</f>
        <v>19.72</v>
      </c>
      <c r="Y156" s="197">
        <f>VLOOKUP(Q156,[4]Start!$C$9:$D$15,2,FALSE)+VLOOKUP(Q156,[4]Start!$C$23:$D$29,2,FALSE)</f>
        <v>33.223832923832894</v>
      </c>
      <c r="Z156" s="196">
        <f>(Y156/U156)+[4]Start!$D$19*(VLOOKUP(Q156,[4]Start!$M$33:$N$39,2,FALSE)/U156)+VLOOKUP(R156,[4]Start!$C$33:$D$40,2,FALSE)</f>
        <v>121.38365223239165</v>
      </c>
      <c r="AA156" s="185"/>
      <c r="AB156" s="179"/>
    </row>
    <row r="157" spans="2:28" ht="18.75" customHeight="1" x14ac:dyDescent="0.35">
      <c r="B157" s="195"/>
      <c r="C157" s="204" t="s">
        <v>55</v>
      </c>
      <c r="D157" s="203" t="s">
        <v>1423</v>
      </c>
      <c r="E157" s="200" t="s">
        <v>102</v>
      </c>
      <c r="F157" s="200" t="s">
        <v>1417</v>
      </c>
      <c r="G157" s="207">
        <v>74076</v>
      </c>
      <c r="H157" s="200" t="s">
        <v>1418</v>
      </c>
      <c r="I157" s="200" t="s">
        <v>1419</v>
      </c>
      <c r="J157" s="202" t="s">
        <v>57</v>
      </c>
      <c r="K157" s="200" t="s">
        <v>1424</v>
      </c>
      <c r="L157" s="201" t="s">
        <v>7872</v>
      </c>
      <c r="M157" s="200" t="s">
        <v>32</v>
      </c>
      <c r="N157" s="200"/>
      <c r="O157" s="200"/>
      <c r="P157" s="200" t="s">
        <v>32</v>
      </c>
      <c r="Q157" s="200" t="s">
        <v>32</v>
      </c>
      <c r="R157" s="200" t="s">
        <v>32</v>
      </c>
      <c r="S157" s="200" t="s">
        <v>7536</v>
      </c>
      <c r="T157" s="200" t="s">
        <v>7549</v>
      </c>
      <c r="U157" s="199">
        <v>0.44750000000000001</v>
      </c>
      <c r="V157" s="200" t="s">
        <v>7549</v>
      </c>
      <c r="W157" s="198">
        <v>778</v>
      </c>
      <c r="X157" s="197">
        <f>(1-VLOOKUP(R157,[4]Start!$H$33:$I$40,2,FALSE)/100)*W157</f>
        <v>606.84</v>
      </c>
      <c r="Y157" s="197">
        <f>VLOOKUP(Q157,[4]Start!$C$9:$D$15,2,FALSE)+VLOOKUP(Q157,[4]Start!$C$23:$D$29,2,FALSE)</f>
        <v>12.53</v>
      </c>
      <c r="Z157" s="196">
        <f>(Y157/U157)+[4]Start!$D$19*(VLOOKUP(Q157,[4]Start!$M$33:$N$39,2,FALSE)/U157)+VLOOKUP(R157,[4]Start!$C$33:$D$40,2,FALSE)</f>
        <v>47.825586592178766</v>
      </c>
      <c r="AA157" s="185"/>
      <c r="AB157" s="179"/>
    </row>
    <row r="158" spans="2:28" ht="18.75" customHeight="1" x14ac:dyDescent="0.35">
      <c r="B158" s="195"/>
      <c r="C158" s="204" t="s">
        <v>55</v>
      </c>
      <c r="D158" s="203" t="s">
        <v>1437</v>
      </c>
      <c r="E158" s="200" t="s">
        <v>1438</v>
      </c>
      <c r="F158" s="200" t="s">
        <v>1439</v>
      </c>
      <c r="G158" s="207">
        <v>38350</v>
      </c>
      <c r="H158" s="200" t="s">
        <v>1440</v>
      </c>
      <c r="I158" s="200"/>
      <c r="J158" s="202" t="s">
        <v>59</v>
      </c>
      <c r="K158" s="200" t="s">
        <v>1441</v>
      </c>
      <c r="L158" s="201" t="s">
        <v>7871</v>
      </c>
      <c r="M158" s="200" t="s">
        <v>16</v>
      </c>
      <c r="N158" s="206" t="s">
        <v>994</v>
      </c>
      <c r="O158" s="200"/>
      <c r="P158" s="200" t="s">
        <v>16</v>
      </c>
      <c r="Q158" s="200" t="s">
        <v>16</v>
      </c>
      <c r="R158" s="200" t="s">
        <v>16</v>
      </c>
      <c r="S158" s="200" t="s">
        <v>7536</v>
      </c>
      <c r="T158" s="200" t="s">
        <v>7549</v>
      </c>
      <c r="U158" s="199">
        <v>0.33</v>
      </c>
      <c r="V158" s="200" t="s">
        <v>7549</v>
      </c>
      <c r="W158" s="198">
        <v>37.5</v>
      </c>
      <c r="X158" s="197">
        <f>(1-VLOOKUP(R158,[4]Start!$H$33:$I$40,2,FALSE)/100)*W158</f>
        <v>31.875</v>
      </c>
      <c r="Y158" s="197">
        <f>VLOOKUP(Q158,[4]Start!$C$9:$D$15,2,FALSE)+VLOOKUP(Q158,[4]Start!$C$23:$D$29,2,FALSE)</f>
        <v>0</v>
      </c>
      <c r="Z158" s="196">
        <f>(Y158/U158)+[4]Start!$D$19*(VLOOKUP(Q158,[4]Start!$M$33:$N$39,2,FALSE)/U158)+VLOOKUP(R158,[4]Start!$C$33:$D$40,2,FALSE)</f>
        <v>1</v>
      </c>
      <c r="AA158" s="185"/>
      <c r="AB158" s="179"/>
    </row>
    <row r="159" spans="2:28" ht="18.75" customHeight="1" x14ac:dyDescent="0.35">
      <c r="B159" s="195"/>
      <c r="C159" s="204" t="s">
        <v>55</v>
      </c>
      <c r="D159" s="203" t="s">
        <v>1458</v>
      </c>
      <c r="E159" s="200" t="s">
        <v>1459</v>
      </c>
      <c r="F159" s="200" t="s">
        <v>1460</v>
      </c>
      <c r="G159" s="207">
        <v>58313</v>
      </c>
      <c r="H159" s="200" t="s">
        <v>1461</v>
      </c>
      <c r="I159" s="200"/>
      <c r="J159" s="202" t="s">
        <v>54</v>
      </c>
      <c r="K159" s="200" t="s">
        <v>1462</v>
      </c>
      <c r="L159" s="201" t="s">
        <v>7870</v>
      </c>
      <c r="M159" s="200" t="s">
        <v>20</v>
      </c>
      <c r="N159" s="200"/>
      <c r="O159" s="200"/>
      <c r="P159" s="200" t="s">
        <v>20</v>
      </c>
      <c r="Q159" s="200" t="s">
        <v>20</v>
      </c>
      <c r="R159" s="200" t="s">
        <v>432</v>
      </c>
      <c r="S159" s="200" t="s">
        <v>7562</v>
      </c>
      <c r="T159" s="200" t="s">
        <v>7549</v>
      </c>
      <c r="U159" s="199">
        <v>0.57150000000000001</v>
      </c>
      <c r="V159" s="200" t="s">
        <v>7549</v>
      </c>
      <c r="W159" s="198">
        <v>417</v>
      </c>
      <c r="X159" s="197">
        <f>(1-VLOOKUP(R159,[4]Start!$H$33:$I$40,2,FALSE)/100)*W159</f>
        <v>371.13</v>
      </c>
      <c r="Y159" s="197">
        <f>VLOOKUP(Q159,[4]Start!$C$9:$D$15,2,FALSE)+VLOOKUP(Q159,[4]Start!$C$23:$D$29,2,FALSE)</f>
        <v>23.27</v>
      </c>
      <c r="Z159" s="196">
        <f>(Y159/U159)+[4]Start!$D$19*(VLOOKUP(Q159,[4]Start!$M$33:$N$39,2,FALSE)/U159)+VLOOKUP(R159,[4]Start!$C$33:$D$40,2,FALSE)</f>
        <v>50.869378827646543</v>
      </c>
      <c r="AA159" s="185"/>
      <c r="AB159" s="179"/>
    </row>
    <row r="160" spans="2:28" ht="18.75" customHeight="1" x14ac:dyDescent="0.35">
      <c r="B160" s="195"/>
      <c r="C160" s="204" t="s">
        <v>55</v>
      </c>
      <c r="D160" s="203" t="s">
        <v>1467</v>
      </c>
      <c r="E160" s="200" t="s">
        <v>1468</v>
      </c>
      <c r="F160" s="200" t="s">
        <v>1469</v>
      </c>
      <c r="G160" s="207">
        <v>36266</v>
      </c>
      <c r="H160" s="200" t="s">
        <v>1470</v>
      </c>
      <c r="I160" s="200"/>
      <c r="J160" s="202" t="s">
        <v>220</v>
      </c>
      <c r="K160" s="200" t="s">
        <v>1469</v>
      </c>
      <c r="L160" s="201" t="s">
        <v>7869</v>
      </c>
      <c r="M160" s="200" t="s">
        <v>20</v>
      </c>
      <c r="N160" s="200" t="s">
        <v>20</v>
      </c>
      <c r="O160" s="200" t="s">
        <v>1471</v>
      </c>
      <c r="P160" s="200" t="s">
        <v>20</v>
      </c>
      <c r="Q160" s="200" t="s">
        <v>20</v>
      </c>
      <c r="R160" s="200" t="s">
        <v>432</v>
      </c>
      <c r="S160" s="200" t="s">
        <v>7562</v>
      </c>
      <c r="T160" s="200" t="s">
        <v>7549</v>
      </c>
      <c r="U160" s="199">
        <v>0.58050000000000002</v>
      </c>
      <c r="V160" s="200" t="s">
        <v>7549</v>
      </c>
      <c r="W160" s="198">
        <v>69</v>
      </c>
      <c r="X160" s="197">
        <f>(1-VLOOKUP(R160,[4]Start!$H$33:$I$40,2,FALSE)/100)*W160</f>
        <v>61.410000000000004</v>
      </c>
      <c r="Y160" s="197">
        <f>VLOOKUP(Q160,[4]Start!$C$9:$D$15,2,FALSE)+VLOOKUP(Q160,[4]Start!$C$23:$D$29,2,FALSE)</f>
        <v>23.27</v>
      </c>
      <c r="Z160" s="196">
        <f>(Y160/U160)+[4]Start!$D$19*(VLOOKUP(Q160,[4]Start!$M$33:$N$39,2,FALSE)/U160)+VLOOKUP(R160,[4]Start!$C$33:$D$40,2,FALSE)</f>
        <v>50.103962101636519</v>
      </c>
      <c r="AA160" s="185"/>
      <c r="AB160" s="179"/>
    </row>
    <row r="161" spans="2:28" ht="18.75" customHeight="1" x14ac:dyDescent="0.35">
      <c r="B161" s="195"/>
      <c r="C161" s="204" t="s">
        <v>55</v>
      </c>
      <c r="D161" s="203" t="s">
        <v>1480</v>
      </c>
      <c r="E161" s="200" t="s">
        <v>773</v>
      </c>
      <c r="F161" s="200" t="s">
        <v>1481</v>
      </c>
      <c r="G161" s="207">
        <v>44655</v>
      </c>
      <c r="H161" s="200" t="s">
        <v>1476</v>
      </c>
      <c r="I161" s="200" t="s">
        <v>1477</v>
      </c>
      <c r="J161" s="202" t="s">
        <v>54</v>
      </c>
      <c r="K161" s="200" t="s">
        <v>1482</v>
      </c>
      <c r="L161" s="201" t="s">
        <v>7868</v>
      </c>
      <c r="M161" s="200" t="s">
        <v>32</v>
      </c>
      <c r="N161" s="200"/>
      <c r="O161" s="200"/>
      <c r="P161" s="200" t="s">
        <v>32</v>
      </c>
      <c r="Q161" s="200" t="s">
        <v>32</v>
      </c>
      <c r="R161" s="200" t="s">
        <v>32</v>
      </c>
      <c r="S161" s="200" t="s">
        <v>7536</v>
      </c>
      <c r="T161" s="200" t="s">
        <v>7549</v>
      </c>
      <c r="U161" s="199">
        <v>0.45750000000000002</v>
      </c>
      <c r="V161" s="200" t="s">
        <v>7549</v>
      </c>
      <c r="W161" s="198">
        <v>449</v>
      </c>
      <c r="X161" s="197">
        <f>(1-VLOOKUP(R161,[4]Start!$H$33:$I$40,2,FALSE)/100)*W161</f>
        <v>350.22</v>
      </c>
      <c r="Y161" s="197">
        <f>VLOOKUP(Q161,[4]Start!$C$9:$D$15,2,FALSE)+VLOOKUP(Q161,[4]Start!$C$23:$D$29,2,FALSE)</f>
        <v>12.53</v>
      </c>
      <c r="Z161" s="196">
        <f>(Y161/U161)+[4]Start!$D$19*(VLOOKUP(Q161,[4]Start!$M$33:$N$39,2,FALSE)/U161)+VLOOKUP(R161,[4]Start!$C$33:$D$40,2,FALSE)</f>
        <v>46.808633879781411</v>
      </c>
      <c r="AA161" s="185"/>
      <c r="AB161" s="179"/>
    </row>
    <row r="162" spans="2:28" ht="18.75" customHeight="1" x14ac:dyDescent="0.35">
      <c r="B162" s="195"/>
      <c r="C162" s="204" t="s">
        <v>55</v>
      </c>
      <c r="D162" s="203" t="s">
        <v>1507</v>
      </c>
      <c r="E162" s="200" t="s">
        <v>63</v>
      </c>
      <c r="F162" s="200" t="s">
        <v>1508</v>
      </c>
      <c r="G162" s="207">
        <v>31249</v>
      </c>
      <c r="H162" s="200" t="s">
        <v>1509</v>
      </c>
      <c r="I162" s="200"/>
      <c r="J162" s="202" t="s">
        <v>59</v>
      </c>
      <c r="K162" s="200" t="s">
        <v>1510</v>
      </c>
      <c r="L162" s="201" t="s">
        <v>7867</v>
      </c>
      <c r="M162" s="200" t="s">
        <v>32</v>
      </c>
      <c r="N162" s="200"/>
      <c r="O162" s="200"/>
      <c r="P162" s="200" t="s">
        <v>32</v>
      </c>
      <c r="Q162" s="200" t="s">
        <v>32</v>
      </c>
      <c r="R162" s="200" t="s">
        <v>32</v>
      </c>
      <c r="S162" s="200" t="s">
        <v>7536</v>
      </c>
      <c r="T162" s="200" t="s">
        <v>7549</v>
      </c>
      <c r="U162" s="199">
        <v>0.4325</v>
      </c>
      <c r="V162" s="200" t="s">
        <v>7549</v>
      </c>
      <c r="W162" s="198">
        <v>690</v>
      </c>
      <c r="X162" s="197">
        <f>(1-VLOOKUP(R162,[4]Start!$H$33:$I$40,2,FALSE)/100)*W162</f>
        <v>538.20000000000005</v>
      </c>
      <c r="Y162" s="197">
        <f>VLOOKUP(Q162,[4]Start!$C$9:$D$15,2,FALSE)+VLOOKUP(Q162,[4]Start!$C$23:$D$29,2,FALSE)</f>
        <v>12.53</v>
      </c>
      <c r="Z162" s="196">
        <f>(Y162/U162)+[4]Start!$D$19*(VLOOKUP(Q162,[4]Start!$M$33:$N$39,2,FALSE)/U162)+VLOOKUP(R162,[4]Start!$C$33:$D$40,2,FALSE)</f>
        <v>49.439190751445082</v>
      </c>
      <c r="AA162" s="185"/>
      <c r="AB162" s="179"/>
    </row>
    <row r="163" spans="2:28" ht="18.75" customHeight="1" x14ac:dyDescent="0.35">
      <c r="B163" s="195"/>
      <c r="C163" s="204" t="s">
        <v>55</v>
      </c>
      <c r="D163" s="203" t="s">
        <v>793</v>
      </c>
      <c r="E163" s="200" t="s">
        <v>794</v>
      </c>
      <c r="F163" s="200" t="s">
        <v>795</v>
      </c>
      <c r="G163" s="207">
        <v>47259</v>
      </c>
      <c r="H163" s="200" t="s">
        <v>796</v>
      </c>
      <c r="I163" s="200"/>
      <c r="J163" s="202" t="s">
        <v>54</v>
      </c>
      <c r="K163" s="200" t="s">
        <v>300</v>
      </c>
      <c r="L163" s="201" t="s">
        <v>7866</v>
      </c>
      <c r="M163" s="200" t="s">
        <v>110</v>
      </c>
      <c r="N163" s="200" t="s">
        <v>797</v>
      </c>
      <c r="O163" s="200"/>
      <c r="P163" s="206" t="s">
        <v>407</v>
      </c>
      <c r="Q163" s="200" t="s">
        <v>20</v>
      </c>
      <c r="R163" s="200" t="s">
        <v>432</v>
      </c>
      <c r="S163" s="200" t="s">
        <v>7562</v>
      </c>
      <c r="T163" s="200" t="s">
        <v>7549</v>
      </c>
      <c r="U163" s="199">
        <v>0.45</v>
      </c>
      <c r="V163" s="199" t="s">
        <v>7538</v>
      </c>
      <c r="W163" s="198">
        <v>303</v>
      </c>
      <c r="X163" s="197">
        <f>(1-VLOOKUP(R163,[4]Start!$H$33:$I$40,2,FALSE)/100)*W163</f>
        <v>269.67</v>
      </c>
      <c r="Y163" s="197">
        <f>VLOOKUP(Q163,[4]Start!$C$9:$D$15,2,FALSE)+VLOOKUP(Q163,[4]Start!$C$23:$D$29,2,FALSE)</f>
        <v>23.27</v>
      </c>
      <c r="Z163" s="196">
        <f>(Y163/U163)+[4]Start!$D$19*(VLOOKUP(Q163,[4]Start!$M$33:$N$39,2,FALSE)/U163)+VLOOKUP(R163,[4]Start!$C$33:$D$40,2,FALSE)</f>
        <v>64.199111111111108</v>
      </c>
      <c r="AA163" s="185"/>
      <c r="AB163" s="179"/>
    </row>
    <row r="164" spans="2:28" ht="18.75" customHeight="1" x14ac:dyDescent="0.35">
      <c r="B164" s="195"/>
      <c r="C164" s="204" t="s">
        <v>55</v>
      </c>
      <c r="D164" s="203" t="s">
        <v>799</v>
      </c>
      <c r="E164" s="200" t="s">
        <v>794</v>
      </c>
      <c r="F164" s="206" t="s">
        <v>795</v>
      </c>
      <c r="G164" s="210">
        <v>47259</v>
      </c>
      <c r="H164" s="209" t="s">
        <v>796</v>
      </c>
      <c r="I164" s="206"/>
      <c r="J164" s="199" t="s">
        <v>54</v>
      </c>
      <c r="K164" s="199" t="s">
        <v>297</v>
      </c>
      <c r="L164" s="201" t="s">
        <v>7865</v>
      </c>
      <c r="M164" s="200" t="s">
        <v>110</v>
      </c>
      <c r="N164" s="206" t="s">
        <v>797</v>
      </c>
      <c r="O164" s="200"/>
      <c r="P164" s="206" t="s">
        <v>407</v>
      </c>
      <c r="Q164" s="200" t="s">
        <v>20</v>
      </c>
      <c r="R164" s="200" t="s">
        <v>432</v>
      </c>
      <c r="S164" s="200" t="s">
        <v>7562</v>
      </c>
      <c r="T164" s="200" t="s">
        <v>7549</v>
      </c>
      <c r="U164" s="199">
        <v>0.45</v>
      </c>
      <c r="V164" s="199" t="s">
        <v>7538</v>
      </c>
      <c r="W164" s="208">
        <v>303</v>
      </c>
      <c r="X164" s="197">
        <f>(1-VLOOKUP(R164,[4]Start!$H$33:$I$40,2,FALSE)/100)*W164</f>
        <v>269.67</v>
      </c>
      <c r="Y164" s="197">
        <f>VLOOKUP(Q164,[4]Start!$C$9:$D$15,2,FALSE)+VLOOKUP(Q164,[4]Start!$C$23:$D$29,2,FALSE)</f>
        <v>23.27</v>
      </c>
      <c r="Z164" s="196">
        <f>(Y164/U164)+[4]Start!$D$19*(VLOOKUP(Q164,[4]Start!$M$33:$N$39,2,FALSE)/U164)+VLOOKUP(R164,[4]Start!$C$33:$D$40,2,FALSE)</f>
        <v>64.199111111111108</v>
      </c>
      <c r="AA164" s="185"/>
      <c r="AB164" s="179"/>
    </row>
    <row r="165" spans="2:28" ht="18.75" customHeight="1" x14ac:dyDescent="0.35">
      <c r="B165" s="195"/>
      <c r="C165" s="204" t="s">
        <v>55</v>
      </c>
      <c r="D165" s="203" t="s">
        <v>1547</v>
      </c>
      <c r="E165" s="200" t="s">
        <v>280</v>
      </c>
      <c r="F165" s="200" t="s">
        <v>1548</v>
      </c>
      <c r="G165" s="207">
        <v>50354</v>
      </c>
      <c r="H165" s="200" t="s">
        <v>1539</v>
      </c>
      <c r="I165" s="200"/>
      <c r="J165" s="202" t="s">
        <v>54</v>
      </c>
      <c r="K165" s="200" t="s">
        <v>1548</v>
      </c>
      <c r="L165" s="201" t="s">
        <v>7864</v>
      </c>
      <c r="M165" s="200" t="s">
        <v>110</v>
      </c>
      <c r="N165" s="200" t="s">
        <v>18</v>
      </c>
      <c r="O165" s="200" t="s">
        <v>1549</v>
      </c>
      <c r="P165" s="200" t="s">
        <v>18</v>
      </c>
      <c r="Q165" s="200" t="s">
        <v>18</v>
      </c>
      <c r="R165" s="200" t="s">
        <v>18</v>
      </c>
      <c r="S165" s="200" t="s">
        <v>7536</v>
      </c>
      <c r="T165" s="200" t="s">
        <v>7549</v>
      </c>
      <c r="U165" s="199">
        <v>0.20080000000000001</v>
      </c>
      <c r="V165" s="200" t="s">
        <v>7549</v>
      </c>
      <c r="W165" s="198">
        <v>98</v>
      </c>
      <c r="X165" s="197">
        <f>(1-VLOOKUP(R165,[4]Start!$H$33:$I$40,2,FALSE)/100)*W165</f>
        <v>85.26</v>
      </c>
      <c r="Y165" s="197">
        <f>VLOOKUP(Q165,[4]Start!$C$9:$D$15,2,FALSE)+VLOOKUP(Q165,[4]Start!$C$23:$D$29,2,FALSE)</f>
        <v>3.1</v>
      </c>
      <c r="Z165" s="196">
        <f>(Y165/U165)+[4]Start!$D$19*(VLOOKUP(Q165,[4]Start!$M$33:$N$39,2,FALSE)/U165)+VLOOKUP(R165,[4]Start!$C$33:$D$40,2,FALSE)</f>
        <v>66.632270916334662</v>
      </c>
      <c r="AA165" s="185"/>
      <c r="AB165" s="179"/>
    </row>
    <row r="166" spans="2:28" ht="18.75" customHeight="1" x14ac:dyDescent="0.35">
      <c r="B166" s="195"/>
      <c r="C166" s="204" t="s">
        <v>55</v>
      </c>
      <c r="D166" s="203" t="s">
        <v>1561</v>
      </c>
      <c r="E166" s="200" t="s">
        <v>335</v>
      </c>
      <c r="F166" s="200" t="s">
        <v>1558</v>
      </c>
      <c r="G166" s="207">
        <v>49479</v>
      </c>
      <c r="H166" s="200" t="s">
        <v>1558</v>
      </c>
      <c r="I166" s="200"/>
      <c r="J166" s="202" t="s">
        <v>54</v>
      </c>
      <c r="K166" s="200" t="s">
        <v>297</v>
      </c>
      <c r="L166" s="201" t="s">
        <v>7863</v>
      </c>
      <c r="M166" s="200" t="s">
        <v>110</v>
      </c>
      <c r="N166" s="200" t="s">
        <v>32</v>
      </c>
      <c r="O166" s="200" t="s">
        <v>1562</v>
      </c>
      <c r="P166" s="200" t="s">
        <v>32</v>
      </c>
      <c r="Q166" s="200" t="s">
        <v>32</v>
      </c>
      <c r="R166" s="200" t="s">
        <v>32</v>
      </c>
      <c r="S166" s="200" t="s">
        <v>7536</v>
      </c>
      <c r="T166" s="200" t="s">
        <v>7549</v>
      </c>
      <c r="U166" s="199">
        <v>0.44750000000000001</v>
      </c>
      <c r="V166" s="200" t="s">
        <v>7549</v>
      </c>
      <c r="W166" s="198">
        <v>794</v>
      </c>
      <c r="X166" s="197">
        <f>(1-VLOOKUP(R166,[4]Start!$H$33:$I$40,2,FALSE)/100)*W166</f>
        <v>619.32000000000005</v>
      </c>
      <c r="Y166" s="197">
        <f>VLOOKUP(Q166,[4]Start!$C$9:$D$15,2,FALSE)+VLOOKUP(Q166,[4]Start!$C$23:$D$29,2,FALSE)</f>
        <v>12.53</v>
      </c>
      <c r="Z166" s="196">
        <f>(Y166/U166)+[4]Start!$D$19*(VLOOKUP(Q166,[4]Start!$M$33:$N$39,2,FALSE)/U166)+VLOOKUP(R166,[4]Start!$C$33:$D$40,2,FALSE)</f>
        <v>47.825586592178766</v>
      </c>
      <c r="AA166" s="185"/>
      <c r="AB166" s="179"/>
    </row>
    <row r="167" spans="2:28" ht="18.75" customHeight="1" x14ac:dyDescent="0.35">
      <c r="B167" s="195"/>
      <c r="C167" s="204" t="s">
        <v>55</v>
      </c>
      <c r="D167" s="203" t="s">
        <v>1574</v>
      </c>
      <c r="E167" s="200" t="s">
        <v>1571</v>
      </c>
      <c r="F167" s="200" t="s">
        <v>1575</v>
      </c>
      <c r="G167" s="207">
        <v>65926</v>
      </c>
      <c r="H167" s="200" t="s">
        <v>1572</v>
      </c>
      <c r="I167" s="200"/>
      <c r="J167" s="202" t="s">
        <v>220</v>
      </c>
      <c r="K167" s="200"/>
      <c r="L167" s="201" t="s">
        <v>7862</v>
      </c>
      <c r="M167" s="200" t="s">
        <v>20</v>
      </c>
      <c r="N167" s="200"/>
      <c r="O167" s="200"/>
      <c r="P167" s="200" t="s">
        <v>20</v>
      </c>
      <c r="Q167" s="200" t="s">
        <v>20</v>
      </c>
      <c r="R167" s="200" t="s">
        <v>209</v>
      </c>
      <c r="S167" s="200" t="s">
        <v>7539</v>
      </c>
      <c r="T167" s="200" t="s">
        <v>7549</v>
      </c>
      <c r="U167" s="199">
        <v>0.41120000000000001</v>
      </c>
      <c r="V167" s="200" t="s">
        <v>7549</v>
      </c>
      <c r="W167" s="198">
        <v>96.5</v>
      </c>
      <c r="X167" s="197">
        <f>(1-VLOOKUP(R167,[4]Start!$H$33:$I$40,2,FALSE)/100)*W167</f>
        <v>85.885000000000005</v>
      </c>
      <c r="Y167" s="197">
        <f>VLOOKUP(Q167,[4]Start!$C$9:$D$15,2,FALSE)+VLOOKUP(Q167,[4]Start!$C$23:$D$29,2,FALSE)</f>
        <v>23.27</v>
      </c>
      <c r="Z167" s="196">
        <f>(Y167/U167)+[4]Start!$D$19*(VLOOKUP(Q167,[4]Start!$M$33:$N$39,2,FALSE)/U167)+VLOOKUP(R167,[4]Start!$C$33:$D$40,2,FALSE)</f>
        <v>69.615272373540847</v>
      </c>
      <c r="AA167" s="185"/>
      <c r="AB167" s="179"/>
    </row>
    <row r="168" spans="2:28" ht="18.75" customHeight="1" x14ac:dyDescent="0.35">
      <c r="B168" s="195"/>
      <c r="C168" s="204" t="s">
        <v>55</v>
      </c>
      <c r="D168" s="203" t="s">
        <v>1576</v>
      </c>
      <c r="E168" s="200" t="s">
        <v>1571</v>
      </c>
      <c r="F168" s="200" t="s">
        <v>215</v>
      </c>
      <c r="G168" s="207">
        <v>65926</v>
      </c>
      <c r="H168" s="200" t="s">
        <v>1572</v>
      </c>
      <c r="I168" s="200"/>
      <c r="J168" s="202" t="s">
        <v>220</v>
      </c>
      <c r="K168" s="200" t="s">
        <v>657</v>
      </c>
      <c r="L168" s="201" t="s">
        <v>7861</v>
      </c>
      <c r="M168" s="200" t="s">
        <v>110</v>
      </c>
      <c r="N168" s="200" t="s">
        <v>32</v>
      </c>
      <c r="O168" s="200" t="s">
        <v>668</v>
      </c>
      <c r="P168" s="200" t="s">
        <v>32</v>
      </c>
      <c r="Q168" s="200" t="s">
        <v>32</v>
      </c>
      <c r="R168" s="200" t="s">
        <v>32</v>
      </c>
      <c r="S168" s="200" t="s">
        <v>7562</v>
      </c>
      <c r="T168" s="200" t="s">
        <v>7549</v>
      </c>
      <c r="U168" s="199">
        <v>0.49049999999999999</v>
      </c>
      <c r="V168" s="200" t="s">
        <v>7549</v>
      </c>
      <c r="W168" s="198">
        <v>66</v>
      </c>
      <c r="X168" s="197">
        <f>(1-VLOOKUP(R168,[4]Start!$H$33:$I$40,2,FALSE)/100)*W168</f>
        <v>51.480000000000004</v>
      </c>
      <c r="Y168" s="197">
        <f>VLOOKUP(Q168,[4]Start!$C$9:$D$15,2,FALSE)+VLOOKUP(Q168,[4]Start!$C$23:$D$29,2,FALSE)</f>
        <v>12.53</v>
      </c>
      <c r="Z168" s="196">
        <f>(Y168/U168)+[4]Start!$D$19*(VLOOKUP(Q168,[4]Start!$M$33:$N$39,2,FALSE)/U168)+VLOOKUP(R168,[4]Start!$C$33:$D$40,2,FALSE)</f>
        <v>43.746890927624875</v>
      </c>
      <c r="AA168" s="185"/>
      <c r="AB168" s="179"/>
    </row>
    <row r="169" spans="2:28" ht="18.75" customHeight="1" x14ac:dyDescent="0.35">
      <c r="B169" s="195"/>
      <c r="C169" s="204" t="s">
        <v>55</v>
      </c>
      <c r="D169" s="203" t="s">
        <v>1570</v>
      </c>
      <c r="E169" s="200" t="s">
        <v>1571</v>
      </c>
      <c r="F169" s="200" t="s">
        <v>215</v>
      </c>
      <c r="G169" s="226">
        <v>65926</v>
      </c>
      <c r="H169" s="200" t="s">
        <v>1572</v>
      </c>
      <c r="I169" s="200"/>
      <c r="J169" s="202" t="s">
        <v>220</v>
      </c>
      <c r="K169" s="200" t="s">
        <v>667</v>
      </c>
      <c r="L169" s="201" t="s">
        <v>7860</v>
      </c>
      <c r="M169" s="200" t="s">
        <v>20</v>
      </c>
      <c r="N169" s="200"/>
      <c r="O169" s="200"/>
      <c r="P169" s="200" t="s">
        <v>20</v>
      </c>
      <c r="Q169" s="200" t="s">
        <v>20</v>
      </c>
      <c r="R169" s="200" t="s">
        <v>432</v>
      </c>
      <c r="S169" s="200" t="s">
        <v>7562</v>
      </c>
      <c r="T169" s="200" t="s">
        <v>7549</v>
      </c>
      <c r="U169" s="199">
        <v>0.55349999999999999</v>
      </c>
      <c r="V169" s="200" t="s">
        <v>7549</v>
      </c>
      <c r="W169" s="198">
        <v>86</v>
      </c>
      <c r="X169" s="197">
        <f>(1-VLOOKUP(R169,[4]Start!$H$33:$I$40,2,FALSE)/100)*W169</f>
        <v>76.540000000000006</v>
      </c>
      <c r="Y169" s="197">
        <f>VLOOKUP(Q169,[4]Start!$C$9:$D$15,2,FALSE)+VLOOKUP(Q169,[4]Start!$C$23:$D$29,2,FALSE)</f>
        <v>23.27</v>
      </c>
      <c r="Z169" s="196">
        <f>(Y169/U169)+[4]Start!$D$19*(VLOOKUP(Q169,[4]Start!$M$33:$N$39,2,FALSE)/U169)+VLOOKUP(R169,[4]Start!$C$33:$D$40,2,FALSE)</f>
        <v>52.474887082204162</v>
      </c>
      <c r="AA169" s="185"/>
      <c r="AB169" s="179"/>
    </row>
    <row r="170" spans="2:28" ht="18.75" customHeight="1" x14ac:dyDescent="0.35">
      <c r="B170" s="195"/>
      <c r="C170" s="204" t="s">
        <v>55</v>
      </c>
      <c r="D170" s="203" t="s">
        <v>1596</v>
      </c>
      <c r="E170" s="200" t="s">
        <v>245</v>
      </c>
      <c r="F170" s="200" t="s">
        <v>1597</v>
      </c>
      <c r="G170" s="210">
        <v>7749</v>
      </c>
      <c r="H170" s="209" t="s">
        <v>1598</v>
      </c>
      <c r="I170" s="200"/>
      <c r="J170" s="202" t="s">
        <v>169</v>
      </c>
      <c r="K170" s="200" t="s">
        <v>1597</v>
      </c>
      <c r="L170" s="201" t="s">
        <v>7859</v>
      </c>
      <c r="M170" s="200" t="s">
        <v>110</v>
      </c>
      <c r="N170" s="200" t="s">
        <v>20</v>
      </c>
      <c r="O170" s="200" t="s">
        <v>249</v>
      </c>
      <c r="P170" s="206" t="s">
        <v>20</v>
      </c>
      <c r="Q170" s="200" t="s">
        <v>20</v>
      </c>
      <c r="R170" s="200" t="s">
        <v>432</v>
      </c>
      <c r="S170" s="200" t="s">
        <v>7562</v>
      </c>
      <c r="T170" s="200" t="s">
        <v>7549</v>
      </c>
      <c r="U170" s="199">
        <v>0.52200000000000002</v>
      </c>
      <c r="V170" s="200" t="s">
        <v>7549</v>
      </c>
      <c r="W170" s="208">
        <v>182</v>
      </c>
      <c r="X170" s="197">
        <f>(1-VLOOKUP(R170,[4]Start!$H$33:$I$40,2,FALSE)/100)*W170</f>
        <v>161.97999999999999</v>
      </c>
      <c r="Y170" s="197">
        <f>VLOOKUP(Q170,[4]Start!$C$9:$D$15,2,FALSE)+VLOOKUP(Q170,[4]Start!$C$23:$D$29,2,FALSE)</f>
        <v>23.27</v>
      </c>
      <c r="Z170" s="196">
        <f>(Y170/U170)+[4]Start!$D$19*(VLOOKUP(Q170,[4]Start!$M$33:$N$39,2,FALSE)/U170)+VLOOKUP(R170,[4]Start!$C$33:$D$40,2,FALSE)</f>
        <v>55.550957854406128</v>
      </c>
      <c r="AA170" s="185"/>
      <c r="AB170" s="179"/>
    </row>
    <row r="171" spans="2:28" ht="18.75" customHeight="1" x14ac:dyDescent="0.35">
      <c r="B171" s="195"/>
      <c r="C171" s="204" t="s">
        <v>55</v>
      </c>
      <c r="D171" s="203" t="s">
        <v>1606</v>
      </c>
      <c r="E171" s="200" t="s">
        <v>1607</v>
      </c>
      <c r="F171" s="199" t="s">
        <v>1608</v>
      </c>
      <c r="G171" s="207">
        <v>67655</v>
      </c>
      <c r="H171" s="199" t="s">
        <v>1609</v>
      </c>
      <c r="I171" s="199"/>
      <c r="J171" s="199" t="s">
        <v>98</v>
      </c>
      <c r="K171" s="199">
        <v>10</v>
      </c>
      <c r="L171" s="201" t="s">
        <v>7858</v>
      </c>
      <c r="M171" s="200" t="s">
        <v>110</v>
      </c>
      <c r="N171" s="206" t="s">
        <v>20</v>
      </c>
      <c r="O171" s="206" t="s">
        <v>249</v>
      </c>
      <c r="P171" s="206" t="s">
        <v>20</v>
      </c>
      <c r="Q171" s="200" t="s">
        <v>20</v>
      </c>
      <c r="R171" s="200" t="s">
        <v>432</v>
      </c>
      <c r="S171" s="200" t="s">
        <v>7536</v>
      </c>
      <c r="T171" s="200" t="s">
        <v>7549</v>
      </c>
      <c r="U171" s="199">
        <v>0.37290000000000001</v>
      </c>
      <c r="V171" s="200" t="s">
        <v>7549</v>
      </c>
      <c r="W171" s="197">
        <v>11.6</v>
      </c>
      <c r="X171" s="197">
        <f>(1-VLOOKUP(R171,[4]Start!$H$33:$I$40,2,FALSE)/100)*W171</f>
        <v>10.324</v>
      </c>
      <c r="Y171" s="197">
        <f>VLOOKUP(Q171,[4]Start!$C$9:$D$15,2,FALSE)+VLOOKUP(Q171,[4]Start!$C$23:$D$29,2,FALSE)</f>
        <v>23.27</v>
      </c>
      <c r="Z171" s="196">
        <f>(Y171/U171)+[4]Start!$D$19*(VLOOKUP(Q171,[4]Start!$M$33:$N$39,2,FALSE)/U171)+VLOOKUP(R171,[4]Start!$C$33:$D$40,2,FALSE)</f>
        <v>77.162644140520243</v>
      </c>
      <c r="AA171" s="185"/>
      <c r="AB171" s="179"/>
    </row>
    <row r="172" spans="2:28" ht="18.75" customHeight="1" x14ac:dyDescent="0.35">
      <c r="B172" s="195"/>
      <c r="C172" s="204" t="s">
        <v>55</v>
      </c>
      <c r="D172" s="203" t="s">
        <v>1612</v>
      </c>
      <c r="E172" s="200" t="s">
        <v>1607</v>
      </c>
      <c r="F172" s="200" t="s">
        <v>1608</v>
      </c>
      <c r="G172" s="210">
        <v>67655</v>
      </c>
      <c r="H172" s="209" t="s">
        <v>1609</v>
      </c>
      <c r="I172" s="200"/>
      <c r="J172" s="202" t="s">
        <v>98</v>
      </c>
      <c r="K172" s="200">
        <v>20</v>
      </c>
      <c r="L172" s="201" t="s">
        <v>7857</v>
      </c>
      <c r="M172" s="200" t="s">
        <v>32</v>
      </c>
      <c r="N172" s="200"/>
      <c r="O172" s="200"/>
      <c r="P172" s="206" t="s">
        <v>32</v>
      </c>
      <c r="Q172" s="200" t="s">
        <v>32</v>
      </c>
      <c r="R172" s="200" t="s">
        <v>32</v>
      </c>
      <c r="S172" s="200" t="s">
        <v>7536</v>
      </c>
      <c r="T172" s="200" t="s">
        <v>7549</v>
      </c>
      <c r="U172" s="199">
        <v>0.41499999999999998</v>
      </c>
      <c r="V172" s="200" t="s">
        <v>7549</v>
      </c>
      <c r="W172" s="208">
        <v>13.4</v>
      </c>
      <c r="X172" s="197">
        <f>(1-VLOOKUP(R172,[4]Start!$H$33:$I$40,2,FALSE)/100)*W172</f>
        <v>10.452</v>
      </c>
      <c r="Y172" s="197">
        <f>VLOOKUP(Q172,[4]Start!$C$9:$D$15,2,FALSE)+VLOOKUP(Q172,[4]Start!$C$23:$D$29,2,FALSE)</f>
        <v>12.53</v>
      </c>
      <c r="Z172" s="196">
        <f>(Y172/U172)+[4]Start!$D$19*(VLOOKUP(Q172,[4]Start!$M$33:$N$39,2,FALSE)/U172)+VLOOKUP(R172,[4]Start!$C$33:$D$40,2,FALSE)</f>
        <v>51.46915662650602</v>
      </c>
      <c r="AA172" s="185"/>
      <c r="AB172" s="179"/>
    </row>
    <row r="173" spans="2:28" ht="18.75" customHeight="1" x14ac:dyDescent="0.35">
      <c r="B173" s="195"/>
      <c r="C173" s="204" t="s">
        <v>55</v>
      </c>
      <c r="D173" s="203" t="s">
        <v>1640</v>
      </c>
      <c r="E173" s="200" t="s">
        <v>1641</v>
      </c>
      <c r="F173" s="200" t="s">
        <v>1642</v>
      </c>
      <c r="G173" s="220">
        <v>76189</v>
      </c>
      <c r="H173" s="200" t="s">
        <v>1630</v>
      </c>
      <c r="I173" s="200"/>
      <c r="J173" s="202" t="s">
        <v>57</v>
      </c>
      <c r="K173" s="200" t="s">
        <v>1643</v>
      </c>
      <c r="L173" s="201" t="s">
        <v>7741</v>
      </c>
      <c r="M173" s="200" t="s">
        <v>110</v>
      </c>
      <c r="N173" s="200" t="s">
        <v>20</v>
      </c>
      <c r="O173" s="200" t="s">
        <v>651</v>
      </c>
      <c r="P173" s="200" t="s">
        <v>20</v>
      </c>
      <c r="Q173" s="200" t="s">
        <v>20</v>
      </c>
      <c r="R173" s="200" t="s">
        <v>432</v>
      </c>
      <c r="S173" s="200" t="s">
        <v>7536</v>
      </c>
      <c r="T173" s="200" t="s">
        <v>7549</v>
      </c>
      <c r="U173" s="199">
        <v>0.3674</v>
      </c>
      <c r="V173" s="200" t="s">
        <v>7549</v>
      </c>
      <c r="W173" s="198">
        <v>33</v>
      </c>
      <c r="X173" s="197">
        <f>(1-VLOOKUP(R173,[4]Start!$H$33:$I$40,2,FALSE)/100)*W173</f>
        <v>29.37</v>
      </c>
      <c r="Y173" s="197">
        <f>VLOOKUP(Q173,[4]Start!$C$9:$D$15,2,FALSE)+VLOOKUP(Q173,[4]Start!$C$23:$D$29,2,FALSE)</f>
        <v>23.27</v>
      </c>
      <c r="Z173" s="196">
        <f>(Y173/U173)+[4]Start!$D$19*(VLOOKUP(Q173,[4]Start!$M$33:$N$39,2,FALSE)/U173)+VLOOKUP(R173,[4]Start!$C$33:$D$40,2,FALSE)</f>
        <v>78.295318454001091</v>
      </c>
      <c r="AA173" s="185"/>
      <c r="AB173" s="179"/>
    </row>
    <row r="174" spans="2:28" ht="18.75" customHeight="1" x14ac:dyDescent="0.35">
      <c r="B174" s="195"/>
      <c r="C174" s="204" t="s">
        <v>55</v>
      </c>
      <c r="D174" s="203" t="s">
        <v>1644</v>
      </c>
      <c r="E174" s="200" t="s">
        <v>1645</v>
      </c>
      <c r="F174" s="200" t="s">
        <v>1646</v>
      </c>
      <c r="G174" s="207">
        <v>76187</v>
      </c>
      <c r="H174" s="200" t="s">
        <v>1630</v>
      </c>
      <c r="I174" s="200"/>
      <c r="J174" s="202" t="s">
        <v>57</v>
      </c>
      <c r="K174" s="200" t="s">
        <v>1647</v>
      </c>
      <c r="L174" s="201" t="s">
        <v>7856</v>
      </c>
      <c r="M174" s="200" t="s">
        <v>110</v>
      </c>
      <c r="N174" s="200" t="s">
        <v>27</v>
      </c>
      <c r="O174" s="200" t="s">
        <v>20</v>
      </c>
      <c r="P174" s="200" t="s">
        <v>27</v>
      </c>
      <c r="Q174" s="200" t="s">
        <v>559</v>
      </c>
      <c r="R174" s="200" t="s">
        <v>559</v>
      </c>
      <c r="S174" s="200" t="s">
        <v>7536</v>
      </c>
      <c r="T174" s="200" t="s">
        <v>7549</v>
      </c>
      <c r="U174" s="199">
        <v>0.3795</v>
      </c>
      <c r="V174" s="200" t="s">
        <v>7549</v>
      </c>
      <c r="W174" s="198">
        <v>45</v>
      </c>
      <c r="X174" s="197">
        <f>(1-VLOOKUP(R174,[4]Start!$H$33:$I$40,2,FALSE)/100)*W174</f>
        <v>38.25</v>
      </c>
      <c r="Y174" s="197">
        <f>VLOOKUP(Q174,[4]Start!$C$9:$D$15,2,FALSE)+VLOOKUP(Q174,[4]Start!$C$23:$D$29,2,FALSE)</f>
        <v>33.223832923832894</v>
      </c>
      <c r="Z174" s="196">
        <f>(Y174/U174)+[4]Start!$D$19*(VLOOKUP(Q174,[4]Start!$M$33:$N$39,2,FALSE)/U174)+VLOOKUP(R174,[4]Start!$C$33:$D$40,2,FALSE)</f>
        <v>106.69652944356494</v>
      </c>
      <c r="AA174" s="185"/>
      <c r="AB174" s="179"/>
    </row>
    <row r="175" spans="2:28" ht="18.75" customHeight="1" x14ac:dyDescent="0.35">
      <c r="B175" s="195"/>
      <c r="C175" s="204" t="s">
        <v>55</v>
      </c>
      <c r="D175" s="203" t="s">
        <v>1648</v>
      </c>
      <c r="E175" s="200" t="s">
        <v>1645</v>
      </c>
      <c r="F175" s="200" t="s">
        <v>1646</v>
      </c>
      <c r="G175" s="207">
        <v>76187</v>
      </c>
      <c r="H175" s="200" t="s">
        <v>1630</v>
      </c>
      <c r="I175" s="200"/>
      <c r="J175" s="202" t="s">
        <v>57</v>
      </c>
      <c r="K175" s="200" t="s">
        <v>1649</v>
      </c>
      <c r="L175" s="201" t="s">
        <v>7856</v>
      </c>
      <c r="M175" s="200" t="s">
        <v>110</v>
      </c>
      <c r="N175" s="200" t="s">
        <v>27</v>
      </c>
      <c r="O175" s="200" t="s">
        <v>20</v>
      </c>
      <c r="P175" s="200" t="s">
        <v>27</v>
      </c>
      <c r="Q175" s="200" t="s">
        <v>559</v>
      </c>
      <c r="R175" s="200" t="s">
        <v>559</v>
      </c>
      <c r="S175" s="200" t="s">
        <v>7536</v>
      </c>
      <c r="T175" s="200" t="s">
        <v>7549</v>
      </c>
      <c r="U175" s="199">
        <v>0.3795</v>
      </c>
      <c r="V175" s="200" t="s">
        <v>7549</v>
      </c>
      <c r="W175" s="198">
        <v>25</v>
      </c>
      <c r="X175" s="197">
        <f>(1-VLOOKUP(R175,[4]Start!$H$33:$I$40,2,FALSE)/100)*W175</f>
        <v>21.25</v>
      </c>
      <c r="Y175" s="197">
        <f>VLOOKUP(Q175,[4]Start!$C$9:$D$15,2,FALSE)+VLOOKUP(Q175,[4]Start!$C$23:$D$29,2,FALSE)</f>
        <v>33.223832923832894</v>
      </c>
      <c r="Z175" s="196">
        <f>(Y175/U175)+[4]Start!$D$19*(VLOOKUP(Q175,[4]Start!$M$33:$N$39,2,FALSE)/U175)+VLOOKUP(R175,[4]Start!$C$33:$D$40,2,FALSE)</f>
        <v>106.69652944356494</v>
      </c>
      <c r="AA175" s="185"/>
      <c r="AB175" s="179"/>
    </row>
    <row r="176" spans="2:28" ht="18.75" customHeight="1" x14ac:dyDescent="0.35">
      <c r="B176" s="195"/>
      <c r="C176" s="204" t="s">
        <v>55</v>
      </c>
      <c r="D176" s="203" t="s">
        <v>1650</v>
      </c>
      <c r="E176" s="200" t="s">
        <v>102</v>
      </c>
      <c r="F176" s="200" t="s">
        <v>1636</v>
      </c>
      <c r="G176" s="207">
        <v>76189</v>
      </c>
      <c r="H176" s="200" t="s">
        <v>1630</v>
      </c>
      <c r="I176" s="200" t="s">
        <v>1637</v>
      </c>
      <c r="J176" s="202" t="s">
        <v>57</v>
      </c>
      <c r="K176" s="200" t="s">
        <v>1651</v>
      </c>
      <c r="L176" s="201" t="s">
        <v>7855</v>
      </c>
      <c r="M176" s="200" t="s">
        <v>32</v>
      </c>
      <c r="N176" s="200"/>
      <c r="O176" s="200"/>
      <c r="P176" s="200" t="s">
        <v>32</v>
      </c>
      <c r="Q176" s="200" t="s">
        <v>32</v>
      </c>
      <c r="R176" s="200" t="s">
        <v>32</v>
      </c>
      <c r="S176" s="200" t="s">
        <v>7536</v>
      </c>
      <c r="T176" s="200" t="s">
        <v>7549</v>
      </c>
      <c r="U176" s="199">
        <v>0.4375</v>
      </c>
      <c r="V176" s="200" t="s">
        <v>7549</v>
      </c>
      <c r="W176" s="198">
        <v>517</v>
      </c>
      <c r="X176" s="197">
        <f>(1-VLOOKUP(R176,[4]Start!$H$33:$I$40,2,FALSE)/100)*W176</f>
        <v>403.26</v>
      </c>
      <c r="Y176" s="197">
        <f>VLOOKUP(Q176,[4]Start!$C$9:$D$15,2,FALSE)+VLOOKUP(Q176,[4]Start!$C$23:$D$29,2,FALSE)</f>
        <v>12.53</v>
      </c>
      <c r="Z176" s="196">
        <f>(Y176/U176)+[4]Start!$D$19*(VLOOKUP(Q176,[4]Start!$M$33:$N$39,2,FALSE)/U176)+VLOOKUP(R176,[4]Start!$C$33:$D$40,2,FALSE)</f>
        <v>48.889028571428568</v>
      </c>
      <c r="AA176" s="185"/>
      <c r="AB176" s="179"/>
    </row>
    <row r="177" spans="2:28" ht="18.75" customHeight="1" x14ac:dyDescent="0.35">
      <c r="B177" s="195"/>
      <c r="C177" s="204" t="s">
        <v>55</v>
      </c>
      <c r="D177" s="203" t="s">
        <v>1652</v>
      </c>
      <c r="E177" s="200" t="s">
        <v>102</v>
      </c>
      <c r="F177" s="200" t="s">
        <v>1636</v>
      </c>
      <c r="G177" s="207">
        <v>76189</v>
      </c>
      <c r="H177" s="200" t="s">
        <v>1630</v>
      </c>
      <c r="I177" s="200" t="s">
        <v>1637</v>
      </c>
      <c r="J177" s="202" t="s">
        <v>57</v>
      </c>
      <c r="K177" s="200" t="s">
        <v>1653</v>
      </c>
      <c r="L177" s="201" t="s">
        <v>7854</v>
      </c>
      <c r="M177" s="200" t="s">
        <v>32</v>
      </c>
      <c r="N177" s="200"/>
      <c r="O177" s="200"/>
      <c r="P177" s="200" t="s">
        <v>32</v>
      </c>
      <c r="Q177" s="200" t="s">
        <v>32</v>
      </c>
      <c r="R177" s="200" t="s">
        <v>32</v>
      </c>
      <c r="S177" s="200" t="s">
        <v>7536</v>
      </c>
      <c r="T177" s="200" t="s">
        <v>7549</v>
      </c>
      <c r="U177" s="199">
        <v>0.46</v>
      </c>
      <c r="V177" s="200" t="s">
        <v>7549</v>
      </c>
      <c r="W177" s="198">
        <v>834</v>
      </c>
      <c r="X177" s="197">
        <f>(1-VLOOKUP(R177,[4]Start!$H$33:$I$40,2,FALSE)/100)*W177</f>
        <v>650.52</v>
      </c>
      <c r="Y177" s="197">
        <f>VLOOKUP(Q177,[4]Start!$C$9:$D$15,2,FALSE)+VLOOKUP(Q177,[4]Start!$C$23:$D$29,2,FALSE)</f>
        <v>12.53</v>
      </c>
      <c r="Z177" s="196">
        <f>(Y177/U177)+[4]Start!$D$19*(VLOOKUP(Q177,[4]Start!$M$33:$N$39,2,FALSE)/U177)+VLOOKUP(R177,[4]Start!$C$33:$D$40,2,FALSE)</f>
        <v>46.561304347826081</v>
      </c>
      <c r="AA177" s="185"/>
      <c r="AB177" s="179"/>
    </row>
    <row r="178" spans="2:28" ht="18.75" customHeight="1" x14ac:dyDescent="0.35">
      <c r="B178" s="195"/>
      <c r="C178" s="204" t="s">
        <v>55</v>
      </c>
      <c r="D178" s="203" t="s">
        <v>1014</v>
      </c>
      <c r="E178" s="200" t="s">
        <v>335</v>
      </c>
      <c r="F178" s="200" t="s">
        <v>1015</v>
      </c>
      <c r="G178" s="207">
        <v>45329</v>
      </c>
      <c r="H178" s="200" t="s">
        <v>1016</v>
      </c>
      <c r="I178" s="200"/>
      <c r="J178" s="202" t="s">
        <v>54</v>
      </c>
      <c r="K178" s="200" t="s">
        <v>297</v>
      </c>
      <c r="L178" s="201" t="s">
        <v>7853</v>
      </c>
      <c r="M178" s="200" t="s">
        <v>16</v>
      </c>
      <c r="N178" s="200"/>
      <c r="O178" s="200"/>
      <c r="P178" s="200" t="s">
        <v>16</v>
      </c>
      <c r="Q178" s="200" t="s">
        <v>16</v>
      </c>
      <c r="R178" s="200" t="s">
        <v>16</v>
      </c>
      <c r="S178" s="200" t="s">
        <v>7536</v>
      </c>
      <c r="T178" s="200" t="s">
        <v>7549</v>
      </c>
      <c r="U178" s="199">
        <v>0.33</v>
      </c>
      <c r="V178" s="200" t="s">
        <v>7549</v>
      </c>
      <c r="W178" s="198">
        <v>38</v>
      </c>
      <c r="X178" s="197">
        <f>(1-VLOOKUP(R178,[4]Start!$H$33:$I$40,2,FALSE)/100)*W178</f>
        <v>32.299999999999997</v>
      </c>
      <c r="Y178" s="197">
        <f>VLOOKUP(Q178,[4]Start!$C$9:$D$15,2,FALSE)+VLOOKUP(Q178,[4]Start!$C$23:$D$29,2,FALSE)</f>
        <v>0</v>
      </c>
      <c r="Z178" s="196">
        <f>(Y178/U178)+[4]Start!$D$19*(VLOOKUP(Q178,[4]Start!$M$33:$N$39,2,FALSE)/U178)+VLOOKUP(R178,[4]Start!$C$33:$D$40,2,FALSE)</f>
        <v>1</v>
      </c>
      <c r="AA178" s="185"/>
      <c r="AB178" s="179"/>
    </row>
    <row r="179" spans="2:28" ht="18.75" customHeight="1" x14ac:dyDescent="0.35">
      <c r="B179" s="195"/>
      <c r="C179" s="204" t="s">
        <v>55</v>
      </c>
      <c r="D179" s="203" t="s">
        <v>1666</v>
      </c>
      <c r="E179" s="200" t="s">
        <v>1662</v>
      </c>
      <c r="F179" s="200" t="s">
        <v>1667</v>
      </c>
      <c r="G179" s="207">
        <v>34134</v>
      </c>
      <c r="H179" s="200" t="s">
        <v>1657</v>
      </c>
      <c r="I179" s="200"/>
      <c r="J179" s="202" t="s">
        <v>220</v>
      </c>
      <c r="K179" s="200"/>
      <c r="L179" s="201" t="s">
        <v>7852</v>
      </c>
      <c r="M179" s="200" t="s">
        <v>20</v>
      </c>
      <c r="N179" s="200"/>
      <c r="O179" s="200"/>
      <c r="P179" s="200" t="s">
        <v>20</v>
      </c>
      <c r="Q179" s="200" t="s">
        <v>20</v>
      </c>
      <c r="R179" s="200" t="s">
        <v>432</v>
      </c>
      <c r="S179" s="200" t="s">
        <v>7536</v>
      </c>
      <c r="T179" s="200" t="s">
        <v>7549</v>
      </c>
      <c r="U179" s="199">
        <v>0.37180000000000002</v>
      </c>
      <c r="V179" s="200" t="s">
        <v>7549</v>
      </c>
      <c r="W179" s="198">
        <v>50</v>
      </c>
      <c r="X179" s="197">
        <f>(1-VLOOKUP(R179,[4]Start!$H$33:$I$40,2,FALSE)/100)*W179</f>
        <v>44.5</v>
      </c>
      <c r="Y179" s="197">
        <f>VLOOKUP(Q179,[4]Start!$C$9:$D$15,2,FALSE)+VLOOKUP(Q179,[4]Start!$C$23:$D$29,2,FALSE)</f>
        <v>23.27</v>
      </c>
      <c r="Z179" s="196">
        <f>(Y179/U179)+[4]Start!$D$19*(VLOOKUP(Q179,[4]Start!$M$33:$N$39,2,FALSE)/U179)+VLOOKUP(R179,[4]Start!$C$33:$D$40,2,FALSE)</f>
        <v>77.386498117267337</v>
      </c>
      <c r="AA179" s="185"/>
      <c r="AB179" s="179"/>
    </row>
    <row r="180" spans="2:28" ht="18.75" customHeight="1" x14ac:dyDescent="0.35">
      <c r="B180" s="195"/>
      <c r="C180" s="204" t="s">
        <v>55</v>
      </c>
      <c r="D180" s="203" t="s">
        <v>1661</v>
      </c>
      <c r="E180" s="200" t="s">
        <v>1662</v>
      </c>
      <c r="F180" s="206" t="s">
        <v>1663</v>
      </c>
      <c r="G180" s="210">
        <v>34134</v>
      </c>
      <c r="H180" s="209" t="s">
        <v>1657</v>
      </c>
      <c r="I180" s="206"/>
      <c r="J180" s="199" t="s">
        <v>220</v>
      </c>
      <c r="K180" s="200"/>
      <c r="L180" s="201" t="s">
        <v>7851</v>
      </c>
      <c r="M180" s="200" t="s">
        <v>110</v>
      </c>
      <c r="N180" s="206" t="s">
        <v>18</v>
      </c>
      <c r="O180" s="200" t="s">
        <v>1664</v>
      </c>
      <c r="P180" s="206" t="s">
        <v>18</v>
      </c>
      <c r="Q180" s="200" t="s">
        <v>18</v>
      </c>
      <c r="R180" s="200" t="s">
        <v>18</v>
      </c>
      <c r="S180" s="200" t="s">
        <v>7536</v>
      </c>
      <c r="T180" s="200" t="s">
        <v>7549</v>
      </c>
      <c r="U180" s="199">
        <v>0.37359999999999999</v>
      </c>
      <c r="V180" s="200" t="s">
        <v>7549</v>
      </c>
      <c r="W180" s="208">
        <v>33.5</v>
      </c>
      <c r="X180" s="197">
        <f>(1-VLOOKUP(R180,[4]Start!$H$33:$I$40,2,FALSE)/100)*W180</f>
        <v>29.145</v>
      </c>
      <c r="Y180" s="197">
        <f>VLOOKUP(Q180,[4]Start!$C$9:$D$15,2,FALSE)+VLOOKUP(Q180,[4]Start!$C$23:$D$29,2,FALSE)</f>
        <v>3.1</v>
      </c>
      <c r="Z180" s="196">
        <f>(Y180/U180)+[4]Start!$D$19*(VLOOKUP(Q180,[4]Start!$M$33:$N$39,2,FALSE)/U180)+VLOOKUP(R180,[4]Start!$C$33:$D$40,2,FALSE)</f>
        <v>36.599357601713074</v>
      </c>
      <c r="AA180" s="185"/>
      <c r="AB180" s="179"/>
    </row>
    <row r="181" spans="2:28" ht="18.75" customHeight="1" x14ac:dyDescent="0.35">
      <c r="B181" s="195"/>
      <c r="C181" s="204" t="s">
        <v>55</v>
      </c>
      <c r="D181" s="203" t="s">
        <v>1684</v>
      </c>
      <c r="E181" s="200" t="s">
        <v>1685</v>
      </c>
      <c r="F181" s="200" t="s">
        <v>1686</v>
      </c>
      <c r="G181" s="207">
        <v>24149</v>
      </c>
      <c r="H181" s="200" t="s">
        <v>1681</v>
      </c>
      <c r="I181" s="200"/>
      <c r="J181" s="202" t="s">
        <v>78</v>
      </c>
      <c r="K181" s="200"/>
      <c r="L181" s="201" t="s">
        <v>7850</v>
      </c>
      <c r="M181" s="200" t="s">
        <v>32</v>
      </c>
      <c r="N181" s="200"/>
      <c r="O181" s="200"/>
      <c r="P181" s="206" t="s">
        <v>32</v>
      </c>
      <c r="Q181" s="200" t="s">
        <v>32</v>
      </c>
      <c r="R181" s="200" t="s">
        <v>32</v>
      </c>
      <c r="S181" s="200" t="s">
        <v>7536</v>
      </c>
      <c r="T181" s="200" t="s">
        <v>7549</v>
      </c>
      <c r="U181" s="199">
        <v>0.40500000000000003</v>
      </c>
      <c r="V181" s="200" t="s">
        <v>7549</v>
      </c>
      <c r="W181" s="198">
        <v>323</v>
      </c>
      <c r="X181" s="197">
        <f>(1-VLOOKUP(R181,[4]Start!$H$33:$I$40,2,FALSE)/100)*W181</f>
        <v>251.94</v>
      </c>
      <c r="Y181" s="197">
        <f>VLOOKUP(Q181,[4]Start!$C$9:$D$15,2,FALSE)+VLOOKUP(Q181,[4]Start!$C$23:$D$29,2,FALSE)</f>
        <v>12.53</v>
      </c>
      <c r="Z181" s="196">
        <f>(Y181/U181)+[4]Start!$D$19*(VLOOKUP(Q181,[4]Start!$M$33:$N$39,2,FALSE)/U181)+VLOOKUP(R181,[4]Start!$C$33:$D$40,2,FALSE)</f>
        <v>52.707901234567899</v>
      </c>
      <c r="AA181" s="185"/>
      <c r="AB181" s="179"/>
    </row>
    <row r="182" spans="2:28" ht="18.75" customHeight="1" x14ac:dyDescent="0.35">
      <c r="B182" s="195"/>
      <c r="C182" s="204" t="s">
        <v>55</v>
      </c>
      <c r="D182" s="203" t="s">
        <v>1678</v>
      </c>
      <c r="E182" s="200" t="s">
        <v>1679</v>
      </c>
      <c r="F182" s="200" t="s">
        <v>1680</v>
      </c>
      <c r="G182" s="210">
        <v>24116</v>
      </c>
      <c r="H182" s="209" t="s">
        <v>1681</v>
      </c>
      <c r="I182" s="200"/>
      <c r="J182" s="202" t="s">
        <v>78</v>
      </c>
      <c r="K182" s="200"/>
      <c r="L182" s="201" t="s">
        <v>7849</v>
      </c>
      <c r="M182" s="200" t="s">
        <v>20</v>
      </c>
      <c r="N182" s="200" t="s">
        <v>20</v>
      </c>
      <c r="O182" s="200" t="s">
        <v>651</v>
      </c>
      <c r="P182" s="206" t="s">
        <v>20</v>
      </c>
      <c r="Q182" s="200" t="s">
        <v>20</v>
      </c>
      <c r="R182" s="200" t="s">
        <v>432</v>
      </c>
      <c r="S182" s="200" t="s">
        <v>7536</v>
      </c>
      <c r="T182" s="200" t="s">
        <v>7549</v>
      </c>
      <c r="U182" s="199">
        <v>0.39050000000000001</v>
      </c>
      <c r="V182" s="200" t="s">
        <v>7549</v>
      </c>
      <c r="W182" s="208">
        <v>21.5</v>
      </c>
      <c r="X182" s="197">
        <f>(1-VLOOKUP(R182,[4]Start!$H$33:$I$40,2,FALSE)/100)*W182</f>
        <v>19.135000000000002</v>
      </c>
      <c r="Y182" s="197">
        <f>VLOOKUP(Q182,[4]Start!$C$9:$D$15,2,FALSE)+VLOOKUP(Q182,[4]Start!$C$23:$D$29,2,FALSE)</f>
        <v>23.27</v>
      </c>
      <c r="Z182" s="196">
        <f>(Y182/U182)+[4]Start!$D$19*(VLOOKUP(Q182,[4]Start!$M$33:$N$39,2,FALSE)/U182)+VLOOKUP(R182,[4]Start!$C$33:$D$40,2,FALSE)</f>
        <v>73.75249679897567</v>
      </c>
      <c r="AA182" s="185"/>
      <c r="AB182" s="179"/>
    </row>
    <row r="183" spans="2:28" ht="18.75" customHeight="1" x14ac:dyDescent="0.35">
      <c r="B183" s="195"/>
      <c r="C183" s="204" t="s">
        <v>55</v>
      </c>
      <c r="D183" s="203" t="s">
        <v>1691</v>
      </c>
      <c r="E183" s="200" t="s">
        <v>1692</v>
      </c>
      <c r="F183" s="200" t="s">
        <v>1693</v>
      </c>
      <c r="G183" s="207">
        <v>32278</v>
      </c>
      <c r="H183" s="221" t="s">
        <v>1694</v>
      </c>
      <c r="I183" s="200"/>
      <c r="J183" s="202" t="s">
        <v>54</v>
      </c>
      <c r="K183" s="200"/>
      <c r="L183" s="201" t="s">
        <v>7848</v>
      </c>
      <c r="M183" s="200" t="s">
        <v>110</v>
      </c>
      <c r="N183" s="200" t="s">
        <v>20</v>
      </c>
      <c r="O183" s="200" t="s">
        <v>651</v>
      </c>
      <c r="P183" s="200" t="s">
        <v>20</v>
      </c>
      <c r="Q183" s="200" t="s">
        <v>20</v>
      </c>
      <c r="R183" s="200" t="s">
        <v>432</v>
      </c>
      <c r="S183" s="200" t="s">
        <v>7562</v>
      </c>
      <c r="T183" s="200" t="s">
        <v>7549</v>
      </c>
      <c r="U183" s="199">
        <v>0.45450000000000002</v>
      </c>
      <c r="V183" s="200" t="s">
        <v>7549</v>
      </c>
      <c r="W183" s="198">
        <v>146.5</v>
      </c>
      <c r="X183" s="197">
        <f>(1-VLOOKUP(R183,[4]Start!$H$33:$I$40,2,FALSE)/100)*W183</f>
        <v>130.38499999999999</v>
      </c>
      <c r="Y183" s="197">
        <f>VLOOKUP(Q183,[4]Start!$C$9:$D$15,2,FALSE)+VLOOKUP(Q183,[4]Start!$C$23:$D$29,2,FALSE)</f>
        <v>23.27</v>
      </c>
      <c r="Z183" s="196">
        <f>(Y183/U183)+[4]Start!$D$19*(VLOOKUP(Q183,[4]Start!$M$33:$N$39,2,FALSE)/U183)+VLOOKUP(R183,[4]Start!$C$33:$D$40,2,FALSE)</f>
        <v>63.578327832783273</v>
      </c>
      <c r="AA183" s="185"/>
      <c r="AB183" s="179"/>
    </row>
    <row r="184" spans="2:28" ht="18.75" customHeight="1" x14ac:dyDescent="0.35">
      <c r="B184" s="195"/>
      <c r="C184" s="204" t="s">
        <v>55</v>
      </c>
      <c r="D184" s="203" t="s">
        <v>1720</v>
      </c>
      <c r="E184" s="200" t="s">
        <v>1721</v>
      </c>
      <c r="F184" s="200" t="s">
        <v>1722</v>
      </c>
      <c r="G184" s="210">
        <v>50769</v>
      </c>
      <c r="H184" s="209" t="s">
        <v>1710</v>
      </c>
      <c r="I184" s="200"/>
      <c r="J184" s="202" t="s">
        <v>54</v>
      </c>
      <c r="K184" s="200" t="s">
        <v>572</v>
      </c>
      <c r="L184" s="201" t="s">
        <v>7847</v>
      </c>
      <c r="M184" s="200" t="s">
        <v>18</v>
      </c>
      <c r="N184" s="200"/>
      <c r="O184" s="200"/>
      <c r="P184" s="206" t="s">
        <v>18</v>
      </c>
      <c r="Q184" s="200" t="s">
        <v>18</v>
      </c>
      <c r="R184" s="200" t="s">
        <v>18</v>
      </c>
      <c r="S184" s="200" t="s">
        <v>7536</v>
      </c>
      <c r="T184" s="200" t="s">
        <v>7549</v>
      </c>
      <c r="U184" s="199">
        <v>0.42399999999999999</v>
      </c>
      <c r="V184" s="200" t="s">
        <v>7549</v>
      </c>
      <c r="W184" s="208">
        <v>75.3</v>
      </c>
      <c r="X184" s="197">
        <f>(1-VLOOKUP(R184,[4]Start!$H$33:$I$40,2,FALSE)/100)*W184</f>
        <v>65.510999999999996</v>
      </c>
      <c r="Y184" s="197">
        <f>VLOOKUP(Q184,[4]Start!$C$9:$D$15,2,FALSE)+VLOOKUP(Q184,[4]Start!$C$23:$D$29,2,FALSE)</f>
        <v>3.1</v>
      </c>
      <c r="Z184" s="196">
        <f>(Y184/U184)+[4]Start!$D$19*(VLOOKUP(Q184,[4]Start!$M$33:$N$39,2,FALSE)/U184)+VLOOKUP(R184,[4]Start!$C$33:$D$40,2,FALSE)</f>
        <v>32.450943396226421</v>
      </c>
      <c r="AA184" s="185"/>
      <c r="AB184" s="179"/>
    </row>
    <row r="185" spans="2:28" ht="18.75" customHeight="1" x14ac:dyDescent="0.35">
      <c r="B185" s="195"/>
      <c r="C185" s="204" t="s">
        <v>55</v>
      </c>
      <c r="D185" s="203" t="s">
        <v>1723</v>
      </c>
      <c r="E185" s="200" t="s">
        <v>1721</v>
      </c>
      <c r="F185" s="200" t="s">
        <v>1724</v>
      </c>
      <c r="G185" s="207">
        <v>50735</v>
      </c>
      <c r="H185" s="200" t="s">
        <v>1710</v>
      </c>
      <c r="I185" s="200"/>
      <c r="J185" s="202" t="s">
        <v>54</v>
      </c>
      <c r="K185" s="200" t="s">
        <v>432</v>
      </c>
      <c r="L185" s="201" t="s">
        <v>7846</v>
      </c>
      <c r="M185" s="200" t="s">
        <v>20</v>
      </c>
      <c r="N185" s="200"/>
      <c r="O185" s="200"/>
      <c r="P185" s="200" t="s">
        <v>20</v>
      </c>
      <c r="Q185" s="200" t="s">
        <v>20</v>
      </c>
      <c r="R185" s="200" t="s">
        <v>432</v>
      </c>
      <c r="S185" s="200" t="s">
        <v>7562</v>
      </c>
      <c r="T185" s="200" t="s">
        <v>7549</v>
      </c>
      <c r="U185" s="199">
        <v>0.57599999999999996</v>
      </c>
      <c r="V185" s="200" t="s">
        <v>7549</v>
      </c>
      <c r="W185" s="198">
        <v>413</v>
      </c>
      <c r="X185" s="197">
        <f>(1-VLOOKUP(R185,[4]Start!$H$33:$I$40,2,FALSE)/100)*W185</f>
        <v>367.57</v>
      </c>
      <c r="Y185" s="197">
        <f>VLOOKUP(Q185,[4]Start!$C$9:$D$15,2,FALSE)+VLOOKUP(Q185,[4]Start!$C$23:$D$29,2,FALSE)</f>
        <v>23.27</v>
      </c>
      <c r="Z185" s="196">
        <f>(Y185/U185)+[4]Start!$D$19*(VLOOKUP(Q185,[4]Start!$M$33:$N$39,2,FALSE)/U185)+VLOOKUP(R185,[4]Start!$C$33:$D$40,2,FALSE)</f>
        <v>50.483680555555559</v>
      </c>
      <c r="AA185" s="185"/>
      <c r="AB185" s="179"/>
    </row>
    <row r="186" spans="2:28" ht="18.75" customHeight="1" x14ac:dyDescent="0.35">
      <c r="B186" s="195"/>
      <c r="C186" s="204" t="s">
        <v>55</v>
      </c>
      <c r="D186" s="203" t="s">
        <v>1726</v>
      </c>
      <c r="E186" s="200" t="s">
        <v>1721</v>
      </c>
      <c r="F186" s="199" t="s">
        <v>1722</v>
      </c>
      <c r="G186" s="199">
        <v>50769</v>
      </c>
      <c r="H186" s="199" t="s">
        <v>1710</v>
      </c>
      <c r="I186" s="199"/>
      <c r="J186" s="202" t="s">
        <v>54</v>
      </c>
      <c r="K186" s="199" t="s">
        <v>432</v>
      </c>
      <c r="L186" s="201" t="s">
        <v>7845</v>
      </c>
      <c r="M186" s="199" t="s">
        <v>20</v>
      </c>
      <c r="N186" s="199"/>
      <c r="O186" s="199"/>
      <c r="P186" s="199" t="s">
        <v>20</v>
      </c>
      <c r="Q186" s="199" t="s">
        <v>20</v>
      </c>
      <c r="R186" s="200" t="s">
        <v>432</v>
      </c>
      <c r="S186" s="200" t="s">
        <v>7562</v>
      </c>
      <c r="T186" s="200" t="s">
        <v>7549</v>
      </c>
      <c r="U186" s="199">
        <v>0.55800000000000005</v>
      </c>
      <c r="V186" s="200" t="s">
        <v>7549</v>
      </c>
      <c r="W186" s="198">
        <v>108</v>
      </c>
      <c r="X186" s="197">
        <f>(1-VLOOKUP(R186,[4]Start!$H$33:$I$40,2,FALSE)/100)*W186</f>
        <v>96.12</v>
      </c>
      <c r="Y186" s="197">
        <f>VLOOKUP(Q186,[4]Start!$C$9:$D$15,2,FALSE)+VLOOKUP(Q186,[4]Start!$C$23:$D$29,2,FALSE)</f>
        <v>23.27</v>
      </c>
      <c r="Z186" s="196">
        <f>(Y186/U186)+[4]Start!$D$19*(VLOOKUP(Q186,[4]Start!$M$33:$N$39,2,FALSE)/U186)+VLOOKUP(R186,[4]Start!$C$33:$D$40,2,FALSE)</f>
        <v>52.063799283154118</v>
      </c>
      <c r="AA186" s="185"/>
      <c r="AB186" s="179"/>
    </row>
    <row r="187" spans="2:28" ht="18.75" customHeight="1" x14ac:dyDescent="0.35">
      <c r="B187" s="195"/>
      <c r="C187" s="204" t="s">
        <v>55</v>
      </c>
      <c r="D187" s="203" t="s">
        <v>1736</v>
      </c>
      <c r="E187" s="200" t="s">
        <v>1737</v>
      </c>
      <c r="F187" s="200" t="s">
        <v>7844</v>
      </c>
      <c r="G187" s="207">
        <v>50997</v>
      </c>
      <c r="H187" s="200" t="s">
        <v>1710</v>
      </c>
      <c r="I187" s="200" t="s">
        <v>1738</v>
      </c>
      <c r="J187" s="202" t="s">
        <v>54</v>
      </c>
      <c r="K187" s="200"/>
      <c r="L187" s="201" t="s">
        <v>7520</v>
      </c>
      <c r="M187" s="200" t="s">
        <v>27</v>
      </c>
      <c r="N187" s="200"/>
      <c r="O187" s="200"/>
      <c r="P187" s="200" t="s">
        <v>27</v>
      </c>
      <c r="Q187" s="200" t="s">
        <v>559</v>
      </c>
      <c r="R187" s="200" t="s">
        <v>559</v>
      </c>
      <c r="S187" s="200" t="s">
        <v>7562</v>
      </c>
      <c r="T187" s="200" t="s">
        <v>7549</v>
      </c>
      <c r="U187" s="199">
        <v>0.38</v>
      </c>
      <c r="V187" s="200" t="s">
        <v>7549</v>
      </c>
      <c r="W187" s="198">
        <v>114.4</v>
      </c>
      <c r="X187" s="197">
        <f>(1-VLOOKUP(R187,[4]Start!$H$33:$I$40,2,FALSE)/100)*W187</f>
        <v>97.240000000000009</v>
      </c>
      <c r="Y187" s="197">
        <f>VLOOKUP(Q187,[4]Start!$C$9:$D$15,2,FALSE)+VLOOKUP(Q187,[4]Start!$C$23:$D$29,2,FALSE)</f>
        <v>33.223832923832894</v>
      </c>
      <c r="Z187" s="196">
        <f>(Y187/U187)+[4]Start!$D$19*(VLOOKUP(Q187,[4]Start!$M$33:$N$39,2,FALSE)/U187)+VLOOKUP(R187,[4]Start!$C$33:$D$40,2,FALSE)</f>
        <v>106.55745506271813</v>
      </c>
      <c r="AA187" s="185"/>
      <c r="AB187" s="179"/>
    </row>
    <row r="188" spans="2:28" ht="18.75" customHeight="1" x14ac:dyDescent="0.35">
      <c r="B188" s="195"/>
      <c r="C188" s="204" t="s">
        <v>55</v>
      </c>
      <c r="D188" s="203" t="s">
        <v>1551</v>
      </c>
      <c r="E188" s="200" t="s">
        <v>932</v>
      </c>
      <c r="F188" s="200" t="s">
        <v>1552</v>
      </c>
      <c r="G188" s="207">
        <v>50351</v>
      </c>
      <c r="H188" s="200" t="s">
        <v>1553</v>
      </c>
      <c r="I188" s="200"/>
      <c r="J188" s="202" t="s">
        <v>54</v>
      </c>
      <c r="K188" s="200"/>
      <c r="L188" s="201" t="s">
        <v>7843</v>
      </c>
      <c r="M188" s="200" t="s">
        <v>20</v>
      </c>
      <c r="N188" s="200"/>
      <c r="O188" s="200"/>
      <c r="P188" s="200" t="s">
        <v>20</v>
      </c>
      <c r="Q188" s="200" t="s">
        <v>20</v>
      </c>
      <c r="R188" s="200" t="s">
        <v>432</v>
      </c>
      <c r="S188" s="200" t="s">
        <v>7562</v>
      </c>
      <c r="T188" s="200" t="s">
        <v>7549</v>
      </c>
      <c r="U188" s="199">
        <v>0.56699999999999995</v>
      </c>
      <c r="V188" s="200" t="s">
        <v>7549</v>
      </c>
      <c r="W188" s="198">
        <v>800</v>
      </c>
      <c r="X188" s="197">
        <f>(1-VLOOKUP(R188,[4]Start!$H$33:$I$40,2,FALSE)/100)*W188</f>
        <v>712</v>
      </c>
      <c r="Y188" s="197">
        <f>VLOOKUP(Q188,[4]Start!$C$9:$D$15,2,FALSE)+VLOOKUP(Q188,[4]Start!$C$23:$D$29,2,FALSE)</f>
        <v>23.27</v>
      </c>
      <c r="Z188" s="196">
        <f>(Y188/U188)+[4]Start!$D$19*(VLOOKUP(Q188,[4]Start!$M$33:$N$39,2,FALSE)/U188)+VLOOKUP(R188,[4]Start!$C$33:$D$40,2,FALSE)</f>
        <v>51.261199294532631</v>
      </c>
      <c r="AA188" s="185"/>
      <c r="AB188" s="179"/>
    </row>
    <row r="189" spans="2:28" ht="18.75" customHeight="1" x14ac:dyDescent="0.35">
      <c r="B189" s="195"/>
      <c r="C189" s="204" t="s">
        <v>55</v>
      </c>
      <c r="D189" s="203" t="s">
        <v>1554</v>
      </c>
      <c r="E189" s="200" t="s">
        <v>932</v>
      </c>
      <c r="F189" s="200" t="s">
        <v>1555</v>
      </c>
      <c r="G189" s="207">
        <v>50351</v>
      </c>
      <c r="H189" s="200" t="s">
        <v>1553</v>
      </c>
      <c r="I189" s="200"/>
      <c r="J189" s="202" t="s">
        <v>54</v>
      </c>
      <c r="K189" s="200"/>
      <c r="L189" s="201" t="s">
        <v>7842</v>
      </c>
      <c r="M189" s="200" t="s">
        <v>20</v>
      </c>
      <c r="N189" s="200"/>
      <c r="O189" s="200"/>
      <c r="P189" s="200" t="s">
        <v>20</v>
      </c>
      <c r="Q189" s="200" t="s">
        <v>20</v>
      </c>
      <c r="R189" s="200" t="s">
        <v>432</v>
      </c>
      <c r="S189" s="200" t="s">
        <v>7562</v>
      </c>
      <c r="T189" s="200" t="s">
        <v>7549</v>
      </c>
      <c r="U189" s="199">
        <v>0.59850000000000003</v>
      </c>
      <c r="V189" s="200" t="s">
        <v>7549</v>
      </c>
      <c r="W189" s="198">
        <v>430</v>
      </c>
      <c r="X189" s="197">
        <f>(1-VLOOKUP(R189,[4]Start!$H$33:$I$40,2,FALSE)/100)*W189</f>
        <v>382.7</v>
      </c>
      <c r="Y189" s="197">
        <f>VLOOKUP(Q189,[4]Start!$C$9:$D$15,2,FALSE)+VLOOKUP(Q189,[4]Start!$C$23:$D$29,2,FALSE)</f>
        <v>23.27</v>
      </c>
      <c r="Z189" s="196">
        <f>(Y189/U189)+[4]Start!$D$19*(VLOOKUP(Q189,[4]Start!$M$33:$N$39,2,FALSE)/U189)+VLOOKUP(R189,[4]Start!$C$33:$D$40,2,FALSE)</f>
        <v>48.642188805346699</v>
      </c>
      <c r="AA189" s="185"/>
      <c r="AB189" s="179"/>
    </row>
    <row r="190" spans="2:28" ht="18.75" customHeight="1" x14ac:dyDescent="0.35">
      <c r="B190" s="195"/>
      <c r="C190" s="204" t="s">
        <v>55</v>
      </c>
      <c r="D190" s="203" t="s">
        <v>1799</v>
      </c>
      <c r="E190" s="199" t="s">
        <v>254</v>
      </c>
      <c r="F190" s="199" t="s">
        <v>1800</v>
      </c>
      <c r="G190" s="213">
        <v>47809</v>
      </c>
      <c r="H190" s="199" t="s">
        <v>1788</v>
      </c>
      <c r="I190" s="199" t="s">
        <v>1801</v>
      </c>
      <c r="J190" s="202" t="s">
        <v>54</v>
      </c>
      <c r="K190" s="199" t="s">
        <v>938</v>
      </c>
      <c r="L190" s="201" t="s">
        <v>7841</v>
      </c>
      <c r="M190" s="199" t="s">
        <v>20</v>
      </c>
      <c r="N190" s="199"/>
      <c r="O190" s="199"/>
      <c r="P190" s="199" t="s">
        <v>20</v>
      </c>
      <c r="Q190" s="200" t="s">
        <v>20</v>
      </c>
      <c r="R190" s="200" t="s">
        <v>432</v>
      </c>
      <c r="S190" s="200" t="s">
        <v>7536</v>
      </c>
      <c r="T190" s="200" t="s">
        <v>7549</v>
      </c>
      <c r="U190" s="199">
        <v>0.38390000000000002</v>
      </c>
      <c r="V190" s="200" t="s">
        <v>7549</v>
      </c>
      <c r="W190" s="197">
        <v>25.8</v>
      </c>
      <c r="X190" s="197">
        <f>(1-VLOOKUP(R190,[4]Start!$H$33:$I$40,2,FALSE)/100)*W190</f>
        <v>22.962</v>
      </c>
      <c r="Y190" s="197">
        <f>VLOOKUP(Q190,[4]Start!$C$9:$D$15,2,FALSE)+VLOOKUP(Q190,[4]Start!$C$23:$D$29,2,FALSE)</f>
        <v>23.27</v>
      </c>
      <c r="Z190" s="196">
        <f>(Y190/U190)+[4]Start!$D$19*(VLOOKUP(Q190,[4]Start!$M$33:$N$39,2,FALSE)/U190)+VLOOKUP(R190,[4]Start!$C$33:$D$40,2,FALSE)</f>
        <v>74.99466006772596</v>
      </c>
      <c r="AA190" s="185"/>
      <c r="AB190" s="179"/>
    </row>
    <row r="191" spans="2:28" ht="18.75" customHeight="1" x14ac:dyDescent="0.35">
      <c r="B191" s="195"/>
      <c r="C191" s="204" t="s">
        <v>55</v>
      </c>
      <c r="D191" s="203" t="s">
        <v>1804</v>
      </c>
      <c r="E191" s="199" t="s">
        <v>254</v>
      </c>
      <c r="F191" s="199" t="s">
        <v>1805</v>
      </c>
      <c r="G191" s="213">
        <v>47809</v>
      </c>
      <c r="H191" s="199" t="s">
        <v>1788</v>
      </c>
      <c r="I191" s="199" t="s">
        <v>1801</v>
      </c>
      <c r="J191" s="202" t="s">
        <v>54</v>
      </c>
      <c r="K191" s="199" t="s">
        <v>1806</v>
      </c>
      <c r="L191" s="201" t="s">
        <v>7841</v>
      </c>
      <c r="M191" s="199" t="s">
        <v>20</v>
      </c>
      <c r="N191" s="199"/>
      <c r="O191" s="199" t="s">
        <v>1807</v>
      </c>
      <c r="P191" s="199" t="s">
        <v>20</v>
      </c>
      <c r="Q191" s="200" t="s">
        <v>20</v>
      </c>
      <c r="R191" s="200" t="s">
        <v>432</v>
      </c>
      <c r="S191" s="200" t="s">
        <v>7541</v>
      </c>
      <c r="T191" s="200" t="s">
        <v>7549</v>
      </c>
      <c r="U191" s="199">
        <v>0.44059999999999999</v>
      </c>
      <c r="V191" s="200" t="s">
        <v>7549</v>
      </c>
      <c r="W191" s="197">
        <v>14</v>
      </c>
      <c r="X191" s="197">
        <f>(1-VLOOKUP(R191,[4]Start!$H$33:$I$40,2,FALSE)/100)*W191</f>
        <v>12.46</v>
      </c>
      <c r="Y191" s="197">
        <f>VLOOKUP(Q191,[4]Start!$C$9:$D$15,2,FALSE)+VLOOKUP(Q191,[4]Start!$C$23:$D$29,2,FALSE)</f>
        <v>23.27</v>
      </c>
      <c r="Z191" s="196">
        <f>(Y191/U191)+[4]Start!$D$19*(VLOOKUP(Q191,[4]Start!$M$33:$N$39,2,FALSE)/U191)+VLOOKUP(R191,[4]Start!$C$33:$D$40,2,FALSE)</f>
        <v>65.536768043576942</v>
      </c>
      <c r="AA191" s="185"/>
      <c r="AB191" s="179"/>
    </row>
    <row r="192" spans="2:28" ht="18.75" customHeight="1" x14ac:dyDescent="0.35">
      <c r="B192" s="195"/>
      <c r="C192" s="204" t="s">
        <v>55</v>
      </c>
      <c r="D192" s="203" t="s">
        <v>1813</v>
      </c>
      <c r="E192" s="200" t="s">
        <v>1814</v>
      </c>
      <c r="F192" s="200" t="s">
        <v>1815</v>
      </c>
      <c r="G192" s="207">
        <v>47812</v>
      </c>
      <c r="H192" s="200" t="s">
        <v>1816</v>
      </c>
      <c r="I192" s="200" t="s">
        <v>1817</v>
      </c>
      <c r="J192" s="202" t="s">
        <v>54</v>
      </c>
      <c r="K192" s="200"/>
      <c r="L192" s="201" t="s">
        <v>7840</v>
      </c>
      <c r="M192" s="200" t="s">
        <v>110</v>
      </c>
      <c r="N192" s="200" t="s">
        <v>32</v>
      </c>
      <c r="O192" s="200" t="s">
        <v>1818</v>
      </c>
      <c r="P192" s="200" t="s">
        <v>32</v>
      </c>
      <c r="Q192" s="200" t="s">
        <v>32</v>
      </c>
      <c r="R192" s="200" t="s">
        <v>32</v>
      </c>
      <c r="S192" s="200" t="s">
        <v>7536</v>
      </c>
      <c r="T192" s="200" t="s">
        <v>7549</v>
      </c>
      <c r="U192" s="199">
        <v>0.3175</v>
      </c>
      <c r="V192" s="200" t="s">
        <v>7549</v>
      </c>
      <c r="W192" s="198">
        <v>26</v>
      </c>
      <c r="X192" s="197">
        <f>(1-VLOOKUP(R192,[4]Start!$H$33:$I$40,2,FALSE)/100)*W192</f>
        <v>20.28</v>
      </c>
      <c r="Y192" s="197">
        <f>VLOOKUP(Q192,[4]Start!$C$9:$D$15,2,FALSE)+VLOOKUP(Q192,[4]Start!$C$23:$D$29,2,FALSE)</f>
        <v>12.53</v>
      </c>
      <c r="Z192" s="196">
        <f>(Y192/U192)+[4]Start!$D$19*(VLOOKUP(Q192,[4]Start!$M$33:$N$39,2,FALSE)/U192)+VLOOKUP(R192,[4]Start!$C$33:$D$40,2,FALSE)</f>
        <v>66.875433070866151</v>
      </c>
      <c r="AA192" s="185"/>
      <c r="AB192" s="179"/>
    </row>
    <row r="193" spans="2:28" ht="18.75" customHeight="1" x14ac:dyDescent="0.35">
      <c r="B193" s="195"/>
      <c r="C193" s="204" t="s">
        <v>55</v>
      </c>
      <c r="D193" s="203" t="s">
        <v>1820</v>
      </c>
      <c r="E193" s="200" t="s">
        <v>1814</v>
      </c>
      <c r="F193" s="200" t="s">
        <v>1821</v>
      </c>
      <c r="G193" s="207">
        <v>47812</v>
      </c>
      <c r="H193" s="200" t="s">
        <v>1816</v>
      </c>
      <c r="I193" s="200" t="s">
        <v>1822</v>
      </c>
      <c r="J193" s="202" t="s">
        <v>54</v>
      </c>
      <c r="K193" s="200"/>
      <c r="L193" s="201" t="s">
        <v>7716</v>
      </c>
      <c r="M193" s="200" t="s">
        <v>110</v>
      </c>
      <c r="N193" s="200" t="s">
        <v>32</v>
      </c>
      <c r="O193" s="200" t="s">
        <v>1823</v>
      </c>
      <c r="P193" s="200" t="s">
        <v>32</v>
      </c>
      <c r="Q193" s="200" t="s">
        <v>32</v>
      </c>
      <c r="R193" s="200" t="s">
        <v>32</v>
      </c>
      <c r="S193" s="200" t="s">
        <v>7536</v>
      </c>
      <c r="T193" s="200" t="s">
        <v>7549</v>
      </c>
      <c r="U193" s="199">
        <v>0.35249999999999998</v>
      </c>
      <c r="V193" s="200" t="s">
        <v>7549</v>
      </c>
      <c r="W193" s="198">
        <v>110</v>
      </c>
      <c r="X193" s="197">
        <f>(1-VLOOKUP(R193,[4]Start!$H$33:$I$40,2,FALSE)/100)*W193</f>
        <v>85.8</v>
      </c>
      <c r="Y193" s="197">
        <f>VLOOKUP(Q193,[4]Start!$C$9:$D$15,2,FALSE)+VLOOKUP(Q193,[4]Start!$C$23:$D$29,2,FALSE)</f>
        <v>12.53</v>
      </c>
      <c r="Z193" s="196">
        <f>(Y193/U193)+[4]Start!$D$19*(VLOOKUP(Q193,[4]Start!$M$33:$N$39,2,FALSE)/U193)+VLOOKUP(R193,[4]Start!$C$33:$D$40,2,FALSE)</f>
        <v>60.364397163120572</v>
      </c>
      <c r="AA193" s="185"/>
      <c r="AB193" s="179"/>
    </row>
    <row r="194" spans="2:28" ht="18.75" customHeight="1" x14ac:dyDescent="0.35">
      <c r="B194" s="195"/>
      <c r="C194" s="204" t="s">
        <v>55</v>
      </c>
      <c r="D194" s="203" t="s">
        <v>1867</v>
      </c>
      <c r="E194" s="200" t="s">
        <v>932</v>
      </c>
      <c r="F194" s="200" t="s">
        <v>1868</v>
      </c>
      <c r="G194" s="210">
        <v>31628</v>
      </c>
      <c r="H194" s="209" t="s">
        <v>1866</v>
      </c>
      <c r="I194" s="200"/>
      <c r="J194" s="202" t="s">
        <v>59</v>
      </c>
      <c r="K194" s="200" t="s">
        <v>209</v>
      </c>
      <c r="L194" s="201" t="s">
        <v>7721</v>
      </c>
      <c r="M194" s="200" t="s">
        <v>20</v>
      </c>
      <c r="N194" s="200"/>
      <c r="O194" s="200"/>
      <c r="P194" s="206" t="s">
        <v>20</v>
      </c>
      <c r="Q194" s="200" t="s">
        <v>20</v>
      </c>
      <c r="R194" s="200" t="s">
        <v>209</v>
      </c>
      <c r="S194" s="200" t="s">
        <v>7539</v>
      </c>
      <c r="T194" s="200" t="s">
        <v>7549</v>
      </c>
      <c r="U194" s="199">
        <v>0.30980000000000002</v>
      </c>
      <c r="V194" s="200" t="s">
        <v>7549</v>
      </c>
      <c r="W194" s="208">
        <v>56</v>
      </c>
      <c r="X194" s="197">
        <f>(1-VLOOKUP(R194,[4]Start!$H$33:$I$40,2,FALSE)/100)*W194</f>
        <v>49.84</v>
      </c>
      <c r="Y194" s="197">
        <f>VLOOKUP(Q194,[4]Start!$C$9:$D$15,2,FALSE)+VLOOKUP(Q194,[4]Start!$C$23:$D$29,2,FALSE)</f>
        <v>23.27</v>
      </c>
      <c r="Z194" s="196">
        <f>(Y194/U194)+[4]Start!$D$19*(VLOOKUP(Q194,[4]Start!$M$33:$N$39,2,FALSE)/U194)+VLOOKUP(R194,[4]Start!$C$33:$D$40,2,FALSE)</f>
        <v>92.073595868302121</v>
      </c>
      <c r="AA194" s="185"/>
      <c r="AB194" s="179"/>
    </row>
    <row r="195" spans="2:28" ht="18.75" customHeight="1" x14ac:dyDescent="0.35">
      <c r="B195" s="195"/>
      <c r="C195" s="204" t="s">
        <v>55</v>
      </c>
      <c r="D195" s="203" t="s">
        <v>1895</v>
      </c>
      <c r="E195" s="200" t="s">
        <v>435</v>
      </c>
      <c r="F195" s="200" t="s">
        <v>1896</v>
      </c>
      <c r="G195" s="207">
        <v>4105</v>
      </c>
      <c r="H195" s="200" t="s">
        <v>1897</v>
      </c>
      <c r="I195" s="200"/>
      <c r="J195" s="202" t="s">
        <v>170</v>
      </c>
      <c r="K195" s="200"/>
      <c r="L195" s="201" t="s">
        <v>7839</v>
      </c>
      <c r="M195" s="200" t="s">
        <v>110</v>
      </c>
      <c r="N195" s="200" t="s">
        <v>20</v>
      </c>
      <c r="O195" s="200" t="s">
        <v>692</v>
      </c>
      <c r="P195" s="200" t="s">
        <v>20</v>
      </c>
      <c r="Q195" s="200" t="s">
        <v>20</v>
      </c>
      <c r="R195" s="200" t="s">
        <v>432</v>
      </c>
      <c r="S195" s="200" t="s">
        <v>7562</v>
      </c>
      <c r="T195" s="200" t="s">
        <v>7549</v>
      </c>
      <c r="U195" s="199">
        <v>0.58499999999999996</v>
      </c>
      <c r="V195" s="200" t="s">
        <v>7549</v>
      </c>
      <c r="W195" s="198">
        <v>167</v>
      </c>
      <c r="X195" s="197">
        <f>(1-VLOOKUP(R195,[4]Start!$H$33:$I$40,2,FALSE)/100)*W195</f>
        <v>148.63</v>
      </c>
      <c r="Y195" s="197">
        <f>VLOOKUP(Q195,[4]Start!$C$9:$D$15,2,FALSE)+VLOOKUP(Q195,[4]Start!$C$23:$D$29,2,FALSE)</f>
        <v>23.27</v>
      </c>
      <c r="Z195" s="196">
        <f>(Y195/U195)+[4]Start!$D$19*(VLOOKUP(Q195,[4]Start!$M$33:$N$39,2,FALSE)/U195)+VLOOKUP(R195,[4]Start!$C$33:$D$40,2,FALSE)</f>
        <v>49.73008547008547</v>
      </c>
      <c r="AA195" s="185"/>
      <c r="AB195" s="179"/>
    </row>
    <row r="196" spans="2:28" ht="18.75" customHeight="1" x14ac:dyDescent="0.35">
      <c r="B196" s="195"/>
      <c r="C196" s="204" t="s">
        <v>55</v>
      </c>
      <c r="D196" s="203" t="s">
        <v>1920</v>
      </c>
      <c r="E196" s="200" t="s">
        <v>1056</v>
      </c>
      <c r="F196" s="200" t="s">
        <v>1921</v>
      </c>
      <c r="G196" s="207">
        <v>6237</v>
      </c>
      <c r="H196" s="200" t="s">
        <v>1922</v>
      </c>
      <c r="I196" s="200" t="s">
        <v>1923</v>
      </c>
      <c r="J196" s="202" t="s">
        <v>99</v>
      </c>
      <c r="K196" s="200" t="s">
        <v>1924</v>
      </c>
      <c r="L196" s="201" t="s">
        <v>7838</v>
      </c>
      <c r="M196" s="200" t="s">
        <v>16</v>
      </c>
      <c r="N196" s="200"/>
      <c r="O196" s="200"/>
      <c r="P196" s="206" t="s">
        <v>16</v>
      </c>
      <c r="Q196" s="200" t="s">
        <v>16</v>
      </c>
      <c r="R196" s="200" t="s">
        <v>16</v>
      </c>
      <c r="S196" s="200" t="s">
        <v>7536</v>
      </c>
      <c r="T196" s="200" t="s">
        <v>7549</v>
      </c>
      <c r="U196" s="199">
        <v>0.33</v>
      </c>
      <c r="V196" s="200" t="s">
        <v>7549</v>
      </c>
      <c r="W196" s="198">
        <v>16.25</v>
      </c>
      <c r="X196" s="197">
        <f>(1-VLOOKUP(R196,[4]Start!$H$33:$I$40,2,FALSE)/100)*W196</f>
        <v>13.8125</v>
      </c>
      <c r="Y196" s="197">
        <f>VLOOKUP(Q196,[4]Start!$C$9:$D$15,2,FALSE)+VLOOKUP(Q196,[4]Start!$C$23:$D$29,2,FALSE)</f>
        <v>0</v>
      </c>
      <c r="Z196" s="196">
        <f>(Y196/U196)+[4]Start!$D$19*(VLOOKUP(Q196,[4]Start!$M$33:$N$39,2,FALSE)/U196)+VLOOKUP(R196,[4]Start!$C$33:$D$40,2,FALSE)</f>
        <v>1</v>
      </c>
      <c r="AA196" s="185"/>
      <c r="AB196" s="179"/>
    </row>
    <row r="197" spans="2:28" ht="18.75" customHeight="1" x14ac:dyDescent="0.35">
      <c r="B197" s="195"/>
      <c r="C197" s="204" t="s">
        <v>55</v>
      </c>
      <c r="D197" s="203" t="s">
        <v>1927</v>
      </c>
      <c r="E197" s="200" t="s">
        <v>1056</v>
      </c>
      <c r="F197" s="200" t="s">
        <v>1921</v>
      </c>
      <c r="G197" s="199">
        <v>6237</v>
      </c>
      <c r="H197" s="199" t="s">
        <v>1922</v>
      </c>
      <c r="I197" s="199" t="s">
        <v>1923</v>
      </c>
      <c r="J197" s="202" t="s">
        <v>99</v>
      </c>
      <c r="K197" s="199" t="s">
        <v>1928</v>
      </c>
      <c r="L197" s="201" t="s">
        <v>7837</v>
      </c>
      <c r="M197" s="199" t="s">
        <v>16</v>
      </c>
      <c r="N197" s="199"/>
      <c r="O197" s="199"/>
      <c r="P197" s="206" t="s">
        <v>16</v>
      </c>
      <c r="Q197" s="200" t="s">
        <v>16</v>
      </c>
      <c r="R197" s="200" t="s">
        <v>16</v>
      </c>
      <c r="S197" s="200" t="s">
        <v>7536</v>
      </c>
      <c r="T197" s="200" t="s">
        <v>7549</v>
      </c>
      <c r="U197" s="199">
        <v>0.33</v>
      </c>
      <c r="V197" s="200" t="s">
        <v>7549</v>
      </c>
      <c r="W197" s="199">
        <v>16.25</v>
      </c>
      <c r="X197" s="197">
        <f>(1-VLOOKUP(R197,[4]Start!$H$33:$I$40,2,FALSE)/100)*W197</f>
        <v>13.8125</v>
      </c>
      <c r="Y197" s="197">
        <f>VLOOKUP(Q197,[4]Start!$C$9:$D$15,2,FALSE)+VLOOKUP(Q197,[4]Start!$C$23:$D$29,2,FALSE)</f>
        <v>0</v>
      </c>
      <c r="Z197" s="196">
        <f>(Y197/U197)+[4]Start!$D$19*(VLOOKUP(Q197,[4]Start!$M$33:$N$39,2,FALSE)/U197)+VLOOKUP(R197,[4]Start!$C$33:$D$40,2,FALSE)</f>
        <v>1</v>
      </c>
      <c r="AA197" s="185"/>
      <c r="AB197" s="179"/>
    </row>
    <row r="198" spans="2:28" ht="18.75" customHeight="1" x14ac:dyDescent="0.35">
      <c r="B198" s="195"/>
      <c r="C198" s="204" t="s">
        <v>55</v>
      </c>
      <c r="D198" s="203" t="s">
        <v>1929</v>
      </c>
      <c r="E198" s="200" t="s">
        <v>1926</v>
      </c>
      <c r="F198" s="206" t="s">
        <v>1930</v>
      </c>
      <c r="G198" s="210">
        <v>6237</v>
      </c>
      <c r="H198" s="209" t="s">
        <v>1922</v>
      </c>
      <c r="I198" s="206"/>
      <c r="J198" s="199" t="s">
        <v>99</v>
      </c>
      <c r="K198" s="200"/>
      <c r="L198" s="201" t="s">
        <v>7633</v>
      </c>
      <c r="M198" s="200" t="s">
        <v>20</v>
      </c>
      <c r="N198" s="206"/>
      <c r="O198" s="200"/>
      <c r="P198" s="200" t="s">
        <v>20</v>
      </c>
      <c r="Q198" s="200" t="s">
        <v>20</v>
      </c>
      <c r="R198" s="200" t="s">
        <v>432</v>
      </c>
      <c r="S198" s="200" t="s">
        <v>7562</v>
      </c>
      <c r="T198" s="200" t="s">
        <v>7549</v>
      </c>
      <c r="U198" s="199">
        <v>0.53100000000000003</v>
      </c>
      <c r="V198" s="200" t="s">
        <v>7549</v>
      </c>
      <c r="W198" s="208">
        <v>39</v>
      </c>
      <c r="X198" s="197">
        <f>(1-VLOOKUP(R198,[4]Start!$H$33:$I$40,2,FALSE)/100)*W198</f>
        <v>34.71</v>
      </c>
      <c r="Y198" s="197">
        <f>VLOOKUP(Q198,[4]Start!$C$9:$D$15,2,FALSE)+VLOOKUP(Q198,[4]Start!$C$23:$D$29,2,FALSE)</f>
        <v>23.27</v>
      </c>
      <c r="Z198" s="196">
        <f>(Y198/U198)+[4]Start!$D$19*(VLOOKUP(Q198,[4]Start!$M$33:$N$39,2,FALSE)/U198)+VLOOKUP(R198,[4]Start!$C$33:$D$40,2,FALSE)</f>
        <v>54.63483992467043</v>
      </c>
      <c r="AA198" s="185"/>
      <c r="AB198" s="179"/>
    </row>
    <row r="199" spans="2:28" ht="18.75" customHeight="1" x14ac:dyDescent="0.35">
      <c r="B199" s="195"/>
      <c r="C199" s="204" t="s">
        <v>55</v>
      </c>
      <c r="D199" s="203" t="s">
        <v>1932</v>
      </c>
      <c r="E199" s="200" t="s">
        <v>1926</v>
      </c>
      <c r="F199" s="206" t="s">
        <v>1933</v>
      </c>
      <c r="G199" s="210">
        <v>6237</v>
      </c>
      <c r="H199" s="209" t="s">
        <v>1922</v>
      </c>
      <c r="I199" s="206"/>
      <c r="J199" s="199" t="s">
        <v>99</v>
      </c>
      <c r="K199" s="200" t="s">
        <v>962</v>
      </c>
      <c r="L199" s="201" t="s">
        <v>7836</v>
      </c>
      <c r="M199" s="200" t="s">
        <v>20</v>
      </c>
      <c r="N199" s="206"/>
      <c r="O199" s="200"/>
      <c r="P199" s="206" t="s">
        <v>20</v>
      </c>
      <c r="Q199" s="200" t="s">
        <v>20</v>
      </c>
      <c r="R199" s="200" t="s">
        <v>432</v>
      </c>
      <c r="S199" s="200" t="s">
        <v>7562</v>
      </c>
      <c r="T199" s="200" t="s">
        <v>7549</v>
      </c>
      <c r="U199" s="199">
        <v>0.51300000000000001</v>
      </c>
      <c r="V199" s="200" t="s">
        <v>7549</v>
      </c>
      <c r="W199" s="208">
        <v>35</v>
      </c>
      <c r="X199" s="197">
        <f>(1-VLOOKUP(R199,[4]Start!$H$33:$I$40,2,FALSE)/100)*W199</f>
        <v>31.150000000000002</v>
      </c>
      <c r="Y199" s="197">
        <f>VLOOKUP(Q199,[4]Start!$C$9:$D$15,2,FALSE)+VLOOKUP(Q199,[4]Start!$C$23:$D$29,2,FALSE)</f>
        <v>23.27</v>
      </c>
      <c r="Z199" s="196">
        <f>(Y199/U199)+[4]Start!$D$19*(VLOOKUP(Q199,[4]Start!$M$33:$N$39,2,FALSE)/U199)+VLOOKUP(R199,[4]Start!$C$33:$D$40,2,FALSE)</f>
        <v>56.499220272904481</v>
      </c>
      <c r="AA199" s="185"/>
      <c r="AB199" s="179"/>
    </row>
    <row r="200" spans="2:28" ht="18.75" customHeight="1" x14ac:dyDescent="0.35">
      <c r="B200" s="195"/>
      <c r="C200" s="204" t="s">
        <v>55</v>
      </c>
      <c r="D200" s="203" t="s">
        <v>1935</v>
      </c>
      <c r="E200" s="200" t="s">
        <v>1936</v>
      </c>
      <c r="F200" s="200" t="s">
        <v>1933</v>
      </c>
      <c r="G200" s="207">
        <v>6237</v>
      </c>
      <c r="H200" s="200" t="s">
        <v>1922</v>
      </c>
      <c r="I200" s="200"/>
      <c r="J200" s="202" t="s">
        <v>99</v>
      </c>
      <c r="K200" s="200" t="s">
        <v>965</v>
      </c>
      <c r="L200" s="201" t="s">
        <v>7836</v>
      </c>
      <c r="M200" s="200" t="s">
        <v>20</v>
      </c>
      <c r="N200" s="200"/>
      <c r="O200" s="200"/>
      <c r="P200" s="200" t="s">
        <v>20</v>
      </c>
      <c r="Q200" s="200" t="s">
        <v>20</v>
      </c>
      <c r="R200" s="200" t="s">
        <v>432</v>
      </c>
      <c r="S200" s="200" t="s">
        <v>7562</v>
      </c>
      <c r="T200" s="200" t="s">
        <v>7549</v>
      </c>
      <c r="U200" s="199">
        <v>0.51300000000000001</v>
      </c>
      <c r="V200" s="200" t="s">
        <v>7549</v>
      </c>
      <c r="W200" s="198">
        <v>35</v>
      </c>
      <c r="X200" s="197">
        <f>(1-VLOOKUP(R200,[4]Start!$H$33:$I$40,2,FALSE)/100)*W200</f>
        <v>31.150000000000002</v>
      </c>
      <c r="Y200" s="197">
        <f>VLOOKUP(Q200,[4]Start!$C$9:$D$15,2,FALSE)+VLOOKUP(Q200,[4]Start!$C$23:$D$29,2,FALSE)</f>
        <v>23.27</v>
      </c>
      <c r="Z200" s="196">
        <f>(Y200/U200)+[4]Start!$D$19*(VLOOKUP(Q200,[4]Start!$M$33:$N$39,2,FALSE)/U200)+VLOOKUP(R200,[4]Start!$C$33:$D$40,2,FALSE)</f>
        <v>56.499220272904481</v>
      </c>
      <c r="AA200" s="185"/>
      <c r="AB200" s="179"/>
    </row>
    <row r="201" spans="2:28" ht="18.75" customHeight="1" x14ac:dyDescent="0.35">
      <c r="B201" s="195"/>
      <c r="C201" s="204" t="s">
        <v>55</v>
      </c>
      <c r="D201" s="203" t="s">
        <v>1938</v>
      </c>
      <c r="E201" s="200" t="s">
        <v>1926</v>
      </c>
      <c r="F201" s="200" t="s">
        <v>1933</v>
      </c>
      <c r="G201" s="207">
        <v>6237</v>
      </c>
      <c r="H201" s="200" t="s">
        <v>1922</v>
      </c>
      <c r="I201" s="200"/>
      <c r="J201" s="202" t="s">
        <v>99</v>
      </c>
      <c r="K201" s="200" t="s">
        <v>1939</v>
      </c>
      <c r="L201" s="201" t="s">
        <v>7836</v>
      </c>
      <c r="M201" s="200" t="s">
        <v>20</v>
      </c>
      <c r="N201" s="200"/>
      <c r="O201" s="200"/>
      <c r="P201" s="200" t="s">
        <v>20</v>
      </c>
      <c r="Q201" s="200" t="s">
        <v>20</v>
      </c>
      <c r="R201" s="200" t="s">
        <v>432</v>
      </c>
      <c r="S201" s="200" t="s">
        <v>7562</v>
      </c>
      <c r="T201" s="200" t="s">
        <v>7549</v>
      </c>
      <c r="U201" s="199">
        <v>0.51300000000000001</v>
      </c>
      <c r="V201" s="200" t="s">
        <v>7549</v>
      </c>
      <c r="W201" s="198">
        <v>37</v>
      </c>
      <c r="X201" s="197">
        <f>(1-VLOOKUP(R201,[4]Start!$H$33:$I$40,2,FALSE)/100)*W201</f>
        <v>32.93</v>
      </c>
      <c r="Y201" s="197">
        <f>VLOOKUP(Q201,[4]Start!$C$9:$D$15,2,FALSE)+VLOOKUP(Q201,[4]Start!$C$23:$D$29,2,FALSE)</f>
        <v>23.27</v>
      </c>
      <c r="Z201" s="196">
        <f>(Y201/U201)+[4]Start!$D$19*(VLOOKUP(Q201,[4]Start!$M$33:$N$39,2,FALSE)/U201)+VLOOKUP(R201,[4]Start!$C$33:$D$40,2,FALSE)</f>
        <v>56.499220272904481</v>
      </c>
      <c r="AA201" s="185"/>
      <c r="AB201" s="179"/>
    </row>
    <row r="202" spans="2:28" ht="18.75" customHeight="1" x14ac:dyDescent="0.35">
      <c r="B202" s="195"/>
      <c r="C202" s="204" t="s">
        <v>55</v>
      </c>
      <c r="D202" s="203" t="s">
        <v>1940</v>
      </c>
      <c r="E202" s="200" t="s">
        <v>1936</v>
      </c>
      <c r="F202" s="200" t="s">
        <v>1941</v>
      </c>
      <c r="G202" s="207">
        <v>6237</v>
      </c>
      <c r="H202" s="200" t="s">
        <v>1922</v>
      </c>
      <c r="I202" s="200"/>
      <c r="J202" s="202" t="s">
        <v>99</v>
      </c>
      <c r="K202" s="200"/>
      <c r="L202" s="201" t="s">
        <v>7681</v>
      </c>
      <c r="M202" s="200" t="s">
        <v>27</v>
      </c>
      <c r="N202" s="200"/>
      <c r="O202" s="200"/>
      <c r="P202" s="200" t="s">
        <v>27</v>
      </c>
      <c r="Q202" s="200" t="s">
        <v>559</v>
      </c>
      <c r="R202" s="200" t="s">
        <v>559</v>
      </c>
      <c r="S202" s="200" t="s">
        <v>7562</v>
      </c>
      <c r="T202" s="200" t="s">
        <v>7549</v>
      </c>
      <c r="U202" s="199">
        <v>0.38</v>
      </c>
      <c r="V202" s="200" t="s">
        <v>7549</v>
      </c>
      <c r="W202" s="198">
        <v>92.5</v>
      </c>
      <c r="X202" s="197">
        <f>(1-VLOOKUP(R202,[4]Start!$H$33:$I$40,2,FALSE)/100)*W202</f>
        <v>78.625</v>
      </c>
      <c r="Y202" s="197">
        <f>VLOOKUP(Q202,[4]Start!$C$9:$D$15,2,FALSE)+VLOOKUP(Q202,[4]Start!$C$23:$D$29,2,FALSE)</f>
        <v>33.223832923832894</v>
      </c>
      <c r="Z202" s="196">
        <f>(Y202/U202)+[4]Start!$D$19*(VLOOKUP(Q202,[4]Start!$M$33:$N$39,2,FALSE)/U202)+VLOOKUP(R202,[4]Start!$C$33:$D$40,2,FALSE)</f>
        <v>106.55745506271813</v>
      </c>
      <c r="AA202" s="185"/>
      <c r="AB202" s="179"/>
    </row>
    <row r="203" spans="2:28" ht="18.75" customHeight="1" x14ac:dyDescent="0.35">
      <c r="B203" s="195"/>
      <c r="C203" s="204" t="s">
        <v>55</v>
      </c>
      <c r="D203" s="203" t="s">
        <v>1943</v>
      </c>
      <c r="E203" s="200" t="s">
        <v>1926</v>
      </c>
      <c r="F203" s="200" t="s">
        <v>1933</v>
      </c>
      <c r="G203" s="207">
        <v>6237</v>
      </c>
      <c r="H203" s="200" t="s">
        <v>1922</v>
      </c>
      <c r="I203" s="200"/>
      <c r="J203" s="202" t="s">
        <v>99</v>
      </c>
      <c r="K203" s="200" t="s">
        <v>1944</v>
      </c>
      <c r="L203" s="201" t="s">
        <v>7836</v>
      </c>
      <c r="M203" s="200" t="s">
        <v>711</v>
      </c>
      <c r="N203" s="200" t="s">
        <v>1945</v>
      </c>
      <c r="O203" s="200"/>
      <c r="P203" s="200" t="s">
        <v>407</v>
      </c>
      <c r="Q203" s="200" t="s">
        <v>20</v>
      </c>
      <c r="R203" s="200" t="s">
        <v>432</v>
      </c>
      <c r="S203" s="200" t="s">
        <v>7562</v>
      </c>
      <c r="T203" s="200" t="s">
        <v>7549</v>
      </c>
      <c r="U203" s="199">
        <v>0.495</v>
      </c>
      <c r="V203" s="199" t="s">
        <v>7538</v>
      </c>
      <c r="W203" s="198">
        <v>8.6999999999999993</v>
      </c>
      <c r="X203" s="197">
        <f>(1-VLOOKUP(R203,[4]Start!$H$33:$I$40,2,FALSE)/100)*W203</f>
        <v>7.7429999999999994</v>
      </c>
      <c r="Y203" s="197">
        <f>VLOOKUP(Q203,[4]Start!$C$9:$D$15,2,FALSE)+VLOOKUP(Q203,[4]Start!$C$23:$D$29,2,FALSE)</f>
        <v>23.27</v>
      </c>
      <c r="Z203" s="196">
        <f>(Y203/U203)+[4]Start!$D$19*(VLOOKUP(Q203,[4]Start!$M$33:$N$39,2,FALSE)/U203)+VLOOKUP(R203,[4]Start!$C$33:$D$40,2,FALSE)</f>
        <v>58.499191919191922</v>
      </c>
      <c r="AA203" s="185"/>
      <c r="AB203" s="179"/>
    </row>
    <row r="204" spans="2:28" ht="18.75" customHeight="1" x14ac:dyDescent="0.35">
      <c r="B204" s="195"/>
      <c r="C204" s="204" t="s">
        <v>55</v>
      </c>
      <c r="D204" s="203" t="s">
        <v>1947</v>
      </c>
      <c r="E204" s="200" t="s">
        <v>1926</v>
      </c>
      <c r="F204" s="200" t="s">
        <v>1948</v>
      </c>
      <c r="G204" s="207">
        <v>6237</v>
      </c>
      <c r="H204" s="200" t="s">
        <v>1922</v>
      </c>
      <c r="I204" s="200"/>
      <c r="J204" s="202" t="s">
        <v>99</v>
      </c>
      <c r="K204" s="200" t="s">
        <v>1949</v>
      </c>
      <c r="L204" s="201" t="s">
        <v>7835</v>
      </c>
      <c r="M204" s="200" t="s">
        <v>711</v>
      </c>
      <c r="N204" s="200" t="s">
        <v>1945</v>
      </c>
      <c r="O204" s="200"/>
      <c r="P204" s="200" t="s">
        <v>407</v>
      </c>
      <c r="Q204" s="200" t="s">
        <v>20</v>
      </c>
      <c r="R204" s="200" t="s">
        <v>432</v>
      </c>
      <c r="S204" s="200" t="s">
        <v>7536</v>
      </c>
      <c r="T204" s="200" t="s">
        <v>7549</v>
      </c>
      <c r="U204" s="199">
        <v>0.38500000000000001</v>
      </c>
      <c r="V204" s="199" t="s">
        <v>7538</v>
      </c>
      <c r="W204" s="198">
        <v>14</v>
      </c>
      <c r="X204" s="197">
        <f>(1-VLOOKUP(R204,[4]Start!$H$33:$I$40,2,FALSE)/100)*W204</f>
        <v>12.46</v>
      </c>
      <c r="Y204" s="197">
        <f>VLOOKUP(Q204,[4]Start!$C$9:$D$15,2,FALSE)+VLOOKUP(Q204,[4]Start!$C$23:$D$29,2,FALSE)</f>
        <v>23.27</v>
      </c>
      <c r="Z204" s="196">
        <f>(Y204/U204)+[4]Start!$D$19*(VLOOKUP(Q204,[4]Start!$M$33:$N$39,2,FALSE)/U204)+VLOOKUP(R204,[4]Start!$C$33:$D$40,2,FALSE)</f>
        <v>74.784675324675334</v>
      </c>
      <c r="AA204" s="185"/>
      <c r="AB204" s="179"/>
    </row>
    <row r="205" spans="2:28" ht="18.75" customHeight="1" x14ac:dyDescent="0.35">
      <c r="B205" s="195"/>
      <c r="C205" s="204" t="s">
        <v>55</v>
      </c>
      <c r="D205" s="203" t="s">
        <v>1950</v>
      </c>
      <c r="E205" s="200" t="s">
        <v>1926</v>
      </c>
      <c r="F205" s="200" t="s">
        <v>1933</v>
      </c>
      <c r="G205" s="207">
        <v>6237</v>
      </c>
      <c r="H205" s="200" t="s">
        <v>1922</v>
      </c>
      <c r="I205" s="200"/>
      <c r="J205" s="202" t="s">
        <v>99</v>
      </c>
      <c r="K205" s="200" t="s">
        <v>1951</v>
      </c>
      <c r="L205" s="201" t="s">
        <v>7834</v>
      </c>
      <c r="M205" s="200" t="s">
        <v>711</v>
      </c>
      <c r="N205" s="200" t="s">
        <v>1945</v>
      </c>
      <c r="O205" s="200"/>
      <c r="P205" s="200" t="s">
        <v>407</v>
      </c>
      <c r="Q205" s="200" t="s">
        <v>20</v>
      </c>
      <c r="R205" s="200" t="s">
        <v>432</v>
      </c>
      <c r="S205" s="200" t="s">
        <v>7562</v>
      </c>
      <c r="T205" s="200" t="s">
        <v>7549</v>
      </c>
      <c r="U205" s="199">
        <v>0.58499999999999996</v>
      </c>
      <c r="V205" s="199" t="s">
        <v>7538</v>
      </c>
      <c r="W205" s="198">
        <v>20</v>
      </c>
      <c r="X205" s="197">
        <f>(1-VLOOKUP(R205,[4]Start!$H$33:$I$40,2,FALSE)/100)*W205</f>
        <v>17.8</v>
      </c>
      <c r="Y205" s="197">
        <f>VLOOKUP(Q205,[4]Start!$C$9:$D$15,2,FALSE)+VLOOKUP(Q205,[4]Start!$C$23:$D$29,2,FALSE)</f>
        <v>23.27</v>
      </c>
      <c r="Z205" s="196">
        <f>(Y205/U205)+[4]Start!$D$19*(VLOOKUP(Q205,[4]Start!$M$33:$N$39,2,FALSE)/U205)+VLOOKUP(R205,[4]Start!$C$33:$D$40,2,FALSE)</f>
        <v>49.73008547008547</v>
      </c>
      <c r="AA205" s="185"/>
      <c r="AB205" s="179"/>
    </row>
    <row r="206" spans="2:28" ht="18.75" customHeight="1" x14ac:dyDescent="0.35">
      <c r="B206" s="195"/>
      <c r="C206" s="204" t="s">
        <v>55</v>
      </c>
      <c r="D206" s="203" t="s">
        <v>1952</v>
      </c>
      <c r="E206" s="200" t="s">
        <v>1953</v>
      </c>
      <c r="F206" s="200"/>
      <c r="G206" s="207">
        <v>51373</v>
      </c>
      <c r="H206" s="200" t="s">
        <v>1954</v>
      </c>
      <c r="I206" s="200"/>
      <c r="J206" s="202" t="s">
        <v>54</v>
      </c>
      <c r="K206" s="200" t="s">
        <v>321</v>
      </c>
      <c r="L206" s="201" t="s">
        <v>7833</v>
      </c>
      <c r="M206" s="200" t="s">
        <v>16</v>
      </c>
      <c r="N206" s="200"/>
      <c r="O206" s="200"/>
      <c r="P206" s="200" t="s">
        <v>16</v>
      </c>
      <c r="Q206" s="200" t="s">
        <v>16</v>
      </c>
      <c r="R206" s="200" t="s">
        <v>16</v>
      </c>
      <c r="S206" s="200" t="s">
        <v>7536</v>
      </c>
      <c r="T206" s="200" t="s">
        <v>7832</v>
      </c>
      <c r="U206" s="199">
        <v>0.33</v>
      </c>
      <c r="V206" s="200" t="s">
        <v>7535</v>
      </c>
      <c r="W206" s="198">
        <v>11.6</v>
      </c>
      <c r="X206" s="197">
        <f>(1-VLOOKUP(R206,[4]Start!$H$33:$I$40,2,FALSE)/100)*W206</f>
        <v>9.86</v>
      </c>
      <c r="Y206" s="197">
        <f>VLOOKUP(Q206,[4]Start!$C$9:$D$15,2,FALSE)+VLOOKUP(Q206,[4]Start!$C$23:$D$29,2,FALSE)</f>
        <v>0</v>
      </c>
      <c r="Z206" s="196">
        <f>(Y206/U206)+[4]Start!$D$19*(VLOOKUP(Q206,[4]Start!$M$33:$N$39,2,FALSE)/U206)+VLOOKUP(R206,[4]Start!$C$33:$D$40,2,FALSE)</f>
        <v>1</v>
      </c>
      <c r="AA206" s="185"/>
      <c r="AB206" s="179"/>
    </row>
    <row r="207" spans="2:28" ht="18.75" customHeight="1" x14ac:dyDescent="0.35">
      <c r="B207" s="195"/>
      <c r="C207" s="204" t="s">
        <v>55</v>
      </c>
      <c r="D207" s="203" t="s">
        <v>1956</v>
      </c>
      <c r="E207" s="200" t="s">
        <v>1814</v>
      </c>
      <c r="F207" s="200" t="s">
        <v>1957</v>
      </c>
      <c r="G207" s="207">
        <v>51368</v>
      </c>
      <c r="H207" s="200" t="s">
        <v>1954</v>
      </c>
      <c r="I207" s="200" t="s">
        <v>1958</v>
      </c>
      <c r="J207" s="202" t="s">
        <v>54</v>
      </c>
      <c r="K207" s="200"/>
      <c r="L207" s="201" t="s">
        <v>7733</v>
      </c>
      <c r="M207" s="200" t="s">
        <v>20</v>
      </c>
      <c r="N207" s="200"/>
      <c r="O207" s="200"/>
      <c r="P207" s="206" t="s">
        <v>20</v>
      </c>
      <c r="Q207" s="200" t="s">
        <v>20</v>
      </c>
      <c r="R207" s="200" t="s">
        <v>432</v>
      </c>
      <c r="S207" s="200" t="s">
        <v>7536</v>
      </c>
      <c r="T207" s="200" t="s">
        <v>7549</v>
      </c>
      <c r="U207" s="199">
        <v>0.36409999999999998</v>
      </c>
      <c r="V207" s="200" t="s">
        <v>7549</v>
      </c>
      <c r="W207" s="198">
        <v>27</v>
      </c>
      <c r="X207" s="197">
        <f>(1-VLOOKUP(R207,[4]Start!$H$33:$I$40,2,FALSE)/100)*W207</f>
        <v>24.03</v>
      </c>
      <c r="Y207" s="197">
        <f>VLOOKUP(Q207,[4]Start!$C$9:$D$15,2,FALSE)+VLOOKUP(Q207,[4]Start!$C$23:$D$29,2,FALSE)</f>
        <v>23.27</v>
      </c>
      <c r="Z207" s="196">
        <f>(Y207/U207)+[4]Start!$D$19*(VLOOKUP(Q207,[4]Start!$M$33:$N$39,2,FALSE)/U207)+VLOOKUP(R207,[4]Start!$C$33:$D$40,2,FALSE)</f>
        <v>78.991348530623469</v>
      </c>
      <c r="AA207" s="185"/>
      <c r="AB207" s="179"/>
    </row>
    <row r="208" spans="2:28" ht="18.75" customHeight="1" x14ac:dyDescent="0.35">
      <c r="B208" s="195"/>
      <c r="C208" s="204" t="s">
        <v>55</v>
      </c>
      <c r="D208" s="203" t="s">
        <v>1959</v>
      </c>
      <c r="E208" s="200" t="s">
        <v>1814</v>
      </c>
      <c r="F208" s="200" t="s">
        <v>1960</v>
      </c>
      <c r="G208" s="207">
        <v>51368</v>
      </c>
      <c r="H208" s="200" t="s">
        <v>1954</v>
      </c>
      <c r="I208" s="200" t="s">
        <v>1961</v>
      </c>
      <c r="J208" s="202" t="s">
        <v>54</v>
      </c>
      <c r="K208" s="200"/>
      <c r="L208" s="201" t="s">
        <v>7831</v>
      </c>
      <c r="M208" s="200" t="s">
        <v>110</v>
      </c>
      <c r="N208" s="200" t="s">
        <v>32</v>
      </c>
      <c r="O208" s="200" t="s">
        <v>1962</v>
      </c>
      <c r="P208" s="206" t="s">
        <v>32</v>
      </c>
      <c r="Q208" s="200" t="s">
        <v>32</v>
      </c>
      <c r="R208" s="200" t="s">
        <v>32</v>
      </c>
      <c r="S208" s="200" t="s">
        <v>7536</v>
      </c>
      <c r="T208" s="200" t="s">
        <v>7549</v>
      </c>
      <c r="U208" s="199">
        <v>0.33</v>
      </c>
      <c r="V208" s="200" t="s">
        <v>7549</v>
      </c>
      <c r="W208" s="198">
        <v>103</v>
      </c>
      <c r="X208" s="197">
        <f>(1-VLOOKUP(R208,[4]Start!$H$33:$I$40,2,FALSE)/100)*W208</f>
        <v>80.34</v>
      </c>
      <c r="Y208" s="197">
        <f>VLOOKUP(Q208,[4]Start!$C$9:$D$15,2,FALSE)+VLOOKUP(Q208,[4]Start!$C$23:$D$29,2,FALSE)</f>
        <v>12.53</v>
      </c>
      <c r="Z208" s="196">
        <f>(Y208/U208)+[4]Start!$D$19*(VLOOKUP(Q208,[4]Start!$M$33:$N$39,2,FALSE)/U208)+VLOOKUP(R208,[4]Start!$C$33:$D$40,2,FALSE)</f>
        <v>64.391515151515151</v>
      </c>
      <c r="AA208" s="185"/>
      <c r="AB208" s="179"/>
    </row>
    <row r="209" spans="2:28" ht="18.75" customHeight="1" x14ac:dyDescent="0.35">
      <c r="B209" s="195"/>
      <c r="C209" s="204" t="s">
        <v>55</v>
      </c>
      <c r="D209" s="203" t="s">
        <v>1966</v>
      </c>
      <c r="E209" s="200" t="s">
        <v>335</v>
      </c>
      <c r="F209" s="206" t="s">
        <v>1967</v>
      </c>
      <c r="G209" s="210">
        <v>49811</v>
      </c>
      <c r="H209" s="209" t="s">
        <v>1968</v>
      </c>
      <c r="I209" s="206"/>
      <c r="J209" s="199" t="s">
        <v>59</v>
      </c>
      <c r="K209" s="200" t="s">
        <v>1969</v>
      </c>
      <c r="L209" s="201" t="s">
        <v>7653</v>
      </c>
      <c r="M209" s="200" t="s">
        <v>20</v>
      </c>
      <c r="N209" s="206"/>
      <c r="O209" s="200"/>
      <c r="P209" s="206" t="s">
        <v>20</v>
      </c>
      <c r="Q209" s="200" t="s">
        <v>20</v>
      </c>
      <c r="R209" s="200" t="s">
        <v>432</v>
      </c>
      <c r="S209" s="200" t="s">
        <v>7562</v>
      </c>
      <c r="T209" s="200" t="s">
        <v>7549</v>
      </c>
      <c r="U209" s="199">
        <v>0.42299999999999999</v>
      </c>
      <c r="V209" s="200" t="s">
        <v>7549</v>
      </c>
      <c r="W209" s="208">
        <v>116</v>
      </c>
      <c r="X209" s="197">
        <f>(1-VLOOKUP(R209,[4]Start!$H$33:$I$40,2,FALSE)/100)*W209</f>
        <v>103.24</v>
      </c>
      <c r="Y209" s="197">
        <f>VLOOKUP(Q209,[4]Start!$C$9:$D$15,2,FALSE)+VLOOKUP(Q209,[4]Start!$C$23:$D$29,2,FALSE)</f>
        <v>23.27</v>
      </c>
      <c r="Z209" s="196">
        <f>(Y209/U209)+[4]Start!$D$19*(VLOOKUP(Q209,[4]Start!$M$33:$N$39,2,FALSE)/U209)+VLOOKUP(R209,[4]Start!$C$33:$D$40,2,FALSE)</f>
        <v>68.201182033096927</v>
      </c>
      <c r="AA209" s="185"/>
      <c r="AB209" s="179"/>
    </row>
    <row r="210" spans="2:28" ht="18.75" customHeight="1" x14ac:dyDescent="0.35">
      <c r="B210" s="195"/>
      <c r="C210" s="204" t="s">
        <v>55</v>
      </c>
      <c r="D210" s="203" t="s">
        <v>1971</v>
      </c>
      <c r="E210" s="200" t="s">
        <v>335</v>
      </c>
      <c r="F210" s="200" t="s">
        <v>1967</v>
      </c>
      <c r="G210" s="210">
        <v>49811</v>
      </c>
      <c r="H210" s="209" t="s">
        <v>1968</v>
      </c>
      <c r="I210" s="206"/>
      <c r="J210" s="199" t="s">
        <v>59</v>
      </c>
      <c r="K210" s="200" t="s">
        <v>1972</v>
      </c>
      <c r="L210" s="201" t="s">
        <v>7721</v>
      </c>
      <c r="M210" s="200" t="s">
        <v>20</v>
      </c>
      <c r="N210" s="206"/>
      <c r="O210" s="200"/>
      <c r="P210" s="206" t="s">
        <v>20</v>
      </c>
      <c r="Q210" s="200" t="s">
        <v>20</v>
      </c>
      <c r="R210" s="200" t="s">
        <v>432</v>
      </c>
      <c r="S210" s="200" t="s">
        <v>7562</v>
      </c>
      <c r="T210" s="200" t="s">
        <v>7549</v>
      </c>
      <c r="U210" s="199">
        <v>0.41849999999999998</v>
      </c>
      <c r="V210" s="200" t="s">
        <v>7549</v>
      </c>
      <c r="W210" s="208">
        <v>116</v>
      </c>
      <c r="X210" s="197">
        <f>(1-VLOOKUP(R210,[4]Start!$H$33:$I$40,2,FALSE)/100)*W210</f>
        <v>103.24</v>
      </c>
      <c r="Y210" s="197">
        <f>VLOOKUP(Q210,[4]Start!$C$9:$D$15,2,FALSE)+VLOOKUP(Q210,[4]Start!$C$23:$D$29,2,FALSE)</f>
        <v>23.27</v>
      </c>
      <c r="Z210" s="196">
        <f>(Y210/U210)+[4]Start!$D$19*(VLOOKUP(Q210,[4]Start!$M$33:$N$39,2,FALSE)/U210)+VLOOKUP(R210,[4]Start!$C$33:$D$40,2,FALSE)</f>
        <v>68.918399044205501</v>
      </c>
      <c r="AA210" s="185"/>
      <c r="AB210" s="179"/>
    </row>
    <row r="211" spans="2:28" ht="18.75" customHeight="1" x14ac:dyDescent="0.35">
      <c r="B211" s="195"/>
      <c r="C211" s="204" t="s">
        <v>55</v>
      </c>
      <c r="D211" s="203" t="s">
        <v>1973</v>
      </c>
      <c r="E211" s="200" t="s">
        <v>335</v>
      </c>
      <c r="F211" s="200" t="s">
        <v>1967</v>
      </c>
      <c r="G211" s="210">
        <v>49811</v>
      </c>
      <c r="H211" s="209" t="s">
        <v>1968</v>
      </c>
      <c r="I211" s="206"/>
      <c r="J211" s="199" t="s">
        <v>59</v>
      </c>
      <c r="K211" s="200" t="s">
        <v>1974</v>
      </c>
      <c r="L211" s="201" t="s">
        <v>7721</v>
      </c>
      <c r="M211" s="200" t="s">
        <v>20</v>
      </c>
      <c r="N211" s="206"/>
      <c r="O211" s="200"/>
      <c r="P211" s="206" t="s">
        <v>20</v>
      </c>
      <c r="Q211" s="200" t="s">
        <v>20</v>
      </c>
      <c r="R211" s="200" t="s">
        <v>432</v>
      </c>
      <c r="S211" s="200" t="s">
        <v>7562</v>
      </c>
      <c r="T211" s="200" t="s">
        <v>7549</v>
      </c>
      <c r="U211" s="199">
        <v>0.41849999999999998</v>
      </c>
      <c r="V211" s="200" t="s">
        <v>7549</v>
      </c>
      <c r="W211" s="208">
        <v>359</v>
      </c>
      <c r="X211" s="197">
        <f>(1-VLOOKUP(R211,[4]Start!$H$33:$I$40,2,FALSE)/100)*W211</f>
        <v>319.51</v>
      </c>
      <c r="Y211" s="197">
        <f>VLOOKUP(Q211,[4]Start!$C$9:$D$15,2,FALSE)+VLOOKUP(Q211,[4]Start!$C$23:$D$29,2,FALSE)</f>
        <v>23.27</v>
      </c>
      <c r="Z211" s="196">
        <f>(Y211/U211)+[4]Start!$D$19*(VLOOKUP(Q211,[4]Start!$M$33:$N$39,2,FALSE)/U211)+VLOOKUP(R211,[4]Start!$C$33:$D$40,2,FALSE)</f>
        <v>68.918399044205501</v>
      </c>
      <c r="AA211" s="185"/>
      <c r="AB211" s="179"/>
    </row>
    <row r="212" spans="2:28" ht="18.75" customHeight="1" x14ac:dyDescent="0.35">
      <c r="B212" s="195"/>
      <c r="C212" s="204" t="s">
        <v>55</v>
      </c>
      <c r="D212" s="203" t="s">
        <v>1975</v>
      </c>
      <c r="E212" s="200" t="s">
        <v>335</v>
      </c>
      <c r="F212" s="200" t="s">
        <v>1967</v>
      </c>
      <c r="G212" s="210">
        <v>49811</v>
      </c>
      <c r="H212" s="209" t="s">
        <v>1968</v>
      </c>
      <c r="I212" s="206"/>
      <c r="J212" s="199" t="s">
        <v>59</v>
      </c>
      <c r="K212" s="200" t="s">
        <v>1976</v>
      </c>
      <c r="L212" s="201" t="s">
        <v>7653</v>
      </c>
      <c r="M212" s="200" t="s">
        <v>20</v>
      </c>
      <c r="N212" s="206"/>
      <c r="O212" s="200"/>
      <c r="P212" s="206" t="s">
        <v>20</v>
      </c>
      <c r="Q212" s="200" t="s">
        <v>20</v>
      </c>
      <c r="R212" s="200" t="s">
        <v>432</v>
      </c>
      <c r="S212" s="200" t="s">
        <v>7562</v>
      </c>
      <c r="T212" s="200" t="s">
        <v>7549</v>
      </c>
      <c r="U212" s="199">
        <v>0.42299999999999999</v>
      </c>
      <c r="V212" s="200" t="s">
        <v>7549</v>
      </c>
      <c r="W212" s="208">
        <v>359</v>
      </c>
      <c r="X212" s="197">
        <f>(1-VLOOKUP(R212,[4]Start!$H$33:$I$40,2,FALSE)/100)*W212</f>
        <v>319.51</v>
      </c>
      <c r="Y212" s="197">
        <f>VLOOKUP(Q212,[4]Start!$C$9:$D$15,2,FALSE)+VLOOKUP(Q212,[4]Start!$C$23:$D$29,2,FALSE)</f>
        <v>23.27</v>
      </c>
      <c r="Z212" s="196">
        <f>(Y212/U212)+[4]Start!$D$19*(VLOOKUP(Q212,[4]Start!$M$33:$N$39,2,FALSE)/U212)+VLOOKUP(R212,[4]Start!$C$33:$D$40,2,FALSE)</f>
        <v>68.201182033096927</v>
      </c>
      <c r="AA212" s="185"/>
      <c r="AB212" s="179"/>
    </row>
    <row r="213" spans="2:28" ht="18.75" customHeight="1" x14ac:dyDescent="0.35">
      <c r="B213" s="195"/>
      <c r="C213" s="204" t="s">
        <v>55</v>
      </c>
      <c r="D213" s="203" t="s">
        <v>1977</v>
      </c>
      <c r="E213" s="200" t="s">
        <v>335</v>
      </c>
      <c r="F213" s="200" t="s">
        <v>1967</v>
      </c>
      <c r="G213" s="207">
        <v>49811</v>
      </c>
      <c r="H213" s="200" t="s">
        <v>1968</v>
      </c>
      <c r="I213" s="200"/>
      <c r="J213" s="202" t="s">
        <v>59</v>
      </c>
      <c r="K213" s="200" t="s">
        <v>283</v>
      </c>
      <c r="L213" s="201" t="s">
        <v>7830</v>
      </c>
      <c r="M213" s="200" t="s">
        <v>20</v>
      </c>
      <c r="N213" s="200"/>
      <c r="O213" s="200"/>
      <c r="P213" s="200" t="s">
        <v>20</v>
      </c>
      <c r="Q213" s="200" t="s">
        <v>20</v>
      </c>
      <c r="R213" s="200" t="s">
        <v>432</v>
      </c>
      <c r="S213" s="200" t="s">
        <v>7562</v>
      </c>
      <c r="T213" s="200" t="s">
        <v>7549</v>
      </c>
      <c r="U213" s="199">
        <v>0.58499999999999996</v>
      </c>
      <c r="V213" s="200" t="s">
        <v>7549</v>
      </c>
      <c r="W213" s="198">
        <v>887</v>
      </c>
      <c r="X213" s="197">
        <f>(1-VLOOKUP(R213,[4]Start!$H$33:$I$40,2,FALSE)/100)*W213</f>
        <v>789.43000000000006</v>
      </c>
      <c r="Y213" s="197">
        <f>VLOOKUP(Q213,[4]Start!$C$9:$D$15,2,FALSE)+VLOOKUP(Q213,[4]Start!$C$23:$D$29,2,FALSE)</f>
        <v>23.27</v>
      </c>
      <c r="Z213" s="196">
        <f>(Y213/U213)+[4]Start!$D$19*(VLOOKUP(Q213,[4]Start!$M$33:$N$39,2,FALSE)/U213)+VLOOKUP(R213,[4]Start!$C$33:$D$40,2,FALSE)</f>
        <v>49.73008547008547</v>
      </c>
      <c r="AA213" s="185"/>
      <c r="AB213" s="179"/>
    </row>
    <row r="214" spans="2:28" ht="18.75" customHeight="1" x14ac:dyDescent="0.35">
      <c r="B214" s="195"/>
      <c r="C214" s="204" t="s">
        <v>55</v>
      </c>
      <c r="D214" s="203" t="s">
        <v>1982</v>
      </c>
      <c r="E214" s="199" t="s">
        <v>280</v>
      </c>
      <c r="F214" s="200" t="s">
        <v>1983</v>
      </c>
      <c r="G214" s="207">
        <v>49811</v>
      </c>
      <c r="H214" s="200" t="s">
        <v>1968</v>
      </c>
      <c r="I214" s="200"/>
      <c r="J214" s="202" t="s">
        <v>59</v>
      </c>
      <c r="K214" s="200" t="s">
        <v>1984</v>
      </c>
      <c r="L214" s="201" t="s">
        <v>7829</v>
      </c>
      <c r="M214" s="200" t="s">
        <v>23</v>
      </c>
      <c r="N214" s="200"/>
      <c r="O214" s="200"/>
      <c r="P214" s="200" t="s">
        <v>23</v>
      </c>
      <c r="Q214" s="200" t="s">
        <v>23</v>
      </c>
      <c r="R214" s="199" t="s">
        <v>23</v>
      </c>
      <c r="S214" s="200" t="s">
        <v>7536</v>
      </c>
      <c r="T214" s="200" t="s">
        <v>7549</v>
      </c>
      <c r="U214" s="199">
        <v>0.33</v>
      </c>
      <c r="V214" s="200" t="s">
        <v>7549</v>
      </c>
      <c r="W214" s="198">
        <v>1336</v>
      </c>
      <c r="X214" s="197">
        <f>(1-VLOOKUP(R214,[4]Start!$H$33:$I$40,2,FALSE)/100)*W214</f>
        <v>1189.04</v>
      </c>
      <c r="Y214" s="197">
        <f>VLOOKUP(Q214,[4]Start!$C$9:$D$15,2,FALSE)+VLOOKUP(Q214,[4]Start!$C$23:$D$29,2,FALSE)</f>
        <v>5.5</v>
      </c>
      <c r="Z214" s="196">
        <f>(Y214/U214)+[4]Start!$D$19*(VLOOKUP(Q214,[4]Start!$M$33:$N$39,2,FALSE)/U214)+VLOOKUP(R214,[4]Start!$C$33:$D$40,2,FALSE)</f>
        <v>17.866666666666664</v>
      </c>
      <c r="AA214" s="185"/>
      <c r="AB214" s="179"/>
    </row>
    <row r="215" spans="2:28" ht="18.75" customHeight="1" x14ac:dyDescent="0.35">
      <c r="B215" s="195"/>
      <c r="C215" s="204" t="s">
        <v>55</v>
      </c>
      <c r="D215" s="203" t="s">
        <v>2003</v>
      </c>
      <c r="E215" s="200" t="s">
        <v>1991</v>
      </c>
      <c r="F215" s="206" t="s">
        <v>2004</v>
      </c>
      <c r="G215" s="210">
        <v>67056</v>
      </c>
      <c r="H215" s="209" t="s">
        <v>1993</v>
      </c>
      <c r="I215" s="206" t="s">
        <v>2005</v>
      </c>
      <c r="J215" s="199" t="s">
        <v>98</v>
      </c>
      <c r="K215" s="200" t="s">
        <v>1396</v>
      </c>
      <c r="L215" s="201" t="s">
        <v>7828</v>
      </c>
      <c r="M215" s="200" t="s">
        <v>20</v>
      </c>
      <c r="N215" s="206"/>
      <c r="O215" s="200"/>
      <c r="P215" s="206" t="s">
        <v>20</v>
      </c>
      <c r="Q215" s="200" t="s">
        <v>20</v>
      </c>
      <c r="R215" s="200" t="s">
        <v>209</v>
      </c>
      <c r="S215" s="200" t="s">
        <v>7539</v>
      </c>
      <c r="T215" s="200" t="s">
        <v>7549</v>
      </c>
      <c r="U215" s="199">
        <v>0.35920000000000002</v>
      </c>
      <c r="V215" s="200" t="s">
        <v>7549</v>
      </c>
      <c r="W215" s="208">
        <v>47</v>
      </c>
      <c r="X215" s="197">
        <f>(1-VLOOKUP(R215,[4]Start!$H$33:$I$40,2,FALSE)/100)*W215</f>
        <v>41.83</v>
      </c>
      <c r="Y215" s="197">
        <f>VLOOKUP(Q215,[4]Start!$C$9:$D$15,2,FALSE)+VLOOKUP(Q215,[4]Start!$C$23:$D$29,2,FALSE)</f>
        <v>23.27</v>
      </c>
      <c r="Z215" s="196">
        <f>(Y215/U215)+[4]Start!$D$19*(VLOOKUP(Q215,[4]Start!$M$33:$N$39,2,FALSE)/U215)+VLOOKUP(R215,[4]Start!$C$33:$D$40,2,FALSE)</f>
        <v>79.548440979955444</v>
      </c>
      <c r="AA215" s="185"/>
      <c r="AB215" s="179"/>
    </row>
    <row r="216" spans="2:28" ht="18.75" customHeight="1" x14ac:dyDescent="0.35">
      <c r="B216" s="195"/>
      <c r="C216" s="204" t="s">
        <v>55</v>
      </c>
      <c r="D216" s="203" t="s">
        <v>2010</v>
      </c>
      <c r="E216" s="200" t="s">
        <v>1991</v>
      </c>
      <c r="F216" s="200" t="s">
        <v>2011</v>
      </c>
      <c r="G216" s="207">
        <v>67056</v>
      </c>
      <c r="H216" s="200" t="s">
        <v>1993</v>
      </c>
      <c r="I216" s="200" t="s">
        <v>2012</v>
      </c>
      <c r="J216" s="202" t="s">
        <v>98</v>
      </c>
      <c r="K216" s="200" t="s">
        <v>2013</v>
      </c>
      <c r="L216" s="201" t="s">
        <v>7827</v>
      </c>
      <c r="M216" s="200" t="s">
        <v>20</v>
      </c>
      <c r="N216" s="200"/>
      <c r="O216" s="200"/>
      <c r="P216" s="200" t="s">
        <v>20</v>
      </c>
      <c r="Q216" s="200" t="s">
        <v>20</v>
      </c>
      <c r="R216" s="200" t="s">
        <v>432</v>
      </c>
      <c r="S216" s="200" t="s">
        <v>7562</v>
      </c>
      <c r="T216" s="200" t="s">
        <v>7549</v>
      </c>
      <c r="U216" s="199">
        <v>0.5625</v>
      </c>
      <c r="V216" s="200" t="s">
        <v>7549</v>
      </c>
      <c r="W216" s="198">
        <v>497.5</v>
      </c>
      <c r="X216" s="197">
        <f>(1-VLOOKUP(R216,[4]Start!$H$33:$I$40,2,FALSE)/100)*W216</f>
        <v>442.77500000000003</v>
      </c>
      <c r="Y216" s="197">
        <f>VLOOKUP(Q216,[4]Start!$C$9:$D$15,2,FALSE)+VLOOKUP(Q216,[4]Start!$C$23:$D$29,2,FALSE)</f>
        <v>23.27</v>
      </c>
      <c r="Z216" s="196">
        <f>(Y216/U216)+[4]Start!$D$19*(VLOOKUP(Q216,[4]Start!$M$33:$N$39,2,FALSE)/U216)+VLOOKUP(R216,[4]Start!$C$33:$D$40,2,FALSE)</f>
        <v>51.659288888888888</v>
      </c>
      <c r="AA216" s="185"/>
      <c r="AB216" s="179"/>
    </row>
    <row r="217" spans="2:28" ht="18.75" customHeight="1" x14ac:dyDescent="0.35">
      <c r="B217" s="195"/>
      <c r="C217" s="204" t="s">
        <v>55</v>
      </c>
      <c r="D217" s="203" t="s">
        <v>2006</v>
      </c>
      <c r="E217" s="200" t="s">
        <v>1991</v>
      </c>
      <c r="F217" s="206" t="s">
        <v>2007</v>
      </c>
      <c r="G217" s="210">
        <v>67056</v>
      </c>
      <c r="H217" s="209" t="s">
        <v>1993</v>
      </c>
      <c r="I217" s="206" t="s">
        <v>2008</v>
      </c>
      <c r="J217" s="199" t="s">
        <v>98</v>
      </c>
      <c r="K217" s="200" t="s">
        <v>2009</v>
      </c>
      <c r="L217" s="201" t="s">
        <v>7826</v>
      </c>
      <c r="M217" s="200" t="s">
        <v>20</v>
      </c>
      <c r="N217" s="206"/>
      <c r="O217" s="200"/>
      <c r="P217" s="206" t="s">
        <v>20</v>
      </c>
      <c r="Q217" s="200" t="s">
        <v>20</v>
      </c>
      <c r="R217" s="200" t="s">
        <v>432</v>
      </c>
      <c r="S217" s="200" t="s">
        <v>7562</v>
      </c>
      <c r="T217" s="200" t="s">
        <v>7549</v>
      </c>
      <c r="U217" s="199">
        <v>0.52649999999999997</v>
      </c>
      <c r="V217" s="200" t="s">
        <v>7549</v>
      </c>
      <c r="W217" s="208">
        <v>410</v>
      </c>
      <c r="X217" s="197">
        <f>(1-VLOOKUP(R217,[4]Start!$H$33:$I$40,2,FALSE)/100)*W217</f>
        <v>364.9</v>
      </c>
      <c r="Y217" s="197">
        <f>VLOOKUP(Q217,[4]Start!$C$9:$D$15,2,FALSE)+VLOOKUP(Q217,[4]Start!$C$23:$D$29,2,FALSE)</f>
        <v>23.27</v>
      </c>
      <c r="Z217" s="196">
        <f>(Y217/U217)+[4]Start!$D$19*(VLOOKUP(Q217,[4]Start!$M$33:$N$39,2,FALSE)/U217)+VLOOKUP(R217,[4]Start!$C$33:$D$40,2,FALSE)</f>
        <v>55.088983855650525</v>
      </c>
      <c r="AA217" s="185"/>
      <c r="AB217" s="179"/>
    </row>
    <row r="218" spans="2:28" ht="18.75" customHeight="1" x14ac:dyDescent="0.35">
      <c r="B218" s="195"/>
      <c r="C218" s="204" t="s">
        <v>55</v>
      </c>
      <c r="D218" s="203" t="s">
        <v>2024</v>
      </c>
      <c r="E218" s="200" t="s">
        <v>1991</v>
      </c>
      <c r="F218" s="200" t="s">
        <v>2025</v>
      </c>
      <c r="G218" s="207">
        <v>67056</v>
      </c>
      <c r="H218" s="200" t="s">
        <v>1993</v>
      </c>
      <c r="I218" s="200" t="s">
        <v>2026</v>
      </c>
      <c r="J218" s="202" t="s">
        <v>98</v>
      </c>
      <c r="K218" s="206" t="s">
        <v>2027</v>
      </c>
      <c r="L218" s="201" t="s">
        <v>7825</v>
      </c>
      <c r="M218" s="200" t="s">
        <v>110</v>
      </c>
      <c r="N218" s="200" t="s">
        <v>2028</v>
      </c>
      <c r="O218" s="200" t="s">
        <v>2029</v>
      </c>
      <c r="P218" s="200" t="s">
        <v>407</v>
      </c>
      <c r="Q218" s="200" t="s">
        <v>20</v>
      </c>
      <c r="R218" s="200" t="s">
        <v>432</v>
      </c>
      <c r="S218" s="200" t="s">
        <v>7562</v>
      </c>
      <c r="T218" s="200" t="s">
        <v>7549</v>
      </c>
      <c r="U218" s="199">
        <v>0.45</v>
      </c>
      <c r="V218" s="199" t="s">
        <v>7538</v>
      </c>
      <c r="W218" s="198">
        <v>87.5</v>
      </c>
      <c r="X218" s="197">
        <f>(1-VLOOKUP(R218,[4]Start!$H$33:$I$40,2,FALSE)/100)*W218</f>
        <v>77.875</v>
      </c>
      <c r="Y218" s="197">
        <f>VLOOKUP(Q218,[4]Start!$C$9:$D$15,2,FALSE)+VLOOKUP(Q218,[4]Start!$C$23:$D$29,2,FALSE)</f>
        <v>23.27</v>
      </c>
      <c r="Z218" s="196">
        <f>(Y218/U218)+[4]Start!$D$19*(VLOOKUP(Q218,[4]Start!$M$33:$N$39,2,FALSE)/U218)+VLOOKUP(R218,[4]Start!$C$33:$D$40,2,FALSE)</f>
        <v>64.199111111111108</v>
      </c>
      <c r="AA218" s="185"/>
      <c r="AB218" s="179"/>
    </row>
    <row r="219" spans="2:28" ht="18.75" customHeight="1" x14ac:dyDescent="0.35">
      <c r="B219" s="195"/>
      <c r="C219" s="204" t="s">
        <v>55</v>
      </c>
      <c r="D219" s="203" t="s">
        <v>2052</v>
      </c>
      <c r="E219" s="200" t="s">
        <v>2053</v>
      </c>
      <c r="F219" s="200" t="s">
        <v>2054</v>
      </c>
      <c r="G219" s="207">
        <v>39126</v>
      </c>
      <c r="H219" s="200" t="s">
        <v>2055</v>
      </c>
      <c r="I219" s="200"/>
      <c r="J219" s="202" t="s">
        <v>99</v>
      </c>
      <c r="K219" s="200" t="s">
        <v>1085</v>
      </c>
      <c r="L219" s="201" t="s">
        <v>7824</v>
      </c>
      <c r="M219" s="200" t="s">
        <v>16</v>
      </c>
      <c r="N219" s="200" t="s">
        <v>994</v>
      </c>
      <c r="O219" s="200"/>
      <c r="P219" s="200" t="s">
        <v>16</v>
      </c>
      <c r="Q219" s="200" t="s">
        <v>16</v>
      </c>
      <c r="R219" s="200" t="s">
        <v>16</v>
      </c>
      <c r="S219" s="200" t="s">
        <v>7536</v>
      </c>
      <c r="T219" s="200" t="s">
        <v>7549</v>
      </c>
      <c r="U219" s="199">
        <v>0.33</v>
      </c>
      <c r="V219" s="200" t="s">
        <v>7549</v>
      </c>
      <c r="W219" s="198">
        <v>29.2</v>
      </c>
      <c r="X219" s="197">
        <f>(1-VLOOKUP(R219,[4]Start!$H$33:$I$40,2,FALSE)/100)*W219</f>
        <v>24.82</v>
      </c>
      <c r="Y219" s="197">
        <f>VLOOKUP(Q219,[4]Start!$C$9:$D$15,2,FALSE)+VLOOKUP(Q219,[4]Start!$C$23:$D$29,2,FALSE)</f>
        <v>0</v>
      </c>
      <c r="Z219" s="196">
        <f>(Y219/U219)+[4]Start!$D$19*(VLOOKUP(Q219,[4]Start!$M$33:$N$39,2,FALSE)/U219)+VLOOKUP(R219,[4]Start!$C$33:$D$40,2,FALSE)</f>
        <v>1</v>
      </c>
      <c r="AA219" s="185"/>
      <c r="AB219" s="179"/>
    </row>
    <row r="220" spans="2:28" ht="18.75" customHeight="1" x14ac:dyDescent="0.35">
      <c r="B220" s="195"/>
      <c r="C220" s="204" t="s">
        <v>55</v>
      </c>
      <c r="D220" s="203" t="s">
        <v>2058</v>
      </c>
      <c r="E220" s="200" t="s">
        <v>2053</v>
      </c>
      <c r="F220" s="200" t="s">
        <v>2054</v>
      </c>
      <c r="G220" s="207">
        <v>39126</v>
      </c>
      <c r="H220" s="200" t="s">
        <v>2055</v>
      </c>
      <c r="I220" s="200"/>
      <c r="J220" s="202" t="s">
        <v>99</v>
      </c>
      <c r="K220" s="200" t="s">
        <v>786</v>
      </c>
      <c r="L220" s="201" t="s">
        <v>7823</v>
      </c>
      <c r="M220" s="200" t="s">
        <v>16</v>
      </c>
      <c r="N220" s="200" t="s">
        <v>994</v>
      </c>
      <c r="O220" s="200"/>
      <c r="P220" s="200" t="s">
        <v>16</v>
      </c>
      <c r="Q220" s="199" t="s">
        <v>16</v>
      </c>
      <c r="R220" s="200" t="s">
        <v>16</v>
      </c>
      <c r="S220" s="200" t="s">
        <v>7536</v>
      </c>
      <c r="T220" s="200" t="s">
        <v>7549</v>
      </c>
      <c r="U220" s="199">
        <v>0.33</v>
      </c>
      <c r="V220" s="200" t="s">
        <v>7549</v>
      </c>
      <c r="W220" s="198">
        <v>29.2</v>
      </c>
      <c r="X220" s="197">
        <f>(1-VLOOKUP(R220,[4]Start!$H$33:$I$40,2,FALSE)/100)*W220</f>
        <v>24.82</v>
      </c>
      <c r="Y220" s="197">
        <f>VLOOKUP(Q220,[4]Start!$C$9:$D$15,2,FALSE)+VLOOKUP(Q220,[4]Start!$C$23:$D$29,2,FALSE)</f>
        <v>0</v>
      </c>
      <c r="Z220" s="196">
        <f>(Y220/U220)+[4]Start!$D$19*(VLOOKUP(Q220,[4]Start!$M$33:$N$39,2,FALSE)/U220)+VLOOKUP(R220,[4]Start!$C$33:$D$40,2,FALSE)</f>
        <v>1</v>
      </c>
      <c r="AA220" s="185"/>
      <c r="AB220" s="179"/>
    </row>
    <row r="221" spans="2:28" ht="18.75" customHeight="1" x14ac:dyDescent="0.35">
      <c r="B221" s="195"/>
      <c r="C221" s="204" t="s">
        <v>55</v>
      </c>
      <c r="D221" s="203" t="s">
        <v>2066</v>
      </c>
      <c r="E221" s="200" t="s">
        <v>2067</v>
      </c>
      <c r="F221" s="200" t="s">
        <v>2068</v>
      </c>
      <c r="G221" s="207">
        <v>55120</v>
      </c>
      <c r="H221" s="200" t="s">
        <v>2062</v>
      </c>
      <c r="I221" s="200"/>
      <c r="J221" s="202" t="s">
        <v>98</v>
      </c>
      <c r="K221" s="200" t="s">
        <v>2069</v>
      </c>
      <c r="L221" s="201" t="s">
        <v>7822</v>
      </c>
      <c r="M221" s="200" t="s">
        <v>20</v>
      </c>
      <c r="N221" s="206"/>
      <c r="O221" s="206"/>
      <c r="P221" s="200" t="s">
        <v>20</v>
      </c>
      <c r="Q221" s="200" t="s">
        <v>20</v>
      </c>
      <c r="R221" s="200" t="s">
        <v>432</v>
      </c>
      <c r="S221" s="200" t="s">
        <v>7562</v>
      </c>
      <c r="T221" s="200" t="s">
        <v>7549</v>
      </c>
      <c r="U221" s="199">
        <v>0.54</v>
      </c>
      <c r="V221" s="200" t="s">
        <v>7549</v>
      </c>
      <c r="W221" s="198">
        <v>434.2</v>
      </c>
      <c r="X221" s="197">
        <f>(1-VLOOKUP(R221,[4]Start!$H$33:$I$40,2,FALSE)/100)*W221</f>
        <v>386.43799999999999</v>
      </c>
      <c r="Y221" s="197">
        <f>VLOOKUP(Q221,[4]Start!$C$9:$D$15,2,FALSE)+VLOOKUP(Q221,[4]Start!$C$23:$D$29,2,FALSE)</f>
        <v>23.27</v>
      </c>
      <c r="Z221" s="196">
        <f>(Y221/U221)+[4]Start!$D$19*(VLOOKUP(Q221,[4]Start!$M$33:$N$39,2,FALSE)/U221)+VLOOKUP(R221,[4]Start!$C$33:$D$40,2,FALSE)</f>
        <v>53.749259259259254</v>
      </c>
      <c r="AA221" s="185"/>
      <c r="AB221" s="179"/>
    </row>
    <row r="222" spans="2:28" ht="18.75" customHeight="1" x14ac:dyDescent="0.35">
      <c r="B222" s="195"/>
      <c r="C222" s="204" t="s">
        <v>55</v>
      </c>
      <c r="D222" s="219" t="s">
        <v>2078</v>
      </c>
      <c r="E222" s="200" t="s">
        <v>1056</v>
      </c>
      <c r="F222" s="216" t="s">
        <v>2079</v>
      </c>
      <c r="G222" s="210">
        <v>68169</v>
      </c>
      <c r="H222" s="216" t="s">
        <v>2080</v>
      </c>
      <c r="I222" s="218" t="s">
        <v>2081</v>
      </c>
      <c r="J222" s="216" t="s">
        <v>57</v>
      </c>
      <c r="K222" s="217" t="s">
        <v>1790</v>
      </c>
      <c r="L222" s="201" t="s">
        <v>7821</v>
      </c>
      <c r="M222" s="216" t="s">
        <v>16</v>
      </c>
      <c r="N222" s="218"/>
      <c r="O222" s="217"/>
      <c r="P222" s="206" t="s">
        <v>16</v>
      </c>
      <c r="Q222" s="200" t="s">
        <v>16</v>
      </c>
      <c r="R222" s="200" t="s">
        <v>16</v>
      </c>
      <c r="S222" s="200" t="s">
        <v>7536</v>
      </c>
      <c r="T222" s="200" t="s">
        <v>7549</v>
      </c>
      <c r="U222" s="199">
        <v>0.33</v>
      </c>
      <c r="V222" s="200" t="s">
        <v>7549</v>
      </c>
      <c r="W222" s="208">
        <v>8.65</v>
      </c>
      <c r="X222" s="197">
        <f>(1-VLOOKUP(R222,[4]Start!$H$33:$I$40,2,FALSE)/100)*W222</f>
        <v>7.3525</v>
      </c>
      <c r="Y222" s="197">
        <f>VLOOKUP(Q222,[4]Start!$C$9:$D$15,2,FALSE)+VLOOKUP(Q222,[4]Start!$C$23:$D$29,2,FALSE)</f>
        <v>0</v>
      </c>
      <c r="Z222" s="196">
        <f>(Y222/U222)+[4]Start!$D$19*(VLOOKUP(Q222,[4]Start!$M$33:$N$39,2,FALSE)/U222)+VLOOKUP(R222,[4]Start!$C$33:$D$40,2,FALSE)</f>
        <v>1</v>
      </c>
      <c r="AA222" s="185"/>
      <c r="AB222" s="179"/>
    </row>
    <row r="223" spans="2:28" ht="18.75" customHeight="1" x14ac:dyDescent="0.35">
      <c r="B223" s="195"/>
      <c r="C223" s="204" t="s">
        <v>55</v>
      </c>
      <c r="D223" s="203" t="s">
        <v>2084</v>
      </c>
      <c r="E223" s="200" t="s">
        <v>1056</v>
      </c>
      <c r="F223" s="200" t="s">
        <v>2079</v>
      </c>
      <c r="G223" s="207">
        <v>68169</v>
      </c>
      <c r="H223" s="200" t="s">
        <v>2080</v>
      </c>
      <c r="I223" s="200" t="s">
        <v>2081</v>
      </c>
      <c r="J223" s="202" t="s">
        <v>57</v>
      </c>
      <c r="K223" s="200" t="s">
        <v>2085</v>
      </c>
      <c r="L223" s="201" t="s">
        <v>7820</v>
      </c>
      <c r="M223" s="200" t="s">
        <v>16</v>
      </c>
      <c r="N223" s="200"/>
      <c r="O223" s="200" t="s">
        <v>2086</v>
      </c>
      <c r="P223" s="200" t="s">
        <v>16</v>
      </c>
      <c r="Q223" s="200" t="s">
        <v>16</v>
      </c>
      <c r="R223" s="200" t="s">
        <v>16</v>
      </c>
      <c r="S223" s="200" t="s">
        <v>7536</v>
      </c>
      <c r="T223" s="200" t="s">
        <v>7549</v>
      </c>
      <c r="U223" s="199">
        <v>0.33</v>
      </c>
      <c r="V223" s="200" t="s">
        <v>7549</v>
      </c>
      <c r="W223" s="198">
        <v>22.1</v>
      </c>
      <c r="X223" s="197">
        <f>(1-VLOOKUP(R223,[4]Start!$H$33:$I$40,2,FALSE)/100)*W223</f>
        <v>18.785</v>
      </c>
      <c r="Y223" s="197">
        <f>VLOOKUP(Q223,[4]Start!$C$9:$D$15,2,FALSE)+VLOOKUP(Q223,[4]Start!$C$23:$D$29,2,FALSE)</f>
        <v>0</v>
      </c>
      <c r="Z223" s="196">
        <f>(Y223/U223)+[4]Start!$D$19*(VLOOKUP(Q223,[4]Start!$M$33:$N$39,2,FALSE)/U223)+VLOOKUP(R223,[4]Start!$C$33:$D$40,2,FALSE)</f>
        <v>1</v>
      </c>
      <c r="AA223" s="185"/>
      <c r="AB223" s="179"/>
    </row>
    <row r="224" spans="2:28" ht="18.75" customHeight="1" x14ac:dyDescent="0.35">
      <c r="B224" s="195"/>
      <c r="C224" s="204" t="s">
        <v>55</v>
      </c>
      <c r="D224" s="203" t="s">
        <v>2087</v>
      </c>
      <c r="E224" s="200" t="s">
        <v>1056</v>
      </c>
      <c r="F224" s="200" t="s">
        <v>2079</v>
      </c>
      <c r="G224" s="201">
        <v>68169</v>
      </c>
      <c r="H224" s="200" t="s">
        <v>2080</v>
      </c>
      <c r="I224" s="200" t="s">
        <v>2081</v>
      </c>
      <c r="J224" s="202" t="s">
        <v>57</v>
      </c>
      <c r="K224" s="200" t="s">
        <v>2088</v>
      </c>
      <c r="L224" s="201" t="s">
        <v>7819</v>
      </c>
      <c r="M224" s="200" t="s">
        <v>16</v>
      </c>
      <c r="N224" s="200"/>
      <c r="O224" s="200"/>
      <c r="P224" s="200" t="s">
        <v>16</v>
      </c>
      <c r="Q224" s="200" t="s">
        <v>16</v>
      </c>
      <c r="R224" s="200" t="s">
        <v>16</v>
      </c>
      <c r="S224" s="200" t="s">
        <v>7536</v>
      </c>
      <c r="T224" s="200" t="s">
        <v>7549</v>
      </c>
      <c r="U224" s="199">
        <v>0.33</v>
      </c>
      <c r="V224" s="200" t="s">
        <v>7549</v>
      </c>
      <c r="W224" s="198">
        <v>8.1</v>
      </c>
      <c r="X224" s="197">
        <f>(1-VLOOKUP(R224,[4]Start!$H$33:$I$40,2,FALSE)/100)*W224</f>
        <v>6.8849999999999998</v>
      </c>
      <c r="Y224" s="197">
        <f>VLOOKUP(Q224,[4]Start!$C$9:$D$15,2,FALSE)+VLOOKUP(Q224,[4]Start!$C$23:$D$29,2,FALSE)</f>
        <v>0</v>
      </c>
      <c r="Z224" s="196">
        <f>(Y224/U224)+[4]Start!$D$19*(VLOOKUP(Q224,[4]Start!$M$33:$N$39,2,FALSE)/U224)+VLOOKUP(R224,[4]Start!$C$33:$D$40,2,FALSE)</f>
        <v>1</v>
      </c>
      <c r="AA224" s="185"/>
      <c r="AB224" s="179"/>
    </row>
    <row r="225" spans="2:28" ht="18.75" customHeight="1" x14ac:dyDescent="0.35">
      <c r="B225" s="195"/>
      <c r="C225" s="204" t="s">
        <v>55</v>
      </c>
      <c r="D225" s="203" t="s">
        <v>2090</v>
      </c>
      <c r="E225" s="200" t="s">
        <v>1056</v>
      </c>
      <c r="F225" s="200" t="s">
        <v>2079</v>
      </c>
      <c r="G225" s="201">
        <v>68169</v>
      </c>
      <c r="H225" s="200" t="s">
        <v>2080</v>
      </c>
      <c r="I225" s="200" t="s">
        <v>2081</v>
      </c>
      <c r="J225" s="202" t="s">
        <v>57</v>
      </c>
      <c r="K225" s="200" t="s">
        <v>2091</v>
      </c>
      <c r="L225" s="201" t="s">
        <v>7818</v>
      </c>
      <c r="M225" s="200" t="s">
        <v>16</v>
      </c>
      <c r="N225" s="200"/>
      <c r="O225" s="200"/>
      <c r="P225" s="200" t="s">
        <v>16</v>
      </c>
      <c r="Q225" s="200" t="s">
        <v>16</v>
      </c>
      <c r="R225" s="200" t="s">
        <v>16</v>
      </c>
      <c r="S225" s="200" t="s">
        <v>7536</v>
      </c>
      <c r="T225" s="200" t="s">
        <v>7549</v>
      </c>
      <c r="U225" s="199">
        <v>0.33</v>
      </c>
      <c r="V225" s="200" t="s">
        <v>7549</v>
      </c>
      <c r="W225" s="198">
        <v>5.8</v>
      </c>
      <c r="X225" s="197">
        <f>(1-VLOOKUP(R225,[4]Start!$H$33:$I$40,2,FALSE)/100)*W225</f>
        <v>4.93</v>
      </c>
      <c r="Y225" s="197">
        <f>VLOOKUP(Q225,[4]Start!$C$9:$D$15,2,FALSE)+VLOOKUP(Q225,[4]Start!$C$23:$D$29,2,FALSE)</f>
        <v>0</v>
      </c>
      <c r="Z225" s="196">
        <f>(Y225/U225)+[4]Start!$D$19*(VLOOKUP(Q225,[4]Start!$M$33:$N$39,2,FALSE)/U225)+VLOOKUP(R225,[4]Start!$C$33:$D$40,2,FALSE)</f>
        <v>1</v>
      </c>
      <c r="AA225" s="185"/>
      <c r="AB225" s="179"/>
    </row>
    <row r="226" spans="2:28" ht="18.75" customHeight="1" x14ac:dyDescent="0.35">
      <c r="B226" s="195"/>
      <c r="C226" s="204" t="s">
        <v>55</v>
      </c>
      <c r="D226" s="203" t="s">
        <v>2101</v>
      </c>
      <c r="E226" s="200" t="s">
        <v>2102</v>
      </c>
      <c r="F226" s="200" t="s">
        <v>2103</v>
      </c>
      <c r="G226" s="207">
        <v>68199</v>
      </c>
      <c r="H226" s="200" t="s">
        <v>2080</v>
      </c>
      <c r="I226" s="200" t="s">
        <v>2104</v>
      </c>
      <c r="J226" s="202" t="s">
        <v>57</v>
      </c>
      <c r="K226" s="200" t="s">
        <v>572</v>
      </c>
      <c r="L226" s="201" t="s">
        <v>7817</v>
      </c>
      <c r="M226" s="200" t="s">
        <v>32</v>
      </c>
      <c r="N226" s="200"/>
      <c r="O226" s="200"/>
      <c r="P226" s="200" t="s">
        <v>32</v>
      </c>
      <c r="Q226" s="200" t="s">
        <v>32</v>
      </c>
      <c r="R226" s="200" t="s">
        <v>32</v>
      </c>
      <c r="S226" s="200" t="s">
        <v>7536</v>
      </c>
      <c r="T226" s="200" t="s">
        <v>7549</v>
      </c>
      <c r="U226" s="199">
        <v>0.4375</v>
      </c>
      <c r="V226" s="200" t="s">
        <v>7549</v>
      </c>
      <c r="W226" s="198">
        <v>255</v>
      </c>
      <c r="X226" s="197">
        <f>(1-VLOOKUP(R226,[4]Start!$H$33:$I$40,2,FALSE)/100)*W226</f>
        <v>198.9</v>
      </c>
      <c r="Y226" s="197">
        <f>VLOOKUP(Q226,[4]Start!$C$9:$D$15,2,FALSE)+VLOOKUP(Q226,[4]Start!$C$23:$D$29,2,FALSE)</f>
        <v>12.53</v>
      </c>
      <c r="Z226" s="196">
        <f>(Y226/U226)+[4]Start!$D$19*(VLOOKUP(Q226,[4]Start!$M$33:$N$39,2,FALSE)/U226)+VLOOKUP(R226,[4]Start!$C$33:$D$40,2,FALSE)</f>
        <v>48.889028571428568</v>
      </c>
      <c r="AA226" s="185"/>
      <c r="AB226" s="179"/>
    </row>
    <row r="227" spans="2:28" ht="18.75" customHeight="1" x14ac:dyDescent="0.35">
      <c r="B227" s="195"/>
      <c r="C227" s="204" t="s">
        <v>55</v>
      </c>
      <c r="D227" s="203" t="s">
        <v>2107</v>
      </c>
      <c r="E227" s="200" t="s">
        <v>2102</v>
      </c>
      <c r="F227" s="200" t="s">
        <v>2103</v>
      </c>
      <c r="G227" s="207">
        <v>68199</v>
      </c>
      <c r="H227" s="200" t="s">
        <v>2080</v>
      </c>
      <c r="I227" s="200" t="s">
        <v>2104</v>
      </c>
      <c r="J227" s="202" t="s">
        <v>57</v>
      </c>
      <c r="K227" s="200" t="s">
        <v>904</v>
      </c>
      <c r="L227" s="201" t="s">
        <v>7816</v>
      </c>
      <c r="M227" s="200" t="s">
        <v>32</v>
      </c>
      <c r="N227" s="200"/>
      <c r="O227" s="200"/>
      <c r="P227" s="200" t="s">
        <v>32</v>
      </c>
      <c r="Q227" s="200" t="s">
        <v>32</v>
      </c>
      <c r="R227" s="200" t="s">
        <v>32</v>
      </c>
      <c r="S227" s="200" t="s">
        <v>7536</v>
      </c>
      <c r="T227" s="200" t="s">
        <v>7549</v>
      </c>
      <c r="U227" s="199">
        <v>0.38</v>
      </c>
      <c r="V227" s="200" t="s">
        <v>7549</v>
      </c>
      <c r="W227" s="198">
        <v>425</v>
      </c>
      <c r="X227" s="197">
        <f>(1-VLOOKUP(R227,[4]Start!$H$33:$I$40,2,FALSE)/100)*W227</f>
        <v>331.5</v>
      </c>
      <c r="Y227" s="197">
        <f>VLOOKUP(Q227,[4]Start!$C$9:$D$15,2,FALSE)+VLOOKUP(Q227,[4]Start!$C$23:$D$29,2,FALSE)</f>
        <v>12.53</v>
      </c>
      <c r="Z227" s="196">
        <f>(Y227/U227)+[4]Start!$D$19*(VLOOKUP(Q227,[4]Start!$M$33:$N$39,2,FALSE)/U227)+VLOOKUP(R227,[4]Start!$C$33:$D$40,2,FALSE)</f>
        <v>56.09</v>
      </c>
      <c r="AA227" s="185"/>
      <c r="AB227" s="179"/>
    </row>
    <row r="228" spans="2:28" ht="18.75" customHeight="1" x14ac:dyDescent="0.35">
      <c r="B228" s="195"/>
      <c r="C228" s="204" t="s">
        <v>55</v>
      </c>
      <c r="D228" s="203" t="s">
        <v>2108</v>
      </c>
      <c r="E228" s="200" t="s">
        <v>2102</v>
      </c>
      <c r="F228" s="200" t="s">
        <v>2103</v>
      </c>
      <c r="G228" s="207">
        <v>68199</v>
      </c>
      <c r="H228" s="200" t="s">
        <v>2080</v>
      </c>
      <c r="I228" s="200" t="s">
        <v>2104</v>
      </c>
      <c r="J228" s="202" t="s">
        <v>57</v>
      </c>
      <c r="K228" s="200" t="s">
        <v>2109</v>
      </c>
      <c r="L228" s="201" t="s">
        <v>7815</v>
      </c>
      <c r="M228" s="200" t="s">
        <v>32</v>
      </c>
      <c r="N228" s="200"/>
      <c r="O228" s="200"/>
      <c r="P228" s="200" t="s">
        <v>32</v>
      </c>
      <c r="Q228" s="200" t="s">
        <v>32</v>
      </c>
      <c r="R228" s="200" t="s">
        <v>32</v>
      </c>
      <c r="S228" s="200" t="s">
        <v>7536</v>
      </c>
      <c r="T228" s="200" t="s">
        <v>7549</v>
      </c>
      <c r="U228" s="199">
        <v>0.40749999999999997</v>
      </c>
      <c r="V228" s="200" t="s">
        <v>7549</v>
      </c>
      <c r="W228" s="198">
        <v>435</v>
      </c>
      <c r="X228" s="197">
        <f>(1-VLOOKUP(R228,[4]Start!$H$33:$I$40,2,FALSE)/100)*W228</f>
        <v>339.3</v>
      </c>
      <c r="Y228" s="197">
        <f>VLOOKUP(Q228,[4]Start!$C$9:$D$15,2,FALSE)+VLOOKUP(Q228,[4]Start!$C$23:$D$29,2,FALSE)</f>
        <v>12.53</v>
      </c>
      <c r="Z228" s="196">
        <f>(Y228/U228)+[4]Start!$D$19*(VLOOKUP(Q228,[4]Start!$M$33:$N$39,2,FALSE)/U228)+VLOOKUP(R228,[4]Start!$C$33:$D$40,2,FALSE)</f>
        <v>52.392515337423319</v>
      </c>
      <c r="AA228" s="185"/>
      <c r="AB228" s="179"/>
    </row>
    <row r="229" spans="2:28" ht="18.75" customHeight="1" x14ac:dyDescent="0.35">
      <c r="B229" s="195"/>
      <c r="C229" s="204" t="s">
        <v>55</v>
      </c>
      <c r="D229" s="203" t="s">
        <v>2110</v>
      </c>
      <c r="E229" s="200" t="s">
        <v>2102</v>
      </c>
      <c r="F229" s="200" t="s">
        <v>2103</v>
      </c>
      <c r="G229" s="207">
        <v>68199</v>
      </c>
      <c r="H229" s="200" t="s">
        <v>2080</v>
      </c>
      <c r="I229" s="200" t="s">
        <v>2104</v>
      </c>
      <c r="J229" s="202" t="s">
        <v>57</v>
      </c>
      <c r="K229" s="200" t="s">
        <v>1053</v>
      </c>
      <c r="L229" s="201" t="s">
        <v>7814</v>
      </c>
      <c r="M229" s="200" t="s">
        <v>32</v>
      </c>
      <c r="N229" s="200"/>
      <c r="O229" s="200"/>
      <c r="P229" s="200" t="s">
        <v>32</v>
      </c>
      <c r="Q229" s="200" t="s">
        <v>32</v>
      </c>
      <c r="R229" s="200" t="s">
        <v>32</v>
      </c>
      <c r="S229" s="200" t="s">
        <v>7536</v>
      </c>
      <c r="T229" s="200" t="s">
        <v>7549</v>
      </c>
      <c r="U229" s="199">
        <v>0.46250000000000002</v>
      </c>
      <c r="V229" s="200" t="s">
        <v>7549</v>
      </c>
      <c r="W229" s="198">
        <v>843</v>
      </c>
      <c r="X229" s="197">
        <f>(1-VLOOKUP(R229,[4]Start!$H$33:$I$40,2,FALSE)/100)*W229</f>
        <v>657.54000000000008</v>
      </c>
      <c r="Y229" s="197">
        <f>VLOOKUP(Q229,[4]Start!$C$9:$D$15,2,FALSE)+VLOOKUP(Q229,[4]Start!$C$23:$D$29,2,FALSE)</f>
        <v>12.53</v>
      </c>
      <c r="Z229" s="196">
        <f>(Y229/U229)+[4]Start!$D$19*(VLOOKUP(Q229,[4]Start!$M$33:$N$39,2,FALSE)/U229)+VLOOKUP(R229,[4]Start!$C$33:$D$40,2,FALSE)</f>
        <v>46.316648648648645</v>
      </c>
      <c r="AA229" s="185"/>
      <c r="AB229" s="179"/>
    </row>
    <row r="230" spans="2:28" ht="18.75" customHeight="1" x14ac:dyDescent="0.35">
      <c r="B230" s="195"/>
      <c r="C230" s="204" t="s">
        <v>55</v>
      </c>
      <c r="D230" s="203" t="s">
        <v>2129</v>
      </c>
      <c r="E230" s="200" t="s">
        <v>2130</v>
      </c>
      <c r="F230" s="200" t="s">
        <v>2131</v>
      </c>
      <c r="G230" s="207">
        <v>45772</v>
      </c>
      <c r="H230" s="200" t="s">
        <v>2132</v>
      </c>
      <c r="I230" s="200" t="s">
        <v>2133</v>
      </c>
      <c r="J230" s="202" t="s">
        <v>54</v>
      </c>
      <c r="K230" s="200" t="s">
        <v>2134</v>
      </c>
      <c r="L230" s="201" t="s">
        <v>7813</v>
      </c>
      <c r="M230" s="200" t="s">
        <v>20</v>
      </c>
      <c r="N230" s="200"/>
      <c r="O230" s="200"/>
      <c r="P230" s="200" t="s">
        <v>20</v>
      </c>
      <c r="Q230" s="200" t="s">
        <v>20</v>
      </c>
      <c r="R230" s="200" t="s">
        <v>432</v>
      </c>
      <c r="S230" s="200" t="s">
        <v>7562</v>
      </c>
      <c r="T230" s="200" t="s">
        <v>7549</v>
      </c>
      <c r="U230" s="199">
        <v>0.55349999999999999</v>
      </c>
      <c r="V230" s="200" t="s">
        <v>7549</v>
      </c>
      <c r="W230" s="198">
        <v>61.13</v>
      </c>
      <c r="X230" s="197">
        <f>(1-VLOOKUP(R230,[4]Start!$H$33:$I$40,2,FALSE)/100)*W230</f>
        <v>54.405700000000003</v>
      </c>
      <c r="Y230" s="197">
        <f>VLOOKUP(Q230,[4]Start!$C$9:$D$15,2,FALSE)+VLOOKUP(Q230,[4]Start!$C$23:$D$29,2,FALSE)</f>
        <v>23.27</v>
      </c>
      <c r="Z230" s="196">
        <f>(Y230/U230)+[4]Start!$D$19*(VLOOKUP(Q230,[4]Start!$M$33:$N$39,2,FALSE)/U230)+VLOOKUP(R230,[4]Start!$C$33:$D$40,2,FALSE)</f>
        <v>52.474887082204162</v>
      </c>
      <c r="AA230" s="185"/>
      <c r="AB230" s="179"/>
    </row>
    <row r="231" spans="2:28" ht="18.75" customHeight="1" x14ac:dyDescent="0.35">
      <c r="B231" s="195"/>
      <c r="C231" s="204" t="s">
        <v>55</v>
      </c>
      <c r="D231" s="203" t="s">
        <v>2135</v>
      </c>
      <c r="E231" s="200" t="s">
        <v>2130</v>
      </c>
      <c r="F231" s="200" t="s">
        <v>2131</v>
      </c>
      <c r="G231" s="207">
        <v>45772</v>
      </c>
      <c r="H231" s="200" t="s">
        <v>2132</v>
      </c>
      <c r="I231" s="200" t="s">
        <v>2133</v>
      </c>
      <c r="J231" s="202" t="s">
        <v>54</v>
      </c>
      <c r="K231" s="200" t="s">
        <v>2136</v>
      </c>
      <c r="L231" s="201" t="s">
        <v>7653</v>
      </c>
      <c r="M231" s="200" t="s">
        <v>20</v>
      </c>
      <c r="N231" s="200"/>
      <c r="O231" s="200"/>
      <c r="P231" s="200" t="s">
        <v>20</v>
      </c>
      <c r="Q231" s="200" t="s">
        <v>20</v>
      </c>
      <c r="R231" s="200" t="s">
        <v>432</v>
      </c>
      <c r="S231" s="200" t="s">
        <v>7562</v>
      </c>
      <c r="T231" s="200" t="s">
        <v>7549</v>
      </c>
      <c r="U231" s="199">
        <v>0.55349999999999999</v>
      </c>
      <c r="V231" s="200" t="s">
        <v>7549</v>
      </c>
      <c r="W231" s="198">
        <v>77.569999999999993</v>
      </c>
      <c r="X231" s="197">
        <f>(1-VLOOKUP(R231,[4]Start!$H$33:$I$40,2,FALSE)/100)*W231</f>
        <v>69.037300000000002</v>
      </c>
      <c r="Y231" s="197">
        <f>VLOOKUP(Q231,[4]Start!$C$9:$D$15,2,FALSE)+VLOOKUP(Q231,[4]Start!$C$23:$D$29,2,FALSE)</f>
        <v>23.27</v>
      </c>
      <c r="Z231" s="196">
        <f>(Y231/U231)+[4]Start!$D$19*(VLOOKUP(Q231,[4]Start!$M$33:$N$39,2,FALSE)/U231)+VLOOKUP(R231,[4]Start!$C$33:$D$40,2,FALSE)</f>
        <v>52.474887082204162</v>
      </c>
      <c r="AA231" s="185"/>
      <c r="AB231" s="179"/>
    </row>
    <row r="232" spans="2:28" ht="18.75" customHeight="1" x14ac:dyDescent="0.35">
      <c r="B232" s="195"/>
      <c r="C232" s="204" t="s">
        <v>55</v>
      </c>
      <c r="D232" s="203" t="s">
        <v>2143</v>
      </c>
      <c r="E232" s="200" t="s">
        <v>2130</v>
      </c>
      <c r="F232" s="200" t="s">
        <v>2144</v>
      </c>
      <c r="G232" s="199">
        <v>45772</v>
      </c>
      <c r="H232" s="199" t="s">
        <v>2132</v>
      </c>
      <c r="I232" s="199" t="s">
        <v>2133</v>
      </c>
      <c r="J232" s="202" t="s">
        <v>54</v>
      </c>
      <c r="K232" s="199" t="s">
        <v>2145</v>
      </c>
      <c r="L232" s="201" t="s">
        <v>7812</v>
      </c>
      <c r="M232" s="199" t="s">
        <v>110</v>
      </c>
      <c r="N232" s="199" t="s">
        <v>32</v>
      </c>
      <c r="O232" s="199" t="s">
        <v>2146</v>
      </c>
      <c r="P232" s="206" t="s">
        <v>32</v>
      </c>
      <c r="Q232" s="199" t="s">
        <v>32</v>
      </c>
      <c r="R232" s="200" t="s">
        <v>32</v>
      </c>
      <c r="S232" s="200" t="s">
        <v>7562</v>
      </c>
      <c r="T232" s="200" t="s">
        <v>7549</v>
      </c>
      <c r="U232" s="199">
        <v>0.40949999999999998</v>
      </c>
      <c r="V232" s="200" t="s">
        <v>7549</v>
      </c>
      <c r="W232" s="198">
        <v>55.56</v>
      </c>
      <c r="X232" s="197">
        <f>(1-VLOOKUP(R232,[4]Start!$H$33:$I$40,2,FALSE)/100)*W232</f>
        <v>43.336800000000004</v>
      </c>
      <c r="Y232" s="197">
        <f>VLOOKUP(Q232,[4]Start!$C$9:$D$15,2,FALSE)+VLOOKUP(Q232,[4]Start!$C$23:$D$29,2,FALSE)</f>
        <v>12.53</v>
      </c>
      <c r="Z232" s="196">
        <f>(Y232/U232)+[4]Start!$D$19*(VLOOKUP(Q232,[4]Start!$M$33:$N$39,2,FALSE)/U232)+VLOOKUP(R232,[4]Start!$C$33:$D$40,2,FALSE)</f>
        <v>52.142979242979244</v>
      </c>
      <c r="AA232" s="185"/>
      <c r="AB232" s="179"/>
    </row>
    <row r="233" spans="2:28" ht="18.75" customHeight="1" x14ac:dyDescent="0.35">
      <c r="B233" s="195"/>
      <c r="C233" s="204" t="s">
        <v>55</v>
      </c>
      <c r="D233" s="203" t="s">
        <v>2147</v>
      </c>
      <c r="E233" s="200" t="s">
        <v>2130</v>
      </c>
      <c r="F233" s="206" t="s">
        <v>2148</v>
      </c>
      <c r="G233" s="210">
        <v>45772</v>
      </c>
      <c r="H233" s="209" t="s">
        <v>2132</v>
      </c>
      <c r="I233" s="206" t="s">
        <v>2133</v>
      </c>
      <c r="J233" s="199" t="s">
        <v>54</v>
      </c>
      <c r="K233" s="200" t="s">
        <v>2149</v>
      </c>
      <c r="L233" s="201" t="s">
        <v>7811</v>
      </c>
      <c r="M233" s="200" t="s">
        <v>110</v>
      </c>
      <c r="N233" s="206" t="s">
        <v>32</v>
      </c>
      <c r="O233" s="200" t="s">
        <v>2150</v>
      </c>
      <c r="P233" s="206" t="s">
        <v>32</v>
      </c>
      <c r="Q233" s="200" t="s">
        <v>32</v>
      </c>
      <c r="R233" s="200" t="s">
        <v>32</v>
      </c>
      <c r="S233" s="200" t="s">
        <v>7562</v>
      </c>
      <c r="T233" s="200" t="s">
        <v>7549</v>
      </c>
      <c r="U233" s="199">
        <v>0.46350000000000002</v>
      </c>
      <c r="V233" s="200" t="s">
        <v>7549</v>
      </c>
      <c r="W233" s="208">
        <v>68.400000000000006</v>
      </c>
      <c r="X233" s="197">
        <f>(1-VLOOKUP(R233,[4]Start!$H$33:$I$40,2,FALSE)/100)*W233</f>
        <v>53.352000000000004</v>
      </c>
      <c r="Y233" s="197">
        <f>VLOOKUP(Q233,[4]Start!$C$9:$D$15,2,FALSE)+VLOOKUP(Q233,[4]Start!$C$23:$D$29,2,FALSE)</f>
        <v>12.53</v>
      </c>
      <c r="Z233" s="196">
        <f>(Y233/U233)+[4]Start!$D$19*(VLOOKUP(Q233,[4]Start!$M$33:$N$39,2,FALSE)/U233)+VLOOKUP(R233,[4]Start!$C$33:$D$40,2,FALSE)</f>
        <v>46.219525350593301</v>
      </c>
      <c r="AA233" s="185"/>
      <c r="AB233" s="179"/>
    </row>
    <row r="234" spans="2:28" ht="18.75" customHeight="1" x14ac:dyDescent="0.35">
      <c r="B234" s="195"/>
      <c r="C234" s="204" t="s">
        <v>55</v>
      </c>
      <c r="D234" s="203" t="s">
        <v>2140</v>
      </c>
      <c r="E234" s="200" t="s">
        <v>2130</v>
      </c>
      <c r="F234" s="200" t="s">
        <v>2141</v>
      </c>
      <c r="G234" s="207">
        <v>45772</v>
      </c>
      <c r="H234" s="200" t="s">
        <v>2132</v>
      </c>
      <c r="I234" s="199" t="s">
        <v>2133</v>
      </c>
      <c r="J234" s="199" t="s">
        <v>54</v>
      </c>
      <c r="K234" s="199" t="s">
        <v>2142</v>
      </c>
      <c r="L234" s="201" t="s">
        <v>7810</v>
      </c>
      <c r="M234" s="200" t="s">
        <v>110</v>
      </c>
      <c r="N234" s="199"/>
      <c r="O234" s="199"/>
      <c r="P234" s="206" t="s">
        <v>26</v>
      </c>
      <c r="Q234" s="200" t="s">
        <v>7537</v>
      </c>
      <c r="R234" s="200" t="s">
        <v>7537</v>
      </c>
      <c r="S234" s="200" t="s">
        <v>7562</v>
      </c>
      <c r="T234" s="200" t="s">
        <v>7549</v>
      </c>
      <c r="U234" s="199">
        <v>0.27</v>
      </c>
      <c r="V234" s="200" t="s">
        <v>7549</v>
      </c>
      <c r="W234" s="199">
        <v>169.32</v>
      </c>
      <c r="X234" s="197">
        <f>(1-VLOOKUP(R234,[4]Start!$H$33:$I$40,2,FALSE)/100)*W234</f>
        <v>143.922</v>
      </c>
      <c r="Y234" s="197">
        <f>VLOOKUP(Q234,[4]Start!$C$9:$D$15,2,FALSE)+VLOOKUP(Q234,[4]Start!$C$23:$D$29,2,FALSE)</f>
        <v>32.923832923832919</v>
      </c>
      <c r="Z234" s="196">
        <f>(Y234/U234)+[4]Start!$D$19*(VLOOKUP(Q234,[4]Start!$M$33:$N$39,2,FALSE)/U234)+VLOOKUP(R234,[4]Start!$C$33:$D$40,2,FALSE)</f>
        <v>142.43789971789968</v>
      </c>
      <c r="AA234" s="185"/>
      <c r="AB234" s="179"/>
    </row>
    <row r="235" spans="2:28" ht="18.75" customHeight="1" x14ac:dyDescent="0.35">
      <c r="B235" s="195"/>
      <c r="C235" s="204" t="s">
        <v>55</v>
      </c>
      <c r="D235" s="203" t="s">
        <v>2205</v>
      </c>
      <c r="E235" s="200" t="s">
        <v>2206</v>
      </c>
      <c r="F235" s="199" t="s">
        <v>2207</v>
      </c>
      <c r="G235" s="213">
        <v>81371</v>
      </c>
      <c r="H235" s="199" t="s">
        <v>2208</v>
      </c>
      <c r="I235" s="199"/>
      <c r="J235" s="199" t="s">
        <v>127</v>
      </c>
      <c r="K235" s="199">
        <v>1</v>
      </c>
      <c r="L235" s="201" t="s">
        <v>7809</v>
      </c>
      <c r="M235" s="212" t="s">
        <v>20</v>
      </c>
      <c r="N235" s="206"/>
      <c r="O235" s="206"/>
      <c r="P235" s="212" t="s">
        <v>20</v>
      </c>
      <c r="Q235" s="200" t="s">
        <v>20</v>
      </c>
      <c r="R235" s="200" t="s">
        <v>432</v>
      </c>
      <c r="S235" s="200" t="s">
        <v>7562</v>
      </c>
      <c r="T235" s="200" t="s">
        <v>7549</v>
      </c>
      <c r="U235" s="199">
        <v>0.45</v>
      </c>
      <c r="V235" s="200" t="s">
        <v>7549</v>
      </c>
      <c r="W235" s="197">
        <v>79.7</v>
      </c>
      <c r="X235" s="197">
        <f>(1-VLOOKUP(R235,[4]Start!$H$33:$I$40,2,FALSE)/100)*W235</f>
        <v>70.933000000000007</v>
      </c>
      <c r="Y235" s="197">
        <f>VLOOKUP(Q235,[4]Start!$C$9:$D$15,2,FALSE)+VLOOKUP(Q235,[4]Start!$C$23:$D$29,2,FALSE)</f>
        <v>23.27</v>
      </c>
      <c r="Z235" s="196">
        <f>(Y235/U235)+[4]Start!$D$19*(VLOOKUP(Q235,[4]Start!$M$33:$N$39,2,FALSE)/U235)+VLOOKUP(R235,[4]Start!$C$33:$D$40,2,FALSE)</f>
        <v>64.199111111111108</v>
      </c>
      <c r="AA235" s="185"/>
      <c r="AB235" s="179"/>
    </row>
    <row r="236" spans="2:28" ht="18.75" customHeight="1" x14ac:dyDescent="0.35">
      <c r="B236" s="195"/>
      <c r="C236" s="204" t="s">
        <v>55</v>
      </c>
      <c r="D236" s="203" t="s">
        <v>2211</v>
      </c>
      <c r="E236" s="200" t="s">
        <v>2206</v>
      </c>
      <c r="F236" s="206" t="s">
        <v>2212</v>
      </c>
      <c r="G236" s="210">
        <v>81371</v>
      </c>
      <c r="H236" s="209" t="s">
        <v>2208</v>
      </c>
      <c r="I236" s="206"/>
      <c r="J236" s="199" t="s">
        <v>127</v>
      </c>
      <c r="K236" s="200">
        <v>1</v>
      </c>
      <c r="L236" s="201" t="s">
        <v>7808</v>
      </c>
      <c r="M236" s="200" t="s">
        <v>20</v>
      </c>
      <c r="N236" s="206"/>
      <c r="O236" s="200"/>
      <c r="P236" s="206" t="s">
        <v>20</v>
      </c>
      <c r="Q236" s="200" t="s">
        <v>20</v>
      </c>
      <c r="R236" s="200" t="s">
        <v>432</v>
      </c>
      <c r="S236" s="200" t="s">
        <v>7562</v>
      </c>
      <c r="T236" s="200" t="s">
        <v>7549</v>
      </c>
      <c r="U236" s="199">
        <v>0.45</v>
      </c>
      <c r="V236" s="200" t="s">
        <v>7549</v>
      </c>
      <c r="W236" s="208">
        <v>97.9</v>
      </c>
      <c r="X236" s="197">
        <f>(1-VLOOKUP(R236,[4]Start!$H$33:$I$40,2,FALSE)/100)*W236</f>
        <v>87.131</v>
      </c>
      <c r="Y236" s="197">
        <f>VLOOKUP(Q236,[4]Start!$C$9:$D$15,2,FALSE)+VLOOKUP(Q236,[4]Start!$C$23:$D$29,2,FALSE)</f>
        <v>23.27</v>
      </c>
      <c r="Z236" s="196">
        <f>(Y236/U236)+[4]Start!$D$19*(VLOOKUP(Q236,[4]Start!$M$33:$N$39,2,FALSE)/U236)+VLOOKUP(R236,[4]Start!$C$33:$D$40,2,FALSE)</f>
        <v>64.199111111111108</v>
      </c>
      <c r="AA236" s="185"/>
      <c r="AB236" s="179"/>
    </row>
    <row r="237" spans="2:28" ht="18.75" customHeight="1" x14ac:dyDescent="0.35">
      <c r="B237" s="195"/>
      <c r="C237" s="204" t="s">
        <v>55</v>
      </c>
      <c r="D237" s="203" t="s">
        <v>2213</v>
      </c>
      <c r="E237" s="200" t="s">
        <v>2206</v>
      </c>
      <c r="F237" s="199" t="s">
        <v>2214</v>
      </c>
      <c r="G237" s="207">
        <v>81371</v>
      </c>
      <c r="H237" s="199" t="s">
        <v>2208</v>
      </c>
      <c r="I237" s="199"/>
      <c r="J237" s="199" t="s">
        <v>127</v>
      </c>
      <c r="K237" s="199">
        <v>1</v>
      </c>
      <c r="L237" s="201" t="s">
        <v>7807</v>
      </c>
      <c r="M237" s="200" t="s">
        <v>20</v>
      </c>
      <c r="N237" s="206"/>
      <c r="O237" s="199"/>
      <c r="P237" s="206" t="s">
        <v>20</v>
      </c>
      <c r="Q237" s="200" t="s">
        <v>20</v>
      </c>
      <c r="R237" s="200" t="s">
        <v>432</v>
      </c>
      <c r="S237" s="200" t="s">
        <v>7562</v>
      </c>
      <c r="T237" s="200" t="s">
        <v>7549</v>
      </c>
      <c r="U237" s="199">
        <v>0.45</v>
      </c>
      <c r="V237" s="200" t="s">
        <v>7549</v>
      </c>
      <c r="W237" s="197">
        <v>97.9</v>
      </c>
      <c r="X237" s="197">
        <f>(1-VLOOKUP(R237,[4]Start!$H$33:$I$40,2,FALSE)/100)*W237</f>
        <v>87.131</v>
      </c>
      <c r="Y237" s="197">
        <f>VLOOKUP(Q237,[4]Start!$C$9:$D$15,2,FALSE)+VLOOKUP(Q237,[4]Start!$C$23:$D$29,2,FALSE)</f>
        <v>23.27</v>
      </c>
      <c r="Z237" s="196">
        <f>(Y237/U237)+[4]Start!$D$19*(VLOOKUP(Q237,[4]Start!$M$33:$N$39,2,FALSE)/U237)+VLOOKUP(R237,[4]Start!$C$33:$D$40,2,FALSE)</f>
        <v>64.199111111111108</v>
      </c>
      <c r="AA237" s="185"/>
      <c r="AB237" s="179"/>
    </row>
    <row r="238" spans="2:28" ht="18.75" customHeight="1" x14ac:dyDescent="0.35">
      <c r="B238" s="195"/>
      <c r="C238" s="204" t="s">
        <v>55</v>
      </c>
      <c r="D238" s="203" t="s">
        <v>2215</v>
      </c>
      <c r="E238" s="200" t="s">
        <v>2206</v>
      </c>
      <c r="F238" s="232" t="s">
        <v>2216</v>
      </c>
      <c r="G238" s="220">
        <v>81371</v>
      </c>
      <c r="H238" s="200" t="s">
        <v>2208</v>
      </c>
      <c r="I238" s="200"/>
      <c r="J238" s="202" t="s">
        <v>127</v>
      </c>
      <c r="K238" s="200">
        <v>2</v>
      </c>
      <c r="L238" s="201" t="s">
        <v>7806</v>
      </c>
      <c r="M238" s="200" t="s">
        <v>20</v>
      </c>
      <c r="N238" s="200"/>
      <c r="O238" s="200"/>
      <c r="P238" s="200" t="s">
        <v>20</v>
      </c>
      <c r="Q238" s="200" t="s">
        <v>20</v>
      </c>
      <c r="R238" s="200" t="s">
        <v>432</v>
      </c>
      <c r="S238" s="200" t="s">
        <v>7562</v>
      </c>
      <c r="T238" s="200" t="s">
        <v>7549</v>
      </c>
      <c r="U238" s="199">
        <v>0.55800000000000005</v>
      </c>
      <c r="V238" s="200" t="s">
        <v>7549</v>
      </c>
      <c r="W238" s="198">
        <v>124.9</v>
      </c>
      <c r="X238" s="197">
        <f>(1-VLOOKUP(R238,[4]Start!$H$33:$I$40,2,FALSE)/100)*W238</f>
        <v>111.161</v>
      </c>
      <c r="Y238" s="197">
        <f>VLOOKUP(Q238,[4]Start!$C$9:$D$15,2,FALSE)+VLOOKUP(Q238,[4]Start!$C$23:$D$29,2,FALSE)</f>
        <v>23.27</v>
      </c>
      <c r="Z238" s="196">
        <f>(Y238/U238)+[4]Start!$D$19*(VLOOKUP(Q238,[4]Start!$M$33:$N$39,2,FALSE)/U238)+VLOOKUP(R238,[4]Start!$C$33:$D$40,2,FALSE)</f>
        <v>52.063799283154118</v>
      </c>
      <c r="AA238" s="185"/>
      <c r="AB238" s="179"/>
    </row>
    <row r="239" spans="2:28" ht="18.75" customHeight="1" x14ac:dyDescent="0.35">
      <c r="B239" s="195"/>
      <c r="C239" s="204" t="s">
        <v>55</v>
      </c>
      <c r="D239" s="203" t="s">
        <v>2217</v>
      </c>
      <c r="E239" s="200" t="s">
        <v>2206</v>
      </c>
      <c r="F239" s="200" t="s">
        <v>2218</v>
      </c>
      <c r="G239" s="213">
        <v>81371</v>
      </c>
      <c r="H239" s="199" t="s">
        <v>2208</v>
      </c>
      <c r="I239" s="199"/>
      <c r="J239" s="202" t="s">
        <v>127</v>
      </c>
      <c r="K239" s="199">
        <v>2</v>
      </c>
      <c r="L239" s="201" t="s">
        <v>7806</v>
      </c>
      <c r="M239" s="199" t="s">
        <v>20</v>
      </c>
      <c r="N239" s="199"/>
      <c r="O239" s="199"/>
      <c r="P239" s="206" t="s">
        <v>20</v>
      </c>
      <c r="Q239" s="200" t="s">
        <v>20</v>
      </c>
      <c r="R239" s="200" t="s">
        <v>432</v>
      </c>
      <c r="S239" s="200" t="s">
        <v>7562</v>
      </c>
      <c r="T239" s="200" t="s">
        <v>7549</v>
      </c>
      <c r="U239" s="199">
        <v>0.55800000000000005</v>
      </c>
      <c r="V239" s="200" t="s">
        <v>7549</v>
      </c>
      <c r="W239" s="199">
        <v>123.9</v>
      </c>
      <c r="X239" s="197">
        <f>(1-VLOOKUP(R239,[4]Start!$H$33:$I$40,2,FALSE)/100)*W239</f>
        <v>110.271</v>
      </c>
      <c r="Y239" s="197">
        <f>VLOOKUP(Q239,[4]Start!$C$9:$D$15,2,FALSE)+VLOOKUP(Q239,[4]Start!$C$23:$D$29,2,FALSE)</f>
        <v>23.27</v>
      </c>
      <c r="Z239" s="196">
        <f>(Y239/U239)+[4]Start!$D$19*(VLOOKUP(Q239,[4]Start!$M$33:$N$39,2,FALSE)/U239)+VLOOKUP(R239,[4]Start!$C$33:$D$40,2,FALSE)</f>
        <v>52.063799283154118</v>
      </c>
      <c r="AA239" s="185"/>
      <c r="AB239" s="179"/>
    </row>
    <row r="240" spans="2:28" ht="18.75" customHeight="1" x14ac:dyDescent="0.35">
      <c r="B240" s="195"/>
      <c r="C240" s="204" t="s">
        <v>55</v>
      </c>
      <c r="D240" s="203" t="s">
        <v>2219</v>
      </c>
      <c r="E240" s="200" t="s">
        <v>2206</v>
      </c>
      <c r="F240" s="199" t="s">
        <v>2220</v>
      </c>
      <c r="G240" s="207">
        <v>81371</v>
      </c>
      <c r="H240" s="199" t="s">
        <v>2208</v>
      </c>
      <c r="I240" s="199"/>
      <c r="J240" s="199" t="s">
        <v>127</v>
      </c>
      <c r="K240" s="199">
        <v>2</v>
      </c>
      <c r="L240" s="201" t="s">
        <v>7806</v>
      </c>
      <c r="M240" s="200" t="s">
        <v>20</v>
      </c>
      <c r="N240" s="206"/>
      <c r="O240" s="206"/>
      <c r="P240" s="206" t="s">
        <v>20</v>
      </c>
      <c r="Q240" s="200" t="s">
        <v>20</v>
      </c>
      <c r="R240" s="200" t="s">
        <v>432</v>
      </c>
      <c r="S240" s="200" t="s">
        <v>7562</v>
      </c>
      <c r="T240" s="200" t="s">
        <v>7549</v>
      </c>
      <c r="U240" s="199">
        <v>0.55800000000000005</v>
      </c>
      <c r="V240" s="200" t="s">
        <v>7549</v>
      </c>
      <c r="W240" s="197">
        <v>127.6</v>
      </c>
      <c r="X240" s="197">
        <f>(1-VLOOKUP(R240,[4]Start!$H$33:$I$40,2,FALSE)/100)*W240</f>
        <v>113.56399999999999</v>
      </c>
      <c r="Y240" s="197">
        <f>VLOOKUP(Q240,[4]Start!$C$9:$D$15,2,FALSE)+VLOOKUP(Q240,[4]Start!$C$23:$D$29,2,FALSE)</f>
        <v>23.27</v>
      </c>
      <c r="Z240" s="196">
        <f>(Y240/U240)+[4]Start!$D$19*(VLOOKUP(Q240,[4]Start!$M$33:$N$39,2,FALSE)/U240)+VLOOKUP(R240,[4]Start!$C$33:$D$40,2,FALSE)</f>
        <v>52.063799283154118</v>
      </c>
      <c r="AA240" s="185"/>
      <c r="AB240" s="179"/>
    </row>
    <row r="241" spans="2:28" ht="18.75" customHeight="1" x14ac:dyDescent="0.35">
      <c r="B241" s="195"/>
      <c r="C241" s="204" t="s">
        <v>55</v>
      </c>
      <c r="D241" s="203" t="s">
        <v>2234</v>
      </c>
      <c r="E241" s="200" t="s">
        <v>2235</v>
      </c>
      <c r="F241" s="200" t="s">
        <v>2236</v>
      </c>
      <c r="G241" s="207">
        <v>48145</v>
      </c>
      <c r="H241" s="200" t="s">
        <v>2237</v>
      </c>
      <c r="I241" s="200"/>
      <c r="J241" s="202" t="s">
        <v>54</v>
      </c>
      <c r="K241" s="200" t="s">
        <v>432</v>
      </c>
      <c r="L241" s="201" t="s">
        <v>7805</v>
      </c>
      <c r="M241" s="200" t="s">
        <v>110</v>
      </c>
      <c r="N241" s="200" t="s">
        <v>20</v>
      </c>
      <c r="O241" s="200" t="s">
        <v>218</v>
      </c>
      <c r="P241" s="200" t="s">
        <v>20</v>
      </c>
      <c r="Q241" s="200" t="s">
        <v>20</v>
      </c>
      <c r="R241" s="200" t="s">
        <v>432</v>
      </c>
      <c r="S241" s="200" t="s">
        <v>7562</v>
      </c>
      <c r="T241" s="200" t="s">
        <v>7549</v>
      </c>
      <c r="U241" s="199">
        <v>0.5625</v>
      </c>
      <c r="V241" s="200" t="s">
        <v>7549</v>
      </c>
      <c r="W241" s="198">
        <v>104.14</v>
      </c>
      <c r="X241" s="197">
        <f>(1-VLOOKUP(R241,[4]Start!$H$33:$I$40,2,FALSE)/100)*W241</f>
        <v>92.684600000000003</v>
      </c>
      <c r="Y241" s="197">
        <f>VLOOKUP(Q241,[4]Start!$C$9:$D$15,2,FALSE)+VLOOKUP(Q241,[4]Start!$C$23:$D$29,2,FALSE)</f>
        <v>23.27</v>
      </c>
      <c r="Z241" s="196">
        <f>(Y241/U241)+[4]Start!$D$19*(VLOOKUP(Q241,[4]Start!$M$33:$N$39,2,FALSE)/U241)+VLOOKUP(R241,[4]Start!$C$33:$D$40,2,FALSE)</f>
        <v>51.659288888888888</v>
      </c>
      <c r="AA241" s="185"/>
      <c r="AB241" s="179"/>
    </row>
    <row r="242" spans="2:28" ht="18.75" customHeight="1" x14ac:dyDescent="0.35">
      <c r="B242" s="195"/>
      <c r="C242" s="204" t="s">
        <v>55</v>
      </c>
      <c r="D242" s="203" t="s">
        <v>2240</v>
      </c>
      <c r="E242" s="200" t="s">
        <v>102</v>
      </c>
      <c r="F242" s="200" t="s">
        <v>2241</v>
      </c>
      <c r="G242" s="199">
        <v>74382</v>
      </c>
      <c r="H242" s="199" t="s">
        <v>2242</v>
      </c>
      <c r="I242" s="199" t="s">
        <v>2243</v>
      </c>
      <c r="J242" s="202" t="s">
        <v>57</v>
      </c>
      <c r="K242" s="202" t="s">
        <v>2244</v>
      </c>
      <c r="L242" s="201" t="s">
        <v>7804</v>
      </c>
      <c r="M242" s="199" t="s">
        <v>23</v>
      </c>
      <c r="N242" s="199"/>
      <c r="O242" s="199"/>
      <c r="P242" s="199" t="s">
        <v>23</v>
      </c>
      <c r="Q242" s="200" t="s">
        <v>23</v>
      </c>
      <c r="R242" s="199" t="s">
        <v>23</v>
      </c>
      <c r="S242" s="200" t="s">
        <v>7536</v>
      </c>
      <c r="T242" s="200" t="s">
        <v>7549</v>
      </c>
      <c r="U242" s="199">
        <v>0.33</v>
      </c>
      <c r="V242" s="200" t="s">
        <v>7549</v>
      </c>
      <c r="W242" s="199">
        <v>1310</v>
      </c>
      <c r="X242" s="197">
        <f>(1-VLOOKUP(R242,[4]Start!$H$33:$I$40,2,FALSE)/100)*W242</f>
        <v>1165.9000000000001</v>
      </c>
      <c r="Y242" s="197">
        <f>VLOOKUP(Q242,[4]Start!$C$9:$D$15,2,FALSE)+VLOOKUP(Q242,[4]Start!$C$23:$D$29,2,FALSE)</f>
        <v>5.5</v>
      </c>
      <c r="Z242" s="196">
        <f>(Y242/U242)+[4]Start!$D$19*(VLOOKUP(Q242,[4]Start!$M$33:$N$39,2,FALSE)/U242)+VLOOKUP(R242,[4]Start!$C$33:$D$40,2,FALSE)</f>
        <v>17.866666666666664</v>
      </c>
      <c r="AA242" s="185"/>
      <c r="AB242" s="179"/>
    </row>
    <row r="243" spans="2:28" ht="18.75" customHeight="1" x14ac:dyDescent="0.35">
      <c r="B243" s="195"/>
      <c r="C243" s="204" t="s">
        <v>55</v>
      </c>
      <c r="D243" s="203" t="s">
        <v>2248</v>
      </c>
      <c r="E243" s="200" t="s">
        <v>2249</v>
      </c>
      <c r="F243" s="206" t="s">
        <v>2250</v>
      </c>
      <c r="G243" s="210">
        <v>17034</v>
      </c>
      <c r="H243" s="209" t="s">
        <v>2251</v>
      </c>
      <c r="I243" s="206"/>
      <c r="J243" s="199" t="s">
        <v>144</v>
      </c>
      <c r="K243" s="200"/>
      <c r="L243" s="201" t="s">
        <v>7803</v>
      </c>
      <c r="M243" s="200" t="s">
        <v>110</v>
      </c>
      <c r="N243" s="206" t="s">
        <v>20</v>
      </c>
      <c r="O243" s="200" t="s">
        <v>249</v>
      </c>
      <c r="P243" s="206" t="s">
        <v>20</v>
      </c>
      <c r="Q243" s="200" t="s">
        <v>20</v>
      </c>
      <c r="R243" s="200" t="s">
        <v>432</v>
      </c>
      <c r="S243" s="200" t="s">
        <v>7562</v>
      </c>
      <c r="T243" s="200" t="s">
        <v>7549</v>
      </c>
      <c r="U243" s="199">
        <v>0.52649999999999997</v>
      </c>
      <c r="V243" s="200" t="s">
        <v>7549</v>
      </c>
      <c r="W243" s="208">
        <v>75</v>
      </c>
      <c r="X243" s="197">
        <f>(1-VLOOKUP(R243,[4]Start!$H$33:$I$40,2,FALSE)/100)*W243</f>
        <v>66.75</v>
      </c>
      <c r="Y243" s="197">
        <f>VLOOKUP(Q243,[4]Start!$C$9:$D$15,2,FALSE)+VLOOKUP(Q243,[4]Start!$C$23:$D$29,2,FALSE)</f>
        <v>23.27</v>
      </c>
      <c r="Z243" s="196">
        <f>(Y243/U243)+[4]Start!$D$19*(VLOOKUP(Q243,[4]Start!$M$33:$N$39,2,FALSE)/U243)+VLOOKUP(R243,[4]Start!$C$33:$D$40,2,FALSE)</f>
        <v>55.088983855650525</v>
      </c>
      <c r="AA243" s="185"/>
      <c r="AB243" s="179"/>
    </row>
    <row r="244" spans="2:28" ht="18.75" customHeight="1" x14ac:dyDescent="0.35">
      <c r="B244" s="195"/>
      <c r="C244" s="204" t="s">
        <v>55</v>
      </c>
      <c r="D244" s="203" t="s">
        <v>2265</v>
      </c>
      <c r="E244" s="200" t="s">
        <v>2266</v>
      </c>
      <c r="F244" s="199" t="s">
        <v>2267</v>
      </c>
      <c r="G244" s="207">
        <v>24534</v>
      </c>
      <c r="H244" s="199" t="s">
        <v>2268</v>
      </c>
      <c r="I244" s="199"/>
      <c r="J244" s="199" t="s">
        <v>78</v>
      </c>
      <c r="K244" s="199"/>
      <c r="L244" s="201" t="s">
        <v>7802</v>
      </c>
      <c r="M244" s="200" t="s">
        <v>110</v>
      </c>
      <c r="N244" s="206" t="s">
        <v>2269</v>
      </c>
      <c r="O244" s="199" t="s">
        <v>2270</v>
      </c>
      <c r="P244" s="199" t="s">
        <v>407</v>
      </c>
      <c r="Q244" s="200" t="s">
        <v>16</v>
      </c>
      <c r="R244" s="200" t="s">
        <v>16</v>
      </c>
      <c r="S244" s="200" t="s">
        <v>7536</v>
      </c>
      <c r="T244" s="200" t="s">
        <v>7549</v>
      </c>
      <c r="U244" s="199">
        <v>0.33</v>
      </c>
      <c r="V244" s="200" t="s">
        <v>7535</v>
      </c>
      <c r="W244" s="197">
        <v>53.6</v>
      </c>
      <c r="X244" s="197">
        <f>(1-VLOOKUP(R244,[4]Start!$H$33:$I$40,2,FALSE)/100)*W244</f>
        <v>45.56</v>
      </c>
      <c r="Y244" s="197">
        <f>VLOOKUP(Q244,[4]Start!$C$9:$D$15,2,FALSE)+VLOOKUP(Q244,[4]Start!$C$23:$D$29,2,FALSE)</f>
        <v>0</v>
      </c>
      <c r="Z244" s="196">
        <f>(Y244/U244)+[4]Start!$D$19*(VLOOKUP(Q244,[4]Start!$M$33:$N$39,2,FALSE)/U244)+VLOOKUP(R244,[4]Start!$C$33:$D$40,2,FALSE)</f>
        <v>1</v>
      </c>
      <c r="AA244" s="185"/>
      <c r="AB244" s="179"/>
    </row>
    <row r="245" spans="2:28" ht="18.75" customHeight="1" x14ac:dyDescent="0.35">
      <c r="B245" s="195"/>
      <c r="C245" s="204" t="s">
        <v>55</v>
      </c>
      <c r="D245" s="203" t="s">
        <v>1232</v>
      </c>
      <c r="E245" s="200" t="s">
        <v>280</v>
      </c>
      <c r="F245" s="200" t="s">
        <v>1230</v>
      </c>
      <c r="G245" s="207">
        <v>41517</v>
      </c>
      <c r="H245" s="200" t="s">
        <v>1231</v>
      </c>
      <c r="I245" s="200"/>
      <c r="J245" s="202" t="s">
        <v>54</v>
      </c>
      <c r="K245" s="200" t="s">
        <v>300</v>
      </c>
      <c r="L245" s="201" t="s">
        <v>7801</v>
      </c>
      <c r="M245" s="200" t="s">
        <v>18</v>
      </c>
      <c r="N245" s="200"/>
      <c r="O245" s="200"/>
      <c r="P245" s="200" t="s">
        <v>18</v>
      </c>
      <c r="Q245" s="200" t="s">
        <v>18</v>
      </c>
      <c r="R245" s="200" t="s">
        <v>18</v>
      </c>
      <c r="S245" s="200" t="s">
        <v>7536</v>
      </c>
      <c r="T245" s="200" t="s">
        <v>7549</v>
      </c>
      <c r="U245" s="199">
        <v>0.33279999999999998</v>
      </c>
      <c r="V245" s="200" t="s">
        <v>7549</v>
      </c>
      <c r="W245" s="198">
        <v>294</v>
      </c>
      <c r="X245" s="197">
        <f>(1-VLOOKUP(R245,[4]Start!$H$33:$I$40,2,FALSE)/100)*W245</f>
        <v>255.78</v>
      </c>
      <c r="Y245" s="197">
        <f>VLOOKUP(Q245,[4]Start!$C$9:$D$15,2,FALSE)+VLOOKUP(Q245,[4]Start!$C$23:$D$29,2,FALSE)</f>
        <v>3.1</v>
      </c>
      <c r="Z245" s="196">
        <f>(Y245/U245)+[4]Start!$D$19*(VLOOKUP(Q245,[4]Start!$M$33:$N$39,2,FALSE)/U245)+VLOOKUP(R245,[4]Start!$C$33:$D$40,2,FALSE)</f>
        <v>40.87788461538463</v>
      </c>
      <c r="AA245" s="185"/>
      <c r="AB245" s="179"/>
    </row>
    <row r="246" spans="2:28" ht="18.75" customHeight="1" x14ac:dyDescent="0.35">
      <c r="B246" s="195"/>
      <c r="C246" s="204" t="s">
        <v>55</v>
      </c>
      <c r="D246" s="203" t="s">
        <v>1234</v>
      </c>
      <c r="E246" s="200" t="s">
        <v>280</v>
      </c>
      <c r="F246" s="200" t="s">
        <v>1230</v>
      </c>
      <c r="G246" s="207">
        <v>41517</v>
      </c>
      <c r="H246" s="200" t="s">
        <v>1231</v>
      </c>
      <c r="I246" s="200"/>
      <c r="J246" s="202" t="s">
        <v>54</v>
      </c>
      <c r="K246" s="200" t="s">
        <v>297</v>
      </c>
      <c r="L246" s="201" t="s">
        <v>7800</v>
      </c>
      <c r="M246" s="200" t="s">
        <v>18</v>
      </c>
      <c r="N246" s="200"/>
      <c r="O246" s="200"/>
      <c r="P246" s="200" t="s">
        <v>18</v>
      </c>
      <c r="Q246" s="200" t="s">
        <v>18</v>
      </c>
      <c r="R246" s="200" t="s">
        <v>18</v>
      </c>
      <c r="S246" s="200" t="s">
        <v>7536</v>
      </c>
      <c r="T246" s="200" t="s">
        <v>7549</v>
      </c>
      <c r="U246" s="199">
        <v>0.33279999999999998</v>
      </c>
      <c r="V246" s="200" t="s">
        <v>7549</v>
      </c>
      <c r="W246" s="198">
        <v>294</v>
      </c>
      <c r="X246" s="197">
        <f>(1-VLOOKUP(R246,[4]Start!$H$33:$I$40,2,FALSE)/100)*W246</f>
        <v>255.78</v>
      </c>
      <c r="Y246" s="197">
        <f>VLOOKUP(Q246,[4]Start!$C$9:$D$15,2,FALSE)+VLOOKUP(Q246,[4]Start!$C$23:$D$29,2,FALSE)</f>
        <v>3.1</v>
      </c>
      <c r="Z246" s="196">
        <f>(Y246/U246)+[4]Start!$D$19*(VLOOKUP(Q246,[4]Start!$M$33:$N$39,2,FALSE)/U246)+VLOOKUP(R246,[4]Start!$C$33:$D$40,2,FALSE)</f>
        <v>40.87788461538463</v>
      </c>
      <c r="AA246" s="185"/>
      <c r="AB246" s="179"/>
    </row>
    <row r="247" spans="2:28" ht="18.75" customHeight="1" x14ac:dyDescent="0.35">
      <c r="B247" s="195"/>
      <c r="C247" s="204" t="s">
        <v>55</v>
      </c>
      <c r="D247" s="203" t="s">
        <v>1229</v>
      </c>
      <c r="E247" s="200" t="s">
        <v>280</v>
      </c>
      <c r="F247" s="200" t="s">
        <v>1230</v>
      </c>
      <c r="G247" s="207">
        <v>41517</v>
      </c>
      <c r="H247" s="200" t="s">
        <v>1231</v>
      </c>
      <c r="I247" s="200"/>
      <c r="J247" s="202" t="s">
        <v>54</v>
      </c>
      <c r="K247" s="200" t="s">
        <v>302</v>
      </c>
      <c r="L247" s="201" t="s">
        <v>7799</v>
      </c>
      <c r="M247" s="200" t="s">
        <v>18</v>
      </c>
      <c r="N247" s="200"/>
      <c r="O247" s="200"/>
      <c r="P247" s="200" t="s">
        <v>18</v>
      </c>
      <c r="Q247" s="200" t="s">
        <v>18</v>
      </c>
      <c r="R247" s="200" t="s">
        <v>18</v>
      </c>
      <c r="S247" s="200" t="s">
        <v>7536</v>
      </c>
      <c r="T247" s="200" t="s">
        <v>7549</v>
      </c>
      <c r="U247" s="199">
        <v>0.3352</v>
      </c>
      <c r="V247" s="200" t="s">
        <v>7549</v>
      </c>
      <c r="W247" s="198">
        <v>292</v>
      </c>
      <c r="X247" s="197">
        <f>(1-VLOOKUP(R247,[4]Start!$H$33:$I$40,2,FALSE)/100)*W247</f>
        <v>254.04</v>
      </c>
      <c r="Y247" s="197">
        <f>VLOOKUP(Q247,[4]Start!$C$9:$D$15,2,FALSE)+VLOOKUP(Q247,[4]Start!$C$23:$D$29,2,FALSE)</f>
        <v>3.1</v>
      </c>
      <c r="Z247" s="196">
        <f>(Y247/U247)+[4]Start!$D$19*(VLOOKUP(Q247,[4]Start!$M$33:$N$39,2,FALSE)/U247)+VLOOKUP(R247,[4]Start!$C$33:$D$40,2,FALSE)</f>
        <v>40.597374701670645</v>
      </c>
      <c r="AA247" s="185"/>
      <c r="AB247" s="179"/>
    </row>
    <row r="248" spans="2:28" ht="18.75" customHeight="1" x14ac:dyDescent="0.35">
      <c r="B248" s="195"/>
      <c r="C248" s="204" t="s">
        <v>55</v>
      </c>
      <c r="D248" s="203" t="s">
        <v>1235</v>
      </c>
      <c r="E248" s="200" t="s">
        <v>280</v>
      </c>
      <c r="F248" s="200" t="s">
        <v>1230</v>
      </c>
      <c r="G248" s="207">
        <v>41517</v>
      </c>
      <c r="H248" s="200" t="s">
        <v>1231</v>
      </c>
      <c r="I248" s="200"/>
      <c r="J248" s="202" t="s">
        <v>54</v>
      </c>
      <c r="K248" s="200" t="s">
        <v>283</v>
      </c>
      <c r="L248" s="201" t="s">
        <v>7798</v>
      </c>
      <c r="M248" s="200" t="s">
        <v>18</v>
      </c>
      <c r="N248" s="200"/>
      <c r="O248" s="200"/>
      <c r="P248" s="200" t="s">
        <v>18</v>
      </c>
      <c r="Q248" s="200" t="s">
        <v>18</v>
      </c>
      <c r="R248" s="200" t="s">
        <v>18</v>
      </c>
      <c r="S248" s="200" t="s">
        <v>7536</v>
      </c>
      <c r="T248" s="200" t="s">
        <v>7549</v>
      </c>
      <c r="U248" s="199">
        <v>0.34</v>
      </c>
      <c r="V248" s="200" t="s">
        <v>7549</v>
      </c>
      <c r="W248" s="198">
        <v>607</v>
      </c>
      <c r="X248" s="197">
        <f>(1-VLOOKUP(R248,[4]Start!$H$33:$I$40,2,FALSE)/100)*W248</f>
        <v>528.09</v>
      </c>
      <c r="Y248" s="197">
        <f>VLOOKUP(Q248,[4]Start!$C$9:$D$15,2,FALSE)+VLOOKUP(Q248,[4]Start!$C$23:$D$29,2,FALSE)</f>
        <v>3.1</v>
      </c>
      <c r="Z248" s="196">
        <f>(Y248/U248)+[4]Start!$D$19*(VLOOKUP(Q248,[4]Start!$M$33:$N$39,2,FALSE)/U248)+VLOOKUP(R248,[4]Start!$C$33:$D$40,2,FALSE)</f>
        <v>40.048235294117646</v>
      </c>
      <c r="AA248" s="185"/>
      <c r="AB248" s="179"/>
    </row>
    <row r="249" spans="2:28" ht="18.75" customHeight="1" x14ac:dyDescent="0.35">
      <c r="B249" s="195"/>
      <c r="C249" s="204" t="s">
        <v>55</v>
      </c>
      <c r="D249" s="203" t="s">
        <v>1236</v>
      </c>
      <c r="E249" s="200" t="s">
        <v>280</v>
      </c>
      <c r="F249" s="200" t="s">
        <v>1230</v>
      </c>
      <c r="G249" s="207">
        <v>41517</v>
      </c>
      <c r="H249" s="200" t="s">
        <v>1231</v>
      </c>
      <c r="I249" s="200"/>
      <c r="J249" s="202" t="s">
        <v>54</v>
      </c>
      <c r="K249" s="200" t="s">
        <v>304</v>
      </c>
      <c r="L249" s="201" t="s">
        <v>7797</v>
      </c>
      <c r="M249" s="200" t="s">
        <v>18</v>
      </c>
      <c r="N249" s="200"/>
      <c r="O249" s="200"/>
      <c r="P249" s="200" t="s">
        <v>18</v>
      </c>
      <c r="Q249" s="200" t="s">
        <v>18</v>
      </c>
      <c r="R249" s="200" t="s">
        <v>18</v>
      </c>
      <c r="S249" s="200" t="s">
        <v>7536</v>
      </c>
      <c r="T249" s="200" t="s">
        <v>7549</v>
      </c>
      <c r="U249" s="199">
        <v>0.34239999999999998</v>
      </c>
      <c r="V249" s="200" t="s">
        <v>7549</v>
      </c>
      <c r="W249" s="198">
        <v>604</v>
      </c>
      <c r="X249" s="197">
        <f>(1-VLOOKUP(R249,[4]Start!$H$33:$I$40,2,FALSE)/100)*W249</f>
        <v>525.48</v>
      </c>
      <c r="Y249" s="197">
        <f>VLOOKUP(Q249,[4]Start!$C$9:$D$15,2,FALSE)+VLOOKUP(Q249,[4]Start!$C$23:$D$29,2,FALSE)</f>
        <v>3.1</v>
      </c>
      <c r="Z249" s="196">
        <f>(Y249/U249)+[4]Start!$D$19*(VLOOKUP(Q249,[4]Start!$M$33:$N$39,2,FALSE)/U249)+VLOOKUP(R249,[4]Start!$C$33:$D$40,2,FALSE)</f>
        <v>39.779439252336459</v>
      </c>
      <c r="AA249" s="185"/>
      <c r="AB249" s="179"/>
    </row>
    <row r="250" spans="2:28" ht="18.75" customHeight="1" x14ac:dyDescent="0.35">
      <c r="B250" s="195"/>
      <c r="C250" s="204" t="s">
        <v>55</v>
      </c>
      <c r="D250" s="203" t="s">
        <v>279</v>
      </c>
      <c r="E250" s="200" t="s">
        <v>280</v>
      </c>
      <c r="F250" s="200" t="s">
        <v>281</v>
      </c>
      <c r="G250" s="210">
        <v>50129</v>
      </c>
      <c r="H250" s="209" t="s">
        <v>282</v>
      </c>
      <c r="I250" s="200"/>
      <c r="J250" s="202" t="s">
        <v>54</v>
      </c>
      <c r="K250" s="200" t="s">
        <v>283</v>
      </c>
      <c r="L250" s="201" t="s">
        <v>7796</v>
      </c>
      <c r="M250" s="200" t="s">
        <v>18</v>
      </c>
      <c r="N250" s="200"/>
      <c r="O250" s="200"/>
      <c r="P250" s="206" t="s">
        <v>18</v>
      </c>
      <c r="Q250" s="200" t="s">
        <v>18</v>
      </c>
      <c r="R250" s="200" t="s">
        <v>18</v>
      </c>
      <c r="S250" s="200" t="s">
        <v>7536</v>
      </c>
      <c r="T250" s="200" t="s">
        <v>7549</v>
      </c>
      <c r="U250" s="199">
        <v>0.32319999999999999</v>
      </c>
      <c r="V250" s="200" t="s">
        <v>7549</v>
      </c>
      <c r="W250" s="208">
        <v>297</v>
      </c>
      <c r="X250" s="197">
        <f>(1-VLOOKUP(R250,[4]Start!$H$33:$I$40,2,FALSE)/100)*W250</f>
        <v>258.39</v>
      </c>
      <c r="Y250" s="197">
        <f>VLOOKUP(Q250,[4]Start!$C$9:$D$15,2,FALSE)+VLOOKUP(Q250,[4]Start!$C$23:$D$29,2,FALSE)</f>
        <v>3.1</v>
      </c>
      <c r="Z250" s="196">
        <f>(Y250/U250)+[4]Start!$D$19*(VLOOKUP(Q250,[4]Start!$M$33:$N$39,2,FALSE)/U250)+VLOOKUP(R250,[4]Start!$C$33:$D$40,2,FALSE)</f>
        <v>42.041584158415851</v>
      </c>
      <c r="AA250" s="185"/>
      <c r="AB250" s="179"/>
    </row>
    <row r="251" spans="2:28" ht="18.75" customHeight="1" x14ac:dyDescent="0.35">
      <c r="B251" s="195"/>
      <c r="C251" s="204" t="s">
        <v>55</v>
      </c>
      <c r="D251" s="203" t="s">
        <v>289</v>
      </c>
      <c r="E251" s="200" t="s">
        <v>280</v>
      </c>
      <c r="F251" s="200" t="s">
        <v>281</v>
      </c>
      <c r="G251" s="207">
        <v>50129</v>
      </c>
      <c r="H251" s="200" t="s">
        <v>282</v>
      </c>
      <c r="I251" s="200"/>
      <c r="J251" s="202" t="s">
        <v>54</v>
      </c>
      <c r="K251" s="200" t="s">
        <v>290</v>
      </c>
      <c r="L251" s="201" t="s">
        <v>7795</v>
      </c>
      <c r="M251" s="200" t="s">
        <v>18</v>
      </c>
      <c r="N251" s="200"/>
      <c r="O251" s="200"/>
      <c r="P251" s="200" t="s">
        <v>18</v>
      </c>
      <c r="Q251" s="200" t="s">
        <v>18</v>
      </c>
      <c r="R251" s="200" t="s">
        <v>18</v>
      </c>
      <c r="S251" s="200" t="s">
        <v>7536</v>
      </c>
      <c r="T251" s="200" t="s">
        <v>7549</v>
      </c>
      <c r="U251" s="199">
        <v>0.42159999999999997</v>
      </c>
      <c r="V251" s="200" t="s">
        <v>7549</v>
      </c>
      <c r="W251" s="198">
        <v>648</v>
      </c>
      <c r="X251" s="197">
        <f>(1-VLOOKUP(R251,[4]Start!$H$33:$I$40,2,FALSE)/100)*W251</f>
        <v>563.76</v>
      </c>
      <c r="Y251" s="197">
        <f>VLOOKUP(Q251,[4]Start!$C$9:$D$15,2,FALSE)+VLOOKUP(Q251,[4]Start!$C$23:$D$29,2,FALSE)</f>
        <v>3.1</v>
      </c>
      <c r="Z251" s="196">
        <f>(Y251/U251)+[4]Start!$D$19*(VLOOKUP(Q251,[4]Start!$M$33:$N$39,2,FALSE)/U251)+VLOOKUP(R251,[4]Start!$C$33:$D$40,2,FALSE)</f>
        <v>32.625996204933593</v>
      </c>
      <c r="AA251" s="185"/>
      <c r="AB251" s="179"/>
    </row>
    <row r="252" spans="2:28" ht="18.75" customHeight="1" x14ac:dyDescent="0.35">
      <c r="B252" s="195"/>
      <c r="C252" s="204" t="s">
        <v>55</v>
      </c>
      <c r="D252" s="203" t="s">
        <v>292</v>
      </c>
      <c r="E252" s="200" t="s">
        <v>280</v>
      </c>
      <c r="F252" s="200" t="s">
        <v>281</v>
      </c>
      <c r="G252" s="207">
        <v>50129</v>
      </c>
      <c r="H252" s="200" t="s">
        <v>282</v>
      </c>
      <c r="I252" s="200"/>
      <c r="J252" s="202" t="s">
        <v>54</v>
      </c>
      <c r="K252" s="200" t="s">
        <v>293</v>
      </c>
      <c r="L252" s="201" t="s">
        <v>7794</v>
      </c>
      <c r="M252" s="200" t="s">
        <v>18</v>
      </c>
      <c r="N252" s="200"/>
      <c r="O252" s="200"/>
      <c r="P252" s="200" t="s">
        <v>18</v>
      </c>
      <c r="Q252" s="200" t="s">
        <v>18</v>
      </c>
      <c r="R252" s="200" t="s">
        <v>18</v>
      </c>
      <c r="S252" s="200" t="s">
        <v>7536</v>
      </c>
      <c r="T252" s="200" t="s">
        <v>7549</v>
      </c>
      <c r="U252" s="199">
        <v>0.41920000000000002</v>
      </c>
      <c r="V252" s="200" t="s">
        <v>7549</v>
      </c>
      <c r="W252" s="198">
        <v>628</v>
      </c>
      <c r="X252" s="197">
        <f>(1-VLOOKUP(R252,[4]Start!$H$33:$I$40,2,FALSE)/100)*W252</f>
        <v>546.36</v>
      </c>
      <c r="Y252" s="197">
        <f>VLOOKUP(Q252,[4]Start!$C$9:$D$15,2,FALSE)+VLOOKUP(Q252,[4]Start!$C$23:$D$29,2,FALSE)</f>
        <v>3.1</v>
      </c>
      <c r="Z252" s="196">
        <f>(Y252/U252)+[4]Start!$D$19*(VLOOKUP(Q252,[4]Start!$M$33:$N$39,2,FALSE)/U252)+VLOOKUP(R252,[4]Start!$C$33:$D$40,2,FALSE)</f>
        <v>32.803053435114506</v>
      </c>
      <c r="AA252" s="185"/>
      <c r="AB252" s="179"/>
    </row>
    <row r="253" spans="2:28" ht="18.75" customHeight="1" x14ac:dyDescent="0.35">
      <c r="B253" s="195"/>
      <c r="C253" s="204" t="s">
        <v>55</v>
      </c>
      <c r="D253" s="203" t="s">
        <v>294</v>
      </c>
      <c r="E253" s="200" t="s">
        <v>280</v>
      </c>
      <c r="F253" s="200" t="s">
        <v>281</v>
      </c>
      <c r="G253" s="207">
        <v>50129</v>
      </c>
      <c r="H253" s="200" t="s">
        <v>282</v>
      </c>
      <c r="I253" s="200"/>
      <c r="J253" s="202" t="s">
        <v>54</v>
      </c>
      <c r="K253" s="200" t="s">
        <v>295</v>
      </c>
      <c r="L253" s="201" t="s">
        <v>7793</v>
      </c>
      <c r="M253" s="200" t="s">
        <v>18</v>
      </c>
      <c r="N253" s="200"/>
      <c r="O253" s="200"/>
      <c r="P253" s="200" t="s">
        <v>18</v>
      </c>
      <c r="Q253" s="200" t="s">
        <v>18</v>
      </c>
      <c r="R253" s="200" t="s">
        <v>18</v>
      </c>
      <c r="S253" s="200" t="s">
        <v>7536</v>
      </c>
      <c r="T253" s="200" t="s">
        <v>7549</v>
      </c>
      <c r="U253" s="199">
        <v>0.40479999999999999</v>
      </c>
      <c r="V253" s="200" t="s">
        <v>7549</v>
      </c>
      <c r="W253" s="198">
        <v>944</v>
      </c>
      <c r="X253" s="197">
        <f>(1-VLOOKUP(R253,[4]Start!$H$33:$I$40,2,FALSE)/100)*W253</f>
        <v>821.28</v>
      </c>
      <c r="Y253" s="197">
        <f>VLOOKUP(Q253,[4]Start!$C$9:$D$15,2,FALSE)+VLOOKUP(Q253,[4]Start!$C$23:$D$29,2,FALSE)</f>
        <v>3.1</v>
      </c>
      <c r="Z253" s="196">
        <f>(Y253/U253)+[4]Start!$D$19*(VLOOKUP(Q253,[4]Start!$M$33:$N$39,2,FALSE)/U253)+VLOOKUP(R253,[4]Start!$C$33:$D$40,2,FALSE)</f>
        <v>33.909486166007916</v>
      </c>
      <c r="AA253" s="185"/>
      <c r="AB253" s="179"/>
    </row>
    <row r="254" spans="2:28" ht="18.75" customHeight="1" x14ac:dyDescent="0.35">
      <c r="B254" s="195"/>
      <c r="C254" s="204" t="s">
        <v>55</v>
      </c>
      <c r="D254" s="203" t="s">
        <v>301</v>
      </c>
      <c r="E254" s="200" t="s">
        <v>280</v>
      </c>
      <c r="F254" s="200" t="s">
        <v>281</v>
      </c>
      <c r="G254" s="207">
        <v>50129</v>
      </c>
      <c r="H254" s="200" t="s">
        <v>282</v>
      </c>
      <c r="I254" s="200"/>
      <c r="J254" s="202" t="s">
        <v>54</v>
      </c>
      <c r="K254" s="200" t="s">
        <v>302</v>
      </c>
      <c r="L254" s="201" t="s">
        <v>7792</v>
      </c>
      <c r="M254" s="200" t="s">
        <v>18</v>
      </c>
      <c r="N254" s="200"/>
      <c r="O254" s="200"/>
      <c r="P254" s="200" t="s">
        <v>18</v>
      </c>
      <c r="Q254" s="200" t="s">
        <v>18</v>
      </c>
      <c r="R254" s="200" t="s">
        <v>18</v>
      </c>
      <c r="S254" s="200" t="s">
        <v>7536</v>
      </c>
      <c r="T254" s="200" t="s">
        <v>7549</v>
      </c>
      <c r="U254" s="199">
        <v>0.316</v>
      </c>
      <c r="V254" s="200" t="s">
        <v>7549</v>
      </c>
      <c r="W254" s="198">
        <v>295</v>
      </c>
      <c r="X254" s="197">
        <f>(1-VLOOKUP(R254,[4]Start!$H$33:$I$40,2,FALSE)/100)*W254</f>
        <v>256.64999999999998</v>
      </c>
      <c r="Y254" s="197">
        <f>VLOOKUP(Q254,[4]Start!$C$9:$D$15,2,FALSE)+VLOOKUP(Q254,[4]Start!$C$23:$D$29,2,FALSE)</f>
        <v>3.1</v>
      </c>
      <c r="Z254" s="196">
        <f>(Y254/U254)+[4]Start!$D$19*(VLOOKUP(Q254,[4]Start!$M$33:$N$39,2,FALSE)/U254)+VLOOKUP(R254,[4]Start!$C$33:$D$40,2,FALSE)</f>
        <v>42.960759493670892</v>
      </c>
      <c r="AA254" s="185"/>
      <c r="AB254" s="179"/>
    </row>
    <row r="255" spans="2:28" ht="18.75" customHeight="1" x14ac:dyDescent="0.35">
      <c r="B255" s="195"/>
      <c r="C255" s="204" t="s">
        <v>55</v>
      </c>
      <c r="D255" s="203" t="s">
        <v>305</v>
      </c>
      <c r="E255" s="200" t="s">
        <v>280</v>
      </c>
      <c r="F255" s="200" t="s">
        <v>306</v>
      </c>
      <c r="G255" s="207">
        <v>50129</v>
      </c>
      <c r="H255" s="200" t="s">
        <v>282</v>
      </c>
      <c r="I255" s="200"/>
      <c r="J255" s="202" t="s">
        <v>54</v>
      </c>
      <c r="K255" s="200" t="s">
        <v>306</v>
      </c>
      <c r="L255" s="201" t="s">
        <v>7791</v>
      </c>
      <c r="M255" s="200" t="s">
        <v>18</v>
      </c>
      <c r="N255" s="200"/>
      <c r="O255" s="200"/>
      <c r="P255" s="200" t="s">
        <v>18</v>
      </c>
      <c r="Q255" s="200" t="s">
        <v>18</v>
      </c>
      <c r="R255" s="200" t="s">
        <v>18</v>
      </c>
      <c r="S255" s="200" t="s">
        <v>7536</v>
      </c>
      <c r="T255" s="200" t="s">
        <v>7549</v>
      </c>
      <c r="U255" s="199">
        <v>0.25359999999999999</v>
      </c>
      <c r="V255" s="200" t="s">
        <v>7549</v>
      </c>
      <c r="W255" s="198">
        <v>15</v>
      </c>
      <c r="X255" s="197">
        <f>(1-VLOOKUP(R255,[4]Start!$H$33:$I$40,2,FALSE)/100)*W255</f>
        <v>13.05</v>
      </c>
      <c r="Y255" s="197">
        <f>VLOOKUP(Q255,[4]Start!$C$9:$D$15,2,FALSE)+VLOOKUP(Q255,[4]Start!$C$23:$D$29,2,FALSE)</f>
        <v>3.1</v>
      </c>
      <c r="Z255" s="196">
        <f>(Y255/U255)+[4]Start!$D$19*(VLOOKUP(Q255,[4]Start!$M$33:$N$39,2,FALSE)/U255)+VLOOKUP(R255,[4]Start!$C$33:$D$40,2,FALSE)</f>
        <v>53.113249211356475</v>
      </c>
      <c r="AA255" s="185"/>
      <c r="AB255" s="179"/>
    </row>
    <row r="256" spans="2:28" ht="18.75" customHeight="1" x14ac:dyDescent="0.35">
      <c r="B256" s="195"/>
      <c r="C256" s="204" t="s">
        <v>55</v>
      </c>
      <c r="D256" s="203" t="s">
        <v>2337</v>
      </c>
      <c r="E256" s="200" t="s">
        <v>2329</v>
      </c>
      <c r="F256" s="200" t="s">
        <v>2330</v>
      </c>
      <c r="G256" s="210">
        <v>90441</v>
      </c>
      <c r="H256" s="209" t="s">
        <v>2331</v>
      </c>
      <c r="I256" s="200" t="s">
        <v>2332</v>
      </c>
      <c r="J256" s="202" t="s">
        <v>127</v>
      </c>
      <c r="K256" s="200" t="s">
        <v>2338</v>
      </c>
      <c r="L256" s="201" t="s">
        <v>7790</v>
      </c>
      <c r="M256" s="200" t="s">
        <v>20</v>
      </c>
      <c r="N256" s="200"/>
      <c r="O256" s="200"/>
      <c r="P256" s="206" t="s">
        <v>20</v>
      </c>
      <c r="Q256" s="200" t="s">
        <v>20</v>
      </c>
      <c r="R256" s="200" t="s">
        <v>432</v>
      </c>
      <c r="S256" s="200" t="s">
        <v>7562</v>
      </c>
      <c r="T256" s="200" t="s">
        <v>7549</v>
      </c>
      <c r="U256" s="199">
        <v>0.5625</v>
      </c>
      <c r="V256" s="200" t="s">
        <v>7549</v>
      </c>
      <c r="W256" s="208">
        <v>75</v>
      </c>
      <c r="X256" s="197">
        <f>(1-VLOOKUP(R256,[4]Start!$H$33:$I$40,2,FALSE)/100)*W256</f>
        <v>66.75</v>
      </c>
      <c r="Y256" s="197">
        <f>VLOOKUP(Q256,[4]Start!$C$9:$D$15,2,FALSE)+VLOOKUP(Q256,[4]Start!$C$23:$D$29,2,FALSE)</f>
        <v>23.27</v>
      </c>
      <c r="Z256" s="196">
        <f>(Y256/U256)+[4]Start!$D$19*(VLOOKUP(Q256,[4]Start!$M$33:$N$39,2,FALSE)/U256)+VLOOKUP(R256,[4]Start!$C$33:$D$40,2,FALSE)</f>
        <v>51.659288888888888</v>
      </c>
      <c r="AA256" s="185"/>
      <c r="AB256" s="179"/>
    </row>
    <row r="257" spans="2:28" ht="18.75" customHeight="1" x14ac:dyDescent="0.35">
      <c r="B257" s="195"/>
      <c r="C257" s="204" t="s">
        <v>55</v>
      </c>
      <c r="D257" s="203" t="s">
        <v>2339</v>
      </c>
      <c r="E257" s="200" t="s">
        <v>2329</v>
      </c>
      <c r="F257" s="200" t="s">
        <v>2330</v>
      </c>
      <c r="G257" s="210">
        <v>90441</v>
      </c>
      <c r="H257" s="209" t="s">
        <v>2331</v>
      </c>
      <c r="I257" s="200" t="s">
        <v>2332</v>
      </c>
      <c r="J257" s="202" t="s">
        <v>127</v>
      </c>
      <c r="K257" s="200" t="s">
        <v>984</v>
      </c>
      <c r="L257" s="201" t="s">
        <v>7790</v>
      </c>
      <c r="M257" s="200" t="s">
        <v>20</v>
      </c>
      <c r="N257" s="200"/>
      <c r="O257" s="200"/>
      <c r="P257" s="206" t="s">
        <v>20</v>
      </c>
      <c r="Q257" s="200" t="s">
        <v>20</v>
      </c>
      <c r="R257" s="200" t="s">
        <v>432</v>
      </c>
      <c r="S257" s="200" t="s">
        <v>7562</v>
      </c>
      <c r="T257" s="200" t="s">
        <v>7549</v>
      </c>
      <c r="U257" s="199">
        <v>0.5625</v>
      </c>
      <c r="V257" s="200" t="s">
        <v>7549</v>
      </c>
      <c r="W257" s="208">
        <v>75</v>
      </c>
      <c r="X257" s="197">
        <f>(1-VLOOKUP(R257,[4]Start!$H$33:$I$40,2,FALSE)/100)*W257</f>
        <v>66.75</v>
      </c>
      <c r="Y257" s="197">
        <f>VLOOKUP(Q257,[4]Start!$C$9:$D$15,2,FALSE)+VLOOKUP(Q257,[4]Start!$C$23:$D$29,2,FALSE)</f>
        <v>23.27</v>
      </c>
      <c r="Z257" s="196">
        <f>(Y257/U257)+[4]Start!$D$19*(VLOOKUP(Q257,[4]Start!$M$33:$N$39,2,FALSE)/U257)+VLOOKUP(R257,[4]Start!$C$33:$D$40,2,FALSE)</f>
        <v>51.659288888888888</v>
      </c>
      <c r="AA257" s="185"/>
      <c r="AB257" s="179"/>
    </row>
    <row r="258" spans="2:28" ht="18.75" customHeight="1" x14ac:dyDescent="0.35">
      <c r="B258" s="195"/>
      <c r="C258" s="204" t="s">
        <v>55</v>
      </c>
      <c r="D258" s="203" t="s">
        <v>2340</v>
      </c>
      <c r="E258" s="200" t="s">
        <v>508</v>
      </c>
      <c r="F258" s="200" t="s">
        <v>2341</v>
      </c>
      <c r="G258" s="207">
        <v>90449</v>
      </c>
      <c r="H258" s="200" t="s">
        <v>2331</v>
      </c>
      <c r="I258" s="200"/>
      <c r="J258" s="202" t="s">
        <v>127</v>
      </c>
      <c r="K258" s="200">
        <v>1</v>
      </c>
      <c r="L258" s="201" t="s">
        <v>7721</v>
      </c>
      <c r="M258" s="200" t="s">
        <v>110</v>
      </c>
      <c r="N258" s="200" t="s">
        <v>1658</v>
      </c>
      <c r="O258" s="200"/>
      <c r="P258" s="200" t="s">
        <v>20</v>
      </c>
      <c r="Q258" s="200" t="s">
        <v>20</v>
      </c>
      <c r="R258" s="200" t="s">
        <v>432</v>
      </c>
      <c r="S258" s="200" t="s">
        <v>7562</v>
      </c>
      <c r="T258" s="200" t="s">
        <v>7549</v>
      </c>
      <c r="U258" s="199">
        <v>0.41849999999999998</v>
      </c>
      <c r="V258" s="200" t="s">
        <v>7549</v>
      </c>
      <c r="W258" s="198">
        <v>383</v>
      </c>
      <c r="X258" s="197">
        <f>(1-VLOOKUP(R258,[4]Start!$H$33:$I$40,2,FALSE)/100)*W258</f>
        <v>340.87</v>
      </c>
      <c r="Y258" s="197">
        <f>VLOOKUP(Q258,[4]Start!$C$9:$D$15,2,FALSE)+VLOOKUP(Q258,[4]Start!$C$23:$D$29,2,FALSE)</f>
        <v>23.27</v>
      </c>
      <c r="Z258" s="196">
        <f>(Y258/U258)+[4]Start!$D$19*(VLOOKUP(Q258,[4]Start!$M$33:$N$39,2,FALSE)/U258)+VLOOKUP(R258,[4]Start!$C$33:$D$40,2,FALSE)</f>
        <v>68.918399044205501</v>
      </c>
      <c r="AA258" s="185"/>
      <c r="AB258" s="179"/>
    </row>
    <row r="259" spans="2:28" ht="18.75" customHeight="1" x14ac:dyDescent="0.35">
      <c r="B259" s="195"/>
      <c r="C259" s="204" t="s">
        <v>55</v>
      </c>
      <c r="D259" s="203" t="s">
        <v>2343</v>
      </c>
      <c r="E259" s="200" t="s">
        <v>508</v>
      </c>
      <c r="F259" s="200" t="s">
        <v>2341</v>
      </c>
      <c r="G259" s="207">
        <v>90449</v>
      </c>
      <c r="H259" s="200" t="s">
        <v>2331</v>
      </c>
      <c r="I259" s="200"/>
      <c r="J259" s="202" t="s">
        <v>127</v>
      </c>
      <c r="K259" s="200">
        <v>2</v>
      </c>
      <c r="L259" s="201" t="s">
        <v>7644</v>
      </c>
      <c r="M259" s="200" t="s">
        <v>110</v>
      </c>
      <c r="N259" s="200" t="s">
        <v>1658</v>
      </c>
      <c r="O259" s="200"/>
      <c r="P259" s="200" t="s">
        <v>20</v>
      </c>
      <c r="Q259" s="200" t="s">
        <v>20</v>
      </c>
      <c r="R259" s="200" t="s">
        <v>432</v>
      </c>
      <c r="S259" s="200" t="s">
        <v>7562</v>
      </c>
      <c r="T259" s="200" t="s">
        <v>7549</v>
      </c>
      <c r="U259" s="199">
        <v>0.432</v>
      </c>
      <c r="V259" s="200" t="s">
        <v>7549</v>
      </c>
      <c r="W259" s="198">
        <v>440</v>
      </c>
      <c r="X259" s="197">
        <f>(1-VLOOKUP(R259,[4]Start!$H$33:$I$40,2,FALSE)/100)*W259</f>
        <v>391.6</v>
      </c>
      <c r="Y259" s="197">
        <f>VLOOKUP(Q259,[4]Start!$C$9:$D$15,2,FALSE)+VLOOKUP(Q259,[4]Start!$C$23:$D$29,2,FALSE)</f>
        <v>23.27</v>
      </c>
      <c r="Z259" s="196">
        <f>(Y259/U259)+[4]Start!$D$19*(VLOOKUP(Q259,[4]Start!$M$33:$N$39,2,FALSE)/U259)+VLOOKUP(R259,[4]Start!$C$33:$D$40,2,FALSE)</f>
        <v>66.811574074074073</v>
      </c>
      <c r="AA259" s="185"/>
      <c r="AB259" s="179"/>
    </row>
    <row r="260" spans="2:28" ht="18.75" customHeight="1" x14ac:dyDescent="0.35">
      <c r="B260" s="195"/>
      <c r="C260" s="204" t="s">
        <v>55</v>
      </c>
      <c r="D260" s="203" t="s">
        <v>2328</v>
      </c>
      <c r="E260" s="199" t="s">
        <v>2329</v>
      </c>
      <c r="F260" s="199" t="s">
        <v>2330</v>
      </c>
      <c r="G260" s="213">
        <v>90441</v>
      </c>
      <c r="H260" s="199" t="s">
        <v>2331</v>
      </c>
      <c r="I260" s="199" t="s">
        <v>2332</v>
      </c>
      <c r="J260" s="199" t="s">
        <v>127</v>
      </c>
      <c r="K260" s="199"/>
      <c r="L260" s="201" t="s">
        <v>7789</v>
      </c>
      <c r="M260" s="199" t="s">
        <v>16</v>
      </c>
      <c r="N260" s="206" t="s">
        <v>2333</v>
      </c>
      <c r="O260" s="206" t="s">
        <v>2334</v>
      </c>
      <c r="P260" s="199" t="s">
        <v>16</v>
      </c>
      <c r="Q260" s="200" t="s">
        <v>16</v>
      </c>
      <c r="R260" s="200" t="s">
        <v>16</v>
      </c>
      <c r="S260" s="200" t="s">
        <v>7562</v>
      </c>
      <c r="T260" s="200" t="s">
        <v>7549</v>
      </c>
      <c r="U260" s="199">
        <v>0.33</v>
      </c>
      <c r="V260" s="200" t="s">
        <v>7549</v>
      </c>
      <c r="W260" s="197">
        <v>18</v>
      </c>
      <c r="X260" s="197">
        <f>(1-VLOOKUP(R260,[4]Start!$H$33:$I$40,2,FALSE)/100)*W260</f>
        <v>15.299999999999999</v>
      </c>
      <c r="Y260" s="197">
        <f>VLOOKUP(Q260,[4]Start!$C$9:$D$15,2,FALSE)+VLOOKUP(Q260,[4]Start!$C$23:$D$29,2,FALSE)</f>
        <v>0</v>
      </c>
      <c r="Z260" s="196">
        <f>(Y260/U260)+[4]Start!$D$19*(VLOOKUP(Q260,[4]Start!$M$33:$N$39,2,FALSE)/U260)+VLOOKUP(R260,[4]Start!$C$33:$D$40,2,FALSE)</f>
        <v>1</v>
      </c>
      <c r="AA260" s="185"/>
      <c r="AB260" s="179"/>
    </row>
    <row r="261" spans="2:28" ht="18.75" customHeight="1" x14ac:dyDescent="0.35">
      <c r="B261" s="195"/>
      <c r="C261" s="204" t="s">
        <v>55</v>
      </c>
      <c r="D261" s="203" t="s">
        <v>2362</v>
      </c>
      <c r="E261" s="199" t="s">
        <v>2363</v>
      </c>
      <c r="F261" s="199" t="s">
        <v>2364</v>
      </c>
      <c r="G261" s="207">
        <v>46049</v>
      </c>
      <c r="H261" s="199" t="s">
        <v>2365</v>
      </c>
      <c r="I261" s="199" t="s">
        <v>2366</v>
      </c>
      <c r="J261" s="199" t="s">
        <v>54</v>
      </c>
      <c r="K261" s="199" t="s">
        <v>2367</v>
      </c>
      <c r="L261" s="201" t="s">
        <v>7788</v>
      </c>
      <c r="M261" s="200" t="s">
        <v>16</v>
      </c>
      <c r="N261" s="206" t="s">
        <v>16</v>
      </c>
      <c r="O261" s="199" t="s">
        <v>218</v>
      </c>
      <c r="P261" s="200" t="s">
        <v>16</v>
      </c>
      <c r="Q261" s="200" t="s">
        <v>16</v>
      </c>
      <c r="R261" s="200" t="s">
        <v>16</v>
      </c>
      <c r="S261" s="200" t="s">
        <v>7536</v>
      </c>
      <c r="T261" s="200" t="s">
        <v>7549</v>
      </c>
      <c r="U261" s="199">
        <v>0.33</v>
      </c>
      <c r="V261" s="200" t="s">
        <v>7549</v>
      </c>
      <c r="W261" s="197">
        <v>40.4</v>
      </c>
      <c r="X261" s="197">
        <f>(1-VLOOKUP(R261,[4]Start!$H$33:$I$40,2,FALSE)/100)*W261</f>
        <v>34.339999999999996</v>
      </c>
      <c r="Y261" s="197">
        <f>VLOOKUP(Q261,[4]Start!$C$9:$D$15,2,FALSE)+VLOOKUP(Q261,[4]Start!$C$23:$D$29,2,FALSE)</f>
        <v>0</v>
      </c>
      <c r="Z261" s="196">
        <f>(Y261/U261)+[4]Start!$D$19*(VLOOKUP(Q261,[4]Start!$M$33:$N$39,2,FALSE)/U261)+VLOOKUP(R261,[4]Start!$C$33:$D$40,2,FALSE)</f>
        <v>1</v>
      </c>
      <c r="AA261" s="185"/>
      <c r="AB261" s="179"/>
    </row>
    <row r="262" spans="2:28" ht="18.75" customHeight="1" x14ac:dyDescent="0.35">
      <c r="B262" s="195"/>
      <c r="C262" s="204" t="s">
        <v>55</v>
      </c>
      <c r="D262" s="203" t="s">
        <v>2370</v>
      </c>
      <c r="E262" s="199" t="s">
        <v>2363</v>
      </c>
      <c r="F262" s="199" t="s">
        <v>2364</v>
      </c>
      <c r="G262" s="207">
        <v>46049</v>
      </c>
      <c r="H262" s="199" t="s">
        <v>2365</v>
      </c>
      <c r="I262" s="199" t="s">
        <v>2366</v>
      </c>
      <c r="J262" s="199" t="s">
        <v>54</v>
      </c>
      <c r="K262" s="199" t="s">
        <v>2371</v>
      </c>
      <c r="L262" s="201" t="s">
        <v>7787</v>
      </c>
      <c r="M262" s="200" t="s">
        <v>16</v>
      </c>
      <c r="N262" s="206" t="s">
        <v>16</v>
      </c>
      <c r="O262" s="199" t="s">
        <v>218</v>
      </c>
      <c r="P262" s="200" t="s">
        <v>16</v>
      </c>
      <c r="Q262" s="200" t="s">
        <v>16</v>
      </c>
      <c r="R262" s="200" t="s">
        <v>16</v>
      </c>
      <c r="S262" s="200" t="s">
        <v>7536</v>
      </c>
      <c r="T262" s="200" t="s">
        <v>7549</v>
      </c>
      <c r="U262" s="199">
        <v>0.33</v>
      </c>
      <c r="V262" s="200" t="s">
        <v>7549</v>
      </c>
      <c r="W262" s="197">
        <v>21.1</v>
      </c>
      <c r="X262" s="197">
        <f>(1-VLOOKUP(R262,[4]Start!$H$33:$I$40,2,FALSE)/100)*W262</f>
        <v>17.935000000000002</v>
      </c>
      <c r="Y262" s="197">
        <f>VLOOKUP(Q262,[4]Start!$C$9:$D$15,2,FALSE)+VLOOKUP(Q262,[4]Start!$C$23:$D$29,2,FALSE)</f>
        <v>0</v>
      </c>
      <c r="Z262" s="196">
        <f>(Y262/U262)+[4]Start!$D$19*(VLOOKUP(Q262,[4]Start!$M$33:$N$39,2,FALSE)/U262)+VLOOKUP(R262,[4]Start!$C$33:$D$40,2,FALSE)</f>
        <v>1</v>
      </c>
      <c r="AA262" s="185"/>
      <c r="AB262" s="179"/>
    </row>
    <row r="263" spans="2:28" ht="18.75" customHeight="1" x14ac:dyDescent="0.35">
      <c r="B263" s="195"/>
      <c r="C263" s="204" t="s">
        <v>55</v>
      </c>
      <c r="D263" s="203" t="s">
        <v>2374</v>
      </c>
      <c r="E263" s="199" t="s">
        <v>2375</v>
      </c>
      <c r="F263" s="199" t="s">
        <v>2376</v>
      </c>
      <c r="G263" s="207">
        <v>46045</v>
      </c>
      <c r="H263" s="199" t="s">
        <v>2365</v>
      </c>
      <c r="I263" s="199"/>
      <c r="J263" s="199" t="s">
        <v>54</v>
      </c>
      <c r="K263" s="199" t="s">
        <v>2376</v>
      </c>
      <c r="L263" s="201" t="s">
        <v>7786</v>
      </c>
      <c r="M263" s="200" t="s">
        <v>20</v>
      </c>
      <c r="N263" s="206"/>
      <c r="O263" s="199"/>
      <c r="P263" s="200" t="s">
        <v>20</v>
      </c>
      <c r="Q263" s="200" t="s">
        <v>20</v>
      </c>
      <c r="R263" s="200" t="s">
        <v>432</v>
      </c>
      <c r="S263" s="200" t="s">
        <v>7536</v>
      </c>
      <c r="T263" s="200" t="s">
        <v>7549</v>
      </c>
      <c r="U263" s="199">
        <v>0.35310000000000002</v>
      </c>
      <c r="V263" s="200" t="s">
        <v>7549</v>
      </c>
      <c r="W263" s="197">
        <v>23.1</v>
      </c>
      <c r="X263" s="197">
        <f>(1-VLOOKUP(R263,[4]Start!$H$33:$I$40,2,FALSE)/100)*W263</f>
        <v>20.559000000000001</v>
      </c>
      <c r="Y263" s="197">
        <f>VLOOKUP(Q263,[4]Start!$C$9:$D$15,2,FALSE)+VLOOKUP(Q263,[4]Start!$C$23:$D$29,2,FALSE)</f>
        <v>23.27</v>
      </c>
      <c r="Z263" s="196">
        <f>(Y263/U263)+[4]Start!$D$19*(VLOOKUP(Q263,[4]Start!$M$33:$N$39,2,FALSE)/U263)+VLOOKUP(R263,[4]Start!$C$33:$D$40,2,FALSE)</f>
        <v>81.405409232512042</v>
      </c>
      <c r="AA263" s="185"/>
      <c r="AB263" s="179"/>
    </row>
    <row r="264" spans="2:28" ht="18.75" customHeight="1" x14ac:dyDescent="0.35">
      <c r="B264" s="195"/>
      <c r="C264" s="204" t="s">
        <v>55</v>
      </c>
      <c r="D264" s="203" t="s">
        <v>2377</v>
      </c>
      <c r="E264" s="199" t="s">
        <v>2375</v>
      </c>
      <c r="F264" s="199" t="s">
        <v>2378</v>
      </c>
      <c r="G264" s="207">
        <v>46147</v>
      </c>
      <c r="H264" s="199" t="s">
        <v>2365</v>
      </c>
      <c r="I264" s="199"/>
      <c r="J264" s="199" t="s">
        <v>54</v>
      </c>
      <c r="K264" s="199" t="s">
        <v>2378</v>
      </c>
      <c r="L264" s="201" t="s">
        <v>7591</v>
      </c>
      <c r="M264" s="200" t="s">
        <v>20</v>
      </c>
      <c r="N264" s="206"/>
      <c r="O264" s="199"/>
      <c r="P264" s="200" t="s">
        <v>20</v>
      </c>
      <c r="Q264" s="200" t="s">
        <v>20</v>
      </c>
      <c r="R264" s="200" t="s">
        <v>432</v>
      </c>
      <c r="S264" s="200" t="s">
        <v>7536</v>
      </c>
      <c r="T264" s="200" t="s">
        <v>7549</v>
      </c>
      <c r="U264" s="199">
        <v>0.38059999999999999</v>
      </c>
      <c r="V264" s="200" t="s">
        <v>7549</v>
      </c>
      <c r="W264" s="197">
        <v>24.5</v>
      </c>
      <c r="X264" s="197">
        <f>(1-VLOOKUP(R264,[4]Start!$H$33:$I$40,2,FALSE)/100)*W264</f>
        <v>21.805</v>
      </c>
      <c r="Y264" s="197">
        <f>VLOOKUP(Q264,[4]Start!$C$9:$D$15,2,FALSE)+VLOOKUP(Q264,[4]Start!$C$23:$D$29,2,FALSE)</f>
        <v>23.27</v>
      </c>
      <c r="Z264" s="196">
        <f>(Y264/U264)+[4]Start!$D$19*(VLOOKUP(Q264,[4]Start!$M$33:$N$39,2,FALSE)/U264)+VLOOKUP(R264,[4]Start!$C$33:$D$40,2,FALSE)</f>
        <v>75.631897004729382</v>
      </c>
      <c r="AA264" s="185"/>
      <c r="AB264" s="179"/>
    </row>
    <row r="265" spans="2:28" ht="18.75" customHeight="1" x14ac:dyDescent="0.35">
      <c r="B265" s="195"/>
      <c r="C265" s="204" t="s">
        <v>55</v>
      </c>
      <c r="D265" s="203" t="s">
        <v>2391</v>
      </c>
      <c r="E265" s="199" t="s">
        <v>2392</v>
      </c>
      <c r="F265" s="200" t="s">
        <v>2393</v>
      </c>
      <c r="G265" s="207">
        <v>63784</v>
      </c>
      <c r="H265" s="200" t="s">
        <v>2393</v>
      </c>
      <c r="I265" s="200"/>
      <c r="J265" s="202" t="s">
        <v>127</v>
      </c>
      <c r="K265" s="200">
        <v>2</v>
      </c>
      <c r="L265" s="201" t="s">
        <v>7785</v>
      </c>
      <c r="M265" s="200" t="s">
        <v>20</v>
      </c>
      <c r="N265" s="200"/>
      <c r="O265" s="200"/>
      <c r="P265" s="200" t="s">
        <v>20</v>
      </c>
      <c r="Q265" s="200" t="s">
        <v>20</v>
      </c>
      <c r="R265" s="200" t="s">
        <v>432</v>
      </c>
      <c r="S265" s="200" t="s">
        <v>7562</v>
      </c>
      <c r="T265" s="200" t="s">
        <v>7549</v>
      </c>
      <c r="U265" s="199">
        <v>0.18</v>
      </c>
      <c r="V265" s="200" t="s">
        <v>7549</v>
      </c>
      <c r="W265" s="198">
        <v>36</v>
      </c>
      <c r="X265" s="197">
        <f>(1-VLOOKUP(R265,[4]Start!$H$33:$I$40,2,FALSE)/100)*W265</f>
        <v>32.04</v>
      </c>
      <c r="Y265" s="197">
        <f>VLOOKUP(Q265,[4]Start!$C$9:$D$15,2,FALSE)+VLOOKUP(Q265,[4]Start!$C$23:$D$29,2,FALSE)</f>
        <v>23.27</v>
      </c>
      <c r="Z265" s="196">
        <f>(Y265/U265)+[4]Start!$D$19*(VLOOKUP(Q265,[4]Start!$M$33:$N$39,2,FALSE)/U265)+VLOOKUP(R265,[4]Start!$C$33:$D$40,2,FALSE)</f>
        <v>158.24777777777777</v>
      </c>
      <c r="AA265" s="185"/>
      <c r="AB265" s="179"/>
    </row>
    <row r="266" spans="2:28" ht="18.75" customHeight="1" x14ac:dyDescent="0.35">
      <c r="B266" s="195"/>
      <c r="C266" s="204" t="s">
        <v>55</v>
      </c>
      <c r="D266" s="203" t="s">
        <v>2396</v>
      </c>
      <c r="E266" s="200" t="s">
        <v>2392</v>
      </c>
      <c r="F266" s="200" t="s">
        <v>2393</v>
      </c>
      <c r="G266" s="210">
        <v>63784</v>
      </c>
      <c r="H266" s="209" t="s">
        <v>2393</v>
      </c>
      <c r="I266" s="200"/>
      <c r="J266" s="202" t="s">
        <v>127</v>
      </c>
      <c r="K266" s="200">
        <v>1</v>
      </c>
      <c r="L266" s="201" t="s">
        <v>7615</v>
      </c>
      <c r="M266" s="200" t="s">
        <v>20</v>
      </c>
      <c r="N266" s="200"/>
      <c r="O266" s="200"/>
      <c r="P266" s="206" t="s">
        <v>20</v>
      </c>
      <c r="Q266" s="200" t="s">
        <v>20</v>
      </c>
      <c r="R266" s="200" t="s">
        <v>432</v>
      </c>
      <c r="S266" s="200" t="s">
        <v>7562</v>
      </c>
      <c r="T266" s="200" t="s">
        <v>7549</v>
      </c>
      <c r="U266" s="199">
        <v>0.51749999999999996</v>
      </c>
      <c r="V266" s="200" t="s">
        <v>7549</v>
      </c>
      <c r="W266" s="208">
        <v>64</v>
      </c>
      <c r="X266" s="197">
        <f>(1-VLOOKUP(R266,[4]Start!$H$33:$I$40,2,FALSE)/100)*W266</f>
        <v>56.96</v>
      </c>
      <c r="Y266" s="197">
        <f>VLOOKUP(Q266,[4]Start!$C$9:$D$15,2,FALSE)+VLOOKUP(Q266,[4]Start!$C$23:$D$29,2,FALSE)</f>
        <v>23.27</v>
      </c>
      <c r="Z266" s="196">
        <f>(Y266/U266)+[4]Start!$D$19*(VLOOKUP(Q266,[4]Start!$M$33:$N$39,2,FALSE)/U266)+VLOOKUP(R266,[4]Start!$C$33:$D$40,2,FALSE)</f>
        <v>56.020966183574885</v>
      </c>
      <c r="AA266" s="185"/>
      <c r="AB266" s="179"/>
    </row>
    <row r="267" spans="2:28" ht="18.75" customHeight="1" x14ac:dyDescent="0.35">
      <c r="B267" s="195"/>
      <c r="C267" s="204" t="s">
        <v>55</v>
      </c>
      <c r="D267" s="203" t="s">
        <v>2415</v>
      </c>
      <c r="E267" s="200" t="s">
        <v>2410</v>
      </c>
      <c r="F267" s="200" t="s">
        <v>2416</v>
      </c>
      <c r="G267" s="207">
        <v>63067</v>
      </c>
      <c r="H267" s="200" t="s">
        <v>2412</v>
      </c>
      <c r="I267" s="200"/>
      <c r="J267" s="202" t="s">
        <v>220</v>
      </c>
      <c r="K267" s="200"/>
      <c r="L267" s="201" t="s">
        <v>7784</v>
      </c>
      <c r="M267" s="200" t="s">
        <v>110</v>
      </c>
      <c r="N267" s="200" t="s">
        <v>32</v>
      </c>
      <c r="O267" s="200" t="s">
        <v>17</v>
      </c>
      <c r="P267" s="200" t="s">
        <v>32</v>
      </c>
      <c r="Q267" s="200" t="s">
        <v>32</v>
      </c>
      <c r="R267" s="200" t="s">
        <v>32</v>
      </c>
      <c r="S267" s="200" t="s">
        <v>7536</v>
      </c>
      <c r="T267" s="200" t="s">
        <v>7549</v>
      </c>
      <c r="U267" s="199">
        <v>0.4</v>
      </c>
      <c r="V267" s="200" t="s">
        <v>7549</v>
      </c>
      <c r="W267" s="198">
        <v>54</v>
      </c>
      <c r="X267" s="197">
        <f>(1-VLOOKUP(R267,[4]Start!$H$33:$I$40,2,FALSE)/100)*W267</f>
        <v>42.120000000000005</v>
      </c>
      <c r="Y267" s="197">
        <f>VLOOKUP(Q267,[4]Start!$C$9:$D$15,2,FALSE)+VLOOKUP(Q267,[4]Start!$C$23:$D$29,2,FALSE)</f>
        <v>12.53</v>
      </c>
      <c r="Z267" s="196">
        <f>(Y267/U267)+[4]Start!$D$19*(VLOOKUP(Q267,[4]Start!$M$33:$N$39,2,FALSE)/U267)+VLOOKUP(R267,[4]Start!$C$33:$D$40,2,FALSE)</f>
        <v>53.350499999999997</v>
      </c>
      <c r="AA267" s="185"/>
      <c r="AB267" s="179"/>
    </row>
    <row r="268" spans="2:28" ht="18.75" customHeight="1" x14ac:dyDescent="0.35">
      <c r="B268" s="195"/>
      <c r="C268" s="204" t="s">
        <v>55</v>
      </c>
      <c r="D268" s="203" t="s">
        <v>2418</v>
      </c>
      <c r="E268" s="200" t="s">
        <v>508</v>
      </c>
      <c r="F268" s="200" t="s">
        <v>2419</v>
      </c>
      <c r="G268" s="210">
        <v>25588</v>
      </c>
      <c r="H268" s="209" t="s">
        <v>2420</v>
      </c>
      <c r="I268" s="206"/>
      <c r="J268" s="199" t="s">
        <v>78</v>
      </c>
      <c r="K268" s="200"/>
      <c r="L268" s="201" t="s">
        <v>7671</v>
      </c>
      <c r="M268" s="200" t="s">
        <v>27</v>
      </c>
      <c r="N268" s="206"/>
      <c r="O268" s="200"/>
      <c r="P268" s="206" t="s">
        <v>27</v>
      </c>
      <c r="Q268" s="200" t="s">
        <v>559</v>
      </c>
      <c r="R268" s="200" t="s">
        <v>559</v>
      </c>
      <c r="S268" s="200" t="s">
        <v>7536</v>
      </c>
      <c r="T268" s="200" t="s">
        <v>7549</v>
      </c>
      <c r="U268" s="199">
        <v>0.35420000000000001</v>
      </c>
      <c r="V268" s="200" t="s">
        <v>7549</v>
      </c>
      <c r="W268" s="208">
        <v>88</v>
      </c>
      <c r="X268" s="197">
        <f>(1-VLOOKUP(R268,[4]Start!$H$33:$I$40,2,FALSE)/100)*W268</f>
        <v>74.8</v>
      </c>
      <c r="Y268" s="197">
        <f>VLOOKUP(Q268,[4]Start!$C$9:$D$15,2,FALSE)+VLOOKUP(Q268,[4]Start!$C$23:$D$29,2,FALSE)</f>
        <v>33.223832923832894</v>
      </c>
      <c r="Z268" s="196">
        <f>(Y268/U268)+[4]Start!$D$19*(VLOOKUP(Q268,[4]Start!$M$33:$N$39,2,FALSE)/U268)+VLOOKUP(R268,[4]Start!$C$33:$D$40,2,FALSE)</f>
        <v>114.24628154667671</v>
      </c>
      <c r="AA268" s="185"/>
      <c r="AB268" s="179"/>
    </row>
    <row r="269" spans="2:28" ht="18.75" customHeight="1" x14ac:dyDescent="0.35">
      <c r="B269" s="195"/>
      <c r="C269" s="204" t="s">
        <v>55</v>
      </c>
      <c r="D269" s="203" t="s">
        <v>2431</v>
      </c>
      <c r="E269" s="200" t="s">
        <v>508</v>
      </c>
      <c r="F269" s="200" t="s">
        <v>2432</v>
      </c>
      <c r="G269" s="210">
        <v>24783</v>
      </c>
      <c r="H269" s="209" t="s">
        <v>2433</v>
      </c>
      <c r="I269" s="200"/>
      <c r="J269" s="202" t="s">
        <v>78</v>
      </c>
      <c r="K269" s="200"/>
      <c r="L269" s="201" t="s">
        <v>7721</v>
      </c>
      <c r="M269" s="200" t="s">
        <v>27</v>
      </c>
      <c r="N269" s="200"/>
      <c r="O269" s="200"/>
      <c r="P269" s="206" t="s">
        <v>27</v>
      </c>
      <c r="Q269" s="200" t="s">
        <v>559</v>
      </c>
      <c r="R269" s="200" t="s">
        <v>559</v>
      </c>
      <c r="S269" s="200" t="s">
        <v>7536</v>
      </c>
      <c r="T269" s="200" t="s">
        <v>7549</v>
      </c>
      <c r="U269" s="199">
        <v>0.3553</v>
      </c>
      <c r="V269" s="200" t="s">
        <v>7549</v>
      </c>
      <c r="W269" s="208">
        <v>87</v>
      </c>
      <c r="X269" s="197">
        <f>(1-VLOOKUP(R269,[4]Start!$H$33:$I$40,2,FALSE)/100)*W269</f>
        <v>73.95</v>
      </c>
      <c r="Y269" s="197">
        <f>VLOOKUP(Q269,[4]Start!$C$9:$D$15,2,FALSE)+VLOOKUP(Q269,[4]Start!$C$23:$D$29,2,FALSE)</f>
        <v>33.223832923832894</v>
      </c>
      <c r="Z269" s="196">
        <f>(Y269/U269)+[4]Start!$D$19*(VLOOKUP(Q269,[4]Start!$M$33:$N$39,2,FALSE)/U269)+VLOOKUP(R269,[4]Start!$C$33:$D$40,2,FALSE)</f>
        <v>113.89567386386967</v>
      </c>
      <c r="AA269" s="185"/>
      <c r="AB269" s="179"/>
    </row>
    <row r="270" spans="2:28" ht="18.75" customHeight="1" x14ac:dyDescent="0.35">
      <c r="B270" s="195"/>
      <c r="C270" s="204" t="s">
        <v>55</v>
      </c>
      <c r="D270" s="203" t="s">
        <v>2481</v>
      </c>
      <c r="E270" s="200" t="s">
        <v>63</v>
      </c>
      <c r="F270" s="200" t="s">
        <v>2482</v>
      </c>
      <c r="G270" s="226">
        <v>3185</v>
      </c>
      <c r="H270" s="200" t="s">
        <v>2483</v>
      </c>
      <c r="I270" s="200" t="s">
        <v>2484</v>
      </c>
      <c r="J270" s="202" t="s">
        <v>66</v>
      </c>
      <c r="K270" s="200" t="s">
        <v>300</v>
      </c>
      <c r="L270" s="201" t="s">
        <v>7783</v>
      </c>
      <c r="M270" s="200" t="s">
        <v>18</v>
      </c>
      <c r="N270" s="200"/>
      <c r="O270" s="200"/>
      <c r="P270" s="200" t="s">
        <v>18</v>
      </c>
      <c r="Q270" s="200" t="s">
        <v>18</v>
      </c>
      <c r="R270" s="200" t="s">
        <v>18</v>
      </c>
      <c r="S270" s="200" t="s">
        <v>7536</v>
      </c>
      <c r="T270" s="200" t="s">
        <v>7549</v>
      </c>
      <c r="U270" s="199">
        <v>0.39040000000000002</v>
      </c>
      <c r="V270" s="200" t="s">
        <v>7549</v>
      </c>
      <c r="W270" s="198">
        <v>465</v>
      </c>
      <c r="X270" s="197">
        <f>(1-VLOOKUP(R270,[4]Start!$H$33:$I$40,2,FALSE)/100)*W270</f>
        <v>404.55</v>
      </c>
      <c r="Y270" s="197">
        <f>VLOOKUP(Q270,[4]Start!$C$9:$D$15,2,FALSE)+VLOOKUP(Q270,[4]Start!$C$23:$D$29,2,FALSE)</f>
        <v>3.1</v>
      </c>
      <c r="Z270" s="196">
        <f>(Y270/U270)+[4]Start!$D$19*(VLOOKUP(Q270,[4]Start!$M$33:$N$39,2,FALSE)/U270)+VLOOKUP(R270,[4]Start!$C$33:$D$40,2,FALSE)</f>
        <v>35.097540983606564</v>
      </c>
      <c r="AA270" s="185"/>
      <c r="AB270" s="179"/>
    </row>
    <row r="271" spans="2:28" ht="18.75" customHeight="1" x14ac:dyDescent="0.35">
      <c r="B271" s="195"/>
      <c r="C271" s="204" t="s">
        <v>55</v>
      </c>
      <c r="D271" s="203" t="s">
        <v>2486</v>
      </c>
      <c r="E271" s="200" t="s">
        <v>63</v>
      </c>
      <c r="F271" s="200" t="s">
        <v>2482</v>
      </c>
      <c r="G271" s="207">
        <v>3185</v>
      </c>
      <c r="H271" s="200" t="s">
        <v>2483</v>
      </c>
      <c r="I271" s="206" t="s">
        <v>2484</v>
      </c>
      <c r="J271" s="202" t="s">
        <v>66</v>
      </c>
      <c r="K271" s="200" t="s">
        <v>297</v>
      </c>
      <c r="L271" s="201" t="s">
        <v>7782</v>
      </c>
      <c r="M271" s="200" t="s">
        <v>18</v>
      </c>
      <c r="N271" s="200"/>
      <c r="O271" s="200"/>
      <c r="P271" s="206" t="s">
        <v>18</v>
      </c>
      <c r="Q271" s="200" t="s">
        <v>18</v>
      </c>
      <c r="R271" s="200" t="s">
        <v>18</v>
      </c>
      <c r="S271" s="200" t="s">
        <v>7536</v>
      </c>
      <c r="T271" s="200" t="s">
        <v>7549</v>
      </c>
      <c r="U271" s="199">
        <v>0.39040000000000002</v>
      </c>
      <c r="V271" s="200" t="s">
        <v>7549</v>
      </c>
      <c r="W271" s="198">
        <v>465</v>
      </c>
      <c r="X271" s="197">
        <f>(1-VLOOKUP(R271,[4]Start!$H$33:$I$40,2,FALSE)/100)*W271</f>
        <v>404.55</v>
      </c>
      <c r="Y271" s="197">
        <f>VLOOKUP(Q271,[4]Start!$C$9:$D$15,2,FALSE)+VLOOKUP(Q271,[4]Start!$C$23:$D$29,2,FALSE)</f>
        <v>3.1</v>
      </c>
      <c r="Z271" s="196">
        <f>(Y271/U271)+[4]Start!$D$19*(VLOOKUP(Q271,[4]Start!$M$33:$N$39,2,FALSE)/U271)+VLOOKUP(R271,[4]Start!$C$33:$D$40,2,FALSE)</f>
        <v>35.097540983606564</v>
      </c>
      <c r="AA271" s="185"/>
      <c r="AB271" s="179"/>
    </row>
    <row r="272" spans="2:28" ht="18.75" customHeight="1" x14ac:dyDescent="0.35">
      <c r="B272" s="195"/>
      <c r="C272" s="204" t="s">
        <v>55</v>
      </c>
      <c r="D272" s="203" t="s">
        <v>2487</v>
      </c>
      <c r="E272" s="200" t="s">
        <v>63</v>
      </c>
      <c r="F272" s="200" t="s">
        <v>2482</v>
      </c>
      <c r="G272" s="207">
        <v>3185</v>
      </c>
      <c r="H272" s="221" t="s">
        <v>2483</v>
      </c>
      <c r="I272" s="200" t="s">
        <v>2484</v>
      </c>
      <c r="J272" s="202" t="s">
        <v>66</v>
      </c>
      <c r="K272" s="200" t="s">
        <v>302</v>
      </c>
      <c r="L272" s="201" t="s">
        <v>7781</v>
      </c>
      <c r="M272" s="200" t="s">
        <v>18</v>
      </c>
      <c r="N272" s="200"/>
      <c r="O272" s="200"/>
      <c r="P272" s="200" t="s">
        <v>18</v>
      </c>
      <c r="Q272" s="200" t="s">
        <v>18</v>
      </c>
      <c r="R272" s="200" t="s">
        <v>18</v>
      </c>
      <c r="S272" s="200" t="s">
        <v>7536</v>
      </c>
      <c r="T272" s="200" t="s">
        <v>7549</v>
      </c>
      <c r="U272" s="199">
        <v>0.39040000000000002</v>
      </c>
      <c r="V272" s="200" t="s">
        <v>7549</v>
      </c>
      <c r="W272" s="198">
        <v>465</v>
      </c>
      <c r="X272" s="197">
        <f>(1-VLOOKUP(R272,[4]Start!$H$33:$I$40,2,FALSE)/100)*W272</f>
        <v>404.55</v>
      </c>
      <c r="Y272" s="197">
        <f>VLOOKUP(Q272,[4]Start!$C$9:$D$15,2,FALSE)+VLOOKUP(Q272,[4]Start!$C$23:$D$29,2,FALSE)</f>
        <v>3.1</v>
      </c>
      <c r="Z272" s="196">
        <f>(Y272/U272)+[4]Start!$D$19*(VLOOKUP(Q272,[4]Start!$M$33:$N$39,2,FALSE)/U272)+VLOOKUP(R272,[4]Start!$C$33:$D$40,2,FALSE)</f>
        <v>35.097540983606564</v>
      </c>
      <c r="AA272" s="185"/>
      <c r="AB272" s="179"/>
    </row>
    <row r="273" spans="2:28" ht="18.75" customHeight="1" x14ac:dyDescent="0.35">
      <c r="B273" s="195"/>
      <c r="C273" s="204" t="s">
        <v>55</v>
      </c>
      <c r="D273" s="203" t="s">
        <v>2488</v>
      </c>
      <c r="E273" s="200" t="s">
        <v>63</v>
      </c>
      <c r="F273" s="200" t="s">
        <v>2482</v>
      </c>
      <c r="G273" s="207">
        <v>3185</v>
      </c>
      <c r="H273" s="221" t="s">
        <v>2483</v>
      </c>
      <c r="I273" s="200" t="s">
        <v>2484</v>
      </c>
      <c r="J273" s="202" t="s">
        <v>66</v>
      </c>
      <c r="K273" s="200" t="s">
        <v>283</v>
      </c>
      <c r="L273" s="201" t="s">
        <v>7780</v>
      </c>
      <c r="M273" s="200" t="s">
        <v>18</v>
      </c>
      <c r="N273" s="200"/>
      <c r="O273" s="200"/>
      <c r="P273" s="200" t="s">
        <v>18</v>
      </c>
      <c r="Q273" s="200" t="s">
        <v>18</v>
      </c>
      <c r="R273" s="200" t="s">
        <v>18</v>
      </c>
      <c r="S273" s="200" t="s">
        <v>7536</v>
      </c>
      <c r="T273" s="200" t="s">
        <v>7549</v>
      </c>
      <c r="U273" s="199">
        <v>0.39040000000000002</v>
      </c>
      <c r="V273" s="200" t="s">
        <v>7549</v>
      </c>
      <c r="W273" s="198">
        <v>465</v>
      </c>
      <c r="X273" s="197">
        <f>(1-VLOOKUP(R273,[4]Start!$H$33:$I$40,2,FALSE)/100)*W273</f>
        <v>404.55</v>
      </c>
      <c r="Y273" s="197">
        <f>VLOOKUP(Q273,[4]Start!$C$9:$D$15,2,FALSE)+VLOOKUP(Q273,[4]Start!$C$23:$D$29,2,FALSE)</f>
        <v>3.1</v>
      </c>
      <c r="Z273" s="196">
        <f>(Y273/U273)+[4]Start!$D$19*(VLOOKUP(Q273,[4]Start!$M$33:$N$39,2,FALSE)/U273)+VLOOKUP(R273,[4]Start!$C$33:$D$40,2,FALSE)</f>
        <v>35.097540983606564</v>
      </c>
      <c r="AA273" s="185"/>
      <c r="AB273" s="179"/>
    </row>
    <row r="274" spans="2:28" ht="18.75" customHeight="1" x14ac:dyDescent="0.35">
      <c r="B274" s="195"/>
      <c r="C274" s="204" t="s">
        <v>55</v>
      </c>
      <c r="D274" s="203" t="s">
        <v>2489</v>
      </c>
      <c r="E274" s="200" t="s">
        <v>63</v>
      </c>
      <c r="F274" s="200" t="s">
        <v>2482</v>
      </c>
      <c r="G274" s="207">
        <v>3185</v>
      </c>
      <c r="H274" s="200" t="s">
        <v>2483</v>
      </c>
      <c r="I274" s="200" t="s">
        <v>2484</v>
      </c>
      <c r="J274" s="202" t="s">
        <v>66</v>
      </c>
      <c r="K274" s="200" t="s">
        <v>304</v>
      </c>
      <c r="L274" s="201" t="s">
        <v>7779</v>
      </c>
      <c r="M274" s="200" t="s">
        <v>18</v>
      </c>
      <c r="N274" s="200"/>
      <c r="O274" s="200"/>
      <c r="P274" s="200" t="s">
        <v>18</v>
      </c>
      <c r="Q274" s="200" t="s">
        <v>18</v>
      </c>
      <c r="R274" s="200" t="s">
        <v>18</v>
      </c>
      <c r="S274" s="200" t="s">
        <v>7536</v>
      </c>
      <c r="T274" s="200" t="s">
        <v>7549</v>
      </c>
      <c r="U274" s="199">
        <v>0.39040000000000002</v>
      </c>
      <c r="V274" s="200" t="s">
        <v>7549</v>
      </c>
      <c r="W274" s="198">
        <v>465</v>
      </c>
      <c r="X274" s="197">
        <f>(1-VLOOKUP(R274,[4]Start!$H$33:$I$40,2,FALSE)/100)*W274</f>
        <v>404.55</v>
      </c>
      <c r="Y274" s="197">
        <f>VLOOKUP(Q274,[4]Start!$C$9:$D$15,2,FALSE)+VLOOKUP(Q274,[4]Start!$C$23:$D$29,2,FALSE)</f>
        <v>3.1</v>
      </c>
      <c r="Z274" s="196">
        <f>(Y274/U274)+[4]Start!$D$19*(VLOOKUP(Q274,[4]Start!$M$33:$N$39,2,FALSE)/U274)+VLOOKUP(R274,[4]Start!$C$33:$D$40,2,FALSE)</f>
        <v>35.097540983606564</v>
      </c>
      <c r="AA274" s="185"/>
      <c r="AB274" s="179"/>
    </row>
    <row r="275" spans="2:28" ht="18.75" customHeight="1" x14ac:dyDescent="0.35">
      <c r="B275" s="195"/>
      <c r="C275" s="204" t="s">
        <v>55</v>
      </c>
      <c r="D275" s="203" t="s">
        <v>2495</v>
      </c>
      <c r="E275" s="200" t="s">
        <v>508</v>
      </c>
      <c r="F275" s="200" t="s">
        <v>2496</v>
      </c>
      <c r="G275" s="207">
        <v>32469</v>
      </c>
      <c r="H275" s="200" t="s">
        <v>2497</v>
      </c>
      <c r="I275" s="200"/>
      <c r="J275" s="202" t="s">
        <v>54</v>
      </c>
      <c r="K275" s="200">
        <v>4</v>
      </c>
      <c r="L275" s="201" t="s">
        <v>7778</v>
      </c>
      <c r="M275" s="200" t="s">
        <v>32</v>
      </c>
      <c r="N275" s="200"/>
      <c r="O275" s="200"/>
      <c r="P275" s="200" t="s">
        <v>32</v>
      </c>
      <c r="Q275" s="200" t="s">
        <v>32</v>
      </c>
      <c r="R275" s="200" t="s">
        <v>32</v>
      </c>
      <c r="S275" s="200" t="s">
        <v>7536</v>
      </c>
      <c r="T275" s="200" t="s">
        <v>7549</v>
      </c>
      <c r="U275" s="199">
        <v>0.39250000000000002</v>
      </c>
      <c r="V275" s="200" t="s">
        <v>7549</v>
      </c>
      <c r="W275" s="198">
        <v>875</v>
      </c>
      <c r="X275" s="197">
        <f>(1-VLOOKUP(R275,[4]Start!$H$33:$I$40,2,FALSE)/100)*W275</f>
        <v>682.5</v>
      </c>
      <c r="Y275" s="197">
        <f>VLOOKUP(Q275,[4]Start!$C$9:$D$15,2,FALSE)+VLOOKUP(Q275,[4]Start!$C$23:$D$29,2,FALSE)</f>
        <v>12.53</v>
      </c>
      <c r="Z275" s="196">
        <f>(Y275/U275)+[4]Start!$D$19*(VLOOKUP(Q275,[4]Start!$M$33:$N$39,2,FALSE)/U275)+VLOOKUP(R275,[4]Start!$C$33:$D$40,2,FALSE)</f>
        <v>54.345095541401271</v>
      </c>
      <c r="AA275" s="185"/>
      <c r="AB275" s="179"/>
    </row>
    <row r="276" spans="2:28" ht="18.75" customHeight="1" x14ac:dyDescent="0.35">
      <c r="B276" s="195"/>
      <c r="C276" s="204" t="s">
        <v>55</v>
      </c>
      <c r="D276" s="203" t="s">
        <v>2513</v>
      </c>
      <c r="E276" s="200" t="s">
        <v>2507</v>
      </c>
      <c r="F276" s="200" t="s">
        <v>2507</v>
      </c>
      <c r="G276" s="207">
        <v>75175</v>
      </c>
      <c r="H276" s="200" t="s">
        <v>2508</v>
      </c>
      <c r="I276" s="200" t="s">
        <v>2509</v>
      </c>
      <c r="J276" s="202" t="s">
        <v>57</v>
      </c>
      <c r="K276" s="200" t="s">
        <v>2514</v>
      </c>
      <c r="L276" s="201" t="s">
        <v>7777</v>
      </c>
      <c r="M276" s="200" t="s">
        <v>110</v>
      </c>
      <c r="N276" s="200" t="s">
        <v>20</v>
      </c>
      <c r="O276" s="200" t="s">
        <v>27</v>
      </c>
      <c r="P276" s="200" t="s">
        <v>20</v>
      </c>
      <c r="Q276" s="200" t="s">
        <v>20</v>
      </c>
      <c r="R276" s="200" t="s">
        <v>432</v>
      </c>
      <c r="S276" s="200" t="s">
        <v>7562</v>
      </c>
      <c r="T276" s="200" t="s">
        <v>7549</v>
      </c>
      <c r="U276" s="199">
        <v>0.45</v>
      </c>
      <c r="V276" s="200" t="s">
        <v>7549</v>
      </c>
      <c r="W276" s="198">
        <v>41.2</v>
      </c>
      <c r="X276" s="197">
        <f>(1-VLOOKUP(R276,[4]Start!$H$33:$I$40,2,FALSE)/100)*W276</f>
        <v>36.668000000000006</v>
      </c>
      <c r="Y276" s="197">
        <f>VLOOKUP(Q276,[4]Start!$C$9:$D$15,2,FALSE)+VLOOKUP(Q276,[4]Start!$C$23:$D$29,2,FALSE)</f>
        <v>23.27</v>
      </c>
      <c r="Z276" s="196">
        <f>(Y276/U276)+[4]Start!$D$19*(VLOOKUP(Q276,[4]Start!$M$33:$N$39,2,FALSE)/U276)+VLOOKUP(R276,[4]Start!$C$33:$D$40,2,FALSE)</f>
        <v>64.199111111111108</v>
      </c>
      <c r="AA276" s="185"/>
      <c r="AB276" s="179"/>
    </row>
    <row r="277" spans="2:28" ht="18.75" customHeight="1" x14ac:dyDescent="0.35">
      <c r="B277" s="195"/>
      <c r="C277" s="204" t="s">
        <v>55</v>
      </c>
      <c r="D277" s="203" t="s">
        <v>2515</v>
      </c>
      <c r="E277" s="200" t="s">
        <v>2507</v>
      </c>
      <c r="F277" s="200" t="s">
        <v>2507</v>
      </c>
      <c r="G277" s="210">
        <v>75175</v>
      </c>
      <c r="H277" s="200" t="s">
        <v>2508</v>
      </c>
      <c r="I277" s="200" t="s">
        <v>2509</v>
      </c>
      <c r="J277" s="199" t="s">
        <v>57</v>
      </c>
      <c r="K277" s="200" t="s">
        <v>2516</v>
      </c>
      <c r="L277" s="201" t="s">
        <v>7776</v>
      </c>
      <c r="M277" s="200" t="s">
        <v>110</v>
      </c>
      <c r="N277" s="206" t="s">
        <v>32</v>
      </c>
      <c r="O277" s="206" t="s">
        <v>2517</v>
      </c>
      <c r="P277" s="206" t="s">
        <v>32</v>
      </c>
      <c r="Q277" s="200" t="s">
        <v>32</v>
      </c>
      <c r="R277" s="200" t="s">
        <v>32</v>
      </c>
      <c r="S277" s="200" t="s">
        <v>7536</v>
      </c>
      <c r="T277" s="200" t="s">
        <v>7549</v>
      </c>
      <c r="U277" s="199">
        <v>0.4</v>
      </c>
      <c r="V277" s="200" t="s">
        <v>7549</v>
      </c>
      <c r="W277" s="198">
        <v>26.9</v>
      </c>
      <c r="X277" s="197">
        <f>(1-VLOOKUP(R277,[4]Start!$H$33:$I$40,2,FALSE)/100)*W277</f>
        <v>20.981999999999999</v>
      </c>
      <c r="Y277" s="197">
        <f>VLOOKUP(Q277,[4]Start!$C$9:$D$15,2,FALSE)+VLOOKUP(Q277,[4]Start!$C$23:$D$29,2,FALSE)</f>
        <v>12.53</v>
      </c>
      <c r="Z277" s="196">
        <f>(Y277/U277)+[4]Start!$D$19*(VLOOKUP(Q277,[4]Start!$M$33:$N$39,2,FALSE)/U277)+VLOOKUP(R277,[4]Start!$C$33:$D$40,2,FALSE)</f>
        <v>53.350499999999997</v>
      </c>
      <c r="AA277" s="185"/>
      <c r="AB277" s="179"/>
    </row>
    <row r="278" spans="2:28" ht="18.75" customHeight="1" x14ac:dyDescent="0.35">
      <c r="B278" s="195"/>
      <c r="C278" s="204" t="s">
        <v>55</v>
      </c>
      <c r="D278" s="203" t="s">
        <v>2518</v>
      </c>
      <c r="E278" s="200" t="s">
        <v>102</v>
      </c>
      <c r="F278" s="200" t="s">
        <v>2519</v>
      </c>
      <c r="G278" s="199">
        <v>76661</v>
      </c>
      <c r="H278" s="199" t="s">
        <v>2520</v>
      </c>
      <c r="I278" s="199" t="s">
        <v>2521</v>
      </c>
      <c r="J278" s="202" t="s">
        <v>57</v>
      </c>
      <c r="K278" s="199" t="s">
        <v>2522</v>
      </c>
      <c r="L278" s="201" t="s">
        <v>7775</v>
      </c>
      <c r="M278" s="199" t="s">
        <v>23</v>
      </c>
      <c r="N278" s="199"/>
      <c r="O278" s="199"/>
      <c r="P278" s="206" t="s">
        <v>23</v>
      </c>
      <c r="Q278" s="200" t="s">
        <v>23</v>
      </c>
      <c r="R278" s="199" t="s">
        <v>23</v>
      </c>
      <c r="S278" s="200" t="s">
        <v>7536</v>
      </c>
      <c r="T278" s="200" t="s">
        <v>7549</v>
      </c>
      <c r="U278" s="199">
        <v>0.33</v>
      </c>
      <c r="V278" s="200" t="s">
        <v>7549</v>
      </c>
      <c r="W278" s="199">
        <v>1402</v>
      </c>
      <c r="X278" s="197">
        <f>(1-VLOOKUP(R278,[4]Start!$H$33:$I$40,2,FALSE)/100)*W278</f>
        <v>1247.78</v>
      </c>
      <c r="Y278" s="197">
        <f>VLOOKUP(Q278,[4]Start!$C$9:$D$15,2,FALSE)+VLOOKUP(Q278,[4]Start!$C$23:$D$29,2,FALSE)</f>
        <v>5.5</v>
      </c>
      <c r="Z278" s="196">
        <f>(Y278/U278)+[4]Start!$D$19*(VLOOKUP(Q278,[4]Start!$M$33:$N$39,2,FALSE)/U278)+VLOOKUP(R278,[4]Start!$C$33:$D$40,2,FALSE)</f>
        <v>17.866666666666664</v>
      </c>
      <c r="AA278" s="185"/>
      <c r="AB278" s="179"/>
    </row>
    <row r="279" spans="2:28" ht="18.75" customHeight="1" x14ac:dyDescent="0.35">
      <c r="B279" s="195"/>
      <c r="C279" s="204" t="s">
        <v>55</v>
      </c>
      <c r="D279" s="203" t="s">
        <v>7774</v>
      </c>
      <c r="E279" s="200" t="s">
        <v>1468</v>
      </c>
      <c r="F279" s="200" t="s">
        <v>2523</v>
      </c>
      <c r="G279" s="210">
        <v>36269</v>
      </c>
      <c r="H279" s="209" t="s">
        <v>2524</v>
      </c>
      <c r="I279" s="206"/>
      <c r="J279" s="199" t="s">
        <v>220</v>
      </c>
      <c r="K279" s="200" t="s">
        <v>2523</v>
      </c>
      <c r="L279" s="201" t="s">
        <v>7587</v>
      </c>
      <c r="M279" s="200" t="s">
        <v>20</v>
      </c>
      <c r="N279" s="206"/>
      <c r="O279" s="200"/>
      <c r="P279" s="206" t="s">
        <v>20</v>
      </c>
      <c r="Q279" s="200" t="s">
        <v>20</v>
      </c>
      <c r="R279" s="200" t="s">
        <v>432</v>
      </c>
      <c r="S279" s="200" t="s">
        <v>7536</v>
      </c>
      <c r="T279" s="200" t="s">
        <v>7549</v>
      </c>
      <c r="U279" s="199">
        <v>0.39929999999999999</v>
      </c>
      <c r="V279" s="200" t="s">
        <v>7549</v>
      </c>
      <c r="W279" s="208">
        <v>35</v>
      </c>
      <c r="X279" s="197">
        <f>(1-VLOOKUP(R279,[4]Start!$H$33:$I$40,2,FALSE)/100)*W279</f>
        <v>31.150000000000002</v>
      </c>
      <c r="Y279" s="197">
        <f>VLOOKUP(Q279,[4]Start!$C$9:$D$15,2,FALSE)+VLOOKUP(Q279,[4]Start!$C$23:$D$29,2,FALSE)</f>
        <v>23.27</v>
      </c>
      <c r="Z279" s="196">
        <f>(Y279/U279)+[4]Start!$D$19*(VLOOKUP(Q279,[4]Start!$M$33:$N$39,2,FALSE)/U279)+VLOOKUP(R279,[4]Start!$C$33:$D$40,2,FALSE)</f>
        <v>72.160155271725515</v>
      </c>
      <c r="AA279" s="185"/>
      <c r="AB279" s="179"/>
    </row>
    <row r="280" spans="2:28" ht="18.75" customHeight="1" x14ac:dyDescent="0.35">
      <c r="B280" s="195"/>
      <c r="C280" s="204" t="s">
        <v>55</v>
      </c>
      <c r="D280" s="203" t="s">
        <v>7773</v>
      </c>
      <c r="E280" s="200" t="s">
        <v>1468</v>
      </c>
      <c r="F280" s="200" t="s">
        <v>2523</v>
      </c>
      <c r="G280" s="207">
        <v>36269</v>
      </c>
      <c r="H280" s="200" t="s">
        <v>2524</v>
      </c>
      <c r="I280" s="206"/>
      <c r="J280" s="202" t="s">
        <v>220</v>
      </c>
      <c r="K280" s="200" t="s">
        <v>2523</v>
      </c>
      <c r="L280" s="201" t="s">
        <v>7587</v>
      </c>
      <c r="M280" s="200" t="s">
        <v>20</v>
      </c>
      <c r="N280" s="200"/>
      <c r="O280" s="200"/>
      <c r="P280" s="200" t="s">
        <v>20</v>
      </c>
      <c r="Q280" s="200" t="s">
        <v>20</v>
      </c>
      <c r="R280" s="200" t="s">
        <v>432</v>
      </c>
      <c r="S280" s="200" t="s">
        <v>7536</v>
      </c>
      <c r="T280" s="200" t="s">
        <v>7549</v>
      </c>
      <c r="U280" s="220">
        <v>0.39929999999999999</v>
      </c>
      <c r="V280" s="200" t="s">
        <v>7549</v>
      </c>
      <c r="W280" s="198">
        <v>17</v>
      </c>
      <c r="X280" s="197">
        <f>(1-VLOOKUP(R280,[4]Start!$H$33:$I$40,2,FALSE)/100)*W280</f>
        <v>15.13</v>
      </c>
      <c r="Y280" s="197">
        <f>VLOOKUP(Q280,[4]Start!$C$9:$D$15,2,FALSE)+VLOOKUP(Q280,[4]Start!$C$23:$D$29,2,FALSE)</f>
        <v>23.27</v>
      </c>
      <c r="Z280" s="196">
        <f>(Y280/U280)+[4]Start!$D$19*(VLOOKUP(Q280,[4]Start!$M$33:$N$39,2,FALSE)/U280)+VLOOKUP(R280,[4]Start!$C$33:$D$40,2,FALSE)</f>
        <v>72.160155271725515</v>
      </c>
      <c r="AA280" s="185"/>
      <c r="AB280" s="179"/>
    </row>
    <row r="281" spans="2:28" ht="18.75" customHeight="1" x14ac:dyDescent="0.35">
      <c r="B281" s="195"/>
      <c r="C281" s="204" t="s">
        <v>55</v>
      </c>
      <c r="D281" s="203" t="s">
        <v>2535</v>
      </c>
      <c r="E281" s="200" t="s">
        <v>846</v>
      </c>
      <c r="F281" s="200" t="s">
        <v>2536</v>
      </c>
      <c r="G281" s="207">
        <v>94447</v>
      </c>
      <c r="H281" s="200" t="s">
        <v>2537</v>
      </c>
      <c r="I281" s="200"/>
      <c r="J281" s="202" t="s">
        <v>127</v>
      </c>
      <c r="K281" s="200"/>
      <c r="L281" s="201" t="s">
        <v>7772</v>
      </c>
      <c r="M281" s="200" t="s">
        <v>20</v>
      </c>
      <c r="N281" s="200"/>
      <c r="O281" s="200"/>
      <c r="P281" s="200" t="s">
        <v>20</v>
      </c>
      <c r="Q281" s="200" t="s">
        <v>20</v>
      </c>
      <c r="R281" s="200" t="s">
        <v>432</v>
      </c>
      <c r="S281" s="200" t="s">
        <v>7562</v>
      </c>
      <c r="T281" s="200" t="s">
        <v>7549</v>
      </c>
      <c r="U281" s="199">
        <v>0.58499999999999996</v>
      </c>
      <c r="V281" s="200" t="s">
        <v>7549</v>
      </c>
      <c r="W281" s="198">
        <v>118.5</v>
      </c>
      <c r="X281" s="197">
        <f>(1-VLOOKUP(R281,[4]Start!$H$33:$I$40,2,FALSE)/100)*W281</f>
        <v>105.465</v>
      </c>
      <c r="Y281" s="197">
        <f>VLOOKUP(Q281,[4]Start!$C$9:$D$15,2,FALSE)+VLOOKUP(Q281,[4]Start!$C$23:$D$29,2,FALSE)</f>
        <v>23.27</v>
      </c>
      <c r="Z281" s="196">
        <f>(Y281/U281)+[4]Start!$D$19*(VLOOKUP(Q281,[4]Start!$M$33:$N$39,2,FALSE)/U281)+VLOOKUP(R281,[4]Start!$C$33:$D$40,2,FALSE)</f>
        <v>49.73008547008547</v>
      </c>
      <c r="AA281" s="185"/>
      <c r="AB281" s="179"/>
    </row>
    <row r="282" spans="2:28" ht="18.75" customHeight="1" x14ac:dyDescent="0.35">
      <c r="B282" s="195"/>
      <c r="C282" s="204" t="s">
        <v>55</v>
      </c>
      <c r="D282" s="203" t="s">
        <v>2542</v>
      </c>
      <c r="E282" s="200" t="s">
        <v>2543</v>
      </c>
      <c r="F282" s="200" t="s">
        <v>2544</v>
      </c>
      <c r="G282" s="207">
        <v>14478</v>
      </c>
      <c r="H282" s="200" t="s">
        <v>2545</v>
      </c>
      <c r="I282" s="200"/>
      <c r="J282" s="202" t="s">
        <v>66</v>
      </c>
      <c r="K282" s="200" t="s">
        <v>2546</v>
      </c>
      <c r="L282" s="201" t="s">
        <v>7591</v>
      </c>
      <c r="M282" s="200" t="s">
        <v>20</v>
      </c>
      <c r="N282" s="206"/>
      <c r="O282" s="206"/>
      <c r="P282" s="200" t="s">
        <v>20</v>
      </c>
      <c r="Q282" s="200" t="s">
        <v>20</v>
      </c>
      <c r="R282" s="200" t="s">
        <v>432</v>
      </c>
      <c r="S282" s="200" t="s">
        <v>7536</v>
      </c>
      <c r="T282" s="200" t="s">
        <v>7549</v>
      </c>
      <c r="U282" s="199">
        <v>0.38059999999999999</v>
      </c>
      <c r="V282" s="200" t="s">
        <v>7549</v>
      </c>
      <c r="W282" s="198">
        <v>81.8</v>
      </c>
      <c r="X282" s="197">
        <f>(1-VLOOKUP(R282,[4]Start!$H$33:$I$40,2,FALSE)/100)*W282</f>
        <v>72.801999999999992</v>
      </c>
      <c r="Y282" s="197">
        <f>VLOOKUP(Q282,[4]Start!$C$9:$D$15,2,FALSE)+VLOOKUP(Q282,[4]Start!$C$23:$D$29,2,FALSE)</f>
        <v>23.27</v>
      </c>
      <c r="Z282" s="196">
        <f>(Y282/U282)+[4]Start!$D$19*(VLOOKUP(Q282,[4]Start!$M$33:$N$39,2,FALSE)/U282)+VLOOKUP(R282,[4]Start!$C$33:$D$40,2,FALSE)</f>
        <v>75.631897004729382</v>
      </c>
      <c r="AA282" s="185"/>
      <c r="AB282" s="179"/>
    </row>
    <row r="283" spans="2:28" ht="18.75" customHeight="1" x14ac:dyDescent="0.35">
      <c r="B283" s="195"/>
      <c r="C283" s="204" t="s">
        <v>55</v>
      </c>
      <c r="D283" s="203" t="s">
        <v>2602</v>
      </c>
      <c r="E283" s="200" t="s">
        <v>2603</v>
      </c>
      <c r="F283" s="206" t="s">
        <v>2604</v>
      </c>
      <c r="G283" s="210">
        <v>72762</v>
      </c>
      <c r="H283" s="209" t="s">
        <v>2605</v>
      </c>
      <c r="I283" s="231" t="s">
        <v>2606</v>
      </c>
      <c r="J283" s="199" t="s">
        <v>57</v>
      </c>
      <c r="K283" s="200" t="s">
        <v>2607</v>
      </c>
      <c r="L283" s="201" t="s">
        <v>7771</v>
      </c>
      <c r="M283" s="200" t="s">
        <v>20</v>
      </c>
      <c r="N283" s="206"/>
      <c r="O283" s="200"/>
      <c r="P283" s="206" t="s">
        <v>20</v>
      </c>
      <c r="Q283" s="200" t="s">
        <v>20</v>
      </c>
      <c r="R283" s="200" t="s">
        <v>432</v>
      </c>
      <c r="S283" s="200" t="s">
        <v>7541</v>
      </c>
      <c r="T283" s="200" t="s">
        <v>7549</v>
      </c>
      <c r="U283" s="199">
        <v>0.45739999999999997</v>
      </c>
      <c r="V283" s="200" t="s">
        <v>7549</v>
      </c>
      <c r="W283" s="208">
        <v>9.84</v>
      </c>
      <c r="X283" s="197">
        <f>(1-VLOOKUP(R283,[4]Start!$H$33:$I$40,2,FALSE)/100)*W283</f>
        <v>8.7576000000000001</v>
      </c>
      <c r="Y283" s="197">
        <f>VLOOKUP(Q283,[4]Start!$C$9:$D$15,2,FALSE)+VLOOKUP(Q283,[4]Start!$C$23:$D$29,2,FALSE)</f>
        <v>23.27</v>
      </c>
      <c r="Z283" s="196">
        <f>(Y283/U283)+[4]Start!$D$19*(VLOOKUP(Q283,[4]Start!$M$33:$N$39,2,FALSE)/U283)+VLOOKUP(R283,[4]Start!$C$33:$D$40,2,FALSE)</f>
        <v>63.184739833843466</v>
      </c>
      <c r="AA283" s="185"/>
      <c r="AB283" s="179"/>
    </row>
    <row r="284" spans="2:28" ht="18.75" customHeight="1" x14ac:dyDescent="0.35">
      <c r="B284" s="195"/>
      <c r="C284" s="204" t="s">
        <v>55</v>
      </c>
      <c r="D284" s="203" t="s">
        <v>2610</v>
      </c>
      <c r="E284" s="200" t="s">
        <v>389</v>
      </c>
      <c r="F284" s="206" t="s">
        <v>2611</v>
      </c>
      <c r="G284" s="210">
        <v>47495</v>
      </c>
      <c r="H284" s="209" t="s">
        <v>2612</v>
      </c>
      <c r="I284" s="206"/>
      <c r="J284" s="199" t="s">
        <v>54</v>
      </c>
      <c r="K284" s="200"/>
      <c r="L284" s="201" t="s">
        <v>7497</v>
      </c>
      <c r="M284" s="200" t="s">
        <v>110</v>
      </c>
      <c r="N284" s="206" t="s">
        <v>2613</v>
      </c>
      <c r="O284" s="200" t="s">
        <v>20</v>
      </c>
      <c r="P284" s="206" t="s">
        <v>32</v>
      </c>
      <c r="Q284" s="200" t="s">
        <v>32</v>
      </c>
      <c r="R284" s="200" t="s">
        <v>32</v>
      </c>
      <c r="S284" s="200" t="s">
        <v>7536</v>
      </c>
      <c r="T284" s="200" t="s">
        <v>7549</v>
      </c>
      <c r="U284" s="199">
        <v>0.35749999999999998</v>
      </c>
      <c r="V284" s="200" t="s">
        <v>7549</v>
      </c>
      <c r="W284" s="208">
        <v>79</v>
      </c>
      <c r="X284" s="197">
        <f>(1-VLOOKUP(R284,[4]Start!$H$33:$I$40,2,FALSE)/100)*W284</f>
        <v>61.620000000000005</v>
      </c>
      <c r="Y284" s="197">
        <f>VLOOKUP(Q284,[4]Start!$C$9:$D$15,2,FALSE)+VLOOKUP(Q284,[4]Start!$C$23:$D$29,2,FALSE)</f>
        <v>12.53</v>
      </c>
      <c r="Z284" s="196">
        <f>(Y284/U284)+[4]Start!$D$19*(VLOOKUP(Q284,[4]Start!$M$33:$N$39,2,FALSE)/U284)+VLOOKUP(R284,[4]Start!$C$33:$D$40,2,FALSE)</f>
        <v>59.53832167832168</v>
      </c>
      <c r="AA284" s="185"/>
      <c r="AB284" s="179"/>
    </row>
    <row r="285" spans="2:28" ht="18.75" customHeight="1" x14ac:dyDescent="0.35">
      <c r="B285" s="195"/>
      <c r="C285" s="204" t="s">
        <v>55</v>
      </c>
      <c r="D285" s="203" t="s">
        <v>2643</v>
      </c>
      <c r="E285" s="200" t="s">
        <v>2636</v>
      </c>
      <c r="F285" s="200" t="s">
        <v>2644</v>
      </c>
      <c r="G285" s="210">
        <v>83022</v>
      </c>
      <c r="H285" s="209" t="s">
        <v>2631</v>
      </c>
      <c r="I285" s="200" t="s">
        <v>2638</v>
      </c>
      <c r="J285" s="202" t="s">
        <v>127</v>
      </c>
      <c r="K285" s="200" t="s">
        <v>2645</v>
      </c>
      <c r="L285" s="201" t="s">
        <v>7770</v>
      </c>
      <c r="M285" s="200" t="s">
        <v>20</v>
      </c>
      <c r="N285" s="200"/>
      <c r="O285" s="200"/>
      <c r="P285" s="206" t="s">
        <v>20</v>
      </c>
      <c r="Q285" s="200" t="s">
        <v>20</v>
      </c>
      <c r="R285" s="200" t="s">
        <v>432</v>
      </c>
      <c r="S285" s="200" t="s">
        <v>7541</v>
      </c>
      <c r="T285" s="200" t="s">
        <v>7549</v>
      </c>
      <c r="U285" s="199">
        <v>0.45739999999999997</v>
      </c>
      <c r="V285" s="200" t="s">
        <v>7549</v>
      </c>
      <c r="W285" s="208">
        <v>9.81</v>
      </c>
      <c r="X285" s="197">
        <f>(1-VLOOKUP(R285,[4]Start!$H$33:$I$40,2,FALSE)/100)*W285</f>
        <v>8.7309000000000001</v>
      </c>
      <c r="Y285" s="197">
        <f>VLOOKUP(Q285,[4]Start!$C$9:$D$15,2,FALSE)+VLOOKUP(Q285,[4]Start!$C$23:$D$29,2,FALSE)</f>
        <v>23.27</v>
      </c>
      <c r="Z285" s="196">
        <f>(Y285/U285)+[4]Start!$D$19*(VLOOKUP(Q285,[4]Start!$M$33:$N$39,2,FALSE)/U285)+VLOOKUP(R285,[4]Start!$C$33:$D$40,2,FALSE)</f>
        <v>63.184739833843466</v>
      </c>
      <c r="AA285" s="185"/>
      <c r="AB285" s="179"/>
    </row>
    <row r="286" spans="2:28" ht="18.75" customHeight="1" x14ac:dyDescent="0.35">
      <c r="B286" s="195"/>
      <c r="C286" s="204" t="s">
        <v>55</v>
      </c>
      <c r="D286" s="203" t="s">
        <v>2646</v>
      </c>
      <c r="E286" s="200" t="s">
        <v>2636</v>
      </c>
      <c r="F286" s="206" t="s">
        <v>2647</v>
      </c>
      <c r="G286" s="210">
        <v>83022</v>
      </c>
      <c r="H286" s="209" t="s">
        <v>2631</v>
      </c>
      <c r="I286" s="206" t="s">
        <v>2638</v>
      </c>
      <c r="J286" s="199" t="s">
        <v>127</v>
      </c>
      <c r="K286" s="200" t="s">
        <v>2647</v>
      </c>
      <c r="L286" s="201" t="s">
        <v>7769</v>
      </c>
      <c r="M286" s="200" t="s">
        <v>20</v>
      </c>
      <c r="N286" s="206"/>
      <c r="O286" s="200"/>
      <c r="P286" s="206" t="s">
        <v>20</v>
      </c>
      <c r="Q286" s="200" t="s">
        <v>20</v>
      </c>
      <c r="R286" s="200" t="s">
        <v>432</v>
      </c>
      <c r="S286" s="200" t="s">
        <v>7541</v>
      </c>
      <c r="T286" s="200" t="s">
        <v>7549</v>
      </c>
      <c r="U286" s="199">
        <v>0.4602</v>
      </c>
      <c r="V286" s="200" t="s">
        <v>7549</v>
      </c>
      <c r="W286" s="208">
        <v>9.1999999999999993</v>
      </c>
      <c r="X286" s="197">
        <f>(1-VLOOKUP(R286,[4]Start!$H$33:$I$40,2,FALSE)/100)*W286</f>
        <v>8.1879999999999988</v>
      </c>
      <c r="Y286" s="197">
        <f>VLOOKUP(Q286,[4]Start!$C$9:$D$15,2,FALSE)+VLOOKUP(Q286,[4]Start!$C$23:$D$29,2,FALSE)</f>
        <v>23.27</v>
      </c>
      <c r="Z286" s="196">
        <f>(Y286/U286)+[4]Start!$D$19*(VLOOKUP(Q286,[4]Start!$M$33:$N$39,2,FALSE)/U286)+VLOOKUP(R286,[4]Start!$C$33:$D$40,2,FALSE)</f>
        <v>62.809430682312041</v>
      </c>
      <c r="AA286" s="185"/>
      <c r="AB286" s="179"/>
    </row>
    <row r="287" spans="2:28" ht="18.75" customHeight="1" x14ac:dyDescent="0.35">
      <c r="B287" s="195"/>
      <c r="C287" s="204" t="s">
        <v>55</v>
      </c>
      <c r="D287" s="203" t="s">
        <v>2648</v>
      </c>
      <c r="E287" s="200" t="s">
        <v>2636</v>
      </c>
      <c r="F287" s="206" t="s">
        <v>2649</v>
      </c>
      <c r="G287" s="210">
        <v>83026</v>
      </c>
      <c r="H287" s="209" t="s">
        <v>2631</v>
      </c>
      <c r="I287" s="206" t="s">
        <v>2650</v>
      </c>
      <c r="J287" s="199" t="s">
        <v>127</v>
      </c>
      <c r="K287" s="200" t="s">
        <v>2649</v>
      </c>
      <c r="L287" s="201" t="s">
        <v>7768</v>
      </c>
      <c r="M287" s="200" t="s">
        <v>20</v>
      </c>
      <c r="N287" s="206"/>
      <c r="O287" s="200"/>
      <c r="P287" s="206" t="s">
        <v>20</v>
      </c>
      <c r="Q287" s="200" t="s">
        <v>20</v>
      </c>
      <c r="R287" s="200" t="s">
        <v>432</v>
      </c>
      <c r="S287" s="200" t="s">
        <v>7541</v>
      </c>
      <c r="T287" s="200" t="s">
        <v>7549</v>
      </c>
      <c r="U287" s="199">
        <v>0.45879999999999999</v>
      </c>
      <c r="V287" s="200" t="s">
        <v>7549</v>
      </c>
      <c r="W287" s="208">
        <v>4.3</v>
      </c>
      <c r="X287" s="197">
        <f>(1-VLOOKUP(R287,[4]Start!$H$33:$I$40,2,FALSE)/100)*W287</f>
        <v>3.827</v>
      </c>
      <c r="Y287" s="197">
        <f>VLOOKUP(Q287,[4]Start!$C$9:$D$15,2,FALSE)+VLOOKUP(Q287,[4]Start!$C$23:$D$29,2,FALSE)</f>
        <v>23.27</v>
      </c>
      <c r="Z287" s="196">
        <f>(Y287/U287)+[4]Start!$D$19*(VLOOKUP(Q287,[4]Start!$M$33:$N$39,2,FALSE)/U287)+VLOOKUP(R287,[4]Start!$C$33:$D$40,2,FALSE)</f>
        <v>62.996512641673931</v>
      </c>
      <c r="AA287" s="185"/>
      <c r="AB287" s="179"/>
    </row>
    <row r="288" spans="2:28" ht="18.75" customHeight="1" x14ac:dyDescent="0.35">
      <c r="B288" s="195"/>
      <c r="C288" s="204" t="s">
        <v>55</v>
      </c>
      <c r="D288" s="203" t="s">
        <v>2635</v>
      </c>
      <c r="E288" s="200" t="s">
        <v>2636</v>
      </c>
      <c r="F288" s="199" t="s">
        <v>2637</v>
      </c>
      <c r="G288" s="207">
        <v>83022</v>
      </c>
      <c r="H288" s="199" t="s">
        <v>2631</v>
      </c>
      <c r="I288" s="199" t="s">
        <v>2638</v>
      </c>
      <c r="J288" s="199" t="s">
        <v>127</v>
      </c>
      <c r="K288" s="199" t="s">
        <v>2639</v>
      </c>
      <c r="L288" s="201" t="s">
        <v>7767</v>
      </c>
      <c r="M288" s="200" t="s">
        <v>110</v>
      </c>
      <c r="N288" s="206" t="s">
        <v>2640</v>
      </c>
      <c r="O288" s="199" t="s">
        <v>2640</v>
      </c>
      <c r="P288" s="206" t="s">
        <v>16</v>
      </c>
      <c r="Q288" s="200" t="s">
        <v>16</v>
      </c>
      <c r="R288" s="200" t="s">
        <v>16</v>
      </c>
      <c r="S288" s="200" t="s">
        <v>7536</v>
      </c>
      <c r="T288" s="200" t="s">
        <v>7549</v>
      </c>
      <c r="U288" s="199">
        <v>0.33</v>
      </c>
      <c r="V288" s="200" t="s">
        <v>7549</v>
      </c>
      <c r="W288" s="197">
        <v>9</v>
      </c>
      <c r="X288" s="197">
        <f>(1-VLOOKUP(R288,[4]Start!$H$33:$I$40,2,FALSE)/100)*W288</f>
        <v>7.6499999999999995</v>
      </c>
      <c r="Y288" s="197">
        <f>VLOOKUP(Q288,[4]Start!$C$9:$D$15,2,FALSE)+VLOOKUP(Q288,[4]Start!$C$23:$D$29,2,FALSE)</f>
        <v>0</v>
      </c>
      <c r="Z288" s="196">
        <f>(Y288/U288)+[4]Start!$D$19*(VLOOKUP(Q288,[4]Start!$M$33:$N$39,2,FALSE)/U288)+VLOOKUP(R288,[4]Start!$C$33:$D$40,2,FALSE)</f>
        <v>1</v>
      </c>
      <c r="AA288" s="185"/>
      <c r="AB288" s="179"/>
    </row>
    <row r="289" spans="2:28" ht="18.75" customHeight="1" x14ac:dyDescent="0.35">
      <c r="B289" s="195"/>
      <c r="C289" s="204" t="s">
        <v>55</v>
      </c>
      <c r="D289" s="203" t="s">
        <v>2661</v>
      </c>
      <c r="E289" s="200" t="s">
        <v>2662</v>
      </c>
      <c r="F289" s="200" t="s">
        <v>2663</v>
      </c>
      <c r="G289" s="207">
        <v>18069</v>
      </c>
      <c r="H289" s="200" t="s">
        <v>2657</v>
      </c>
      <c r="I289" s="200"/>
      <c r="J289" s="202" t="s">
        <v>144</v>
      </c>
      <c r="K289" s="200"/>
      <c r="L289" s="201" t="s">
        <v>7766</v>
      </c>
      <c r="M289" s="206" t="s">
        <v>20</v>
      </c>
      <c r="N289" s="206"/>
      <c r="O289" s="206"/>
      <c r="P289" s="206" t="s">
        <v>20</v>
      </c>
      <c r="Q289" s="200" t="s">
        <v>20</v>
      </c>
      <c r="R289" s="200" t="s">
        <v>432</v>
      </c>
      <c r="S289" s="200" t="s">
        <v>7562</v>
      </c>
      <c r="T289" s="200" t="s">
        <v>7549</v>
      </c>
      <c r="U289" s="199">
        <v>0.52200000000000002</v>
      </c>
      <c r="V289" s="200" t="s">
        <v>7549</v>
      </c>
      <c r="W289" s="198">
        <v>108</v>
      </c>
      <c r="X289" s="197">
        <f>(1-VLOOKUP(R289,[4]Start!$H$33:$I$40,2,FALSE)/100)*W289</f>
        <v>96.12</v>
      </c>
      <c r="Y289" s="197">
        <f>VLOOKUP(Q289,[4]Start!$C$9:$D$15,2,FALSE)+VLOOKUP(Q289,[4]Start!$C$23:$D$29,2,FALSE)</f>
        <v>23.27</v>
      </c>
      <c r="Z289" s="196">
        <f>(Y289/U289)+[4]Start!$D$19*(VLOOKUP(Q289,[4]Start!$M$33:$N$39,2,FALSE)/U289)+VLOOKUP(R289,[4]Start!$C$33:$D$40,2,FALSE)</f>
        <v>55.550957854406128</v>
      </c>
      <c r="AA289" s="185"/>
      <c r="AB289" s="179"/>
    </row>
    <row r="290" spans="2:28" ht="18.75" customHeight="1" x14ac:dyDescent="0.35">
      <c r="B290" s="195"/>
      <c r="C290" s="204" t="s">
        <v>55</v>
      </c>
      <c r="D290" s="203" t="s">
        <v>2665</v>
      </c>
      <c r="E290" s="200" t="s">
        <v>102</v>
      </c>
      <c r="F290" s="200" t="s">
        <v>2666</v>
      </c>
      <c r="G290" s="210">
        <v>18147</v>
      </c>
      <c r="H290" s="200" t="s">
        <v>2657</v>
      </c>
      <c r="I290" s="200" t="s">
        <v>2667</v>
      </c>
      <c r="J290" s="199" t="s">
        <v>144</v>
      </c>
      <c r="K290" s="200" t="s">
        <v>2657</v>
      </c>
      <c r="L290" s="201" t="s">
        <v>7711</v>
      </c>
      <c r="M290" s="200" t="s">
        <v>32</v>
      </c>
      <c r="N290" s="206"/>
      <c r="O290" s="206"/>
      <c r="P290" s="206" t="s">
        <v>32</v>
      </c>
      <c r="Q290" s="200" t="s">
        <v>32</v>
      </c>
      <c r="R290" s="200" t="s">
        <v>32</v>
      </c>
      <c r="S290" s="200" t="s">
        <v>7536</v>
      </c>
      <c r="T290" s="200" t="s">
        <v>7549</v>
      </c>
      <c r="U290" s="199">
        <v>0.41</v>
      </c>
      <c r="V290" s="200" t="s">
        <v>7549</v>
      </c>
      <c r="W290" s="198">
        <v>514</v>
      </c>
      <c r="X290" s="197">
        <f>(1-VLOOKUP(R290,[4]Start!$H$33:$I$40,2,FALSE)/100)*W290</f>
        <v>400.92</v>
      </c>
      <c r="Y290" s="197">
        <f>VLOOKUP(Q290,[4]Start!$C$9:$D$15,2,FALSE)+VLOOKUP(Q290,[4]Start!$C$23:$D$29,2,FALSE)</f>
        <v>12.53</v>
      </c>
      <c r="Z290" s="196">
        <f>(Y290/U290)+[4]Start!$D$19*(VLOOKUP(Q290,[4]Start!$M$33:$N$39,2,FALSE)/U290)+VLOOKUP(R290,[4]Start!$C$33:$D$40,2,FALSE)</f>
        <v>52.080975609756095</v>
      </c>
      <c r="AA290" s="185"/>
      <c r="AB290" s="179"/>
    </row>
    <row r="291" spans="2:28" ht="18.75" customHeight="1" x14ac:dyDescent="0.35">
      <c r="B291" s="195"/>
      <c r="C291" s="204" t="s">
        <v>55</v>
      </c>
      <c r="D291" s="203" t="s">
        <v>2674</v>
      </c>
      <c r="E291" s="200" t="s">
        <v>773</v>
      </c>
      <c r="F291" s="200" t="s">
        <v>2675</v>
      </c>
      <c r="G291" s="207">
        <v>15562</v>
      </c>
      <c r="H291" s="200" t="s">
        <v>2676</v>
      </c>
      <c r="I291" s="200" t="s">
        <v>2677</v>
      </c>
      <c r="J291" s="202" t="s">
        <v>66</v>
      </c>
      <c r="K291" s="200"/>
      <c r="L291" s="201" t="s">
        <v>7765</v>
      </c>
      <c r="M291" s="200" t="s">
        <v>16</v>
      </c>
      <c r="N291" s="200"/>
      <c r="O291" s="200"/>
      <c r="P291" s="200" t="s">
        <v>16</v>
      </c>
      <c r="Q291" s="200" t="s">
        <v>16</v>
      </c>
      <c r="R291" s="200" t="s">
        <v>16</v>
      </c>
      <c r="S291" s="200" t="s">
        <v>7536</v>
      </c>
      <c r="T291" s="200" t="s">
        <v>7549</v>
      </c>
      <c r="U291" s="199">
        <v>0.33</v>
      </c>
      <c r="V291" s="200" t="s">
        <v>7549</v>
      </c>
      <c r="W291" s="198">
        <v>30</v>
      </c>
      <c r="X291" s="197">
        <f>(1-VLOOKUP(R291,[4]Start!$H$33:$I$40,2,FALSE)/100)*W291</f>
        <v>25.5</v>
      </c>
      <c r="Y291" s="197">
        <f>VLOOKUP(Q291,[4]Start!$C$9:$D$15,2,FALSE)+VLOOKUP(Q291,[4]Start!$C$23:$D$29,2,FALSE)</f>
        <v>0</v>
      </c>
      <c r="Z291" s="196">
        <f>(Y291/U291)+[4]Start!$D$19*(VLOOKUP(Q291,[4]Start!$M$33:$N$39,2,FALSE)/U291)+VLOOKUP(R291,[4]Start!$C$33:$D$40,2,FALSE)</f>
        <v>1</v>
      </c>
      <c r="AA291" s="185"/>
      <c r="AB291" s="179"/>
    </row>
    <row r="292" spans="2:28" ht="18.75" customHeight="1" x14ac:dyDescent="0.35">
      <c r="B292" s="195"/>
      <c r="C292" s="204" t="s">
        <v>55</v>
      </c>
      <c r="D292" s="203" t="s">
        <v>2678</v>
      </c>
      <c r="E292" s="200" t="s">
        <v>7764</v>
      </c>
      <c r="F292" s="200" t="s">
        <v>2679</v>
      </c>
      <c r="G292" s="207">
        <v>7407</v>
      </c>
      <c r="H292" s="200" t="s">
        <v>2680</v>
      </c>
      <c r="I292" s="200"/>
      <c r="J292" s="202" t="s">
        <v>169</v>
      </c>
      <c r="K292" s="200"/>
      <c r="L292" s="201" t="s">
        <v>7763</v>
      </c>
      <c r="M292" s="200" t="s">
        <v>110</v>
      </c>
      <c r="N292" s="200" t="s">
        <v>20</v>
      </c>
      <c r="O292" s="200" t="s">
        <v>2681</v>
      </c>
      <c r="P292" s="200" t="s">
        <v>20</v>
      </c>
      <c r="Q292" s="200" t="s">
        <v>20</v>
      </c>
      <c r="R292" s="200" t="s">
        <v>432</v>
      </c>
      <c r="S292" s="200" t="s">
        <v>7536</v>
      </c>
      <c r="T292" s="200" t="s">
        <v>7549</v>
      </c>
      <c r="U292" s="199">
        <v>0.31459999999999999</v>
      </c>
      <c r="V292" s="200" t="s">
        <v>7549</v>
      </c>
      <c r="W292" s="198">
        <v>26.5</v>
      </c>
      <c r="X292" s="197">
        <f>(1-VLOOKUP(R292,[4]Start!$H$33:$I$40,2,FALSE)/100)*W292</f>
        <v>23.585000000000001</v>
      </c>
      <c r="Y292" s="197">
        <f>VLOOKUP(Q292,[4]Start!$C$9:$D$15,2,FALSE)+VLOOKUP(Q292,[4]Start!$C$23:$D$29,2,FALSE)</f>
        <v>23.27</v>
      </c>
      <c r="Z292" s="196">
        <f>(Y292/U292)+[4]Start!$D$19*(VLOOKUP(Q292,[4]Start!$M$33:$N$39,2,FALSE)/U292)+VLOOKUP(R292,[4]Start!$C$33:$D$40,2,FALSE)</f>
        <v>91.184043229497775</v>
      </c>
      <c r="AA292" s="185"/>
      <c r="AB292" s="179"/>
    </row>
    <row r="293" spans="2:28" ht="18.75" customHeight="1" x14ac:dyDescent="0.35">
      <c r="B293" s="195"/>
      <c r="C293" s="204" t="s">
        <v>55</v>
      </c>
      <c r="D293" s="203" t="s">
        <v>2683</v>
      </c>
      <c r="E293" s="200" t="s">
        <v>2684</v>
      </c>
      <c r="F293" s="200" t="s">
        <v>2685</v>
      </c>
      <c r="G293" s="207">
        <v>65429</v>
      </c>
      <c r="H293" s="200" t="s">
        <v>2686</v>
      </c>
      <c r="I293" s="200"/>
      <c r="J293" s="202" t="s">
        <v>220</v>
      </c>
      <c r="K293" s="200" t="s">
        <v>2687</v>
      </c>
      <c r="L293" s="201" t="s">
        <v>7762</v>
      </c>
      <c r="M293" s="200" t="s">
        <v>20</v>
      </c>
      <c r="N293" s="200"/>
      <c r="O293" s="200"/>
      <c r="P293" s="200" t="s">
        <v>20</v>
      </c>
      <c r="Q293" s="200" t="s">
        <v>20</v>
      </c>
      <c r="R293" s="200" t="s">
        <v>432</v>
      </c>
      <c r="S293" s="200" t="s">
        <v>7562</v>
      </c>
      <c r="T293" s="200" t="s">
        <v>7549</v>
      </c>
      <c r="U293" s="199">
        <v>0.53549999999999998</v>
      </c>
      <c r="V293" s="200" t="s">
        <v>7549</v>
      </c>
      <c r="W293" s="198">
        <v>112.1</v>
      </c>
      <c r="X293" s="197">
        <f>(1-VLOOKUP(R293,[4]Start!$H$33:$I$40,2,FALSE)/100)*W293</f>
        <v>99.768999999999991</v>
      </c>
      <c r="Y293" s="197">
        <f>VLOOKUP(Q293,[4]Start!$C$9:$D$15,2,FALSE)+VLOOKUP(Q293,[4]Start!$C$23:$D$29,2,FALSE)</f>
        <v>23.27</v>
      </c>
      <c r="Z293" s="196">
        <f>(Y293/U293)+[4]Start!$D$19*(VLOOKUP(Q293,[4]Start!$M$33:$N$39,2,FALSE)/U293)+VLOOKUP(R293,[4]Start!$C$33:$D$40,2,FALSE)</f>
        <v>54.188328664799258</v>
      </c>
      <c r="AA293" s="185"/>
      <c r="AB293" s="179"/>
    </row>
    <row r="294" spans="2:28" ht="18.75" customHeight="1" x14ac:dyDescent="0.35">
      <c r="B294" s="195"/>
      <c r="C294" s="204" t="s">
        <v>55</v>
      </c>
      <c r="D294" s="203" t="s">
        <v>2695</v>
      </c>
      <c r="E294" s="200" t="s">
        <v>2696</v>
      </c>
      <c r="F294" s="200" t="s">
        <v>2697</v>
      </c>
      <c r="G294" s="210">
        <v>66121</v>
      </c>
      <c r="H294" s="209" t="s">
        <v>2698</v>
      </c>
      <c r="I294" s="200"/>
      <c r="J294" s="202" t="s">
        <v>404</v>
      </c>
      <c r="K294" s="200" t="s">
        <v>181</v>
      </c>
      <c r="L294" s="201" t="s">
        <v>7761</v>
      </c>
      <c r="M294" s="200" t="s">
        <v>110</v>
      </c>
      <c r="N294" s="200" t="s">
        <v>20</v>
      </c>
      <c r="O294" s="200" t="s">
        <v>2699</v>
      </c>
      <c r="P294" s="206" t="s">
        <v>20</v>
      </c>
      <c r="Q294" s="200" t="s">
        <v>20</v>
      </c>
      <c r="R294" s="200" t="s">
        <v>432</v>
      </c>
      <c r="S294" s="200" t="s">
        <v>7562</v>
      </c>
      <c r="T294" s="200" t="s">
        <v>7549</v>
      </c>
      <c r="U294" s="199">
        <v>0.5625</v>
      </c>
      <c r="V294" s="200" t="s">
        <v>7549</v>
      </c>
      <c r="W294" s="208">
        <v>75</v>
      </c>
      <c r="X294" s="197">
        <f>(1-VLOOKUP(R294,[4]Start!$H$33:$I$40,2,FALSE)/100)*W294</f>
        <v>66.75</v>
      </c>
      <c r="Y294" s="197">
        <f>VLOOKUP(Q294,[4]Start!$C$9:$D$15,2,FALSE)+VLOOKUP(Q294,[4]Start!$C$23:$D$29,2,FALSE)</f>
        <v>23.27</v>
      </c>
      <c r="Z294" s="196">
        <f>(Y294/U294)+[4]Start!$D$19*(VLOOKUP(Q294,[4]Start!$M$33:$N$39,2,FALSE)/U294)+VLOOKUP(R294,[4]Start!$C$33:$D$40,2,FALSE)</f>
        <v>51.659288888888888</v>
      </c>
      <c r="AA294" s="185"/>
      <c r="AB294" s="179"/>
    </row>
    <row r="295" spans="2:28" ht="18.75" customHeight="1" x14ac:dyDescent="0.35">
      <c r="B295" s="195"/>
      <c r="C295" s="204" t="s">
        <v>55</v>
      </c>
      <c r="D295" s="203" t="s">
        <v>2708</v>
      </c>
      <c r="E295" s="200" t="s">
        <v>2696</v>
      </c>
      <c r="F295" s="200" t="s">
        <v>2697</v>
      </c>
      <c r="G295" s="207">
        <v>66121</v>
      </c>
      <c r="H295" s="200" t="s">
        <v>2698</v>
      </c>
      <c r="I295" s="200"/>
      <c r="J295" s="202" t="s">
        <v>404</v>
      </c>
      <c r="K295" s="200" t="s">
        <v>2709</v>
      </c>
      <c r="L295" s="201" t="s">
        <v>7760</v>
      </c>
      <c r="M295" s="200" t="s">
        <v>32</v>
      </c>
      <c r="N295" s="200"/>
      <c r="O295" s="200"/>
      <c r="P295" s="200" t="s">
        <v>32</v>
      </c>
      <c r="Q295" s="200" t="s">
        <v>32</v>
      </c>
      <c r="R295" s="200" t="s">
        <v>32</v>
      </c>
      <c r="S295" s="200" t="s">
        <v>7536</v>
      </c>
      <c r="T295" s="200" t="s">
        <v>7549</v>
      </c>
      <c r="U295" s="199">
        <v>0.4375</v>
      </c>
      <c r="V295" s="200" t="s">
        <v>7549</v>
      </c>
      <c r="W295" s="198">
        <v>50</v>
      </c>
      <c r="X295" s="197">
        <f>(1-VLOOKUP(R295,[4]Start!$H$33:$I$40,2,FALSE)/100)*W295</f>
        <v>39</v>
      </c>
      <c r="Y295" s="197">
        <f>VLOOKUP(Q295,[4]Start!$C$9:$D$15,2,FALSE)+VLOOKUP(Q295,[4]Start!$C$23:$D$29,2,FALSE)</f>
        <v>12.53</v>
      </c>
      <c r="Z295" s="196">
        <f>(Y295/U295)+[4]Start!$D$19*(VLOOKUP(Q295,[4]Start!$M$33:$N$39,2,FALSE)/U295)+VLOOKUP(R295,[4]Start!$C$33:$D$40,2,FALSE)</f>
        <v>48.889028571428568</v>
      </c>
      <c r="AA295" s="185"/>
      <c r="AB295" s="179"/>
    </row>
    <row r="296" spans="2:28" ht="18.75" customHeight="1" x14ac:dyDescent="0.35">
      <c r="B296" s="195"/>
      <c r="C296" s="204" t="s">
        <v>55</v>
      </c>
      <c r="D296" s="203" t="s">
        <v>2720</v>
      </c>
      <c r="E296" s="200" t="s">
        <v>2721</v>
      </c>
      <c r="F296" s="200" t="s">
        <v>2722</v>
      </c>
      <c r="G296" s="210">
        <v>38239</v>
      </c>
      <c r="H296" s="209" t="s">
        <v>2723</v>
      </c>
      <c r="I296" s="200"/>
      <c r="J296" s="202" t="s">
        <v>59</v>
      </c>
      <c r="K296" s="200" t="s">
        <v>2724</v>
      </c>
      <c r="L296" s="201" t="s">
        <v>7759</v>
      </c>
      <c r="M296" s="200" t="s">
        <v>711</v>
      </c>
      <c r="N296" s="200" t="s">
        <v>2725</v>
      </c>
      <c r="O296" s="200"/>
      <c r="P296" s="206" t="s">
        <v>407</v>
      </c>
      <c r="Q296" s="200" t="s">
        <v>20</v>
      </c>
      <c r="R296" s="200" t="s">
        <v>432</v>
      </c>
      <c r="S296" s="200" t="s">
        <v>7536</v>
      </c>
      <c r="T296" s="200" t="s">
        <v>7549</v>
      </c>
      <c r="U296" s="220">
        <v>0.4</v>
      </c>
      <c r="V296" s="200" t="s">
        <v>7758</v>
      </c>
      <c r="W296" s="208">
        <v>94.5</v>
      </c>
      <c r="X296" s="197">
        <f>(1-VLOOKUP(R296,[4]Start!$H$33:$I$40,2,FALSE)/100)*W296</f>
        <v>84.105000000000004</v>
      </c>
      <c r="Y296" s="197">
        <f>VLOOKUP(Q296,[4]Start!$C$9:$D$15,2,FALSE)+VLOOKUP(Q296,[4]Start!$C$23:$D$29,2,FALSE)</f>
        <v>23.27</v>
      </c>
      <c r="Z296" s="196">
        <f>(Y296/U296)+[4]Start!$D$19*(VLOOKUP(Q296,[4]Start!$M$33:$N$39,2,FALSE)/U296)+VLOOKUP(R296,[4]Start!$C$33:$D$40,2,FALSE)</f>
        <v>72.03649999999999</v>
      </c>
      <c r="AA296" s="185"/>
      <c r="AB296" s="179"/>
    </row>
    <row r="297" spans="2:28" ht="18.75" customHeight="1" x14ac:dyDescent="0.35">
      <c r="B297" s="195"/>
      <c r="C297" s="204" t="s">
        <v>55</v>
      </c>
      <c r="D297" s="203" t="s">
        <v>2727</v>
      </c>
      <c r="E297" s="200" t="s">
        <v>2721</v>
      </c>
      <c r="F297" s="200" t="s">
        <v>2722</v>
      </c>
      <c r="G297" s="229">
        <v>38239</v>
      </c>
      <c r="H297" s="228" t="s">
        <v>2723</v>
      </c>
      <c r="I297" s="200"/>
      <c r="J297" s="202" t="s">
        <v>59</v>
      </c>
      <c r="K297" s="200" t="s">
        <v>1085</v>
      </c>
      <c r="L297" s="201" t="s">
        <v>7757</v>
      </c>
      <c r="M297" s="200" t="s">
        <v>711</v>
      </c>
      <c r="N297" s="200" t="s">
        <v>2725</v>
      </c>
      <c r="O297" s="200"/>
      <c r="P297" s="200" t="s">
        <v>407</v>
      </c>
      <c r="Q297" s="200" t="s">
        <v>20</v>
      </c>
      <c r="R297" s="200" t="s">
        <v>432</v>
      </c>
      <c r="S297" s="200" t="s">
        <v>7536</v>
      </c>
      <c r="T297" s="200" t="s">
        <v>7549</v>
      </c>
      <c r="U297" s="199">
        <v>0.39600000000000002</v>
      </c>
      <c r="V297" s="199" t="s">
        <v>7538</v>
      </c>
      <c r="W297" s="198">
        <v>97</v>
      </c>
      <c r="X297" s="197">
        <f>(1-VLOOKUP(R297,[4]Start!$H$33:$I$40,2,FALSE)/100)*W297</f>
        <v>86.33</v>
      </c>
      <c r="Y297" s="197">
        <f>VLOOKUP(Q297,[4]Start!$C$9:$D$15,2,FALSE)+VLOOKUP(Q297,[4]Start!$C$23:$D$29,2,FALSE)</f>
        <v>23.27</v>
      </c>
      <c r="Z297" s="196">
        <f>(Y297/U297)+[4]Start!$D$19*(VLOOKUP(Q297,[4]Start!$M$33:$N$39,2,FALSE)/U297)+VLOOKUP(R297,[4]Start!$C$33:$D$40,2,FALSE)</f>
        <v>72.74898989898989</v>
      </c>
      <c r="AA297" s="185"/>
      <c r="AB297" s="179"/>
    </row>
    <row r="298" spans="2:28" ht="18.75" customHeight="1" x14ac:dyDescent="0.35">
      <c r="B298" s="195"/>
      <c r="C298" s="204" t="s">
        <v>55</v>
      </c>
      <c r="D298" s="203" t="s">
        <v>2728</v>
      </c>
      <c r="E298" s="200" t="s">
        <v>2721</v>
      </c>
      <c r="F298" s="200" t="s">
        <v>2722</v>
      </c>
      <c r="G298" s="207">
        <v>38239</v>
      </c>
      <c r="H298" s="200" t="s">
        <v>2723</v>
      </c>
      <c r="I298" s="200"/>
      <c r="J298" s="202" t="s">
        <v>59</v>
      </c>
      <c r="K298" s="200" t="s">
        <v>786</v>
      </c>
      <c r="L298" s="201" t="s">
        <v>7756</v>
      </c>
      <c r="M298" s="200" t="s">
        <v>711</v>
      </c>
      <c r="N298" s="200" t="s">
        <v>2725</v>
      </c>
      <c r="O298" s="200"/>
      <c r="P298" s="200" t="s">
        <v>407</v>
      </c>
      <c r="Q298" s="200" t="s">
        <v>20</v>
      </c>
      <c r="R298" s="200" t="s">
        <v>432</v>
      </c>
      <c r="S298" s="200" t="s">
        <v>7536</v>
      </c>
      <c r="T298" s="200" t="s">
        <v>7549</v>
      </c>
      <c r="U298" s="199">
        <v>0.39600000000000002</v>
      </c>
      <c r="V298" s="199" t="s">
        <v>7538</v>
      </c>
      <c r="W298" s="198">
        <v>97</v>
      </c>
      <c r="X298" s="197">
        <f>(1-VLOOKUP(R298,[4]Start!$H$33:$I$40,2,FALSE)/100)*W298</f>
        <v>86.33</v>
      </c>
      <c r="Y298" s="197">
        <f>VLOOKUP(Q298,[4]Start!$C$9:$D$15,2,FALSE)+VLOOKUP(Q298,[4]Start!$C$23:$D$29,2,FALSE)</f>
        <v>23.27</v>
      </c>
      <c r="Z298" s="196">
        <f>(Y298/U298)+[4]Start!$D$19*(VLOOKUP(Q298,[4]Start!$M$33:$N$39,2,FALSE)/U298)+VLOOKUP(R298,[4]Start!$C$33:$D$40,2,FALSE)</f>
        <v>72.74898989898989</v>
      </c>
      <c r="AA298" s="185"/>
      <c r="AB298" s="179"/>
    </row>
    <row r="299" spans="2:28" ht="18.75" customHeight="1" x14ac:dyDescent="0.35">
      <c r="B299" s="195"/>
      <c r="C299" s="204" t="s">
        <v>55</v>
      </c>
      <c r="D299" s="203" t="s">
        <v>2735</v>
      </c>
      <c r="E299" s="200" t="s">
        <v>508</v>
      </c>
      <c r="F299" s="200" t="s">
        <v>2736</v>
      </c>
      <c r="G299" s="207">
        <v>6258</v>
      </c>
      <c r="H299" s="200" t="s">
        <v>2736</v>
      </c>
      <c r="I299" s="200"/>
      <c r="J299" s="202" t="s">
        <v>99</v>
      </c>
      <c r="K299" s="200" t="s">
        <v>300</v>
      </c>
      <c r="L299" s="201" t="s">
        <v>7591</v>
      </c>
      <c r="M299" s="200" t="s">
        <v>18</v>
      </c>
      <c r="N299" s="200"/>
      <c r="O299" s="200"/>
      <c r="P299" s="200" t="s">
        <v>18</v>
      </c>
      <c r="Q299" s="200" t="s">
        <v>18</v>
      </c>
      <c r="R299" s="200" t="s">
        <v>18</v>
      </c>
      <c r="S299" s="200" t="s">
        <v>7536</v>
      </c>
      <c r="T299" s="200" t="s">
        <v>7549</v>
      </c>
      <c r="U299" s="199">
        <v>0.39040000000000002</v>
      </c>
      <c r="V299" s="200" t="s">
        <v>7549</v>
      </c>
      <c r="W299" s="198">
        <v>450</v>
      </c>
      <c r="X299" s="197">
        <f>(1-VLOOKUP(R299,[4]Start!$H$33:$I$40,2,FALSE)/100)*W299</f>
        <v>391.5</v>
      </c>
      <c r="Y299" s="197">
        <f>VLOOKUP(Q299,[4]Start!$C$9:$D$15,2,FALSE)+VLOOKUP(Q299,[4]Start!$C$23:$D$29,2,FALSE)</f>
        <v>3.1</v>
      </c>
      <c r="Z299" s="196">
        <f>(Y299/U299)+[4]Start!$D$19*(VLOOKUP(Q299,[4]Start!$M$33:$N$39,2,FALSE)/U299)+VLOOKUP(R299,[4]Start!$C$33:$D$40,2,FALSE)</f>
        <v>35.097540983606564</v>
      </c>
      <c r="AA299" s="185"/>
      <c r="AB299" s="179"/>
    </row>
    <row r="300" spans="2:28" ht="18.75" customHeight="1" x14ac:dyDescent="0.35">
      <c r="B300" s="195"/>
      <c r="C300" s="204" t="s">
        <v>55</v>
      </c>
      <c r="D300" s="203" t="s">
        <v>2738</v>
      </c>
      <c r="E300" s="200" t="s">
        <v>508</v>
      </c>
      <c r="F300" s="200" t="s">
        <v>2736</v>
      </c>
      <c r="G300" s="210">
        <v>6258</v>
      </c>
      <c r="H300" s="209" t="s">
        <v>2736</v>
      </c>
      <c r="I300" s="200"/>
      <c r="J300" s="202" t="s">
        <v>99</v>
      </c>
      <c r="K300" s="200" t="s">
        <v>297</v>
      </c>
      <c r="L300" s="201" t="s">
        <v>7591</v>
      </c>
      <c r="M300" s="200" t="s">
        <v>18</v>
      </c>
      <c r="N300" s="200"/>
      <c r="O300" s="200"/>
      <c r="P300" s="206" t="s">
        <v>18</v>
      </c>
      <c r="Q300" s="200" t="s">
        <v>18</v>
      </c>
      <c r="R300" s="200" t="s">
        <v>18</v>
      </c>
      <c r="S300" s="200" t="s">
        <v>7536</v>
      </c>
      <c r="T300" s="200" t="s">
        <v>7549</v>
      </c>
      <c r="U300" s="199">
        <v>0.39040000000000002</v>
      </c>
      <c r="V300" s="200" t="s">
        <v>7549</v>
      </c>
      <c r="W300" s="208">
        <v>450</v>
      </c>
      <c r="X300" s="197">
        <f>(1-VLOOKUP(R300,[4]Start!$H$33:$I$40,2,FALSE)/100)*W300</f>
        <v>391.5</v>
      </c>
      <c r="Y300" s="197">
        <f>VLOOKUP(Q300,[4]Start!$C$9:$D$15,2,FALSE)+VLOOKUP(Q300,[4]Start!$C$23:$D$29,2,FALSE)</f>
        <v>3.1</v>
      </c>
      <c r="Z300" s="196">
        <f>(Y300/U300)+[4]Start!$D$19*(VLOOKUP(Q300,[4]Start!$M$33:$N$39,2,FALSE)/U300)+VLOOKUP(R300,[4]Start!$C$33:$D$40,2,FALSE)</f>
        <v>35.097540983606564</v>
      </c>
      <c r="AA300" s="185"/>
      <c r="AB300" s="179"/>
    </row>
    <row r="301" spans="2:28" ht="18.75" customHeight="1" x14ac:dyDescent="0.35">
      <c r="B301" s="195"/>
      <c r="C301" s="204" t="s">
        <v>55</v>
      </c>
      <c r="D301" s="203" t="s">
        <v>2776</v>
      </c>
      <c r="E301" s="200" t="s">
        <v>2777</v>
      </c>
      <c r="F301" s="200" t="s">
        <v>2778</v>
      </c>
      <c r="G301" s="207">
        <v>1987</v>
      </c>
      <c r="H301" s="200" t="s">
        <v>2779</v>
      </c>
      <c r="I301" s="200" t="s">
        <v>2780</v>
      </c>
      <c r="J301" s="202" t="s">
        <v>66</v>
      </c>
      <c r="K301" s="200"/>
      <c r="L301" s="201" t="s">
        <v>7711</v>
      </c>
      <c r="M301" s="206" t="s">
        <v>110</v>
      </c>
      <c r="N301" s="206" t="s">
        <v>20</v>
      </c>
      <c r="O301" s="206" t="s">
        <v>218</v>
      </c>
      <c r="P301" s="206" t="s">
        <v>20</v>
      </c>
      <c r="Q301" s="200" t="s">
        <v>20</v>
      </c>
      <c r="R301" s="200" t="s">
        <v>432</v>
      </c>
      <c r="S301" s="200" t="s">
        <v>7562</v>
      </c>
      <c r="T301" s="200" t="s">
        <v>7549</v>
      </c>
      <c r="U301" s="199">
        <v>0.51300000000000001</v>
      </c>
      <c r="V301" s="200" t="s">
        <v>7549</v>
      </c>
      <c r="W301" s="198">
        <v>122</v>
      </c>
      <c r="X301" s="197">
        <f>(1-VLOOKUP(R301,[4]Start!$H$33:$I$40,2,FALSE)/100)*W301</f>
        <v>108.58</v>
      </c>
      <c r="Y301" s="197">
        <f>VLOOKUP(Q301,[4]Start!$C$9:$D$15,2,FALSE)+VLOOKUP(Q301,[4]Start!$C$23:$D$29,2,FALSE)</f>
        <v>23.27</v>
      </c>
      <c r="Z301" s="196">
        <f>(Y301/U301)+[4]Start!$D$19*(VLOOKUP(Q301,[4]Start!$M$33:$N$39,2,FALSE)/U301)+VLOOKUP(R301,[4]Start!$C$33:$D$40,2,FALSE)</f>
        <v>56.499220272904481</v>
      </c>
      <c r="AA301" s="185"/>
      <c r="AB301" s="179"/>
    </row>
    <row r="302" spans="2:28" ht="18.75" customHeight="1" x14ac:dyDescent="0.35">
      <c r="B302" s="195"/>
      <c r="C302" s="204" t="s">
        <v>55</v>
      </c>
      <c r="D302" s="203" t="s">
        <v>2462</v>
      </c>
      <c r="E302" s="200" t="s">
        <v>2463</v>
      </c>
      <c r="F302" s="200" t="s">
        <v>2464</v>
      </c>
      <c r="G302" s="207">
        <v>16303</v>
      </c>
      <c r="H302" s="200" t="s">
        <v>2465</v>
      </c>
      <c r="I302" s="200"/>
      <c r="J302" s="202" t="s">
        <v>66</v>
      </c>
      <c r="K302" s="200" t="s">
        <v>2466</v>
      </c>
      <c r="L302" s="201" t="s">
        <v>7755</v>
      </c>
      <c r="M302" s="200" t="s">
        <v>27</v>
      </c>
      <c r="N302" s="200" t="s">
        <v>2467</v>
      </c>
      <c r="O302" s="200" t="s">
        <v>1778</v>
      </c>
      <c r="P302" s="206" t="s">
        <v>27</v>
      </c>
      <c r="Q302" s="200" t="s">
        <v>559</v>
      </c>
      <c r="R302" s="200" t="s">
        <v>559</v>
      </c>
      <c r="S302" s="200" t="s">
        <v>7536</v>
      </c>
      <c r="T302" s="200" t="s">
        <v>7549</v>
      </c>
      <c r="U302" s="199">
        <v>0.35420000000000001</v>
      </c>
      <c r="V302" s="200" t="s">
        <v>7549</v>
      </c>
      <c r="W302" s="198">
        <v>28</v>
      </c>
      <c r="X302" s="197">
        <f>(1-VLOOKUP(R302,[4]Start!$H$33:$I$40,2,FALSE)/100)*W302</f>
        <v>23.8</v>
      </c>
      <c r="Y302" s="197">
        <f>VLOOKUP(Q302,[4]Start!$C$9:$D$15,2,FALSE)+VLOOKUP(Q302,[4]Start!$C$23:$D$29,2,FALSE)</f>
        <v>33.223832923832894</v>
      </c>
      <c r="Z302" s="196">
        <f>(Y302/U302)+[4]Start!$D$19*(VLOOKUP(Q302,[4]Start!$M$33:$N$39,2,FALSE)/U302)+VLOOKUP(R302,[4]Start!$C$33:$D$40,2,FALSE)</f>
        <v>114.24628154667671</v>
      </c>
      <c r="AA302" s="185"/>
      <c r="AB302" s="179"/>
    </row>
    <row r="303" spans="2:28" ht="18.75" customHeight="1" x14ac:dyDescent="0.35">
      <c r="B303" s="195"/>
      <c r="C303" s="204" t="s">
        <v>55</v>
      </c>
      <c r="D303" s="203" t="s">
        <v>2469</v>
      </c>
      <c r="E303" s="200" t="s">
        <v>2463</v>
      </c>
      <c r="F303" s="200" t="s">
        <v>2464</v>
      </c>
      <c r="G303" s="207">
        <v>16303</v>
      </c>
      <c r="H303" s="200" t="s">
        <v>2465</v>
      </c>
      <c r="I303" s="200"/>
      <c r="J303" s="202" t="s">
        <v>66</v>
      </c>
      <c r="K303" s="200" t="s">
        <v>2470</v>
      </c>
      <c r="L303" s="201" t="s">
        <v>7754</v>
      </c>
      <c r="M303" s="200" t="s">
        <v>27</v>
      </c>
      <c r="N303" s="200" t="s">
        <v>2471</v>
      </c>
      <c r="O303" s="200" t="s">
        <v>2472</v>
      </c>
      <c r="P303" s="206" t="s">
        <v>27</v>
      </c>
      <c r="Q303" s="200" t="s">
        <v>559</v>
      </c>
      <c r="R303" s="200" t="s">
        <v>559</v>
      </c>
      <c r="S303" s="200" t="s">
        <v>7536</v>
      </c>
      <c r="T303" s="200" t="s">
        <v>7549</v>
      </c>
      <c r="U303" s="199">
        <v>0.37840000000000001</v>
      </c>
      <c r="V303" s="200" t="s">
        <v>7549</v>
      </c>
      <c r="W303" s="198">
        <v>34.5</v>
      </c>
      <c r="X303" s="197">
        <f>(1-VLOOKUP(R303,[4]Start!$H$33:$I$40,2,FALSE)/100)*W303</f>
        <v>29.324999999999999</v>
      </c>
      <c r="Y303" s="197">
        <f>VLOOKUP(Q303,[4]Start!$C$9:$D$15,2,FALSE)+VLOOKUP(Q303,[4]Start!$C$23:$D$29,2,FALSE)</f>
        <v>33.223832923832894</v>
      </c>
      <c r="Z303" s="196">
        <f>(Y303/U303)+[4]Start!$D$19*(VLOOKUP(Q303,[4]Start!$M$33:$N$39,2,FALSE)/U303)+VLOOKUP(R303,[4]Start!$C$33:$D$40,2,FALSE)</f>
        <v>107.00378679659855</v>
      </c>
      <c r="AA303" s="185"/>
      <c r="AB303" s="179"/>
    </row>
    <row r="304" spans="2:28" ht="18.75" customHeight="1" x14ac:dyDescent="0.35">
      <c r="B304" s="195"/>
      <c r="C304" s="204" t="s">
        <v>55</v>
      </c>
      <c r="D304" s="203" t="s">
        <v>2474</v>
      </c>
      <c r="E304" s="200" t="s">
        <v>2463</v>
      </c>
      <c r="F304" s="200" t="s">
        <v>2464</v>
      </c>
      <c r="G304" s="226">
        <v>16303</v>
      </c>
      <c r="H304" s="200" t="s">
        <v>2465</v>
      </c>
      <c r="I304" s="200"/>
      <c r="J304" s="202" t="s">
        <v>66</v>
      </c>
      <c r="K304" s="200" t="s">
        <v>2475</v>
      </c>
      <c r="L304" s="201" t="s">
        <v>7753</v>
      </c>
      <c r="M304" s="200" t="s">
        <v>27</v>
      </c>
      <c r="N304" s="200" t="s">
        <v>2467</v>
      </c>
      <c r="O304" s="200" t="s">
        <v>1778</v>
      </c>
      <c r="P304" s="200" t="s">
        <v>27</v>
      </c>
      <c r="Q304" s="200" t="s">
        <v>559</v>
      </c>
      <c r="R304" s="200" t="s">
        <v>559</v>
      </c>
      <c r="S304" s="200" t="s">
        <v>7536</v>
      </c>
      <c r="T304" s="200" t="s">
        <v>7549</v>
      </c>
      <c r="U304" s="199">
        <v>0.38279999999999997</v>
      </c>
      <c r="V304" s="200" t="s">
        <v>7549</v>
      </c>
      <c r="W304" s="198">
        <v>106</v>
      </c>
      <c r="X304" s="197">
        <f>(1-VLOOKUP(R304,[4]Start!$H$33:$I$40,2,FALSE)/100)*W304</f>
        <v>90.1</v>
      </c>
      <c r="Y304" s="197">
        <f>VLOOKUP(Q304,[4]Start!$C$9:$D$15,2,FALSE)+VLOOKUP(Q304,[4]Start!$C$23:$D$29,2,FALSE)</f>
        <v>33.223832923832894</v>
      </c>
      <c r="Z304" s="196">
        <f>(Y304/U304)+[4]Start!$D$19*(VLOOKUP(Q304,[4]Start!$M$33:$N$39,2,FALSE)/U304)+VLOOKUP(R304,[4]Start!$C$33:$D$40,2,FALSE)</f>
        <v>105.78535246560318</v>
      </c>
      <c r="AA304" s="185"/>
      <c r="AB304" s="179"/>
    </row>
    <row r="305" spans="2:28" ht="18.75" customHeight="1" x14ac:dyDescent="0.35">
      <c r="B305" s="195"/>
      <c r="C305" s="204" t="s">
        <v>55</v>
      </c>
      <c r="D305" s="203" t="s">
        <v>2476</v>
      </c>
      <c r="E305" s="200" t="s">
        <v>2463</v>
      </c>
      <c r="F305" s="200" t="s">
        <v>2464</v>
      </c>
      <c r="G305" s="226">
        <v>16303</v>
      </c>
      <c r="H305" s="200" t="s">
        <v>2465</v>
      </c>
      <c r="I305" s="200"/>
      <c r="J305" s="202" t="s">
        <v>66</v>
      </c>
      <c r="K305" s="200" t="s">
        <v>2477</v>
      </c>
      <c r="L305" s="201" t="s">
        <v>7752</v>
      </c>
      <c r="M305" s="200" t="s">
        <v>27</v>
      </c>
      <c r="N305" s="200" t="s">
        <v>2467</v>
      </c>
      <c r="O305" s="200" t="s">
        <v>2478</v>
      </c>
      <c r="P305" s="200" t="s">
        <v>27</v>
      </c>
      <c r="Q305" s="200" t="s">
        <v>559</v>
      </c>
      <c r="R305" s="200" t="s">
        <v>559</v>
      </c>
      <c r="S305" s="200" t="s">
        <v>7536</v>
      </c>
      <c r="T305" s="200" t="s">
        <v>7549</v>
      </c>
      <c r="U305" s="199">
        <v>0.38279999999999997</v>
      </c>
      <c r="V305" s="200" t="s">
        <v>7549</v>
      </c>
      <c r="W305" s="198">
        <v>106</v>
      </c>
      <c r="X305" s="197">
        <f>(1-VLOOKUP(R305,[4]Start!$H$33:$I$40,2,FALSE)/100)*W305</f>
        <v>90.1</v>
      </c>
      <c r="Y305" s="197">
        <f>VLOOKUP(Q305,[4]Start!$C$9:$D$15,2,FALSE)+VLOOKUP(Q305,[4]Start!$C$23:$D$29,2,FALSE)</f>
        <v>33.223832923832894</v>
      </c>
      <c r="Z305" s="196">
        <f>(Y305/U305)+[4]Start!$D$19*(VLOOKUP(Q305,[4]Start!$M$33:$N$39,2,FALSE)/U305)+VLOOKUP(R305,[4]Start!$C$33:$D$40,2,FALSE)</f>
        <v>105.78535246560318</v>
      </c>
      <c r="AA305" s="185"/>
      <c r="AB305" s="179"/>
    </row>
    <row r="306" spans="2:28" ht="18.75" customHeight="1" x14ac:dyDescent="0.35">
      <c r="B306" s="195"/>
      <c r="C306" s="204" t="s">
        <v>55</v>
      </c>
      <c r="D306" s="203" t="s">
        <v>2479</v>
      </c>
      <c r="E306" s="200" t="s">
        <v>2463</v>
      </c>
      <c r="F306" s="200" t="s">
        <v>2464</v>
      </c>
      <c r="G306" s="226">
        <v>16303</v>
      </c>
      <c r="H306" s="200" t="s">
        <v>2465</v>
      </c>
      <c r="I306" s="200"/>
      <c r="J306" s="202" t="s">
        <v>66</v>
      </c>
      <c r="K306" s="200" t="s">
        <v>2480</v>
      </c>
      <c r="L306" s="201" t="s">
        <v>7751</v>
      </c>
      <c r="M306" s="200" t="s">
        <v>27</v>
      </c>
      <c r="N306" s="200"/>
      <c r="O306" s="200"/>
      <c r="P306" s="200" t="s">
        <v>27</v>
      </c>
      <c r="Q306" s="200" t="s">
        <v>559</v>
      </c>
      <c r="R306" s="200" t="s">
        <v>559</v>
      </c>
      <c r="S306" s="200" t="s">
        <v>7536</v>
      </c>
      <c r="T306" s="200" t="s">
        <v>7549</v>
      </c>
      <c r="U306" s="199">
        <v>0.39710000000000001</v>
      </c>
      <c r="V306" s="200" t="s">
        <v>7549</v>
      </c>
      <c r="W306" s="198">
        <v>59</v>
      </c>
      <c r="X306" s="197">
        <f>(1-VLOOKUP(R306,[4]Start!$H$33:$I$40,2,FALSE)/100)*W306</f>
        <v>50.15</v>
      </c>
      <c r="Y306" s="197">
        <f>VLOOKUP(Q306,[4]Start!$C$9:$D$15,2,FALSE)+VLOOKUP(Q306,[4]Start!$C$23:$D$29,2,FALSE)</f>
        <v>33.223832923832894</v>
      </c>
      <c r="Z306" s="196">
        <f>(Y306/U306)+[4]Start!$D$19*(VLOOKUP(Q306,[4]Start!$M$33:$N$39,2,FALSE)/U306)+VLOOKUP(R306,[4]Start!$C$33:$D$40,2,FALSE)</f>
        <v>102.01191872030445</v>
      </c>
      <c r="AA306" s="185"/>
      <c r="AB306" s="179"/>
    </row>
    <row r="307" spans="2:28" ht="18.75" customHeight="1" x14ac:dyDescent="0.35">
      <c r="B307" s="195"/>
      <c r="C307" s="204" t="s">
        <v>55</v>
      </c>
      <c r="D307" s="203" t="s">
        <v>2793</v>
      </c>
      <c r="E307" s="215" t="s">
        <v>2794</v>
      </c>
      <c r="F307" s="200" t="s">
        <v>2795</v>
      </c>
      <c r="G307" s="210">
        <v>97424</v>
      </c>
      <c r="H307" s="209" t="s">
        <v>2796</v>
      </c>
      <c r="I307" s="200" t="s">
        <v>2797</v>
      </c>
      <c r="J307" s="202" t="s">
        <v>127</v>
      </c>
      <c r="K307" s="200" t="s">
        <v>321</v>
      </c>
      <c r="L307" s="201" t="s">
        <v>7750</v>
      </c>
      <c r="M307" s="200" t="s">
        <v>110</v>
      </c>
      <c r="N307" s="200" t="s">
        <v>16</v>
      </c>
      <c r="O307" s="200" t="s">
        <v>2798</v>
      </c>
      <c r="P307" s="206" t="s">
        <v>16</v>
      </c>
      <c r="Q307" s="200" t="s">
        <v>16</v>
      </c>
      <c r="R307" s="200" t="s">
        <v>16</v>
      </c>
      <c r="S307" s="200" t="s">
        <v>7536</v>
      </c>
      <c r="T307" s="200" t="s">
        <v>7549</v>
      </c>
      <c r="U307" s="199">
        <v>0.33</v>
      </c>
      <c r="V307" s="200" t="s">
        <v>7549</v>
      </c>
      <c r="W307" s="208">
        <v>24.4</v>
      </c>
      <c r="X307" s="197">
        <f>(1-VLOOKUP(R307,[4]Start!$H$33:$I$40,2,FALSE)/100)*W307</f>
        <v>20.74</v>
      </c>
      <c r="Y307" s="197">
        <f>VLOOKUP(Q307,[4]Start!$C$9:$D$15,2,FALSE)+VLOOKUP(Q307,[4]Start!$C$23:$D$29,2,FALSE)</f>
        <v>0</v>
      </c>
      <c r="Z307" s="196">
        <f>(Y307/U307)+[4]Start!$D$19*(VLOOKUP(Q307,[4]Start!$M$33:$N$39,2,FALSE)/U307)+VLOOKUP(R307,[4]Start!$C$33:$D$40,2,FALSE)</f>
        <v>1</v>
      </c>
      <c r="AA307" s="185"/>
      <c r="AB307" s="179"/>
    </row>
    <row r="308" spans="2:28" ht="18.75" customHeight="1" x14ac:dyDescent="0.35">
      <c r="B308" s="195"/>
      <c r="C308" s="204" t="s">
        <v>55</v>
      </c>
      <c r="D308" s="203" t="s">
        <v>2801</v>
      </c>
      <c r="E308" s="200" t="s">
        <v>2802</v>
      </c>
      <c r="F308" s="206" t="s">
        <v>2803</v>
      </c>
      <c r="G308" s="210">
        <v>19061</v>
      </c>
      <c r="H308" s="209" t="s">
        <v>2804</v>
      </c>
      <c r="I308" s="206"/>
      <c r="J308" s="199" t="s">
        <v>144</v>
      </c>
      <c r="K308" s="200"/>
      <c r="L308" s="201" t="s">
        <v>7749</v>
      </c>
      <c r="M308" s="200" t="s">
        <v>110</v>
      </c>
      <c r="N308" s="206" t="s">
        <v>20</v>
      </c>
      <c r="O308" s="200" t="s">
        <v>249</v>
      </c>
      <c r="P308" s="206" t="s">
        <v>20</v>
      </c>
      <c r="Q308" s="200" t="s">
        <v>20</v>
      </c>
      <c r="R308" s="200" t="s">
        <v>432</v>
      </c>
      <c r="S308" s="200" t="s">
        <v>7536</v>
      </c>
      <c r="T308" s="200" t="s">
        <v>7549</v>
      </c>
      <c r="U308" s="199">
        <v>0.37840000000000001</v>
      </c>
      <c r="V308" s="200" t="s">
        <v>7549</v>
      </c>
      <c r="W308" s="208">
        <v>44.9</v>
      </c>
      <c r="X308" s="197">
        <f>(1-VLOOKUP(R308,[4]Start!$H$33:$I$40,2,FALSE)/100)*W308</f>
        <v>39.960999999999999</v>
      </c>
      <c r="Y308" s="197">
        <f>VLOOKUP(Q308,[4]Start!$C$9:$D$15,2,FALSE)+VLOOKUP(Q308,[4]Start!$C$23:$D$29,2,FALSE)</f>
        <v>23.27</v>
      </c>
      <c r="Z308" s="196">
        <f>(Y308/U308)+[4]Start!$D$19*(VLOOKUP(Q308,[4]Start!$M$33:$N$39,2,FALSE)/U308)+VLOOKUP(R308,[4]Start!$C$33:$D$40,2,FALSE)</f>
        <v>76.062896405919659</v>
      </c>
      <c r="AA308" s="185"/>
      <c r="AB308" s="179"/>
    </row>
    <row r="309" spans="2:28" ht="18.75" customHeight="1" x14ac:dyDescent="0.35">
      <c r="B309" s="195"/>
      <c r="C309" s="204" t="s">
        <v>55</v>
      </c>
      <c r="D309" s="203" t="s">
        <v>2807</v>
      </c>
      <c r="E309" s="200" t="s">
        <v>2802</v>
      </c>
      <c r="F309" s="200" t="s">
        <v>2808</v>
      </c>
      <c r="G309" s="207">
        <v>19057</v>
      </c>
      <c r="H309" s="200" t="s">
        <v>2804</v>
      </c>
      <c r="I309" s="200"/>
      <c r="J309" s="202" t="s">
        <v>144</v>
      </c>
      <c r="K309" s="200"/>
      <c r="L309" s="201" t="s">
        <v>7749</v>
      </c>
      <c r="M309" s="200" t="s">
        <v>110</v>
      </c>
      <c r="N309" s="200" t="s">
        <v>20</v>
      </c>
      <c r="O309" s="200" t="s">
        <v>249</v>
      </c>
      <c r="P309" s="200" t="s">
        <v>20</v>
      </c>
      <c r="Q309" s="200" t="s">
        <v>20</v>
      </c>
      <c r="R309" s="200" t="s">
        <v>432</v>
      </c>
      <c r="S309" s="200" t="s">
        <v>7536</v>
      </c>
      <c r="T309" s="200" t="s">
        <v>7549</v>
      </c>
      <c r="U309" s="199">
        <v>0.37840000000000001</v>
      </c>
      <c r="V309" s="200" t="s">
        <v>7549</v>
      </c>
      <c r="W309" s="198">
        <v>23</v>
      </c>
      <c r="X309" s="197">
        <f>(1-VLOOKUP(R309,[4]Start!$H$33:$I$40,2,FALSE)/100)*W309</f>
        <v>20.47</v>
      </c>
      <c r="Y309" s="197">
        <f>VLOOKUP(Q309,[4]Start!$C$9:$D$15,2,FALSE)+VLOOKUP(Q309,[4]Start!$C$23:$D$29,2,FALSE)</f>
        <v>23.27</v>
      </c>
      <c r="Z309" s="196">
        <f>(Y309/U309)+[4]Start!$D$19*(VLOOKUP(Q309,[4]Start!$M$33:$N$39,2,FALSE)/U309)+VLOOKUP(R309,[4]Start!$C$33:$D$40,2,FALSE)</f>
        <v>76.062896405919659</v>
      </c>
      <c r="AA309" s="185"/>
      <c r="AB309" s="179"/>
    </row>
    <row r="310" spans="2:28" ht="18.75" customHeight="1" x14ac:dyDescent="0.35">
      <c r="B310" s="195"/>
      <c r="C310" s="204" t="s">
        <v>55</v>
      </c>
      <c r="D310" s="203" t="s">
        <v>2840</v>
      </c>
      <c r="E310" s="200" t="s">
        <v>63</v>
      </c>
      <c r="F310" s="200" t="s">
        <v>2841</v>
      </c>
      <c r="G310" s="207">
        <v>3130</v>
      </c>
      <c r="H310" s="200" t="s">
        <v>2838</v>
      </c>
      <c r="I310" s="200" t="s">
        <v>2842</v>
      </c>
      <c r="J310" s="202" t="s">
        <v>66</v>
      </c>
      <c r="K310" s="200" t="s">
        <v>300</v>
      </c>
      <c r="L310" s="201" t="s">
        <v>7748</v>
      </c>
      <c r="M310" s="200" t="s">
        <v>18</v>
      </c>
      <c r="N310" s="206"/>
      <c r="O310" s="206"/>
      <c r="P310" s="206" t="s">
        <v>18</v>
      </c>
      <c r="Q310" s="200" t="s">
        <v>18</v>
      </c>
      <c r="R310" s="200" t="s">
        <v>18</v>
      </c>
      <c r="S310" s="200" t="s">
        <v>7536</v>
      </c>
      <c r="T310" s="200" t="s">
        <v>7549</v>
      </c>
      <c r="U310" s="199">
        <v>0.39279999999999998</v>
      </c>
      <c r="V310" s="200" t="s">
        <v>7549</v>
      </c>
      <c r="W310" s="198">
        <v>750</v>
      </c>
      <c r="X310" s="197">
        <f>(1-VLOOKUP(R310,[4]Start!$H$33:$I$40,2,FALSE)/100)*W310</f>
        <v>652.5</v>
      </c>
      <c r="Y310" s="197">
        <f>VLOOKUP(Q310,[4]Start!$C$9:$D$15,2,FALSE)+VLOOKUP(Q310,[4]Start!$C$23:$D$29,2,FALSE)</f>
        <v>3.1</v>
      </c>
      <c r="Z310" s="196">
        <f>(Y310/U310)+[4]Start!$D$19*(VLOOKUP(Q310,[4]Start!$M$33:$N$39,2,FALSE)/U310)+VLOOKUP(R310,[4]Start!$C$33:$D$40,2,FALSE)</f>
        <v>34.893482688391046</v>
      </c>
      <c r="AA310" s="185"/>
      <c r="AB310" s="179"/>
    </row>
    <row r="311" spans="2:28" ht="18.75" customHeight="1" x14ac:dyDescent="0.35">
      <c r="B311" s="195"/>
      <c r="C311" s="204" t="s">
        <v>55</v>
      </c>
      <c r="D311" s="203" t="s">
        <v>2844</v>
      </c>
      <c r="E311" s="200" t="s">
        <v>63</v>
      </c>
      <c r="F311" s="206" t="s">
        <v>2841</v>
      </c>
      <c r="G311" s="210">
        <v>3130</v>
      </c>
      <c r="H311" s="209" t="s">
        <v>2838</v>
      </c>
      <c r="I311" s="206" t="s">
        <v>2842</v>
      </c>
      <c r="J311" s="199" t="s">
        <v>66</v>
      </c>
      <c r="K311" s="200" t="s">
        <v>297</v>
      </c>
      <c r="L311" s="201" t="s">
        <v>7747</v>
      </c>
      <c r="M311" s="200" t="s">
        <v>18</v>
      </c>
      <c r="N311" s="206"/>
      <c r="O311" s="200"/>
      <c r="P311" s="206" t="s">
        <v>18</v>
      </c>
      <c r="Q311" s="200" t="s">
        <v>18</v>
      </c>
      <c r="R311" s="200" t="s">
        <v>18</v>
      </c>
      <c r="S311" s="200" t="s">
        <v>7536</v>
      </c>
      <c r="T311" s="200" t="s">
        <v>7549</v>
      </c>
      <c r="U311" s="199">
        <v>0.3952</v>
      </c>
      <c r="V311" s="200" t="s">
        <v>7549</v>
      </c>
      <c r="W311" s="208">
        <v>750</v>
      </c>
      <c r="X311" s="197">
        <f>(1-VLOOKUP(R311,[4]Start!$H$33:$I$40,2,FALSE)/100)*W311</f>
        <v>652.5</v>
      </c>
      <c r="Y311" s="197">
        <f>VLOOKUP(Q311,[4]Start!$C$9:$D$15,2,FALSE)+VLOOKUP(Q311,[4]Start!$C$23:$D$29,2,FALSE)</f>
        <v>3.1</v>
      </c>
      <c r="Z311" s="196">
        <f>(Y311/U311)+[4]Start!$D$19*(VLOOKUP(Q311,[4]Start!$M$33:$N$39,2,FALSE)/U311)+VLOOKUP(R311,[4]Start!$C$33:$D$40,2,FALSE)</f>
        <v>34.691902834008104</v>
      </c>
      <c r="AA311" s="185"/>
      <c r="AB311" s="179"/>
    </row>
    <row r="312" spans="2:28" ht="18.75" customHeight="1" x14ac:dyDescent="0.35">
      <c r="B312" s="195"/>
      <c r="C312" s="204" t="s">
        <v>55</v>
      </c>
      <c r="D312" s="203" t="s">
        <v>2852</v>
      </c>
      <c r="E312" s="200" t="s">
        <v>2853</v>
      </c>
      <c r="F312" s="206" t="s">
        <v>2854</v>
      </c>
      <c r="G312" s="210">
        <v>21683</v>
      </c>
      <c r="H312" s="209" t="s">
        <v>2855</v>
      </c>
      <c r="I312" s="206" t="s">
        <v>2856</v>
      </c>
      <c r="J312" s="199" t="s">
        <v>59</v>
      </c>
      <c r="K312" s="200" t="s">
        <v>2857</v>
      </c>
      <c r="L312" s="201" t="s">
        <v>7746</v>
      </c>
      <c r="M312" s="200" t="s">
        <v>20</v>
      </c>
      <c r="N312" s="206" t="s">
        <v>20</v>
      </c>
      <c r="O312" s="200" t="s">
        <v>2858</v>
      </c>
      <c r="P312" s="206" t="s">
        <v>20</v>
      </c>
      <c r="Q312" s="200" t="s">
        <v>20</v>
      </c>
      <c r="R312" s="200" t="s">
        <v>432</v>
      </c>
      <c r="S312" s="200" t="s">
        <v>7562</v>
      </c>
      <c r="T312" s="200" t="s">
        <v>7549</v>
      </c>
      <c r="U312" s="199">
        <v>0.60750000000000004</v>
      </c>
      <c r="V312" s="200" t="s">
        <v>7549</v>
      </c>
      <c r="W312" s="208">
        <v>157</v>
      </c>
      <c r="X312" s="197">
        <f>(1-VLOOKUP(R312,[4]Start!$H$33:$I$40,2,FALSE)/100)*W312</f>
        <v>139.72999999999999</v>
      </c>
      <c r="Y312" s="197">
        <f>VLOOKUP(Q312,[4]Start!$C$9:$D$15,2,FALSE)+VLOOKUP(Q312,[4]Start!$C$23:$D$29,2,FALSE)</f>
        <v>23.27</v>
      </c>
      <c r="Z312" s="196">
        <f>(Y312/U312)+[4]Start!$D$19*(VLOOKUP(Q312,[4]Start!$M$33:$N$39,2,FALSE)/U312)+VLOOKUP(R312,[4]Start!$C$33:$D$40,2,FALSE)</f>
        <v>47.943786008230454</v>
      </c>
      <c r="AA312" s="185"/>
      <c r="AB312" s="179"/>
    </row>
    <row r="313" spans="2:28" ht="18.75" customHeight="1" x14ac:dyDescent="0.35">
      <c r="B313" s="195"/>
      <c r="C313" s="204" t="s">
        <v>55</v>
      </c>
      <c r="D313" s="203" t="s">
        <v>2880</v>
      </c>
      <c r="E313" s="200" t="s">
        <v>2881</v>
      </c>
      <c r="F313" s="200" t="s">
        <v>2882</v>
      </c>
      <c r="G313" s="207">
        <v>39418</v>
      </c>
      <c r="H313" s="200" t="s">
        <v>2878</v>
      </c>
      <c r="I313" s="200" t="s">
        <v>2883</v>
      </c>
      <c r="J313" s="202" t="s">
        <v>99</v>
      </c>
      <c r="K313" s="200"/>
      <c r="L313" s="201" t="s">
        <v>7745</v>
      </c>
      <c r="M313" s="206" t="s">
        <v>20</v>
      </c>
      <c r="N313" s="206"/>
      <c r="O313" s="206"/>
      <c r="P313" s="206" t="s">
        <v>20</v>
      </c>
      <c r="Q313" s="200" t="s">
        <v>20</v>
      </c>
      <c r="R313" s="200" t="s">
        <v>432</v>
      </c>
      <c r="S313" s="200" t="s">
        <v>7562</v>
      </c>
      <c r="T313" s="200" t="s">
        <v>7549</v>
      </c>
      <c r="U313" s="199">
        <v>0.60750000000000004</v>
      </c>
      <c r="V313" s="200" t="s">
        <v>7549</v>
      </c>
      <c r="W313" s="198">
        <v>100</v>
      </c>
      <c r="X313" s="197">
        <f>(1-VLOOKUP(R313,[4]Start!$H$33:$I$40,2,FALSE)/100)*W313</f>
        <v>89</v>
      </c>
      <c r="Y313" s="197">
        <f>VLOOKUP(Q313,[4]Start!$C$9:$D$15,2,FALSE)+VLOOKUP(Q313,[4]Start!$C$23:$D$29,2,FALSE)</f>
        <v>23.27</v>
      </c>
      <c r="Z313" s="196">
        <f>(Y313/U313)+[4]Start!$D$19*(VLOOKUP(Q313,[4]Start!$M$33:$N$39,2,FALSE)/U313)+VLOOKUP(R313,[4]Start!$C$33:$D$40,2,FALSE)</f>
        <v>47.943786008230454</v>
      </c>
      <c r="AA313" s="185"/>
      <c r="AB313" s="179"/>
    </row>
    <row r="314" spans="2:28" ht="18.75" customHeight="1" x14ac:dyDescent="0.35">
      <c r="B314" s="195"/>
      <c r="C314" s="204" t="s">
        <v>55</v>
      </c>
      <c r="D314" s="203" t="s">
        <v>2907</v>
      </c>
      <c r="E314" s="200" t="s">
        <v>2899</v>
      </c>
      <c r="F314" s="206" t="s">
        <v>2900</v>
      </c>
      <c r="G314" s="210">
        <v>63811</v>
      </c>
      <c r="H314" s="209" t="s">
        <v>2901</v>
      </c>
      <c r="I314" s="206" t="s">
        <v>2902</v>
      </c>
      <c r="J314" s="199" t="s">
        <v>127</v>
      </c>
      <c r="K314" s="200" t="s">
        <v>7744</v>
      </c>
      <c r="L314" s="201" t="s">
        <v>7743</v>
      </c>
      <c r="M314" s="200" t="s">
        <v>110</v>
      </c>
      <c r="N314" s="206" t="s">
        <v>32</v>
      </c>
      <c r="O314" s="200" t="s">
        <v>2908</v>
      </c>
      <c r="P314" s="206" t="s">
        <v>32</v>
      </c>
      <c r="Q314" s="200" t="s">
        <v>32</v>
      </c>
      <c r="R314" s="200" t="s">
        <v>32</v>
      </c>
      <c r="S314" s="200" t="s">
        <v>7536</v>
      </c>
      <c r="T314" s="200" t="s">
        <v>7549</v>
      </c>
      <c r="U314" s="199">
        <v>0.35</v>
      </c>
      <c r="V314" s="200" t="s">
        <v>7549</v>
      </c>
      <c r="W314" s="208">
        <v>24.79</v>
      </c>
      <c r="X314" s="197">
        <f>(1-VLOOKUP(R314,[4]Start!$H$33:$I$40,2,FALSE)/100)*W314</f>
        <v>19.336200000000002</v>
      </c>
      <c r="Y314" s="197">
        <f>VLOOKUP(Q314,[4]Start!$C$9:$D$15,2,FALSE)+VLOOKUP(Q314,[4]Start!$C$23:$D$29,2,FALSE)</f>
        <v>12.53</v>
      </c>
      <c r="Z314" s="196">
        <f>(Y314/U314)+[4]Start!$D$19*(VLOOKUP(Q314,[4]Start!$M$33:$N$39,2,FALSE)/U314)+VLOOKUP(R314,[4]Start!$C$33:$D$40,2,FALSE)</f>
        <v>60.786285714285711</v>
      </c>
      <c r="AA314" s="185"/>
      <c r="AB314" s="179"/>
    </row>
    <row r="315" spans="2:28" ht="18.75" customHeight="1" x14ac:dyDescent="0.35">
      <c r="B315" s="195"/>
      <c r="C315" s="204" t="s">
        <v>55</v>
      </c>
      <c r="D315" s="203" t="s">
        <v>2940</v>
      </c>
      <c r="E315" s="199" t="s">
        <v>102</v>
      </c>
      <c r="F315" s="200" t="s">
        <v>2941</v>
      </c>
      <c r="G315" s="207">
        <v>70376</v>
      </c>
      <c r="H315" s="200" t="s">
        <v>2918</v>
      </c>
      <c r="I315" s="200" t="s">
        <v>2942</v>
      </c>
      <c r="J315" s="202" t="s">
        <v>57</v>
      </c>
      <c r="K315" s="200" t="s">
        <v>2943</v>
      </c>
      <c r="L315" s="201" t="s">
        <v>7598</v>
      </c>
      <c r="M315" s="206" t="s">
        <v>110</v>
      </c>
      <c r="N315" s="206" t="s">
        <v>32</v>
      </c>
      <c r="O315" s="206" t="s">
        <v>673</v>
      </c>
      <c r="P315" s="206" t="s">
        <v>32</v>
      </c>
      <c r="Q315" s="200" t="s">
        <v>32</v>
      </c>
      <c r="R315" s="200" t="s">
        <v>32</v>
      </c>
      <c r="S315" s="200" t="s">
        <v>7536</v>
      </c>
      <c r="T315" s="200" t="s">
        <v>7549</v>
      </c>
      <c r="U315" s="199">
        <v>0.44750000000000001</v>
      </c>
      <c r="V315" s="200" t="s">
        <v>7549</v>
      </c>
      <c r="W315" s="198">
        <v>22.6</v>
      </c>
      <c r="X315" s="197">
        <f>(1-VLOOKUP(R315,[4]Start!$H$33:$I$40,2,FALSE)/100)*W315</f>
        <v>17.628</v>
      </c>
      <c r="Y315" s="197">
        <f>VLOOKUP(Q315,[4]Start!$C$9:$D$15,2,FALSE)+VLOOKUP(Q315,[4]Start!$C$23:$D$29,2,FALSE)</f>
        <v>12.53</v>
      </c>
      <c r="Z315" s="196">
        <f>(Y315/U315)+[4]Start!$D$19*(VLOOKUP(Q315,[4]Start!$M$33:$N$39,2,FALSE)/U315)+VLOOKUP(R315,[4]Start!$C$33:$D$40,2,FALSE)</f>
        <v>47.825586592178766</v>
      </c>
      <c r="AA315" s="185"/>
      <c r="AB315" s="179"/>
    </row>
    <row r="316" spans="2:28" ht="18.75" customHeight="1" x14ac:dyDescent="0.35">
      <c r="B316" s="195"/>
      <c r="C316" s="204" t="s">
        <v>55</v>
      </c>
      <c r="D316" s="203" t="s">
        <v>2945</v>
      </c>
      <c r="E316" s="200" t="s">
        <v>102</v>
      </c>
      <c r="F316" s="200" t="s">
        <v>2917</v>
      </c>
      <c r="G316" s="207">
        <v>70376</v>
      </c>
      <c r="H316" s="221" t="s">
        <v>2918</v>
      </c>
      <c r="I316" s="200" t="s">
        <v>2919</v>
      </c>
      <c r="J316" s="202" t="s">
        <v>57</v>
      </c>
      <c r="K316" s="200" t="s">
        <v>2946</v>
      </c>
      <c r="L316" s="201" t="s">
        <v>7742</v>
      </c>
      <c r="M316" s="200" t="s">
        <v>110</v>
      </c>
      <c r="N316" s="200" t="s">
        <v>32</v>
      </c>
      <c r="O316" s="200" t="s">
        <v>16</v>
      </c>
      <c r="P316" s="200" t="s">
        <v>32</v>
      </c>
      <c r="Q316" s="200" t="s">
        <v>32</v>
      </c>
      <c r="R316" s="200" t="s">
        <v>32</v>
      </c>
      <c r="S316" s="200" t="s">
        <v>7536</v>
      </c>
      <c r="T316" s="200" t="s">
        <v>7549</v>
      </c>
      <c r="U316" s="199">
        <v>0.38</v>
      </c>
      <c r="V316" s="200" t="s">
        <v>7549</v>
      </c>
      <c r="W316" s="198">
        <v>45</v>
      </c>
      <c r="X316" s="197">
        <f>(1-VLOOKUP(R316,[4]Start!$H$33:$I$40,2,FALSE)/100)*W316</f>
        <v>35.1</v>
      </c>
      <c r="Y316" s="197">
        <f>VLOOKUP(Q316,[4]Start!$C$9:$D$15,2,FALSE)+VLOOKUP(Q316,[4]Start!$C$23:$D$29,2,FALSE)</f>
        <v>12.53</v>
      </c>
      <c r="Z316" s="196">
        <f>(Y316/U316)+[4]Start!$D$19*(VLOOKUP(Q316,[4]Start!$M$33:$N$39,2,FALSE)/U316)+VLOOKUP(R316,[4]Start!$C$33:$D$40,2,FALSE)</f>
        <v>56.09</v>
      </c>
      <c r="AA316" s="185"/>
      <c r="AB316" s="179"/>
    </row>
    <row r="317" spans="2:28" ht="18.75" customHeight="1" x14ac:dyDescent="0.35">
      <c r="B317" s="195"/>
      <c r="C317" s="204" t="s">
        <v>55</v>
      </c>
      <c r="D317" s="203" t="s">
        <v>2947</v>
      </c>
      <c r="E317" s="200" t="s">
        <v>102</v>
      </c>
      <c r="F317" s="200" t="s">
        <v>2917</v>
      </c>
      <c r="G317" s="210">
        <v>70376</v>
      </c>
      <c r="H317" s="209" t="s">
        <v>2918</v>
      </c>
      <c r="I317" s="200" t="s">
        <v>2919</v>
      </c>
      <c r="J317" s="202" t="s">
        <v>57</v>
      </c>
      <c r="K317" s="200" t="s">
        <v>2948</v>
      </c>
      <c r="L317" s="201" t="s">
        <v>7741</v>
      </c>
      <c r="M317" s="200" t="s">
        <v>110</v>
      </c>
      <c r="N317" s="200" t="s">
        <v>32</v>
      </c>
      <c r="O317" s="200" t="s">
        <v>16</v>
      </c>
      <c r="P317" s="206" t="s">
        <v>32</v>
      </c>
      <c r="Q317" s="200" t="s">
        <v>32</v>
      </c>
      <c r="R317" s="200" t="s">
        <v>32</v>
      </c>
      <c r="S317" s="200" t="s">
        <v>7536</v>
      </c>
      <c r="T317" s="200" t="s">
        <v>7549</v>
      </c>
      <c r="U317" s="199">
        <v>0.38500000000000001</v>
      </c>
      <c r="V317" s="200" t="s">
        <v>7549</v>
      </c>
      <c r="W317" s="208">
        <v>45</v>
      </c>
      <c r="X317" s="197">
        <f>(1-VLOOKUP(R317,[4]Start!$H$33:$I$40,2,FALSE)/100)*W317</f>
        <v>35.1</v>
      </c>
      <c r="Y317" s="197">
        <f>VLOOKUP(Q317,[4]Start!$C$9:$D$15,2,FALSE)+VLOOKUP(Q317,[4]Start!$C$23:$D$29,2,FALSE)</f>
        <v>12.53</v>
      </c>
      <c r="Z317" s="196">
        <f>(Y317/U317)+[4]Start!$D$19*(VLOOKUP(Q317,[4]Start!$M$33:$N$39,2,FALSE)/U317)+VLOOKUP(R317,[4]Start!$C$33:$D$40,2,FALSE)</f>
        <v>55.378441558441551</v>
      </c>
      <c r="AA317" s="185"/>
      <c r="AB317" s="179"/>
    </row>
    <row r="318" spans="2:28" ht="18.75" customHeight="1" x14ac:dyDescent="0.35">
      <c r="B318" s="195"/>
      <c r="C318" s="204" t="s">
        <v>55</v>
      </c>
      <c r="D318" s="203" t="s">
        <v>2934</v>
      </c>
      <c r="E318" s="199" t="s">
        <v>102</v>
      </c>
      <c r="F318" s="199" t="s">
        <v>2917</v>
      </c>
      <c r="G318" s="213">
        <v>70376</v>
      </c>
      <c r="H318" s="199" t="s">
        <v>2918</v>
      </c>
      <c r="I318" s="199" t="s">
        <v>2919</v>
      </c>
      <c r="J318" s="202" t="s">
        <v>57</v>
      </c>
      <c r="K318" s="199" t="s">
        <v>2935</v>
      </c>
      <c r="L318" s="201" t="s">
        <v>7653</v>
      </c>
      <c r="M318" s="199" t="s">
        <v>27</v>
      </c>
      <c r="N318" s="199"/>
      <c r="O318" s="199"/>
      <c r="P318" s="206" t="s">
        <v>27</v>
      </c>
      <c r="Q318" s="200" t="s">
        <v>559</v>
      </c>
      <c r="R318" s="200" t="s">
        <v>559</v>
      </c>
      <c r="S318" s="200" t="s">
        <v>7539</v>
      </c>
      <c r="T318" s="200" t="s">
        <v>7549</v>
      </c>
      <c r="U318" s="199">
        <v>0.31240000000000001</v>
      </c>
      <c r="V318" s="200" t="s">
        <v>7549</v>
      </c>
      <c r="W318" s="197">
        <v>23.3</v>
      </c>
      <c r="X318" s="197">
        <f>(1-VLOOKUP(R318,[4]Start!$H$33:$I$40,2,FALSE)/100)*W318</f>
        <v>19.805</v>
      </c>
      <c r="Y318" s="197">
        <f>VLOOKUP(Q318,[4]Start!$C$9:$D$15,2,FALSE)+VLOOKUP(Q318,[4]Start!$C$23:$D$29,2,FALSE)</f>
        <v>33.223832923832894</v>
      </c>
      <c r="Z318" s="196">
        <f>(Y318/U318)+[4]Start!$D$19*(VLOOKUP(Q318,[4]Start!$M$33:$N$39,2,FALSE)/U318)+VLOOKUP(R318,[4]Start!$C$33:$D$40,2,FALSE)</f>
        <v>129.39895302123205</v>
      </c>
      <c r="AA318" s="185"/>
      <c r="AB318" s="179"/>
    </row>
    <row r="319" spans="2:28" ht="18.75" customHeight="1" x14ac:dyDescent="0.35">
      <c r="B319" s="195"/>
      <c r="C319" s="204" t="s">
        <v>55</v>
      </c>
      <c r="D319" s="203" t="s">
        <v>2936</v>
      </c>
      <c r="E319" s="200" t="s">
        <v>102</v>
      </c>
      <c r="F319" s="206" t="s">
        <v>2917</v>
      </c>
      <c r="G319" s="210">
        <v>70376</v>
      </c>
      <c r="H319" s="209" t="s">
        <v>2918</v>
      </c>
      <c r="I319" s="206" t="s">
        <v>2919</v>
      </c>
      <c r="J319" s="199" t="s">
        <v>57</v>
      </c>
      <c r="K319" s="200" t="s">
        <v>2937</v>
      </c>
      <c r="L319" s="201" t="s">
        <v>7653</v>
      </c>
      <c r="M319" s="200" t="s">
        <v>27</v>
      </c>
      <c r="N319" s="206"/>
      <c r="O319" s="200"/>
      <c r="P319" s="206" t="s">
        <v>27</v>
      </c>
      <c r="Q319" s="200" t="s">
        <v>559</v>
      </c>
      <c r="R319" s="200" t="s">
        <v>559</v>
      </c>
      <c r="S319" s="200" t="s">
        <v>7539</v>
      </c>
      <c r="T319" s="200" t="s">
        <v>7549</v>
      </c>
      <c r="U319" s="199">
        <v>0.31240000000000001</v>
      </c>
      <c r="V319" s="200" t="s">
        <v>7549</v>
      </c>
      <c r="W319" s="208">
        <v>23.3</v>
      </c>
      <c r="X319" s="197">
        <f>(1-VLOOKUP(R319,[4]Start!$H$33:$I$40,2,FALSE)/100)*W319</f>
        <v>19.805</v>
      </c>
      <c r="Y319" s="197">
        <f>VLOOKUP(Q319,[4]Start!$C$9:$D$15,2,FALSE)+VLOOKUP(Q319,[4]Start!$C$23:$D$29,2,FALSE)</f>
        <v>33.223832923832894</v>
      </c>
      <c r="Z319" s="196">
        <f>(Y319/U319)+[4]Start!$D$19*(VLOOKUP(Q319,[4]Start!$M$33:$N$39,2,FALSE)/U319)+VLOOKUP(R319,[4]Start!$C$33:$D$40,2,FALSE)</f>
        <v>129.39895302123205</v>
      </c>
      <c r="AA319" s="185"/>
      <c r="AB319" s="179"/>
    </row>
    <row r="320" spans="2:28" ht="18.75" customHeight="1" x14ac:dyDescent="0.35">
      <c r="B320" s="195"/>
      <c r="C320" s="204" t="s">
        <v>55</v>
      </c>
      <c r="D320" s="203" t="s">
        <v>2916</v>
      </c>
      <c r="E320" s="200" t="s">
        <v>102</v>
      </c>
      <c r="F320" s="200" t="s">
        <v>2917</v>
      </c>
      <c r="G320" s="207">
        <v>70376</v>
      </c>
      <c r="H320" s="200" t="s">
        <v>2918</v>
      </c>
      <c r="I320" s="200" t="s">
        <v>2919</v>
      </c>
      <c r="J320" s="202" t="s">
        <v>57</v>
      </c>
      <c r="K320" s="200" t="s">
        <v>2920</v>
      </c>
      <c r="L320" s="201" t="s">
        <v>7598</v>
      </c>
      <c r="M320" s="206" t="s">
        <v>110</v>
      </c>
      <c r="N320" s="200" t="s">
        <v>2921</v>
      </c>
      <c r="O320" s="200" t="s">
        <v>2922</v>
      </c>
      <c r="P320" s="206" t="s">
        <v>16</v>
      </c>
      <c r="Q320" s="200" t="s">
        <v>16</v>
      </c>
      <c r="R320" s="200" t="s">
        <v>16</v>
      </c>
      <c r="S320" s="200" t="s">
        <v>7536</v>
      </c>
      <c r="T320" s="200" t="s">
        <v>7549</v>
      </c>
      <c r="U320" s="199">
        <v>0.33</v>
      </c>
      <c r="V320" s="200" t="s">
        <v>7549</v>
      </c>
      <c r="W320" s="198">
        <v>19.5</v>
      </c>
      <c r="X320" s="197">
        <f>(1-VLOOKUP(R320,[4]Start!$H$33:$I$40,2,FALSE)/100)*W320</f>
        <v>16.574999999999999</v>
      </c>
      <c r="Y320" s="197">
        <f>VLOOKUP(Q320,[4]Start!$C$9:$D$15,2,FALSE)+VLOOKUP(Q320,[4]Start!$C$23:$D$29,2,FALSE)</f>
        <v>0</v>
      </c>
      <c r="Z320" s="196">
        <f>(Y320/U320)+[4]Start!$D$19*(VLOOKUP(Q320,[4]Start!$M$33:$N$39,2,FALSE)/U320)+VLOOKUP(R320,[4]Start!$C$33:$D$40,2,FALSE)</f>
        <v>1</v>
      </c>
      <c r="AA320" s="185"/>
      <c r="AB320" s="179"/>
    </row>
    <row r="321" spans="2:28" ht="18.75" customHeight="1" x14ac:dyDescent="0.35">
      <c r="B321" s="195"/>
      <c r="C321" s="204" t="s">
        <v>55</v>
      </c>
      <c r="D321" s="203" t="s">
        <v>2938</v>
      </c>
      <c r="E321" s="200" t="s">
        <v>102</v>
      </c>
      <c r="F321" s="200" t="s">
        <v>2917</v>
      </c>
      <c r="G321" s="207">
        <v>70376</v>
      </c>
      <c r="H321" s="200" t="s">
        <v>2918</v>
      </c>
      <c r="I321" s="200" t="s">
        <v>2919</v>
      </c>
      <c r="J321" s="202" t="s">
        <v>57</v>
      </c>
      <c r="K321" s="200" t="s">
        <v>2939</v>
      </c>
      <c r="L321" s="201" t="s">
        <v>7653</v>
      </c>
      <c r="M321" s="200" t="s">
        <v>27</v>
      </c>
      <c r="N321" s="200"/>
      <c r="O321" s="200"/>
      <c r="P321" s="200" t="s">
        <v>27</v>
      </c>
      <c r="Q321" s="200" t="s">
        <v>559</v>
      </c>
      <c r="R321" s="200" t="s">
        <v>559</v>
      </c>
      <c r="S321" s="200" t="s">
        <v>7539</v>
      </c>
      <c r="T321" s="200" t="s">
        <v>7549</v>
      </c>
      <c r="U321" s="199">
        <v>0.31240000000000001</v>
      </c>
      <c r="V321" s="200" t="s">
        <v>7549</v>
      </c>
      <c r="W321" s="198">
        <v>23.3</v>
      </c>
      <c r="X321" s="197">
        <f>(1-VLOOKUP(R321,[4]Start!$H$33:$I$40,2,FALSE)/100)*W321</f>
        <v>19.805</v>
      </c>
      <c r="Y321" s="197">
        <f>VLOOKUP(Q321,[4]Start!$C$9:$D$15,2,FALSE)+VLOOKUP(Q321,[4]Start!$C$23:$D$29,2,FALSE)</f>
        <v>33.223832923832894</v>
      </c>
      <c r="Z321" s="196">
        <f>(Y321/U321)+[4]Start!$D$19*(VLOOKUP(Q321,[4]Start!$M$33:$N$39,2,FALSE)/U321)+VLOOKUP(R321,[4]Start!$C$33:$D$40,2,FALSE)</f>
        <v>129.39895302123205</v>
      </c>
      <c r="AA321" s="185"/>
      <c r="AB321" s="179"/>
    </row>
    <row r="322" spans="2:28" ht="18.75" customHeight="1" x14ac:dyDescent="0.35">
      <c r="B322" s="195"/>
      <c r="C322" s="204" t="s">
        <v>55</v>
      </c>
      <c r="D322" s="203" t="s">
        <v>2993</v>
      </c>
      <c r="E322" s="200" t="s">
        <v>2994</v>
      </c>
      <c r="F322" s="200" t="s">
        <v>2995</v>
      </c>
      <c r="G322" s="207">
        <v>72072</v>
      </c>
      <c r="H322" s="200" t="s">
        <v>2996</v>
      </c>
      <c r="I322" s="200"/>
      <c r="J322" s="202" t="s">
        <v>57</v>
      </c>
      <c r="K322" s="202" t="s">
        <v>2997</v>
      </c>
      <c r="L322" s="201" t="s">
        <v>7740</v>
      </c>
      <c r="M322" s="200" t="s">
        <v>20</v>
      </c>
      <c r="N322" s="200"/>
      <c r="O322" s="200"/>
      <c r="P322" s="200" t="s">
        <v>20</v>
      </c>
      <c r="Q322" s="200" t="s">
        <v>20</v>
      </c>
      <c r="R322" s="200" t="s">
        <v>432</v>
      </c>
      <c r="S322" s="200" t="s">
        <v>7536</v>
      </c>
      <c r="T322" s="200" t="s">
        <v>7549</v>
      </c>
      <c r="U322" s="199">
        <v>0.38500000000000001</v>
      </c>
      <c r="V322" s="200" t="s">
        <v>7549</v>
      </c>
      <c r="W322" s="198">
        <v>13.4</v>
      </c>
      <c r="X322" s="197">
        <f>(1-VLOOKUP(R322,[4]Start!$H$33:$I$40,2,FALSE)/100)*W322</f>
        <v>11.926</v>
      </c>
      <c r="Y322" s="197">
        <f>VLOOKUP(Q322,[4]Start!$C$9:$D$15,2,FALSE)+VLOOKUP(Q322,[4]Start!$C$23:$D$29,2,FALSE)</f>
        <v>23.27</v>
      </c>
      <c r="Z322" s="196">
        <f>(Y322/U322)+[4]Start!$D$19*(VLOOKUP(Q322,[4]Start!$M$33:$N$39,2,FALSE)/U322)+VLOOKUP(R322,[4]Start!$C$33:$D$40,2,FALSE)</f>
        <v>74.784675324675334</v>
      </c>
      <c r="AA322" s="185"/>
      <c r="AB322" s="179"/>
    </row>
    <row r="323" spans="2:28" ht="18.75" customHeight="1" x14ac:dyDescent="0.35">
      <c r="B323" s="195"/>
      <c r="C323" s="204" t="s">
        <v>55</v>
      </c>
      <c r="D323" s="203" t="s">
        <v>3021</v>
      </c>
      <c r="E323" s="200" t="s">
        <v>2206</v>
      </c>
      <c r="F323" s="200" t="s">
        <v>3022</v>
      </c>
      <c r="G323" s="207">
        <v>85774</v>
      </c>
      <c r="H323" s="200" t="s">
        <v>3023</v>
      </c>
      <c r="I323" s="199"/>
      <c r="J323" s="202" t="s">
        <v>127</v>
      </c>
      <c r="K323" s="199">
        <v>1</v>
      </c>
      <c r="L323" s="201" t="s">
        <v>7739</v>
      </c>
      <c r="M323" s="200" t="s">
        <v>110</v>
      </c>
      <c r="N323" s="199" t="s">
        <v>16</v>
      </c>
      <c r="O323" s="199" t="s">
        <v>3024</v>
      </c>
      <c r="P323" s="206" t="s">
        <v>16</v>
      </c>
      <c r="Q323" s="200" t="s">
        <v>16</v>
      </c>
      <c r="R323" s="200" t="s">
        <v>16</v>
      </c>
      <c r="S323" s="200" t="s">
        <v>7536</v>
      </c>
      <c r="T323" s="200" t="s">
        <v>7549</v>
      </c>
      <c r="U323" s="199">
        <v>0.33</v>
      </c>
      <c r="V323" s="200" t="s">
        <v>7549</v>
      </c>
      <c r="W323" s="199">
        <v>18</v>
      </c>
      <c r="X323" s="197">
        <f>(1-VLOOKUP(R323,[4]Start!$H$33:$I$40,2,FALSE)/100)*W323</f>
        <v>15.299999999999999</v>
      </c>
      <c r="Y323" s="197">
        <f>VLOOKUP(Q323,[4]Start!$C$9:$D$15,2,FALSE)+VLOOKUP(Q323,[4]Start!$C$23:$D$29,2,FALSE)</f>
        <v>0</v>
      </c>
      <c r="Z323" s="196">
        <f>(Y323/U323)+[4]Start!$D$19*(VLOOKUP(Q323,[4]Start!$M$33:$N$39,2,FALSE)/U323)+VLOOKUP(R323,[4]Start!$C$33:$D$40,2,FALSE)</f>
        <v>1</v>
      </c>
      <c r="AA323" s="185"/>
      <c r="AB323" s="179"/>
    </row>
    <row r="324" spans="2:28" ht="18.75" customHeight="1" x14ac:dyDescent="0.35">
      <c r="B324" s="195"/>
      <c r="C324" s="204" t="s">
        <v>55</v>
      </c>
      <c r="D324" s="203" t="s">
        <v>3028</v>
      </c>
      <c r="E324" s="200" t="s">
        <v>2206</v>
      </c>
      <c r="F324" s="200" t="s">
        <v>3029</v>
      </c>
      <c r="G324" s="210">
        <v>85774</v>
      </c>
      <c r="H324" s="209" t="s">
        <v>3023</v>
      </c>
      <c r="I324" s="200"/>
      <c r="J324" s="202" t="s">
        <v>127</v>
      </c>
      <c r="K324" s="200">
        <v>2</v>
      </c>
      <c r="L324" s="201" t="s">
        <v>7738</v>
      </c>
      <c r="M324" s="200" t="s">
        <v>110</v>
      </c>
      <c r="N324" s="200" t="s">
        <v>32</v>
      </c>
      <c r="O324" s="200" t="s">
        <v>1675</v>
      </c>
      <c r="P324" s="206" t="s">
        <v>32</v>
      </c>
      <c r="Q324" s="200" t="s">
        <v>32</v>
      </c>
      <c r="R324" s="200" t="s">
        <v>32</v>
      </c>
      <c r="S324" s="200" t="s">
        <v>7536</v>
      </c>
      <c r="T324" s="200" t="s">
        <v>7549</v>
      </c>
      <c r="U324" s="199">
        <v>0.40250000000000002</v>
      </c>
      <c r="V324" s="200" t="s">
        <v>7549</v>
      </c>
      <c r="W324" s="208">
        <v>332.7</v>
      </c>
      <c r="X324" s="197">
        <f>(1-VLOOKUP(R324,[4]Start!$H$33:$I$40,2,FALSE)/100)*W324</f>
        <v>259.50599999999997</v>
      </c>
      <c r="Y324" s="197">
        <f>VLOOKUP(Q324,[4]Start!$C$9:$D$15,2,FALSE)+VLOOKUP(Q324,[4]Start!$C$23:$D$29,2,FALSE)</f>
        <v>12.53</v>
      </c>
      <c r="Z324" s="196">
        <f>(Y324/U324)+[4]Start!$D$19*(VLOOKUP(Q324,[4]Start!$M$33:$N$39,2,FALSE)/U324)+VLOOKUP(R324,[4]Start!$C$33:$D$40,2,FALSE)</f>
        <v>53.027204968944091</v>
      </c>
      <c r="AA324" s="185"/>
      <c r="AB324" s="179"/>
    </row>
    <row r="325" spans="2:28" ht="18.75" customHeight="1" x14ac:dyDescent="0.35">
      <c r="B325" s="195"/>
      <c r="C325" s="204" t="s">
        <v>55</v>
      </c>
      <c r="D325" s="203" t="s">
        <v>3026</v>
      </c>
      <c r="E325" s="200" t="s">
        <v>2206</v>
      </c>
      <c r="F325" s="200" t="s">
        <v>3027</v>
      </c>
      <c r="G325" s="210">
        <v>85774</v>
      </c>
      <c r="H325" s="209" t="s">
        <v>3023</v>
      </c>
      <c r="I325" s="200"/>
      <c r="J325" s="199" t="s">
        <v>127</v>
      </c>
      <c r="K325" s="200">
        <v>3</v>
      </c>
      <c r="L325" s="201" t="s">
        <v>7737</v>
      </c>
      <c r="M325" s="200" t="s">
        <v>110</v>
      </c>
      <c r="N325" s="200" t="s">
        <v>16</v>
      </c>
      <c r="O325" s="200" t="s">
        <v>3024</v>
      </c>
      <c r="P325" s="200" t="s">
        <v>16</v>
      </c>
      <c r="Q325" s="200" t="s">
        <v>16</v>
      </c>
      <c r="R325" s="200" t="s">
        <v>16</v>
      </c>
      <c r="S325" s="200" t="s">
        <v>7536</v>
      </c>
      <c r="T325" s="200" t="s">
        <v>7549</v>
      </c>
      <c r="U325" s="199">
        <v>0.33</v>
      </c>
      <c r="V325" s="200" t="s">
        <v>7549</v>
      </c>
      <c r="W325" s="208">
        <v>22</v>
      </c>
      <c r="X325" s="197">
        <f>(1-VLOOKUP(R325,[4]Start!$H$33:$I$40,2,FALSE)/100)*W325</f>
        <v>18.7</v>
      </c>
      <c r="Y325" s="197">
        <f>VLOOKUP(Q325,[4]Start!$C$9:$D$15,2,FALSE)+VLOOKUP(Q325,[4]Start!$C$23:$D$29,2,FALSE)</f>
        <v>0</v>
      </c>
      <c r="Z325" s="196">
        <f>(Y325/U325)+[4]Start!$D$19*(VLOOKUP(Q325,[4]Start!$M$33:$N$39,2,FALSE)/U325)+VLOOKUP(R325,[4]Start!$C$33:$D$40,2,FALSE)</f>
        <v>1</v>
      </c>
      <c r="AA325" s="185"/>
      <c r="AB325" s="179"/>
    </row>
    <row r="326" spans="2:28" ht="18.75" customHeight="1" x14ac:dyDescent="0.35">
      <c r="B326" s="195"/>
      <c r="C326" s="204" t="s">
        <v>55</v>
      </c>
      <c r="D326" s="203" t="s">
        <v>3110</v>
      </c>
      <c r="E326" s="200" t="s">
        <v>773</v>
      </c>
      <c r="F326" s="200" t="s">
        <v>3111</v>
      </c>
      <c r="G326" s="207">
        <v>66333</v>
      </c>
      <c r="H326" s="200" t="s">
        <v>3107</v>
      </c>
      <c r="I326" s="200" t="s">
        <v>3112</v>
      </c>
      <c r="J326" s="202" t="s">
        <v>404</v>
      </c>
      <c r="K326" s="200" t="s">
        <v>3113</v>
      </c>
      <c r="L326" s="201" t="s">
        <v>7736</v>
      </c>
      <c r="M326" s="200" t="s">
        <v>32</v>
      </c>
      <c r="N326" s="200"/>
      <c r="O326" s="200"/>
      <c r="P326" s="200" t="s">
        <v>32</v>
      </c>
      <c r="Q326" s="200" t="s">
        <v>32</v>
      </c>
      <c r="R326" s="200" t="s">
        <v>32</v>
      </c>
      <c r="S326" s="200" t="s">
        <v>7536</v>
      </c>
      <c r="T326" s="200" t="s">
        <v>7549</v>
      </c>
      <c r="U326" s="199">
        <v>0.38</v>
      </c>
      <c r="V326" s="200" t="s">
        <v>7549</v>
      </c>
      <c r="W326" s="198">
        <v>179</v>
      </c>
      <c r="X326" s="197">
        <f>(1-VLOOKUP(R326,[4]Start!$H$33:$I$40,2,FALSE)/100)*W326</f>
        <v>139.62</v>
      </c>
      <c r="Y326" s="197">
        <f>VLOOKUP(Q326,[4]Start!$C$9:$D$15,2,FALSE)+VLOOKUP(Q326,[4]Start!$C$23:$D$29,2,FALSE)</f>
        <v>12.53</v>
      </c>
      <c r="Z326" s="196">
        <f>(Y326/U326)+[4]Start!$D$19*(VLOOKUP(Q326,[4]Start!$M$33:$N$39,2,FALSE)/U326)+VLOOKUP(R326,[4]Start!$C$33:$D$40,2,FALSE)</f>
        <v>56.09</v>
      </c>
      <c r="AA326" s="185"/>
      <c r="AB326" s="179"/>
    </row>
    <row r="327" spans="2:28" ht="18.75" customHeight="1" x14ac:dyDescent="0.35">
      <c r="B327" s="195"/>
      <c r="C327" s="204" t="s">
        <v>55</v>
      </c>
      <c r="D327" s="203" t="s">
        <v>3115</v>
      </c>
      <c r="E327" s="200" t="s">
        <v>773</v>
      </c>
      <c r="F327" s="200" t="s">
        <v>215</v>
      </c>
      <c r="G327" s="207">
        <v>66333</v>
      </c>
      <c r="H327" s="200" t="s">
        <v>3107</v>
      </c>
      <c r="I327" s="200" t="s">
        <v>3112</v>
      </c>
      <c r="J327" s="202" t="s">
        <v>404</v>
      </c>
      <c r="K327" s="200" t="s">
        <v>3116</v>
      </c>
      <c r="L327" s="201" t="s">
        <v>7735</v>
      </c>
      <c r="M327" s="200" t="s">
        <v>32</v>
      </c>
      <c r="N327" s="200"/>
      <c r="O327" s="200"/>
      <c r="P327" s="200" t="s">
        <v>32</v>
      </c>
      <c r="Q327" s="200" t="s">
        <v>32</v>
      </c>
      <c r="R327" s="200" t="s">
        <v>32</v>
      </c>
      <c r="S327" s="200" t="s">
        <v>7536</v>
      </c>
      <c r="T327" s="200" t="s">
        <v>7549</v>
      </c>
      <c r="U327" s="199">
        <v>0.39750000000000002</v>
      </c>
      <c r="V327" s="200" t="s">
        <v>7549</v>
      </c>
      <c r="W327" s="198">
        <v>211</v>
      </c>
      <c r="X327" s="197">
        <f>(1-VLOOKUP(R327,[4]Start!$H$33:$I$40,2,FALSE)/100)*W327</f>
        <v>164.58</v>
      </c>
      <c r="Y327" s="197">
        <f>VLOOKUP(Q327,[4]Start!$C$9:$D$15,2,FALSE)+VLOOKUP(Q327,[4]Start!$C$23:$D$29,2,FALSE)</f>
        <v>12.53</v>
      </c>
      <c r="Z327" s="196">
        <f>(Y327/U327)+[4]Start!$D$19*(VLOOKUP(Q327,[4]Start!$M$33:$N$39,2,FALSE)/U327)+VLOOKUP(R327,[4]Start!$C$33:$D$40,2,FALSE)</f>
        <v>53.677861635220125</v>
      </c>
      <c r="AA327" s="185"/>
      <c r="AB327" s="179"/>
    </row>
    <row r="328" spans="2:28" ht="18.75" customHeight="1" x14ac:dyDescent="0.35">
      <c r="B328" s="195"/>
      <c r="C328" s="204" t="s">
        <v>55</v>
      </c>
      <c r="D328" s="203" t="s">
        <v>3117</v>
      </c>
      <c r="E328" s="200" t="s">
        <v>2959</v>
      </c>
      <c r="F328" s="206" t="s">
        <v>3118</v>
      </c>
      <c r="G328" s="210">
        <v>6679</v>
      </c>
      <c r="H328" s="209" t="s">
        <v>3118</v>
      </c>
      <c r="I328" s="206"/>
      <c r="J328" s="199" t="s">
        <v>99</v>
      </c>
      <c r="K328" s="199"/>
      <c r="L328" s="201" t="s">
        <v>7734</v>
      </c>
      <c r="M328" s="200" t="s">
        <v>18</v>
      </c>
      <c r="N328" s="206"/>
      <c r="O328" s="200"/>
      <c r="P328" s="206" t="s">
        <v>18</v>
      </c>
      <c r="Q328" s="200" t="s">
        <v>18</v>
      </c>
      <c r="R328" s="200" t="s">
        <v>18</v>
      </c>
      <c r="S328" s="200" t="s">
        <v>7536</v>
      </c>
      <c r="T328" s="200" t="s">
        <v>7549</v>
      </c>
      <c r="U328" s="199">
        <v>0.3856</v>
      </c>
      <c r="V328" s="200" t="s">
        <v>7549</v>
      </c>
      <c r="W328" s="208">
        <v>31</v>
      </c>
      <c r="X328" s="197">
        <f>(1-VLOOKUP(R328,[4]Start!$H$33:$I$40,2,FALSE)/100)*W328</f>
        <v>26.97</v>
      </c>
      <c r="Y328" s="197">
        <f>VLOOKUP(Q328,[4]Start!$C$9:$D$15,2,FALSE)+VLOOKUP(Q328,[4]Start!$C$23:$D$29,2,FALSE)</f>
        <v>3.1</v>
      </c>
      <c r="Z328" s="196">
        <f>(Y328/U328)+[4]Start!$D$19*(VLOOKUP(Q328,[4]Start!$M$33:$N$39,2,FALSE)/U328)+VLOOKUP(R328,[4]Start!$C$33:$D$40,2,FALSE)</f>
        <v>35.513278008298762</v>
      </c>
      <c r="AA328" s="185"/>
      <c r="AB328" s="179"/>
    </row>
    <row r="329" spans="2:28" ht="18.75" customHeight="1" x14ac:dyDescent="0.35">
      <c r="B329" s="195"/>
      <c r="C329" s="204" t="s">
        <v>55</v>
      </c>
      <c r="D329" s="203" t="s">
        <v>3129</v>
      </c>
      <c r="E329" s="200" t="s">
        <v>102</v>
      </c>
      <c r="F329" s="200" t="s">
        <v>3130</v>
      </c>
      <c r="G329" s="210">
        <v>74399</v>
      </c>
      <c r="H329" s="209" t="s">
        <v>3131</v>
      </c>
      <c r="I329" s="200" t="s">
        <v>3132</v>
      </c>
      <c r="J329" s="202" t="s">
        <v>57</v>
      </c>
      <c r="K329" s="200" t="s">
        <v>3133</v>
      </c>
      <c r="L329" s="201" t="s">
        <v>7733</v>
      </c>
      <c r="M329" s="200" t="s">
        <v>27</v>
      </c>
      <c r="N329" s="200"/>
      <c r="O329" s="200"/>
      <c r="P329" s="206" t="s">
        <v>27</v>
      </c>
      <c r="Q329" s="200" t="s">
        <v>559</v>
      </c>
      <c r="R329" s="200" t="s">
        <v>559</v>
      </c>
      <c r="S329" s="200" t="s">
        <v>7539</v>
      </c>
      <c r="T329" s="200" t="s">
        <v>7549</v>
      </c>
      <c r="U329" s="199">
        <v>0.3306</v>
      </c>
      <c r="V329" s="200" t="s">
        <v>7549</v>
      </c>
      <c r="W329" s="208">
        <v>136</v>
      </c>
      <c r="X329" s="197">
        <f>(1-VLOOKUP(R329,[4]Start!$H$33:$I$40,2,FALSE)/100)*W329</f>
        <v>115.6</v>
      </c>
      <c r="Y329" s="197">
        <f>VLOOKUP(Q329,[4]Start!$C$9:$D$15,2,FALSE)+VLOOKUP(Q329,[4]Start!$C$23:$D$29,2,FALSE)</f>
        <v>33.223832923832894</v>
      </c>
      <c r="Z329" s="196">
        <f>(Y329/U329)+[4]Start!$D$19*(VLOOKUP(Q329,[4]Start!$M$33:$N$39,2,FALSE)/U329)+VLOOKUP(R329,[4]Start!$C$33:$D$40,2,FALSE)</f>
        <v>122.33040811806684</v>
      </c>
      <c r="AA329" s="185"/>
      <c r="AB329" s="179"/>
    </row>
    <row r="330" spans="2:28" ht="18.75" customHeight="1" x14ac:dyDescent="0.35">
      <c r="B330" s="195"/>
      <c r="C330" s="204" t="s">
        <v>55</v>
      </c>
      <c r="D330" s="203" t="s">
        <v>3142</v>
      </c>
      <c r="E330" s="200" t="s">
        <v>3143</v>
      </c>
      <c r="F330" s="206" t="s">
        <v>3144</v>
      </c>
      <c r="G330" s="210">
        <v>87448</v>
      </c>
      <c r="H330" s="209" t="s">
        <v>3145</v>
      </c>
      <c r="I330" s="206">
        <v>13</v>
      </c>
      <c r="J330" s="199" t="s">
        <v>127</v>
      </c>
      <c r="K330" s="200" t="s">
        <v>3144</v>
      </c>
      <c r="L330" s="201" t="s">
        <v>7732</v>
      </c>
      <c r="M330" s="200" t="s">
        <v>27</v>
      </c>
      <c r="N330" s="206" t="s">
        <v>3146</v>
      </c>
      <c r="O330" s="200"/>
      <c r="P330" s="206" t="s">
        <v>27</v>
      </c>
      <c r="Q330" s="200" t="s">
        <v>559</v>
      </c>
      <c r="R330" s="200" t="s">
        <v>559</v>
      </c>
      <c r="S330" s="200" t="s">
        <v>7539</v>
      </c>
      <c r="T330" s="200" t="s">
        <v>7549</v>
      </c>
      <c r="U330" s="199">
        <v>0.3488</v>
      </c>
      <c r="V330" s="200" t="s">
        <v>7549</v>
      </c>
      <c r="W330" s="208">
        <v>24</v>
      </c>
      <c r="X330" s="197">
        <f>(1-VLOOKUP(R330,[4]Start!$H$33:$I$40,2,FALSE)/100)*W330</f>
        <v>20.399999999999999</v>
      </c>
      <c r="Y330" s="197">
        <f>VLOOKUP(Q330,[4]Start!$C$9:$D$15,2,FALSE)+VLOOKUP(Q330,[4]Start!$C$23:$D$29,2,FALSE)</f>
        <v>33.223832923832894</v>
      </c>
      <c r="Z330" s="196">
        <f>(Y330/U330)+[4]Start!$D$19*(VLOOKUP(Q330,[4]Start!$M$33:$N$39,2,FALSE)/U330)+VLOOKUP(R330,[4]Start!$C$33:$D$40,2,FALSE)</f>
        <v>115.99952099722734</v>
      </c>
      <c r="AA330" s="185"/>
      <c r="AB330" s="179"/>
    </row>
    <row r="331" spans="2:28" ht="18.75" customHeight="1" x14ac:dyDescent="0.35">
      <c r="B331" s="195"/>
      <c r="C331" s="204" t="s">
        <v>55</v>
      </c>
      <c r="D331" s="203" t="s">
        <v>3149</v>
      </c>
      <c r="E331" s="200" t="s">
        <v>3143</v>
      </c>
      <c r="F331" s="200" t="s">
        <v>3150</v>
      </c>
      <c r="G331" s="207">
        <v>87448</v>
      </c>
      <c r="H331" s="200" t="s">
        <v>3145</v>
      </c>
      <c r="I331" s="200">
        <v>13</v>
      </c>
      <c r="J331" s="202" t="s">
        <v>127</v>
      </c>
      <c r="K331" s="200" t="s">
        <v>3150</v>
      </c>
      <c r="L331" s="201" t="s">
        <v>7731</v>
      </c>
      <c r="M331" s="200" t="s">
        <v>27</v>
      </c>
      <c r="N331" s="200"/>
      <c r="O331" s="200"/>
      <c r="P331" s="206" t="s">
        <v>27</v>
      </c>
      <c r="Q331" s="200" t="s">
        <v>559</v>
      </c>
      <c r="R331" s="200" t="s">
        <v>559</v>
      </c>
      <c r="S331" s="200" t="s">
        <v>7536</v>
      </c>
      <c r="T331" s="200" t="s">
        <v>7549</v>
      </c>
      <c r="U331" s="199">
        <v>0.36080000000000001</v>
      </c>
      <c r="V331" s="200" t="s">
        <v>7549</v>
      </c>
      <c r="W331" s="198">
        <v>10.5</v>
      </c>
      <c r="X331" s="197">
        <f>(1-VLOOKUP(R331,[4]Start!$H$33:$I$40,2,FALSE)/100)*W331</f>
        <v>8.9249999999999989</v>
      </c>
      <c r="Y331" s="197">
        <f>VLOOKUP(Q331,[4]Start!$C$9:$D$15,2,FALSE)+VLOOKUP(Q331,[4]Start!$C$23:$D$29,2,FALSE)</f>
        <v>33.223832923832894</v>
      </c>
      <c r="Z331" s="196">
        <f>(Y331/U331)+[4]Start!$D$19*(VLOOKUP(Q331,[4]Start!$M$33:$N$39,2,FALSE)/U331)+VLOOKUP(R331,[4]Start!$C$33:$D$40,2,FALSE)</f>
        <v>112.17470322570092</v>
      </c>
      <c r="AA331" s="185"/>
      <c r="AB331" s="179"/>
    </row>
    <row r="332" spans="2:28" ht="18.75" customHeight="1" x14ac:dyDescent="0.35">
      <c r="B332" s="195"/>
      <c r="C332" s="204" t="s">
        <v>55</v>
      </c>
      <c r="D332" s="203" t="s">
        <v>3158</v>
      </c>
      <c r="E332" s="200" t="s">
        <v>1321</v>
      </c>
      <c r="F332" s="200" t="s">
        <v>3159</v>
      </c>
      <c r="G332" s="207">
        <v>22880</v>
      </c>
      <c r="H332" s="200" t="s">
        <v>3159</v>
      </c>
      <c r="I332" s="200"/>
      <c r="J332" s="202" t="s">
        <v>78</v>
      </c>
      <c r="K332" s="200" t="s">
        <v>67</v>
      </c>
      <c r="L332" s="201" t="s">
        <v>7518</v>
      </c>
      <c r="M332" s="200" t="s">
        <v>27</v>
      </c>
      <c r="N332" s="200"/>
      <c r="O332" s="200"/>
      <c r="P332" s="200" t="s">
        <v>27</v>
      </c>
      <c r="Q332" s="200" t="s">
        <v>559</v>
      </c>
      <c r="R332" s="200" t="s">
        <v>559</v>
      </c>
      <c r="S332" s="200" t="s">
        <v>7539</v>
      </c>
      <c r="T332" s="200" t="s">
        <v>7549</v>
      </c>
      <c r="U332" s="199">
        <v>0.30719999999999997</v>
      </c>
      <c r="V332" s="200" t="s">
        <v>7549</v>
      </c>
      <c r="W332" s="198">
        <v>50.5</v>
      </c>
      <c r="X332" s="197">
        <f>(1-VLOOKUP(R332,[4]Start!$H$33:$I$40,2,FALSE)/100)*W332</f>
        <v>42.924999999999997</v>
      </c>
      <c r="Y332" s="197">
        <f>VLOOKUP(Q332,[4]Start!$C$9:$D$15,2,FALSE)+VLOOKUP(Q332,[4]Start!$C$23:$D$29,2,FALSE)</f>
        <v>33.223832923832894</v>
      </c>
      <c r="Z332" s="196">
        <f>(Y332/U332)+[4]Start!$D$19*(VLOOKUP(Q332,[4]Start!$M$33:$N$39,2,FALSE)/U332)+VLOOKUP(R332,[4]Start!$C$33:$D$40,2,FALSE)</f>
        <v>131.57237279893522</v>
      </c>
      <c r="AA332" s="185"/>
      <c r="AB332" s="179"/>
    </row>
    <row r="333" spans="2:28" ht="18.75" customHeight="1" x14ac:dyDescent="0.35">
      <c r="B333" s="195"/>
      <c r="C333" s="204" t="s">
        <v>55</v>
      </c>
      <c r="D333" s="203" t="s">
        <v>3160</v>
      </c>
      <c r="E333" s="200" t="s">
        <v>1321</v>
      </c>
      <c r="F333" s="206" t="s">
        <v>3159</v>
      </c>
      <c r="G333" s="210">
        <v>22880</v>
      </c>
      <c r="H333" s="209" t="s">
        <v>3159</v>
      </c>
      <c r="I333" s="206"/>
      <c r="J333" s="199" t="s">
        <v>78</v>
      </c>
      <c r="K333" s="200" t="s">
        <v>72</v>
      </c>
      <c r="L333" s="201" t="s">
        <v>7518</v>
      </c>
      <c r="M333" s="200" t="s">
        <v>27</v>
      </c>
      <c r="N333" s="206"/>
      <c r="O333" s="200"/>
      <c r="P333" s="206" t="s">
        <v>27</v>
      </c>
      <c r="Q333" s="200" t="s">
        <v>559</v>
      </c>
      <c r="R333" s="200" t="s">
        <v>559</v>
      </c>
      <c r="S333" s="200" t="s">
        <v>7539</v>
      </c>
      <c r="T333" s="200" t="s">
        <v>7549</v>
      </c>
      <c r="U333" s="199">
        <v>0.30719999999999997</v>
      </c>
      <c r="V333" s="200" t="s">
        <v>7549</v>
      </c>
      <c r="W333" s="208">
        <v>50.5</v>
      </c>
      <c r="X333" s="197">
        <f>(1-VLOOKUP(R333,[4]Start!$H$33:$I$40,2,FALSE)/100)*W333</f>
        <v>42.924999999999997</v>
      </c>
      <c r="Y333" s="197">
        <f>VLOOKUP(Q333,[4]Start!$C$9:$D$15,2,FALSE)+VLOOKUP(Q333,[4]Start!$C$23:$D$29,2,FALSE)</f>
        <v>33.223832923832894</v>
      </c>
      <c r="Z333" s="196">
        <f>(Y333/U333)+[4]Start!$D$19*(VLOOKUP(Q333,[4]Start!$M$33:$N$39,2,FALSE)/U333)+VLOOKUP(R333,[4]Start!$C$33:$D$40,2,FALSE)</f>
        <v>131.57237279893522</v>
      </c>
      <c r="AA333" s="185"/>
      <c r="AB333" s="179"/>
    </row>
    <row r="334" spans="2:28" ht="18.75" customHeight="1" x14ac:dyDescent="0.35">
      <c r="B334" s="195"/>
      <c r="C334" s="204" t="s">
        <v>55</v>
      </c>
      <c r="D334" s="203" t="s">
        <v>3176</v>
      </c>
      <c r="E334" s="200" t="s">
        <v>280</v>
      </c>
      <c r="F334" s="200" t="s">
        <v>3177</v>
      </c>
      <c r="G334" s="207">
        <v>52249</v>
      </c>
      <c r="H334" s="200" t="s">
        <v>998</v>
      </c>
      <c r="I334" s="200"/>
      <c r="J334" s="202" t="s">
        <v>54</v>
      </c>
      <c r="K334" s="200" t="s">
        <v>1624</v>
      </c>
      <c r="L334" s="201" t="s">
        <v>7730</v>
      </c>
      <c r="M334" s="200" t="s">
        <v>16</v>
      </c>
      <c r="N334" s="200"/>
      <c r="O334" s="200"/>
      <c r="P334" s="200" t="s">
        <v>16</v>
      </c>
      <c r="Q334" s="200" t="s">
        <v>16</v>
      </c>
      <c r="R334" s="200" t="s">
        <v>16</v>
      </c>
      <c r="S334" s="200" t="s">
        <v>7536</v>
      </c>
      <c r="T334" s="200" t="s">
        <v>7549</v>
      </c>
      <c r="U334" s="199">
        <v>0.33</v>
      </c>
      <c r="V334" s="200" t="s">
        <v>7549</v>
      </c>
      <c r="W334" s="198">
        <v>27</v>
      </c>
      <c r="X334" s="197">
        <f>(1-VLOOKUP(R334,[4]Start!$H$33:$I$40,2,FALSE)/100)*W334</f>
        <v>22.95</v>
      </c>
      <c r="Y334" s="197">
        <f>VLOOKUP(Q334,[4]Start!$C$9:$D$15,2,FALSE)+VLOOKUP(Q334,[4]Start!$C$23:$D$29,2,FALSE)</f>
        <v>0</v>
      </c>
      <c r="Z334" s="196">
        <f>(Y334/U334)+[4]Start!$D$19*(VLOOKUP(Q334,[4]Start!$M$33:$N$39,2,FALSE)/U334)+VLOOKUP(R334,[4]Start!$C$33:$D$40,2,FALSE)</f>
        <v>1</v>
      </c>
      <c r="AA334" s="185"/>
      <c r="AB334" s="179"/>
    </row>
    <row r="335" spans="2:28" ht="18.75" customHeight="1" x14ac:dyDescent="0.35">
      <c r="B335" s="195"/>
      <c r="C335" s="204" t="s">
        <v>55</v>
      </c>
      <c r="D335" s="203" t="s">
        <v>1010</v>
      </c>
      <c r="E335" s="200" t="s">
        <v>280</v>
      </c>
      <c r="F335" s="200" t="s">
        <v>998</v>
      </c>
      <c r="G335" s="207">
        <v>52249</v>
      </c>
      <c r="H335" s="200" t="s">
        <v>999</v>
      </c>
      <c r="I335" s="200"/>
      <c r="J335" s="202" t="s">
        <v>54</v>
      </c>
      <c r="K335" s="200" t="s">
        <v>1011</v>
      </c>
      <c r="L335" s="201" t="s">
        <v>7729</v>
      </c>
      <c r="M335" s="200" t="s">
        <v>20</v>
      </c>
      <c r="N335" s="200"/>
      <c r="O335" s="200"/>
      <c r="P335" s="200" t="s">
        <v>20</v>
      </c>
      <c r="Q335" s="200" t="s">
        <v>20</v>
      </c>
      <c r="R335" s="200" t="s">
        <v>209</v>
      </c>
      <c r="S335" s="200" t="s">
        <v>7539</v>
      </c>
      <c r="T335" s="200" t="s">
        <v>7549</v>
      </c>
      <c r="U335" s="199">
        <v>0.39560000000000001</v>
      </c>
      <c r="V335" s="200" t="s">
        <v>7549</v>
      </c>
      <c r="W335" s="198">
        <v>200</v>
      </c>
      <c r="X335" s="197">
        <f>(1-VLOOKUP(R335,[4]Start!$H$33:$I$40,2,FALSE)/100)*W335</f>
        <v>178</v>
      </c>
      <c r="Y335" s="197">
        <f>VLOOKUP(Q335,[4]Start!$C$9:$D$15,2,FALSE)+VLOOKUP(Q335,[4]Start!$C$23:$D$29,2,FALSE)</f>
        <v>23.27</v>
      </c>
      <c r="Z335" s="196">
        <f>(Y335/U335)+[4]Start!$D$19*(VLOOKUP(Q335,[4]Start!$M$33:$N$39,2,FALSE)/U335)+VLOOKUP(R335,[4]Start!$C$33:$D$40,2,FALSE)</f>
        <v>72.321031344792715</v>
      </c>
      <c r="AA335" s="185"/>
      <c r="AB335" s="179"/>
    </row>
    <row r="336" spans="2:28" ht="18.75" customHeight="1" x14ac:dyDescent="0.35">
      <c r="B336" s="195"/>
      <c r="C336" s="204" t="s">
        <v>55</v>
      </c>
      <c r="D336" s="203" t="s">
        <v>1012</v>
      </c>
      <c r="E336" s="200" t="s">
        <v>280</v>
      </c>
      <c r="F336" s="200" t="s">
        <v>998</v>
      </c>
      <c r="G336" s="207">
        <v>52249</v>
      </c>
      <c r="H336" s="200" t="s">
        <v>999</v>
      </c>
      <c r="I336" s="200"/>
      <c r="J336" s="202" t="s">
        <v>54</v>
      </c>
      <c r="K336" s="200" t="s">
        <v>1013</v>
      </c>
      <c r="L336" s="201" t="s">
        <v>7728</v>
      </c>
      <c r="M336" s="200" t="s">
        <v>20</v>
      </c>
      <c r="N336" s="200"/>
      <c r="O336" s="200"/>
      <c r="P336" s="200" t="s">
        <v>20</v>
      </c>
      <c r="Q336" s="200" t="s">
        <v>20</v>
      </c>
      <c r="R336" s="200" t="s">
        <v>209</v>
      </c>
      <c r="S336" s="200" t="s">
        <v>7539</v>
      </c>
      <c r="T336" s="200" t="s">
        <v>7549</v>
      </c>
      <c r="U336" s="199">
        <v>0.39560000000000001</v>
      </c>
      <c r="V336" s="200" t="s">
        <v>7549</v>
      </c>
      <c r="W336" s="198">
        <v>200</v>
      </c>
      <c r="X336" s="197">
        <f>(1-VLOOKUP(R336,[4]Start!$H$33:$I$40,2,FALSE)/100)*W336</f>
        <v>178</v>
      </c>
      <c r="Y336" s="197">
        <f>VLOOKUP(Q336,[4]Start!$C$9:$D$15,2,FALSE)+VLOOKUP(Q336,[4]Start!$C$23:$D$29,2,FALSE)</f>
        <v>23.27</v>
      </c>
      <c r="Z336" s="196">
        <f>(Y336/U336)+[4]Start!$D$19*(VLOOKUP(Q336,[4]Start!$M$33:$N$39,2,FALSE)/U336)+VLOOKUP(R336,[4]Start!$C$33:$D$40,2,FALSE)</f>
        <v>72.321031344792715</v>
      </c>
      <c r="AA336" s="185"/>
      <c r="AB336" s="179"/>
    </row>
    <row r="337" spans="2:28" ht="18.75" customHeight="1" x14ac:dyDescent="0.35">
      <c r="B337" s="195"/>
      <c r="C337" s="204" t="s">
        <v>55</v>
      </c>
      <c r="D337" s="203" t="s">
        <v>997</v>
      </c>
      <c r="E337" s="200" t="s">
        <v>280</v>
      </c>
      <c r="F337" s="200" t="s">
        <v>998</v>
      </c>
      <c r="G337" s="207">
        <v>52249</v>
      </c>
      <c r="H337" s="200" t="s">
        <v>999</v>
      </c>
      <c r="I337" s="200"/>
      <c r="J337" s="202" t="s">
        <v>54</v>
      </c>
      <c r="K337" s="200" t="s">
        <v>304</v>
      </c>
      <c r="L337" s="201" t="s">
        <v>7727</v>
      </c>
      <c r="M337" s="200" t="s">
        <v>110</v>
      </c>
      <c r="N337" s="200" t="s">
        <v>18</v>
      </c>
      <c r="O337" s="200" t="s">
        <v>1000</v>
      </c>
      <c r="P337" s="200" t="s">
        <v>18</v>
      </c>
      <c r="Q337" s="200" t="s">
        <v>18</v>
      </c>
      <c r="R337" s="200" t="s">
        <v>18</v>
      </c>
      <c r="S337" s="200" t="s">
        <v>7536</v>
      </c>
      <c r="T337" s="200" t="s">
        <v>7549</v>
      </c>
      <c r="U337" s="199">
        <v>0.316</v>
      </c>
      <c r="V337" s="200" t="s">
        <v>7549</v>
      </c>
      <c r="W337" s="198">
        <v>321</v>
      </c>
      <c r="X337" s="197">
        <f>(1-VLOOKUP(R337,[4]Start!$H$33:$I$40,2,FALSE)/100)*W337</f>
        <v>279.27</v>
      </c>
      <c r="Y337" s="197">
        <f>VLOOKUP(Q337,[4]Start!$C$9:$D$15,2,FALSE)+VLOOKUP(Q337,[4]Start!$C$23:$D$29,2,FALSE)</f>
        <v>3.1</v>
      </c>
      <c r="Z337" s="196">
        <f>(Y337/U337)+[4]Start!$D$19*(VLOOKUP(Q337,[4]Start!$M$33:$N$39,2,FALSE)/U337)+VLOOKUP(R337,[4]Start!$C$33:$D$40,2,FALSE)</f>
        <v>42.960759493670892</v>
      </c>
      <c r="AA337" s="185"/>
      <c r="AB337" s="179"/>
    </row>
    <row r="338" spans="2:28" ht="18.75" customHeight="1" x14ac:dyDescent="0.35">
      <c r="B338" s="195"/>
      <c r="C338" s="204" t="s">
        <v>55</v>
      </c>
      <c r="D338" s="203" t="s">
        <v>1002</v>
      </c>
      <c r="E338" s="200" t="s">
        <v>280</v>
      </c>
      <c r="F338" s="200" t="s">
        <v>998</v>
      </c>
      <c r="G338" s="207">
        <v>52249</v>
      </c>
      <c r="H338" s="200" t="s">
        <v>999</v>
      </c>
      <c r="I338" s="200"/>
      <c r="J338" s="202" t="s">
        <v>54</v>
      </c>
      <c r="K338" s="200" t="s">
        <v>286</v>
      </c>
      <c r="L338" s="201" t="s">
        <v>7726</v>
      </c>
      <c r="M338" s="200" t="s">
        <v>110</v>
      </c>
      <c r="N338" s="200" t="s">
        <v>18</v>
      </c>
      <c r="O338" s="200" t="s">
        <v>1000</v>
      </c>
      <c r="P338" s="200" t="s">
        <v>18</v>
      </c>
      <c r="Q338" s="200" t="s">
        <v>18</v>
      </c>
      <c r="R338" s="200" t="s">
        <v>18</v>
      </c>
      <c r="S338" s="200" t="s">
        <v>7536</v>
      </c>
      <c r="T338" s="200" t="s">
        <v>7549</v>
      </c>
      <c r="U338" s="199">
        <v>0.32079999999999997</v>
      </c>
      <c r="V338" s="200" t="s">
        <v>7549</v>
      </c>
      <c r="W338" s="198">
        <v>321</v>
      </c>
      <c r="X338" s="197">
        <f>(1-VLOOKUP(R338,[4]Start!$H$33:$I$40,2,FALSE)/100)*W338</f>
        <v>279.27</v>
      </c>
      <c r="Y338" s="197">
        <f>VLOOKUP(Q338,[4]Start!$C$9:$D$15,2,FALSE)+VLOOKUP(Q338,[4]Start!$C$23:$D$29,2,FALSE)</f>
        <v>3.1</v>
      </c>
      <c r="Z338" s="196">
        <f>(Y338/U338)+[4]Start!$D$19*(VLOOKUP(Q338,[4]Start!$M$33:$N$39,2,FALSE)/U338)+VLOOKUP(R338,[4]Start!$C$33:$D$40,2,FALSE)</f>
        <v>42.34339152119702</v>
      </c>
      <c r="AA338" s="185"/>
      <c r="AB338" s="179"/>
    </row>
    <row r="339" spans="2:28" ht="18.75" customHeight="1" x14ac:dyDescent="0.35">
      <c r="B339" s="195"/>
      <c r="C339" s="204" t="s">
        <v>55</v>
      </c>
      <c r="D339" s="203" t="s">
        <v>1006</v>
      </c>
      <c r="E339" s="200" t="s">
        <v>280</v>
      </c>
      <c r="F339" s="200" t="s">
        <v>998</v>
      </c>
      <c r="G339" s="207">
        <v>52249</v>
      </c>
      <c r="H339" s="200" t="s">
        <v>999</v>
      </c>
      <c r="I339" s="200"/>
      <c r="J339" s="202" t="s">
        <v>54</v>
      </c>
      <c r="K339" s="200" t="s">
        <v>293</v>
      </c>
      <c r="L339" s="201" t="s">
        <v>7725</v>
      </c>
      <c r="M339" s="200" t="s">
        <v>110</v>
      </c>
      <c r="N339" s="200" t="s">
        <v>18</v>
      </c>
      <c r="O339" s="200" t="s">
        <v>1007</v>
      </c>
      <c r="P339" s="200" t="s">
        <v>18</v>
      </c>
      <c r="Q339" s="200" t="s">
        <v>18</v>
      </c>
      <c r="R339" s="200" t="s">
        <v>18</v>
      </c>
      <c r="S339" s="200" t="s">
        <v>7536</v>
      </c>
      <c r="T339" s="200" t="s">
        <v>7549</v>
      </c>
      <c r="U339" s="199">
        <v>0.33760000000000001</v>
      </c>
      <c r="V339" s="200" t="s">
        <v>7549</v>
      </c>
      <c r="W339" s="198">
        <v>663</v>
      </c>
      <c r="X339" s="197">
        <f>(1-VLOOKUP(R339,[4]Start!$H$33:$I$40,2,FALSE)/100)*W339</f>
        <v>576.80999999999995</v>
      </c>
      <c r="Y339" s="197">
        <f>VLOOKUP(Q339,[4]Start!$C$9:$D$15,2,FALSE)+VLOOKUP(Q339,[4]Start!$C$23:$D$29,2,FALSE)</f>
        <v>3.1</v>
      </c>
      <c r="Z339" s="196">
        <f>(Y339/U339)+[4]Start!$D$19*(VLOOKUP(Q339,[4]Start!$M$33:$N$39,2,FALSE)/U339)+VLOOKUP(R339,[4]Start!$C$33:$D$40,2,FALSE)</f>
        <v>40.320853080568725</v>
      </c>
      <c r="AA339" s="185"/>
      <c r="AB339" s="179"/>
    </row>
    <row r="340" spans="2:28" ht="18.75" customHeight="1" x14ac:dyDescent="0.35">
      <c r="B340" s="195"/>
      <c r="C340" s="204" t="s">
        <v>55</v>
      </c>
      <c r="D340" s="203" t="s">
        <v>1009</v>
      </c>
      <c r="E340" s="200" t="s">
        <v>280</v>
      </c>
      <c r="F340" s="200" t="s">
        <v>998</v>
      </c>
      <c r="G340" s="207">
        <v>52249</v>
      </c>
      <c r="H340" s="200" t="s">
        <v>999</v>
      </c>
      <c r="I340" s="200"/>
      <c r="J340" s="202" t="s">
        <v>54</v>
      </c>
      <c r="K340" s="200" t="s">
        <v>290</v>
      </c>
      <c r="L340" s="201" t="s">
        <v>7724</v>
      </c>
      <c r="M340" s="200" t="s">
        <v>110</v>
      </c>
      <c r="N340" s="200" t="s">
        <v>18</v>
      </c>
      <c r="O340" s="200" t="s">
        <v>1007</v>
      </c>
      <c r="P340" s="200" t="s">
        <v>18</v>
      </c>
      <c r="Q340" s="200" t="s">
        <v>18</v>
      </c>
      <c r="R340" s="200" t="s">
        <v>18</v>
      </c>
      <c r="S340" s="200" t="s">
        <v>7536</v>
      </c>
      <c r="T340" s="200" t="s">
        <v>7549</v>
      </c>
      <c r="U340" s="199">
        <v>0.34</v>
      </c>
      <c r="V340" s="200" t="s">
        <v>7549</v>
      </c>
      <c r="W340" s="198">
        <v>656</v>
      </c>
      <c r="X340" s="197">
        <f>(1-VLOOKUP(R340,[4]Start!$H$33:$I$40,2,FALSE)/100)*W340</f>
        <v>570.72</v>
      </c>
      <c r="Y340" s="197">
        <f>VLOOKUP(Q340,[4]Start!$C$9:$D$15,2,FALSE)+VLOOKUP(Q340,[4]Start!$C$23:$D$29,2,FALSE)</f>
        <v>3.1</v>
      </c>
      <c r="Z340" s="196">
        <f>(Y340/U340)+[4]Start!$D$19*(VLOOKUP(Q340,[4]Start!$M$33:$N$39,2,FALSE)/U340)+VLOOKUP(R340,[4]Start!$C$33:$D$40,2,FALSE)</f>
        <v>40.048235294117646</v>
      </c>
      <c r="AA340" s="185"/>
      <c r="AB340" s="179"/>
    </row>
    <row r="341" spans="2:28" ht="18.75" customHeight="1" x14ac:dyDescent="0.35">
      <c r="B341" s="195"/>
      <c r="C341" s="204" t="s">
        <v>55</v>
      </c>
      <c r="D341" s="203" t="s">
        <v>3191</v>
      </c>
      <c r="E341" s="230" t="s">
        <v>335</v>
      </c>
      <c r="F341" s="200" t="s">
        <v>336</v>
      </c>
      <c r="G341" s="210">
        <v>59368</v>
      </c>
      <c r="H341" s="209" t="s">
        <v>3189</v>
      </c>
      <c r="I341" s="200"/>
      <c r="J341" s="202" t="s">
        <v>54</v>
      </c>
      <c r="K341" s="200" t="s">
        <v>3192</v>
      </c>
      <c r="L341" s="201" t="s">
        <v>7721</v>
      </c>
      <c r="M341" s="200" t="s">
        <v>20</v>
      </c>
      <c r="N341" s="200"/>
      <c r="O341" s="200"/>
      <c r="P341" s="206" t="s">
        <v>20</v>
      </c>
      <c r="Q341" s="200" t="s">
        <v>20</v>
      </c>
      <c r="R341" s="200" t="s">
        <v>432</v>
      </c>
      <c r="S341" s="200" t="s">
        <v>7562</v>
      </c>
      <c r="T341" s="200" t="s">
        <v>7549</v>
      </c>
      <c r="U341" s="199">
        <v>0.41849999999999998</v>
      </c>
      <c r="V341" s="200" t="s">
        <v>7549</v>
      </c>
      <c r="W341" s="208">
        <v>55</v>
      </c>
      <c r="X341" s="197">
        <f>(1-VLOOKUP(R341,[4]Start!$H$33:$I$40,2,FALSE)/100)*W341</f>
        <v>48.95</v>
      </c>
      <c r="Y341" s="197">
        <f>VLOOKUP(Q341,[4]Start!$C$9:$D$15,2,FALSE)+VLOOKUP(Q341,[4]Start!$C$23:$D$29,2,FALSE)</f>
        <v>23.27</v>
      </c>
      <c r="Z341" s="196">
        <f>(Y341/U341)+[4]Start!$D$19*(VLOOKUP(Q341,[4]Start!$M$33:$N$39,2,FALSE)/U341)+VLOOKUP(R341,[4]Start!$C$33:$D$40,2,FALSE)</f>
        <v>68.918399044205501</v>
      </c>
      <c r="AA341" s="185"/>
      <c r="AB341" s="179"/>
    </row>
    <row r="342" spans="2:28" ht="18.75" customHeight="1" x14ac:dyDescent="0.35">
      <c r="B342" s="195"/>
      <c r="C342" s="204" t="s">
        <v>55</v>
      </c>
      <c r="D342" s="203" t="s">
        <v>3193</v>
      </c>
      <c r="E342" s="230" t="s">
        <v>335</v>
      </c>
      <c r="F342" s="200" t="s">
        <v>336</v>
      </c>
      <c r="G342" s="210">
        <v>59368</v>
      </c>
      <c r="H342" s="209" t="s">
        <v>3189</v>
      </c>
      <c r="I342" s="200"/>
      <c r="J342" s="202" t="s">
        <v>54</v>
      </c>
      <c r="K342" s="200" t="s">
        <v>3194</v>
      </c>
      <c r="L342" s="201" t="s">
        <v>7721</v>
      </c>
      <c r="M342" s="200" t="s">
        <v>20</v>
      </c>
      <c r="N342" s="200"/>
      <c r="O342" s="200"/>
      <c r="P342" s="206" t="s">
        <v>20</v>
      </c>
      <c r="Q342" s="200" t="s">
        <v>20</v>
      </c>
      <c r="R342" s="200" t="s">
        <v>432</v>
      </c>
      <c r="S342" s="200" t="s">
        <v>7562</v>
      </c>
      <c r="T342" s="200" t="s">
        <v>7549</v>
      </c>
      <c r="U342" s="199">
        <v>0.41849999999999998</v>
      </c>
      <c r="V342" s="200" t="s">
        <v>7549</v>
      </c>
      <c r="W342" s="208">
        <v>55</v>
      </c>
      <c r="X342" s="197">
        <f>(1-VLOOKUP(R342,[4]Start!$H$33:$I$40,2,FALSE)/100)*W342</f>
        <v>48.95</v>
      </c>
      <c r="Y342" s="197">
        <f>VLOOKUP(Q342,[4]Start!$C$9:$D$15,2,FALSE)+VLOOKUP(Q342,[4]Start!$C$23:$D$29,2,FALSE)</f>
        <v>23.27</v>
      </c>
      <c r="Z342" s="196">
        <f>(Y342/U342)+[4]Start!$D$19*(VLOOKUP(Q342,[4]Start!$M$33:$N$39,2,FALSE)/U342)+VLOOKUP(R342,[4]Start!$C$33:$D$40,2,FALSE)</f>
        <v>68.918399044205501</v>
      </c>
      <c r="AA342" s="185"/>
      <c r="AB342" s="179"/>
    </row>
    <row r="343" spans="2:28" ht="18.75" customHeight="1" x14ac:dyDescent="0.35">
      <c r="B343" s="195"/>
      <c r="C343" s="204" t="s">
        <v>55</v>
      </c>
      <c r="D343" s="203" t="s">
        <v>3188</v>
      </c>
      <c r="E343" s="199" t="s">
        <v>335</v>
      </c>
      <c r="F343" s="199" t="s">
        <v>336</v>
      </c>
      <c r="G343" s="213">
        <v>59368</v>
      </c>
      <c r="H343" s="199" t="s">
        <v>3189</v>
      </c>
      <c r="I343" s="199"/>
      <c r="J343" s="202" t="s">
        <v>54</v>
      </c>
      <c r="K343" s="199" t="s">
        <v>3190</v>
      </c>
      <c r="L343" s="201" t="s">
        <v>7721</v>
      </c>
      <c r="M343" s="199" t="s">
        <v>20</v>
      </c>
      <c r="N343" s="199"/>
      <c r="O343" s="199"/>
      <c r="P343" s="199" t="s">
        <v>20</v>
      </c>
      <c r="Q343" s="200" t="s">
        <v>20</v>
      </c>
      <c r="R343" s="200" t="s">
        <v>209</v>
      </c>
      <c r="S343" s="200" t="s">
        <v>7539</v>
      </c>
      <c r="T343" s="200" t="s">
        <v>7549</v>
      </c>
      <c r="U343" s="199">
        <v>0.30980000000000002</v>
      </c>
      <c r="V343" s="200" t="s">
        <v>7549</v>
      </c>
      <c r="W343" s="197">
        <v>55</v>
      </c>
      <c r="X343" s="197">
        <f>(1-VLOOKUP(R343,[4]Start!$H$33:$I$40,2,FALSE)/100)*W343</f>
        <v>48.95</v>
      </c>
      <c r="Y343" s="197">
        <f>VLOOKUP(Q343,[4]Start!$C$9:$D$15,2,FALSE)+VLOOKUP(Q343,[4]Start!$C$23:$D$29,2,FALSE)</f>
        <v>23.27</v>
      </c>
      <c r="Z343" s="196">
        <f>(Y343/U343)+[4]Start!$D$19*(VLOOKUP(Q343,[4]Start!$M$33:$N$39,2,FALSE)/U343)+VLOOKUP(R343,[4]Start!$C$33:$D$40,2,FALSE)</f>
        <v>92.073595868302121</v>
      </c>
      <c r="AA343" s="185"/>
      <c r="AB343" s="179"/>
    </row>
    <row r="344" spans="2:28" ht="18.75" customHeight="1" x14ac:dyDescent="0.35">
      <c r="B344" s="195"/>
      <c r="C344" s="204" t="s">
        <v>55</v>
      </c>
      <c r="D344" s="203" t="s">
        <v>3199</v>
      </c>
      <c r="E344" s="200" t="s">
        <v>335</v>
      </c>
      <c r="F344" s="200" t="s">
        <v>336</v>
      </c>
      <c r="G344" s="207">
        <v>59368</v>
      </c>
      <c r="H344" s="200" t="s">
        <v>3189</v>
      </c>
      <c r="I344" s="200"/>
      <c r="J344" s="202" t="s">
        <v>54</v>
      </c>
      <c r="K344" s="200" t="s">
        <v>3200</v>
      </c>
      <c r="L344" s="201" t="s">
        <v>7721</v>
      </c>
      <c r="M344" s="206" t="s">
        <v>20</v>
      </c>
      <c r="N344" s="206"/>
      <c r="O344" s="206"/>
      <c r="P344" s="206" t="s">
        <v>20</v>
      </c>
      <c r="Q344" s="200" t="s">
        <v>20</v>
      </c>
      <c r="R344" s="200" t="s">
        <v>432</v>
      </c>
      <c r="S344" s="200" t="s">
        <v>7562</v>
      </c>
      <c r="T344" s="200" t="s">
        <v>7549</v>
      </c>
      <c r="U344" s="199">
        <v>0.41849999999999998</v>
      </c>
      <c r="V344" s="200" t="s">
        <v>7549</v>
      </c>
      <c r="W344" s="198">
        <v>355</v>
      </c>
      <c r="X344" s="197">
        <f>(1-VLOOKUP(R344,[4]Start!$H$33:$I$40,2,FALSE)/100)*W344</f>
        <v>315.95</v>
      </c>
      <c r="Y344" s="197">
        <f>VLOOKUP(Q344,[4]Start!$C$9:$D$15,2,FALSE)+VLOOKUP(Q344,[4]Start!$C$23:$D$29,2,FALSE)</f>
        <v>23.27</v>
      </c>
      <c r="Z344" s="196">
        <f>(Y344/U344)+[4]Start!$D$19*(VLOOKUP(Q344,[4]Start!$M$33:$N$39,2,FALSE)/U344)+VLOOKUP(R344,[4]Start!$C$33:$D$40,2,FALSE)</f>
        <v>68.918399044205501</v>
      </c>
      <c r="AA344" s="185"/>
      <c r="AB344" s="179"/>
    </row>
    <row r="345" spans="2:28" ht="18.75" customHeight="1" x14ac:dyDescent="0.35">
      <c r="B345" s="195"/>
      <c r="C345" s="204" t="s">
        <v>55</v>
      </c>
      <c r="D345" s="203" t="s">
        <v>3204</v>
      </c>
      <c r="E345" s="200" t="s">
        <v>335</v>
      </c>
      <c r="F345" s="200" t="s">
        <v>336</v>
      </c>
      <c r="G345" s="210">
        <v>59368</v>
      </c>
      <c r="H345" s="209" t="s">
        <v>3189</v>
      </c>
      <c r="I345" s="200"/>
      <c r="J345" s="202" t="s">
        <v>54</v>
      </c>
      <c r="K345" s="200" t="s">
        <v>3205</v>
      </c>
      <c r="L345" s="201" t="s">
        <v>7723</v>
      </c>
      <c r="M345" s="200" t="s">
        <v>32</v>
      </c>
      <c r="N345" s="200"/>
      <c r="O345" s="200"/>
      <c r="P345" s="206" t="s">
        <v>32</v>
      </c>
      <c r="Q345" s="200" t="s">
        <v>32</v>
      </c>
      <c r="R345" s="200" t="s">
        <v>32</v>
      </c>
      <c r="S345" s="200" t="s">
        <v>7536</v>
      </c>
      <c r="T345" s="200" t="s">
        <v>7549</v>
      </c>
      <c r="U345" s="199">
        <v>0.38500000000000001</v>
      </c>
      <c r="V345" s="200" t="s">
        <v>7549</v>
      </c>
      <c r="W345" s="208">
        <v>614</v>
      </c>
      <c r="X345" s="197">
        <f>(1-VLOOKUP(R345,[4]Start!$H$33:$I$40,2,FALSE)/100)*W345</f>
        <v>478.92</v>
      </c>
      <c r="Y345" s="197">
        <f>VLOOKUP(Q345,[4]Start!$C$9:$D$15,2,FALSE)+VLOOKUP(Q345,[4]Start!$C$23:$D$29,2,FALSE)</f>
        <v>12.53</v>
      </c>
      <c r="Z345" s="196">
        <f>(Y345/U345)+[4]Start!$D$19*(VLOOKUP(Q345,[4]Start!$M$33:$N$39,2,FALSE)/U345)+VLOOKUP(R345,[4]Start!$C$33:$D$40,2,FALSE)</f>
        <v>55.378441558441551</v>
      </c>
      <c r="AA345" s="185"/>
      <c r="AB345" s="179"/>
    </row>
    <row r="346" spans="2:28" ht="18.75" customHeight="1" x14ac:dyDescent="0.35">
      <c r="B346" s="195"/>
      <c r="C346" s="204" t="s">
        <v>55</v>
      </c>
      <c r="D346" s="203" t="s">
        <v>3201</v>
      </c>
      <c r="E346" s="200" t="s">
        <v>335</v>
      </c>
      <c r="F346" s="200" t="s">
        <v>336</v>
      </c>
      <c r="G346" s="207">
        <v>59368</v>
      </c>
      <c r="H346" s="200" t="s">
        <v>3189</v>
      </c>
      <c r="I346" s="200"/>
      <c r="J346" s="202" t="s">
        <v>54</v>
      </c>
      <c r="K346" s="200" t="s">
        <v>3202</v>
      </c>
      <c r="L346" s="201" t="s">
        <v>7723</v>
      </c>
      <c r="M346" s="200" t="s">
        <v>20</v>
      </c>
      <c r="N346" s="200"/>
      <c r="O346" s="200"/>
      <c r="P346" s="200" t="s">
        <v>20</v>
      </c>
      <c r="Q346" s="200" t="s">
        <v>20</v>
      </c>
      <c r="R346" s="200" t="s">
        <v>209</v>
      </c>
      <c r="S346" s="200" t="s">
        <v>7539</v>
      </c>
      <c r="T346" s="200" t="s">
        <v>7549</v>
      </c>
      <c r="U346" s="199">
        <v>0.33839999999999998</v>
      </c>
      <c r="V346" s="200" t="s">
        <v>7549</v>
      </c>
      <c r="W346" s="198">
        <v>112</v>
      </c>
      <c r="X346" s="197">
        <f>(1-VLOOKUP(R346,[4]Start!$H$33:$I$40,2,FALSE)/100)*W346</f>
        <v>99.68</v>
      </c>
      <c r="Y346" s="197">
        <f>VLOOKUP(Q346,[4]Start!$C$9:$D$15,2,FALSE)+VLOOKUP(Q346,[4]Start!$C$23:$D$29,2,FALSE)</f>
        <v>23.27</v>
      </c>
      <c r="Z346" s="196">
        <f>(Y346/U346)+[4]Start!$D$19*(VLOOKUP(Q346,[4]Start!$M$33:$N$39,2,FALSE)/U346)+VLOOKUP(R346,[4]Start!$C$33:$D$40,2,FALSE)</f>
        <v>84.376477541371173</v>
      </c>
      <c r="AA346" s="185"/>
      <c r="AB346" s="179"/>
    </row>
    <row r="347" spans="2:28" ht="18.75" customHeight="1" x14ac:dyDescent="0.35">
      <c r="B347" s="195"/>
      <c r="C347" s="204" t="s">
        <v>55</v>
      </c>
      <c r="D347" s="203" t="s">
        <v>3227</v>
      </c>
      <c r="E347" s="200" t="s">
        <v>3224</v>
      </c>
      <c r="F347" s="206" t="s">
        <v>3225</v>
      </c>
      <c r="G347" s="210">
        <v>65203</v>
      </c>
      <c r="H347" s="209" t="s">
        <v>3219</v>
      </c>
      <c r="I347" s="206"/>
      <c r="J347" s="199" t="s">
        <v>220</v>
      </c>
      <c r="K347" s="200" t="s">
        <v>1085</v>
      </c>
      <c r="L347" s="201" t="s">
        <v>7722</v>
      </c>
      <c r="M347" s="200" t="s">
        <v>20</v>
      </c>
      <c r="N347" s="206" t="s">
        <v>20</v>
      </c>
      <c r="O347" s="200" t="s">
        <v>24</v>
      </c>
      <c r="P347" s="206" t="s">
        <v>20</v>
      </c>
      <c r="Q347" s="200" t="s">
        <v>20</v>
      </c>
      <c r="R347" s="200" t="s">
        <v>432</v>
      </c>
      <c r="S347" s="200" t="s">
        <v>7536</v>
      </c>
      <c r="T347" s="200" t="s">
        <v>7549</v>
      </c>
      <c r="U347" s="199">
        <v>0.3916</v>
      </c>
      <c r="V347" s="200" t="s">
        <v>7549</v>
      </c>
      <c r="W347" s="208">
        <v>25.015000000000001</v>
      </c>
      <c r="X347" s="197">
        <f>(1-VLOOKUP(R347,[4]Start!$H$33:$I$40,2,FALSE)/100)*W347</f>
        <v>22.263349999999999</v>
      </c>
      <c r="Y347" s="197">
        <f>VLOOKUP(Q347,[4]Start!$C$9:$D$15,2,FALSE)+VLOOKUP(Q347,[4]Start!$C$23:$D$29,2,FALSE)</f>
        <v>23.27</v>
      </c>
      <c r="Z347" s="196">
        <f>(Y347/U347)+[4]Start!$D$19*(VLOOKUP(Q347,[4]Start!$M$33:$N$39,2,FALSE)/U347)+VLOOKUP(R347,[4]Start!$C$33:$D$40,2,FALSE)</f>
        <v>73.54954034729316</v>
      </c>
      <c r="AA347" s="185"/>
      <c r="AB347" s="179"/>
    </row>
    <row r="348" spans="2:28" ht="18.75" customHeight="1" x14ac:dyDescent="0.35">
      <c r="B348" s="195"/>
      <c r="C348" s="204" t="s">
        <v>55</v>
      </c>
      <c r="D348" s="203" t="s">
        <v>3228</v>
      </c>
      <c r="E348" s="200" t="s">
        <v>508</v>
      </c>
      <c r="F348" s="200" t="s">
        <v>3229</v>
      </c>
      <c r="G348" s="210">
        <v>26386</v>
      </c>
      <c r="H348" s="209" t="s">
        <v>3229</v>
      </c>
      <c r="I348" s="200"/>
      <c r="J348" s="202" t="s">
        <v>59</v>
      </c>
      <c r="K348" s="200" t="s">
        <v>212</v>
      </c>
      <c r="L348" s="201" t="s">
        <v>7721</v>
      </c>
      <c r="M348" s="200" t="s">
        <v>27</v>
      </c>
      <c r="N348" s="200"/>
      <c r="O348" s="200"/>
      <c r="P348" s="206" t="s">
        <v>27</v>
      </c>
      <c r="Q348" s="200" t="s">
        <v>559</v>
      </c>
      <c r="R348" s="200" t="s">
        <v>559</v>
      </c>
      <c r="S348" s="200" t="s">
        <v>7539</v>
      </c>
      <c r="T348" s="200" t="s">
        <v>7549</v>
      </c>
      <c r="U348" s="199">
        <v>0.30980000000000002</v>
      </c>
      <c r="V348" s="200" t="s">
        <v>7549</v>
      </c>
      <c r="W348" s="208">
        <v>56</v>
      </c>
      <c r="X348" s="197">
        <f>(1-VLOOKUP(R348,[4]Start!$H$33:$I$40,2,FALSE)/100)*W348</f>
        <v>47.6</v>
      </c>
      <c r="Y348" s="197">
        <f>VLOOKUP(Q348,[4]Start!$C$9:$D$15,2,FALSE)+VLOOKUP(Q348,[4]Start!$C$23:$D$29,2,FALSE)</f>
        <v>33.223832923832894</v>
      </c>
      <c r="Z348" s="196">
        <f>(Y348/U348)+[4]Start!$D$19*(VLOOKUP(Q348,[4]Start!$M$33:$N$39,2,FALSE)/U348)+VLOOKUP(R348,[4]Start!$C$33:$D$40,2,FALSE)</f>
        <v>130.4765426850642</v>
      </c>
      <c r="AA348" s="185"/>
      <c r="AB348" s="179"/>
    </row>
    <row r="349" spans="2:28" ht="18.75" customHeight="1" x14ac:dyDescent="0.35">
      <c r="B349" s="195"/>
      <c r="C349" s="204" t="s">
        <v>55</v>
      </c>
      <c r="D349" s="203" t="s">
        <v>3231</v>
      </c>
      <c r="E349" s="200" t="s">
        <v>508</v>
      </c>
      <c r="F349" s="200" t="s">
        <v>3229</v>
      </c>
      <c r="G349" s="210">
        <v>26386</v>
      </c>
      <c r="H349" s="209" t="s">
        <v>3229</v>
      </c>
      <c r="I349" s="200"/>
      <c r="J349" s="202" t="s">
        <v>59</v>
      </c>
      <c r="K349" s="200">
        <v>1</v>
      </c>
      <c r="L349" s="201" t="s">
        <v>7644</v>
      </c>
      <c r="M349" s="200" t="s">
        <v>32</v>
      </c>
      <c r="N349" s="200"/>
      <c r="O349" s="200"/>
      <c r="P349" s="206" t="s">
        <v>32</v>
      </c>
      <c r="Q349" s="200" t="s">
        <v>32</v>
      </c>
      <c r="R349" s="200" t="s">
        <v>32</v>
      </c>
      <c r="S349" s="200" t="s">
        <v>7536</v>
      </c>
      <c r="T349" s="200" t="s">
        <v>7549</v>
      </c>
      <c r="U349" s="199">
        <v>0.36499999999999999</v>
      </c>
      <c r="V349" s="200" t="s">
        <v>7549</v>
      </c>
      <c r="W349" s="208">
        <v>757</v>
      </c>
      <c r="X349" s="197">
        <f>(1-VLOOKUP(R349,[4]Start!$H$33:$I$40,2,FALSE)/100)*W349</f>
        <v>590.46</v>
      </c>
      <c r="Y349" s="197">
        <f>VLOOKUP(Q349,[4]Start!$C$9:$D$15,2,FALSE)+VLOOKUP(Q349,[4]Start!$C$23:$D$29,2,FALSE)</f>
        <v>12.53</v>
      </c>
      <c r="Z349" s="196">
        <f>(Y349/U349)+[4]Start!$D$19*(VLOOKUP(Q349,[4]Start!$M$33:$N$39,2,FALSE)/U349)+VLOOKUP(R349,[4]Start!$C$33:$D$40,2,FALSE)</f>
        <v>58.341643835616438</v>
      </c>
      <c r="AA349" s="185"/>
      <c r="AB349" s="179"/>
    </row>
    <row r="350" spans="2:28" ht="18.75" customHeight="1" x14ac:dyDescent="0.35">
      <c r="B350" s="195"/>
      <c r="C350" s="204" t="s">
        <v>55</v>
      </c>
      <c r="D350" s="203" t="s">
        <v>3259</v>
      </c>
      <c r="E350" s="200" t="s">
        <v>441</v>
      </c>
      <c r="F350" s="200" t="s">
        <v>3260</v>
      </c>
      <c r="G350" s="210">
        <v>6766</v>
      </c>
      <c r="H350" s="209" t="s">
        <v>3261</v>
      </c>
      <c r="I350" s="206"/>
      <c r="J350" s="199" t="s">
        <v>99</v>
      </c>
      <c r="K350" s="200"/>
      <c r="L350" s="201" t="s">
        <v>7720</v>
      </c>
      <c r="M350" s="200" t="s">
        <v>20</v>
      </c>
      <c r="N350" s="206"/>
      <c r="O350" s="200"/>
      <c r="P350" s="199" t="s">
        <v>20</v>
      </c>
      <c r="Q350" s="200" t="s">
        <v>20</v>
      </c>
      <c r="R350" s="200" t="s">
        <v>432</v>
      </c>
      <c r="S350" s="200" t="s">
        <v>7536</v>
      </c>
      <c r="T350" s="200" t="s">
        <v>7549</v>
      </c>
      <c r="U350" s="199">
        <v>0.38169999999999998</v>
      </c>
      <c r="V350" s="200" t="s">
        <v>7549</v>
      </c>
      <c r="W350" s="208">
        <v>40</v>
      </c>
      <c r="X350" s="197">
        <f>(1-VLOOKUP(R350,[4]Start!$H$33:$I$40,2,FALSE)/100)*W350</f>
        <v>35.6</v>
      </c>
      <c r="Y350" s="197">
        <f>VLOOKUP(Q350,[4]Start!$C$9:$D$15,2,FALSE)+VLOOKUP(Q350,[4]Start!$C$23:$D$29,2,FALSE)</f>
        <v>23.27</v>
      </c>
      <c r="Z350" s="196">
        <f>(Y350/U350)+[4]Start!$D$19*(VLOOKUP(Q350,[4]Start!$M$33:$N$39,2,FALSE)/U350)+VLOOKUP(R350,[4]Start!$C$33:$D$40,2,FALSE)</f>
        <v>75.418260413937645</v>
      </c>
      <c r="AA350" s="185"/>
      <c r="AB350" s="179"/>
    </row>
    <row r="351" spans="2:28" ht="18.75" customHeight="1" x14ac:dyDescent="0.35">
      <c r="B351" s="195"/>
      <c r="C351" s="204" t="s">
        <v>55</v>
      </c>
      <c r="D351" s="203" t="s">
        <v>3267</v>
      </c>
      <c r="E351" s="200" t="s">
        <v>270</v>
      </c>
      <c r="F351" s="200" t="s">
        <v>3268</v>
      </c>
      <c r="G351" s="210">
        <v>38436</v>
      </c>
      <c r="H351" s="209" t="s">
        <v>3265</v>
      </c>
      <c r="I351" s="206"/>
      <c r="J351" s="199" t="s">
        <v>59</v>
      </c>
      <c r="K351" s="200" t="s">
        <v>3269</v>
      </c>
      <c r="L351" s="201" t="s">
        <v>7719</v>
      </c>
      <c r="M351" s="200" t="s">
        <v>110</v>
      </c>
      <c r="N351" s="206" t="s">
        <v>32</v>
      </c>
      <c r="O351" s="200" t="s">
        <v>352</v>
      </c>
      <c r="P351" s="199" t="s">
        <v>32</v>
      </c>
      <c r="Q351" s="200" t="s">
        <v>32</v>
      </c>
      <c r="R351" s="200" t="s">
        <v>32</v>
      </c>
      <c r="S351" s="200" t="s">
        <v>7536</v>
      </c>
      <c r="T351" s="200" t="s">
        <v>7549</v>
      </c>
      <c r="U351" s="199">
        <v>0.42499999999999999</v>
      </c>
      <c r="V351" s="200" t="s">
        <v>7549</v>
      </c>
      <c r="W351" s="208">
        <v>61.5</v>
      </c>
      <c r="X351" s="197">
        <f>(1-VLOOKUP(R351,[4]Start!$H$33:$I$40,2,FALSE)/100)*W351</f>
        <v>47.97</v>
      </c>
      <c r="Y351" s="197">
        <f>VLOOKUP(Q351,[4]Start!$C$9:$D$15,2,FALSE)+VLOOKUP(Q351,[4]Start!$C$23:$D$29,2,FALSE)</f>
        <v>12.53</v>
      </c>
      <c r="Z351" s="196">
        <f>(Y351/U351)+[4]Start!$D$19*(VLOOKUP(Q351,[4]Start!$M$33:$N$39,2,FALSE)/U351)+VLOOKUP(R351,[4]Start!$C$33:$D$40,2,FALSE)</f>
        <v>50.288705882352943</v>
      </c>
      <c r="AA351" s="185"/>
      <c r="AB351" s="179"/>
    </row>
    <row r="352" spans="2:28" ht="18.75" customHeight="1" x14ac:dyDescent="0.35">
      <c r="B352" s="195"/>
      <c r="C352" s="204" t="s">
        <v>55</v>
      </c>
      <c r="D352" s="203" t="s">
        <v>3271</v>
      </c>
      <c r="E352" s="199" t="s">
        <v>270</v>
      </c>
      <c r="F352" s="199" t="s">
        <v>3268</v>
      </c>
      <c r="G352" s="207">
        <v>38436</v>
      </c>
      <c r="H352" s="199" t="s">
        <v>3265</v>
      </c>
      <c r="I352" s="199"/>
      <c r="J352" s="199" t="s">
        <v>59</v>
      </c>
      <c r="K352" s="199" t="s">
        <v>3272</v>
      </c>
      <c r="L352" s="201" t="s">
        <v>7719</v>
      </c>
      <c r="M352" s="200" t="s">
        <v>110</v>
      </c>
      <c r="N352" s="206" t="s">
        <v>32</v>
      </c>
      <c r="O352" s="199" t="s">
        <v>352</v>
      </c>
      <c r="P352" s="206" t="s">
        <v>32</v>
      </c>
      <c r="Q352" s="200" t="s">
        <v>32</v>
      </c>
      <c r="R352" s="200" t="s">
        <v>32</v>
      </c>
      <c r="S352" s="200" t="s">
        <v>7536</v>
      </c>
      <c r="T352" s="200" t="s">
        <v>7549</v>
      </c>
      <c r="U352" s="199">
        <v>0.42499999999999999</v>
      </c>
      <c r="V352" s="200" t="s">
        <v>7549</v>
      </c>
      <c r="W352" s="197">
        <v>61.5</v>
      </c>
      <c r="X352" s="197">
        <f>(1-VLOOKUP(R352,[4]Start!$H$33:$I$40,2,FALSE)/100)*W352</f>
        <v>47.97</v>
      </c>
      <c r="Y352" s="197">
        <f>VLOOKUP(Q352,[4]Start!$C$9:$D$15,2,FALSE)+VLOOKUP(Q352,[4]Start!$C$23:$D$29,2,FALSE)</f>
        <v>12.53</v>
      </c>
      <c r="Z352" s="196">
        <f>(Y352/U352)+[4]Start!$D$19*(VLOOKUP(Q352,[4]Start!$M$33:$N$39,2,FALSE)/U352)+VLOOKUP(R352,[4]Start!$C$33:$D$40,2,FALSE)</f>
        <v>50.288705882352943</v>
      </c>
      <c r="AA352" s="185"/>
      <c r="AB352" s="179"/>
    </row>
    <row r="353" spans="2:28" ht="18.75" customHeight="1" x14ac:dyDescent="0.35">
      <c r="B353" s="195"/>
      <c r="C353" s="204" t="s">
        <v>55</v>
      </c>
      <c r="D353" s="203" t="s">
        <v>3274</v>
      </c>
      <c r="E353" s="199" t="s">
        <v>270</v>
      </c>
      <c r="F353" s="199" t="s">
        <v>1088</v>
      </c>
      <c r="G353" s="207">
        <v>38436</v>
      </c>
      <c r="H353" s="199" t="s">
        <v>3265</v>
      </c>
      <c r="I353" s="199"/>
      <c r="J353" s="199" t="s">
        <v>59</v>
      </c>
      <c r="K353" s="199" t="s">
        <v>1085</v>
      </c>
      <c r="L353" s="201" t="s">
        <v>7718</v>
      </c>
      <c r="M353" s="200" t="s">
        <v>32</v>
      </c>
      <c r="N353" s="206"/>
      <c r="O353" s="199"/>
      <c r="P353" s="206" t="s">
        <v>32</v>
      </c>
      <c r="Q353" s="200" t="s">
        <v>32</v>
      </c>
      <c r="R353" s="200" t="s">
        <v>32</v>
      </c>
      <c r="S353" s="200" t="s">
        <v>7536</v>
      </c>
      <c r="T353" s="200" t="s">
        <v>7549</v>
      </c>
      <c r="U353" s="199">
        <v>0.38750000000000001</v>
      </c>
      <c r="V353" s="200" t="s">
        <v>7549</v>
      </c>
      <c r="W353" s="197">
        <v>138.5</v>
      </c>
      <c r="X353" s="197">
        <f>(1-VLOOKUP(R353,[4]Start!$H$33:$I$40,2,FALSE)/100)*W353</f>
        <v>108.03</v>
      </c>
      <c r="Y353" s="197">
        <f>VLOOKUP(Q353,[4]Start!$C$9:$D$15,2,FALSE)+VLOOKUP(Q353,[4]Start!$C$23:$D$29,2,FALSE)</f>
        <v>12.53</v>
      </c>
      <c r="Z353" s="196">
        <f>(Y353/U353)+[4]Start!$D$19*(VLOOKUP(Q353,[4]Start!$M$33:$N$39,2,FALSE)/U353)+VLOOKUP(R353,[4]Start!$C$33:$D$40,2,FALSE)</f>
        <v>55.029548387096774</v>
      </c>
      <c r="AA353" s="185"/>
      <c r="AB353" s="179"/>
    </row>
    <row r="354" spans="2:28" ht="18.75" customHeight="1" x14ac:dyDescent="0.35">
      <c r="B354" s="195"/>
      <c r="C354" s="204" t="s">
        <v>55</v>
      </c>
      <c r="D354" s="203" t="s">
        <v>3276</v>
      </c>
      <c r="E354" s="200" t="s">
        <v>270</v>
      </c>
      <c r="F354" s="200" t="s">
        <v>1088</v>
      </c>
      <c r="G354" s="207">
        <v>38436</v>
      </c>
      <c r="H354" s="200" t="s">
        <v>3265</v>
      </c>
      <c r="I354" s="200"/>
      <c r="J354" s="202" t="s">
        <v>59</v>
      </c>
      <c r="K354" s="200" t="s">
        <v>786</v>
      </c>
      <c r="L354" s="201" t="s">
        <v>7718</v>
      </c>
      <c r="M354" s="200" t="s">
        <v>32</v>
      </c>
      <c r="N354" s="200"/>
      <c r="O354" s="200"/>
      <c r="P354" s="200" t="s">
        <v>32</v>
      </c>
      <c r="Q354" s="200" t="s">
        <v>32</v>
      </c>
      <c r="R354" s="200" t="s">
        <v>32</v>
      </c>
      <c r="S354" s="200" t="s">
        <v>7536</v>
      </c>
      <c r="T354" s="200" t="s">
        <v>7549</v>
      </c>
      <c r="U354" s="199">
        <v>0.38750000000000001</v>
      </c>
      <c r="V354" s="200" t="s">
        <v>7549</v>
      </c>
      <c r="W354" s="198">
        <v>138.5</v>
      </c>
      <c r="X354" s="197">
        <f>(1-VLOOKUP(R354,[4]Start!$H$33:$I$40,2,FALSE)/100)*W354</f>
        <v>108.03</v>
      </c>
      <c r="Y354" s="197">
        <f>VLOOKUP(Q354,[4]Start!$C$9:$D$15,2,FALSE)+VLOOKUP(Q354,[4]Start!$C$23:$D$29,2,FALSE)</f>
        <v>12.53</v>
      </c>
      <c r="Z354" s="196">
        <f>(Y354/U354)+[4]Start!$D$19*(VLOOKUP(Q354,[4]Start!$M$33:$N$39,2,FALSE)/U354)+VLOOKUP(R354,[4]Start!$C$33:$D$40,2,FALSE)</f>
        <v>55.029548387096774</v>
      </c>
      <c r="AA354" s="185"/>
      <c r="AB354" s="179"/>
    </row>
    <row r="355" spans="2:28" ht="18.75" customHeight="1" x14ac:dyDescent="0.35">
      <c r="B355" s="195"/>
      <c r="C355" s="204" t="s">
        <v>55</v>
      </c>
      <c r="D355" s="203" t="s">
        <v>3289</v>
      </c>
      <c r="E355" s="200" t="s">
        <v>926</v>
      </c>
      <c r="F355" s="206" t="s">
        <v>3290</v>
      </c>
      <c r="G355" s="210">
        <v>76744</v>
      </c>
      <c r="H355" s="209" t="s">
        <v>3291</v>
      </c>
      <c r="I355" s="206" t="s">
        <v>3292</v>
      </c>
      <c r="J355" s="199" t="s">
        <v>98</v>
      </c>
      <c r="K355" s="200"/>
      <c r="L355" s="201" t="s">
        <v>7717</v>
      </c>
      <c r="M355" s="200" t="s">
        <v>110</v>
      </c>
      <c r="N355" s="206" t="s">
        <v>20</v>
      </c>
      <c r="O355" s="200" t="s">
        <v>3293</v>
      </c>
      <c r="P355" s="206" t="s">
        <v>20</v>
      </c>
      <c r="Q355" s="200" t="s">
        <v>20</v>
      </c>
      <c r="R355" s="200" t="s">
        <v>432</v>
      </c>
      <c r="S355" s="200" t="s">
        <v>7536</v>
      </c>
      <c r="T355" s="200" t="s">
        <v>7549</v>
      </c>
      <c r="U355" s="199">
        <v>0.39269999999999999</v>
      </c>
      <c r="V355" s="200" t="s">
        <v>7549</v>
      </c>
      <c r="W355" s="208">
        <v>59</v>
      </c>
      <c r="X355" s="197">
        <f>(1-VLOOKUP(R355,[4]Start!$H$33:$I$40,2,FALSE)/100)*W355</f>
        <v>52.51</v>
      </c>
      <c r="Y355" s="197">
        <f>VLOOKUP(Q355,[4]Start!$C$9:$D$15,2,FALSE)+VLOOKUP(Q355,[4]Start!$C$23:$D$29,2,FALSE)</f>
        <v>23.27</v>
      </c>
      <c r="Z355" s="196">
        <f>(Y355/U355)+[4]Start!$D$19*(VLOOKUP(Q355,[4]Start!$M$33:$N$39,2,FALSE)/U355)+VLOOKUP(R355,[4]Start!$C$33:$D$40,2,FALSE)</f>
        <v>73.347720906544438</v>
      </c>
      <c r="AA355" s="185"/>
      <c r="AB355" s="179"/>
    </row>
    <row r="356" spans="2:28" ht="18.75" customHeight="1" x14ac:dyDescent="0.35">
      <c r="B356" s="195"/>
      <c r="C356" s="204" t="s">
        <v>55</v>
      </c>
      <c r="D356" s="203" t="s">
        <v>3306</v>
      </c>
      <c r="E356" s="200" t="s">
        <v>3304</v>
      </c>
      <c r="F356" s="200" t="s">
        <v>3307</v>
      </c>
      <c r="G356" s="207">
        <v>42275</v>
      </c>
      <c r="H356" s="200" t="s">
        <v>3299</v>
      </c>
      <c r="I356" s="200"/>
      <c r="J356" s="202" t="s">
        <v>54</v>
      </c>
      <c r="K356" s="200" t="s">
        <v>786</v>
      </c>
      <c r="L356" s="201" t="s">
        <v>7523</v>
      </c>
      <c r="M356" s="200" t="s">
        <v>27</v>
      </c>
      <c r="N356" s="200"/>
      <c r="O356" s="200"/>
      <c r="P356" s="206" t="s">
        <v>27</v>
      </c>
      <c r="Q356" s="200" t="s">
        <v>559</v>
      </c>
      <c r="R356" s="200" t="s">
        <v>559</v>
      </c>
      <c r="S356" s="200" t="s">
        <v>7562</v>
      </c>
      <c r="T356" s="200" t="s">
        <v>7549</v>
      </c>
      <c r="U356" s="199">
        <v>0.38</v>
      </c>
      <c r="V356" s="200" t="s">
        <v>7549</v>
      </c>
      <c r="W356" s="198">
        <v>60</v>
      </c>
      <c r="X356" s="197">
        <f>(1-VLOOKUP(R356,[4]Start!$H$33:$I$40,2,FALSE)/100)*W356</f>
        <v>51</v>
      </c>
      <c r="Y356" s="197">
        <f>VLOOKUP(Q356,[4]Start!$C$9:$D$15,2,FALSE)+VLOOKUP(Q356,[4]Start!$C$23:$D$29,2,FALSE)</f>
        <v>33.223832923832894</v>
      </c>
      <c r="Z356" s="196">
        <f>(Y356/U356)+[4]Start!$D$19*(VLOOKUP(Q356,[4]Start!$M$33:$N$39,2,FALSE)/U356)+VLOOKUP(R356,[4]Start!$C$33:$D$40,2,FALSE)</f>
        <v>106.55745506271813</v>
      </c>
      <c r="AA356" s="185"/>
      <c r="AB356" s="179"/>
    </row>
    <row r="357" spans="2:28" ht="18.75" customHeight="1" x14ac:dyDescent="0.35">
      <c r="B357" s="195"/>
      <c r="C357" s="204" t="s">
        <v>55</v>
      </c>
      <c r="D357" s="203" t="s">
        <v>3315</v>
      </c>
      <c r="E357" s="200" t="s">
        <v>3316</v>
      </c>
      <c r="F357" s="200" t="s">
        <v>3317</v>
      </c>
      <c r="G357" s="210">
        <v>97080</v>
      </c>
      <c r="H357" s="209" t="s">
        <v>3311</v>
      </c>
      <c r="I357" s="200" t="s">
        <v>3318</v>
      </c>
      <c r="J357" s="202" t="s">
        <v>127</v>
      </c>
      <c r="K357" s="200" t="s">
        <v>3319</v>
      </c>
      <c r="L357" s="201" t="s">
        <v>7716</v>
      </c>
      <c r="M357" s="200" t="s">
        <v>20</v>
      </c>
      <c r="N357" s="200"/>
      <c r="O357" s="200"/>
      <c r="P357" s="206" t="s">
        <v>20</v>
      </c>
      <c r="Q357" s="200" t="s">
        <v>20</v>
      </c>
      <c r="R357" s="200" t="s">
        <v>432</v>
      </c>
      <c r="S357" s="200" t="s">
        <v>7562</v>
      </c>
      <c r="T357" s="200" t="s">
        <v>7549</v>
      </c>
      <c r="U357" s="199">
        <v>0.40949999999999998</v>
      </c>
      <c r="V357" s="200" t="s">
        <v>7549</v>
      </c>
      <c r="W357" s="208">
        <v>23</v>
      </c>
      <c r="X357" s="197">
        <f>(1-VLOOKUP(R357,[4]Start!$H$33:$I$40,2,FALSE)/100)*W357</f>
        <v>20.47</v>
      </c>
      <c r="Y357" s="197">
        <f>VLOOKUP(Q357,[4]Start!$C$9:$D$15,2,FALSE)+VLOOKUP(Q357,[4]Start!$C$23:$D$29,2,FALSE)</f>
        <v>23.27</v>
      </c>
      <c r="Z357" s="196">
        <f>(Y357/U357)+[4]Start!$D$19*(VLOOKUP(Q357,[4]Start!$M$33:$N$39,2,FALSE)/U357)+VLOOKUP(R357,[4]Start!$C$33:$D$40,2,FALSE)</f>
        <v>70.400122100122104</v>
      </c>
      <c r="AA357" s="185"/>
      <c r="AB357" s="179"/>
    </row>
    <row r="358" spans="2:28" ht="18.75" customHeight="1" x14ac:dyDescent="0.35">
      <c r="B358" s="195"/>
      <c r="C358" s="204" t="s">
        <v>55</v>
      </c>
      <c r="D358" s="203" t="s">
        <v>3321</v>
      </c>
      <c r="E358" s="200" t="s">
        <v>3316</v>
      </c>
      <c r="F358" s="206" t="s">
        <v>3317</v>
      </c>
      <c r="G358" s="210">
        <v>97080</v>
      </c>
      <c r="H358" s="209" t="s">
        <v>3311</v>
      </c>
      <c r="I358" s="206" t="s">
        <v>3318</v>
      </c>
      <c r="J358" s="199" t="s">
        <v>127</v>
      </c>
      <c r="K358" s="200" t="s">
        <v>3322</v>
      </c>
      <c r="L358" s="201" t="s">
        <v>7616</v>
      </c>
      <c r="M358" s="200" t="s">
        <v>20</v>
      </c>
      <c r="N358" s="206"/>
      <c r="O358" s="200"/>
      <c r="P358" s="206" t="s">
        <v>20</v>
      </c>
      <c r="Q358" s="200" t="s">
        <v>20</v>
      </c>
      <c r="R358" s="200" t="s">
        <v>432</v>
      </c>
      <c r="S358" s="200" t="s">
        <v>7562</v>
      </c>
      <c r="T358" s="200" t="s">
        <v>7549</v>
      </c>
      <c r="U358" s="199">
        <v>0.50849999999999995</v>
      </c>
      <c r="V358" s="200" t="s">
        <v>7549</v>
      </c>
      <c r="W358" s="208">
        <v>25</v>
      </c>
      <c r="X358" s="197">
        <f>(1-VLOOKUP(R358,[4]Start!$H$33:$I$40,2,FALSE)/100)*W358</f>
        <v>22.25</v>
      </c>
      <c r="Y358" s="197">
        <f>VLOOKUP(Q358,[4]Start!$C$9:$D$15,2,FALSE)+VLOOKUP(Q358,[4]Start!$C$23:$D$29,2,FALSE)</f>
        <v>23.27</v>
      </c>
      <c r="Z358" s="196">
        <f>(Y358/U358)+[4]Start!$D$19*(VLOOKUP(Q358,[4]Start!$M$33:$N$39,2,FALSE)/U358)+VLOOKUP(R358,[4]Start!$C$33:$D$40,2,FALSE)</f>
        <v>56.985939036381517</v>
      </c>
      <c r="AA358" s="185"/>
      <c r="AB358" s="179"/>
    </row>
    <row r="359" spans="2:28" ht="18.75" customHeight="1" x14ac:dyDescent="0.35">
      <c r="B359" s="195"/>
      <c r="C359" s="204" t="s">
        <v>55</v>
      </c>
      <c r="D359" s="203" t="s">
        <v>3324</v>
      </c>
      <c r="E359" s="200" t="s">
        <v>3316</v>
      </c>
      <c r="F359" s="200" t="s">
        <v>3317</v>
      </c>
      <c r="G359" s="207">
        <v>97080</v>
      </c>
      <c r="H359" s="200" t="s">
        <v>3311</v>
      </c>
      <c r="I359" s="200" t="s">
        <v>3318</v>
      </c>
      <c r="J359" s="202" t="s">
        <v>127</v>
      </c>
      <c r="K359" s="200" t="s">
        <v>3325</v>
      </c>
      <c r="L359" s="201" t="s">
        <v>7598</v>
      </c>
      <c r="M359" s="200" t="s">
        <v>20</v>
      </c>
      <c r="N359" s="200"/>
      <c r="O359" s="200"/>
      <c r="P359" s="200" t="s">
        <v>20</v>
      </c>
      <c r="Q359" s="200" t="s">
        <v>20</v>
      </c>
      <c r="R359" s="200" t="s">
        <v>432</v>
      </c>
      <c r="S359" s="200" t="s">
        <v>7562</v>
      </c>
      <c r="T359" s="200" t="s">
        <v>7549</v>
      </c>
      <c r="U359" s="199">
        <v>0.58050000000000002</v>
      </c>
      <c r="V359" s="200" t="s">
        <v>7549</v>
      </c>
      <c r="W359" s="198">
        <v>29.5</v>
      </c>
      <c r="X359" s="197">
        <f>(1-VLOOKUP(R359,[4]Start!$H$33:$I$40,2,FALSE)/100)*W359</f>
        <v>26.254999999999999</v>
      </c>
      <c r="Y359" s="197">
        <f>VLOOKUP(Q359,[4]Start!$C$9:$D$15,2,FALSE)+VLOOKUP(Q359,[4]Start!$C$23:$D$29,2,FALSE)</f>
        <v>23.27</v>
      </c>
      <c r="Z359" s="196">
        <f>(Y359/U359)+[4]Start!$D$19*(VLOOKUP(Q359,[4]Start!$M$33:$N$39,2,FALSE)/U359)+VLOOKUP(R359,[4]Start!$C$33:$D$40,2,FALSE)</f>
        <v>50.103962101636519</v>
      </c>
      <c r="AA359" s="185"/>
      <c r="AB359" s="179"/>
    </row>
    <row r="360" spans="2:28" ht="18.75" customHeight="1" x14ac:dyDescent="0.35">
      <c r="B360" s="195"/>
      <c r="C360" s="204" t="s">
        <v>55</v>
      </c>
      <c r="D360" s="203" t="s">
        <v>3327</v>
      </c>
      <c r="E360" s="200" t="s">
        <v>3316</v>
      </c>
      <c r="F360" s="200" t="s">
        <v>3317</v>
      </c>
      <c r="G360" s="210">
        <v>97080</v>
      </c>
      <c r="H360" s="209" t="s">
        <v>3311</v>
      </c>
      <c r="I360" s="200" t="s">
        <v>3318</v>
      </c>
      <c r="J360" s="202" t="s">
        <v>127</v>
      </c>
      <c r="K360" s="200" t="s">
        <v>3328</v>
      </c>
      <c r="L360" s="201" t="s">
        <v>7715</v>
      </c>
      <c r="M360" s="200" t="s">
        <v>20</v>
      </c>
      <c r="N360" s="200"/>
      <c r="O360" s="200"/>
      <c r="P360" s="206" t="s">
        <v>20</v>
      </c>
      <c r="Q360" s="200" t="s">
        <v>20</v>
      </c>
      <c r="R360" s="200" t="s">
        <v>432</v>
      </c>
      <c r="S360" s="200" t="s">
        <v>7562</v>
      </c>
      <c r="T360" s="200" t="s">
        <v>7549</v>
      </c>
      <c r="U360" s="199">
        <v>0.5625</v>
      </c>
      <c r="V360" s="200" t="s">
        <v>7549</v>
      </c>
      <c r="W360" s="208">
        <v>44.5</v>
      </c>
      <c r="X360" s="197">
        <f>(1-VLOOKUP(R360,[4]Start!$H$33:$I$40,2,FALSE)/100)*W360</f>
        <v>39.605000000000004</v>
      </c>
      <c r="Y360" s="197">
        <f>VLOOKUP(Q360,[4]Start!$C$9:$D$15,2,FALSE)+VLOOKUP(Q360,[4]Start!$C$23:$D$29,2,FALSE)</f>
        <v>23.27</v>
      </c>
      <c r="Z360" s="196">
        <f>(Y360/U360)+[4]Start!$D$19*(VLOOKUP(Q360,[4]Start!$M$33:$N$39,2,FALSE)/U360)+VLOOKUP(R360,[4]Start!$C$33:$D$40,2,FALSE)</f>
        <v>51.659288888888888</v>
      </c>
      <c r="AA360" s="185"/>
      <c r="AB360" s="179"/>
    </row>
    <row r="361" spans="2:28" ht="18.75" customHeight="1" x14ac:dyDescent="0.35">
      <c r="B361" s="195"/>
      <c r="C361" s="204" t="s">
        <v>55</v>
      </c>
      <c r="D361" s="203" t="s">
        <v>3351</v>
      </c>
      <c r="E361" s="200" t="s">
        <v>1468</v>
      </c>
      <c r="F361" s="200" t="s">
        <v>3352</v>
      </c>
      <c r="G361" s="207">
        <v>39326</v>
      </c>
      <c r="H361" s="200" t="s">
        <v>3352</v>
      </c>
      <c r="I361" s="200"/>
      <c r="J361" s="202" t="s">
        <v>99</v>
      </c>
      <c r="K361" s="200" t="s">
        <v>3352</v>
      </c>
      <c r="L361" s="201" t="s">
        <v>7591</v>
      </c>
      <c r="M361" s="200" t="s">
        <v>20</v>
      </c>
      <c r="N361" s="200"/>
      <c r="O361" s="200"/>
      <c r="P361" s="200" t="s">
        <v>20</v>
      </c>
      <c r="Q361" s="200" t="s">
        <v>20</v>
      </c>
      <c r="R361" s="200" t="s">
        <v>432</v>
      </c>
      <c r="S361" s="200" t="s">
        <v>7536</v>
      </c>
      <c r="T361" s="200" t="s">
        <v>7549</v>
      </c>
      <c r="U361" s="199">
        <v>0.38059999999999999</v>
      </c>
      <c r="V361" s="200" t="s">
        <v>7549</v>
      </c>
      <c r="W361" s="198">
        <v>27</v>
      </c>
      <c r="X361" s="197">
        <f>(1-VLOOKUP(R361,[4]Start!$H$33:$I$40,2,FALSE)/100)*W361</f>
        <v>24.03</v>
      </c>
      <c r="Y361" s="197">
        <f>VLOOKUP(Q361,[4]Start!$C$9:$D$15,2,FALSE)+VLOOKUP(Q361,[4]Start!$C$23:$D$29,2,FALSE)</f>
        <v>23.27</v>
      </c>
      <c r="Z361" s="196">
        <f>(Y361/U361)+[4]Start!$D$19*(VLOOKUP(Q361,[4]Start!$M$33:$N$39,2,FALSE)/U361)+VLOOKUP(R361,[4]Start!$C$33:$D$40,2,FALSE)</f>
        <v>75.631897004729382</v>
      </c>
      <c r="AA361" s="185"/>
      <c r="AB361" s="179"/>
    </row>
    <row r="362" spans="2:28" ht="18.75" customHeight="1" x14ac:dyDescent="0.35">
      <c r="B362" s="195"/>
      <c r="C362" s="204" t="s">
        <v>55</v>
      </c>
      <c r="D362" s="203" t="s">
        <v>3359</v>
      </c>
      <c r="E362" s="199" t="s">
        <v>575</v>
      </c>
      <c r="F362" s="199" t="s">
        <v>3355</v>
      </c>
      <c r="G362" s="213">
        <v>85406</v>
      </c>
      <c r="H362" s="199" t="s">
        <v>3355</v>
      </c>
      <c r="I362" s="199" t="s">
        <v>3356</v>
      </c>
      <c r="J362" s="199" t="s">
        <v>127</v>
      </c>
      <c r="K362" s="199" t="s">
        <v>3360</v>
      </c>
      <c r="L362" s="201" t="s">
        <v>7644</v>
      </c>
      <c r="M362" s="212" t="s">
        <v>27</v>
      </c>
      <c r="N362" s="212"/>
      <c r="O362" s="206"/>
      <c r="P362" s="206" t="s">
        <v>27</v>
      </c>
      <c r="Q362" s="200" t="s">
        <v>559</v>
      </c>
      <c r="R362" s="200" t="s">
        <v>559</v>
      </c>
      <c r="S362" s="200" t="s">
        <v>7539</v>
      </c>
      <c r="T362" s="200" t="s">
        <v>7549</v>
      </c>
      <c r="U362" s="199">
        <v>0.31759999999999999</v>
      </c>
      <c r="V362" s="200" t="s">
        <v>7549</v>
      </c>
      <c r="W362" s="197">
        <v>46</v>
      </c>
      <c r="X362" s="197">
        <f>(1-VLOOKUP(R362,[4]Start!$H$33:$I$40,2,FALSE)/100)*W362</f>
        <v>39.1</v>
      </c>
      <c r="Y362" s="197">
        <f>VLOOKUP(Q362,[4]Start!$C$9:$D$15,2,FALSE)+VLOOKUP(Q362,[4]Start!$C$23:$D$29,2,FALSE)</f>
        <v>33.223832923832894</v>
      </c>
      <c r="Z362" s="196">
        <f>(Y362/U362)+[4]Start!$D$19*(VLOOKUP(Q362,[4]Start!$M$33:$N$39,2,FALSE)/U362)+VLOOKUP(R362,[4]Start!$C$33:$D$40,2,FALSE)</f>
        <v>127.29670316068292</v>
      </c>
      <c r="AA362" s="185"/>
      <c r="AB362" s="179"/>
    </row>
    <row r="363" spans="2:28" ht="18.75" customHeight="1" x14ac:dyDescent="0.35">
      <c r="B363" s="195"/>
      <c r="C363" s="204" t="s">
        <v>55</v>
      </c>
      <c r="D363" s="203" t="s">
        <v>3362</v>
      </c>
      <c r="E363" s="199" t="s">
        <v>575</v>
      </c>
      <c r="F363" s="199" t="s">
        <v>3355</v>
      </c>
      <c r="G363" s="207">
        <v>85406</v>
      </c>
      <c r="H363" s="199" t="s">
        <v>3355</v>
      </c>
      <c r="I363" s="199" t="s">
        <v>3356</v>
      </c>
      <c r="J363" s="199" t="s">
        <v>127</v>
      </c>
      <c r="K363" s="199" t="s">
        <v>3363</v>
      </c>
      <c r="L363" s="201" t="s">
        <v>7714</v>
      </c>
      <c r="M363" s="200" t="s">
        <v>110</v>
      </c>
      <c r="N363" s="206" t="s">
        <v>32</v>
      </c>
      <c r="O363" s="199" t="s">
        <v>578</v>
      </c>
      <c r="P363" s="200" t="s">
        <v>32</v>
      </c>
      <c r="Q363" s="200" t="s">
        <v>32</v>
      </c>
      <c r="R363" s="200" t="s">
        <v>32</v>
      </c>
      <c r="S363" s="200" t="s">
        <v>7536</v>
      </c>
      <c r="T363" s="200" t="s">
        <v>7549</v>
      </c>
      <c r="U363" s="199">
        <v>0.45250000000000001</v>
      </c>
      <c r="V363" s="200" t="s">
        <v>7549</v>
      </c>
      <c r="W363" s="197">
        <v>472</v>
      </c>
      <c r="X363" s="197">
        <f>(1-VLOOKUP(R363,[4]Start!$H$33:$I$40,2,FALSE)/100)*W363</f>
        <v>368.16</v>
      </c>
      <c r="Y363" s="197">
        <f>VLOOKUP(Q363,[4]Start!$C$9:$D$15,2,FALSE)+VLOOKUP(Q363,[4]Start!$C$23:$D$29,2,FALSE)</f>
        <v>12.53</v>
      </c>
      <c r="Z363" s="196">
        <f>(Y363/U363)+[4]Start!$D$19*(VLOOKUP(Q363,[4]Start!$M$33:$N$39,2,FALSE)/U363)+VLOOKUP(R363,[4]Start!$C$33:$D$40,2,FALSE)</f>
        <v>47.311491712707181</v>
      </c>
      <c r="AA363" s="185"/>
      <c r="AB363" s="179"/>
    </row>
    <row r="364" spans="2:28" ht="18.75" customHeight="1" x14ac:dyDescent="0.35">
      <c r="B364" s="195"/>
      <c r="C364" s="204" t="s">
        <v>55</v>
      </c>
      <c r="D364" s="203" t="s">
        <v>3374</v>
      </c>
      <c r="E364" s="200" t="s">
        <v>3366</v>
      </c>
      <c r="F364" s="200" t="s">
        <v>95</v>
      </c>
      <c r="G364" s="207">
        <v>53910</v>
      </c>
      <c r="H364" s="200" t="s">
        <v>3368</v>
      </c>
      <c r="I364" s="200" t="s">
        <v>3369</v>
      </c>
      <c r="J364" s="202" t="s">
        <v>54</v>
      </c>
      <c r="K364" s="200" t="s">
        <v>3375</v>
      </c>
      <c r="L364" s="201" t="s">
        <v>7713</v>
      </c>
      <c r="M364" s="200" t="s">
        <v>20</v>
      </c>
      <c r="N364" s="200"/>
      <c r="O364" s="200"/>
      <c r="P364" s="200" t="s">
        <v>20</v>
      </c>
      <c r="Q364" s="200" t="s">
        <v>20</v>
      </c>
      <c r="R364" s="200" t="s">
        <v>432</v>
      </c>
      <c r="S364" s="200" t="s">
        <v>7536</v>
      </c>
      <c r="T364" s="200" t="s">
        <v>7549</v>
      </c>
      <c r="U364" s="199">
        <v>0.38059999999999999</v>
      </c>
      <c r="V364" s="200" t="s">
        <v>7549</v>
      </c>
      <c r="W364" s="198">
        <v>15.1</v>
      </c>
      <c r="X364" s="197">
        <f>(1-VLOOKUP(R364,[4]Start!$H$33:$I$40,2,FALSE)/100)*W364</f>
        <v>13.439</v>
      </c>
      <c r="Y364" s="197">
        <f>VLOOKUP(Q364,[4]Start!$C$9:$D$15,2,FALSE)+VLOOKUP(Q364,[4]Start!$C$23:$D$29,2,FALSE)</f>
        <v>23.27</v>
      </c>
      <c r="Z364" s="196">
        <f>(Y364/U364)+[4]Start!$D$19*(VLOOKUP(Q364,[4]Start!$M$33:$N$39,2,FALSE)/U364)+VLOOKUP(R364,[4]Start!$C$33:$D$40,2,FALSE)</f>
        <v>75.631897004729382</v>
      </c>
      <c r="AA364" s="185"/>
      <c r="AB364" s="179"/>
    </row>
    <row r="365" spans="2:28" ht="18.75" customHeight="1" x14ac:dyDescent="0.35">
      <c r="B365" s="195"/>
      <c r="C365" s="204" t="s">
        <v>55</v>
      </c>
      <c r="D365" s="203" t="s">
        <v>3365</v>
      </c>
      <c r="E365" s="199" t="s">
        <v>3366</v>
      </c>
      <c r="F365" s="199" t="s">
        <v>3367</v>
      </c>
      <c r="G365" s="213">
        <v>53909</v>
      </c>
      <c r="H365" s="199" t="s">
        <v>3368</v>
      </c>
      <c r="I365" s="199" t="s">
        <v>3369</v>
      </c>
      <c r="J365" s="199" t="s">
        <v>54</v>
      </c>
      <c r="K365" s="199" t="s">
        <v>3370</v>
      </c>
      <c r="L365" s="201" t="s">
        <v>7608</v>
      </c>
      <c r="M365" s="199" t="s">
        <v>20</v>
      </c>
      <c r="N365" s="200" t="s">
        <v>3371</v>
      </c>
      <c r="O365" s="200" t="s">
        <v>3372</v>
      </c>
      <c r="P365" s="206" t="s">
        <v>18</v>
      </c>
      <c r="Q365" s="200" t="s">
        <v>18</v>
      </c>
      <c r="R365" s="200" t="s">
        <v>18</v>
      </c>
      <c r="S365" s="200" t="s">
        <v>7536</v>
      </c>
      <c r="T365" s="200" t="s">
        <v>7549</v>
      </c>
      <c r="U365" s="199">
        <v>0.31359999999999999</v>
      </c>
      <c r="V365" s="200" t="s">
        <v>7549</v>
      </c>
      <c r="W365" s="197">
        <v>19.5</v>
      </c>
      <c r="X365" s="197">
        <f>(1-VLOOKUP(R365,[4]Start!$H$33:$I$40,2,FALSE)/100)*W365</f>
        <v>16.965</v>
      </c>
      <c r="Y365" s="197">
        <f>VLOOKUP(Q365,[4]Start!$C$9:$D$15,2,FALSE)+VLOOKUP(Q365,[4]Start!$C$23:$D$29,2,FALSE)</f>
        <v>3.1</v>
      </c>
      <c r="Z365" s="196">
        <f>(Y365/U365)+[4]Start!$D$19*(VLOOKUP(Q365,[4]Start!$M$33:$N$39,2,FALSE)/U365)+VLOOKUP(R365,[4]Start!$C$33:$D$40,2,FALSE)</f>
        <v>43.276530612244912</v>
      </c>
      <c r="AA365" s="185"/>
      <c r="AB365" s="179"/>
    </row>
    <row r="366" spans="2:28" ht="18.75" customHeight="1" x14ac:dyDescent="0.35">
      <c r="B366" s="195"/>
      <c r="C366" s="204" t="s">
        <v>55</v>
      </c>
      <c r="D366" s="203" t="s">
        <v>214</v>
      </c>
      <c r="E366" s="200" t="s">
        <v>208</v>
      </c>
      <c r="F366" s="200" t="s">
        <v>215</v>
      </c>
      <c r="G366" s="207">
        <v>86152</v>
      </c>
      <c r="H366" s="200" t="s">
        <v>210</v>
      </c>
      <c r="I366" s="200" t="s">
        <v>216</v>
      </c>
      <c r="J366" s="202" t="s">
        <v>127</v>
      </c>
      <c r="K366" s="200" t="s">
        <v>217</v>
      </c>
      <c r="L366" s="201" t="s">
        <v>7712</v>
      </c>
      <c r="M366" s="200" t="s">
        <v>110</v>
      </c>
      <c r="N366" s="200" t="s">
        <v>20</v>
      </c>
      <c r="O366" s="200" t="s">
        <v>218</v>
      </c>
      <c r="P366" s="200" t="s">
        <v>20</v>
      </c>
      <c r="Q366" s="200" t="s">
        <v>20</v>
      </c>
      <c r="R366" s="200" t="s">
        <v>432</v>
      </c>
      <c r="S366" s="200" t="s">
        <v>7536</v>
      </c>
      <c r="T366" s="200" t="s">
        <v>7549</v>
      </c>
      <c r="U366" s="199">
        <v>0.35859999999999997</v>
      </c>
      <c r="V366" s="200" t="s">
        <v>7549</v>
      </c>
      <c r="W366" s="198">
        <v>20.399999999999999</v>
      </c>
      <c r="X366" s="197">
        <f>(1-VLOOKUP(R366,[4]Start!$H$33:$I$40,2,FALSE)/100)*W366</f>
        <v>18.155999999999999</v>
      </c>
      <c r="Y366" s="197">
        <f>VLOOKUP(Q366,[4]Start!$C$9:$D$15,2,FALSE)+VLOOKUP(Q366,[4]Start!$C$23:$D$29,2,FALSE)</f>
        <v>23.27</v>
      </c>
      <c r="Z366" s="196">
        <f>(Y366/U366)+[4]Start!$D$19*(VLOOKUP(Q366,[4]Start!$M$33:$N$39,2,FALSE)/U366)+VLOOKUP(R366,[4]Start!$C$33:$D$40,2,FALSE)</f>
        <v>80.179866146123814</v>
      </c>
      <c r="AA366" s="185"/>
      <c r="AB366" s="179"/>
    </row>
    <row r="367" spans="2:28" ht="18.75" customHeight="1" x14ac:dyDescent="0.35">
      <c r="B367" s="195"/>
      <c r="C367" s="204" t="s">
        <v>55</v>
      </c>
      <c r="D367" s="203" t="s">
        <v>244</v>
      </c>
      <c r="E367" s="200" t="s">
        <v>245</v>
      </c>
      <c r="F367" s="200" t="s">
        <v>246</v>
      </c>
      <c r="G367" s="210">
        <v>36433</v>
      </c>
      <c r="H367" s="209" t="s">
        <v>247</v>
      </c>
      <c r="I367" s="200"/>
      <c r="J367" s="202" t="s">
        <v>169</v>
      </c>
      <c r="K367" s="200" t="s">
        <v>246</v>
      </c>
      <c r="L367" s="201" t="s">
        <v>7711</v>
      </c>
      <c r="M367" s="200" t="s">
        <v>110</v>
      </c>
      <c r="N367" s="200" t="s">
        <v>248</v>
      </c>
      <c r="O367" s="200" t="s">
        <v>249</v>
      </c>
      <c r="P367" s="206" t="s">
        <v>20</v>
      </c>
      <c r="Q367" s="200" t="s">
        <v>20</v>
      </c>
      <c r="R367" s="200" t="s">
        <v>432</v>
      </c>
      <c r="S367" s="200" t="s">
        <v>7536</v>
      </c>
      <c r="T367" s="200" t="s">
        <v>7549</v>
      </c>
      <c r="U367" s="199">
        <v>0.37840000000000001</v>
      </c>
      <c r="V367" s="200" t="s">
        <v>7549</v>
      </c>
      <c r="W367" s="208">
        <v>9.6999999999999993</v>
      </c>
      <c r="X367" s="197">
        <f>(1-VLOOKUP(R367,[4]Start!$H$33:$I$40,2,FALSE)/100)*W367</f>
        <v>8.6329999999999991</v>
      </c>
      <c r="Y367" s="197">
        <f>VLOOKUP(Q367,[4]Start!$C$9:$D$15,2,FALSE)+VLOOKUP(Q367,[4]Start!$C$23:$D$29,2,FALSE)</f>
        <v>23.27</v>
      </c>
      <c r="Z367" s="196">
        <f>(Y367/U367)+[4]Start!$D$19*(VLOOKUP(Q367,[4]Start!$M$33:$N$39,2,FALSE)/U367)+VLOOKUP(R367,[4]Start!$C$33:$D$40,2,FALSE)</f>
        <v>76.062896405919659</v>
      </c>
      <c r="AA367" s="185"/>
      <c r="AB367" s="179"/>
    </row>
    <row r="368" spans="2:28" ht="18.75" customHeight="1" x14ac:dyDescent="0.35">
      <c r="B368" s="195"/>
      <c r="C368" s="204" t="s">
        <v>55</v>
      </c>
      <c r="D368" s="203" t="s">
        <v>445</v>
      </c>
      <c r="E368" s="200" t="s">
        <v>446</v>
      </c>
      <c r="F368" s="200" t="s">
        <v>446</v>
      </c>
      <c r="G368" s="207">
        <v>6749</v>
      </c>
      <c r="H368" s="200" t="s">
        <v>447</v>
      </c>
      <c r="I368" s="200" t="s">
        <v>448</v>
      </c>
      <c r="J368" s="202" t="s">
        <v>99</v>
      </c>
      <c r="K368" s="200"/>
      <c r="L368" s="201" t="s">
        <v>7710</v>
      </c>
      <c r="M368" s="200" t="s">
        <v>16</v>
      </c>
      <c r="N368" s="200" t="s">
        <v>16</v>
      </c>
      <c r="O368" s="200" t="s">
        <v>449</v>
      </c>
      <c r="P368" s="200" t="s">
        <v>16</v>
      </c>
      <c r="Q368" s="200" t="s">
        <v>16</v>
      </c>
      <c r="R368" s="200" t="s">
        <v>16</v>
      </c>
      <c r="S368" s="200" t="s">
        <v>7536</v>
      </c>
      <c r="T368" s="200" t="s">
        <v>7549</v>
      </c>
      <c r="U368" s="199">
        <v>0.33</v>
      </c>
      <c r="V368" s="200" t="s">
        <v>7549</v>
      </c>
      <c r="W368" s="198">
        <v>9.9</v>
      </c>
      <c r="X368" s="197">
        <f>(1-VLOOKUP(R368,[4]Start!$H$33:$I$40,2,FALSE)/100)*W368</f>
        <v>8.4150000000000009</v>
      </c>
      <c r="Y368" s="197">
        <f>VLOOKUP(Q368,[4]Start!$C$9:$D$15,2,FALSE)+VLOOKUP(Q368,[4]Start!$C$23:$D$29,2,FALSE)</f>
        <v>0</v>
      </c>
      <c r="Z368" s="196">
        <f>(Y368/U368)+[4]Start!$D$19*(VLOOKUP(Q368,[4]Start!$M$33:$N$39,2,FALSE)/U368)+VLOOKUP(R368,[4]Start!$C$33:$D$40,2,FALSE)</f>
        <v>1</v>
      </c>
      <c r="AA368" s="185"/>
      <c r="AB368" s="179"/>
    </row>
    <row r="369" spans="2:28" ht="18.75" customHeight="1" x14ac:dyDescent="0.35">
      <c r="B369" s="195"/>
      <c r="C369" s="204" t="s">
        <v>55</v>
      </c>
      <c r="D369" s="203" t="s">
        <v>455</v>
      </c>
      <c r="E369" s="200" t="s">
        <v>456</v>
      </c>
      <c r="F369" s="200" t="s">
        <v>457</v>
      </c>
      <c r="G369" s="207">
        <v>71032</v>
      </c>
      <c r="H369" s="200" t="s">
        <v>458</v>
      </c>
      <c r="I369" s="206" t="s">
        <v>459</v>
      </c>
      <c r="J369" s="202" t="s">
        <v>57</v>
      </c>
      <c r="K369" s="200" t="s">
        <v>460</v>
      </c>
      <c r="L369" s="201" t="s">
        <v>7709</v>
      </c>
      <c r="M369" s="206" t="s">
        <v>16</v>
      </c>
      <c r="N369" s="206"/>
      <c r="O369" s="206"/>
      <c r="P369" s="206" t="s">
        <v>16</v>
      </c>
      <c r="Q369" s="200" t="s">
        <v>16</v>
      </c>
      <c r="R369" s="200" t="s">
        <v>16</v>
      </c>
      <c r="S369" s="200" t="s">
        <v>7536</v>
      </c>
      <c r="T369" s="200" t="s">
        <v>7549</v>
      </c>
      <c r="U369" s="199">
        <v>0.33</v>
      </c>
      <c r="V369" s="200" t="s">
        <v>7549</v>
      </c>
      <c r="W369" s="198">
        <v>9.5</v>
      </c>
      <c r="X369" s="197">
        <f>(1-VLOOKUP(R369,[4]Start!$H$33:$I$40,2,FALSE)/100)*W369</f>
        <v>8.0749999999999993</v>
      </c>
      <c r="Y369" s="197">
        <f>VLOOKUP(Q369,[4]Start!$C$9:$D$15,2,FALSE)+VLOOKUP(Q369,[4]Start!$C$23:$D$29,2,FALSE)</f>
        <v>0</v>
      </c>
      <c r="Z369" s="196">
        <f>(Y369/U369)+[4]Start!$D$19*(VLOOKUP(Q369,[4]Start!$M$33:$N$39,2,FALSE)/U369)+VLOOKUP(R369,[4]Start!$C$33:$D$40,2,FALSE)</f>
        <v>1</v>
      </c>
      <c r="AA369" s="185"/>
      <c r="AB369" s="179"/>
    </row>
    <row r="370" spans="2:28" ht="18.75" customHeight="1" x14ac:dyDescent="0.35">
      <c r="B370" s="195"/>
      <c r="C370" s="204" t="s">
        <v>55</v>
      </c>
      <c r="D370" s="203" t="s">
        <v>538</v>
      </c>
      <c r="E370" s="200" t="s">
        <v>531</v>
      </c>
      <c r="F370" s="206" t="s">
        <v>539</v>
      </c>
      <c r="G370" s="210">
        <v>28219</v>
      </c>
      <c r="H370" s="209" t="s">
        <v>533</v>
      </c>
      <c r="I370" s="206" t="s">
        <v>540</v>
      </c>
      <c r="J370" s="199" t="s">
        <v>533</v>
      </c>
      <c r="K370" s="200" t="s">
        <v>539</v>
      </c>
      <c r="L370" s="201" t="s">
        <v>541</v>
      </c>
      <c r="M370" s="200" t="s">
        <v>16</v>
      </c>
      <c r="N370" s="206"/>
      <c r="O370" s="200"/>
      <c r="P370" s="206" t="s">
        <v>16</v>
      </c>
      <c r="Q370" s="200" t="s">
        <v>16</v>
      </c>
      <c r="R370" s="200" t="s">
        <v>16</v>
      </c>
      <c r="S370" s="200" t="s">
        <v>7536</v>
      </c>
      <c r="T370" s="200" t="s">
        <v>7549</v>
      </c>
      <c r="U370" s="199">
        <v>0.33</v>
      </c>
      <c r="V370" s="200" t="s">
        <v>7549</v>
      </c>
      <c r="W370" s="208">
        <v>44</v>
      </c>
      <c r="X370" s="197">
        <f>(1-VLOOKUP(R370,[4]Start!$H$33:$I$40,2,FALSE)/100)*W370</f>
        <v>37.4</v>
      </c>
      <c r="Y370" s="197">
        <f>VLOOKUP(Q370,[4]Start!$C$9:$D$15,2,FALSE)+VLOOKUP(Q370,[4]Start!$C$23:$D$29,2,FALSE)</f>
        <v>0</v>
      </c>
      <c r="Z370" s="196">
        <f>(Y370/U370)+[4]Start!$D$19*(VLOOKUP(Q370,[4]Start!$M$33:$N$39,2,FALSE)/U370)+VLOOKUP(R370,[4]Start!$C$33:$D$40,2,FALSE)</f>
        <v>1</v>
      </c>
      <c r="AA370" s="185"/>
      <c r="AB370" s="179"/>
    </row>
    <row r="371" spans="2:28" ht="18.75" customHeight="1" x14ac:dyDescent="0.35">
      <c r="B371" s="195"/>
      <c r="C371" s="204" t="s">
        <v>55</v>
      </c>
      <c r="D371" s="203" t="s">
        <v>706</v>
      </c>
      <c r="E371" s="199" t="s">
        <v>707</v>
      </c>
      <c r="F371" s="199" t="s">
        <v>708</v>
      </c>
      <c r="G371" s="213">
        <v>66763</v>
      </c>
      <c r="H371" s="199" t="s">
        <v>709</v>
      </c>
      <c r="I371" s="199" t="s">
        <v>710</v>
      </c>
      <c r="J371" s="202" t="s">
        <v>404</v>
      </c>
      <c r="K371" s="199"/>
      <c r="L371" s="201" t="s">
        <v>7708</v>
      </c>
      <c r="M371" s="199" t="s">
        <v>711</v>
      </c>
      <c r="N371" s="199" t="s">
        <v>712</v>
      </c>
      <c r="O371" s="199" t="s">
        <v>713</v>
      </c>
      <c r="P371" s="212" t="s">
        <v>407</v>
      </c>
      <c r="Q371" s="200" t="s">
        <v>20</v>
      </c>
      <c r="R371" s="200" t="s">
        <v>432</v>
      </c>
      <c r="S371" s="200" t="s">
        <v>7536</v>
      </c>
      <c r="T371" s="200" t="s">
        <v>7549</v>
      </c>
      <c r="U371" s="199">
        <v>0.39600000000000002</v>
      </c>
      <c r="V371" s="199" t="s">
        <v>7538</v>
      </c>
      <c r="W371" s="222">
        <v>85</v>
      </c>
      <c r="X371" s="197">
        <f>(1-VLOOKUP(R371,[4]Start!$H$33:$I$40,2,FALSE)/100)*W371</f>
        <v>75.650000000000006</v>
      </c>
      <c r="Y371" s="197">
        <f>VLOOKUP(Q371,[4]Start!$C$9:$D$15,2,FALSE)+VLOOKUP(Q371,[4]Start!$C$23:$D$29,2,FALSE)</f>
        <v>23.27</v>
      </c>
      <c r="Z371" s="196">
        <f>(Y371/U371)+[4]Start!$D$19*(VLOOKUP(Q371,[4]Start!$M$33:$N$39,2,FALSE)/U371)+VLOOKUP(R371,[4]Start!$C$33:$D$40,2,FALSE)</f>
        <v>72.74898989898989</v>
      </c>
      <c r="AA371" s="185"/>
      <c r="AB371" s="179"/>
    </row>
    <row r="372" spans="2:28" ht="18.75" customHeight="1" x14ac:dyDescent="0.35">
      <c r="B372" s="195"/>
      <c r="C372" s="204" t="s">
        <v>55</v>
      </c>
      <c r="D372" s="203" t="s">
        <v>586</v>
      </c>
      <c r="E372" s="200" t="s">
        <v>587</v>
      </c>
      <c r="F372" s="200" t="s">
        <v>588</v>
      </c>
      <c r="G372" s="210">
        <v>27570</v>
      </c>
      <c r="H372" s="209" t="s">
        <v>589</v>
      </c>
      <c r="I372" s="200" t="s">
        <v>590</v>
      </c>
      <c r="J372" s="202" t="s">
        <v>533</v>
      </c>
      <c r="K372" s="200"/>
      <c r="L372" s="201" t="s">
        <v>7707</v>
      </c>
      <c r="M372" s="200" t="s">
        <v>110</v>
      </c>
      <c r="N372" s="200" t="s">
        <v>16</v>
      </c>
      <c r="O372" s="200"/>
      <c r="P372" s="206" t="s">
        <v>16</v>
      </c>
      <c r="Q372" s="200" t="s">
        <v>16</v>
      </c>
      <c r="R372" s="200" t="s">
        <v>16</v>
      </c>
      <c r="S372" s="200" t="s">
        <v>7536</v>
      </c>
      <c r="T372" s="200" t="s">
        <v>7549</v>
      </c>
      <c r="U372" s="199">
        <v>0.33</v>
      </c>
      <c r="V372" s="200" t="s">
        <v>7549</v>
      </c>
      <c r="W372" s="208">
        <v>14</v>
      </c>
      <c r="X372" s="197">
        <f>(1-VLOOKUP(R372,[4]Start!$H$33:$I$40,2,FALSE)/100)*W372</f>
        <v>11.9</v>
      </c>
      <c r="Y372" s="197">
        <f>VLOOKUP(Q372,[4]Start!$C$9:$D$15,2,FALSE)+VLOOKUP(Q372,[4]Start!$C$23:$D$29,2,FALSE)</f>
        <v>0</v>
      </c>
      <c r="Z372" s="196">
        <f>(Y372/U372)+[4]Start!$D$19*(VLOOKUP(Q372,[4]Start!$M$33:$N$39,2,FALSE)/U372)+VLOOKUP(R372,[4]Start!$C$33:$D$40,2,FALSE)</f>
        <v>1</v>
      </c>
      <c r="AA372" s="185"/>
      <c r="AB372" s="179"/>
    </row>
    <row r="373" spans="2:28" ht="18.75" customHeight="1" x14ac:dyDescent="0.35">
      <c r="B373" s="195"/>
      <c r="C373" s="204" t="s">
        <v>55</v>
      </c>
      <c r="D373" s="203" t="s">
        <v>596</v>
      </c>
      <c r="E373" s="200" t="s">
        <v>7706</v>
      </c>
      <c r="F373" s="200" t="s">
        <v>597</v>
      </c>
      <c r="G373" s="199">
        <v>64747</v>
      </c>
      <c r="H373" s="199" t="s">
        <v>598</v>
      </c>
      <c r="I373" s="199" t="s">
        <v>599</v>
      </c>
      <c r="J373" s="202" t="s">
        <v>220</v>
      </c>
      <c r="K373" s="200"/>
      <c r="L373" s="201" t="s">
        <v>7705</v>
      </c>
      <c r="M373" s="199" t="s">
        <v>20</v>
      </c>
      <c r="N373" s="199"/>
      <c r="O373" s="199"/>
      <c r="P373" s="206" t="s">
        <v>20</v>
      </c>
      <c r="Q373" s="199" t="s">
        <v>20</v>
      </c>
      <c r="R373" s="200" t="s">
        <v>432</v>
      </c>
      <c r="S373" s="200" t="s">
        <v>7536</v>
      </c>
      <c r="T373" s="200" t="s">
        <v>7549</v>
      </c>
      <c r="U373" s="199">
        <v>0.38390000000000002</v>
      </c>
      <c r="V373" s="200" t="s">
        <v>7549</v>
      </c>
      <c r="W373" s="198">
        <v>11.4</v>
      </c>
      <c r="X373" s="197">
        <f>(1-VLOOKUP(R373,[4]Start!$H$33:$I$40,2,FALSE)/100)*W373</f>
        <v>10.146000000000001</v>
      </c>
      <c r="Y373" s="197">
        <f>VLOOKUP(Q373,[4]Start!$C$9:$D$15,2,FALSE)+VLOOKUP(Q373,[4]Start!$C$23:$D$29,2,FALSE)</f>
        <v>23.27</v>
      </c>
      <c r="Z373" s="196">
        <f>(Y373/U373)+[4]Start!$D$19*(VLOOKUP(Q373,[4]Start!$M$33:$N$39,2,FALSE)/U373)+VLOOKUP(R373,[4]Start!$C$33:$D$40,2,FALSE)</f>
        <v>74.99466006772596</v>
      </c>
      <c r="AA373" s="185"/>
      <c r="AB373" s="179"/>
    </row>
    <row r="374" spans="2:28" ht="18.75" customHeight="1" x14ac:dyDescent="0.35">
      <c r="B374" s="195"/>
      <c r="C374" s="204" t="s">
        <v>55</v>
      </c>
      <c r="D374" s="203" t="s">
        <v>632</v>
      </c>
      <c r="E374" s="200" t="s">
        <v>633</v>
      </c>
      <c r="F374" s="200" t="s">
        <v>634</v>
      </c>
      <c r="G374" s="207">
        <v>84508</v>
      </c>
      <c r="H374" s="200" t="s">
        <v>635</v>
      </c>
      <c r="I374" s="200" t="s">
        <v>636</v>
      </c>
      <c r="J374" s="202" t="s">
        <v>127</v>
      </c>
      <c r="K374" s="200"/>
      <c r="L374" s="201" t="s">
        <v>7704</v>
      </c>
      <c r="M374" s="200" t="s">
        <v>16</v>
      </c>
      <c r="N374" s="200"/>
      <c r="O374" s="200"/>
      <c r="P374" s="200" t="s">
        <v>16</v>
      </c>
      <c r="Q374" s="200" t="s">
        <v>16</v>
      </c>
      <c r="R374" s="200" t="s">
        <v>16</v>
      </c>
      <c r="S374" s="200" t="s">
        <v>7536</v>
      </c>
      <c r="T374" s="200" t="s">
        <v>7549</v>
      </c>
      <c r="U374" s="199">
        <v>0.33</v>
      </c>
      <c r="V374" s="200" t="s">
        <v>7549</v>
      </c>
      <c r="W374" s="198">
        <v>12.5</v>
      </c>
      <c r="X374" s="197">
        <f>(1-VLOOKUP(R374,[4]Start!$H$33:$I$40,2,FALSE)/100)*W374</f>
        <v>10.625</v>
      </c>
      <c r="Y374" s="197">
        <f>VLOOKUP(Q374,[4]Start!$C$9:$D$15,2,FALSE)+VLOOKUP(Q374,[4]Start!$C$23:$D$29,2,FALSE)</f>
        <v>0</v>
      </c>
      <c r="Z374" s="196">
        <f>(Y374/U374)+[4]Start!$D$19*(VLOOKUP(Q374,[4]Start!$M$33:$N$39,2,FALSE)/U374)+VLOOKUP(R374,[4]Start!$C$33:$D$40,2,FALSE)</f>
        <v>1</v>
      </c>
      <c r="AA374" s="185"/>
      <c r="AB374" s="179"/>
    </row>
    <row r="375" spans="2:28" ht="18.75" customHeight="1" x14ac:dyDescent="0.35">
      <c r="B375" s="195"/>
      <c r="C375" s="204" t="s">
        <v>55</v>
      </c>
      <c r="D375" s="203" t="s">
        <v>652</v>
      </c>
      <c r="E375" s="200" t="s">
        <v>646</v>
      </c>
      <c r="F375" s="206" t="s">
        <v>647</v>
      </c>
      <c r="G375" s="210">
        <v>44579</v>
      </c>
      <c r="H375" s="209" t="s">
        <v>648</v>
      </c>
      <c r="I375" s="206" t="s">
        <v>649</v>
      </c>
      <c r="J375" s="199" t="s">
        <v>54</v>
      </c>
      <c r="K375" s="200" t="s">
        <v>209</v>
      </c>
      <c r="L375" s="201" t="s">
        <v>7703</v>
      </c>
      <c r="M375" s="200" t="s">
        <v>110</v>
      </c>
      <c r="N375" s="206" t="s">
        <v>20</v>
      </c>
      <c r="O375" s="200" t="s">
        <v>651</v>
      </c>
      <c r="P375" s="206" t="s">
        <v>20</v>
      </c>
      <c r="Q375" s="200" t="s">
        <v>20</v>
      </c>
      <c r="R375" s="200" t="s">
        <v>209</v>
      </c>
      <c r="S375" s="200" t="s">
        <v>7539</v>
      </c>
      <c r="T375" s="200" t="s">
        <v>7549</v>
      </c>
      <c r="U375" s="199">
        <v>0.35659999999999997</v>
      </c>
      <c r="V375" s="200" t="s">
        <v>7549</v>
      </c>
      <c r="W375" s="208">
        <v>10.199999999999999</v>
      </c>
      <c r="X375" s="197">
        <f>(1-VLOOKUP(R375,[4]Start!$H$33:$I$40,2,FALSE)/100)*W375</f>
        <v>9.0779999999999994</v>
      </c>
      <c r="Y375" s="197">
        <f>VLOOKUP(Q375,[4]Start!$C$9:$D$15,2,FALSE)+VLOOKUP(Q375,[4]Start!$C$23:$D$29,2,FALSE)</f>
        <v>23.27</v>
      </c>
      <c r="Z375" s="196">
        <f>(Y375/U375)+[4]Start!$D$19*(VLOOKUP(Q375,[4]Start!$M$33:$N$39,2,FALSE)/U375)+VLOOKUP(R375,[4]Start!$C$33:$D$40,2,FALSE)</f>
        <v>80.121144139091427</v>
      </c>
      <c r="AA375" s="185"/>
      <c r="AB375" s="179"/>
    </row>
    <row r="376" spans="2:28" ht="18.75" customHeight="1" x14ac:dyDescent="0.35">
      <c r="B376" s="195"/>
      <c r="C376" s="204" t="s">
        <v>55</v>
      </c>
      <c r="D376" s="203" t="s">
        <v>645</v>
      </c>
      <c r="E376" s="200" t="s">
        <v>646</v>
      </c>
      <c r="F376" s="200" t="s">
        <v>647</v>
      </c>
      <c r="G376" s="229">
        <v>44579</v>
      </c>
      <c r="H376" s="228" t="s">
        <v>648</v>
      </c>
      <c r="I376" s="200" t="s">
        <v>649</v>
      </c>
      <c r="J376" s="202" t="s">
        <v>54</v>
      </c>
      <c r="K376" s="200" t="s">
        <v>650</v>
      </c>
      <c r="L376" s="201" t="s">
        <v>7702</v>
      </c>
      <c r="M376" s="200" t="s">
        <v>110</v>
      </c>
      <c r="N376" s="200" t="s">
        <v>20</v>
      </c>
      <c r="O376" s="200" t="s">
        <v>651</v>
      </c>
      <c r="P376" s="200" t="s">
        <v>20</v>
      </c>
      <c r="Q376" s="200" t="s">
        <v>20</v>
      </c>
      <c r="R376" s="200" t="s">
        <v>432</v>
      </c>
      <c r="S376" s="200" t="s">
        <v>7536</v>
      </c>
      <c r="T376" s="200" t="s">
        <v>7549</v>
      </c>
      <c r="U376" s="199">
        <v>0.39050000000000001</v>
      </c>
      <c r="V376" s="200" t="s">
        <v>7549</v>
      </c>
      <c r="W376" s="198">
        <v>0.88</v>
      </c>
      <c r="X376" s="197">
        <f>(1-VLOOKUP(R376,[4]Start!$H$33:$I$40,2,FALSE)/100)*W376</f>
        <v>0.78320000000000001</v>
      </c>
      <c r="Y376" s="197">
        <f>VLOOKUP(Q376,[4]Start!$C$9:$D$15,2,FALSE)+VLOOKUP(Q376,[4]Start!$C$23:$D$29,2,FALSE)</f>
        <v>23.27</v>
      </c>
      <c r="Z376" s="196">
        <f>(Y376/U376)+[4]Start!$D$19*(VLOOKUP(Q376,[4]Start!$M$33:$N$39,2,FALSE)/U376)+VLOOKUP(R376,[4]Start!$C$33:$D$40,2,FALSE)</f>
        <v>73.75249679897567</v>
      </c>
      <c r="AA376" s="185"/>
      <c r="AB376" s="179"/>
    </row>
    <row r="377" spans="2:28" ht="18.75" customHeight="1" x14ac:dyDescent="0.35">
      <c r="B377" s="195"/>
      <c r="C377" s="204" t="s">
        <v>55</v>
      </c>
      <c r="D377" s="203" t="s">
        <v>688</v>
      </c>
      <c r="E377" s="200" t="s">
        <v>689</v>
      </c>
      <c r="F377" s="200" t="s">
        <v>215</v>
      </c>
      <c r="G377" s="207">
        <v>64293</v>
      </c>
      <c r="H377" s="200" t="s">
        <v>690</v>
      </c>
      <c r="I377" s="200" t="s">
        <v>691</v>
      </c>
      <c r="J377" s="202" t="s">
        <v>220</v>
      </c>
      <c r="K377" s="200" t="s">
        <v>212</v>
      </c>
      <c r="L377" s="201" t="s">
        <v>7701</v>
      </c>
      <c r="M377" s="200" t="s">
        <v>110</v>
      </c>
      <c r="N377" s="200" t="s">
        <v>20</v>
      </c>
      <c r="O377" s="200" t="s">
        <v>692</v>
      </c>
      <c r="P377" s="200" t="s">
        <v>20</v>
      </c>
      <c r="Q377" s="200" t="s">
        <v>20</v>
      </c>
      <c r="R377" s="200" t="s">
        <v>209</v>
      </c>
      <c r="S377" s="200" t="s">
        <v>7539</v>
      </c>
      <c r="T377" s="200" t="s">
        <v>7549</v>
      </c>
      <c r="U377" s="199">
        <v>0.37740000000000001</v>
      </c>
      <c r="V377" s="200" t="s">
        <v>7549</v>
      </c>
      <c r="W377" s="198">
        <v>10</v>
      </c>
      <c r="X377" s="197">
        <f>(1-VLOOKUP(R377,[4]Start!$H$33:$I$40,2,FALSE)/100)*W377</f>
        <v>8.9</v>
      </c>
      <c r="Y377" s="197">
        <f>VLOOKUP(Q377,[4]Start!$C$9:$D$15,2,FALSE)+VLOOKUP(Q377,[4]Start!$C$23:$D$29,2,FALSE)</f>
        <v>23.27</v>
      </c>
      <c r="Z377" s="196">
        <f>(Y377/U377)+[4]Start!$D$19*(VLOOKUP(Q377,[4]Start!$M$33:$N$39,2,FALSE)/U377)+VLOOKUP(R377,[4]Start!$C$33:$D$40,2,FALSE)</f>
        <v>75.760466348701641</v>
      </c>
      <c r="AA377" s="185"/>
      <c r="AB377" s="179"/>
    </row>
    <row r="378" spans="2:28" ht="18.75" customHeight="1" x14ac:dyDescent="0.35">
      <c r="B378" s="195"/>
      <c r="C378" s="204" t="s">
        <v>55</v>
      </c>
      <c r="D378" s="203" t="s">
        <v>815</v>
      </c>
      <c r="E378" s="200" t="s">
        <v>816</v>
      </c>
      <c r="F378" s="200" t="s">
        <v>817</v>
      </c>
      <c r="G378" s="207">
        <v>52349</v>
      </c>
      <c r="H378" s="200" t="s">
        <v>809</v>
      </c>
      <c r="I378" s="200" t="s">
        <v>818</v>
      </c>
      <c r="J378" s="202" t="s">
        <v>54</v>
      </c>
      <c r="K378" s="200"/>
      <c r="L378" s="201" t="s">
        <v>7700</v>
      </c>
      <c r="M378" s="200" t="s">
        <v>20</v>
      </c>
      <c r="N378" s="200"/>
      <c r="O378" s="200"/>
      <c r="P378" s="200" t="s">
        <v>20</v>
      </c>
      <c r="Q378" s="200" t="s">
        <v>20</v>
      </c>
      <c r="R378" s="200" t="s">
        <v>432</v>
      </c>
      <c r="S378" s="200" t="s">
        <v>7536</v>
      </c>
      <c r="T378" s="200" t="s">
        <v>7549</v>
      </c>
      <c r="U378" s="199">
        <v>0.31900000000000001</v>
      </c>
      <c r="V378" s="200" t="s">
        <v>7549</v>
      </c>
      <c r="W378" s="198">
        <v>14</v>
      </c>
      <c r="X378" s="197">
        <f>(1-VLOOKUP(R378,[4]Start!$H$33:$I$40,2,FALSE)/100)*W378</f>
        <v>12.46</v>
      </c>
      <c r="Y378" s="197">
        <f>VLOOKUP(Q378,[4]Start!$C$9:$D$15,2,FALSE)+VLOOKUP(Q378,[4]Start!$C$23:$D$29,2,FALSE)</f>
        <v>23.27</v>
      </c>
      <c r="Z378" s="196">
        <f>(Y378/U378)+[4]Start!$D$19*(VLOOKUP(Q378,[4]Start!$M$33:$N$39,2,FALSE)/U378)+VLOOKUP(R378,[4]Start!$C$33:$D$40,2,FALSE)</f>
        <v>89.947021943573674</v>
      </c>
      <c r="AA378" s="185"/>
      <c r="AB378" s="179"/>
    </row>
    <row r="379" spans="2:28" ht="18.75" customHeight="1" x14ac:dyDescent="0.35">
      <c r="B379" s="195"/>
      <c r="C379" s="204" t="s">
        <v>55</v>
      </c>
      <c r="D379" s="203" t="s">
        <v>969</v>
      </c>
      <c r="E379" s="200" t="s">
        <v>970</v>
      </c>
      <c r="F379" s="200" t="s">
        <v>971</v>
      </c>
      <c r="G379" s="207">
        <v>40699</v>
      </c>
      <c r="H379" s="200" t="s">
        <v>972</v>
      </c>
      <c r="I379" s="200" t="s">
        <v>973</v>
      </c>
      <c r="J379" s="202" t="s">
        <v>54</v>
      </c>
      <c r="K379" s="200" t="s">
        <v>974</v>
      </c>
      <c r="L379" s="201" t="s">
        <v>7699</v>
      </c>
      <c r="M379" s="200" t="s">
        <v>20</v>
      </c>
      <c r="N379" s="200"/>
      <c r="O379" s="200"/>
      <c r="P379" s="200" t="s">
        <v>20</v>
      </c>
      <c r="Q379" s="200" t="s">
        <v>20</v>
      </c>
      <c r="R379" s="200" t="s">
        <v>432</v>
      </c>
      <c r="S379" s="200" t="s">
        <v>7536</v>
      </c>
      <c r="T379" s="200" t="s">
        <v>7549</v>
      </c>
      <c r="U379" s="199">
        <v>0.38500000000000001</v>
      </c>
      <c r="V379" s="200" t="s">
        <v>7549</v>
      </c>
      <c r="W379" s="198">
        <v>10.199999999999999</v>
      </c>
      <c r="X379" s="197">
        <f>(1-VLOOKUP(R379,[4]Start!$H$33:$I$40,2,FALSE)/100)*W379</f>
        <v>9.0779999999999994</v>
      </c>
      <c r="Y379" s="197">
        <f>VLOOKUP(Q379,[4]Start!$C$9:$D$15,2,FALSE)+VLOOKUP(Q379,[4]Start!$C$23:$D$29,2,FALSE)</f>
        <v>23.27</v>
      </c>
      <c r="Z379" s="196">
        <f>(Y379/U379)+[4]Start!$D$19*(VLOOKUP(Q379,[4]Start!$M$33:$N$39,2,FALSE)/U379)+VLOOKUP(R379,[4]Start!$C$33:$D$40,2,FALSE)</f>
        <v>74.784675324675334</v>
      </c>
      <c r="AA379" s="185"/>
      <c r="AB379" s="179"/>
    </row>
    <row r="380" spans="2:28" ht="18.75" customHeight="1" x14ac:dyDescent="0.35">
      <c r="B380" s="195"/>
      <c r="C380" s="204" t="s">
        <v>55</v>
      </c>
      <c r="D380" s="203" t="s">
        <v>989</v>
      </c>
      <c r="E380" s="200" t="s">
        <v>990</v>
      </c>
      <c r="F380" s="200" t="s">
        <v>991</v>
      </c>
      <c r="G380" s="207">
        <v>79427</v>
      </c>
      <c r="H380" s="200" t="s">
        <v>992</v>
      </c>
      <c r="I380" s="200" t="s">
        <v>993</v>
      </c>
      <c r="J380" s="202" t="s">
        <v>57</v>
      </c>
      <c r="K380" s="200"/>
      <c r="L380" s="201" t="s">
        <v>7698</v>
      </c>
      <c r="M380" s="200" t="s">
        <v>16</v>
      </c>
      <c r="N380" s="206" t="s">
        <v>994</v>
      </c>
      <c r="O380" s="200"/>
      <c r="P380" s="200" t="s">
        <v>16</v>
      </c>
      <c r="Q380" s="200" t="s">
        <v>16</v>
      </c>
      <c r="R380" s="200" t="s">
        <v>16</v>
      </c>
      <c r="S380" s="200" t="s">
        <v>7536</v>
      </c>
      <c r="T380" s="200" t="s">
        <v>7549</v>
      </c>
      <c r="U380" s="199">
        <v>0.33</v>
      </c>
      <c r="V380" s="200" t="s">
        <v>7549</v>
      </c>
      <c r="W380" s="198">
        <v>13.6</v>
      </c>
      <c r="X380" s="197">
        <f>(1-VLOOKUP(R380,[4]Start!$H$33:$I$40,2,FALSE)/100)*W380</f>
        <v>11.559999999999999</v>
      </c>
      <c r="Y380" s="197">
        <f>VLOOKUP(Q380,[4]Start!$C$9:$D$15,2,FALSE)+VLOOKUP(Q380,[4]Start!$C$23:$D$29,2,FALSE)</f>
        <v>0</v>
      </c>
      <c r="Z380" s="196">
        <f>(Y380/U380)+[4]Start!$D$19*(VLOOKUP(Q380,[4]Start!$M$33:$N$39,2,FALSE)/U380)+VLOOKUP(R380,[4]Start!$C$33:$D$40,2,FALSE)</f>
        <v>1</v>
      </c>
      <c r="AA380" s="185"/>
      <c r="AB380" s="179"/>
    </row>
    <row r="381" spans="2:28" ht="18.75" customHeight="1" x14ac:dyDescent="0.35">
      <c r="B381" s="195"/>
      <c r="C381" s="204" t="s">
        <v>55</v>
      </c>
      <c r="D381" s="203" t="s">
        <v>1025</v>
      </c>
      <c r="E381" s="200" t="s">
        <v>1026</v>
      </c>
      <c r="F381" s="200" t="s">
        <v>1027</v>
      </c>
      <c r="G381" s="207">
        <v>53879</v>
      </c>
      <c r="H381" s="200" t="s">
        <v>1028</v>
      </c>
      <c r="I381" s="200" t="s">
        <v>1029</v>
      </c>
      <c r="J381" s="202" t="s">
        <v>54</v>
      </c>
      <c r="K381" s="200" t="s">
        <v>1030</v>
      </c>
      <c r="L381" s="201" t="s">
        <v>7697</v>
      </c>
      <c r="M381" s="200" t="s">
        <v>110</v>
      </c>
      <c r="N381" s="200" t="s">
        <v>1031</v>
      </c>
      <c r="O381" s="200" t="s">
        <v>1032</v>
      </c>
      <c r="P381" s="200" t="s">
        <v>18</v>
      </c>
      <c r="Q381" s="200" t="s">
        <v>18</v>
      </c>
      <c r="R381" s="200" t="s">
        <v>18</v>
      </c>
      <c r="S381" s="200" t="s">
        <v>7536</v>
      </c>
      <c r="T381" s="200" t="s">
        <v>7549</v>
      </c>
      <c r="U381" s="199">
        <v>0.37840000000000001</v>
      </c>
      <c r="V381" s="200" t="s">
        <v>7549</v>
      </c>
      <c r="W381" s="198">
        <v>14.5</v>
      </c>
      <c r="X381" s="197">
        <f>(1-VLOOKUP(R381,[4]Start!$H$33:$I$40,2,FALSE)/100)*W381</f>
        <v>12.615</v>
      </c>
      <c r="Y381" s="197">
        <f>VLOOKUP(Q381,[4]Start!$C$9:$D$15,2,FALSE)+VLOOKUP(Q381,[4]Start!$C$23:$D$29,2,FALSE)</f>
        <v>3.1</v>
      </c>
      <c r="Z381" s="196">
        <f>(Y381/U381)+[4]Start!$D$19*(VLOOKUP(Q381,[4]Start!$M$33:$N$39,2,FALSE)/U381)+VLOOKUP(R381,[4]Start!$C$33:$D$40,2,FALSE)</f>
        <v>36.156659619450323</v>
      </c>
      <c r="AA381" s="185"/>
      <c r="AB381" s="179"/>
    </row>
    <row r="382" spans="2:28" ht="18.75" customHeight="1" x14ac:dyDescent="0.35">
      <c r="B382" s="195"/>
      <c r="C382" s="204" t="s">
        <v>55</v>
      </c>
      <c r="D382" s="203" t="s">
        <v>1185</v>
      </c>
      <c r="E382" s="200" t="s">
        <v>1186</v>
      </c>
      <c r="F382" s="200" t="s">
        <v>1187</v>
      </c>
      <c r="G382" s="207">
        <v>73037</v>
      </c>
      <c r="H382" s="200" t="s">
        <v>1188</v>
      </c>
      <c r="I382" s="200"/>
      <c r="J382" s="202" t="s">
        <v>57</v>
      </c>
      <c r="K382" s="200" t="s">
        <v>1189</v>
      </c>
      <c r="L382" s="201" t="s">
        <v>7696</v>
      </c>
      <c r="M382" s="200" t="s">
        <v>16</v>
      </c>
      <c r="N382" s="206" t="s">
        <v>994</v>
      </c>
      <c r="O382" s="206"/>
      <c r="P382" s="200" t="s">
        <v>16</v>
      </c>
      <c r="Q382" s="200" t="s">
        <v>16</v>
      </c>
      <c r="R382" s="200" t="s">
        <v>16</v>
      </c>
      <c r="S382" s="200" t="s">
        <v>7536</v>
      </c>
      <c r="T382" s="200" t="s">
        <v>7549</v>
      </c>
      <c r="U382" s="199">
        <v>0.33</v>
      </c>
      <c r="V382" s="200" t="s">
        <v>7549</v>
      </c>
      <c r="W382" s="198">
        <v>11</v>
      </c>
      <c r="X382" s="197">
        <f>(1-VLOOKUP(R382,[4]Start!$H$33:$I$40,2,FALSE)/100)*W382</f>
        <v>9.35</v>
      </c>
      <c r="Y382" s="197">
        <f>VLOOKUP(Q382,[4]Start!$C$9:$D$15,2,FALSE)+VLOOKUP(Q382,[4]Start!$C$23:$D$29,2,FALSE)</f>
        <v>0</v>
      </c>
      <c r="Z382" s="196">
        <f>(Y382/U382)+[4]Start!$D$19*(VLOOKUP(Q382,[4]Start!$M$33:$N$39,2,FALSE)/U382)+VLOOKUP(R382,[4]Start!$C$33:$D$40,2,FALSE)</f>
        <v>1</v>
      </c>
      <c r="AA382" s="185"/>
      <c r="AB382" s="179"/>
    </row>
    <row r="383" spans="2:28" ht="18.75" customHeight="1" x14ac:dyDescent="0.35">
      <c r="B383" s="195"/>
      <c r="C383" s="204" t="s">
        <v>55</v>
      </c>
      <c r="D383" s="203" t="s">
        <v>1345</v>
      </c>
      <c r="E383" s="200" t="s">
        <v>1346</v>
      </c>
      <c r="F383" s="200" t="s">
        <v>1347</v>
      </c>
      <c r="G383" s="207">
        <v>59075</v>
      </c>
      <c r="H383" s="200" t="s">
        <v>1348</v>
      </c>
      <c r="I383" s="200" t="s">
        <v>1349</v>
      </c>
      <c r="J383" s="202" t="s">
        <v>54</v>
      </c>
      <c r="K383" s="200"/>
      <c r="L383" s="201" t="s">
        <v>7695</v>
      </c>
      <c r="M383" s="200" t="s">
        <v>16</v>
      </c>
      <c r="N383" s="200" t="s">
        <v>16</v>
      </c>
      <c r="O383" s="200" t="s">
        <v>651</v>
      </c>
      <c r="P383" s="200" t="s">
        <v>16</v>
      </c>
      <c r="Q383" s="200" t="s">
        <v>16</v>
      </c>
      <c r="R383" s="200" t="s">
        <v>16</v>
      </c>
      <c r="S383" s="200" t="s">
        <v>7536</v>
      </c>
      <c r="T383" s="200" t="s">
        <v>7549</v>
      </c>
      <c r="U383" s="199">
        <v>0.33</v>
      </c>
      <c r="V383" s="200" t="s">
        <v>7549</v>
      </c>
      <c r="W383" s="198">
        <v>14.58</v>
      </c>
      <c r="X383" s="197">
        <f>(1-VLOOKUP(R383,[4]Start!$H$33:$I$40,2,FALSE)/100)*W383</f>
        <v>12.392999999999999</v>
      </c>
      <c r="Y383" s="197">
        <f>VLOOKUP(Q383,[4]Start!$C$9:$D$15,2,FALSE)+VLOOKUP(Q383,[4]Start!$C$23:$D$29,2,FALSE)</f>
        <v>0</v>
      </c>
      <c r="Z383" s="196">
        <f>(Y383/U383)+[4]Start!$D$19*(VLOOKUP(Q383,[4]Start!$M$33:$N$39,2,FALSE)/U383)+VLOOKUP(R383,[4]Start!$C$33:$D$40,2,FALSE)</f>
        <v>1</v>
      </c>
      <c r="AA383" s="185"/>
      <c r="AB383" s="179"/>
    </row>
    <row r="384" spans="2:28" ht="18.75" customHeight="1" x14ac:dyDescent="0.35">
      <c r="B384" s="195"/>
      <c r="C384" s="204" t="s">
        <v>55</v>
      </c>
      <c r="D384" s="203" t="s">
        <v>1403</v>
      </c>
      <c r="E384" s="200" t="s">
        <v>81</v>
      </c>
      <c r="F384" s="200" t="s">
        <v>1404</v>
      </c>
      <c r="G384" s="207">
        <v>69120</v>
      </c>
      <c r="H384" s="200" t="s">
        <v>1405</v>
      </c>
      <c r="I384" s="200" t="s">
        <v>1406</v>
      </c>
      <c r="J384" s="202" t="s">
        <v>57</v>
      </c>
      <c r="K384" s="200"/>
      <c r="L384" s="201" t="s">
        <v>7694</v>
      </c>
      <c r="M384" s="200" t="s">
        <v>20</v>
      </c>
      <c r="N384" s="200"/>
      <c r="O384" s="200"/>
      <c r="P384" s="200" t="s">
        <v>20</v>
      </c>
      <c r="Q384" s="200" t="s">
        <v>20</v>
      </c>
      <c r="R384" s="200" t="s">
        <v>432</v>
      </c>
      <c r="S384" s="200" t="s">
        <v>7536</v>
      </c>
      <c r="T384" s="200" t="s">
        <v>7549</v>
      </c>
      <c r="U384" s="199">
        <v>0.3861</v>
      </c>
      <c r="V384" s="200" t="s">
        <v>7549</v>
      </c>
      <c r="W384" s="198">
        <v>13.5</v>
      </c>
      <c r="X384" s="197">
        <f>(1-VLOOKUP(R384,[4]Start!$H$33:$I$40,2,FALSE)/100)*W384</f>
        <v>12.015000000000001</v>
      </c>
      <c r="Y384" s="197">
        <f>VLOOKUP(Q384,[4]Start!$C$9:$D$15,2,FALSE)+VLOOKUP(Q384,[4]Start!$C$23:$D$29,2,FALSE)</f>
        <v>23.27</v>
      </c>
      <c r="Z384" s="196">
        <f>(Y384/U384)+[4]Start!$D$19*(VLOOKUP(Q384,[4]Start!$M$33:$N$39,2,FALSE)/U384)+VLOOKUP(R384,[4]Start!$C$33:$D$40,2,FALSE)</f>
        <v>74.575887075887081</v>
      </c>
      <c r="AA384" s="185"/>
      <c r="AB384" s="179"/>
    </row>
    <row r="385" spans="2:28" ht="18.75" customHeight="1" x14ac:dyDescent="0.35">
      <c r="B385" s="195"/>
      <c r="C385" s="204" t="s">
        <v>55</v>
      </c>
      <c r="D385" s="203" t="s">
        <v>1484</v>
      </c>
      <c r="E385" s="200" t="s">
        <v>1485</v>
      </c>
      <c r="F385" s="200" t="s">
        <v>1486</v>
      </c>
      <c r="G385" s="207">
        <v>45699</v>
      </c>
      <c r="H385" s="200" t="s">
        <v>1487</v>
      </c>
      <c r="I385" s="200" t="s">
        <v>1488</v>
      </c>
      <c r="J385" s="202" t="s">
        <v>54</v>
      </c>
      <c r="K385" s="200" t="s">
        <v>1489</v>
      </c>
      <c r="L385" s="201" t="s">
        <v>7693</v>
      </c>
      <c r="M385" s="206" t="s">
        <v>16</v>
      </c>
      <c r="N385" s="206"/>
      <c r="O385" s="206"/>
      <c r="P385" s="206" t="s">
        <v>16</v>
      </c>
      <c r="Q385" s="200" t="s">
        <v>16</v>
      </c>
      <c r="R385" s="200" t="s">
        <v>16</v>
      </c>
      <c r="S385" s="200" t="s">
        <v>7536</v>
      </c>
      <c r="T385" s="200" t="s">
        <v>7549</v>
      </c>
      <c r="U385" s="199">
        <v>0.33</v>
      </c>
      <c r="V385" s="200" t="s">
        <v>7549</v>
      </c>
      <c r="W385" s="198">
        <v>15.5</v>
      </c>
      <c r="X385" s="197">
        <f>(1-VLOOKUP(R385,[4]Start!$H$33:$I$40,2,FALSE)/100)*W385</f>
        <v>13.174999999999999</v>
      </c>
      <c r="Y385" s="197">
        <f>VLOOKUP(Q385,[4]Start!$C$9:$D$15,2,FALSE)+VLOOKUP(Q385,[4]Start!$C$23:$D$29,2,FALSE)</f>
        <v>0</v>
      </c>
      <c r="Z385" s="196">
        <f>(Y385/U385)+[4]Start!$D$19*(VLOOKUP(Q385,[4]Start!$M$33:$N$39,2,FALSE)/U385)+VLOOKUP(R385,[4]Start!$C$33:$D$40,2,FALSE)</f>
        <v>1</v>
      </c>
      <c r="AA385" s="185"/>
      <c r="AB385" s="179"/>
    </row>
    <row r="386" spans="2:28" ht="18.75" customHeight="1" x14ac:dyDescent="0.35">
      <c r="B386" s="195"/>
      <c r="C386" s="204" t="s">
        <v>55</v>
      </c>
      <c r="D386" s="203" t="s">
        <v>1491</v>
      </c>
      <c r="E386" s="200" t="s">
        <v>1485</v>
      </c>
      <c r="F386" s="200" t="s">
        <v>1492</v>
      </c>
      <c r="G386" s="207">
        <v>45699</v>
      </c>
      <c r="H386" s="200" t="s">
        <v>1487</v>
      </c>
      <c r="I386" s="200" t="s">
        <v>1488</v>
      </c>
      <c r="J386" s="202" t="s">
        <v>54</v>
      </c>
      <c r="K386" s="200" t="s">
        <v>1493</v>
      </c>
      <c r="L386" s="201" t="s">
        <v>7692</v>
      </c>
      <c r="M386" s="200" t="s">
        <v>16</v>
      </c>
      <c r="N386" s="200"/>
      <c r="O386" s="200"/>
      <c r="P386" s="200" t="s">
        <v>16</v>
      </c>
      <c r="Q386" s="200" t="s">
        <v>16</v>
      </c>
      <c r="R386" s="200" t="s">
        <v>16</v>
      </c>
      <c r="S386" s="200" t="s">
        <v>7536</v>
      </c>
      <c r="T386" s="200" t="s">
        <v>7549</v>
      </c>
      <c r="U386" s="199">
        <v>0.33</v>
      </c>
      <c r="V386" s="200" t="s">
        <v>7549</v>
      </c>
      <c r="W386" s="198">
        <v>19.5</v>
      </c>
      <c r="X386" s="197">
        <f>(1-VLOOKUP(R386,[4]Start!$H$33:$I$40,2,FALSE)/100)*W386</f>
        <v>16.574999999999999</v>
      </c>
      <c r="Y386" s="197">
        <f>VLOOKUP(Q386,[4]Start!$C$9:$D$15,2,FALSE)+VLOOKUP(Q386,[4]Start!$C$23:$D$29,2,FALSE)</f>
        <v>0</v>
      </c>
      <c r="Z386" s="196">
        <f>(Y386/U386)+[4]Start!$D$19*(VLOOKUP(Q386,[4]Start!$M$33:$N$39,2,FALSE)/U386)+VLOOKUP(R386,[4]Start!$C$33:$D$40,2,FALSE)</f>
        <v>1</v>
      </c>
      <c r="AA386" s="185"/>
      <c r="AB386" s="179"/>
    </row>
    <row r="387" spans="2:28" ht="18.75" customHeight="1" x14ac:dyDescent="0.35">
      <c r="B387" s="195"/>
      <c r="C387" s="204" t="s">
        <v>55</v>
      </c>
      <c r="D387" s="203" t="s">
        <v>1581</v>
      </c>
      <c r="E387" s="200" t="s">
        <v>1582</v>
      </c>
      <c r="F387" s="200" t="s">
        <v>1583</v>
      </c>
      <c r="G387" s="229">
        <v>85055</v>
      </c>
      <c r="H387" s="228" t="s">
        <v>1255</v>
      </c>
      <c r="I387" s="200" t="s">
        <v>1584</v>
      </c>
      <c r="J387" s="202" t="s">
        <v>127</v>
      </c>
      <c r="K387" s="200" t="s">
        <v>1585</v>
      </c>
      <c r="L387" s="201" t="s">
        <v>7691</v>
      </c>
      <c r="M387" s="200" t="s">
        <v>16</v>
      </c>
      <c r="N387" s="200"/>
      <c r="O387" s="200"/>
      <c r="P387" s="200" t="s">
        <v>16</v>
      </c>
      <c r="Q387" s="200" t="s">
        <v>16</v>
      </c>
      <c r="R387" s="200" t="s">
        <v>16</v>
      </c>
      <c r="S387" s="200" t="s">
        <v>7536</v>
      </c>
      <c r="T387" s="200" t="s">
        <v>7549</v>
      </c>
      <c r="U387" s="199">
        <v>0.33</v>
      </c>
      <c r="V387" s="200" t="s">
        <v>7549</v>
      </c>
      <c r="W387" s="198">
        <v>25.5</v>
      </c>
      <c r="X387" s="197">
        <f>(1-VLOOKUP(R387,[4]Start!$H$33:$I$40,2,FALSE)/100)*W387</f>
        <v>21.675000000000001</v>
      </c>
      <c r="Y387" s="197">
        <f>VLOOKUP(Q387,[4]Start!$C$9:$D$15,2,FALSE)+VLOOKUP(Q387,[4]Start!$C$23:$D$29,2,FALSE)</f>
        <v>0</v>
      </c>
      <c r="Z387" s="196">
        <f>(Y387/U387)+[4]Start!$D$19*(VLOOKUP(Q387,[4]Start!$M$33:$N$39,2,FALSE)/U387)+VLOOKUP(R387,[4]Start!$C$33:$D$40,2,FALSE)</f>
        <v>1</v>
      </c>
      <c r="AA387" s="185"/>
      <c r="AB387" s="179"/>
    </row>
    <row r="388" spans="2:28" ht="18.75" customHeight="1" x14ac:dyDescent="0.35">
      <c r="B388" s="195"/>
      <c r="C388" s="204" t="s">
        <v>55</v>
      </c>
      <c r="D388" s="203" t="s">
        <v>1600</v>
      </c>
      <c r="E388" s="200" t="s">
        <v>1026</v>
      </c>
      <c r="F388" s="200" t="s">
        <v>1601</v>
      </c>
      <c r="G388" s="210">
        <v>52428</v>
      </c>
      <c r="H388" s="209" t="s">
        <v>1602</v>
      </c>
      <c r="I388" s="200" t="s">
        <v>1603</v>
      </c>
      <c r="J388" s="202" t="s">
        <v>54</v>
      </c>
      <c r="K388" s="200" t="s">
        <v>1604</v>
      </c>
      <c r="L388" s="201" t="s">
        <v>7690</v>
      </c>
      <c r="M388" s="200" t="s">
        <v>18</v>
      </c>
      <c r="N388" s="200"/>
      <c r="O388" s="200"/>
      <c r="P388" s="206" t="s">
        <v>18</v>
      </c>
      <c r="Q388" s="200" t="s">
        <v>18</v>
      </c>
      <c r="R388" s="200" t="s">
        <v>18</v>
      </c>
      <c r="S388" s="200" t="s">
        <v>7536</v>
      </c>
      <c r="T388" s="200" t="s">
        <v>7549</v>
      </c>
      <c r="U388" s="199">
        <v>0.43120000000000003</v>
      </c>
      <c r="V388" s="200" t="s">
        <v>7549</v>
      </c>
      <c r="W388" s="208">
        <v>23.22</v>
      </c>
      <c r="X388" s="197">
        <f>(1-VLOOKUP(R388,[4]Start!$H$33:$I$40,2,FALSE)/100)*W388</f>
        <v>20.2014</v>
      </c>
      <c r="Y388" s="197">
        <f>VLOOKUP(Q388,[4]Start!$C$9:$D$15,2,FALSE)+VLOOKUP(Q388,[4]Start!$C$23:$D$29,2,FALSE)</f>
        <v>3.1</v>
      </c>
      <c r="Z388" s="196">
        <f>(Y388/U388)+[4]Start!$D$19*(VLOOKUP(Q388,[4]Start!$M$33:$N$39,2,FALSE)/U388)+VLOOKUP(R388,[4]Start!$C$33:$D$40,2,FALSE)</f>
        <v>31.93747680890538</v>
      </c>
      <c r="AA388" s="185"/>
      <c r="AB388" s="179"/>
    </row>
    <row r="389" spans="2:28" ht="18.75" customHeight="1" x14ac:dyDescent="0.35">
      <c r="B389" s="195"/>
      <c r="C389" s="204" t="s">
        <v>55</v>
      </c>
      <c r="D389" s="203" t="s">
        <v>1613</v>
      </c>
      <c r="E389" s="200" t="s">
        <v>1026</v>
      </c>
      <c r="F389" s="200" t="s">
        <v>1614</v>
      </c>
      <c r="G389" s="210">
        <v>47546</v>
      </c>
      <c r="H389" s="209" t="s">
        <v>1615</v>
      </c>
      <c r="I389" s="200" t="s">
        <v>1616</v>
      </c>
      <c r="J389" s="202" t="s">
        <v>54</v>
      </c>
      <c r="K389" s="200" t="s">
        <v>1617</v>
      </c>
      <c r="L389" s="201" t="s">
        <v>7689</v>
      </c>
      <c r="M389" s="200" t="s">
        <v>110</v>
      </c>
      <c r="N389" s="200" t="s">
        <v>20</v>
      </c>
      <c r="O389" s="200" t="s">
        <v>1618</v>
      </c>
      <c r="P389" s="206" t="s">
        <v>20</v>
      </c>
      <c r="Q389" s="200" t="s">
        <v>20</v>
      </c>
      <c r="R389" s="200" t="s">
        <v>432</v>
      </c>
      <c r="S389" s="200" t="s">
        <v>7536</v>
      </c>
      <c r="T389" s="200" t="s">
        <v>7549</v>
      </c>
      <c r="U389" s="199">
        <v>0.38719999999999999</v>
      </c>
      <c r="V389" s="200" t="s">
        <v>7549</v>
      </c>
      <c r="W389" s="208">
        <v>11.4</v>
      </c>
      <c r="X389" s="197">
        <f>(1-VLOOKUP(R389,[4]Start!$H$33:$I$40,2,FALSE)/100)*W389</f>
        <v>10.146000000000001</v>
      </c>
      <c r="Y389" s="197">
        <f>VLOOKUP(Q389,[4]Start!$C$9:$D$15,2,FALSE)+VLOOKUP(Q389,[4]Start!$C$23:$D$29,2,FALSE)</f>
        <v>23.27</v>
      </c>
      <c r="Z389" s="196">
        <f>(Y389/U389)+[4]Start!$D$19*(VLOOKUP(Q389,[4]Start!$M$33:$N$39,2,FALSE)/U389)+VLOOKUP(R389,[4]Start!$C$33:$D$40,2,FALSE)</f>
        <v>74.368285123966942</v>
      </c>
      <c r="AA389" s="185"/>
      <c r="AB389" s="179"/>
    </row>
    <row r="390" spans="2:28" ht="18.75" customHeight="1" x14ac:dyDescent="0.35">
      <c r="B390" s="195"/>
      <c r="C390" s="204" t="s">
        <v>55</v>
      </c>
      <c r="D390" s="203" t="s">
        <v>1626</v>
      </c>
      <c r="E390" s="200" t="s">
        <v>1620</v>
      </c>
      <c r="F390" s="200" t="s">
        <v>1621</v>
      </c>
      <c r="G390" s="210">
        <v>47475</v>
      </c>
      <c r="H390" s="209" t="s">
        <v>1622</v>
      </c>
      <c r="I390" s="200" t="s">
        <v>1623</v>
      </c>
      <c r="J390" s="202" t="s">
        <v>54</v>
      </c>
      <c r="K390" s="200" t="s">
        <v>183</v>
      </c>
      <c r="L390" s="201" t="s">
        <v>7688</v>
      </c>
      <c r="M390" s="200" t="s">
        <v>27</v>
      </c>
      <c r="N390" s="200" t="s">
        <v>249</v>
      </c>
      <c r="O390" s="200" t="s">
        <v>651</v>
      </c>
      <c r="P390" s="206" t="s">
        <v>27</v>
      </c>
      <c r="Q390" s="200" t="s">
        <v>559</v>
      </c>
      <c r="R390" s="200" t="s">
        <v>559</v>
      </c>
      <c r="S390" s="200" t="s">
        <v>7536</v>
      </c>
      <c r="T390" s="200" t="s">
        <v>7549</v>
      </c>
      <c r="U390" s="199">
        <v>0.38169999999999998</v>
      </c>
      <c r="V390" s="200" t="s">
        <v>7549</v>
      </c>
      <c r="W390" s="208">
        <v>4.8</v>
      </c>
      <c r="X390" s="197">
        <f>(1-VLOOKUP(R390,[4]Start!$H$33:$I$40,2,FALSE)/100)*W390</f>
        <v>4.08</v>
      </c>
      <c r="Y390" s="197">
        <f>VLOOKUP(Q390,[4]Start!$C$9:$D$15,2,FALSE)+VLOOKUP(Q390,[4]Start!$C$23:$D$29,2,FALSE)</f>
        <v>33.223832923832894</v>
      </c>
      <c r="Z390" s="196">
        <f>(Y390/U390)+[4]Start!$D$19*(VLOOKUP(Q390,[4]Start!$M$33:$N$39,2,FALSE)/U390)+VLOOKUP(R390,[4]Start!$C$33:$D$40,2,FALSE)</f>
        <v>106.08732754475477</v>
      </c>
      <c r="AA390" s="185"/>
      <c r="AB390" s="179"/>
    </row>
    <row r="391" spans="2:28" ht="18.75" customHeight="1" x14ac:dyDescent="0.35">
      <c r="B391" s="195"/>
      <c r="C391" s="204" t="s">
        <v>55</v>
      </c>
      <c r="D391" s="203" t="s">
        <v>1619</v>
      </c>
      <c r="E391" s="200" t="s">
        <v>1620</v>
      </c>
      <c r="F391" s="200" t="s">
        <v>1621</v>
      </c>
      <c r="G391" s="210">
        <v>47475</v>
      </c>
      <c r="H391" s="209" t="s">
        <v>1622</v>
      </c>
      <c r="I391" s="200" t="s">
        <v>1623</v>
      </c>
      <c r="J391" s="202" t="s">
        <v>54</v>
      </c>
      <c r="K391" s="200" t="s">
        <v>1624</v>
      </c>
      <c r="L391" s="201" t="s">
        <v>7688</v>
      </c>
      <c r="M391" s="200" t="s">
        <v>16</v>
      </c>
      <c r="N391" s="200" t="s">
        <v>16</v>
      </c>
      <c r="O391" s="200" t="s">
        <v>651</v>
      </c>
      <c r="P391" s="206" t="s">
        <v>16</v>
      </c>
      <c r="Q391" s="200" t="s">
        <v>16</v>
      </c>
      <c r="R391" s="200" t="s">
        <v>16</v>
      </c>
      <c r="S391" s="200" t="s">
        <v>7536</v>
      </c>
      <c r="T391" s="200" t="s">
        <v>7549</v>
      </c>
      <c r="U391" s="199">
        <v>0.33</v>
      </c>
      <c r="V391" s="200" t="s">
        <v>7549</v>
      </c>
      <c r="W391" s="208">
        <v>16</v>
      </c>
      <c r="X391" s="197">
        <f>(1-VLOOKUP(R391,[4]Start!$H$33:$I$40,2,FALSE)/100)*W391</f>
        <v>13.6</v>
      </c>
      <c r="Y391" s="197">
        <f>VLOOKUP(Q391,[4]Start!$C$9:$D$15,2,FALSE)+VLOOKUP(Q391,[4]Start!$C$23:$D$29,2,FALSE)</f>
        <v>0</v>
      </c>
      <c r="Z391" s="196">
        <f>(Y391/U391)+[4]Start!$D$19*(VLOOKUP(Q391,[4]Start!$M$33:$N$39,2,FALSE)/U391)+VLOOKUP(R391,[4]Start!$C$33:$D$40,2,FALSE)</f>
        <v>1</v>
      </c>
      <c r="AA391" s="185"/>
      <c r="AB391" s="179"/>
    </row>
    <row r="392" spans="2:28" ht="18.75" customHeight="1" x14ac:dyDescent="0.35">
      <c r="B392" s="195"/>
      <c r="C392" s="204" t="s">
        <v>55</v>
      </c>
      <c r="D392" s="203" t="s">
        <v>1654</v>
      </c>
      <c r="E392" s="200" t="s">
        <v>1655</v>
      </c>
      <c r="F392" s="200" t="s">
        <v>1656</v>
      </c>
      <c r="G392" s="210">
        <v>34123</v>
      </c>
      <c r="H392" s="209" t="s">
        <v>1657</v>
      </c>
      <c r="I392" s="200"/>
      <c r="J392" s="199" t="s">
        <v>220</v>
      </c>
      <c r="K392" s="200"/>
      <c r="L392" s="201" t="s">
        <v>7687</v>
      </c>
      <c r="M392" s="200" t="s">
        <v>711</v>
      </c>
      <c r="N392" s="200" t="s">
        <v>16</v>
      </c>
      <c r="O392" s="200" t="s">
        <v>1658</v>
      </c>
      <c r="P392" s="206" t="s">
        <v>16</v>
      </c>
      <c r="Q392" s="200" t="s">
        <v>16</v>
      </c>
      <c r="R392" s="200" t="s">
        <v>16</v>
      </c>
      <c r="S392" s="200" t="s">
        <v>7536</v>
      </c>
      <c r="T392" s="200" t="s">
        <v>7549</v>
      </c>
      <c r="U392" s="199">
        <v>0.33</v>
      </c>
      <c r="V392" s="200" t="s">
        <v>7549</v>
      </c>
      <c r="W392" s="208">
        <v>14.7</v>
      </c>
      <c r="X392" s="197">
        <f>(1-VLOOKUP(R392,[4]Start!$H$33:$I$40,2,FALSE)/100)*W392</f>
        <v>12.494999999999999</v>
      </c>
      <c r="Y392" s="197">
        <f>VLOOKUP(Q392,[4]Start!$C$9:$D$15,2,FALSE)+VLOOKUP(Q392,[4]Start!$C$23:$D$29,2,FALSE)</f>
        <v>0</v>
      </c>
      <c r="Z392" s="196">
        <f>(Y392/U392)+[4]Start!$D$19*(VLOOKUP(Q392,[4]Start!$M$33:$N$39,2,FALSE)/U392)+VLOOKUP(R392,[4]Start!$C$33:$D$40,2,FALSE)</f>
        <v>1</v>
      </c>
      <c r="AA392" s="185"/>
      <c r="AB392" s="179"/>
    </row>
    <row r="393" spans="2:28" ht="18.75" customHeight="1" x14ac:dyDescent="0.35">
      <c r="B393" s="195"/>
      <c r="C393" s="204" t="s">
        <v>55</v>
      </c>
      <c r="D393" s="203" t="s">
        <v>1727</v>
      </c>
      <c r="E393" s="200" t="s">
        <v>1721</v>
      </c>
      <c r="F393" s="200" t="s">
        <v>1722</v>
      </c>
      <c r="G393" s="207">
        <v>50769</v>
      </c>
      <c r="H393" s="200" t="s">
        <v>1710</v>
      </c>
      <c r="I393" s="200"/>
      <c r="J393" s="202" t="s">
        <v>54</v>
      </c>
      <c r="K393" s="200" t="s">
        <v>563</v>
      </c>
      <c r="L393" s="201" t="s">
        <v>7686</v>
      </c>
      <c r="M393" s="200" t="s">
        <v>20</v>
      </c>
      <c r="N393" s="200"/>
      <c r="O393" s="200"/>
      <c r="P393" s="200" t="s">
        <v>20</v>
      </c>
      <c r="Q393" s="200" t="s">
        <v>20</v>
      </c>
      <c r="R393" s="200" t="s">
        <v>432</v>
      </c>
      <c r="S393" s="200" t="s">
        <v>7536</v>
      </c>
      <c r="T393" s="200" t="s">
        <v>7549</v>
      </c>
      <c r="U393" s="199">
        <v>0.39600000000000002</v>
      </c>
      <c r="V393" s="200" t="s">
        <v>7549</v>
      </c>
      <c r="W393" s="198">
        <v>15.5</v>
      </c>
      <c r="X393" s="197">
        <f>(1-VLOOKUP(R393,[4]Start!$H$33:$I$40,2,FALSE)/100)*W393</f>
        <v>13.795</v>
      </c>
      <c r="Y393" s="197">
        <f>VLOOKUP(Q393,[4]Start!$C$9:$D$15,2,FALSE)+VLOOKUP(Q393,[4]Start!$C$23:$D$29,2,FALSE)</f>
        <v>23.27</v>
      </c>
      <c r="Z393" s="196">
        <f>(Y393/U393)+[4]Start!$D$19*(VLOOKUP(Q393,[4]Start!$M$33:$N$39,2,FALSE)/U393)+VLOOKUP(R393,[4]Start!$C$33:$D$40,2,FALSE)</f>
        <v>72.74898989898989</v>
      </c>
      <c r="AA393" s="185"/>
      <c r="AB393" s="179"/>
    </row>
    <row r="394" spans="2:28" ht="18.75" customHeight="1" x14ac:dyDescent="0.35">
      <c r="B394" s="195"/>
      <c r="C394" s="204" t="s">
        <v>55</v>
      </c>
      <c r="D394" s="203" t="s">
        <v>1728</v>
      </c>
      <c r="E394" s="200" t="s">
        <v>1721</v>
      </c>
      <c r="F394" s="200" t="s">
        <v>1729</v>
      </c>
      <c r="G394" s="207">
        <v>51109</v>
      </c>
      <c r="H394" s="200" t="s">
        <v>1710</v>
      </c>
      <c r="I394" s="200"/>
      <c r="J394" s="202" t="s">
        <v>54</v>
      </c>
      <c r="K394" s="200" t="s">
        <v>432</v>
      </c>
      <c r="L394" s="201" t="s">
        <v>7685</v>
      </c>
      <c r="M394" s="206" t="s">
        <v>20</v>
      </c>
      <c r="N394" s="206"/>
      <c r="O394" s="206"/>
      <c r="P394" s="206" t="s">
        <v>20</v>
      </c>
      <c r="Q394" s="200" t="s">
        <v>20</v>
      </c>
      <c r="R394" s="200" t="s">
        <v>432</v>
      </c>
      <c r="S394" s="200" t="s">
        <v>7562</v>
      </c>
      <c r="T394" s="200" t="s">
        <v>7549</v>
      </c>
      <c r="U394" s="199">
        <v>0.54449999999999998</v>
      </c>
      <c r="V394" s="200" t="s">
        <v>7549</v>
      </c>
      <c r="W394" s="198">
        <v>15.8</v>
      </c>
      <c r="X394" s="197">
        <f>(1-VLOOKUP(R394,[4]Start!$H$33:$I$40,2,FALSE)/100)*W394</f>
        <v>14.062000000000001</v>
      </c>
      <c r="Y394" s="197">
        <f>VLOOKUP(Q394,[4]Start!$C$9:$D$15,2,FALSE)+VLOOKUP(Q394,[4]Start!$C$23:$D$29,2,FALSE)</f>
        <v>23.27</v>
      </c>
      <c r="Z394" s="196">
        <f>(Y394/U394)+[4]Start!$D$19*(VLOOKUP(Q394,[4]Start!$M$33:$N$39,2,FALSE)/U394)+VLOOKUP(R394,[4]Start!$C$33:$D$40,2,FALSE)</f>
        <v>53.317447199265381</v>
      </c>
      <c r="AA394" s="185"/>
      <c r="AB394" s="179"/>
    </row>
    <row r="395" spans="2:28" ht="18.75" customHeight="1" x14ac:dyDescent="0.35">
      <c r="B395" s="195"/>
      <c r="C395" s="204" t="s">
        <v>55</v>
      </c>
      <c r="D395" s="203" t="s">
        <v>1707</v>
      </c>
      <c r="E395" s="200" t="s">
        <v>1708</v>
      </c>
      <c r="F395" s="200" t="s">
        <v>1709</v>
      </c>
      <c r="G395" s="207">
        <v>50735</v>
      </c>
      <c r="H395" s="200" t="s">
        <v>1710</v>
      </c>
      <c r="I395" s="200" t="s">
        <v>1711</v>
      </c>
      <c r="J395" s="202" t="s">
        <v>54</v>
      </c>
      <c r="K395" s="200" t="s">
        <v>1709</v>
      </c>
      <c r="L395" s="201" t="s">
        <v>7684</v>
      </c>
      <c r="M395" s="200" t="s">
        <v>16</v>
      </c>
      <c r="N395" s="200" t="s">
        <v>16</v>
      </c>
      <c r="O395" s="200" t="s">
        <v>1712</v>
      </c>
      <c r="P395" s="200" t="s">
        <v>16</v>
      </c>
      <c r="Q395" s="200" t="s">
        <v>16</v>
      </c>
      <c r="R395" s="200" t="s">
        <v>16</v>
      </c>
      <c r="S395" s="200" t="s">
        <v>7536</v>
      </c>
      <c r="T395" s="200" t="s">
        <v>7549</v>
      </c>
      <c r="U395" s="199">
        <v>0.33</v>
      </c>
      <c r="V395" s="200" t="s">
        <v>7549</v>
      </c>
      <c r="W395" s="198">
        <v>45.1</v>
      </c>
      <c r="X395" s="197">
        <f>(1-VLOOKUP(R395,[4]Start!$H$33:$I$40,2,FALSE)/100)*W395</f>
        <v>38.335000000000001</v>
      </c>
      <c r="Y395" s="197">
        <f>VLOOKUP(Q395,[4]Start!$C$9:$D$15,2,FALSE)+VLOOKUP(Q395,[4]Start!$C$23:$D$29,2,FALSE)</f>
        <v>0</v>
      </c>
      <c r="Z395" s="196">
        <f>(Y395/U395)+[4]Start!$D$19*(VLOOKUP(Q395,[4]Start!$M$33:$N$39,2,FALSE)/U395)+VLOOKUP(R395,[4]Start!$C$33:$D$40,2,FALSE)</f>
        <v>1</v>
      </c>
      <c r="AA395" s="185"/>
      <c r="AB395" s="179"/>
    </row>
    <row r="396" spans="2:28" ht="18.75" customHeight="1" x14ac:dyDescent="0.35">
      <c r="B396" s="195"/>
      <c r="C396" s="204" t="s">
        <v>55</v>
      </c>
      <c r="D396" s="203" t="s">
        <v>1764</v>
      </c>
      <c r="E396" s="200" t="s">
        <v>1026</v>
      </c>
      <c r="F396" s="200" t="s">
        <v>1765</v>
      </c>
      <c r="G396" s="207">
        <v>6420</v>
      </c>
      <c r="H396" s="200" t="s">
        <v>1766</v>
      </c>
      <c r="I396" s="200" t="s">
        <v>1767</v>
      </c>
      <c r="J396" s="202" t="s">
        <v>99</v>
      </c>
      <c r="K396" s="200" t="s">
        <v>1768</v>
      </c>
      <c r="L396" s="201" t="s">
        <v>7683</v>
      </c>
      <c r="M396" s="200" t="s">
        <v>110</v>
      </c>
      <c r="N396" s="200" t="s">
        <v>18</v>
      </c>
      <c r="O396" s="200" t="s">
        <v>176</v>
      </c>
      <c r="P396" s="200" t="s">
        <v>18</v>
      </c>
      <c r="Q396" s="200" t="s">
        <v>18</v>
      </c>
      <c r="R396" s="200" t="s">
        <v>18</v>
      </c>
      <c r="S396" s="200" t="s">
        <v>7536</v>
      </c>
      <c r="T396" s="200" t="s">
        <v>7549</v>
      </c>
      <c r="U396" s="199">
        <v>0.43359999999999999</v>
      </c>
      <c r="V396" s="200" t="s">
        <v>7549</v>
      </c>
      <c r="W396" s="198">
        <v>20.3</v>
      </c>
      <c r="X396" s="197">
        <f>(1-VLOOKUP(R396,[4]Start!$H$33:$I$40,2,FALSE)/100)*W396</f>
        <v>17.661000000000001</v>
      </c>
      <c r="Y396" s="197">
        <f>VLOOKUP(Q396,[4]Start!$C$9:$D$15,2,FALSE)+VLOOKUP(Q396,[4]Start!$C$23:$D$29,2,FALSE)</f>
        <v>3.1</v>
      </c>
      <c r="Z396" s="196">
        <f>(Y396/U396)+[4]Start!$D$19*(VLOOKUP(Q396,[4]Start!$M$33:$N$39,2,FALSE)/U396)+VLOOKUP(R396,[4]Start!$C$33:$D$40,2,FALSE)</f>
        <v>31.770110701107011</v>
      </c>
      <c r="AA396" s="185"/>
      <c r="AB396" s="179"/>
    </row>
    <row r="397" spans="2:28" ht="18.75" customHeight="1" x14ac:dyDescent="0.35">
      <c r="B397" s="195"/>
      <c r="C397" s="204" t="s">
        <v>55</v>
      </c>
      <c r="D397" s="203" t="s">
        <v>1792</v>
      </c>
      <c r="E397" s="200" t="s">
        <v>1786</v>
      </c>
      <c r="F397" s="200" t="s">
        <v>1787</v>
      </c>
      <c r="G397" s="210">
        <v>47829</v>
      </c>
      <c r="H397" s="209" t="s">
        <v>1788</v>
      </c>
      <c r="I397" s="200" t="s">
        <v>1789</v>
      </c>
      <c r="J397" s="199" t="s">
        <v>54</v>
      </c>
      <c r="K397" s="200" t="s">
        <v>1793</v>
      </c>
      <c r="L397" s="201" t="s">
        <v>7682</v>
      </c>
      <c r="M397" s="200" t="s">
        <v>16</v>
      </c>
      <c r="N397" s="200" t="s">
        <v>58</v>
      </c>
      <c r="O397" s="200" t="s">
        <v>58</v>
      </c>
      <c r="P397" s="200" t="s">
        <v>16</v>
      </c>
      <c r="Q397" s="200" t="s">
        <v>16</v>
      </c>
      <c r="R397" s="200" t="s">
        <v>16</v>
      </c>
      <c r="S397" s="200" t="s">
        <v>7536</v>
      </c>
      <c r="T397" s="200" t="s">
        <v>7549</v>
      </c>
      <c r="U397" s="199">
        <v>0.33</v>
      </c>
      <c r="V397" s="200" t="s">
        <v>7549</v>
      </c>
      <c r="W397" s="208">
        <v>13.8</v>
      </c>
      <c r="X397" s="197">
        <f>(1-VLOOKUP(R397,[4]Start!$H$33:$I$40,2,FALSE)/100)*W397</f>
        <v>11.73</v>
      </c>
      <c r="Y397" s="197">
        <f>VLOOKUP(Q397,[4]Start!$C$9:$D$15,2,FALSE)+VLOOKUP(Q397,[4]Start!$C$23:$D$29,2,FALSE)</f>
        <v>0</v>
      </c>
      <c r="Z397" s="196">
        <f>(Y397/U397)+[4]Start!$D$19*(VLOOKUP(Q397,[4]Start!$M$33:$N$39,2,FALSE)/U397)+VLOOKUP(R397,[4]Start!$C$33:$D$40,2,FALSE)</f>
        <v>1</v>
      </c>
      <c r="AA397" s="185"/>
      <c r="AB397" s="179"/>
    </row>
    <row r="398" spans="2:28" ht="18.75" customHeight="1" x14ac:dyDescent="0.35">
      <c r="B398" s="195"/>
      <c r="C398" s="204" t="s">
        <v>55</v>
      </c>
      <c r="D398" s="219" t="s">
        <v>1794</v>
      </c>
      <c r="E398" s="217" t="s">
        <v>1786</v>
      </c>
      <c r="F398" s="216" t="s">
        <v>1787</v>
      </c>
      <c r="G398" s="210">
        <v>47829</v>
      </c>
      <c r="H398" s="216" t="s">
        <v>1788</v>
      </c>
      <c r="I398" s="218" t="s">
        <v>1789</v>
      </c>
      <c r="J398" s="216" t="s">
        <v>54</v>
      </c>
      <c r="K398" s="217" t="s">
        <v>1795</v>
      </c>
      <c r="L398" s="201" t="s">
        <v>7644</v>
      </c>
      <c r="M398" s="216" t="s">
        <v>16</v>
      </c>
      <c r="N398" s="218" t="s">
        <v>58</v>
      </c>
      <c r="O398" s="217" t="s">
        <v>58</v>
      </c>
      <c r="P398" s="206" t="s">
        <v>16</v>
      </c>
      <c r="Q398" s="200" t="s">
        <v>16</v>
      </c>
      <c r="R398" s="200" t="s">
        <v>16</v>
      </c>
      <c r="S398" s="200" t="s">
        <v>7536</v>
      </c>
      <c r="T398" s="200" t="s">
        <v>7549</v>
      </c>
      <c r="U398" s="199">
        <v>0.33</v>
      </c>
      <c r="V398" s="200" t="s">
        <v>7549</v>
      </c>
      <c r="W398" s="208">
        <v>1.5</v>
      </c>
      <c r="X398" s="197">
        <f>(1-VLOOKUP(R398,[4]Start!$H$33:$I$40,2,FALSE)/100)*W398</f>
        <v>1.2749999999999999</v>
      </c>
      <c r="Y398" s="197">
        <f>VLOOKUP(Q398,[4]Start!$C$9:$D$15,2,FALSE)+VLOOKUP(Q398,[4]Start!$C$23:$D$29,2,FALSE)</f>
        <v>0</v>
      </c>
      <c r="Z398" s="196">
        <f>(Y398/U398)+[4]Start!$D$19*(VLOOKUP(Q398,[4]Start!$M$33:$N$39,2,FALSE)/U398)+VLOOKUP(R398,[4]Start!$C$33:$D$40,2,FALSE)</f>
        <v>1</v>
      </c>
      <c r="AA398" s="185"/>
      <c r="AB398" s="179"/>
    </row>
    <row r="399" spans="2:28" ht="18.75" customHeight="1" x14ac:dyDescent="0.35">
      <c r="B399" s="195"/>
      <c r="C399" s="204" t="s">
        <v>55</v>
      </c>
      <c r="D399" s="203" t="s">
        <v>1796</v>
      </c>
      <c r="E399" s="199" t="s">
        <v>1786</v>
      </c>
      <c r="F399" s="199" t="s">
        <v>1787</v>
      </c>
      <c r="G399" s="213">
        <v>47829</v>
      </c>
      <c r="H399" s="199" t="s">
        <v>1788</v>
      </c>
      <c r="I399" s="199" t="s">
        <v>1789</v>
      </c>
      <c r="J399" s="202" t="s">
        <v>54</v>
      </c>
      <c r="K399" s="199" t="s">
        <v>92</v>
      </c>
      <c r="L399" s="201" t="s">
        <v>7681</v>
      </c>
      <c r="M399" s="199" t="s">
        <v>16</v>
      </c>
      <c r="N399" s="199" t="s">
        <v>58</v>
      </c>
      <c r="O399" s="199" t="s">
        <v>58</v>
      </c>
      <c r="P399" s="199" t="s">
        <v>16</v>
      </c>
      <c r="Q399" s="200" t="s">
        <v>16</v>
      </c>
      <c r="R399" s="200" t="s">
        <v>16</v>
      </c>
      <c r="S399" s="200" t="s">
        <v>7536</v>
      </c>
      <c r="T399" s="200" t="s">
        <v>7549</v>
      </c>
      <c r="U399" s="199">
        <v>0.33</v>
      </c>
      <c r="V399" s="200" t="s">
        <v>7549</v>
      </c>
      <c r="W399" s="197">
        <v>2.8</v>
      </c>
      <c r="X399" s="197">
        <f>(1-VLOOKUP(R399,[4]Start!$H$33:$I$40,2,FALSE)/100)*W399</f>
        <v>2.38</v>
      </c>
      <c r="Y399" s="197">
        <f>VLOOKUP(Q399,[4]Start!$C$9:$D$15,2,FALSE)+VLOOKUP(Q399,[4]Start!$C$23:$D$29,2,FALSE)</f>
        <v>0</v>
      </c>
      <c r="Z399" s="196">
        <f>(Y399/U399)+[4]Start!$D$19*(VLOOKUP(Q399,[4]Start!$M$33:$N$39,2,FALSE)/U399)+VLOOKUP(R399,[4]Start!$C$33:$D$40,2,FALSE)</f>
        <v>1</v>
      </c>
      <c r="AA399" s="185"/>
      <c r="AB399" s="179"/>
    </row>
    <row r="400" spans="2:28" ht="18.75" customHeight="1" x14ac:dyDescent="0.35">
      <c r="B400" s="195"/>
      <c r="C400" s="204" t="s">
        <v>55</v>
      </c>
      <c r="D400" s="203" t="s">
        <v>1797</v>
      </c>
      <c r="E400" s="199" t="s">
        <v>1786</v>
      </c>
      <c r="F400" s="199" t="s">
        <v>1787</v>
      </c>
      <c r="G400" s="213">
        <v>47829</v>
      </c>
      <c r="H400" s="199" t="s">
        <v>1788</v>
      </c>
      <c r="I400" s="199" t="s">
        <v>1789</v>
      </c>
      <c r="J400" s="202" t="s">
        <v>54</v>
      </c>
      <c r="K400" s="199" t="s">
        <v>1798</v>
      </c>
      <c r="L400" s="201" t="s">
        <v>7644</v>
      </c>
      <c r="M400" s="199" t="s">
        <v>16</v>
      </c>
      <c r="N400" s="199" t="s">
        <v>58</v>
      </c>
      <c r="O400" s="199" t="s">
        <v>58</v>
      </c>
      <c r="P400" s="199" t="s">
        <v>16</v>
      </c>
      <c r="Q400" s="200" t="s">
        <v>16</v>
      </c>
      <c r="R400" s="200" t="s">
        <v>16</v>
      </c>
      <c r="S400" s="200" t="s">
        <v>7536</v>
      </c>
      <c r="T400" s="200" t="s">
        <v>7549</v>
      </c>
      <c r="U400" s="199">
        <v>0.33</v>
      </c>
      <c r="V400" s="200" t="s">
        <v>7549</v>
      </c>
      <c r="W400" s="197">
        <v>1.5</v>
      </c>
      <c r="X400" s="197">
        <f>(1-VLOOKUP(R400,[4]Start!$H$33:$I$40,2,FALSE)/100)*W400</f>
        <v>1.2749999999999999</v>
      </c>
      <c r="Y400" s="197">
        <f>VLOOKUP(Q400,[4]Start!$C$9:$D$15,2,FALSE)+VLOOKUP(Q400,[4]Start!$C$23:$D$29,2,FALSE)</f>
        <v>0</v>
      </c>
      <c r="Z400" s="196">
        <f>(Y400/U400)+[4]Start!$D$19*(VLOOKUP(Q400,[4]Start!$M$33:$N$39,2,FALSE)/U400)+VLOOKUP(R400,[4]Start!$C$33:$D$40,2,FALSE)</f>
        <v>1</v>
      </c>
      <c r="AA400" s="185"/>
      <c r="AB400" s="179"/>
    </row>
    <row r="401" spans="2:28" ht="18.75" customHeight="1" x14ac:dyDescent="0.35">
      <c r="B401" s="195"/>
      <c r="C401" s="204" t="s">
        <v>55</v>
      </c>
      <c r="D401" s="219" t="s">
        <v>1859</v>
      </c>
      <c r="E401" s="200" t="s">
        <v>1026</v>
      </c>
      <c r="F401" s="216" t="s">
        <v>1860</v>
      </c>
      <c r="G401" s="210">
        <v>32791</v>
      </c>
      <c r="H401" s="216" t="s">
        <v>1861</v>
      </c>
      <c r="I401" s="218" t="s">
        <v>1862</v>
      </c>
      <c r="J401" s="216" t="s">
        <v>54</v>
      </c>
      <c r="K401" s="217" t="s">
        <v>1863</v>
      </c>
      <c r="L401" s="201" t="s">
        <v>7680</v>
      </c>
      <c r="M401" s="216" t="s">
        <v>110</v>
      </c>
      <c r="N401" s="218" t="s">
        <v>20</v>
      </c>
      <c r="O401" s="217" t="s">
        <v>148</v>
      </c>
      <c r="P401" s="206" t="s">
        <v>20</v>
      </c>
      <c r="Q401" s="200" t="s">
        <v>20</v>
      </c>
      <c r="R401" s="200" t="s">
        <v>432</v>
      </c>
      <c r="S401" s="200" t="s">
        <v>7536</v>
      </c>
      <c r="T401" s="200" t="s">
        <v>7549</v>
      </c>
      <c r="U401" s="199">
        <v>0.4037</v>
      </c>
      <c r="V401" s="200" t="s">
        <v>7549</v>
      </c>
      <c r="W401" s="208">
        <v>10.199999999999999</v>
      </c>
      <c r="X401" s="197">
        <f>(1-VLOOKUP(R401,[4]Start!$H$33:$I$40,2,FALSE)/100)*W401</f>
        <v>9.0779999999999994</v>
      </c>
      <c r="Y401" s="197">
        <f>VLOOKUP(Q401,[4]Start!$C$9:$D$15,2,FALSE)+VLOOKUP(Q401,[4]Start!$C$23:$D$29,2,FALSE)</f>
        <v>23.27</v>
      </c>
      <c r="Z401" s="196">
        <f>(Y401/U401)+[4]Start!$D$19*(VLOOKUP(Q401,[4]Start!$M$33:$N$39,2,FALSE)/U401)+VLOOKUP(R401,[4]Start!$C$33:$D$40,2,FALSE)</f>
        <v>71.390017339608619</v>
      </c>
      <c r="AA401" s="185"/>
      <c r="AB401" s="179"/>
    </row>
    <row r="402" spans="2:28" ht="18.75" customHeight="1" x14ac:dyDescent="0.35">
      <c r="B402" s="195"/>
      <c r="C402" s="204" t="s">
        <v>55</v>
      </c>
      <c r="D402" s="203" t="s">
        <v>1881</v>
      </c>
      <c r="E402" s="200" t="s">
        <v>773</v>
      </c>
      <c r="F402" s="200" t="s">
        <v>1882</v>
      </c>
      <c r="G402" s="207">
        <v>2991</v>
      </c>
      <c r="H402" s="200" t="s">
        <v>1883</v>
      </c>
      <c r="I402" s="200" t="s">
        <v>1884</v>
      </c>
      <c r="J402" s="202" t="s">
        <v>170</v>
      </c>
      <c r="K402" s="200"/>
      <c r="L402" s="201" t="s">
        <v>7679</v>
      </c>
      <c r="M402" s="200" t="s">
        <v>16</v>
      </c>
      <c r="N402" s="200" t="s">
        <v>16</v>
      </c>
      <c r="O402" s="200" t="s">
        <v>249</v>
      </c>
      <c r="P402" s="206" t="s">
        <v>16</v>
      </c>
      <c r="Q402" s="200" t="s">
        <v>16</v>
      </c>
      <c r="R402" s="200" t="s">
        <v>16</v>
      </c>
      <c r="S402" s="200" t="s">
        <v>7536</v>
      </c>
      <c r="T402" s="200" t="s">
        <v>7549</v>
      </c>
      <c r="U402" s="199">
        <v>0.33</v>
      </c>
      <c r="V402" s="200" t="s">
        <v>7549</v>
      </c>
      <c r="W402" s="198">
        <v>15.7</v>
      </c>
      <c r="X402" s="197">
        <f>(1-VLOOKUP(R402,[4]Start!$H$33:$I$40,2,FALSE)/100)*W402</f>
        <v>13.344999999999999</v>
      </c>
      <c r="Y402" s="197">
        <f>VLOOKUP(Q402,[4]Start!$C$9:$D$15,2,FALSE)+VLOOKUP(Q402,[4]Start!$C$23:$D$29,2,FALSE)</f>
        <v>0</v>
      </c>
      <c r="Z402" s="196">
        <f>(Y402/U402)+[4]Start!$D$19*(VLOOKUP(Q402,[4]Start!$M$33:$N$39,2,FALSE)/U402)+VLOOKUP(R402,[4]Start!$C$33:$D$40,2,FALSE)</f>
        <v>1</v>
      </c>
      <c r="AA402" s="185"/>
      <c r="AB402" s="179"/>
    </row>
    <row r="403" spans="2:28" ht="18.75" customHeight="1" x14ac:dyDescent="0.35">
      <c r="B403" s="195"/>
      <c r="C403" s="204" t="s">
        <v>55</v>
      </c>
      <c r="D403" s="203" t="s">
        <v>1911</v>
      </c>
      <c r="E403" s="200" t="s">
        <v>1906</v>
      </c>
      <c r="F403" s="200" t="s">
        <v>1912</v>
      </c>
      <c r="G403" s="207">
        <v>32657</v>
      </c>
      <c r="H403" s="200" t="s">
        <v>1913</v>
      </c>
      <c r="I403" s="200" t="s">
        <v>1914</v>
      </c>
      <c r="J403" s="202" t="s">
        <v>54</v>
      </c>
      <c r="K403" s="200"/>
      <c r="L403" s="201" t="s">
        <v>7678</v>
      </c>
      <c r="M403" s="200" t="s">
        <v>20</v>
      </c>
      <c r="N403" s="200"/>
      <c r="O403" s="200"/>
      <c r="P403" s="200" t="s">
        <v>20</v>
      </c>
      <c r="Q403" s="200" t="s">
        <v>20</v>
      </c>
      <c r="R403" s="200" t="s">
        <v>432</v>
      </c>
      <c r="S403" s="200" t="s">
        <v>7536</v>
      </c>
      <c r="T403" s="200" t="s">
        <v>7549</v>
      </c>
      <c r="U403" s="199">
        <v>0.3861</v>
      </c>
      <c r="V403" s="200" t="s">
        <v>7549</v>
      </c>
      <c r="W403" s="198">
        <v>12.8</v>
      </c>
      <c r="X403" s="197">
        <f>(1-VLOOKUP(R403,[4]Start!$H$33:$I$40,2,FALSE)/100)*W403</f>
        <v>11.392000000000001</v>
      </c>
      <c r="Y403" s="197">
        <f>VLOOKUP(Q403,[4]Start!$C$9:$D$15,2,FALSE)+VLOOKUP(Q403,[4]Start!$C$23:$D$29,2,FALSE)</f>
        <v>23.27</v>
      </c>
      <c r="Z403" s="196">
        <f>(Y403/U403)+[4]Start!$D$19*(VLOOKUP(Q403,[4]Start!$M$33:$N$39,2,FALSE)/U403)+VLOOKUP(R403,[4]Start!$C$33:$D$40,2,FALSE)</f>
        <v>74.575887075887081</v>
      </c>
      <c r="AA403" s="185"/>
      <c r="AB403" s="179"/>
    </row>
    <row r="404" spans="2:28" ht="18.75" customHeight="1" x14ac:dyDescent="0.35">
      <c r="B404" s="195"/>
      <c r="C404" s="204" t="s">
        <v>55</v>
      </c>
      <c r="D404" s="203" t="s">
        <v>2015</v>
      </c>
      <c r="E404" s="200" t="s">
        <v>1056</v>
      </c>
      <c r="F404" s="200" t="s">
        <v>2016</v>
      </c>
      <c r="G404" s="207">
        <v>67065</v>
      </c>
      <c r="H404" s="200" t="s">
        <v>1993</v>
      </c>
      <c r="I404" s="200" t="s">
        <v>2017</v>
      </c>
      <c r="J404" s="202" t="s">
        <v>98</v>
      </c>
      <c r="K404" s="206" t="s">
        <v>2018</v>
      </c>
      <c r="L404" s="201" t="s">
        <v>7677</v>
      </c>
      <c r="M404" s="206" t="s">
        <v>20</v>
      </c>
      <c r="N404" s="206"/>
      <c r="O404" s="206"/>
      <c r="P404" s="206" t="s">
        <v>20</v>
      </c>
      <c r="Q404" s="200" t="s">
        <v>20</v>
      </c>
      <c r="R404" s="200" t="s">
        <v>432</v>
      </c>
      <c r="S404" s="200" t="s">
        <v>7536</v>
      </c>
      <c r="T404" s="200" t="s">
        <v>7549</v>
      </c>
      <c r="U404" s="199">
        <v>0.39379999999999998</v>
      </c>
      <c r="V404" s="200" t="s">
        <v>7549</v>
      </c>
      <c r="W404" s="198">
        <v>12.5</v>
      </c>
      <c r="X404" s="197">
        <f>(1-VLOOKUP(R404,[4]Start!$H$33:$I$40,2,FALSE)/100)*W404</f>
        <v>11.125</v>
      </c>
      <c r="Y404" s="197">
        <f>VLOOKUP(Q404,[4]Start!$C$9:$D$15,2,FALSE)+VLOOKUP(Q404,[4]Start!$C$23:$D$29,2,FALSE)</f>
        <v>23.27</v>
      </c>
      <c r="Z404" s="196">
        <f>(Y404/U404)+[4]Start!$D$19*(VLOOKUP(Q404,[4]Start!$M$33:$N$39,2,FALSE)/U404)+VLOOKUP(R404,[4]Start!$C$33:$D$40,2,FALSE)</f>
        <v>73.147028948704929</v>
      </c>
      <c r="AA404" s="185"/>
      <c r="AB404" s="179"/>
    </row>
    <row r="405" spans="2:28" ht="18.75" customHeight="1" x14ac:dyDescent="0.35">
      <c r="B405" s="195"/>
      <c r="C405" s="204" t="s">
        <v>55</v>
      </c>
      <c r="D405" s="203" t="s">
        <v>2021</v>
      </c>
      <c r="E405" s="200" t="s">
        <v>1056</v>
      </c>
      <c r="F405" s="200" t="s">
        <v>2022</v>
      </c>
      <c r="G405" s="207">
        <v>67065</v>
      </c>
      <c r="H405" s="200" t="s">
        <v>1993</v>
      </c>
      <c r="I405" s="200" t="s">
        <v>2023</v>
      </c>
      <c r="J405" s="202" t="s">
        <v>98</v>
      </c>
      <c r="K405" s="200" t="s">
        <v>432</v>
      </c>
      <c r="L405" s="201" t="s">
        <v>7676</v>
      </c>
      <c r="M405" s="200" t="s">
        <v>20</v>
      </c>
      <c r="N405" s="200"/>
      <c r="O405" s="200"/>
      <c r="P405" s="200" t="s">
        <v>20</v>
      </c>
      <c r="Q405" s="200" t="s">
        <v>20</v>
      </c>
      <c r="R405" s="200" t="s">
        <v>432</v>
      </c>
      <c r="S405" s="200" t="s">
        <v>7562</v>
      </c>
      <c r="T405" s="200" t="s">
        <v>7549</v>
      </c>
      <c r="U405" s="199">
        <v>0.55349999999999999</v>
      </c>
      <c r="V405" s="200" t="s">
        <v>7549</v>
      </c>
      <c r="W405" s="198">
        <v>11.96</v>
      </c>
      <c r="X405" s="197">
        <f>(1-VLOOKUP(R405,[4]Start!$H$33:$I$40,2,FALSE)/100)*W405</f>
        <v>10.644400000000001</v>
      </c>
      <c r="Y405" s="197">
        <f>VLOOKUP(Q405,[4]Start!$C$9:$D$15,2,FALSE)+VLOOKUP(Q405,[4]Start!$C$23:$D$29,2,FALSE)</f>
        <v>23.27</v>
      </c>
      <c r="Z405" s="196">
        <f>(Y405/U405)+[4]Start!$D$19*(VLOOKUP(Q405,[4]Start!$M$33:$N$39,2,FALSE)/U405)+VLOOKUP(R405,[4]Start!$C$33:$D$40,2,FALSE)</f>
        <v>52.474887082204162</v>
      </c>
      <c r="AA405" s="185"/>
      <c r="AB405" s="179"/>
    </row>
    <row r="406" spans="2:28" ht="18.75" customHeight="1" x14ac:dyDescent="0.35">
      <c r="B406" s="195"/>
      <c r="C406" s="204" t="s">
        <v>55</v>
      </c>
      <c r="D406" s="203" t="s">
        <v>1997</v>
      </c>
      <c r="E406" s="200" t="s">
        <v>259</v>
      </c>
      <c r="F406" s="206" t="s">
        <v>1998</v>
      </c>
      <c r="G406" s="210">
        <v>67063</v>
      </c>
      <c r="H406" s="209" t="s">
        <v>1993</v>
      </c>
      <c r="I406" s="206" t="s">
        <v>1999</v>
      </c>
      <c r="J406" s="199" t="s">
        <v>98</v>
      </c>
      <c r="K406" s="200" t="s">
        <v>2000</v>
      </c>
      <c r="L406" s="201" t="s">
        <v>7675</v>
      </c>
      <c r="M406" s="200" t="s">
        <v>16</v>
      </c>
      <c r="N406" s="206" t="s">
        <v>20</v>
      </c>
      <c r="O406" s="200" t="s">
        <v>218</v>
      </c>
      <c r="P406" s="206" t="s">
        <v>16</v>
      </c>
      <c r="Q406" s="200" t="s">
        <v>16</v>
      </c>
      <c r="R406" s="200" t="s">
        <v>16</v>
      </c>
      <c r="S406" s="200" t="s">
        <v>7536</v>
      </c>
      <c r="T406" s="200" t="s">
        <v>7549</v>
      </c>
      <c r="U406" s="199">
        <v>0.33</v>
      </c>
      <c r="V406" s="200" t="s">
        <v>7549</v>
      </c>
      <c r="W406" s="208">
        <v>28</v>
      </c>
      <c r="X406" s="197">
        <f>(1-VLOOKUP(R406,[4]Start!$H$33:$I$40,2,FALSE)/100)*W406</f>
        <v>23.8</v>
      </c>
      <c r="Y406" s="197">
        <f>VLOOKUP(Q406,[4]Start!$C$9:$D$15,2,FALSE)+VLOOKUP(Q406,[4]Start!$C$23:$D$29,2,FALSE)</f>
        <v>0</v>
      </c>
      <c r="Z406" s="196">
        <f>(Y406/U406)+[4]Start!$D$19*(VLOOKUP(Q406,[4]Start!$M$33:$N$39,2,FALSE)/U406)+VLOOKUP(R406,[4]Start!$C$33:$D$40,2,FALSE)</f>
        <v>1</v>
      </c>
      <c r="AA406" s="185"/>
      <c r="AB406" s="179"/>
    </row>
    <row r="407" spans="2:28" ht="18.75" customHeight="1" x14ac:dyDescent="0.35">
      <c r="B407" s="195"/>
      <c r="C407" s="204" t="s">
        <v>55</v>
      </c>
      <c r="D407" s="203" t="s">
        <v>2046</v>
      </c>
      <c r="E407" s="200" t="s">
        <v>2047</v>
      </c>
      <c r="F407" s="206" t="s">
        <v>2048</v>
      </c>
      <c r="G407" s="210">
        <v>6686</v>
      </c>
      <c r="H407" s="209" t="s">
        <v>2049</v>
      </c>
      <c r="I407" s="206" t="s">
        <v>2050</v>
      </c>
      <c r="J407" s="199" t="s">
        <v>99</v>
      </c>
      <c r="K407" s="199"/>
      <c r="L407" s="201" t="s">
        <v>7674</v>
      </c>
      <c r="M407" s="200" t="s">
        <v>16</v>
      </c>
      <c r="N407" s="206"/>
      <c r="O407" s="200"/>
      <c r="P407" s="206" t="s">
        <v>16</v>
      </c>
      <c r="Q407" s="200" t="s">
        <v>16</v>
      </c>
      <c r="R407" s="200" t="s">
        <v>16</v>
      </c>
      <c r="S407" s="200" t="s">
        <v>7536</v>
      </c>
      <c r="T407" s="200" t="s">
        <v>7549</v>
      </c>
      <c r="U407" s="199">
        <v>0.33</v>
      </c>
      <c r="V407" s="200" t="s">
        <v>7549</v>
      </c>
      <c r="W407" s="208">
        <v>25.4</v>
      </c>
      <c r="X407" s="197">
        <f>(1-VLOOKUP(R407,[4]Start!$H$33:$I$40,2,FALSE)/100)*W407</f>
        <v>21.59</v>
      </c>
      <c r="Y407" s="197">
        <f>VLOOKUP(Q407,[4]Start!$C$9:$D$15,2,FALSE)+VLOOKUP(Q407,[4]Start!$C$23:$D$29,2,FALSE)</f>
        <v>0</v>
      </c>
      <c r="Z407" s="196">
        <f>(Y407/U407)+[4]Start!$D$19*(VLOOKUP(Q407,[4]Start!$M$33:$N$39,2,FALSE)/U407)+VLOOKUP(R407,[4]Start!$C$33:$D$40,2,FALSE)</f>
        <v>1</v>
      </c>
      <c r="AA407" s="185"/>
      <c r="AB407" s="179"/>
    </row>
    <row r="408" spans="2:28" ht="18.75" customHeight="1" x14ac:dyDescent="0.35">
      <c r="B408" s="195"/>
      <c r="C408" s="204" t="s">
        <v>55</v>
      </c>
      <c r="D408" s="203" t="s">
        <v>2059</v>
      </c>
      <c r="E408" s="200" t="s">
        <v>2060</v>
      </c>
      <c r="F408" s="200" t="s">
        <v>2061</v>
      </c>
      <c r="G408" s="207">
        <v>55120</v>
      </c>
      <c r="H408" s="200" t="s">
        <v>2062</v>
      </c>
      <c r="I408" s="200" t="s">
        <v>2063</v>
      </c>
      <c r="J408" s="202" t="s">
        <v>98</v>
      </c>
      <c r="K408" s="200"/>
      <c r="L408" s="201" t="s">
        <v>7673</v>
      </c>
      <c r="M408" s="206" t="s">
        <v>16</v>
      </c>
      <c r="N408" s="206"/>
      <c r="O408" s="206"/>
      <c r="P408" s="206" t="s">
        <v>16</v>
      </c>
      <c r="Q408" s="200" t="s">
        <v>16</v>
      </c>
      <c r="R408" s="200" t="s">
        <v>16</v>
      </c>
      <c r="S408" s="200" t="s">
        <v>7536</v>
      </c>
      <c r="T408" s="200" t="s">
        <v>7549</v>
      </c>
      <c r="U408" s="199">
        <v>0.33</v>
      </c>
      <c r="V408" s="200" t="s">
        <v>7549</v>
      </c>
      <c r="W408" s="198">
        <v>15.6</v>
      </c>
      <c r="X408" s="197">
        <f>(1-VLOOKUP(R408,[4]Start!$H$33:$I$40,2,FALSE)/100)*W408</f>
        <v>13.26</v>
      </c>
      <c r="Y408" s="197">
        <f>VLOOKUP(Q408,[4]Start!$C$9:$D$15,2,FALSE)+VLOOKUP(Q408,[4]Start!$C$23:$D$29,2,FALSE)</f>
        <v>0</v>
      </c>
      <c r="Z408" s="196">
        <f>(Y408/U408)+[4]Start!$D$19*(VLOOKUP(Q408,[4]Start!$M$33:$N$39,2,FALSE)/U408)+VLOOKUP(R408,[4]Start!$C$33:$D$40,2,FALSE)</f>
        <v>1</v>
      </c>
      <c r="AA408" s="185"/>
      <c r="AB408" s="179"/>
    </row>
    <row r="409" spans="2:28" ht="18.75" customHeight="1" x14ac:dyDescent="0.35">
      <c r="B409" s="195"/>
      <c r="C409" s="204" t="s">
        <v>55</v>
      </c>
      <c r="D409" s="203" t="s">
        <v>2176</v>
      </c>
      <c r="E409" s="200" t="s">
        <v>2177</v>
      </c>
      <c r="F409" s="200" t="s">
        <v>2178</v>
      </c>
      <c r="G409" s="210">
        <v>87719</v>
      </c>
      <c r="H409" s="209" t="s">
        <v>2179</v>
      </c>
      <c r="I409" s="200" t="s">
        <v>2180</v>
      </c>
      <c r="J409" s="199" t="s">
        <v>127</v>
      </c>
      <c r="K409" s="200"/>
      <c r="L409" s="201" t="s">
        <v>7672</v>
      </c>
      <c r="M409" s="200" t="s">
        <v>27</v>
      </c>
      <c r="N409" s="200" t="s">
        <v>27</v>
      </c>
      <c r="O409" s="200" t="s">
        <v>218</v>
      </c>
      <c r="P409" s="206" t="s">
        <v>27</v>
      </c>
      <c r="Q409" s="200" t="s">
        <v>559</v>
      </c>
      <c r="R409" s="200" t="s">
        <v>559</v>
      </c>
      <c r="S409" s="200" t="s">
        <v>7536</v>
      </c>
      <c r="T409" s="200" t="s">
        <v>7549</v>
      </c>
      <c r="U409" s="199">
        <v>0.37180000000000002</v>
      </c>
      <c r="V409" s="200" t="s">
        <v>7549</v>
      </c>
      <c r="W409" s="208">
        <v>11.4</v>
      </c>
      <c r="X409" s="197">
        <f>(1-VLOOKUP(R409,[4]Start!$H$33:$I$40,2,FALSE)/100)*W409</f>
        <v>9.69</v>
      </c>
      <c r="Y409" s="197">
        <f>VLOOKUP(Q409,[4]Start!$C$9:$D$15,2,FALSE)+VLOOKUP(Q409,[4]Start!$C$23:$D$29,2,FALSE)</f>
        <v>33.223832923832894</v>
      </c>
      <c r="Z409" s="196">
        <f>(Y409/U409)+[4]Start!$D$19*(VLOOKUP(Q409,[4]Start!$M$33:$N$39,2,FALSE)/U409)+VLOOKUP(R409,[4]Start!$C$33:$D$40,2,FALSE)</f>
        <v>108.88551082257368</v>
      </c>
      <c r="AA409" s="185"/>
      <c r="AB409" s="179"/>
    </row>
    <row r="410" spans="2:28" ht="18.75" customHeight="1" x14ac:dyDescent="0.35">
      <c r="B410" s="195"/>
      <c r="C410" s="204" t="s">
        <v>55</v>
      </c>
      <c r="D410" s="203" t="s">
        <v>2409</v>
      </c>
      <c r="E410" s="200" t="s">
        <v>2410</v>
      </c>
      <c r="F410" s="200" t="s">
        <v>2411</v>
      </c>
      <c r="G410" s="207">
        <v>63069</v>
      </c>
      <c r="H410" s="200" t="s">
        <v>2412</v>
      </c>
      <c r="I410" s="200"/>
      <c r="J410" s="202" t="s">
        <v>220</v>
      </c>
      <c r="K410" s="200"/>
      <c r="L410" s="201" t="s">
        <v>7671</v>
      </c>
      <c r="M410" s="200" t="s">
        <v>16</v>
      </c>
      <c r="N410" s="200"/>
      <c r="O410" s="200"/>
      <c r="P410" s="200" t="s">
        <v>16</v>
      </c>
      <c r="Q410" s="200" t="s">
        <v>16</v>
      </c>
      <c r="R410" s="200" t="s">
        <v>16</v>
      </c>
      <c r="S410" s="200" t="s">
        <v>7536</v>
      </c>
      <c r="T410" s="200" t="s">
        <v>7549</v>
      </c>
      <c r="U410" s="199">
        <v>0.33</v>
      </c>
      <c r="V410" s="200" t="s">
        <v>7549</v>
      </c>
      <c r="W410" s="198">
        <v>14.5</v>
      </c>
      <c r="X410" s="197">
        <f>(1-VLOOKUP(R410,[4]Start!$H$33:$I$40,2,FALSE)/100)*W410</f>
        <v>12.324999999999999</v>
      </c>
      <c r="Y410" s="197">
        <f>VLOOKUP(Q410,[4]Start!$C$9:$D$15,2,FALSE)+VLOOKUP(Q410,[4]Start!$C$23:$D$29,2,FALSE)</f>
        <v>0</v>
      </c>
      <c r="Z410" s="196">
        <f>(Y410/U410)+[4]Start!$D$19*(VLOOKUP(Q410,[4]Start!$M$33:$N$39,2,FALSE)/U410)+VLOOKUP(R410,[4]Start!$C$33:$D$40,2,FALSE)</f>
        <v>1</v>
      </c>
      <c r="AA410" s="185"/>
      <c r="AB410" s="179"/>
    </row>
    <row r="411" spans="2:28" ht="18.75" customHeight="1" x14ac:dyDescent="0.35">
      <c r="B411" s="195"/>
      <c r="C411" s="204" t="s">
        <v>55</v>
      </c>
      <c r="D411" s="203" t="s">
        <v>2502</v>
      </c>
      <c r="E411" s="200" t="s">
        <v>2177</v>
      </c>
      <c r="F411" s="200" t="s">
        <v>2503</v>
      </c>
      <c r="G411" s="207">
        <v>87666</v>
      </c>
      <c r="H411" s="200" t="s">
        <v>2504</v>
      </c>
      <c r="I411" s="200" t="s">
        <v>494</v>
      </c>
      <c r="J411" s="202" t="s">
        <v>127</v>
      </c>
      <c r="K411" s="200"/>
      <c r="L411" s="201" t="s">
        <v>7670</v>
      </c>
      <c r="M411" s="200" t="s">
        <v>27</v>
      </c>
      <c r="N411" s="200" t="s">
        <v>27</v>
      </c>
      <c r="O411" s="200" t="s">
        <v>218</v>
      </c>
      <c r="P411" s="200" t="s">
        <v>27</v>
      </c>
      <c r="Q411" s="200" t="s">
        <v>559</v>
      </c>
      <c r="R411" s="200" t="s">
        <v>559</v>
      </c>
      <c r="S411" s="200" t="s">
        <v>7536</v>
      </c>
      <c r="T411" s="200" t="s">
        <v>7549</v>
      </c>
      <c r="U411" s="199">
        <v>0.36080000000000001</v>
      </c>
      <c r="V411" s="200" t="s">
        <v>7549</v>
      </c>
      <c r="W411" s="198">
        <v>11.4</v>
      </c>
      <c r="X411" s="197">
        <f>(1-VLOOKUP(R411,[4]Start!$H$33:$I$40,2,FALSE)/100)*W411</f>
        <v>9.69</v>
      </c>
      <c r="Y411" s="197">
        <f>VLOOKUP(Q411,[4]Start!$C$9:$D$15,2,FALSE)+VLOOKUP(Q411,[4]Start!$C$23:$D$29,2,FALSE)</f>
        <v>33.223832923832894</v>
      </c>
      <c r="Z411" s="196">
        <f>(Y411/U411)+[4]Start!$D$19*(VLOOKUP(Q411,[4]Start!$M$33:$N$39,2,FALSE)/U411)+VLOOKUP(R411,[4]Start!$C$33:$D$40,2,FALSE)</f>
        <v>112.17470322570092</v>
      </c>
      <c r="AA411" s="185"/>
      <c r="AB411" s="179"/>
    </row>
    <row r="412" spans="2:28" ht="18.75" customHeight="1" x14ac:dyDescent="0.35">
      <c r="B412" s="195"/>
      <c r="C412" s="204" t="s">
        <v>55</v>
      </c>
      <c r="D412" s="203" t="s">
        <v>2529</v>
      </c>
      <c r="E412" s="200" t="s">
        <v>990</v>
      </c>
      <c r="F412" s="200" t="s">
        <v>2530</v>
      </c>
      <c r="G412" s="207">
        <v>66954</v>
      </c>
      <c r="H412" s="221" t="s">
        <v>2531</v>
      </c>
      <c r="I412" s="200" t="s">
        <v>2532</v>
      </c>
      <c r="J412" s="202" t="s">
        <v>98</v>
      </c>
      <c r="K412" s="200"/>
      <c r="L412" s="201" t="s">
        <v>7622</v>
      </c>
      <c r="M412" s="200" t="s">
        <v>16</v>
      </c>
      <c r="N412" s="200" t="s">
        <v>2533</v>
      </c>
      <c r="O412" s="200"/>
      <c r="P412" s="200" t="s">
        <v>16</v>
      </c>
      <c r="Q412" s="200" t="s">
        <v>16</v>
      </c>
      <c r="R412" s="200" t="s">
        <v>16</v>
      </c>
      <c r="S412" s="200" t="s">
        <v>7536</v>
      </c>
      <c r="T412" s="200" t="s">
        <v>7549</v>
      </c>
      <c r="U412" s="199">
        <v>0.33</v>
      </c>
      <c r="V412" s="200" t="s">
        <v>7549</v>
      </c>
      <c r="W412" s="198">
        <v>15</v>
      </c>
      <c r="X412" s="197">
        <f>(1-VLOOKUP(R412,[4]Start!$H$33:$I$40,2,FALSE)/100)*W412</f>
        <v>12.75</v>
      </c>
      <c r="Y412" s="197">
        <f>VLOOKUP(Q412,[4]Start!$C$9:$D$15,2,FALSE)+VLOOKUP(Q412,[4]Start!$C$23:$D$29,2,FALSE)</f>
        <v>0</v>
      </c>
      <c r="Z412" s="196">
        <f>(Y412/U412)+[4]Start!$D$19*(VLOOKUP(Q412,[4]Start!$M$33:$N$39,2,FALSE)/U412)+VLOOKUP(R412,[4]Start!$C$33:$D$40,2,FALSE)</f>
        <v>1</v>
      </c>
      <c r="AA412" s="185"/>
      <c r="AB412" s="179"/>
    </row>
    <row r="413" spans="2:28" ht="18.75" customHeight="1" x14ac:dyDescent="0.35">
      <c r="B413" s="195"/>
      <c r="C413" s="204" t="s">
        <v>55</v>
      </c>
      <c r="D413" s="203" t="s">
        <v>2549</v>
      </c>
      <c r="E413" s="200" t="s">
        <v>2550</v>
      </c>
      <c r="F413" s="200" t="s">
        <v>2551</v>
      </c>
      <c r="G413" s="207">
        <v>14727</v>
      </c>
      <c r="H413" s="200" t="s">
        <v>2552</v>
      </c>
      <c r="I413" s="200" t="s">
        <v>2553</v>
      </c>
      <c r="J413" s="202" t="s">
        <v>66</v>
      </c>
      <c r="K413" s="200" t="s">
        <v>2551</v>
      </c>
      <c r="L413" s="201" t="s">
        <v>7669</v>
      </c>
      <c r="M413" s="200" t="s">
        <v>16</v>
      </c>
      <c r="N413" s="200" t="s">
        <v>421</v>
      </c>
      <c r="O413" s="200"/>
      <c r="P413" s="200" t="s">
        <v>16</v>
      </c>
      <c r="Q413" s="200" t="s">
        <v>16</v>
      </c>
      <c r="R413" s="200" t="s">
        <v>16</v>
      </c>
      <c r="S413" s="200" t="s">
        <v>7536</v>
      </c>
      <c r="T413" s="200" t="s">
        <v>7549</v>
      </c>
      <c r="U413" s="199">
        <v>0.33</v>
      </c>
      <c r="V413" s="200" t="s">
        <v>7549</v>
      </c>
      <c r="W413" s="198">
        <v>2.5</v>
      </c>
      <c r="X413" s="197">
        <f>(1-VLOOKUP(R413,[4]Start!$H$33:$I$40,2,FALSE)/100)*W413</f>
        <v>2.125</v>
      </c>
      <c r="Y413" s="197">
        <f>VLOOKUP(Q413,[4]Start!$C$9:$D$15,2,FALSE)+VLOOKUP(Q413,[4]Start!$C$23:$D$29,2,FALSE)</f>
        <v>0</v>
      </c>
      <c r="Z413" s="196">
        <f>(Y413/U413)+[4]Start!$D$19*(VLOOKUP(Q413,[4]Start!$M$33:$N$39,2,FALSE)/U413)+VLOOKUP(R413,[4]Start!$C$33:$D$40,2,FALSE)</f>
        <v>1</v>
      </c>
      <c r="AA413" s="185"/>
      <c r="AB413" s="179"/>
    </row>
    <row r="414" spans="2:28" ht="18.75" customHeight="1" x14ac:dyDescent="0.35">
      <c r="B414" s="195"/>
      <c r="C414" s="204" t="s">
        <v>55</v>
      </c>
      <c r="D414" s="203" t="s">
        <v>2555</v>
      </c>
      <c r="E414" s="200" t="s">
        <v>2550</v>
      </c>
      <c r="F414" s="200" t="s">
        <v>2556</v>
      </c>
      <c r="G414" s="207">
        <v>14727</v>
      </c>
      <c r="H414" s="200" t="s">
        <v>2552</v>
      </c>
      <c r="I414" s="200" t="s">
        <v>2553</v>
      </c>
      <c r="J414" s="202" t="s">
        <v>66</v>
      </c>
      <c r="K414" s="200" t="s">
        <v>2556</v>
      </c>
      <c r="L414" s="201" t="s">
        <v>7668</v>
      </c>
      <c r="M414" s="206" t="s">
        <v>16</v>
      </c>
      <c r="N414" s="206" t="s">
        <v>421</v>
      </c>
      <c r="O414" s="206"/>
      <c r="P414" s="206" t="s">
        <v>16</v>
      </c>
      <c r="Q414" s="200" t="s">
        <v>16</v>
      </c>
      <c r="R414" s="200" t="s">
        <v>16</v>
      </c>
      <c r="S414" s="200" t="s">
        <v>7536</v>
      </c>
      <c r="T414" s="200" t="s">
        <v>7549</v>
      </c>
      <c r="U414" s="199">
        <v>0.33</v>
      </c>
      <c r="V414" s="200" t="s">
        <v>7549</v>
      </c>
      <c r="W414" s="198">
        <v>14.5</v>
      </c>
      <c r="X414" s="197">
        <f>(1-VLOOKUP(R414,[4]Start!$H$33:$I$40,2,FALSE)/100)*W414</f>
        <v>12.324999999999999</v>
      </c>
      <c r="Y414" s="197">
        <f>VLOOKUP(Q414,[4]Start!$C$9:$D$15,2,FALSE)+VLOOKUP(Q414,[4]Start!$C$23:$D$29,2,FALSE)</f>
        <v>0</v>
      </c>
      <c r="Z414" s="196">
        <f>(Y414/U414)+[4]Start!$D$19*(VLOOKUP(Q414,[4]Start!$M$33:$N$39,2,FALSE)/U414)+VLOOKUP(R414,[4]Start!$C$33:$D$40,2,FALSE)</f>
        <v>1</v>
      </c>
      <c r="AA414" s="185"/>
      <c r="AB414" s="179"/>
    </row>
    <row r="415" spans="2:28" ht="18.75" customHeight="1" x14ac:dyDescent="0.35">
      <c r="B415" s="195"/>
      <c r="C415" s="204" t="s">
        <v>55</v>
      </c>
      <c r="D415" s="203" t="s">
        <v>2592</v>
      </c>
      <c r="E415" s="200" t="s">
        <v>2593</v>
      </c>
      <c r="F415" s="200" t="s">
        <v>2594</v>
      </c>
      <c r="G415" s="207">
        <v>83512</v>
      </c>
      <c r="H415" s="200" t="s">
        <v>2595</v>
      </c>
      <c r="I415" s="200" t="s">
        <v>2596</v>
      </c>
      <c r="J415" s="202" t="s">
        <v>127</v>
      </c>
      <c r="K415" s="200"/>
      <c r="L415" s="201" t="s">
        <v>7667</v>
      </c>
      <c r="M415" s="200" t="s">
        <v>20</v>
      </c>
      <c r="N415" s="200"/>
      <c r="O415" s="200"/>
      <c r="P415" s="199" t="s">
        <v>20</v>
      </c>
      <c r="Q415" s="200" t="s">
        <v>20</v>
      </c>
      <c r="R415" s="200" t="s">
        <v>432</v>
      </c>
      <c r="S415" s="200" t="s">
        <v>7536</v>
      </c>
      <c r="T415" s="200" t="s">
        <v>7549</v>
      </c>
      <c r="U415" s="199">
        <v>0.38500000000000001</v>
      </c>
      <c r="V415" s="200" t="s">
        <v>7549</v>
      </c>
      <c r="W415" s="198">
        <v>15.1</v>
      </c>
      <c r="X415" s="197">
        <f>(1-VLOOKUP(R415,[4]Start!$H$33:$I$40,2,FALSE)/100)*W415</f>
        <v>13.439</v>
      </c>
      <c r="Y415" s="197">
        <f>VLOOKUP(Q415,[4]Start!$C$9:$D$15,2,FALSE)+VLOOKUP(Q415,[4]Start!$C$23:$D$29,2,FALSE)</f>
        <v>23.27</v>
      </c>
      <c r="Z415" s="196">
        <f>(Y415/U415)+[4]Start!$D$19*(VLOOKUP(Q415,[4]Start!$M$33:$N$39,2,FALSE)/U415)+VLOOKUP(R415,[4]Start!$C$33:$D$40,2,FALSE)</f>
        <v>74.784675324675334</v>
      </c>
      <c r="AA415" s="185"/>
      <c r="AB415" s="179"/>
    </row>
    <row r="416" spans="2:28" ht="18.75" customHeight="1" x14ac:dyDescent="0.35">
      <c r="B416" s="195"/>
      <c r="C416" s="204" t="s">
        <v>55</v>
      </c>
      <c r="D416" s="203" t="s">
        <v>2654</v>
      </c>
      <c r="E416" s="200" t="s">
        <v>2655</v>
      </c>
      <c r="F416" s="200" t="s">
        <v>2656</v>
      </c>
      <c r="G416" s="210">
        <v>18147</v>
      </c>
      <c r="H416" s="209" t="s">
        <v>2657</v>
      </c>
      <c r="I416" s="200" t="s">
        <v>2658</v>
      </c>
      <c r="J416" s="202" t="s">
        <v>144</v>
      </c>
      <c r="K416" s="200"/>
      <c r="L416" s="220">
        <v>2009</v>
      </c>
      <c r="M416" s="200" t="s">
        <v>16</v>
      </c>
      <c r="N416" s="200"/>
      <c r="O416" s="200"/>
      <c r="P416" s="206" t="s">
        <v>16</v>
      </c>
      <c r="Q416" s="200" t="s">
        <v>16</v>
      </c>
      <c r="R416" s="200" t="s">
        <v>16</v>
      </c>
      <c r="S416" s="200" t="s">
        <v>7536</v>
      </c>
      <c r="T416" s="200" t="s">
        <v>7549</v>
      </c>
      <c r="U416" s="199">
        <v>0.33</v>
      </c>
      <c r="V416" s="200" t="s">
        <v>7549</v>
      </c>
      <c r="W416" s="208">
        <v>17</v>
      </c>
      <c r="X416" s="197">
        <f>(1-VLOOKUP(R416,[4]Start!$H$33:$I$40,2,FALSE)/100)*W416</f>
        <v>14.45</v>
      </c>
      <c r="Y416" s="197">
        <f>VLOOKUP(Q416,[4]Start!$C$9:$D$15,2,FALSE)+VLOOKUP(Q416,[4]Start!$C$23:$D$29,2,FALSE)</f>
        <v>0</v>
      </c>
      <c r="Z416" s="196">
        <f>(Y416/U416)+[4]Start!$D$19*(VLOOKUP(Q416,[4]Start!$M$33:$N$39,2,FALSE)/U416)+VLOOKUP(R416,[4]Start!$C$33:$D$40,2,FALSE)</f>
        <v>1</v>
      </c>
      <c r="AA416" s="185"/>
      <c r="AB416" s="179"/>
    </row>
    <row r="417" spans="2:28" ht="18.75" customHeight="1" x14ac:dyDescent="0.35">
      <c r="B417" s="195"/>
      <c r="C417" s="204" t="s">
        <v>55</v>
      </c>
      <c r="D417" s="203" t="s">
        <v>2710</v>
      </c>
      <c r="E417" s="200" t="s">
        <v>2711</v>
      </c>
      <c r="F417" s="206" t="s">
        <v>2712</v>
      </c>
      <c r="G417" s="210">
        <v>66127</v>
      </c>
      <c r="H417" s="209" t="s">
        <v>2713</v>
      </c>
      <c r="I417" s="206" t="s">
        <v>2714</v>
      </c>
      <c r="J417" s="199" t="s">
        <v>404</v>
      </c>
      <c r="K417" s="200"/>
      <c r="L417" s="201" t="s">
        <v>7666</v>
      </c>
      <c r="M417" s="200" t="s">
        <v>16</v>
      </c>
      <c r="N417" s="206"/>
      <c r="O417" s="200"/>
      <c r="P417" s="206" t="s">
        <v>16</v>
      </c>
      <c r="Q417" s="200" t="s">
        <v>16</v>
      </c>
      <c r="R417" s="200" t="s">
        <v>16</v>
      </c>
      <c r="S417" s="200" t="s">
        <v>7536</v>
      </c>
      <c r="T417" s="200" t="s">
        <v>7549</v>
      </c>
      <c r="U417" s="199">
        <v>0.33</v>
      </c>
      <c r="V417" s="200" t="s">
        <v>7549</v>
      </c>
      <c r="W417" s="208">
        <v>16</v>
      </c>
      <c r="X417" s="197">
        <f>(1-VLOOKUP(R417,[4]Start!$H$33:$I$40,2,FALSE)/100)*W417</f>
        <v>13.6</v>
      </c>
      <c r="Y417" s="197">
        <f>VLOOKUP(Q417,[4]Start!$C$9:$D$15,2,FALSE)+VLOOKUP(Q417,[4]Start!$C$23:$D$29,2,FALSE)</f>
        <v>0</v>
      </c>
      <c r="Z417" s="196">
        <f>(Y417/U417)+[4]Start!$D$19*(VLOOKUP(Q417,[4]Start!$M$33:$N$39,2,FALSE)/U417)+VLOOKUP(R417,[4]Start!$C$33:$D$40,2,FALSE)</f>
        <v>1</v>
      </c>
      <c r="AA417" s="185"/>
      <c r="AB417" s="179"/>
    </row>
    <row r="418" spans="2:28" ht="18.75" customHeight="1" x14ac:dyDescent="0.35">
      <c r="B418" s="195"/>
      <c r="C418" s="204" t="s">
        <v>55</v>
      </c>
      <c r="D418" s="203" t="s">
        <v>2758</v>
      </c>
      <c r="E418" s="200" t="s">
        <v>2752</v>
      </c>
      <c r="F418" s="200" t="s">
        <v>2759</v>
      </c>
      <c r="G418" s="210">
        <v>86956</v>
      </c>
      <c r="H418" s="200" t="s">
        <v>2754</v>
      </c>
      <c r="I418" s="200" t="s">
        <v>2755</v>
      </c>
      <c r="J418" s="199" t="s">
        <v>127</v>
      </c>
      <c r="K418" s="200" t="s">
        <v>2760</v>
      </c>
      <c r="L418" s="201" t="s">
        <v>7665</v>
      </c>
      <c r="M418" s="200" t="s">
        <v>20</v>
      </c>
      <c r="N418" s="206"/>
      <c r="O418" s="206"/>
      <c r="P418" s="206" t="s">
        <v>20</v>
      </c>
      <c r="Q418" s="200" t="s">
        <v>20</v>
      </c>
      <c r="R418" s="200" t="s">
        <v>432</v>
      </c>
      <c r="S418" s="200" t="s">
        <v>7536</v>
      </c>
      <c r="T418" s="200" t="s">
        <v>7549</v>
      </c>
      <c r="U418" s="220">
        <v>0.40039999999999998</v>
      </c>
      <c r="V418" s="200" t="s">
        <v>7549</v>
      </c>
      <c r="W418" s="198">
        <v>76</v>
      </c>
      <c r="X418" s="197">
        <f>(1-VLOOKUP(R418,[4]Start!$H$33:$I$40,2,FALSE)/100)*W418</f>
        <v>67.64</v>
      </c>
      <c r="Y418" s="197">
        <f>VLOOKUP(Q418,[4]Start!$C$9:$D$15,2,FALSE)+VLOOKUP(Q418,[4]Start!$C$23:$D$29,2,FALSE)</f>
        <v>23.27</v>
      </c>
      <c r="Z418" s="196">
        <f>(Y418/U418)+[4]Start!$D$19*(VLOOKUP(Q418,[4]Start!$M$33:$N$39,2,FALSE)/U418)+VLOOKUP(R418,[4]Start!$C$33:$D$40,2,FALSE)</f>
        <v>71.966033966033962</v>
      </c>
      <c r="AA418" s="185"/>
      <c r="AB418" s="179"/>
    </row>
    <row r="419" spans="2:28" ht="18.75" customHeight="1" x14ac:dyDescent="0.35">
      <c r="B419" s="195"/>
      <c r="C419" s="204" t="s">
        <v>55</v>
      </c>
      <c r="D419" s="203" t="s">
        <v>2766</v>
      </c>
      <c r="E419" s="200" t="s">
        <v>2752</v>
      </c>
      <c r="F419" s="200" t="s">
        <v>2753</v>
      </c>
      <c r="G419" s="207">
        <v>86956</v>
      </c>
      <c r="H419" s="200" t="s">
        <v>2754</v>
      </c>
      <c r="I419" s="200" t="s">
        <v>2755</v>
      </c>
      <c r="J419" s="202" t="s">
        <v>127</v>
      </c>
      <c r="K419" s="200" t="s">
        <v>2767</v>
      </c>
      <c r="L419" s="201" t="s">
        <v>7664</v>
      </c>
      <c r="M419" s="200" t="s">
        <v>110</v>
      </c>
      <c r="N419" s="200" t="s">
        <v>2768</v>
      </c>
      <c r="O419" s="200"/>
      <c r="P419" s="206" t="s">
        <v>407</v>
      </c>
      <c r="Q419" s="200" t="s">
        <v>20</v>
      </c>
      <c r="R419" s="200" t="s">
        <v>432</v>
      </c>
      <c r="S419" s="200" t="s">
        <v>7536</v>
      </c>
      <c r="T419" s="200" t="s">
        <v>7549</v>
      </c>
      <c r="U419" s="199">
        <v>0.36299999999999999</v>
      </c>
      <c r="V419" s="199" t="s">
        <v>7538</v>
      </c>
      <c r="W419" s="198">
        <v>6</v>
      </c>
      <c r="X419" s="197">
        <f>(1-VLOOKUP(R419,[4]Start!$H$33:$I$40,2,FALSE)/100)*W419</f>
        <v>5.34</v>
      </c>
      <c r="Y419" s="197">
        <f>VLOOKUP(Q419,[4]Start!$C$9:$D$15,2,FALSE)+VLOOKUP(Q419,[4]Start!$C$23:$D$29,2,FALSE)</f>
        <v>23.27</v>
      </c>
      <c r="Z419" s="196">
        <f>(Y419/U419)+[4]Start!$D$19*(VLOOKUP(Q419,[4]Start!$M$33:$N$39,2,FALSE)/U419)+VLOOKUP(R419,[4]Start!$C$33:$D$40,2,FALSE)</f>
        <v>79.226170798898067</v>
      </c>
      <c r="AA419" s="185"/>
      <c r="AB419" s="179"/>
    </row>
    <row r="420" spans="2:28" ht="18.75" customHeight="1" x14ac:dyDescent="0.35">
      <c r="B420" s="195"/>
      <c r="C420" s="204" t="s">
        <v>55</v>
      </c>
      <c r="D420" s="203" t="s">
        <v>2769</v>
      </c>
      <c r="E420" s="200" t="s">
        <v>2770</v>
      </c>
      <c r="F420" s="200" t="s">
        <v>2771</v>
      </c>
      <c r="G420" s="207">
        <v>92421</v>
      </c>
      <c r="H420" s="200" t="s">
        <v>2772</v>
      </c>
      <c r="I420" s="200" t="s">
        <v>2773</v>
      </c>
      <c r="J420" s="202" t="s">
        <v>127</v>
      </c>
      <c r="K420" s="200"/>
      <c r="L420" s="201" t="s">
        <v>7663</v>
      </c>
      <c r="M420" s="200" t="s">
        <v>16</v>
      </c>
      <c r="N420" s="200"/>
      <c r="O420" s="200" t="s">
        <v>2774</v>
      </c>
      <c r="P420" s="200" t="s">
        <v>16</v>
      </c>
      <c r="Q420" s="200" t="s">
        <v>16</v>
      </c>
      <c r="R420" s="200" t="s">
        <v>16</v>
      </c>
      <c r="S420" s="200" t="s">
        <v>7536</v>
      </c>
      <c r="T420" s="200" t="s">
        <v>7549</v>
      </c>
      <c r="U420" s="199">
        <v>0.33</v>
      </c>
      <c r="V420" s="200" t="s">
        <v>7549</v>
      </c>
      <c r="W420" s="198">
        <v>54</v>
      </c>
      <c r="X420" s="197">
        <f>(1-VLOOKUP(R420,[4]Start!$H$33:$I$40,2,FALSE)/100)*W420</f>
        <v>45.9</v>
      </c>
      <c r="Y420" s="197">
        <f>VLOOKUP(Q420,[4]Start!$C$9:$D$15,2,FALSE)+VLOOKUP(Q420,[4]Start!$C$23:$D$29,2,FALSE)</f>
        <v>0</v>
      </c>
      <c r="Z420" s="196">
        <f>(Y420/U420)+[4]Start!$D$19*(VLOOKUP(Q420,[4]Start!$M$33:$N$39,2,FALSE)/U420)+VLOOKUP(R420,[4]Start!$C$33:$D$40,2,FALSE)</f>
        <v>1</v>
      </c>
      <c r="AA420" s="185"/>
      <c r="AB420" s="179"/>
    </row>
    <row r="421" spans="2:28" ht="18.75" customHeight="1" x14ac:dyDescent="0.35">
      <c r="B421" s="195"/>
      <c r="C421" s="204" t="s">
        <v>55</v>
      </c>
      <c r="D421" s="203" t="s">
        <v>2781</v>
      </c>
      <c r="E421" s="200" t="s">
        <v>2782</v>
      </c>
      <c r="F421" s="200" t="s">
        <v>2783</v>
      </c>
      <c r="G421" s="210">
        <v>16303</v>
      </c>
      <c r="H421" s="209" t="s">
        <v>2784</v>
      </c>
      <c r="I421" s="200"/>
      <c r="J421" s="202" t="s">
        <v>66</v>
      </c>
      <c r="K421" s="200"/>
      <c r="L421" s="201" t="s">
        <v>7662</v>
      </c>
      <c r="M421" s="200" t="s">
        <v>110</v>
      </c>
      <c r="N421" s="200" t="s">
        <v>1175</v>
      </c>
      <c r="O421" s="200" t="s">
        <v>2785</v>
      </c>
      <c r="P421" s="206" t="s">
        <v>16</v>
      </c>
      <c r="Q421" s="200" t="s">
        <v>16</v>
      </c>
      <c r="R421" s="200" t="s">
        <v>16</v>
      </c>
      <c r="S421" s="200" t="s">
        <v>7536</v>
      </c>
      <c r="T421" s="200" t="s">
        <v>7549</v>
      </c>
      <c r="U421" s="199">
        <v>0.33</v>
      </c>
      <c r="V421" s="200" t="s">
        <v>7549</v>
      </c>
      <c r="W421" s="208">
        <v>28.9</v>
      </c>
      <c r="X421" s="197">
        <f>(1-VLOOKUP(R421,[4]Start!$H$33:$I$40,2,FALSE)/100)*W421</f>
        <v>24.564999999999998</v>
      </c>
      <c r="Y421" s="197">
        <f>VLOOKUP(Q421,[4]Start!$C$9:$D$15,2,FALSE)+VLOOKUP(Q421,[4]Start!$C$23:$D$29,2,FALSE)</f>
        <v>0</v>
      </c>
      <c r="Z421" s="196">
        <f>(Y421/U421)+[4]Start!$D$19*(VLOOKUP(Q421,[4]Start!$M$33:$N$39,2,FALSE)/U421)+VLOOKUP(R421,[4]Start!$C$33:$D$40,2,FALSE)</f>
        <v>1</v>
      </c>
      <c r="AA421" s="185"/>
      <c r="AB421" s="179"/>
    </row>
    <row r="422" spans="2:28" ht="18.75" customHeight="1" x14ac:dyDescent="0.35">
      <c r="B422" s="195"/>
      <c r="C422" s="204" t="s">
        <v>55</v>
      </c>
      <c r="D422" s="203" t="s">
        <v>2825</v>
      </c>
      <c r="E422" s="200" t="s">
        <v>846</v>
      </c>
      <c r="F422" s="200" t="s">
        <v>2826</v>
      </c>
      <c r="G422" s="210">
        <v>71059</v>
      </c>
      <c r="H422" s="200" t="s">
        <v>2827</v>
      </c>
      <c r="I422" s="200"/>
      <c r="J422" s="199" t="s">
        <v>57</v>
      </c>
      <c r="K422" s="200" t="s">
        <v>2828</v>
      </c>
      <c r="L422" s="201" t="s">
        <v>7661</v>
      </c>
      <c r="M422" s="200" t="s">
        <v>20</v>
      </c>
      <c r="N422" s="206" t="s">
        <v>20</v>
      </c>
      <c r="O422" s="206" t="s">
        <v>651</v>
      </c>
      <c r="P422" s="206" t="s">
        <v>20</v>
      </c>
      <c r="Q422" s="200" t="s">
        <v>20</v>
      </c>
      <c r="R422" s="200" t="s">
        <v>432</v>
      </c>
      <c r="S422" s="200" t="s">
        <v>7536</v>
      </c>
      <c r="T422" s="200" t="s">
        <v>7549</v>
      </c>
      <c r="U422" s="199">
        <v>0.39929999999999999</v>
      </c>
      <c r="V422" s="200" t="s">
        <v>7549</v>
      </c>
      <c r="W422" s="198">
        <v>95</v>
      </c>
      <c r="X422" s="197">
        <f>(1-VLOOKUP(R422,[4]Start!$H$33:$I$40,2,FALSE)/100)*W422</f>
        <v>84.55</v>
      </c>
      <c r="Y422" s="197">
        <f>VLOOKUP(Q422,[4]Start!$C$9:$D$15,2,FALSE)+VLOOKUP(Q422,[4]Start!$C$23:$D$29,2,FALSE)</f>
        <v>23.27</v>
      </c>
      <c r="Z422" s="196">
        <f>(Y422/U422)+[4]Start!$D$19*(VLOOKUP(Q422,[4]Start!$M$33:$N$39,2,FALSE)/U422)+VLOOKUP(R422,[4]Start!$C$33:$D$40,2,FALSE)</f>
        <v>72.160155271725515</v>
      </c>
      <c r="AA422" s="185"/>
      <c r="AB422" s="179"/>
    </row>
    <row r="423" spans="2:28" ht="18.75" customHeight="1" x14ac:dyDescent="0.35">
      <c r="B423" s="195"/>
      <c r="C423" s="204" t="s">
        <v>55</v>
      </c>
      <c r="D423" s="203" t="s">
        <v>2871</v>
      </c>
      <c r="E423" s="200" t="s">
        <v>2872</v>
      </c>
      <c r="F423" s="200"/>
      <c r="G423" s="210">
        <v>22145</v>
      </c>
      <c r="H423" s="209" t="s">
        <v>2873</v>
      </c>
      <c r="I423" s="200"/>
      <c r="J423" s="199" t="s">
        <v>78</v>
      </c>
      <c r="K423" s="200"/>
      <c r="L423" s="201" t="s">
        <v>7660</v>
      </c>
      <c r="M423" s="200" t="s">
        <v>16</v>
      </c>
      <c r="N423" s="200" t="s">
        <v>2874</v>
      </c>
      <c r="O423" s="200" t="s">
        <v>2874</v>
      </c>
      <c r="P423" s="200" t="s">
        <v>16</v>
      </c>
      <c r="Q423" s="200" t="s">
        <v>16</v>
      </c>
      <c r="R423" s="200" t="s">
        <v>16</v>
      </c>
      <c r="S423" s="200" t="s">
        <v>7536</v>
      </c>
      <c r="T423" s="200" t="s">
        <v>7535</v>
      </c>
      <c r="U423" s="199">
        <v>0.33</v>
      </c>
      <c r="V423" s="200" t="s">
        <v>7535</v>
      </c>
      <c r="W423" s="208">
        <v>16.399999999999999</v>
      </c>
      <c r="X423" s="197">
        <f>(1-VLOOKUP(R423,[4]Start!$H$33:$I$40,2,FALSE)/100)*W423</f>
        <v>13.939999999999998</v>
      </c>
      <c r="Y423" s="197">
        <f>VLOOKUP(Q423,[4]Start!$C$9:$D$15,2,FALSE)+VLOOKUP(Q423,[4]Start!$C$23:$D$29,2,FALSE)</f>
        <v>0</v>
      </c>
      <c r="Z423" s="196">
        <f>(Y423/U423)+[4]Start!$D$19*(VLOOKUP(Q423,[4]Start!$M$33:$N$39,2,FALSE)/U423)+VLOOKUP(R423,[4]Start!$C$33:$D$40,2,FALSE)</f>
        <v>1</v>
      </c>
      <c r="AA423" s="185"/>
      <c r="AB423" s="179"/>
    </row>
    <row r="424" spans="2:28" ht="18.75" customHeight="1" x14ac:dyDescent="0.35">
      <c r="B424" s="195"/>
      <c r="C424" s="204" t="s">
        <v>55</v>
      </c>
      <c r="D424" s="203" t="s">
        <v>2876</v>
      </c>
      <c r="E424" s="200" t="s">
        <v>2877</v>
      </c>
      <c r="F424" s="200" t="s">
        <v>2877</v>
      </c>
      <c r="G424" s="207">
        <v>39418</v>
      </c>
      <c r="H424" s="200" t="s">
        <v>2878</v>
      </c>
      <c r="I424" s="227" t="s">
        <v>2879</v>
      </c>
      <c r="J424" s="202" t="s">
        <v>99</v>
      </c>
      <c r="K424" s="200"/>
      <c r="L424" s="201" t="s">
        <v>7659</v>
      </c>
      <c r="M424" s="200" t="s">
        <v>16</v>
      </c>
      <c r="N424" s="200"/>
      <c r="O424" s="200"/>
      <c r="P424" s="200" t="s">
        <v>16</v>
      </c>
      <c r="Q424" s="200" t="s">
        <v>16</v>
      </c>
      <c r="R424" s="200" t="s">
        <v>16</v>
      </c>
      <c r="S424" s="200" t="s">
        <v>7536</v>
      </c>
      <c r="T424" s="200" t="s">
        <v>7549</v>
      </c>
      <c r="U424" s="199">
        <v>0.33</v>
      </c>
      <c r="V424" s="200" t="s">
        <v>7549</v>
      </c>
      <c r="W424" s="198">
        <v>24</v>
      </c>
      <c r="X424" s="197">
        <f>(1-VLOOKUP(R424,[4]Start!$H$33:$I$40,2,FALSE)/100)*W424</f>
        <v>20.399999999999999</v>
      </c>
      <c r="Y424" s="197">
        <f>VLOOKUP(Q424,[4]Start!$C$9:$D$15,2,FALSE)+VLOOKUP(Q424,[4]Start!$C$23:$D$29,2,FALSE)</f>
        <v>0</v>
      </c>
      <c r="Z424" s="196">
        <f>(Y424/U424)+[4]Start!$D$19*(VLOOKUP(Q424,[4]Start!$M$33:$N$39,2,FALSE)/U424)+VLOOKUP(R424,[4]Start!$C$33:$D$40,2,FALSE)</f>
        <v>1</v>
      </c>
      <c r="AA424" s="185"/>
      <c r="AB424" s="179"/>
    </row>
    <row r="425" spans="2:28" ht="18.75" customHeight="1" x14ac:dyDescent="0.35">
      <c r="B425" s="195"/>
      <c r="C425" s="204" t="s">
        <v>55</v>
      </c>
      <c r="D425" s="203" t="s">
        <v>2949</v>
      </c>
      <c r="E425" s="200" t="s">
        <v>2950</v>
      </c>
      <c r="F425" s="200" t="s">
        <v>2951</v>
      </c>
      <c r="G425" s="199">
        <v>98528</v>
      </c>
      <c r="H425" s="199" t="s">
        <v>2952</v>
      </c>
      <c r="I425" s="199" t="s">
        <v>2953</v>
      </c>
      <c r="J425" s="202" t="s">
        <v>169</v>
      </c>
      <c r="K425" s="199"/>
      <c r="L425" s="201" t="s">
        <v>7658</v>
      </c>
      <c r="M425" s="199" t="s">
        <v>110</v>
      </c>
      <c r="N425" s="199" t="s">
        <v>20</v>
      </c>
      <c r="O425" s="199" t="s">
        <v>249</v>
      </c>
      <c r="P425" s="199" t="s">
        <v>20</v>
      </c>
      <c r="Q425" s="200" t="s">
        <v>20</v>
      </c>
      <c r="R425" s="200" t="s">
        <v>432</v>
      </c>
      <c r="S425" s="200" t="s">
        <v>7536</v>
      </c>
      <c r="T425" s="200" t="s">
        <v>7549</v>
      </c>
      <c r="U425" s="199">
        <v>0.3795</v>
      </c>
      <c r="V425" s="200" t="s">
        <v>7549</v>
      </c>
      <c r="W425" s="197">
        <v>13.5</v>
      </c>
      <c r="X425" s="197">
        <f>(1-VLOOKUP(R425,[4]Start!$H$33:$I$40,2,FALSE)/100)*W425</f>
        <v>12.015000000000001</v>
      </c>
      <c r="Y425" s="197">
        <f>VLOOKUP(Q425,[4]Start!$C$9:$D$15,2,FALSE)+VLOOKUP(Q425,[4]Start!$C$23:$D$29,2,FALSE)</f>
        <v>23.27</v>
      </c>
      <c r="Z425" s="196">
        <f>(Y425/U425)+[4]Start!$D$19*(VLOOKUP(Q425,[4]Start!$M$33:$N$39,2,FALSE)/U425)+VLOOKUP(R425,[4]Start!$C$33:$D$40,2,FALSE)</f>
        <v>75.8467720685112</v>
      </c>
      <c r="AA425" s="185"/>
      <c r="AB425" s="179"/>
    </row>
    <row r="426" spans="2:28" ht="18.75" customHeight="1" x14ac:dyDescent="0.35">
      <c r="B426" s="195"/>
      <c r="C426" s="204" t="s">
        <v>55</v>
      </c>
      <c r="D426" s="203" t="s">
        <v>3019</v>
      </c>
      <c r="E426" s="200" t="s">
        <v>1468</v>
      </c>
      <c r="F426" s="200" t="s">
        <v>3020</v>
      </c>
      <c r="G426" s="210">
        <v>36414</v>
      </c>
      <c r="H426" s="200" t="s">
        <v>3020</v>
      </c>
      <c r="I426" s="200"/>
      <c r="J426" s="199" t="s">
        <v>169</v>
      </c>
      <c r="K426" s="200" t="s">
        <v>3020</v>
      </c>
      <c r="L426" s="201" t="s">
        <v>7615</v>
      </c>
      <c r="M426" s="200" t="s">
        <v>20</v>
      </c>
      <c r="N426" s="206"/>
      <c r="O426" s="206"/>
      <c r="P426" s="206" t="s">
        <v>20</v>
      </c>
      <c r="Q426" s="200" t="s">
        <v>20</v>
      </c>
      <c r="R426" s="200" t="s">
        <v>432</v>
      </c>
      <c r="S426" s="200" t="s">
        <v>7536</v>
      </c>
      <c r="T426" s="200" t="s">
        <v>7549</v>
      </c>
      <c r="U426" s="199">
        <v>0.3795</v>
      </c>
      <c r="V426" s="200" t="s">
        <v>7549</v>
      </c>
      <c r="W426" s="198">
        <v>20</v>
      </c>
      <c r="X426" s="197">
        <f>(1-VLOOKUP(R426,[4]Start!$H$33:$I$40,2,FALSE)/100)*W426</f>
        <v>17.8</v>
      </c>
      <c r="Y426" s="197">
        <f>VLOOKUP(Q426,[4]Start!$C$9:$D$15,2,FALSE)+VLOOKUP(Q426,[4]Start!$C$23:$D$29,2,FALSE)</f>
        <v>23.27</v>
      </c>
      <c r="Z426" s="196">
        <f>(Y426/U426)+[4]Start!$D$19*(VLOOKUP(Q426,[4]Start!$M$33:$N$39,2,FALSE)/U426)+VLOOKUP(R426,[4]Start!$C$33:$D$40,2,FALSE)</f>
        <v>75.8467720685112</v>
      </c>
      <c r="AA426" s="185"/>
      <c r="AB426" s="179"/>
    </row>
    <row r="427" spans="2:28" ht="18.75" customHeight="1" x14ac:dyDescent="0.35">
      <c r="B427" s="195"/>
      <c r="C427" s="204" t="s">
        <v>55</v>
      </c>
      <c r="D427" s="203" t="s">
        <v>3207</v>
      </c>
      <c r="E427" s="199" t="s">
        <v>3208</v>
      </c>
      <c r="F427" s="200" t="s">
        <v>209</v>
      </c>
      <c r="G427" s="207">
        <v>50389</v>
      </c>
      <c r="H427" s="200" t="s">
        <v>3209</v>
      </c>
      <c r="I427" s="200"/>
      <c r="J427" s="202" t="s">
        <v>54</v>
      </c>
      <c r="K427" s="200" t="s">
        <v>3210</v>
      </c>
      <c r="L427" s="201" t="s">
        <v>7657</v>
      </c>
      <c r="M427" s="200" t="s">
        <v>110</v>
      </c>
      <c r="N427" s="200" t="s">
        <v>20</v>
      </c>
      <c r="O427" s="200" t="s">
        <v>218</v>
      </c>
      <c r="P427" s="200" t="s">
        <v>20</v>
      </c>
      <c r="Q427" s="200" t="s">
        <v>20</v>
      </c>
      <c r="R427" s="200" t="s">
        <v>432</v>
      </c>
      <c r="S427" s="200" t="s">
        <v>7562</v>
      </c>
      <c r="T427" s="200" t="s">
        <v>7549</v>
      </c>
      <c r="U427" s="199">
        <v>0.52200000000000002</v>
      </c>
      <c r="V427" s="200" t="s">
        <v>7549</v>
      </c>
      <c r="W427" s="198">
        <v>51.9</v>
      </c>
      <c r="X427" s="197">
        <f>(1-VLOOKUP(R427,[4]Start!$H$33:$I$40,2,FALSE)/100)*W427</f>
        <v>46.191000000000003</v>
      </c>
      <c r="Y427" s="197">
        <f>VLOOKUP(Q427,[4]Start!$C$9:$D$15,2,FALSE)+VLOOKUP(Q427,[4]Start!$C$23:$D$29,2,FALSE)</f>
        <v>23.27</v>
      </c>
      <c r="Z427" s="196">
        <f>(Y427/U427)+[4]Start!$D$19*(VLOOKUP(Q427,[4]Start!$M$33:$N$39,2,FALSE)/U427)+VLOOKUP(R427,[4]Start!$C$33:$D$40,2,FALSE)</f>
        <v>55.550957854406128</v>
      </c>
      <c r="AA427" s="185"/>
      <c r="AB427" s="179"/>
    </row>
    <row r="428" spans="2:28" ht="18.75" customHeight="1" x14ac:dyDescent="0.35">
      <c r="B428" s="195"/>
      <c r="C428" s="204" t="s">
        <v>55</v>
      </c>
      <c r="D428" s="203" t="s">
        <v>3213</v>
      </c>
      <c r="E428" s="199" t="s">
        <v>3208</v>
      </c>
      <c r="F428" s="200" t="s">
        <v>311</v>
      </c>
      <c r="G428" s="207">
        <v>50389</v>
      </c>
      <c r="H428" s="200" t="s">
        <v>3209</v>
      </c>
      <c r="I428" s="200"/>
      <c r="J428" s="202" t="s">
        <v>54</v>
      </c>
      <c r="K428" s="200" t="s">
        <v>3214</v>
      </c>
      <c r="L428" s="201" t="s">
        <v>7656</v>
      </c>
      <c r="M428" s="200" t="s">
        <v>110</v>
      </c>
      <c r="N428" s="200" t="s">
        <v>7655</v>
      </c>
      <c r="O428" s="200" t="s">
        <v>18</v>
      </c>
      <c r="P428" s="200" t="s">
        <v>27</v>
      </c>
      <c r="Q428" s="200" t="s">
        <v>559</v>
      </c>
      <c r="R428" s="200" t="s">
        <v>559</v>
      </c>
      <c r="S428" s="200" t="s">
        <v>7562</v>
      </c>
      <c r="T428" s="200" t="s">
        <v>7549</v>
      </c>
      <c r="U428" s="199">
        <v>0.38</v>
      </c>
      <c r="V428" s="200" t="s">
        <v>7549</v>
      </c>
      <c r="W428" s="198">
        <v>66.3</v>
      </c>
      <c r="X428" s="197">
        <f>(1-VLOOKUP(R428,[4]Start!$H$33:$I$40,2,FALSE)/100)*W428</f>
        <v>56.354999999999997</v>
      </c>
      <c r="Y428" s="197">
        <f>VLOOKUP(Q428,[4]Start!$C$9:$D$15,2,FALSE)+VLOOKUP(Q428,[4]Start!$C$23:$D$29,2,FALSE)</f>
        <v>33.223832923832894</v>
      </c>
      <c r="Z428" s="196">
        <f>(Y428/U428)+[4]Start!$D$19*(VLOOKUP(Q428,[4]Start!$M$33:$N$39,2,FALSE)/U428)+VLOOKUP(R428,[4]Start!$C$33:$D$40,2,FALSE)</f>
        <v>106.55745506271813</v>
      </c>
      <c r="AA428" s="185"/>
      <c r="AB428" s="179"/>
    </row>
    <row r="429" spans="2:28" ht="18.75" customHeight="1" x14ac:dyDescent="0.35">
      <c r="B429" s="195"/>
      <c r="C429" s="204" t="s">
        <v>55</v>
      </c>
      <c r="D429" s="203" t="s">
        <v>3284</v>
      </c>
      <c r="E429" s="200" t="s">
        <v>3285</v>
      </c>
      <c r="F429" s="200" t="s">
        <v>3286</v>
      </c>
      <c r="G429" s="210">
        <v>67547</v>
      </c>
      <c r="H429" s="209" t="s">
        <v>3279</v>
      </c>
      <c r="I429" s="200" t="s">
        <v>3287</v>
      </c>
      <c r="J429" s="202" t="s">
        <v>98</v>
      </c>
      <c r="K429" s="200" t="s">
        <v>155</v>
      </c>
      <c r="L429" s="201" t="s">
        <v>7654</v>
      </c>
      <c r="M429" s="200" t="s">
        <v>20</v>
      </c>
      <c r="N429" s="200"/>
      <c r="O429" s="200"/>
      <c r="P429" s="206" t="s">
        <v>20</v>
      </c>
      <c r="Q429" s="200" t="s">
        <v>20</v>
      </c>
      <c r="R429" s="200" t="s">
        <v>432</v>
      </c>
      <c r="S429" s="200" t="s">
        <v>7536</v>
      </c>
      <c r="T429" s="200" t="s">
        <v>7549</v>
      </c>
      <c r="U429" s="199">
        <v>0.37509999999999999</v>
      </c>
      <c r="V429" s="200" t="s">
        <v>7549</v>
      </c>
      <c r="W429" s="208">
        <v>11.5</v>
      </c>
      <c r="X429" s="197">
        <f>(1-VLOOKUP(R429,[4]Start!$H$33:$I$40,2,FALSE)/100)*W429</f>
        <v>10.234999999999999</v>
      </c>
      <c r="Y429" s="197">
        <f>VLOOKUP(Q429,[4]Start!$C$9:$D$15,2,FALSE)+VLOOKUP(Q429,[4]Start!$C$23:$D$29,2,FALSE)</f>
        <v>23.27</v>
      </c>
      <c r="Z429" s="196">
        <f>(Y429/U429)+[4]Start!$D$19*(VLOOKUP(Q429,[4]Start!$M$33:$N$39,2,FALSE)/U429)+VLOOKUP(R429,[4]Start!$C$33:$D$40,2,FALSE)</f>
        <v>76.718874966675557</v>
      </c>
      <c r="AA429" s="185"/>
      <c r="AB429" s="179"/>
    </row>
    <row r="430" spans="2:28" ht="18.75" customHeight="1" x14ac:dyDescent="0.35">
      <c r="B430" s="195"/>
      <c r="C430" s="204" t="s">
        <v>55</v>
      </c>
      <c r="D430" s="203" t="s">
        <v>3295</v>
      </c>
      <c r="E430" s="200" t="s">
        <v>1468</v>
      </c>
      <c r="F430" s="199" t="s">
        <v>3296</v>
      </c>
      <c r="G430" s="207">
        <v>31515</v>
      </c>
      <c r="H430" s="199" t="s">
        <v>3297</v>
      </c>
      <c r="I430" s="199"/>
      <c r="J430" s="199" t="s">
        <v>59</v>
      </c>
      <c r="K430" s="199" t="s">
        <v>3296</v>
      </c>
      <c r="L430" s="201" t="s">
        <v>7653</v>
      </c>
      <c r="M430" s="200" t="s">
        <v>20</v>
      </c>
      <c r="N430" s="206"/>
      <c r="O430" s="199"/>
      <c r="P430" s="199" t="s">
        <v>20</v>
      </c>
      <c r="Q430" s="200" t="s">
        <v>20</v>
      </c>
      <c r="R430" s="200" t="s">
        <v>432</v>
      </c>
      <c r="S430" s="200" t="s">
        <v>7536</v>
      </c>
      <c r="T430" s="200" t="s">
        <v>7549</v>
      </c>
      <c r="U430" s="199">
        <v>0.35639999999999999</v>
      </c>
      <c r="V430" s="200" t="s">
        <v>7549</v>
      </c>
      <c r="W430" s="197">
        <v>11</v>
      </c>
      <c r="X430" s="197">
        <f>(1-VLOOKUP(R430,[4]Start!$H$33:$I$40,2,FALSE)/100)*W430</f>
        <v>9.7900000000000009</v>
      </c>
      <c r="Y430" s="197">
        <f>VLOOKUP(Q430,[4]Start!$C$9:$D$15,2,FALSE)+VLOOKUP(Q430,[4]Start!$C$23:$D$29,2,FALSE)</f>
        <v>23.27</v>
      </c>
      <c r="Z430" s="196">
        <f>(Y430/U430)+[4]Start!$D$19*(VLOOKUP(Q430,[4]Start!$M$33:$N$39,2,FALSE)/U430)+VLOOKUP(R430,[4]Start!$C$33:$D$40,2,FALSE)</f>
        <v>80.665544332210999</v>
      </c>
      <c r="AA430" s="185"/>
      <c r="AB430" s="179"/>
    </row>
    <row r="431" spans="2:28" ht="18.75" customHeight="1" x14ac:dyDescent="0.35">
      <c r="B431" s="195"/>
      <c r="C431" s="204" t="s">
        <v>55</v>
      </c>
      <c r="D431" s="203" t="s">
        <v>3344</v>
      </c>
      <c r="E431" s="200" t="s">
        <v>3345</v>
      </c>
      <c r="F431" s="199" t="s">
        <v>3346</v>
      </c>
      <c r="G431" s="207">
        <v>98544</v>
      </c>
      <c r="H431" s="199" t="s">
        <v>3347</v>
      </c>
      <c r="I431" s="199"/>
      <c r="J431" s="199" t="s">
        <v>169</v>
      </c>
      <c r="K431" s="199">
        <v>1</v>
      </c>
      <c r="L431" s="201" t="s">
        <v>7652</v>
      </c>
      <c r="M431" s="200" t="s">
        <v>16</v>
      </c>
      <c r="N431" s="206" t="s">
        <v>16</v>
      </c>
      <c r="O431" s="199" t="s">
        <v>218</v>
      </c>
      <c r="P431" s="199" t="s">
        <v>16</v>
      </c>
      <c r="Q431" s="200" t="s">
        <v>16</v>
      </c>
      <c r="R431" s="200" t="s">
        <v>16</v>
      </c>
      <c r="S431" s="200" t="s">
        <v>7536</v>
      </c>
      <c r="T431" s="200" t="s">
        <v>7549</v>
      </c>
      <c r="U431" s="199">
        <v>0.33</v>
      </c>
      <c r="V431" s="200" t="s">
        <v>7549</v>
      </c>
      <c r="W431" s="197">
        <v>12.1</v>
      </c>
      <c r="X431" s="197">
        <f>(1-VLOOKUP(R431,[4]Start!$H$33:$I$40,2,FALSE)/100)*W431</f>
        <v>10.285</v>
      </c>
      <c r="Y431" s="197">
        <f>VLOOKUP(Q431,[4]Start!$C$9:$D$15,2,FALSE)+VLOOKUP(Q431,[4]Start!$C$23:$D$29,2,FALSE)</f>
        <v>0</v>
      </c>
      <c r="Z431" s="196">
        <f>(Y431/U431)+[4]Start!$D$19*(VLOOKUP(Q431,[4]Start!$M$33:$N$39,2,FALSE)/U431)+VLOOKUP(R431,[4]Start!$C$33:$D$40,2,FALSE)</f>
        <v>1</v>
      </c>
      <c r="AA431" s="185"/>
      <c r="AB431" s="179"/>
    </row>
    <row r="432" spans="2:28" ht="18.75" customHeight="1" x14ac:dyDescent="0.35">
      <c r="B432" s="195"/>
      <c r="C432" s="204" t="s">
        <v>55</v>
      </c>
      <c r="D432" s="203" t="s">
        <v>1589</v>
      </c>
      <c r="E432" s="200" t="s">
        <v>1590</v>
      </c>
      <c r="F432" s="200" t="s">
        <v>1590</v>
      </c>
      <c r="G432" s="207">
        <v>58636</v>
      </c>
      <c r="H432" s="200" t="s">
        <v>1591</v>
      </c>
      <c r="I432" s="200" t="s">
        <v>1592</v>
      </c>
      <c r="J432" s="202" t="s">
        <v>54</v>
      </c>
      <c r="K432" s="200"/>
      <c r="L432" s="201" t="s">
        <v>7651</v>
      </c>
      <c r="M432" s="200" t="s">
        <v>16</v>
      </c>
      <c r="N432" s="200" t="s">
        <v>16</v>
      </c>
      <c r="O432" s="200" t="s">
        <v>668</v>
      </c>
      <c r="P432" s="200" t="s">
        <v>16</v>
      </c>
      <c r="Q432" s="200" t="s">
        <v>16</v>
      </c>
      <c r="R432" s="200" t="s">
        <v>16</v>
      </c>
      <c r="S432" s="200" t="s">
        <v>7536</v>
      </c>
      <c r="T432" s="200" t="s">
        <v>7549</v>
      </c>
      <c r="U432" s="199">
        <v>0.33</v>
      </c>
      <c r="V432" s="200" t="s">
        <v>7549</v>
      </c>
      <c r="W432" s="198">
        <v>12.61</v>
      </c>
      <c r="X432" s="197">
        <f>(1-VLOOKUP(R432,[4]Start!$H$33:$I$40,2,FALSE)/100)*W432</f>
        <v>10.718499999999999</v>
      </c>
      <c r="Y432" s="197">
        <f>VLOOKUP(Q432,[4]Start!$C$9:$D$15,2,FALSE)+VLOOKUP(Q432,[4]Start!$C$23:$D$29,2,FALSE)</f>
        <v>0</v>
      </c>
      <c r="Z432" s="196">
        <f>(Y432/U432)+[4]Start!$D$19*(VLOOKUP(Q432,[4]Start!$M$33:$N$39,2,FALSE)/U432)+VLOOKUP(R432,[4]Start!$C$33:$D$40,2,FALSE)</f>
        <v>1</v>
      </c>
      <c r="AA432" s="185"/>
      <c r="AB432" s="179"/>
    </row>
    <row r="433" spans="2:28" ht="18.75" customHeight="1" x14ac:dyDescent="0.35">
      <c r="B433" s="195"/>
      <c r="C433" s="204" t="s">
        <v>55</v>
      </c>
      <c r="D433" s="203" t="s">
        <v>133</v>
      </c>
      <c r="E433" s="200" t="s">
        <v>134</v>
      </c>
      <c r="F433" s="200" t="s">
        <v>135</v>
      </c>
      <c r="G433" s="226">
        <v>56626</v>
      </c>
      <c r="H433" s="200" t="s">
        <v>136</v>
      </c>
      <c r="I433" s="200" t="s">
        <v>137</v>
      </c>
      <c r="J433" s="202" t="s">
        <v>98</v>
      </c>
      <c r="K433" s="200"/>
      <c r="L433" s="201" t="s">
        <v>7650</v>
      </c>
      <c r="M433" s="200" t="s">
        <v>16</v>
      </c>
      <c r="N433" s="200"/>
      <c r="O433" s="200"/>
      <c r="P433" s="200" t="s">
        <v>16</v>
      </c>
      <c r="Q433" s="200" t="s">
        <v>16</v>
      </c>
      <c r="R433" s="200" t="s">
        <v>16</v>
      </c>
      <c r="S433" s="200" t="s">
        <v>7536</v>
      </c>
      <c r="T433" s="200" t="s">
        <v>7549</v>
      </c>
      <c r="U433" s="199">
        <v>0.33</v>
      </c>
      <c r="V433" s="200" t="s">
        <v>7549</v>
      </c>
      <c r="W433" s="198">
        <v>12.5</v>
      </c>
      <c r="X433" s="197">
        <f>(1-VLOOKUP(R433,[4]Start!$H$33:$I$40,2,FALSE)/100)*W433</f>
        <v>10.625</v>
      </c>
      <c r="Y433" s="197">
        <f>VLOOKUP(Q433,[4]Start!$C$9:$D$15,2,FALSE)+VLOOKUP(Q433,[4]Start!$C$23:$D$29,2,FALSE)</f>
        <v>0</v>
      </c>
      <c r="Z433" s="196">
        <f>(Y433/U433)+[4]Start!$D$19*(VLOOKUP(Q433,[4]Start!$M$33:$N$39,2,FALSE)/U433)+VLOOKUP(R433,[4]Start!$C$33:$D$40,2,FALSE)</f>
        <v>1</v>
      </c>
      <c r="AA433" s="185"/>
      <c r="AB433" s="179"/>
    </row>
    <row r="434" spans="2:28" ht="18.75" customHeight="1" x14ac:dyDescent="0.35">
      <c r="B434" s="195"/>
      <c r="C434" s="204" t="s">
        <v>55</v>
      </c>
      <c r="D434" s="203" t="s">
        <v>1409</v>
      </c>
      <c r="E434" s="200" t="s">
        <v>477</v>
      </c>
      <c r="F434" s="199" t="s">
        <v>1410</v>
      </c>
      <c r="G434" s="213">
        <v>89522</v>
      </c>
      <c r="H434" s="199" t="s">
        <v>1411</v>
      </c>
      <c r="I434" s="199" t="s">
        <v>1412</v>
      </c>
      <c r="J434" s="202" t="s">
        <v>57</v>
      </c>
      <c r="K434" s="199" t="s">
        <v>1413</v>
      </c>
      <c r="L434" s="201" t="s">
        <v>7649</v>
      </c>
      <c r="M434" s="212" t="s">
        <v>20</v>
      </c>
      <c r="N434" s="212" t="s">
        <v>20</v>
      </c>
      <c r="O434" s="199" t="s">
        <v>249</v>
      </c>
      <c r="P434" s="212" t="s">
        <v>20</v>
      </c>
      <c r="Q434" s="200" t="s">
        <v>20</v>
      </c>
      <c r="R434" s="200" t="s">
        <v>432</v>
      </c>
      <c r="S434" s="200" t="s">
        <v>7536</v>
      </c>
      <c r="T434" s="200" t="s">
        <v>7549</v>
      </c>
      <c r="U434" s="199">
        <v>0.40039999999999998</v>
      </c>
      <c r="V434" s="200" t="s">
        <v>7549</v>
      </c>
      <c r="W434" s="222">
        <v>18.899999999999999</v>
      </c>
      <c r="X434" s="197">
        <f>(1-VLOOKUP(R434,[4]Start!$H$33:$I$40,2,FALSE)/100)*W434</f>
        <v>16.820999999999998</v>
      </c>
      <c r="Y434" s="197">
        <f>VLOOKUP(Q434,[4]Start!$C$9:$D$15,2,FALSE)+VLOOKUP(Q434,[4]Start!$C$23:$D$29,2,FALSE)</f>
        <v>23.27</v>
      </c>
      <c r="Z434" s="196">
        <f>(Y434/U434)+[4]Start!$D$19*(VLOOKUP(Q434,[4]Start!$M$33:$N$39,2,FALSE)/U434)+VLOOKUP(R434,[4]Start!$C$33:$D$40,2,FALSE)</f>
        <v>71.966033966033962</v>
      </c>
      <c r="AA434" s="185"/>
      <c r="AB434" s="179"/>
    </row>
    <row r="435" spans="2:28" ht="18.75" customHeight="1" x14ac:dyDescent="0.35">
      <c r="B435" s="195"/>
      <c r="C435" s="204" t="s">
        <v>55</v>
      </c>
      <c r="D435" s="203" t="s">
        <v>309</v>
      </c>
      <c r="E435" s="200" t="s">
        <v>310</v>
      </c>
      <c r="F435" s="200" t="s">
        <v>311</v>
      </c>
      <c r="G435" s="207">
        <v>50127</v>
      </c>
      <c r="H435" s="200" t="s">
        <v>282</v>
      </c>
      <c r="I435" s="200" t="s">
        <v>312</v>
      </c>
      <c r="J435" s="202" t="s">
        <v>54</v>
      </c>
      <c r="K435" s="200" t="s">
        <v>313</v>
      </c>
      <c r="L435" s="201" t="s">
        <v>7648</v>
      </c>
      <c r="M435" s="200" t="s">
        <v>18</v>
      </c>
      <c r="N435" s="200"/>
      <c r="O435" s="200"/>
      <c r="P435" s="200" t="s">
        <v>18</v>
      </c>
      <c r="Q435" s="200" t="s">
        <v>18</v>
      </c>
      <c r="R435" s="200" t="s">
        <v>18</v>
      </c>
      <c r="S435" s="200" t="s">
        <v>7536</v>
      </c>
      <c r="T435" s="200" t="s">
        <v>7549</v>
      </c>
      <c r="U435" s="199">
        <v>0.38800000000000001</v>
      </c>
      <c r="V435" s="200" t="s">
        <v>7549</v>
      </c>
      <c r="W435" s="198">
        <v>10</v>
      </c>
      <c r="X435" s="197">
        <f>(1-VLOOKUP(R435,[4]Start!$H$33:$I$40,2,FALSE)/100)*W435</f>
        <v>8.6999999999999993</v>
      </c>
      <c r="Y435" s="197">
        <f>VLOOKUP(Q435,[4]Start!$C$9:$D$15,2,FALSE)+VLOOKUP(Q435,[4]Start!$C$23:$D$29,2,FALSE)</f>
        <v>3.1</v>
      </c>
      <c r="Z435" s="196">
        <f>(Y435/U435)+[4]Start!$D$19*(VLOOKUP(Q435,[4]Start!$M$33:$N$39,2,FALSE)/U435)+VLOOKUP(R435,[4]Start!$C$33:$D$40,2,FALSE)</f>
        <v>35.30412371134021</v>
      </c>
      <c r="AA435" s="185"/>
      <c r="AB435" s="179"/>
    </row>
    <row r="436" spans="2:28" ht="18.75" customHeight="1" x14ac:dyDescent="0.35">
      <c r="B436" s="195"/>
      <c r="C436" s="204" t="s">
        <v>55</v>
      </c>
      <c r="D436" s="203" t="s">
        <v>315</v>
      </c>
      <c r="E436" s="199" t="s">
        <v>310</v>
      </c>
      <c r="F436" s="199" t="s">
        <v>311</v>
      </c>
      <c r="G436" s="213">
        <v>50127</v>
      </c>
      <c r="H436" s="199" t="s">
        <v>282</v>
      </c>
      <c r="I436" s="199" t="s">
        <v>312</v>
      </c>
      <c r="J436" s="202" t="s">
        <v>54</v>
      </c>
      <c r="K436" s="199" t="s">
        <v>316</v>
      </c>
      <c r="L436" s="201" t="s">
        <v>7648</v>
      </c>
      <c r="M436" s="199" t="s">
        <v>18</v>
      </c>
      <c r="N436" s="199"/>
      <c r="O436" s="199"/>
      <c r="P436" s="199" t="s">
        <v>18</v>
      </c>
      <c r="Q436" s="200" t="s">
        <v>18</v>
      </c>
      <c r="R436" s="200" t="s">
        <v>18</v>
      </c>
      <c r="S436" s="200" t="s">
        <v>7536</v>
      </c>
      <c r="T436" s="200" t="s">
        <v>7549</v>
      </c>
      <c r="U436" s="199">
        <v>0.38800000000000001</v>
      </c>
      <c r="V436" s="200" t="s">
        <v>7549</v>
      </c>
      <c r="W436" s="222">
        <v>10</v>
      </c>
      <c r="X436" s="197">
        <f>(1-VLOOKUP(R436,[4]Start!$H$33:$I$40,2,FALSE)/100)*W436</f>
        <v>8.6999999999999993</v>
      </c>
      <c r="Y436" s="197">
        <f>VLOOKUP(Q436,[4]Start!$C$9:$D$15,2,FALSE)+VLOOKUP(Q436,[4]Start!$C$23:$D$29,2,FALSE)</f>
        <v>3.1</v>
      </c>
      <c r="Z436" s="196">
        <f>(Y436/U436)+[4]Start!$D$19*(VLOOKUP(Q436,[4]Start!$M$33:$N$39,2,FALSE)/U436)+VLOOKUP(R436,[4]Start!$C$33:$D$40,2,FALSE)</f>
        <v>35.30412371134021</v>
      </c>
      <c r="AA436" s="185"/>
      <c r="AB436" s="179"/>
    </row>
    <row r="437" spans="2:28" ht="18.75" customHeight="1" x14ac:dyDescent="0.35">
      <c r="B437" s="195"/>
      <c r="C437" s="204" t="s">
        <v>55</v>
      </c>
      <c r="D437" s="203" t="s">
        <v>317</v>
      </c>
      <c r="E437" s="199" t="s">
        <v>310</v>
      </c>
      <c r="F437" s="199" t="s">
        <v>311</v>
      </c>
      <c r="G437" s="213">
        <v>50127</v>
      </c>
      <c r="H437" s="199" t="s">
        <v>282</v>
      </c>
      <c r="I437" s="199" t="s">
        <v>312</v>
      </c>
      <c r="J437" s="202" t="s">
        <v>54</v>
      </c>
      <c r="K437" s="199" t="s">
        <v>318</v>
      </c>
      <c r="L437" s="201" t="s">
        <v>7648</v>
      </c>
      <c r="M437" s="199" t="s">
        <v>20</v>
      </c>
      <c r="N437" s="199"/>
      <c r="O437" s="199"/>
      <c r="P437" s="199" t="s">
        <v>20</v>
      </c>
      <c r="Q437" s="200" t="s">
        <v>20</v>
      </c>
      <c r="R437" s="200" t="s">
        <v>432</v>
      </c>
      <c r="S437" s="200" t="s">
        <v>7536</v>
      </c>
      <c r="T437" s="200" t="s">
        <v>7549</v>
      </c>
      <c r="U437" s="199">
        <v>0.3795</v>
      </c>
      <c r="V437" s="200" t="s">
        <v>7549</v>
      </c>
      <c r="W437" s="222">
        <v>3</v>
      </c>
      <c r="X437" s="197">
        <f>(1-VLOOKUP(R437,[4]Start!$H$33:$I$40,2,FALSE)/100)*W437</f>
        <v>2.67</v>
      </c>
      <c r="Y437" s="197">
        <f>VLOOKUP(Q437,[4]Start!$C$9:$D$15,2,FALSE)+VLOOKUP(Q437,[4]Start!$C$23:$D$29,2,FALSE)</f>
        <v>23.27</v>
      </c>
      <c r="Z437" s="196">
        <f>(Y437/U437)+[4]Start!$D$19*(VLOOKUP(Q437,[4]Start!$M$33:$N$39,2,FALSE)/U437)+VLOOKUP(R437,[4]Start!$C$33:$D$40,2,FALSE)</f>
        <v>75.8467720685112</v>
      </c>
      <c r="AA437" s="185"/>
      <c r="AB437" s="179"/>
    </row>
    <row r="438" spans="2:28" ht="18.75" customHeight="1" x14ac:dyDescent="0.35">
      <c r="B438" s="195"/>
      <c r="C438" s="204" t="s">
        <v>55</v>
      </c>
      <c r="D438" s="203" t="s">
        <v>325</v>
      </c>
      <c r="E438" s="200" t="s">
        <v>310</v>
      </c>
      <c r="F438" s="200" t="s">
        <v>311</v>
      </c>
      <c r="G438" s="207">
        <v>50127</v>
      </c>
      <c r="H438" s="200" t="s">
        <v>282</v>
      </c>
      <c r="I438" s="200" t="s">
        <v>312</v>
      </c>
      <c r="J438" s="202" t="s">
        <v>54</v>
      </c>
      <c r="K438" s="200" t="s">
        <v>326</v>
      </c>
      <c r="L438" s="201" t="s">
        <v>7648</v>
      </c>
      <c r="M438" s="200" t="s">
        <v>27</v>
      </c>
      <c r="N438" s="200"/>
      <c r="O438" s="200"/>
      <c r="P438" s="200" t="s">
        <v>27</v>
      </c>
      <c r="Q438" s="200" t="s">
        <v>559</v>
      </c>
      <c r="R438" s="200" t="s">
        <v>559</v>
      </c>
      <c r="S438" s="200" t="s">
        <v>7536</v>
      </c>
      <c r="T438" s="200" t="s">
        <v>7549</v>
      </c>
      <c r="U438" s="199">
        <v>0.3795</v>
      </c>
      <c r="V438" s="200" t="s">
        <v>7549</v>
      </c>
      <c r="W438" s="198">
        <v>0.76</v>
      </c>
      <c r="X438" s="197">
        <f>(1-VLOOKUP(R438,[4]Start!$H$33:$I$40,2,FALSE)/100)*W438</f>
        <v>0.64600000000000002</v>
      </c>
      <c r="Y438" s="197">
        <f>VLOOKUP(Q438,[4]Start!$C$9:$D$15,2,FALSE)+VLOOKUP(Q438,[4]Start!$C$23:$D$29,2,FALSE)</f>
        <v>33.223832923832894</v>
      </c>
      <c r="Z438" s="196">
        <f>(Y438/U438)+[4]Start!$D$19*(VLOOKUP(Q438,[4]Start!$M$33:$N$39,2,FALSE)/U438)+VLOOKUP(R438,[4]Start!$C$33:$D$40,2,FALSE)</f>
        <v>106.69652944356494</v>
      </c>
      <c r="AA438" s="185"/>
      <c r="AB438" s="179"/>
    </row>
    <row r="439" spans="2:28" ht="18.75" customHeight="1" x14ac:dyDescent="0.35">
      <c r="B439" s="195"/>
      <c r="C439" s="204" t="s">
        <v>55</v>
      </c>
      <c r="D439" s="203" t="s">
        <v>193</v>
      </c>
      <c r="E439" s="200" t="s">
        <v>194</v>
      </c>
      <c r="F439" s="200" t="s">
        <v>195</v>
      </c>
      <c r="G439" s="207">
        <v>86167</v>
      </c>
      <c r="H439" s="200" t="s">
        <v>196</v>
      </c>
      <c r="I439" s="200" t="s">
        <v>197</v>
      </c>
      <c r="J439" s="202" t="s">
        <v>127</v>
      </c>
      <c r="K439" s="200" t="s">
        <v>198</v>
      </c>
      <c r="L439" s="201" t="s">
        <v>7647</v>
      </c>
      <c r="M439" s="200" t="s">
        <v>16</v>
      </c>
      <c r="N439" s="200"/>
      <c r="O439" s="200"/>
      <c r="P439" s="200" t="s">
        <v>16</v>
      </c>
      <c r="Q439" s="200" t="s">
        <v>16</v>
      </c>
      <c r="R439" s="200" t="s">
        <v>16</v>
      </c>
      <c r="S439" s="200" t="s">
        <v>7536</v>
      </c>
      <c r="T439" s="200" t="s">
        <v>7549</v>
      </c>
      <c r="U439" s="199">
        <v>0.33</v>
      </c>
      <c r="V439" s="200" t="s">
        <v>7549</v>
      </c>
      <c r="W439" s="198">
        <v>10</v>
      </c>
      <c r="X439" s="197">
        <f>(1-VLOOKUP(R439,[4]Start!$H$33:$I$40,2,FALSE)/100)*W439</f>
        <v>8.5</v>
      </c>
      <c r="Y439" s="197">
        <f>VLOOKUP(Q439,[4]Start!$C$9:$D$15,2,FALSE)+VLOOKUP(Q439,[4]Start!$C$23:$D$29,2,FALSE)</f>
        <v>0</v>
      </c>
      <c r="Z439" s="196">
        <f>(Y439/U439)+[4]Start!$D$19*(VLOOKUP(Q439,[4]Start!$M$33:$N$39,2,FALSE)/U439)+VLOOKUP(R439,[4]Start!$C$33:$D$40,2,FALSE)</f>
        <v>1</v>
      </c>
      <c r="AA439" s="185"/>
      <c r="AB439" s="179"/>
    </row>
    <row r="440" spans="2:28" ht="18.75" customHeight="1" x14ac:dyDescent="0.35">
      <c r="B440" s="195"/>
      <c r="C440" s="204" t="s">
        <v>55</v>
      </c>
      <c r="D440" s="203" t="s">
        <v>1119</v>
      </c>
      <c r="E440" s="200" t="s">
        <v>1120</v>
      </c>
      <c r="F440" s="200" t="s">
        <v>505</v>
      </c>
      <c r="G440" s="207">
        <v>79106</v>
      </c>
      <c r="H440" s="200" t="s">
        <v>1115</v>
      </c>
      <c r="I440" s="199" t="s">
        <v>1121</v>
      </c>
      <c r="J440" s="202" t="s">
        <v>57</v>
      </c>
      <c r="K440" s="199" t="s">
        <v>505</v>
      </c>
      <c r="L440" s="201" t="s">
        <v>7646</v>
      </c>
      <c r="M440" s="200" t="s">
        <v>110</v>
      </c>
      <c r="N440" s="199" t="s">
        <v>20</v>
      </c>
      <c r="O440" s="199" t="s">
        <v>1122</v>
      </c>
      <c r="P440" s="199" t="s">
        <v>20</v>
      </c>
      <c r="Q440" s="200" t="s">
        <v>20</v>
      </c>
      <c r="R440" s="200" t="s">
        <v>432</v>
      </c>
      <c r="S440" s="200" t="s">
        <v>7536</v>
      </c>
      <c r="T440" s="200" t="s">
        <v>7549</v>
      </c>
      <c r="U440" s="199">
        <v>0.3861</v>
      </c>
      <c r="V440" s="200" t="s">
        <v>7549</v>
      </c>
      <c r="W440" s="199">
        <v>27</v>
      </c>
      <c r="X440" s="197">
        <f>(1-VLOOKUP(R440,[4]Start!$H$33:$I$40,2,FALSE)/100)*W440</f>
        <v>24.03</v>
      </c>
      <c r="Y440" s="197">
        <f>VLOOKUP(Q440,[4]Start!$C$9:$D$15,2,FALSE)+VLOOKUP(Q440,[4]Start!$C$23:$D$29,2,FALSE)</f>
        <v>23.27</v>
      </c>
      <c r="Z440" s="196">
        <f>(Y440/U440)+[4]Start!$D$19*(VLOOKUP(Q440,[4]Start!$M$33:$N$39,2,FALSE)/U440)+VLOOKUP(R440,[4]Start!$C$33:$D$40,2,FALSE)</f>
        <v>74.575887075887081</v>
      </c>
      <c r="AA440" s="185"/>
      <c r="AB440" s="179"/>
    </row>
    <row r="441" spans="2:28" ht="18.75" customHeight="1" x14ac:dyDescent="0.35">
      <c r="B441" s="195"/>
      <c r="C441" s="204" t="s">
        <v>55</v>
      </c>
      <c r="D441" s="203" t="s">
        <v>3298</v>
      </c>
      <c r="E441" s="200" t="s">
        <v>7645</v>
      </c>
      <c r="F441" s="199" t="s">
        <v>1656</v>
      </c>
      <c r="G441" s="207">
        <v>42349</v>
      </c>
      <c r="H441" s="199" t="s">
        <v>3299</v>
      </c>
      <c r="I441" s="199" t="s">
        <v>3300</v>
      </c>
      <c r="J441" s="199" t="s">
        <v>54</v>
      </c>
      <c r="K441" s="199"/>
      <c r="L441" s="201" t="s">
        <v>7644</v>
      </c>
      <c r="M441" s="200" t="s">
        <v>16</v>
      </c>
      <c r="N441" s="206" t="s">
        <v>16</v>
      </c>
      <c r="O441" s="199" t="s">
        <v>218</v>
      </c>
      <c r="P441" s="199" t="s">
        <v>16</v>
      </c>
      <c r="Q441" s="200" t="s">
        <v>16</v>
      </c>
      <c r="R441" s="200" t="s">
        <v>16</v>
      </c>
      <c r="S441" s="200" t="s">
        <v>7536</v>
      </c>
      <c r="T441" s="200" t="s">
        <v>7549</v>
      </c>
      <c r="U441" s="199">
        <v>0.33</v>
      </c>
      <c r="V441" s="200" t="s">
        <v>7549</v>
      </c>
      <c r="W441" s="197">
        <v>30</v>
      </c>
      <c r="X441" s="197">
        <f>(1-VLOOKUP(R441,[4]Start!$H$33:$I$40,2,FALSE)/100)*W441</f>
        <v>25.5</v>
      </c>
      <c r="Y441" s="197">
        <f>VLOOKUP(Q441,[4]Start!$C$9:$D$15,2,FALSE)+VLOOKUP(Q441,[4]Start!$C$23:$D$29,2,FALSE)</f>
        <v>0</v>
      </c>
      <c r="Z441" s="196">
        <f>(Y441/U441)+[4]Start!$D$19*(VLOOKUP(Q441,[4]Start!$M$33:$N$39,2,FALSE)/U441)+VLOOKUP(R441,[4]Start!$C$33:$D$40,2,FALSE)</f>
        <v>1</v>
      </c>
      <c r="AA441" s="185"/>
      <c r="AB441" s="179"/>
    </row>
    <row r="442" spans="2:28" ht="18.75" customHeight="1" x14ac:dyDescent="0.35">
      <c r="B442" s="195"/>
      <c r="C442" s="204" t="s">
        <v>55</v>
      </c>
      <c r="D442" s="203" t="s">
        <v>2227</v>
      </c>
      <c r="E442" s="200" t="s">
        <v>2228</v>
      </c>
      <c r="F442" s="200" t="s">
        <v>2229</v>
      </c>
      <c r="G442" s="207">
        <v>85326</v>
      </c>
      <c r="H442" s="200" t="s">
        <v>2208</v>
      </c>
      <c r="I442" s="200" t="s">
        <v>2224</v>
      </c>
      <c r="J442" s="202" t="s">
        <v>127</v>
      </c>
      <c r="K442" s="200" t="s">
        <v>2230</v>
      </c>
      <c r="L442" s="201" t="s">
        <v>7512</v>
      </c>
      <c r="M442" s="200" t="s">
        <v>20</v>
      </c>
      <c r="N442" s="200"/>
      <c r="O442" s="200"/>
      <c r="P442" s="200" t="s">
        <v>20</v>
      </c>
      <c r="Q442" s="200" t="s">
        <v>20</v>
      </c>
      <c r="R442" s="200" t="s">
        <v>432</v>
      </c>
      <c r="S442" s="200" t="s">
        <v>7536</v>
      </c>
      <c r="T442" s="200" t="s">
        <v>7549</v>
      </c>
      <c r="U442" s="199">
        <v>0.38829999999999998</v>
      </c>
      <c r="V442" s="200" t="s">
        <v>7549</v>
      </c>
      <c r="W442" s="198">
        <v>7.44</v>
      </c>
      <c r="X442" s="197">
        <f>(1-VLOOKUP(R442,[4]Start!$H$33:$I$40,2,FALSE)/100)*W442</f>
        <v>6.6216000000000008</v>
      </c>
      <c r="Y442" s="197">
        <f>VLOOKUP(Q442,[4]Start!$C$9:$D$15,2,FALSE)+VLOOKUP(Q442,[4]Start!$C$23:$D$29,2,FALSE)</f>
        <v>23.27</v>
      </c>
      <c r="Z442" s="196">
        <f>(Y442/U442)+[4]Start!$D$19*(VLOOKUP(Q442,[4]Start!$M$33:$N$39,2,FALSE)/U442)+VLOOKUP(R442,[4]Start!$C$33:$D$40,2,FALSE)</f>
        <v>74.161859387071857</v>
      </c>
      <c r="AA442" s="185"/>
      <c r="AB442" s="179"/>
    </row>
    <row r="443" spans="2:28" ht="18.75" customHeight="1" x14ac:dyDescent="0.35">
      <c r="B443" s="195"/>
      <c r="C443" s="204" t="s">
        <v>55</v>
      </c>
      <c r="D443" s="203" t="s">
        <v>2573</v>
      </c>
      <c r="E443" s="200" t="s">
        <v>2574</v>
      </c>
      <c r="F443" s="200" t="s">
        <v>2575</v>
      </c>
      <c r="G443" s="210">
        <v>83064</v>
      </c>
      <c r="H443" s="209" t="s">
        <v>2576</v>
      </c>
      <c r="I443" s="200" t="s">
        <v>2577</v>
      </c>
      <c r="J443" s="199" t="s">
        <v>127</v>
      </c>
      <c r="K443" s="200" t="s">
        <v>2578</v>
      </c>
      <c r="L443" s="201" t="s">
        <v>7643</v>
      </c>
      <c r="M443" s="200" t="s">
        <v>20</v>
      </c>
      <c r="N443" s="200"/>
      <c r="O443" s="200"/>
      <c r="P443" s="206" t="s">
        <v>20</v>
      </c>
      <c r="Q443" s="200" t="s">
        <v>20</v>
      </c>
      <c r="R443" s="200" t="s">
        <v>432</v>
      </c>
      <c r="S443" s="200" t="s">
        <v>7536</v>
      </c>
      <c r="T443" s="200" t="s">
        <v>7549</v>
      </c>
      <c r="U443" s="199">
        <v>0.3861</v>
      </c>
      <c r="V443" s="200" t="s">
        <v>7549</v>
      </c>
      <c r="W443" s="208">
        <v>24</v>
      </c>
      <c r="X443" s="197">
        <f>(1-VLOOKUP(R443,[4]Start!$H$33:$I$40,2,FALSE)/100)*W443</f>
        <v>21.36</v>
      </c>
      <c r="Y443" s="197">
        <f>VLOOKUP(Q443,[4]Start!$C$9:$D$15,2,FALSE)+VLOOKUP(Q443,[4]Start!$C$23:$D$29,2,FALSE)</f>
        <v>23.27</v>
      </c>
      <c r="Z443" s="196">
        <f>(Y443/U443)+[4]Start!$D$19*(VLOOKUP(Q443,[4]Start!$M$33:$N$39,2,FALSE)/U443)+VLOOKUP(R443,[4]Start!$C$33:$D$40,2,FALSE)</f>
        <v>74.575887075887081</v>
      </c>
      <c r="AA443" s="185"/>
      <c r="AB443" s="179"/>
    </row>
    <row r="444" spans="2:28" ht="18.75" customHeight="1" x14ac:dyDescent="0.35">
      <c r="B444" s="195"/>
      <c r="C444" s="204" t="s">
        <v>55</v>
      </c>
      <c r="D444" s="203" t="s">
        <v>1827</v>
      </c>
      <c r="E444" s="200" t="s">
        <v>1828</v>
      </c>
      <c r="F444" s="200" t="s">
        <v>1829</v>
      </c>
      <c r="G444" s="207">
        <v>9648</v>
      </c>
      <c r="H444" s="200" t="s">
        <v>1830</v>
      </c>
      <c r="I444" s="200" t="s">
        <v>1831</v>
      </c>
      <c r="J444" s="202" t="s">
        <v>170</v>
      </c>
      <c r="K444" s="200" t="s">
        <v>1832</v>
      </c>
      <c r="L444" s="201" t="s">
        <v>7642</v>
      </c>
      <c r="M444" s="200" t="s">
        <v>110</v>
      </c>
      <c r="N444" s="200" t="s">
        <v>20</v>
      </c>
      <c r="O444" s="200" t="s">
        <v>651</v>
      </c>
      <c r="P444" s="200" t="s">
        <v>20</v>
      </c>
      <c r="Q444" s="200" t="s">
        <v>20</v>
      </c>
      <c r="R444" s="200" t="s">
        <v>432</v>
      </c>
      <c r="S444" s="200" t="s">
        <v>7562</v>
      </c>
      <c r="T444" s="200" t="s">
        <v>7549</v>
      </c>
      <c r="U444" s="199">
        <v>0.50849999999999995</v>
      </c>
      <c r="V444" s="200" t="s">
        <v>7549</v>
      </c>
      <c r="W444" s="198">
        <v>13.11</v>
      </c>
      <c r="X444" s="197">
        <f>(1-VLOOKUP(R444,[4]Start!$H$33:$I$40,2,FALSE)/100)*W444</f>
        <v>11.667899999999999</v>
      </c>
      <c r="Y444" s="197">
        <f>VLOOKUP(Q444,[4]Start!$C$9:$D$15,2,FALSE)+VLOOKUP(Q444,[4]Start!$C$23:$D$29,2,FALSE)</f>
        <v>23.27</v>
      </c>
      <c r="Z444" s="196">
        <f>(Y444/U444)+[4]Start!$D$19*(VLOOKUP(Q444,[4]Start!$M$33:$N$39,2,FALSE)/U444)+VLOOKUP(R444,[4]Start!$C$33:$D$40,2,FALSE)</f>
        <v>56.985939036381517</v>
      </c>
      <c r="AA444" s="185"/>
      <c r="AB444" s="179"/>
    </row>
    <row r="445" spans="2:28" ht="18.75" customHeight="1" x14ac:dyDescent="0.35">
      <c r="B445" s="195"/>
      <c r="C445" s="204" t="s">
        <v>55</v>
      </c>
      <c r="D445" s="203" t="s">
        <v>1170</v>
      </c>
      <c r="E445" s="200" t="s">
        <v>1171</v>
      </c>
      <c r="F445" s="200" t="s">
        <v>1172</v>
      </c>
      <c r="G445" s="199">
        <v>25348</v>
      </c>
      <c r="H445" s="199" t="s">
        <v>1173</v>
      </c>
      <c r="I445" s="199" t="s">
        <v>1174</v>
      </c>
      <c r="J445" s="202" t="s">
        <v>78</v>
      </c>
      <c r="K445" s="199"/>
      <c r="L445" s="201" t="s">
        <v>7641</v>
      </c>
      <c r="M445" s="199" t="s">
        <v>16</v>
      </c>
      <c r="N445" s="199" t="s">
        <v>1175</v>
      </c>
      <c r="O445" s="199" t="s">
        <v>1176</v>
      </c>
      <c r="P445" s="212" t="s">
        <v>16</v>
      </c>
      <c r="Q445" s="200" t="s">
        <v>16</v>
      </c>
      <c r="R445" s="200" t="s">
        <v>16</v>
      </c>
      <c r="S445" s="200" t="s">
        <v>7536</v>
      </c>
      <c r="T445" s="200" t="s">
        <v>7549</v>
      </c>
      <c r="U445" s="199">
        <v>0.33</v>
      </c>
      <c r="V445" s="200" t="s">
        <v>7549</v>
      </c>
      <c r="W445" s="199">
        <v>17</v>
      </c>
      <c r="X445" s="197">
        <f>(1-VLOOKUP(R445,[4]Start!$H$33:$I$40,2,FALSE)/100)*W445</f>
        <v>14.45</v>
      </c>
      <c r="Y445" s="197">
        <f>VLOOKUP(Q445,[4]Start!$C$9:$D$15,2,FALSE)+VLOOKUP(Q445,[4]Start!$C$23:$D$29,2,FALSE)</f>
        <v>0</v>
      </c>
      <c r="Z445" s="196">
        <f>(Y445/U445)+[4]Start!$D$19*(VLOOKUP(Q445,[4]Start!$M$33:$N$39,2,FALSE)/U445)+VLOOKUP(R445,[4]Start!$C$33:$D$40,2,FALSE)</f>
        <v>1</v>
      </c>
      <c r="AA445" s="185"/>
      <c r="AB445" s="179"/>
    </row>
    <row r="446" spans="2:28" ht="18.75" customHeight="1" x14ac:dyDescent="0.35">
      <c r="B446" s="195"/>
      <c r="C446" s="204" t="s">
        <v>55</v>
      </c>
      <c r="D446" s="203" t="s">
        <v>162</v>
      </c>
      <c r="E446" s="200" t="s">
        <v>163</v>
      </c>
      <c r="F446" s="200" t="s">
        <v>164</v>
      </c>
      <c r="G446" s="210">
        <v>59821</v>
      </c>
      <c r="H446" s="209" t="s">
        <v>165</v>
      </c>
      <c r="I446" s="200" t="s">
        <v>166</v>
      </c>
      <c r="J446" s="202" t="s">
        <v>54</v>
      </c>
      <c r="K446" s="200" t="s">
        <v>167</v>
      </c>
      <c r="L446" s="201" t="s">
        <v>7640</v>
      </c>
      <c r="M446" s="200" t="s">
        <v>32</v>
      </c>
      <c r="N446" s="200"/>
      <c r="O446" s="200"/>
      <c r="P446" s="206" t="s">
        <v>32</v>
      </c>
      <c r="Q446" s="200" t="s">
        <v>32</v>
      </c>
      <c r="R446" s="200" t="s">
        <v>32</v>
      </c>
      <c r="S446" s="200" t="s">
        <v>7536</v>
      </c>
      <c r="T446" s="200" t="s">
        <v>7549</v>
      </c>
      <c r="U446" s="199">
        <v>0.23250000000000001</v>
      </c>
      <c r="V446" s="200" t="s">
        <v>7549</v>
      </c>
      <c r="W446" s="208">
        <v>19.239999999999998</v>
      </c>
      <c r="X446" s="197">
        <f>(1-VLOOKUP(R446,[4]Start!$H$33:$I$40,2,FALSE)/100)*W446</f>
        <v>15.007199999999999</v>
      </c>
      <c r="Y446" s="197">
        <f>VLOOKUP(Q446,[4]Start!$C$9:$D$15,2,FALSE)+VLOOKUP(Q446,[4]Start!$C$23:$D$29,2,FALSE)</f>
        <v>12.53</v>
      </c>
      <c r="Z446" s="196">
        <f>(Y446/U446)+[4]Start!$D$19*(VLOOKUP(Q446,[4]Start!$M$33:$N$39,2,FALSE)/U446)+VLOOKUP(R446,[4]Start!$C$33:$D$40,2,FALSE)</f>
        <v>90.849247311827938</v>
      </c>
      <c r="AA446" s="185"/>
      <c r="AB446" s="179"/>
    </row>
    <row r="447" spans="2:28" ht="18.75" customHeight="1" x14ac:dyDescent="0.35">
      <c r="B447" s="195"/>
      <c r="C447" s="204" t="s">
        <v>55</v>
      </c>
      <c r="D447" s="203" t="s">
        <v>2183</v>
      </c>
      <c r="E447" s="200" t="s">
        <v>2184</v>
      </c>
      <c r="F447" s="200" t="s">
        <v>2185</v>
      </c>
      <c r="G447" s="207">
        <v>47443</v>
      </c>
      <c r="H447" s="200" t="s">
        <v>2186</v>
      </c>
      <c r="I447" s="200" t="s">
        <v>2187</v>
      </c>
      <c r="J447" s="202" t="s">
        <v>54</v>
      </c>
      <c r="K447" s="200" t="s">
        <v>2188</v>
      </c>
      <c r="L447" s="201" t="s">
        <v>7519</v>
      </c>
      <c r="M447" s="200" t="s">
        <v>110</v>
      </c>
      <c r="N447" s="200" t="s">
        <v>20</v>
      </c>
      <c r="O447" s="200" t="s">
        <v>2189</v>
      </c>
      <c r="P447" s="200" t="s">
        <v>20</v>
      </c>
      <c r="Q447" s="200" t="s">
        <v>20</v>
      </c>
      <c r="R447" s="200" t="s">
        <v>432</v>
      </c>
      <c r="S447" s="200" t="s">
        <v>7536</v>
      </c>
      <c r="T447" s="200" t="s">
        <v>7549</v>
      </c>
      <c r="U447" s="199">
        <v>0.3795</v>
      </c>
      <c r="V447" s="200" t="s">
        <v>7549</v>
      </c>
      <c r="W447" s="198">
        <v>24</v>
      </c>
      <c r="X447" s="197">
        <f>(1-VLOOKUP(R447,[4]Start!$H$33:$I$40,2,FALSE)/100)*W447</f>
        <v>21.36</v>
      </c>
      <c r="Y447" s="197">
        <f>VLOOKUP(Q447,[4]Start!$C$9:$D$15,2,FALSE)+VLOOKUP(Q447,[4]Start!$C$23:$D$29,2,FALSE)</f>
        <v>23.27</v>
      </c>
      <c r="Z447" s="196">
        <f>(Y447/U447)+[4]Start!$D$19*(VLOOKUP(Q447,[4]Start!$M$33:$N$39,2,FALSE)/U447)+VLOOKUP(R447,[4]Start!$C$33:$D$40,2,FALSE)</f>
        <v>75.8467720685112</v>
      </c>
      <c r="AA447" s="185"/>
      <c r="AB447" s="179"/>
    </row>
    <row r="448" spans="2:28" ht="18.75" customHeight="1" x14ac:dyDescent="0.35">
      <c r="B448" s="195"/>
      <c r="C448" s="204" t="s">
        <v>55</v>
      </c>
      <c r="D448" s="203" t="s">
        <v>2923</v>
      </c>
      <c r="E448" s="200" t="s">
        <v>2924</v>
      </c>
      <c r="F448" s="200" t="s">
        <v>2925</v>
      </c>
      <c r="G448" s="207">
        <v>70569</v>
      </c>
      <c r="H448" s="200" t="s">
        <v>2918</v>
      </c>
      <c r="I448" s="200" t="s">
        <v>2926</v>
      </c>
      <c r="J448" s="202" t="s">
        <v>57</v>
      </c>
      <c r="K448" s="200" t="s">
        <v>2927</v>
      </c>
      <c r="L448" s="201" t="s">
        <v>7639</v>
      </c>
      <c r="M448" s="200" t="s">
        <v>110</v>
      </c>
      <c r="N448" s="200" t="s">
        <v>2928</v>
      </c>
      <c r="O448" s="200" t="s">
        <v>651</v>
      </c>
      <c r="P448" s="200" t="s">
        <v>20</v>
      </c>
      <c r="Q448" s="200" t="s">
        <v>20</v>
      </c>
      <c r="R448" s="200" t="s">
        <v>432</v>
      </c>
      <c r="S448" s="200" t="s">
        <v>7536</v>
      </c>
      <c r="T448" s="200" t="s">
        <v>7549</v>
      </c>
      <c r="U448" s="199">
        <v>0.37180000000000002</v>
      </c>
      <c r="V448" s="200" t="s">
        <v>7549</v>
      </c>
      <c r="W448" s="198">
        <v>12.181000000000001</v>
      </c>
      <c r="X448" s="197">
        <f>(1-VLOOKUP(R448,[4]Start!$H$33:$I$40,2,FALSE)/100)*W448</f>
        <v>10.841090000000001</v>
      </c>
      <c r="Y448" s="197">
        <f>VLOOKUP(Q448,[4]Start!$C$9:$D$15,2,FALSE)+VLOOKUP(Q448,[4]Start!$C$23:$D$29,2,FALSE)</f>
        <v>23.27</v>
      </c>
      <c r="Z448" s="196">
        <f>(Y448/U448)+[4]Start!$D$19*(VLOOKUP(Q448,[4]Start!$M$33:$N$39,2,FALSE)/U448)+VLOOKUP(R448,[4]Start!$C$33:$D$40,2,FALSE)</f>
        <v>77.386498117267337</v>
      </c>
      <c r="AA448" s="185"/>
      <c r="AB448" s="179"/>
    </row>
    <row r="449" spans="2:28" ht="18.75" customHeight="1" x14ac:dyDescent="0.35">
      <c r="B449" s="195"/>
      <c r="C449" s="204" t="s">
        <v>55</v>
      </c>
      <c r="D449" s="203" t="s">
        <v>2930</v>
      </c>
      <c r="E449" s="200" t="s">
        <v>2924</v>
      </c>
      <c r="F449" s="199" t="s">
        <v>2925</v>
      </c>
      <c r="G449" s="207">
        <v>70569</v>
      </c>
      <c r="H449" s="199" t="s">
        <v>2918</v>
      </c>
      <c r="I449" s="199" t="s">
        <v>2926</v>
      </c>
      <c r="J449" s="199" t="s">
        <v>57</v>
      </c>
      <c r="K449" s="199" t="s">
        <v>2931</v>
      </c>
      <c r="L449" s="201" t="s">
        <v>7638</v>
      </c>
      <c r="M449" s="200" t="s">
        <v>110</v>
      </c>
      <c r="N449" s="206" t="s">
        <v>2928</v>
      </c>
      <c r="O449" s="199" t="s">
        <v>651</v>
      </c>
      <c r="P449" s="206" t="s">
        <v>20</v>
      </c>
      <c r="Q449" s="200" t="s">
        <v>20</v>
      </c>
      <c r="R449" s="200" t="s">
        <v>432</v>
      </c>
      <c r="S449" s="200" t="s">
        <v>7536</v>
      </c>
      <c r="T449" s="200" t="s">
        <v>7549</v>
      </c>
      <c r="U449" s="199">
        <v>0.35089999999999999</v>
      </c>
      <c r="V449" s="200" t="s">
        <v>7549</v>
      </c>
      <c r="W449" s="197">
        <v>11.3377</v>
      </c>
      <c r="X449" s="197">
        <f>(1-VLOOKUP(R449,[4]Start!$H$33:$I$40,2,FALSE)/100)*W449</f>
        <v>10.090553</v>
      </c>
      <c r="Y449" s="197">
        <f>VLOOKUP(Q449,[4]Start!$C$9:$D$15,2,FALSE)+VLOOKUP(Q449,[4]Start!$C$23:$D$29,2,FALSE)</f>
        <v>23.27</v>
      </c>
      <c r="Z449" s="196">
        <f>(Y449/U449)+[4]Start!$D$19*(VLOOKUP(Q449,[4]Start!$M$33:$N$39,2,FALSE)/U449)+VLOOKUP(R449,[4]Start!$C$33:$D$40,2,FALSE)</f>
        <v>81.906383585066962</v>
      </c>
      <c r="AA449" s="185"/>
      <c r="AB449" s="179"/>
    </row>
    <row r="450" spans="2:28" ht="18.75" customHeight="1" x14ac:dyDescent="0.35">
      <c r="B450" s="195"/>
      <c r="C450" s="204" t="s">
        <v>55</v>
      </c>
      <c r="D450" s="203" t="s">
        <v>2932</v>
      </c>
      <c r="E450" s="200" t="s">
        <v>2924</v>
      </c>
      <c r="F450" s="200" t="s">
        <v>2925</v>
      </c>
      <c r="G450" s="210">
        <v>70569</v>
      </c>
      <c r="H450" s="209" t="s">
        <v>2918</v>
      </c>
      <c r="I450" s="200" t="s">
        <v>2926</v>
      </c>
      <c r="J450" s="202" t="s">
        <v>57</v>
      </c>
      <c r="K450" s="200" t="s">
        <v>2933</v>
      </c>
      <c r="L450" s="201" t="s">
        <v>7637</v>
      </c>
      <c r="M450" s="200" t="s">
        <v>110</v>
      </c>
      <c r="N450" s="200" t="s">
        <v>2928</v>
      </c>
      <c r="O450" s="200" t="s">
        <v>651</v>
      </c>
      <c r="P450" s="206" t="s">
        <v>20</v>
      </c>
      <c r="Q450" s="200" t="s">
        <v>20</v>
      </c>
      <c r="R450" s="200" t="s">
        <v>432</v>
      </c>
      <c r="S450" s="200" t="s">
        <v>7536</v>
      </c>
      <c r="T450" s="200" t="s">
        <v>7549</v>
      </c>
      <c r="U450" s="199">
        <v>0.3498</v>
      </c>
      <c r="V450" s="200" t="s">
        <v>7549</v>
      </c>
      <c r="W450" s="208">
        <v>11.6188</v>
      </c>
      <c r="X450" s="197">
        <f>(1-VLOOKUP(R450,[4]Start!$H$33:$I$40,2,FALSE)/100)*W450</f>
        <v>10.340732000000001</v>
      </c>
      <c r="Y450" s="197">
        <f>VLOOKUP(Q450,[4]Start!$C$9:$D$15,2,FALSE)+VLOOKUP(Q450,[4]Start!$C$23:$D$29,2,FALSE)</f>
        <v>23.27</v>
      </c>
      <c r="Z450" s="196">
        <f>(Y450/U450)+[4]Start!$D$19*(VLOOKUP(Q450,[4]Start!$M$33:$N$39,2,FALSE)/U450)+VLOOKUP(R450,[4]Start!$C$33:$D$40,2,FALSE)</f>
        <v>82.1592338479131</v>
      </c>
      <c r="AA450" s="185"/>
      <c r="AB450" s="179"/>
    </row>
    <row r="451" spans="2:28" ht="18.75" customHeight="1" x14ac:dyDescent="0.35">
      <c r="B451" s="195"/>
      <c r="C451" s="204" t="s">
        <v>55</v>
      </c>
      <c r="D451" s="203" t="s">
        <v>542</v>
      </c>
      <c r="E451" s="200" t="s">
        <v>543</v>
      </c>
      <c r="F451" s="200" t="s">
        <v>544</v>
      </c>
      <c r="G451" s="207">
        <v>28237</v>
      </c>
      <c r="H451" s="200" t="s">
        <v>533</v>
      </c>
      <c r="I451" s="200" t="s">
        <v>545</v>
      </c>
      <c r="J451" s="202" t="s">
        <v>533</v>
      </c>
      <c r="K451" s="200" t="s">
        <v>546</v>
      </c>
      <c r="L451" s="201" t="s">
        <v>547</v>
      </c>
      <c r="M451" s="200" t="s">
        <v>20</v>
      </c>
      <c r="N451" s="200"/>
      <c r="O451" s="200"/>
      <c r="P451" s="200" t="s">
        <v>20</v>
      </c>
      <c r="Q451" s="200" t="s">
        <v>20</v>
      </c>
      <c r="R451" s="200" t="s">
        <v>432</v>
      </c>
      <c r="S451" s="200" t="s">
        <v>7562</v>
      </c>
      <c r="T451" s="200" t="s">
        <v>7549</v>
      </c>
      <c r="U451" s="199">
        <v>0.54900000000000004</v>
      </c>
      <c r="V451" s="200" t="s">
        <v>7549</v>
      </c>
      <c r="W451" s="198">
        <v>14.8</v>
      </c>
      <c r="X451" s="197">
        <f>(1-VLOOKUP(R451,[4]Start!$H$33:$I$40,2,FALSE)/100)*W451</f>
        <v>13.172000000000001</v>
      </c>
      <c r="Y451" s="197">
        <f>VLOOKUP(Q451,[4]Start!$C$9:$D$15,2,FALSE)+VLOOKUP(Q451,[4]Start!$C$23:$D$29,2,FALSE)</f>
        <v>23.27</v>
      </c>
      <c r="Z451" s="196">
        <f>(Y451/U451)+[4]Start!$D$19*(VLOOKUP(Q451,[4]Start!$M$33:$N$39,2,FALSE)/U451)+VLOOKUP(R451,[4]Start!$C$33:$D$40,2,FALSE)</f>
        <v>52.892714025500908</v>
      </c>
      <c r="AA451" s="185"/>
      <c r="AB451" s="179"/>
    </row>
    <row r="452" spans="2:28" ht="18.75" customHeight="1" x14ac:dyDescent="0.35">
      <c r="B452" s="195"/>
      <c r="C452" s="204" t="s">
        <v>55</v>
      </c>
      <c r="D452" s="203" t="s">
        <v>3057</v>
      </c>
      <c r="E452" s="200" t="s">
        <v>3052</v>
      </c>
      <c r="F452" s="200" t="s">
        <v>3053</v>
      </c>
      <c r="G452" s="207">
        <v>26316</v>
      </c>
      <c r="H452" s="200" t="s">
        <v>3054</v>
      </c>
      <c r="I452" s="200" t="s">
        <v>3055</v>
      </c>
      <c r="J452" s="202" t="s">
        <v>59</v>
      </c>
      <c r="K452" s="200" t="s">
        <v>3058</v>
      </c>
      <c r="L452" s="201" t="s">
        <v>7507</v>
      </c>
      <c r="M452" s="200" t="s">
        <v>20</v>
      </c>
      <c r="N452" s="200" t="s">
        <v>427</v>
      </c>
      <c r="O452" s="200"/>
      <c r="P452" s="200" t="s">
        <v>20</v>
      </c>
      <c r="Q452" s="200" t="s">
        <v>20</v>
      </c>
      <c r="R452" s="200" t="s">
        <v>432</v>
      </c>
      <c r="S452" s="200" t="s">
        <v>7536</v>
      </c>
      <c r="T452" s="200" t="s">
        <v>7549</v>
      </c>
      <c r="U452" s="199">
        <v>0.37290000000000001</v>
      </c>
      <c r="V452" s="200" t="s">
        <v>7549</v>
      </c>
      <c r="W452" s="208">
        <v>58.1</v>
      </c>
      <c r="X452" s="197">
        <f>(1-VLOOKUP(R452,[4]Start!$H$33:$I$40,2,FALSE)/100)*W452</f>
        <v>51.709000000000003</v>
      </c>
      <c r="Y452" s="197">
        <f>VLOOKUP(Q452,[4]Start!$C$9:$D$15,2,FALSE)+VLOOKUP(Q452,[4]Start!$C$23:$D$29,2,FALSE)</f>
        <v>23.27</v>
      </c>
      <c r="Z452" s="196">
        <f>(Y452/U452)+[4]Start!$D$19*(VLOOKUP(Q452,[4]Start!$M$33:$N$39,2,FALSE)/U452)+VLOOKUP(R452,[4]Start!$C$33:$D$40,2,FALSE)</f>
        <v>77.162644140520243</v>
      </c>
      <c r="AA452" s="185"/>
      <c r="AB452" s="179"/>
    </row>
    <row r="453" spans="2:28" ht="18.75" customHeight="1" x14ac:dyDescent="0.35">
      <c r="B453" s="195"/>
      <c r="C453" s="204" t="s">
        <v>55</v>
      </c>
      <c r="D453" s="203" t="s">
        <v>3059</v>
      </c>
      <c r="E453" s="200" t="s">
        <v>3052</v>
      </c>
      <c r="F453" s="200" t="s">
        <v>3053</v>
      </c>
      <c r="G453" s="207">
        <v>26316</v>
      </c>
      <c r="H453" s="200" t="s">
        <v>3054</v>
      </c>
      <c r="I453" s="200" t="s">
        <v>3055</v>
      </c>
      <c r="J453" s="202" t="s">
        <v>59</v>
      </c>
      <c r="K453" s="200" t="s">
        <v>3060</v>
      </c>
      <c r="L453" s="201" t="s">
        <v>7496</v>
      </c>
      <c r="M453" s="200" t="s">
        <v>20</v>
      </c>
      <c r="N453" s="200" t="s">
        <v>7636</v>
      </c>
      <c r="O453" s="200"/>
      <c r="P453" s="200" t="s">
        <v>20</v>
      </c>
      <c r="Q453" s="200" t="s">
        <v>20</v>
      </c>
      <c r="R453" s="200" t="s">
        <v>432</v>
      </c>
      <c r="S453" s="200" t="s">
        <v>7536</v>
      </c>
      <c r="T453" s="200" t="s">
        <v>7549</v>
      </c>
      <c r="U453" s="199">
        <v>0.3498</v>
      </c>
      <c r="V453" s="200" t="s">
        <v>7549</v>
      </c>
      <c r="W453" s="198">
        <v>0.48</v>
      </c>
      <c r="X453" s="197">
        <f>(1-VLOOKUP(R453,[4]Start!$H$33:$I$40,2,FALSE)/100)*W453</f>
        <v>0.42719999999999997</v>
      </c>
      <c r="Y453" s="197">
        <f>VLOOKUP(Q453,[4]Start!$C$9:$D$15,2,FALSE)+VLOOKUP(Q453,[4]Start!$C$23:$D$29,2,FALSE)</f>
        <v>23.27</v>
      </c>
      <c r="Z453" s="196">
        <f>(Y453/U453)+[4]Start!$D$19*(VLOOKUP(Q453,[4]Start!$M$33:$N$39,2,FALSE)/U453)+VLOOKUP(R453,[4]Start!$C$33:$D$40,2,FALSE)</f>
        <v>82.1592338479131</v>
      </c>
      <c r="AA453" s="185"/>
      <c r="AB453" s="179"/>
    </row>
    <row r="454" spans="2:28" ht="18.75" customHeight="1" x14ac:dyDescent="0.35">
      <c r="B454" s="195"/>
      <c r="C454" s="204" t="s">
        <v>55</v>
      </c>
      <c r="D454" s="203" t="s">
        <v>839</v>
      </c>
      <c r="E454" s="200" t="s">
        <v>840</v>
      </c>
      <c r="F454" s="200" t="s">
        <v>841</v>
      </c>
      <c r="G454" s="199">
        <v>40589</v>
      </c>
      <c r="H454" s="199" t="s">
        <v>823</v>
      </c>
      <c r="I454" s="199" t="s">
        <v>842</v>
      </c>
      <c r="J454" s="202" t="s">
        <v>54</v>
      </c>
      <c r="K454" s="199"/>
      <c r="L454" s="201" t="s">
        <v>7635</v>
      </c>
      <c r="M454" s="199" t="s">
        <v>110</v>
      </c>
      <c r="N454" s="199" t="s">
        <v>20</v>
      </c>
      <c r="O454" s="199" t="s">
        <v>843</v>
      </c>
      <c r="P454" s="199" t="s">
        <v>20</v>
      </c>
      <c r="Q454" s="200" t="s">
        <v>20</v>
      </c>
      <c r="R454" s="200" t="s">
        <v>432</v>
      </c>
      <c r="S454" s="200" t="s">
        <v>7536</v>
      </c>
      <c r="T454" s="200" t="s">
        <v>7549</v>
      </c>
      <c r="U454" s="199">
        <v>0.32779999999999998</v>
      </c>
      <c r="V454" s="200" t="s">
        <v>7549</v>
      </c>
      <c r="W454" s="199">
        <v>84</v>
      </c>
      <c r="X454" s="197">
        <f>(1-VLOOKUP(R454,[4]Start!$H$33:$I$40,2,FALSE)/100)*W454</f>
        <v>74.760000000000005</v>
      </c>
      <c r="Y454" s="197">
        <f>VLOOKUP(Q454,[4]Start!$C$9:$D$15,2,FALSE)+VLOOKUP(Q454,[4]Start!$C$23:$D$29,2,FALSE)</f>
        <v>23.27</v>
      </c>
      <c r="Z454" s="196">
        <f>(Y454/U454)+[4]Start!$D$19*(VLOOKUP(Q454,[4]Start!$M$33:$N$39,2,FALSE)/U454)+VLOOKUP(R454,[4]Start!$C$33:$D$40,2,FALSE)</f>
        <v>87.57260524710189</v>
      </c>
      <c r="AA454" s="185"/>
      <c r="AB454" s="179"/>
    </row>
    <row r="455" spans="2:28" ht="18.75" customHeight="1" x14ac:dyDescent="0.35">
      <c r="B455" s="195"/>
      <c r="C455" s="204" t="s">
        <v>55</v>
      </c>
      <c r="D455" s="203" t="s">
        <v>182</v>
      </c>
      <c r="E455" s="199" t="s">
        <v>172</v>
      </c>
      <c r="F455" s="199" t="s">
        <v>183</v>
      </c>
      <c r="G455" s="213">
        <v>63741</v>
      </c>
      <c r="H455" s="199" t="s">
        <v>174</v>
      </c>
      <c r="I455" s="199" t="s">
        <v>175</v>
      </c>
      <c r="J455" s="202" t="s">
        <v>127</v>
      </c>
      <c r="K455" s="199" t="s">
        <v>183</v>
      </c>
      <c r="L455" s="201" t="s">
        <v>7521</v>
      </c>
      <c r="M455" s="199" t="s">
        <v>27</v>
      </c>
      <c r="N455" s="199" t="s">
        <v>184</v>
      </c>
      <c r="O455" s="199"/>
      <c r="P455" s="199" t="s">
        <v>27</v>
      </c>
      <c r="Q455" s="200" t="s">
        <v>559</v>
      </c>
      <c r="R455" s="200" t="s">
        <v>559</v>
      </c>
      <c r="S455" s="200" t="s">
        <v>7536</v>
      </c>
      <c r="T455" s="200" t="s">
        <v>7549</v>
      </c>
      <c r="U455" s="199">
        <v>0.37509999999999999</v>
      </c>
      <c r="V455" s="200" t="s">
        <v>7549</v>
      </c>
      <c r="W455" s="197">
        <v>0.52</v>
      </c>
      <c r="X455" s="197">
        <f>(1-VLOOKUP(R455,[4]Start!$H$33:$I$40,2,FALSE)/100)*W455</f>
        <v>0.442</v>
      </c>
      <c r="Y455" s="197">
        <f>VLOOKUP(Q455,[4]Start!$C$9:$D$15,2,FALSE)+VLOOKUP(Q455,[4]Start!$C$23:$D$29,2,FALSE)</f>
        <v>33.223832923832894</v>
      </c>
      <c r="Z455" s="196">
        <f>(Y455/U455)+[4]Start!$D$19*(VLOOKUP(Q455,[4]Start!$M$33:$N$39,2,FALSE)/U455)+VLOOKUP(R455,[4]Start!$C$33:$D$40,2,FALSE)</f>
        <v>107.93637143117274</v>
      </c>
      <c r="AA455" s="185"/>
      <c r="AB455" s="179"/>
    </row>
    <row r="456" spans="2:28" ht="18.75" customHeight="1" x14ac:dyDescent="0.35">
      <c r="B456" s="195"/>
      <c r="C456" s="204" t="s">
        <v>55</v>
      </c>
      <c r="D456" s="203" t="s">
        <v>180</v>
      </c>
      <c r="E456" s="199" t="s">
        <v>172</v>
      </c>
      <c r="F456" s="199" t="s">
        <v>181</v>
      </c>
      <c r="G456" s="213">
        <v>63741</v>
      </c>
      <c r="H456" s="199" t="s">
        <v>174</v>
      </c>
      <c r="I456" s="199" t="s">
        <v>175</v>
      </c>
      <c r="J456" s="202" t="s">
        <v>127</v>
      </c>
      <c r="K456" s="199" t="s">
        <v>181</v>
      </c>
      <c r="L456" s="201" t="s">
        <v>7634</v>
      </c>
      <c r="M456" s="199" t="s">
        <v>110</v>
      </c>
      <c r="N456" s="199" t="s">
        <v>20</v>
      </c>
      <c r="O456" s="199" t="s">
        <v>176</v>
      </c>
      <c r="P456" s="199" t="s">
        <v>20</v>
      </c>
      <c r="Q456" s="200" t="s">
        <v>20</v>
      </c>
      <c r="R456" s="200" t="s">
        <v>432</v>
      </c>
      <c r="S456" s="200" t="s">
        <v>7562</v>
      </c>
      <c r="T456" s="200" t="s">
        <v>7549</v>
      </c>
      <c r="U456" s="199">
        <v>0.59850000000000003</v>
      </c>
      <c r="V456" s="200" t="s">
        <v>7549</v>
      </c>
      <c r="W456" s="197">
        <v>47</v>
      </c>
      <c r="X456" s="197">
        <f>(1-VLOOKUP(R456,[4]Start!$H$33:$I$40,2,FALSE)/100)*W456</f>
        <v>41.83</v>
      </c>
      <c r="Y456" s="197">
        <f>VLOOKUP(Q456,[4]Start!$C$9:$D$15,2,FALSE)+VLOOKUP(Q456,[4]Start!$C$23:$D$29,2,FALSE)</f>
        <v>23.27</v>
      </c>
      <c r="Z456" s="196">
        <f>(Y456/U456)+[4]Start!$D$19*(VLOOKUP(Q456,[4]Start!$M$33:$N$39,2,FALSE)/U456)+VLOOKUP(R456,[4]Start!$C$33:$D$40,2,FALSE)</f>
        <v>48.642188805346699</v>
      </c>
      <c r="AA456" s="185"/>
      <c r="AB456" s="179"/>
    </row>
    <row r="457" spans="2:28" ht="18.75" customHeight="1" x14ac:dyDescent="0.35">
      <c r="B457" s="195"/>
      <c r="C457" s="204" t="s">
        <v>55</v>
      </c>
      <c r="D457" s="203" t="s">
        <v>2195</v>
      </c>
      <c r="E457" s="200" t="s">
        <v>2196</v>
      </c>
      <c r="F457" s="200" t="s">
        <v>2197</v>
      </c>
      <c r="G457" s="210">
        <v>1468</v>
      </c>
      <c r="H457" s="209" t="s">
        <v>2198</v>
      </c>
      <c r="I457" s="200" t="s">
        <v>2199</v>
      </c>
      <c r="J457" s="202" t="s">
        <v>170</v>
      </c>
      <c r="K457" s="200" t="s">
        <v>2200</v>
      </c>
      <c r="L457" s="201" t="s">
        <v>7633</v>
      </c>
      <c r="M457" s="200" t="s">
        <v>20</v>
      </c>
      <c r="N457" s="200"/>
      <c r="O457" s="200"/>
      <c r="P457" s="206" t="s">
        <v>20</v>
      </c>
      <c r="Q457" s="200" t="s">
        <v>20</v>
      </c>
      <c r="R457" s="200" t="s">
        <v>432</v>
      </c>
      <c r="S457" s="200" t="s">
        <v>7536</v>
      </c>
      <c r="T457" s="200" t="s">
        <v>7549</v>
      </c>
      <c r="U457" s="199">
        <v>0.38279999999999997</v>
      </c>
      <c r="V457" s="200" t="s">
        <v>7549</v>
      </c>
      <c r="W457" s="208">
        <v>34.299999999999997</v>
      </c>
      <c r="X457" s="197">
        <f>(1-VLOOKUP(R457,[4]Start!$H$33:$I$40,2,FALSE)/100)*W457</f>
        <v>30.526999999999997</v>
      </c>
      <c r="Y457" s="197">
        <f>VLOOKUP(Q457,[4]Start!$C$9:$D$15,2,FALSE)+VLOOKUP(Q457,[4]Start!$C$23:$D$29,2,FALSE)</f>
        <v>23.27</v>
      </c>
      <c r="Z457" s="196">
        <f>(Y457/U457)+[4]Start!$D$19*(VLOOKUP(Q457,[4]Start!$M$33:$N$39,2,FALSE)/U457)+VLOOKUP(R457,[4]Start!$C$33:$D$40,2,FALSE)</f>
        <v>75.205851619644733</v>
      </c>
      <c r="AA457" s="185"/>
      <c r="AB457" s="179"/>
    </row>
    <row r="458" spans="2:28" ht="18.75" customHeight="1" x14ac:dyDescent="0.35">
      <c r="B458" s="195"/>
      <c r="C458" s="204" t="s">
        <v>55</v>
      </c>
      <c r="D458" s="203" t="s">
        <v>1739</v>
      </c>
      <c r="E458" s="200" t="s">
        <v>1740</v>
      </c>
      <c r="F458" s="200" t="s">
        <v>1741</v>
      </c>
      <c r="G458" s="207">
        <v>50769</v>
      </c>
      <c r="H458" s="200" t="s">
        <v>1710</v>
      </c>
      <c r="I458" s="200" t="s">
        <v>1742</v>
      </c>
      <c r="J458" s="202" t="s">
        <v>54</v>
      </c>
      <c r="K458" s="200" t="s">
        <v>1743</v>
      </c>
      <c r="L458" s="201" t="s">
        <v>7632</v>
      </c>
      <c r="M458" s="200" t="s">
        <v>110</v>
      </c>
      <c r="N458" s="200" t="s">
        <v>1744</v>
      </c>
      <c r="O458" s="200" t="s">
        <v>1745</v>
      </c>
      <c r="P458" s="200" t="s">
        <v>407</v>
      </c>
      <c r="Q458" s="200" t="s">
        <v>20</v>
      </c>
      <c r="R458" s="200" t="s">
        <v>209</v>
      </c>
      <c r="S458" s="200" t="s">
        <v>7539</v>
      </c>
      <c r="T458" s="200" t="s">
        <v>7549</v>
      </c>
      <c r="U458" s="199">
        <v>0.27600000000000002</v>
      </c>
      <c r="V458" s="199" t="s">
        <v>7538</v>
      </c>
      <c r="W458" s="198">
        <v>15.5</v>
      </c>
      <c r="X458" s="197">
        <f>(1-VLOOKUP(R458,[4]Start!$H$33:$I$40,2,FALSE)/100)*W458</f>
        <v>13.795</v>
      </c>
      <c r="Y458" s="197">
        <f>VLOOKUP(Q458,[4]Start!$C$9:$D$15,2,FALSE)+VLOOKUP(Q458,[4]Start!$C$23:$D$29,2,FALSE)</f>
        <v>23.27</v>
      </c>
      <c r="Z458" s="196">
        <f>(Y458/U458)+[4]Start!$D$19*(VLOOKUP(Q458,[4]Start!$M$33:$N$39,2,FALSE)/U458)+VLOOKUP(R458,[4]Start!$C$33:$D$40,2,FALSE)</f>
        <v>103.2268115942029</v>
      </c>
      <c r="AA458" s="185"/>
      <c r="AB458" s="179"/>
    </row>
    <row r="459" spans="2:28" ht="18.75" customHeight="1" x14ac:dyDescent="0.35">
      <c r="B459" s="195"/>
      <c r="C459" s="204" t="s">
        <v>55</v>
      </c>
      <c r="D459" s="203" t="s">
        <v>1747</v>
      </c>
      <c r="E459" s="200" t="s">
        <v>1740</v>
      </c>
      <c r="F459" s="200" t="s">
        <v>1741</v>
      </c>
      <c r="G459" s="207">
        <v>50769</v>
      </c>
      <c r="H459" s="209" t="s">
        <v>1710</v>
      </c>
      <c r="I459" s="200" t="s">
        <v>1742</v>
      </c>
      <c r="J459" s="199" t="s">
        <v>54</v>
      </c>
      <c r="K459" s="200" t="s">
        <v>1748</v>
      </c>
      <c r="L459" s="201" t="s">
        <v>7631</v>
      </c>
      <c r="M459" s="200" t="s">
        <v>110</v>
      </c>
      <c r="N459" s="206" t="s">
        <v>1744</v>
      </c>
      <c r="O459" s="200" t="s">
        <v>1745</v>
      </c>
      <c r="P459" s="200" t="s">
        <v>407</v>
      </c>
      <c r="Q459" s="200" t="s">
        <v>20</v>
      </c>
      <c r="R459" s="200" t="s">
        <v>209</v>
      </c>
      <c r="S459" s="200" t="s">
        <v>7539</v>
      </c>
      <c r="T459" s="200" t="s">
        <v>7549</v>
      </c>
      <c r="U459" s="199">
        <v>0.27600000000000002</v>
      </c>
      <c r="V459" s="199" t="s">
        <v>7538</v>
      </c>
      <c r="W459" s="208">
        <v>19.2</v>
      </c>
      <c r="X459" s="197">
        <f>(1-VLOOKUP(R459,[4]Start!$H$33:$I$40,2,FALSE)/100)*W459</f>
        <v>17.088000000000001</v>
      </c>
      <c r="Y459" s="197">
        <f>VLOOKUP(Q459,[4]Start!$C$9:$D$15,2,FALSE)+VLOOKUP(Q459,[4]Start!$C$23:$D$29,2,FALSE)</f>
        <v>23.27</v>
      </c>
      <c r="Z459" s="196">
        <f>(Y459/U459)+[4]Start!$D$19*(VLOOKUP(Q459,[4]Start!$M$33:$N$39,2,FALSE)/U459)+VLOOKUP(R459,[4]Start!$C$33:$D$40,2,FALSE)</f>
        <v>103.2268115942029</v>
      </c>
      <c r="AA459" s="185"/>
      <c r="AB459" s="179"/>
    </row>
    <row r="460" spans="2:28" ht="18.75" customHeight="1" x14ac:dyDescent="0.35">
      <c r="B460" s="195"/>
      <c r="C460" s="204" t="s">
        <v>55</v>
      </c>
      <c r="D460" s="203" t="s">
        <v>1749</v>
      </c>
      <c r="E460" s="200" t="s">
        <v>1740</v>
      </c>
      <c r="F460" s="200" t="s">
        <v>1741</v>
      </c>
      <c r="G460" s="207">
        <v>50769</v>
      </c>
      <c r="H460" s="200" t="s">
        <v>1710</v>
      </c>
      <c r="I460" s="200" t="s">
        <v>1742</v>
      </c>
      <c r="J460" s="202" t="s">
        <v>54</v>
      </c>
      <c r="K460" s="200" t="s">
        <v>1750</v>
      </c>
      <c r="L460" s="201" t="s">
        <v>7630</v>
      </c>
      <c r="M460" s="200" t="s">
        <v>110</v>
      </c>
      <c r="N460" s="225" t="s">
        <v>1744</v>
      </c>
      <c r="O460" s="200" t="s">
        <v>1745</v>
      </c>
      <c r="P460" s="200" t="s">
        <v>407</v>
      </c>
      <c r="Q460" s="200" t="s">
        <v>20</v>
      </c>
      <c r="R460" s="200" t="s">
        <v>209</v>
      </c>
      <c r="S460" s="200" t="s">
        <v>7539</v>
      </c>
      <c r="T460" s="200" t="s">
        <v>7549</v>
      </c>
      <c r="U460" s="199">
        <v>0.27600000000000002</v>
      </c>
      <c r="V460" s="199" t="s">
        <v>7538</v>
      </c>
      <c r="W460" s="198">
        <v>15.5</v>
      </c>
      <c r="X460" s="197">
        <f>(1-VLOOKUP(R460,[4]Start!$H$33:$I$40,2,FALSE)/100)*W460</f>
        <v>13.795</v>
      </c>
      <c r="Y460" s="197">
        <f>VLOOKUP(Q460,[4]Start!$C$9:$D$15,2,FALSE)+VLOOKUP(Q460,[4]Start!$C$23:$D$29,2,FALSE)</f>
        <v>23.27</v>
      </c>
      <c r="Z460" s="196">
        <f>(Y460/U460)+[4]Start!$D$19*(VLOOKUP(Q460,[4]Start!$M$33:$N$39,2,FALSE)/U460)+VLOOKUP(R460,[4]Start!$C$33:$D$40,2,FALSE)</f>
        <v>103.2268115942029</v>
      </c>
      <c r="AA460" s="185"/>
      <c r="AB460" s="179"/>
    </row>
    <row r="461" spans="2:28" ht="18.75" customHeight="1" x14ac:dyDescent="0.35">
      <c r="B461" s="195"/>
      <c r="C461" s="204" t="s">
        <v>55</v>
      </c>
      <c r="D461" s="203" t="s">
        <v>1751</v>
      </c>
      <c r="E461" s="200" t="s">
        <v>1740</v>
      </c>
      <c r="F461" s="199" t="s">
        <v>1741</v>
      </c>
      <c r="G461" s="213">
        <v>50769</v>
      </c>
      <c r="H461" s="199" t="s">
        <v>1710</v>
      </c>
      <c r="I461" s="199" t="s">
        <v>1742</v>
      </c>
      <c r="J461" s="199" t="s">
        <v>54</v>
      </c>
      <c r="K461" s="199" t="s">
        <v>1752</v>
      </c>
      <c r="L461" s="201" t="s">
        <v>7629</v>
      </c>
      <c r="M461" s="212" t="s">
        <v>110</v>
      </c>
      <c r="N461" s="212" t="s">
        <v>1744</v>
      </c>
      <c r="O461" s="212" t="s">
        <v>1745</v>
      </c>
      <c r="P461" s="212" t="s">
        <v>407</v>
      </c>
      <c r="Q461" s="200" t="s">
        <v>20</v>
      </c>
      <c r="R461" s="200" t="s">
        <v>209</v>
      </c>
      <c r="S461" s="200" t="s">
        <v>7539</v>
      </c>
      <c r="T461" s="200" t="s">
        <v>7549</v>
      </c>
      <c r="U461" s="199">
        <v>0.27600000000000002</v>
      </c>
      <c r="V461" s="199" t="s">
        <v>7538</v>
      </c>
      <c r="W461" s="197">
        <v>10.4</v>
      </c>
      <c r="X461" s="197">
        <f>(1-VLOOKUP(R461,[4]Start!$H$33:$I$40,2,FALSE)/100)*W461</f>
        <v>9.2560000000000002</v>
      </c>
      <c r="Y461" s="197">
        <f>VLOOKUP(Q461,[4]Start!$C$9:$D$15,2,FALSE)+VLOOKUP(Q461,[4]Start!$C$23:$D$29,2,FALSE)</f>
        <v>23.27</v>
      </c>
      <c r="Z461" s="196">
        <f>(Y461/U461)+[4]Start!$D$19*(VLOOKUP(Q461,[4]Start!$M$33:$N$39,2,FALSE)/U461)+VLOOKUP(R461,[4]Start!$C$33:$D$40,2,FALSE)</f>
        <v>103.2268115942029</v>
      </c>
      <c r="AA461" s="185"/>
      <c r="AB461" s="179"/>
    </row>
    <row r="462" spans="2:28" ht="18.75" customHeight="1" x14ac:dyDescent="0.35">
      <c r="B462" s="195"/>
      <c r="C462" s="204" t="s">
        <v>55</v>
      </c>
      <c r="D462" s="203" t="s">
        <v>1753</v>
      </c>
      <c r="E462" s="200" t="s">
        <v>1740</v>
      </c>
      <c r="F462" s="199" t="s">
        <v>1741</v>
      </c>
      <c r="G462" s="213">
        <v>50769</v>
      </c>
      <c r="H462" s="199" t="s">
        <v>1710</v>
      </c>
      <c r="I462" s="199" t="s">
        <v>1742</v>
      </c>
      <c r="J462" s="199" t="s">
        <v>54</v>
      </c>
      <c r="K462" s="199" t="s">
        <v>1754</v>
      </c>
      <c r="L462" s="201" t="s">
        <v>7628</v>
      </c>
      <c r="M462" s="212" t="s">
        <v>110</v>
      </c>
      <c r="N462" s="212" t="s">
        <v>1744</v>
      </c>
      <c r="O462" s="212" t="s">
        <v>1745</v>
      </c>
      <c r="P462" s="212" t="s">
        <v>407</v>
      </c>
      <c r="Q462" s="200" t="s">
        <v>20</v>
      </c>
      <c r="R462" s="200" t="s">
        <v>209</v>
      </c>
      <c r="S462" s="200" t="s">
        <v>7539</v>
      </c>
      <c r="T462" s="200" t="s">
        <v>7549</v>
      </c>
      <c r="U462" s="199">
        <v>0.27600000000000002</v>
      </c>
      <c r="V462" s="199" t="s">
        <v>7538</v>
      </c>
      <c r="W462" s="197">
        <v>33.6</v>
      </c>
      <c r="X462" s="197">
        <f>(1-VLOOKUP(R462,[4]Start!$H$33:$I$40,2,FALSE)/100)*W462</f>
        <v>29.904000000000003</v>
      </c>
      <c r="Y462" s="197">
        <f>VLOOKUP(Q462,[4]Start!$C$9:$D$15,2,FALSE)+VLOOKUP(Q462,[4]Start!$C$23:$D$29,2,FALSE)</f>
        <v>23.27</v>
      </c>
      <c r="Z462" s="196">
        <f>(Y462/U462)+[4]Start!$D$19*(VLOOKUP(Q462,[4]Start!$M$33:$N$39,2,FALSE)/U462)+VLOOKUP(R462,[4]Start!$C$33:$D$40,2,FALSE)</f>
        <v>103.2268115942029</v>
      </c>
      <c r="AA462" s="185"/>
      <c r="AB462" s="179"/>
    </row>
    <row r="463" spans="2:28" ht="18.75" customHeight="1" x14ac:dyDescent="0.35">
      <c r="B463" s="195"/>
      <c r="C463" s="204" t="s">
        <v>55</v>
      </c>
      <c r="D463" s="203" t="s">
        <v>2379</v>
      </c>
      <c r="E463" s="200" t="s">
        <v>2380</v>
      </c>
      <c r="F463" s="200" t="s">
        <v>2381</v>
      </c>
      <c r="G463" s="207">
        <v>46147</v>
      </c>
      <c r="H463" s="200" t="s">
        <v>2365</v>
      </c>
      <c r="I463" s="200" t="s">
        <v>2382</v>
      </c>
      <c r="J463" s="202" t="s">
        <v>54</v>
      </c>
      <c r="K463" s="200"/>
      <c r="L463" s="201" t="s">
        <v>7627</v>
      </c>
      <c r="M463" s="200" t="s">
        <v>110</v>
      </c>
      <c r="N463" s="200" t="s">
        <v>2383</v>
      </c>
      <c r="O463" s="200" t="s">
        <v>673</v>
      </c>
      <c r="P463" s="200" t="s">
        <v>407</v>
      </c>
      <c r="Q463" s="200" t="s">
        <v>20</v>
      </c>
      <c r="R463" s="200" t="s">
        <v>432</v>
      </c>
      <c r="S463" s="200" t="s">
        <v>7536</v>
      </c>
      <c r="T463" s="200" t="s">
        <v>7549</v>
      </c>
      <c r="U463" s="199">
        <v>0.33</v>
      </c>
      <c r="V463" s="199" t="s">
        <v>7538</v>
      </c>
      <c r="W463" s="198">
        <v>38</v>
      </c>
      <c r="X463" s="197">
        <f>(1-VLOOKUP(R463,[4]Start!$H$33:$I$40,2,FALSE)/100)*W463</f>
        <v>33.82</v>
      </c>
      <c r="Y463" s="197">
        <f>VLOOKUP(Q463,[4]Start!$C$9:$D$15,2,FALSE)+VLOOKUP(Q463,[4]Start!$C$23:$D$29,2,FALSE)</f>
        <v>23.27</v>
      </c>
      <c r="Z463" s="196">
        <f>(Y463/U463)+[4]Start!$D$19*(VLOOKUP(Q463,[4]Start!$M$33:$N$39,2,FALSE)/U463)+VLOOKUP(R463,[4]Start!$C$33:$D$40,2,FALSE)</f>
        <v>86.99878787878788</v>
      </c>
      <c r="AA463" s="185"/>
      <c r="AB463" s="179"/>
    </row>
    <row r="464" spans="2:28" ht="18.75" customHeight="1" x14ac:dyDescent="0.35">
      <c r="B464" s="195"/>
      <c r="C464" s="204" t="s">
        <v>55</v>
      </c>
      <c r="D464" s="203" t="s">
        <v>3330</v>
      </c>
      <c r="E464" s="200" t="s">
        <v>3331</v>
      </c>
      <c r="F464" s="200" t="s">
        <v>3332</v>
      </c>
      <c r="G464" s="207">
        <v>6712</v>
      </c>
      <c r="H464" s="200" t="s">
        <v>3333</v>
      </c>
      <c r="I464" s="199" t="s">
        <v>3334</v>
      </c>
      <c r="J464" s="202" t="s">
        <v>99</v>
      </c>
      <c r="K464" s="199" t="s">
        <v>3335</v>
      </c>
      <c r="L464" s="201" t="s">
        <v>7626</v>
      </c>
      <c r="M464" s="200" t="s">
        <v>110</v>
      </c>
      <c r="N464" s="199" t="s">
        <v>18</v>
      </c>
      <c r="O464" s="199" t="s">
        <v>249</v>
      </c>
      <c r="P464" s="199" t="s">
        <v>18</v>
      </c>
      <c r="Q464" s="200" t="s">
        <v>18</v>
      </c>
      <c r="R464" s="200" t="s">
        <v>18</v>
      </c>
      <c r="S464" s="200" t="s">
        <v>7536</v>
      </c>
      <c r="T464" s="200" t="s">
        <v>7549</v>
      </c>
      <c r="U464" s="199">
        <v>0.38319999999999999</v>
      </c>
      <c r="V464" s="200" t="s">
        <v>7549</v>
      </c>
      <c r="W464" s="199">
        <v>23.3</v>
      </c>
      <c r="X464" s="197">
        <f>(1-VLOOKUP(R464,[4]Start!$H$33:$I$40,2,FALSE)/100)*W464</f>
        <v>20.271000000000001</v>
      </c>
      <c r="Y464" s="197">
        <f>VLOOKUP(Q464,[4]Start!$C$9:$D$15,2,FALSE)+VLOOKUP(Q464,[4]Start!$C$23:$D$29,2,FALSE)</f>
        <v>3.1</v>
      </c>
      <c r="Z464" s="196">
        <f>(Y464/U464)+[4]Start!$D$19*(VLOOKUP(Q464,[4]Start!$M$33:$N$39,2,FALSE)/U464)+VLOOKUP(R464,[4]Start!$C$33:$D$40,2,FALSE)</f>
        <v>35.725052192066812</v>
      </c>
      <c r="AA464" s="185"/>
      <c r="AB464" s="179"/>
    </row>
    <row r="465" spans="2:28" ht="18.75" customHeight="1" x14ac:dyDescent="0.35">
      <c r="B465" s="195"/>
      <c r="C465" s="204" t="s">
        <v>55</v>
      </c>
      <c r="D465" s="203" t="s">
        <v>3342</v>
      </c>
      <c r="E465" s="200" t="s">
        <v>3331</v>
      </c>
      <c r="F465" s="200" t="s">
        <v>3332</v>
      </c>
      <c r="G465" s="207">
        <v>6712</v>
      </c>
      <c r="H465" s="200" t="s">
        <v>3333</v>
      </c>
      <c r="I465" s="200" t="s">
        <v>3334</v>
      </c>
      <c r="J465" s="202" t="s">
        <v>99</v>
      </c>
      <c r="K465" s="200" t="s">
        <v>3343</v>
      </c>
      <c r="L465" s="201" t="s">
        <v>7626</v>
      </c>
      <c r="M465" s="200" t="s">
        <v>110</v>
      </c>
      <c r="N465" s="200" t="s">
        <v>20</v>
      </c>
      <c r="O465" s="200" t="s">
        <v>249</v>
      </c>
      <c r="P465" s="200" t="s">
        <v>20</v>
      </c>
      <c r="Q465" s="200" t="s">
        <v>20</v>
      </c>
      <c r="R465" s="200" t="s">
        <v>432</v>
      </c>
      <c r="S465" s="200" t="s">
        <v>7536</v>
      </c>
      <c r="T465" s="200" t="s">
        <v>7549</v>
      </c>
      <c r="U465" s="199">
        <v>0.37730000000000002</v>
      </c>
      <c r="V465" s="200" t="s">
        <v>7549</v>
      </c>
      <c r="W465" s="198">
        <v>23.3</v>
      </c>
      <c r="X465" s="197">
        <f>(1-VLOOKUP(R465,[4]Start!$H$33:$I$40,2,FALSE)/100)*W465</f>
        <v>20.737000000000002</v>
      </c>
      <c r="Y465" s="197">
        <f>VLOOKUP(Q465,[4]Start!$C$9:$D$15,2,FALSE)+VLOOKUP(Q465,[4]Start!$C$23:$D$29,2,FALSE)</f>
        <v>23.27</v>
      </c>
      <c r="Z465" s="196">
        <f>(Y465/U465)+[4]Start!$D$19*(VLOOKUP(Q465,[4]Start!$M$33:$N$39,2,FALSE)/U465)+VLOOKUP(R465,[4]Start!$C$33:$D$40,2,FALSE)</f>
        <v>76.280280943546245</v>
      </c>
      <c r="AA465" s="185"/>
      <c r="AB465" s="179"/>
    </row>
    <row r="466" spans="2:28" ht="18.75" customHeight="1" x14ac:dyDescent="0.35">
      <c r="B466" s="195"/>
      <c r="C466" s="204" t="s">
        <v>55</v>
      </c>
      <c r="D466" s="203" t="s">
        <v>1213</v>
      </c>
      <c r="E466" s="199" t="s">
        <v>280</v>
      </c>
      <c r="F466" s="199" t="s">
        <v>1214</v>
      </c>
      <c r="G466" s="213">
        <v>41517</v>
      </c>
      <c r="H466" s="199" t="s">
        <v>1215</v>
      </c>
      <c r="I466" s="199" t="s">
        <v>1216</v>
      </c>
      <c r="J466" s="199" t="s">
        <v>54</v>
      </c>
      <c r="K466" s="199" t="s">
        <v>1217</v>
      </c>
      <c r="L466" s="201" t="s">
        <v>7625</v>
      </c>
      <c r="M466" s="199" t="s">
        <v>18</v>
      </c>
      <c r="N466" s="206"/>
      <c r="O466" s="206"/>
      <c r="P466" s="199" t="s">
        <v>18</v>
      </c>
      <c r="Q466" s="200" t="s">
        <v>18</v>
      </c>
      <c r="R466" s="200" t="s">
        <v>18</v>
      </c>
      <c r="S466" s="200" t="s">
        <v>7536</v>
      </c>
      <c r="T466" s="200" t="s">
        <v>7549</v>
      </c>
      <c r="U466" s="199">
        <v>0.42880000000000001</v>
      </c>
      <c r="V466" s="200" t="s">
        <v>7549</v>
      </c>
      <c r="W466" s="197">
        <v>1060</v>
      </c>
      <c r="X466" s="197">
        <f>(1-VLOOKUP(R466,[4]Start!$H$33:$I$40,2,FALSE)/100)*W466</f>
        <v>922.2</v>
      </c>
      <c r="Y466" s="197">
        <f>VLOOKUP(Q466,[4]Start!$C$9:$D$15,2,FALSE)+VLOOKUP(Q466,[4]Start!$C$23:$D$29,2,FALSE)</f>
        <v>3.1</v>
      </c>
      <c r="Z466" s="196">
        <f>(Y466/U466)+[4]Start!$D$19*(VLOOKUP(Q466,[4]Start!$M$33:$N$39,2,FALSE)/U466)+VLOOKUP(R466,[4]Start!$C$33:$D$40,2,FALSE)</f>
        <v>32.106716417910455</v>
      </c>
      <c r="AA466" s="185"/>
      <c r="AB466" s="179"/>
    </row>
    <row r="467" spans="2:28" ht="18.75" customHeight="1" x14ac:dyDescent="0.35">
      <c r="B467" s="195"/>
      <c r="C467" s="204" t="s">
        <v>55</v>
      </c>
      <c r="D467" s="203" t="s">
        <v>1218</v>
      </c>
      <c r="E467" s="199" t="s">
        <v>280</v>
      </c>
      <c r="F467" s="199" t="s">
        <v>1219</v>
      </c>
      <c r="G467" s="213">
        <v>41517</v>
      </c>
      <c r="H467" s="199" t="s">
        <v>1215</v>
      </c>
      <c r="I467" s="199" t="s">
        <v>1216</v>
      </c>
      <c r="J467" s="199" t="s">
        <v>54</v>
      </c>
      <c r="K467" s="199" t="s">
        <v>1220</v>
      </c>
      <c r="L467" s="201" t="s">
        <v>7624</v>
      </c>
      <c r="M467" s="199" t="s">
        <v>18</v>
      </c>
      <c r="N467" s="206"/>
      <c r="O467" s="206"/>
      <c r="P467" s="199" t="s">
        <v>18</v>
      </c>
      <c r="Q467" s="200" t="s">
        <v>18</v>
      </c>
      <c r="R467" s="200" t="s">
        <v>18</v>
      </c>
      <c r="S467" s="200" t="s">
        <v>7536</v>
      </c>
      <c r="T467" s="200" t="s">
        <v>7549</v>
      </c>
      <c r="U467" s="199">
        <v>0.42880000000000001</v>
      </c>
      <c r="V467" s="200" t="s">
        <v>7549</v>
      </c>
      <c r="W467" s="197">
        <v>1060</v>
      </c>
      <c r="X467" s="197">
        <f>(1-VLOOKUP(R467,[4]Start!$H$33:$I$40,2,FALSE)/100)*W467</f>
        <v>922.2</v>
      </c>
      <c r="Y467" s="197">
        <f>VLOOKUP(Q467,[4]Start!$C$9:$D$15,2,FALSE)+VLOOKUP(Q467,[4]Start!$C$23:$D$29,2,FALSE)</f>
        <v>3.1</v>
      </c>
      <c r="Z467" s="196">
        <f>(Y467/U467)+[4]Start!$D$19*(VLOOKUP(Q467,[4]Start!$M$33:$N$39,2,FALSE)/U467)+VLOOKUP(R467,[4]Start!$C$33:$D$40,2,FALSE)</f>
        <v>32.106716417910455</v>
      </c>
      <c r="AA467" s="185"/>
      <c r="AB467" s="179"/>
    </row>
    <row r="468" spans="2:28" ht="18.75" customHeight="1" x14ac:dyDescent="0.35">
      <c r="B468" s="195"/>
      <c r="C468" s="204" t="s">
        <v>55</v>
      </c>
      <c r="D468" s="224" t="s">
        <v>2315</v>
      </c>
      <c r="E468" s="223" t="s">
        <v>2316</v>
      </c>
      <c r="F468" s="223" t="s">
        <v>2317</v>
      </c>
      <c r="G468" s="210">
        <v>49638</v>
      </c>
      <c r="H468" s="209" t="s">
        <v>2318</v>
      </c>
      <c r="I468" s="223" t="s">
        <v>2319</v>
      </c>
      <c r="J468" s="216" t="s">
        <v>59</v>
      </c>
      <c r="K468" s="223"/>
      <c r="L468" s="201" t="s">
        <v>7623</v>
      </c>
      <c r="M468" s="223" t="s">
        <v>20</v>
      </c>
      <c r="N468" s="223"/>
      <c r="O468" s="223"/>
      <c r="P468" s="223" t="s">
        <v>20</v>
      </c>
      <c r="Q468" s="200" t="s">
        <v>20</v>
      </c>
      <c r="R468" s="200" t="s">
        <v>432</v>
      </c>
      <c r="S468" s="200" t="s">
        <v>7536</v>
      </c>
      <c r="T468" s="200" t="s">
        <v>7549</v>
      </c>
      <c r="U468" s="199">
        <v>0.38059999999999999</v>
      </c>
      <c r="V468" s="200" t="s">
        <v>7549</v>
      </c>
      <c r="W468" s="208">
        <v>18.100000000000001</v>
      </c>
      <c r="X468" s="197">
        <f>(1-VLOOKUP(R468,[4]Start!$H$33:$I$40,2,FALSE)/100)*W468</f>
        <v>16.109000000000002</v>
      </c>
      <c r="Y468" s="197">
        <f>VLOOKUP(Q468,[4]Start!$C$9:$D$15,2,FALSE)+VLOOKUP(Q468,[4]Start!$C$23:$D$29,2,FALSE)</f>
        <v>23.27</v>
      </c>
      <c r="Z468" s="196">
        <f>(Y468/U468)+[4]Start!$D$19*(VLOOKUP(Q468,[4]Start!$M$33:$N$39,2,FALSE)/U468)+VLOOKUP(R468,[4]Start!$C$33:$D$40,2,FALSE)</f>
        <v>75.631897004729382</v>
      </c>
      <c r="AA468" s="185"/>
      <c r="AB468" s="179"/>
    </row>
    <row r="469" spans="2:28" ht="18.75" customHeight="1" x14ac:dyDescent="0.35">
      <c r="B469" s="195"/>
      <c r="C469" s="204" t="s">
        <v>55</v>
      </c>
      <c r="D469" s="203" t="s">
        <v>2885</v>
      </c>
      <c r="E469" s="200" t="s">
        <v>2886</v>
      </c>
      <c r="F469" s="200" t="s">
        <v>2887</v>
      </c>
      <c r="G469" s="210">
        <v>29416</v>
      </c>
      <c r="H469" s="209" t="s">
        <v>2887</v>
      </c>
      <c r="I469" s="200" t="s">
        <v>2888</v>
      </c>
      <c r="J469" s="202" t="s">
        <v>99</v>
      </c>
      <c r="K469" s="200" t="s">
        <v>2578</v>
      </c>
      <c r="L469" s="201" t="s">
        <v>7622</v>
      </c>
      <c r="M469" s="200" t="s">
        <v>20</v>
      </c>
      <c r="N469" s="200" t="s">
        <v>2889</v>
      </c>
      <c r="O469" s="200"/>
      <c r="P469" s="206" t="s">
        <v>20</v>
      </c>
      <c r="Q469" s="200" t="s">
        <v>20</v>
      </c>
      <c r="R469" s="200" t="s">
        <v>432</v>
      </c>
      <c r="S469" s="200" t="s">
        <v>7536</v>
      </c>
      <c r="T469" s="200" t="s">
        <v>7549</v>
      </c>
      <c r="U469" s="199">
        <v>0.38390000000000002</v>
      </c>
      <c r="V469" s="200" t="s">
        <v>7549</v>
      </c>
      <c r="W469" s="208">
        <v>11.35</v>
      </c>
      <c r="X469" s="197">
        <f>(1-VLOOKUP(R469,[4]Start!$H$33:$I$40,2,FALSE)/100)*W469</f>
        <v>10.1015</v>
      </c>
      <c r="Y469" s="197">
        <f>VLOOKUP(Q469,[4]Start!$C$9:$D$15,2,FALSE)+VLOOKUP(Q469,[4]Start!$C$23:$D$29,2,FALSE)</f>
        <v>23.27</v>
      </c>
      <c r="Z469" s="196">
        <f>(Y469/U469)+[4]Start!$D$19*(VLOOKUP(Q469,[4]Start!$M$33:$N$39,2,FALSE)/U469)+VLOOKUP(R469,[4]Start!$C$33:$D$40,2,FALSE)</f>
        <v>74.99466006772596</v>
      </c>
      <c r="AA469" s="185"/>
      <c r="AB469" s="179"/>
    </row>
    <row r="470" spans="2:28" ht="18.75" customHeight="1" x14ac:dyDescent="0.35">
      <c r="B470" s="195"/>
      <c r="C470" s="204" t="s">
        <v>55</v>
      </c>
      <c r="D470" s="203" t="s">
        <v>501</v>
      </c>
      <c r="E470" s="200" t="s">
        <v>63</v>
      </c>
      <c r="F470" s="200" t="s">
        <v>493</v>
      </c>
      <c r="G470" s="207">
        <v>2943</v>
      </c>
      <c r="H470" s="200" t="s">
        <v>493</v>
      </c>
      <c r="I470" s="200" t="s">
        <v>494</v>
      </c>
      <c r="J470" s="202" t="s">
        <v>170</v>
      </c>
      <c r="K470" s="200" t="s">
        <v>471</v>
      </c>
      <c r="L470" s="201" t="s">
        <v>7621</v>
      </c>
      <c r="M470" s="200" t="s">
        <v>18</v>
      </c>
      <c r="N470" s="200"/>
      <c r="O470" s="200"/>
      <c r="P470" s="200" t="s">
        <v>18</v>
      </c>
      <c r="Q470" s="200" t="s">
        <v>18</v>
      </c>
      <c r="R470" s="200" t="s">
        <v>18</v>
      </c>
      <c r="S470" s="200" t="s">
        <v>7536</v>
      </c>
      <c r="T470" s="200" t="s">
        <v>7549</v>
      </c>
      <c r="U470" s="199">
        <v>0.42880000000000001</v>
      </c>
      <c r="V470" s="200" t="s">
        <v>7549</v>
      </c>
      <c r="W470" s="198">
        <v>640</v>
      </c>
      <c r="X470" s="197">
        <f>(1-VLOOKUP(R470,[4]Start!$H$33:$I$40,2,FALSE)/100)*W470</f>
        <v>556.79999999999995</v>
      </c>
      <c r="Y470" s="197">
        <f>VLOOKUP(Q470,[4]Start!$C$9:$D$15,2,FALSE)+VLOOKUP(Q470,[4]Start!$C$23:$D$29,2,FALSE)</f>
        <v>3.1</v>
      </c>
      <c r="Z470" s="196">
        <f>(Y470/U470)+[4]Start!$D$19*(VLOOKUP(Q470,[4]Start!$M$33:$N$39,2,FALSE)/U470)+VLOOKUP(R470,[4]Start!$C$33:$D$40,2,FALSE)</f>
        <v>32.106716417910455</v>
      </c>
      <c r="AA470" s="185"/>
      <c r="AB470" s="179"/>
    </row>
    <row r="471" spans="2:28" ht="18.75" customHeight="1" x14ac:dyDescent="0.35">
      <c r="B471" s="195"/>
      <c r="C471" s="204" t="s">
        <v>55</v>
      </c>
      <c r="D471" s="203" t="s">
        <v>3016</v>
      </c>
      <c r="E471" s="200" t="s">
        <v>3006</v>
      </c>
      <c r="F471" s="200" t="s">
        <v>3017</v>
      </c>
      <c r="G471" s="207">
        <v>89077</v>
      </c>
      <c r="H471" s="200" t="s">
        <v>3008</v>
      </c>
      <c r="I471" s="200" t="s">
        <v>3009</v>
      </c>
      <c r="J471" s="202" t="s">
        <v>57</v>
      </c>
      <c r="K471" s="200"/>
      <c r="L471" s="201" t="s">
        <v>7620</v>
      </c>
      <c r="M471" s="200" t="s">
        <v>110</v>
      </c>
      <c r="N471" s="200" t="s">
        <v>32</v>
      </c>
      <c r="O471" s="200" t="s">
        <v>1658</v>
      </c>
      <c r="P471" s="200" t="s">
        <v>32</v>
      </c>
      <c r="Q471" s="200" t="s">
        <v>32</v>
      </c>
      <c r="R471" s="200" t="s">
        <v>32</v>
      </c>
      <c r="S471" s="200" t="s">
        <v>7536</v>
      </c>
      <c r="T471" s="200" t="s">
        <v>7549</v>
      </c>
      <c r="U471" s="199">
        <v>0.40500000000000003</v>
      </c>
      <c r="V471" s="200" t="s">
        <v>7549</v>
      </c>
      <c r="W471" s="198">
        <v>20.7</v>
      </c>
      <c r="X471" s="197">
        <f>(1-VLOOKUP(R471,[4]Start!$H$33:$I$40,2,FALSE)/100)*W471</f>
        <v>16.146000000000001</v>
      </c>
      <c r="Y471" s="197">
        <f>VLOOKUP(Q471,[4]Start!$C$9:$D$15,2,FALSE)+VLOOKUP(Q471,[4]Start!$C$23:$D$29,2,FALSE)</f>
        <v>12.53</v>
      </c>
      <c r="Z471" s="196">
        <f>(Y471/U471)+[4]Start!$D$19*(VLOOKUP(Q471,[4]Start!$M$33:$N$39,2,FALSE)/U471)+VLOOKUP(R471,[4]Start!$C$33:$D$40,2,FALSE)</f>
        <v>52.707901234567899</v>
      </c>
      <c r="AA471" s="185"/>
      <c r="AB471" s="179"/>
    </row>
    <row r="472" spans="2:28" ht="18.75" customHeight="1" x14ac:dyDescent="0.35">
      <c r="B472" s="195"/>
      <c r="C472" s="204" t="s">
        <v>55</v>
      </c>
      <c r="D472" s="203" t="s">
        <v>2284</v>
      </c>
      <c r="E472" s="200" t="s">
        <v>2285</v>
      </c>
      <c r="F472" s="206" t="s">
        <v>2286</v>
      </c>
      <c r="G472" s="210">
        <v>41460</v>
      </c>
      <c r="H472" s="209" t="s">
        <v>2287</v>
      </c>
      <c r="I472" s="206" t="s">
        <v>2288</v>
      </c>
      <c r="J472" s="199" t="s">
        <v>54</v>
      </c>
      <c r="K472" s="200"/>
      <c r="L472" s="201" t="s">
        <v>7509</v>
      </c>
      <c r="M472" s="200" t="s">
        <v>20</v>
      </c>
      <c r="N472" s="206"/>
      <c r="O472" s="200"/>
      <c r="P472" s="206" t="s">
        <v>20</v>
      </c>
      <c r="Q472" s="200" t="s">
        <v>20</v>
      </c>
      <c r="R472" s="200" t="s">
        <v>432</v>
      </c>
      <c r="S472" s="200" t="s">
        <v>7536</v>
      </c>
      <c r="T472" s="200" t="s">
        <v>7549</v>
      </c>
      <c r="U472" s="199">
        <v>0.37619999999999998</v>
      </c>
      <c r="V472" s="200" t="s">
        <v>7549</v>
      </c>
      <c r="W472" s="208">
        <v>18.879000000000001</v>
      </c>
      <c r="X472" s="197">
        <f>(1-VLOOKUP(R472,[4]Start!$H$33:$I$40,2,FALSE)/100)*W472</f>
        <v>16.802310000000002</v>
      </c>
      <c r="Y472" s="197">
        <f>VLOOKUP(Q472,[4]Start!$C$9:$D$15,2,FALSE)+VLOOKUP(Q472,[4]Start!$C$23:$D$29,2,FALSE)</f>
        <v>23.27</v>
      </c>
      <c r="Z472" s="196">
        <f>(Y472/U472)+[4]Start!$D$19*(VLOOKUP(Q472,[4]Start!$M$33:$N$39,2,FALSE)/U472)+VLOOKUP(R472,[4]Start!$C$33:$D$40,2,FALSE)</f>
        <v>76.498936735778841</v>
      </c>
      <c r="AA472" s="185"/>
      <c r="AB472" s="179"/>
    </row>
    <row r="473" spans="2:28" ht="18.75" customHeight="1" x14ac:dyDescent="0.35">
      <c r="B473" s="195"/>
      <c r="C473" s="204" t="s">
        <v>55</v>
      </c>
      <c r="D473" s="203" t="s">
        <v>3170</v>
      </c>
      <c r="E473" s="200" t="s">
        <v>3171</v>
      </c>
      <c r="F473" s="200" t="s">
        <v>3172</v>
      </c>
      <c r="G473" s="207">
        <v>9600</v>
      </c>
      <c r="H473" s="200" t="s">
        <v>3173</v>
      </c>
      <c r="I473" s="200" t="s">
        <v>3174</v>
      </c>
      <c r="J473" s="202" t="s">
        <v>170</v>
      </c>
      <c r="K473" s="200"/>
      <c r="L473" s="201" t="s">
        <v>7619</v>
      </c>
      <c r="M473" s="200" t="s">
        <v>20</v>
      </c>
      <c r="N473" s="200"/>
      <c r="O473" s="200"/>
      <c r="P473" s="200" t="s">
        <v>20</v>
      </c>
      <c r="Q473" s="200" t="s">
        <v>20</v>
      </c>
      <c r="R473" s="200" t="s">
        <v>432</v>
      </c>
      <c r="S473" s="200" t="s">
        <v>7536</v>
      </c>
      <c r="T473" s="200" t="s">
        <v>7549</v>
      </c>
      <c r="U473" s="199">
        <v>0.38169999999999998</v>
      </c>
      <c r="V473" s="200" t="s">
        <v>7549</v>
      </c>
      <c r="W473" s="198">
        <v>19.100000000000001</v>
      </c>
      <c r="X473" s="197">
        <f>(1-VLOOKUP(R473,[4]Start!$H$33:$I$40,2,FALSE)/100)*W473</f>
        <v>16.999000000000002</v>
      </c>
      <c r="Y473" s="197">
        <f>VLOOKUP(Q473,[4]Start!$C$9:$D$15,2,FALSE)+VLOOKUP(Q473,[4]Start!$C$23:$D$29,2,FALSE)</f>
        <v>23.27</v>
      </c>
      <c r="Z473" s="196">
        <f>(Y473/U473)+[4]Start!$D$19*(VLOOKUP(Q473,[4]Start!$M$33:$N$39,2,FALSE)/U473)+VLOOKUP(R473,[4]Start!$C$33:$D$40,2,FALSE)</f>
        <v>75.418260413937645</v>
      </c>
      <c r="AA473" s="185"/>
      <c r="AB473" s="179"/>
    </row>
    <row r="474" spans="2:28" ht="18.75" customHeight="1" x14ac:dyDescent="0.35">
      <c r="B474" s="195"/>
      <c r="C474" s="204" t="s">
        <v>55</v>
      </c>
      <c r="D474" s="203" t="s">
        <v>2615</v>
      </c>
      <c r="E474" s="199" t="s">
        <v>2130</v>
      </c>
      <c r="F474" s="199" t="s">
        <v>2616</v>
      </c>
      <c r="G474" s="207">
        <v>79618</v>
      </c>
      <c r="H474" s="199" t="s">
        <v>2617</v>
      </c>
      <c r="I474" s="199" t="s">
        <v>2618</v>
      </c>
      <c r="J474" s="199" t="s">
        <v>57</v>
      </c>
      <c r="K474" s="199"/>
      <c r="L474" s="201" t="s">
        <v>7618</v>
      </c>
      <c r="M474" s="200" t="s">
        <v>20</v>
      </c>
      <c r="N474" s="206" t="s">
        <v>20</v>
      </c>
      <c r="O474" s="199" t="s">
        <v>2619</v>
      </c>
      <c r="P474" s="206" t="s">
        <v>20</v>
      </c>
      <c r="Q474" s="200" t="s">
        <v>20</v>
      </c>
      <c r="R474" s="200" t="s">
        <v>432</v>
      </c>
      <c r="S474" s="200" t="s">
        <v>7536</v>
      </c>
      <c r="T474" s="200" t="s">
        <v>7549</v>
      </c>
      <c r="U474" s="199">
        <v>0.3619</v>
      </c>
      <c r="V474" s="200" t="s">
        <v>7549</v>
      </c>
      <c r="W474" s="197">
        <v>15.68</v>
      </c>
      <c r="X474" s="197">
        <f>(1-VLOOKUP(R474,[4]Start!$H$33:$I$40,2,FALSE)/100)*W474</f>
        <v>13.9552</v>
      </c>
      <c r="Y474" s="197">
        <f>VLOOKUP(Q474,[4]Start!$C$9:$D$15,2,FALSE)+VLOOKUP(Q474,[4]Start!$C$23:$D$29,2,FALSE)</f>
        <v>23.27</v>
      </c>
      <c r="Z474" s="196">
        <f>(Y474/U474)+[4]Start!$D$19*(VLOOKUP(Q474,[4]Start!$M$33:$N$39,2,FALSE)/U474)+VLOOKUP(R474,[4]Start!$C$33:$D$40,2,FALSE)</f>
        <v>79.462420558165235</v>
      </c>
      <c r="AA474" s="185"/>
      <c r="AB474" s="179"/>
    </row>
    <row r="475" spans="2:28" ht="18.75" customHeight="1" x14ac:dyDescent="0.35">
      <c r="B475" s="195"/>
      <c r="C475" s="204" t="s">
        <v>55</v>
      </c>
      <c r="D475" s="203" t="s">
        <v>2860</v>
      </c>
      <c r="E475" s="200" t="s">
        <v>2861</v>
      </c>
      <c r="F475" s="206" t="s">
        <v>2862</v>
      </c>
      <c r="G475" s="210">
        <v>21683</v>
      </c>
      <c r="H475" s="209" t="s">
        <v>2863</v>
      </c>
      <c r="I475" s="206" t="s">
        <v>2864</v>
      </c>
      <c r="J475" s="199" t="s">
        <v>59</v>
      </c>
      <c r="K475" s="200" t="s">
        <v>2865</v>
      </c>
      <c r="L475" s="201" t="s">
        <v>7617</v>
      </c>
      <c r="M475" s="200" t="s">
        <v>20</v>
      </c>
      <c r="N475" s="206"/>
      <c r="O475" s="200"/>
      <c r="P475" s="206" t="s">
        <v>20</v>
      </c>
      <c r="Q475" s="200" t="s">
        <v>20</v>
      </c>
      <c r="R475" s="200" t="s">
        <v>209</v>
      </c>
      <c r="S475" s="200" t="s">
        <v>7539</v>
      </c>
      <c r="T475" s="200" t="s">
        <v>7549</v>
      </c>
      <c r="U475" s="199">
        <v>0.41120000000000001</v>
      </c>
      <c r="V475" s="200" t="s">
        <v>7549</v>
      </c>
      <c r="W475" s="208">
        <v>30.72</v>
      </c>
      <c r="X475" s="197">
        <f>(1-VLOOKUP(R475,[4]Start!$H$33:$I$40,2,FALSE)/100)*W475</f>
        <v>27.340799999999998</v>
      </c>
      <c r="Y475" s="197">
        <f>VLOOKUP(Q475,[4]Start!$C$9:$D$15,2,FALSE)+VLOOKUP(Q475,[4]Start!$C$23:$D$29,2,FALSE)</f>
        <v>23.27</v>
      </c>
      <c r="Z475" s="196">
        <f>(Y475/U475)+[4]Start!$D$19*(VLOOKUP(Q475,[4]Start!$M$33:$N$39,2,FALSE)/U475)+VLOOKUP(R475,[4]Start!$C$33:$D$40,2,FALSE)</f>
        <v>69.615272373540847</v>
      </c>
      <c r="AA475" s="185"/>
      <c r="AB475" s="179"/>
    </row>
    <row r="476" spans="2:28" ht="18.75" customHeight="1" x14ac:dyDescent="0.35">
      <c r="B476" s="195"/>
      <c r="C476" s="204" t="s">
        <v>55</v>
      </c>
      <c r="D476" s="203" t="s">
        <v>2344</v>
      </c>
      <c r="E476" s="200" t="s">
        <v>2345</v>
      </c>
      <c r="F476" s="200" t="s">
        <v>2346</v>
      </c>
      <c r="G476" s="207">
        <v>90471</v>
      </c>
      <c r="H476" s="200" t="s">
        <v>2331</v>
      </c>
      <c r="I476" s="200" t="s">
        <v>2347</v>
      </c>
      <c r="J476" s="202" t="s">
        <v>127</v>
      </c>
      <c r="K476" s="200"/>
      <c r="L476" s="201" t="s">
        <v>7616</v>
      </c>
      <c r="M476" s="200" t="s">
        <v>20</v>
      </c>
      <c r="N476" s="200"/>
      <c r="O476" s="200"/>
      <c r="P476" s="200" t="s">
        <v>20</v>
      </c>
      <c r="Q476" s="200" t="s">
        <v>20</v>
      </c>
      <c r="R476" s="200" t="s">
        <v>209</v>
      </c>
      <c r="S476" s="200" t="s">
        <v>7539</v>
      </c>
      <c r="T476" s="200" t="s">
        <v>7549</v>
      </c>
      <c r="U476" s="199">
        <v>0.36180000000000001</v>
      </c>
      <c r="V476" s="200" t="s">
        <v>7549</v>
      </c>
      <c r="W476" s="198">
        <v>4.2</v>
      </c>
      <c r="X476" s="197">
        <f>(1-VLOOKUP(R476,[4]Start!$H$33:$I$40,2,FALSE)/100)*W476</f>
        <v>3.7380000000000004</v>
      </c>
      <c r="Y476" s="197">
        <f>VLOOKUP(Q476,[4]Start!$C$9:$D$15,2,FALSE)+VLOOKUP(Q476,[4]Start!$C$23:$D$29,2,FALSE)</f>
        <v>23.27</v>
      </c>
      <c r="Z476" s="196">
        <f>(Y476/U476)+[4]Start!$D$19*(VLOOKUP(Q476,[4]Start!$M$33:$N$39,2,FALSE)/U476)+VLOOKUP(R476,[4]Start!$C$33:$D$40,2,FALSE)</f>
        <v>78.983969043670541</v>
      </c>
      <c r="AA476" s="185"/>
      <c r="AB476" s="179"/>
    </row>
    <row r="477" spans="2:28" ht="18.75" customHeight="1" x14ac:dyDescent="0.35">
      <c r="B477" s="195"/>
      <c r="C477" s="204" t="s">
        <v>55</v>
      </c>
      <c r="D477" s="203" t="s">
        <v>2349</v>
      </c>
      <c r="E477" s="200" t="s">
        <v>2345</v>
      </c>
      <c r="F477" s="200" t="s">
        <v>2350</v>
      </c>
      <c r="G477" s="207">
        <v>90471</v>
      </c>
      <c r="H477" s="200" t="s">
        <v>2331</v>
      </c>
      <c r="I477" s="200" t="s">
        <v>2347</v>
      </c>
      <c r="J477" s="202" t="s">
        <v>127</v>
      </c>
      <c r="K477" s="200"/>
      <c r="L477" s="201" t="s">
        <v>7616</v>
      </c>
      <c r="M477" s="200" t="s">
        <v>20</v>
      </c>
      <c r="N477" s="200"/>
      <c r="O477" s="200"/>
      <c r="P477" s="200" t="s">
        <v>20</v>
      </c>
      <c r="Q477" s="200" t="s">
        <v>20</v>
      </c>
      <c r="R477" s="200" t="s">
        <v>209</v>
      </c>
      <c r="S477" s="200" t="s">
        <v>7539</v>
      </c>
      <c r="T477" s="200" t="s">
        <v>7549</v>
      </c>
      <c r="U477" s="199">
        <v>0.36180000000000001</v>
      </c>
      <c r="V477" s="200" t="s">
        <v>7549</v>
      </c>
      <c r="W477" s="198">
        <v>4.2</v>
      </c>
      <c r="X477" s="197">
        <f>(1-VLOOKUP(R477,[4]Start!$H$33:$I$40,2,FALSE)/100)*W477</f>
        <v>3.7380000000000004</v>
      </c>
      <c r="Y477" s="197">
        <f>VLOOKUP(Q477,[4]Start!$C$9:$D$15,2,FALSE)+VLOOKUP(Q477,[4]Start!$C$23:$D$29,2,FALSE)</f>
        <v>23.27</v>
      </c>
      <c r="Z477" s="196">
        <f>(Y477/U477)+[4]Start!$D$19*(VLOOKUP(Q477,[4]Start!$M$33:$N$39,2,FALSE)/U477)+VLOOKUP(R477,[4]Start!$C$33:$D$40,2,FALSE)</f>
        <v>78.983969043670541</v>
      </c>
      <c r="AA477" s="185"/>
      <c r="AB477" s="179"/>
    </row>
    <row r="478" spans="2:28" ht="18.75" customHeight="1" x14ac:dyDescent="0.35">
      <c r="B478" s="195"/>
      <c r="C478" s="204" t="s">
        <v>55</v>
      </c>
      <c r="D478" s="203" t="s">
        <v>2351</v>
      </c>
      <c r="E478" s="200" t="s">
        <v>2345</v>
      </c>
      <c r="F478" s="200" t="s">
        <v>2352</v>
      </c>
      <c r="G478" s="207">
        <v>90471</v>
      </c>
      <c r="H478" s="200" t="s">
        <v>2331</v>
      </c>
      <c r="I478" s="200" t="s">
        <v>2347</v>
      </c>
      <c r="J478" s="202" t="s">
        <v>127</v>
      </c>
      <c r="K478" s="200"/>
      <c r="L478" s="201" t="s">
        <v>510</v>
      </c>
      <c r="M478" s="200" t="s">
        <v>20</v>
      </c>
      <c r="N478" s="200"/>
      <c r="O478" s="200"/>
      <c r="P478" s="200" t="s">
        <v>20</v>
      </c>
      <c r="Q478" s="200" t="s">
        <v>20</v>
      </c>
      <c r="R478" s="200" t="s">
        <v>209</v>
      </c>
      <c r="S478" s="200" t="s">
        <v>7539</v>
      </c>
      <c r="T478" s="200" t="s">
        <v>7549</v>
      </c>
      <c r="U478" s="199">
        <v>0.3644</v>
      </c>
      <c r="V478" s="200" t="s">
        <v>7549</v>
      </c>
      <c r="W478" s="198">
        <v>5.0999999999999996</v>
      </c>
      <c r="X478" s="197">
        <f>(1-VLOOKUP(R478,[4]Start!$H$33:$I$40,2,FALSE)/100)*W478</f>
        <v>4.5389999999999997</v>
      </c>
      <c r="Y478" s="197">
        <f>VLOOKUP(Q478,[4]Start!$C$9:$D$15,2,FALSE)+VLOOKUP(Q478,[4]Start!$C$23:$D$29,2,FALSE)</f>
        <v>23.27</v>
      </c>
      <c r="Z478" s="196">
        <f>(Y478/U478)+[4]Start!$D$19*(VLOOKUP(Q478,[4]Start!$M$33:$N$39,2,FALSE)/U478)+VLOOKUP(R478,[4]Start!$C$33:$D$40,2,FALSE)</f>
        <v>78.427552140504943</v>
      </c>
      <c r="AA478" s="185"/>
      <c r="AB478" s="179"/>
    </row>
    <row r="479" spans="2:28" ht="18.75" customHeight="1" x14ac:dyDescent="0.35">
      <c r="B479" s="195"/>
      <c r="C479" s="204" t="s">
        <v>55</v>
      </c>
      <c r="D479" s="203" t="s">
        <v>2353</v>
      </c>
      <c r="E479" s="200" t="s">
        <v>2345</v>
      </c>
      <c r="F479" s="200" t="s">
        <v>2354</v>
      </c>
      <c r="G479" s="207">
        <v>90471</v>
      </c>
      <c r="H479" s="200" t="s">
        <v>2331</v>
      </c>
      <c r="I479" s="200" t="s">
        <v>2347</v>
      </c>
      <c r="J479" s="202" t="s">
        <v>127</v>
      </c>
      <c r="K479" s="200"/>
      <c r="L479" s="201" t="s">
        <v>7615</v>
      </c>
      <c r="M479" s="200" t="s">
        <v>20</v>
      </c>
      <c r="N479" s="200"/>
      <c r="O479" s="200"/>
      <c r="P479" s="200" t="s">
        <v>20</v>
      </c>
      <c r="Q479" s="200" t="s">
        <v>20</v>
      </c>
      <c r="R479" s="200" t="s">
        <v>209</v>
      </c>
      <c r="S479" s="200" t="s">
        <v>7539</v>
      </c>
      <c r="T479" s="200" t="s">
        <v>7549</v>
      </c>
      <c r="U479" s="199">
        <v>0.36699999999999999</v>
      </c>
      <c r="V479" s="200" t="s">
        <v>7549</v>
      </c>
      <c r="W479" s="198">
        <v>5.0999999999999996</v>
      </c>
      <c r="X479" s="197">
        <f>(1-VLOOKUP(R479,[4]Start!$H$33:$I$40,2,FALSE)/100)*W479</f>
        <v>4.5389999999999997</v>
      </c>
      <c r="Y479" s="197">
        <f>VLOOKUP(Q479,[4]Start!$C$9:$D$15,2,FALSE)+VLOOKUP(Q479,[4]Start!$C$23:$D$29,2,FALSE)</f>
        <v>23.27</v>
      </c>
      <c r="Z479" s="196">
        <f>(Y479/U479)+[4]Start!$D$19*(VLOOKUP(Q479,[4]Start!$M$33:$N$39,2,FALSE)/U479)+VLOOKUP(R479,[4]Start!$C$33:$D$40,2,FALSE)</f>
        <v>77.879019073569481</v>
      </c>
      <c r="AA479" s="185"/>
      <c r="AB479" s="179"/>
    </row>
    <row r="480" spans="2:28" ht="18.75" customHeight="1" x14ac:dyDescent="0.35">
      <c r="B480" s="195"/>
      <c r="C480" s="204" t="s">
        <v>55</v>
      </c>
      <c r="D480" s="203" t="s">
        <v>3277</v>
      </c>
      <c r="E480" s="200" t="s">
        <v>3278</v>
      </c>
      <c r="F480" s="200"/>
      <c r="G480" s="210">
        <v>67547</v>
      </c>
      <c r="H480" s="209" t="s">
        <v>3279</v>
      </c>
      <c r="I480" s="200" t="s">
        <v>3280</v>
      </c>
      <c r="J480" s="202" t="s">
        <v>98</v>
      </c>
      <c r="K480" s="200" t="s">
        <v>3200</v>
      </c>
      <c r="L480" s="201" t="s">
        <v>7614</v>
      </c>
      <c r="M480" s="200" t="s">
        <v>16</v>
      </c>
      <c r="N480" s="200"/>
      <c r="O480" s="200"/>
      <c r="P480" s="206" t="s">
        <v>16</v>
      </c>
      <c r="Q480" s="200" t="s">
        <v>16</v>
      </c>
      <c r="R480" s="200" t="s">
        <v>16</v>
      </c>
      <c r="S480" s="200" t="s">
        <v>7536</v>
      </c>
      <c r="T480" s="200" t="s">
        <v>7535</v>
      </c>
      <c r="U480" s="199">
        <v>0.33</v>
      </c>
      <c r="V480" s="200" t="s">
        <v>7535</v>
      </c>
      <c r="W480" s="208">
        <v>11.9</v>
      </c>
      <c r="X480" s="197">
        <f>(1-VLOOKUP(R480,[4]Start!$H$33:$I$40,2,FALSE)/100)*W480</f>
        <v>10.115</v>
      </c>
      <c r="Y480" s="197">
        <f>VLOOKUP(Q480,[4]Start!$C$9:$D$15,2,FALSE)+VLOOKUP(Q480,[4]Start!$C$23:$D$29,2,FALSE)</f>
        <v>0</v>
      </c>
      <c r="Z480" s="196">
        <f>(Y480/U480)+[4]Start!$D$19*(VLOOKUP(Q480,[4]Start!$M$33:$N$39,2,FALSE)/U480)+VLOOKUP(R480,[4]Start!$C$33:$D$40,2,FALSE)</f>
        <v>1</v>
      </c>
      <c r="AA480" s="185"/>
      <c r="AB480" s="179"/>
    </row>
    <row r="481" spans="2:28" ht="18.75" customHeight="1" x14ac:dyDescent="0.35">
      <c r="B481" s="195"/>
      <c r="C481" s="204" t="s">
        <v>55</v>
      </c>
      <c r="D481" s="203" t="s">
        <v>3282</v>
      </c>
      <c r="E481" s="200" t="s">
        <v>3278</v>
      </c>
      <c r="F481" s="200"/>
      <c r="G481" s="210">
        <v>67547</v>
      </c>
      <c r="H481" s="209" t="s">
        <v>3279</v>
      </c>
      <c r="I481" s="200" t="s">
        <v>3280</v>
      </c>
      <c r="J481" s="199" t="s">
        <v>98</v>
      </c>
      <c r="K481" s="200" t="s">
        <v>3283</v>
      </c>
      <c r="L481" s="201" t="s">
        <v>7613</v>
      </c>
      <c r="M481" s="200" t="s">
        <v>16</v>
      </c>
      <c r="N481" s="200"/>
      <c r="O481" s="200"/>
      <c r="P481" s="200" t="s">
        <v>16</v>
      </c>
      <c r="Q481" s="200" t="s">
        <v>16</v>
      </c>
      <c r="R481" s="200" t="s">
        <v>16</v>
      </c>
      <c r="S481" s="200" t="s">
        <v>7536</v>
      </c>
      <c r="T481" s="200" t="s">
        <v>7535</v>
      </c>
      <c r="U481" s="199">
        <v>0.33</v>
      </c>
      <c r="V481" s="200" t="s">
        <v>7535</v>
      </c>
      <c r="W481" s="208">
        <v>6.9</v>
      </c>
      <c r="X481" s="197">
        <f>(1-VLOOKUP(R481,[4]Start!$H$33:$I$40,2,FALSE)/100)*W481</f>
        <v>5.8650000000000002</v>
      </c>
      <c r="Y481" s="197">
        <f>VLOOKUP(Q481,[4]Start!$C$9:$D$15,2,FALSE)+VLOOKUP(Q481,[4]Start!$C$23:$D$29,2,FALSE)</f>
        <v>0</v>
      </c>
      <c r="Z481" s="196">
        <f>(Y481/U481)+[4]Start!$D$19*(VLOOKUP(Q481,[4]Start!$M$33:$N$39,2,FALSE)/U481)+VLOOKUP(R481,[4]Start!$C$33:$D$40,2,FALSE)</f>
        <v>1</v>
      </c>
      <c r="AA481" s="185"/>
      <c r="AB481" s="179"/>
    </row>
    <row r="482" spans="2:28" ht="18.75" customHeight="1" x14ac:dyDescent="0.35">
      <c r="B482" s="195"/>
      <c r="C482" s="204" t="s">
        <v>55</v>
      </c>
      <c r="D482" s="203" t="s">
        <v>2272</v>
      </c>
      <c r="E482" s="200" t="s">
        <v>990</v>
      </c>
      <c r="F482" s="199" t="s">
        <v>2273</v>
      </c>
      <c r="G482" s="207">
        <v>66538</v>
      </c>
      <c r="H482" s="199" t="s">
        <v>2274</v>
      </c>
      <c r="I482" s="199" t="s">
        <v>2275</v>
      </c>
      <c r="J482" s="199" t="s">
        <v>404</v>
      </c>
      <c r="K482" s="199" t="s">
        <v>2276</v>
      </c>
      <c r="L482" s="201" t="s">
        <v>7612</v>
      </c>
      <c r="M482" s="200" t="s">
        <v>16</v>
      </c>
      <c r="N482" s="206" t="s">
        <v>2277</v>
      </c>
      <c r="O482" s="199"/>
      <c r="P482" s="199" t="s">
        <v>16</v>
      </c>
      <c r="Q482" s="200" t="s">
        <v>16</v>
      </c>
      <c r="R482" s="200" t="s">
        <v>16</v>
      </c>
      <c r="S482" s="200" t="s">
        <v>7536</v>
      </c>
      <c r="T482" s="200" t="s">
        <v>7549</v>
      </c>
      <c r="U482" s="199">
        <v>0.33</v>
      </c>
      <c r="V482" s="200" t="s">
        <v>7549</v>
      </c>
      <c r="W482" s="197">
        <v>11.6</v>
      </c>
      <c r="X482" s="197">
        <f>(1-VLOOKUP(R482,[4]Start!$H$33:$I$40,2,FALSE)/100)*W482</f>
        <v>9.86</v>
      </c>
      <c r="Y482" s="197">
        <f>VLOOKUP(Q482,[4]Start!$C$9:$D$15,2,FALSE)+VLOOKUP(Q482,[4]Start!$C$23:$D$29,2,FALSE)</f>
        <v>0</v>
      </c>
      <c r="Z482" s="196">
        <f>(Y482/U482)+[4]Start!$D$19*(VLOOKUP(Q482,[4]Start!$M$33:$N$39,2,FALSE)/U482)+VLOOKUP(R482,[4]Start!$C$33:$D$40,2,FALSE)</f>
        <v>1</v>
      </c>
      <c r="AA482" s="185"/>
      <c r="AB482" s="179"/>
    </row>
    <row r="483" spans="2:28" ht="18.75" customHeight="1" x14ac:dyDescent="0.35">
      <c r="B483" s="195"/>
      <c r="C483" s="204" t="s">
        <v>55</v>
      </c>
      <c r="D483" s="203" t="s">
        <v>3308</v>
      </c>
      <c r="E483" s="200" t="s">
        <v>3309</v>
      </c>
      <c r="F483" s="200" t="s">
        <v>3310</v>
      </c>
      <c r="G483" s="207">
        <v>97076</v>
      </c>
      <c r="H483" s="200" t="s">
        <v>3311</v>
      </c>
      <c r="I483" s="200" t="s">
        <v>3312</v>
      </c>
      <c r="J483" s="202" t="s">
        <v>127</v>
      </c>
      <c r="K483" s="200"/>
      <c r="L483" s="201" t="s">
        <v>7611</v>
      </c>
      <c r="M483" s="200" t="s">
        <v>16</v>
      </c>
      <c r="N483" s="200"/>
      <c r="O483" s="200"/>
      <c r="P483" s="206" t="s">
        <v>16</v>
      </c>
      <c r="Q483" s="200" t="s">
        <v>16</v>
      </c>
      <c r="R483" s="200" t="s">
        <v>16</v>
      </c>
      <c r="S483" s="200" t="s">
        <v>7536</v>
      </c>
      <c r="T483" s="200" t="s">
        <v>7549</v>
      </c>
      <c r="U483" s="199">
        <v>0.33</v>
      </c>
      <c r="V483" s="200" t="s">
        <v>7549</v>
      </c>
      <c r="W483" s="198">
        <v>8.6999999999999993</v>
      </c>
      <c r="X483" s="197">
        <f>(1-VLOOKUP(R483,[4]Start!$H$33:$I$40,2,FALSE)/100)*W483</f>
        <v>7.3949999999999996</v>
      </c>
      <c r="Y483" s="197">
        <f>VLOOKUP(Q483,[4]Start!$C$9:$D$15,2,FALSE)+VLOOKUP(Q483,[4]Start!$C$23:$D$29,2,FALSE)</f>
        <v>0</v>
      </c>
      <c r="Z483" s="196">
        <f>(Y483/U483)+[4]Start!$D$19*(VLOOKUP(Q483,[4]Start!$M$33:$N$39,2,FALSE)/U483)+VLOOKUP(R483,[4]Start!$C$33:$D$40,2,FALSE)</f>
        <v>1</v>
      </c>
      <c r="AA483" s="185"/>
      <c r="AB483" s="179"/>
    </row>
    <row r="484" spans="2:28" ht="18.75" customHeight="1" x14ac:dyDescent="0.35">
      <c r="B484" s="195"/>
      <c r="C484" s="204" t="s">
        <v>55</v>
      </c>
      <c r="D484" s="203" t="s">
        <v>3314</v>
      </c>
      <c r="E484" s="200" t="s">
        <v>3309</v>
      </c>
      <c r="F484" s="200" t="s">
        <v>1718</v>
      </c>
      <c r="G484" s="207">
        <v>97076</v>
      </c>
      <c r="H484" s="200" t="s">
        <v>3311</v>
      </c>
      <c r="I484" s="200" t="s">
        <v>3312</v>
      </c>
      <c r="J484" s="202" t="s">
        <v>127</v>
      </c>
      <c r="K484" s="200"/>
      <c r="L484" s="201" t="s">
        <v>7610</v>
      </c>
      <c r="M484" s="200" t="s">
        <v>16</v>
      </c>
      <c r="N484" s="200"/>
      <c r="O484" s="200"/>
      <c r="P484" s="200" t="s">
        <v>16</v>
      </c>
      <c r="Q484" s="200" t="s">
        <v>16</v>
      </c>
      <c r="R484" s="200" t="s">
        <v>16</v>
      </c>
      <c r="S484" s="200" t="s">
        <v>7536</v>
      </c>
      <c r="T484" s="200" t="s">
        <v>7549</v>
      </c>
      <c r="U484" s="199">
        <v>0.33</v>
      </c>
      <c r="V484" s="200" t="s">
        <v>7549</v>
      </c>
      <c r="W484" s="198">
        <v>12</v>
      </c>
      <c r="X484" s="197">
        <f>(1-VLOOKUP(R484,[4]Start!$H$33:$I$40,2,FALSE)/100)*W484</f>
        <v>10.199999999999999</v>
      </c>
      <c r="Y484" s="197">
        <f>VLOOKUP(Q484,[4]Start!$C$9:$D$15,2,FALSE)+VLOOKUP(Q484,[4]Start!$C$23:$D$29,2,FALSE)</f>
        <v>0</v>
      </c>
      <c r="Z484" s="196">
        <f>(Y484/U484)+[4]Start!$D$19*(VLOOKUP(Q484,[4]Start!$M$33:$N$39,2,FALSE)/U484)+VLOOKUP(R484,[4]Start!$C$33:$D$40,2,FALSE)</f>
        <v>1</v>
      </c>
      <c r="AA484" s="185"/>
      <c r="AB484" s="179"/>
    </row>
    <row r="485" spans="2:28" ht="18.75" customHeight="1" x14ac:dyDescent="0.35">
      <c r="B485" s="195"/>
      <c r="C485" s="204" t="s">
        <v>55</v>
      </c>
      <c r="D485" s="203" t="s">
        <v>1854</v>
      </c>
      <c r="E485" s="200" t="s">
        <v>1855</v>
      </c>
      <c r="F485" s="200" t="s">
        <v>1856</v>
      </c>
      <c r="G485" s="207">
        <v>29331</v>
      </c>
      <c r="H485" s="200" t="s">
        <v>1857</v>
      </c>
      <c r="I485" s="200" t="s">
        <v>1858</v>
      </c>
      <c r="J485" s="202" t="s">
        <v>59</v>
      </c>
      <c r="K485" s="200"/>
      <c r="L485" s="201" t="s">
        <v>7609</v>
      </c>
      <c r="M485" s="200" t="s">
        <v>20</v>
      </c>
      <c r="N485" s="200"/>
      <c r="O485" s="200"/>
      <c r="P485" s="200" t="s">
        <v>20</v>
      </c>
      <c r="Q485" s="200" t="s">
        <v>20</v>
      </c>
      <c r="R485" s="200" t="s">
        <v>432</v>
      </c>
      <c r="S485" s="200" t="s">
        <v>7562</v>
      </c>
      <c r="T485" s="200" t="s">
        <v>7549</v>
      </c>
      <c r="U485" s="199">
        <v>0.54</v>
      </c>
      <c r="V485" s="200" t="s">
        <v>7549</v>
      </c>
      <c r="W485" s="198">
        <v>13</v>
      </c>
      <c r="X485" s="197">
        <f>(1-VLOOKUP(R485,[4]Start!$H$33:$I$40,2,FALSE)/100)*W485</f>
        <v>11.57</v>
      </c>
      <c r="Y485" s="197">
        <f>VLOOKUP(Q485,[4]Start!$C$9:$D$15,2,FALSE)+VLOOKUP(Q485,[4]Start!$C$23:$D$29,2,FALSE)</f>
        <v>23.27</v>
      </c>
      <c r="Z485" s="196">
        <f>(Y485/U485)+[4]Start!$D$19*(VLOOKUP(Q485,[4]Start!$M$33:$N$39,2,FALSE)/U485)+VLOOKUP(R485,[4]Start!$C$33:$D$40,2,FALSE)</f>
        <v>53.749259259259254</v>
      </c>
      <c r="AA485" s="185"/>
      <c r="AB485" s="179"/>
    </row>
    <row r="486" spans="2:28" ht="18.75" customHeight="1" x14ac:dyDescent="0.35">
      <c r="B486" s="195"/>
      <c r="C486" s="204" t="s">
        <v>55</v>
      </c>
      <c r="D486" s="203" t="s">
        <v>753</v>
      </c>
      <c r="E486" s="200" t="s">
        <v>754</v>
      </c>
      <c r="F486" s="221" t="s">
        <v>755</v>
      </c>
      <c r="G486" s="207">
        <v>47198</v>
      </c>
      <c r="H486" s="200" t="s">
        <v>756</v>
      </c>
      <c r="I486" s="200"/>
      <c r="J486" s="202" t="s">
        <v>54</v>
      </c>
      <c r="K486" s="200"/>
      <c r="L486" s="201" t="s">
        <v>7608</v>
      </c>
      <c r="M486" s="200" t="s">
        <v>110</v>
      </c>
      <c r="N486" s="200" t="s">
        <v>18</v>
      </c>
      <c r="O486" s="200" t="s">
        <v>20</v>
      </c>
      <c r="P486" s="200" t="s">
        <v>18</v>
      </c>
      <c r="Q486" s="200" t="s">
        <v>18</v>
      </c>
      <c r="R486" s="200" t="s">
        <v>18</v>
      </c>
      <c r="S486" s="200" t="s">
        <v>7536</v>
      </c>
      <c r="T486" s="200" t="s">
        <v>7549</v>
      </c>
      <c r="U486" s="199">
        <v>0.31359999999999999</v>
      </c>
      <c r="V486" s="200" t="s">
        <v>7549</v>
      </c>
      <c r="W486" s="198">
        <v>27.5</v>
      </c>
      <c r="X486" s="197">
        <f>(1-VLOOKUP(R486,[4]Start!$H$33:$I$40,2,FALSE)/100)*W486</f>
        <v>23.925000000000001</v>
      </c>
      <c r="Y486" s="197">
        <f>VLOOKUP(Q486,[4]Start!$C$9:$D$15,2,FALSE)+VLOOKUP(Q486,[4]Start!$C$23:$D$29,2,FALSE)</f>
        <v>3.1</v>
      </c>
      <c r="Z486" s="196">
        <f>(Y486/U486)+[4]Start!$D$19*(VLOOKUP(Q486,[4]Start!$M$33:$N$39,2,FALSE)/U486)+VLOOKUP(R486,[4]Start!$C$33:$D$40,2,FALSE)</f>
        <v>43.276530612244912</v>
      </c>
      <c r="AA486" s="185"/>
      <c r="AB486" s="179"/>
    </row>
    <row r="487" spans="2:28" ht="18.75" customHeight="1" x14ac:dyDescent="0.35">
      <c r="B487" s="195"/>
      <c r="C487" s="204" t="s">
        <v>55</v>
      </c>
      <c r="D487" s="203" t="s">
        <v>146</v>
      </c>
      <c r="E487" s="200"/>
      <c r="F487" s="200"/>
      <c r="G487" s="207">
        <v>76855</v>
      </c>
      <c r="H487" s="200" t="s">
        <v>147</v>
      </c>
      <c r="I487" s="200"/>
      <c r="J487" s="202" t="s">
        <v>98</v>
      </c>
      <c r="K487" s="200"/>
      <c r="L487" s="201" t="s">
        <v>7607</v>
      </c>
      <c r="M487" s="200" t="s">
        <v>110</v>
      </c>
      <c r="N487" s="200" t="s">
        <v>20</v>
      </c>
      <c r="O487" s="200" t="s">
        <v>148</v>
      </c>
      <c r="P487" s="206" t="s">
        <v>20</v>
      </c>
      <c r="Q487" s="200" t="s">
        <v>20</v>
      </c>
      <c r="R487" s="200" t="s">
        <v>432</v>
      </c>
      <c r="S487" s="200" t="s">
        <v>7541</v>
      </c>
      <c r="T487" s="200" t="s">
        <v>7606</v>
      </c>
      <c r="U487" s="220">
        <v>0.4</v>
      </c>
      <c r="V487" s="200" t="s">
        <v>7538</v>
      </c>
      <c r="W487" s="198">
        <v>27.95</v>
      </c>
      <c r="X487" s="197">
        <f>(1-VLOOKUP(R487,[4]Start!$H$33:$I$40,2,FALSE)/100)*W487</f>
        <v>24.875499999999999</v>
      </c>
      <c r="Y487" s="197">
        <f>VLOOKUP(Q487,[4]Start!$C$9:$D$15,2,FALSE)+VLOOKUP(Q487,[4]Start!$C$23:$D$29,2,FALSE)</f>
        <v>23.27</v>
      </c>
      <c r="Z487" s="196">
        <f>(Y487/U487)+[4]Start!$D$19*(VLOOKUP(Q487,[4]Start!$M$33:$N$39,2,FALSE)/U487)+VLOOKUP(R487,[4]Start!$C$33:$D$40,2,FALSE)</f>
        <v>72.03649999999999</v>
      </c>
      <c r="AA487" s="185"/>
      <c r="AB487" s="179"/>
    </row>
    <row r="488" spans="2:28" ht="18.75" customHeight="1" x14ac:dyDescent="0.35">
      <c r="B488" s="195"/>
      <c r="C488" s="204" t="s">
        <v>55</v>
      </c>
      <c r="D488" s="203" t="s">
        <v>3338</v>
      </c>
      <c r="E488" s="200" t="s">
        <v>3339</v>
      </c>
      <c r="F488" s="200"/>
      <c r="G488" s="207">
        <v>6712</v>
      </c>
      <c r="H488" s="200" t="s">
        <v>3333</v>
      </c>
      <c r="I488" s="200" t="s">
        <v>3334</v>
      </c>
      <c r="J488" s="202" t="s">
        <v>99</v>
      </c>
      <c r="K488" s="200"/>
      <c r="L488" s="201" t="s">
        <v>7605</v>
      </c>
      <c r="M488" s="200" t="s">
        <v>110</v>
      </c>
      <c r="N488" s="200" t="s">
        <v>18</v>
      </c>
      <c r="O488" s="200" t="s">
        <v>249</v>
      </c>
      <c r="P488" s="200" t="s">
        <v>18</v>
      </c>
      <c r="Q488" s="200" t="s">
        <v>18</v>
      </c>
      <c r="R488" s="200" t="s">
        <v>18</v>
      </c>
      <c r="S488" s="200" t="s">
        <v>7536</v>
      </c>
      <c r="T488" s="200" t="s">
        <v>7535</v>
      </c>
      <c r="U488" s="199">
        <v>0.4</v>
      </c>
      <c r="V488" s="199" t="s">
        <v>7538</v>
      </c>
      <c r="W488" s="198">
        <v>17.5</v>
      </c>
      <c r="X488" s="197">
        <f>(1-VLOOKUP(R488,[4]Start!$H$33:$I$40,2,FALSE)/100)*W488</f>
        <v>15.225</v>
      </c>
      <c r="Y488" s="197">
        <f>VLOOKUP(Q488,[4]Start!$C$9:$D$15,2,FALSE)+VLOOKUP(Q488,[4]Start!$C$23:$D$29,2,FALSE)</f>
        <v>3.1</v>
      </c>
      <c r="Z488" s="196">
        <f>(Y488/U488)+[4]Start!$D$19*(VLOOKUP(Q488,[4]Start!$M$33:$N$39,2,FALSE)/U488)+VLOOKUP(R488,[4]Start!$C$33:$D$40,2,FALSE)</f>
        <v>34.296000000000006</v>
      </c>
      <c r="AA488" s="185"/>
      <c r="AB488" s="179"/>
    </row>
    <row r="489" spans="2:28" ht="18.75" customHeight="1" x14ac:dyDescent="0.35">
      <c r="B489" s="195"/>
      <c r="C489" s="204" t="s">
        <v>55</v>
      </c>
      <c r="D489" s="203" t="s">
        <v>1494</v>
      </c>
      <c r="E489" s="200" t="s">
        <v>1495</v>
      </c>
      <c r="F489" s="199"/>
      <c r="G489" s="207">
        <v>37412</v>
      </c>
      <c r="H489" s="199" t="s">
        <v>1496</v>
      </c>
      <c r="I489" s="199" t="s">
        <v>1497</v>
      </c>
      <c r="J489" s="199" t="s">
        <v>59</v>
      </c>
      <c r="K489" s="199"/>
      <c r="L489" s="201" t="s">
        <v>920</v>
      </c>
      <c r="M489" s="200" t="s">
        <v>20</v>
      </c>
      <c r="N489" s="206"/>
      <c r="O489" s="199"/>
      <c r="P489" s="200" t="s">
        <v>20</v>
      </c>
      <c r="Q489" s="200" t="s">
        <v>20</v>
      </c>
      <c r="R489" s="200" t="s">
        <v>432</v>
      </c>
      <c r="S489" s="200" t="s">
        <v>7541</v>
      </c>
      <c r="T489" s="200" t="s">
        <v>7535</v>
      </c>
      <c r="U489" s="220">
        <v>0.4</v>
      </c>
      <c r="V489" s="200" t="s">
        <v>7538</v>
      </c>
      <c r="W489" s="197">
        <v>19.5</v>
      </c>
      <c r="X489" s="197">
        <f>(1-VLOOKUP(R489,[4]Start!$H$33:$I$40,2,FALSE)/100)*W489</f>
        <v>17.355</v>
      </c>
      <c r="Y489" s="197">
        <f>VLOOKUP(Q489,[4]Start!$C$9:$D$15,2,FALSE)+VLOOKUP(Q489,[4]Start!$C$23:$D$29,2,FALSE)</f>
        <v>23.27</v>
      </c>
      <c r="Z489" s="196">
        <f>(Y489/U489)+[4]Start!$D$19*(VLOOKUP(Q489,[4]Start!$M$33:$N$39,2,FALSE)/U489)+VLOOKUP(R489,[4]Start!$C$33:$D$40,2,FALSE)</f>
        <v>72.03649999999999</v>
      </c>
      <c r="AA489" s="185"/>
      <c r="AB489" s="179"/>
    </row>
    <row r="490" spans="2:28" ht="18.75" customHeight="1" x14ac:dyDescent="0.35">
      <c r="B490" s="195"/>
      <c r="C490" s="204" t="s">
        <v>55</v>
      </c>
      <c r="D490" s="203" t="s">
        <v>2702</v>
      </c>
      <c r="E490" s="200" t="s">
        <v>2703</v>
      </c>
      <c r="F490" s="199" t="s">
        <v>2704</v>
      </c>
      <c r="G490" s="207">
        <v>66117</v>
      </c>
      <c r="H490" s="199" t="s">
        <v>2698</v>
      </c>
      <c r="I490" s="199" t="s">
        <v>2705</v>
      </c>
      <c r="J490" s="199" t="s">
        <v>404</v>
      </c>
      <c r="K490" s="199"/>
      <c r="L490" s="201" t="s">
        <v>7604</v>
      </c>
      <c r="M490" s="200" t="s">
        <v>20</v>
      </c>
      <c r="N490" s="206"/>
      <c r="O490" s="206"/>
      <c r="P490" s="206" t="s">
        <v>20</v>
      </c>
      <c r="Q490" s="200" t="s">
        <v>20</v>
      </c>
      <c r="R490" s="200" t="s">
        <v>432</v>
      </c>
      <c r="S490" s="200" t="s">
        <v>7536</v>
      </c>
      <c r="T490" s="200" t="s">
        <v>7549</v>
      </c>
      <c r="U490" s="199">
        <v>0.3982</v>
      </c>
      <c r="V490" s="200" t="s">
        <v>7549</v>
      </c>
      <c r="W490" s="197">
        <v>38.61</v>
      </c>
      <c r="X490" s="197">
        <f>(1-VLOOKUP(R490,[4]Start!$H$33:$I$40,2,FALSE)/100)*W490</f>
        <v>34.362900000000003</v>
      </c>
      <c r="Y490" s="197">
        <f>VLOOKUP(Q490,[4]Start!$C$9:$D$15,2,FALSE)+VLOOKUP(Q490,[4]Start!$C$23:$D$29,2,FALSE)</f>
        <v>23.27</v>
      </c>
      <c r="Z490" s="196">
        <f>(Y490/U490)+[4]Start!$D$19*(VLOOKUP(Q490,[4]Start!$M$33:$N$39,2,FALSE)/U490)+VLOOKUP(R490,[4]Start!$C$33:$D$40,2,FALSE)</f>
        <v>72.355349070818676</v>
      </c>
      <c r="AA490" s="185"/>
      <c r="AB490" s="179"/>
    </row>
    <row r="491" spans="2:28" ht="18.75" customHeight="1" x14ac:dyDescent="0.35">
      <c r="B491" s="195"/>
      <c r="C491" s="204" t="s">
        <v>55</v>
      </c>
      <c r="D491" s="203" t="s">
        <v>3247</v>
      </c>
      <c r="E491" s="200" t="s">
        <v>3248</v>
      </c>
      <c r="F491" s="200" t="s">
        <v>3249</v>
      </c>
      <c r="G491" s="210">
        <v>37213</v>
      </c>
      <c r="H491" s="209" t="s">
        <v>3243</v>
      </c>
      <c r="I491" s="206" t="s">
        <v>3244</v>
      </c>
      <c r="J491" s="199" t="s">
        <v>220</v>
      </c>
      <c r="K491" s="200"/>
      <c r="L491" s="201" t="s">
        <v>7603</v>
      </c>
      <c r="M491" s="200" t="s">
        <v>711</v>
      </c>
      <c r="N491" s="206" t="s">
        <v>3250</v>
      </c>
      <c r="O491" s="200" t="s">
        <v>218</v>
      </c>
      <c r="P491" s="199" t="s">
        <v>407</v>
      </c>
      <c r="Q491" s="200" t="s">
        <v>16</v>
      </c>
      <c r="R491" s="200" t="s">
        <v>16</v>
      </c>
      <c r="S491" s="200" t="s">
        <v>7536</v>
      </c>
      <c r="T491" s="200" t="s">
        <v>7549</v>
      </c>
      <c r="U491" s="199">
        <v>0.33</v>
      </c>
      <c r="V491" s="200" t="s">
        <v>7535</v>
      </c>
      <c r="W491" s="208">
        <v>28</v>
      </c>
      <c r="X491" s="197">
        <f>(1-VLOOKUP(R491,[4]Start!$H$33:$I$40,2,FALSE)/100)*W491</f>
        <v>23.8</v>
      </c>
      <c r="Y491" s="197">
        <f>VLOOKUP(Q491,[4]Start!$C$9:$D$15,2,FALSE)+VLOOKUP(Q491,[4]Start!$C$23:$D$29,2,FALSE)</f>
        <v>0</v>
      </c>
      <c r="Z491" s="196">
        <f>(Y491/U491)+[4]Start!$D$19*(VLOOKUP(Q491,[4]Start!$M$33:$N$39,2,FALSE)/U491)+VLOOKUP(R491,[4]Start!$C$33:$D$40,2,FALSE)</f>
        <v>1</v>
      </c>
      <c r="AA491" s="185"/>
      <c r="AB491" s="179"/>
    </row>
    <row r="492" spans="2:28" ht="18.75" customHeight="1" x14ac:dyDescent="0.35">
      <c r="B492" s="195"/>
      <c r="C492" s="204" t="s">
        <v>55</v>
      </c>
      <c r="D492" s="203" t="s">
        <v>2385</v>
      </c>
      <c r="E492" s="200" t="s">
        <v>2386</v>
      </c>
      <c r="F492" s="206"/>
      <c r="G492" s="210">
        <v>77704</v>
      </c>
      <c r="H492" s="209" t="s">
        <v>2387</v>
      </c>
      <c r="I492" s="206" t="s">
        <v>2388</v>
      </c>
      <c r="J492" s="199" t="s">
        <v>57</v>
      </c>
      <c r="K492" s="200"/>
      <c r="L492" s="201" t="s">
        <v>7602</v>
      </c>
      <c r="M492" s="200" t="s">
        <v>32</v>
      </c>
      <c r="N492" s="206" t="s">
        <v>32</v>
      </c>
      <c r="O492" s="200" t="s">
        <v>2389</v>
      </c>
      <c r="P492" s="206" t="s">
        <v>32</v>
      </c>
      <c r="Q492" s="200" t="s">
        <v>32</v>
      </c>
      <c r="R492" s="200" t="s">
        <v>32</v>
      </c>
      <c r="S492" s="200" t="s">
        <v>7536</v>
      </c>
      <c r="T492" s="200" t="s">
        <v>7535</v>
      </c>
      <c r="U492" s="199">
        <v>0.375</v>
      </c>
      <c r="V492" s="199" t="s">
        <v>7538</v>
      </c>
      <c r="W492" s="208">
        <v>18.5</v>
      </c>
      <c r="X492" s="197">
        <f>(1-VLOOKUP(R492,[4]Start!$H$33:$I$40,2,FALSE)/100)*W492</f>
        <v>14.43</v>
      </c>
      <c r="Y492" s="197">
        <f>VLOOKUP(Q492,[4]Start!$C$9:$D$15,2,FALSE)+VLOOKUP(Q492,[4]Start!$C$23:$D$29,2,FALSE)</f>
        <v>12.53</v>
      </c>
      <c r="Z492" s="196">
        <f>(Y492/U492)+[4]Start!$D$19*(VLOOKUP(Q492,[4]Start!$M$33:$N$39,2,FALSE)/U492)+VLOOKUP(R492,[4]Start!$C$33:$D$40,2,FALSE)</f>
        <v>56.82053333333333</v>
      </c>
      <c r="AA492" s="185"/>
      <c r="AB492" s="179"/>
    </row>
    <row r="493" spans="2:28" ht="18.75" customHeight="1" x14ac:dyDescent="0.35">
      <c r="B493" s="195"/>
      <c r="C493" s="204" t="s">
        <v>55</v>
      </c>
      <c r="D493" s="203" t="s">
        <v>2815</v>
      </c>
      <c r="E493" s="200" t="s">
        <v>2816</v>
      </c>
      <c r="F493" s="200" t="s">
        <v>2817</v>
      </c>
      <c r="G493" s="207">
        <v>6317</v>
      </c>
      <c r="H493" s="200" t="s">
        <v>2818</v>
      </c>
      <c r="I493" s="200" t="s">
        <v>2819</v>
      </c>
      <c r="J493" s="202" t="s">
        <v>99</v>
      </c>
      <c r="K493" s="200"/>
      <c r="L493" s="201" t="s">
        <v>7601</v>
      </c>
      <c r="M493" s="200" t="s">
        <v>18</v>
      </c>
      <c r="N493" s="206"/>
      <c r="O493" s="206"/>
      <c r="P493" s="206" t="s">
        <v>18</v>
      </c>
      <c r="Q493" s="200" t="s">
        <v>18</v>
      </c>
      <c r="R493" s="200" t="s">
        <v>18</v>
      </c>
      <c r="S493" s="200" t="s">
        <v>7536</v>
      </c>
      <c r="T493" s="200" t="s">
        <v>7549</v>
      </c>
      <c r="U493" s="199">
        <v>0.34960000000000002</v>
      </c>
      <c r="V493" s="200" t="s">
        <v>7549</v>
      </c>
      <c r="W493" s="198">
        <v>45</v>
      </c>
      <c r="X493" s="197">
        <f>(1-VLOOKUP(R493,[4]Start!$H$33:$I$40,2,FALSE)/100)*W493</f>
        <v>39.15</v>
      </c>
      <c r="Y493" s="197">
        <f>VLOOKUP(Q493,[4]Start!$C$9:$D$15,2,FALSE)+VLOOKUP(Q493,[4]Start!$C$23:$D$29,2,FALSE)</f>
        <v>3.1</v>
      </c>
      <c r="Z493" s="196">
        <f>(Y493/U493)+[4]Start!$D$19*(VLOOKUP(Q493,[4]Start!$M$33:$N$39,2,FALSE)/U493)+VLOOKUP(R493,[4]Start!$C$33:$D$40,2,FALSE)</f>
        <v>38.995194508009156</v>
      </c>
      <c r="AA493" s="185"/>
      <c r="AB493" s="179"/>
    </row>
    <row r="494" spans="2:28" ht="18.75" customHeight="1" x14ac:dyDescent="0.35">
      <c r="B494" s="195"/>
      <c r="C494" s="204" t="s">
        <v>55</v>
      </c>
      <c r="D494" s="203" t="s">
        <v>733</v>
      </c>
      <c r="E494" s="200" t="s">
        <v>734</v>
      </c>
      <c r="F494" s="200"/>
      <c r="G494" s="210">
        <v>44147</v>
      </c>
      <c r="H494" s="209" t="s">
        <v>731</v>
      </c>
      <c r="I494" s="200" t="s">
        <v>735</v>
      </c>
      <c r="J494" s="202" t="s">
        <v>54</v>
      </c>
      <c r="K494" s="200"/>
      <c r="L494" s="201" t="s">
        <v>736</v>
      </c>
      <c r="M494" s="200" t="s">
        <v>711</v>
      </c>
      <c r="N494" s="200" t="s">
        <v>737</v>
      </c>
      <c r="O494" s="200"/>
      <c r="P494" s="206" t="s">
        <v>407</v>
      </c>
      <c r="Q494" s="200" t="s">
        <v>20</v>
      </c>
      <c r="R494" s="200" t="s">
        <v>432</v>
      </c>
      <c r="S494" s="200" t="s">
        <v>7541</v>
      </c>
      <c r="T494" s="200" t="s">
        <v>7535</v>
      </c>
      <c r="U494" s="199">
        <v>0.41399999999999998</v>
      </c>
      <c r="V494" s="199" t="s">
        <v>7538</v>
      </c>
      <c r="W494" s="208">
        <v>16</v>
      </c>
      <c r="X494" s="197">
        <f>(1-VLOOKUP(R494,[4]Start!$H$33:$I$40,2,FALSE)/100)*W494</f>
        <v>14.24</v>
      </c>
      <c r="Y494" s="197">
        <f>VLOOKUP(Q494,[4]Start!$C$9:$D$15,2,FALSE)+VLOOKUP(Q494,[4]Start!$C$23:$D$29,2,FALSE)</f>
        <v>23.27</v>
      </c>
      <c r="Z494" s="196">
        <f>(Y494/U494)+[4]Start!$D$19*(VLOOKUP(Q494,[4]Start!$M$33:$N$39,2,FALSE)/U494)+VLOOKUP(R494,[4]Start!$C$33:$D$40,2,FALSE)</f>
        <v>69.651207729468595</v>
      </c>
      <c r="AA494" s="185"/>
      <c r="AB494" s="179"/>
    </row>
    <row r="495" spans="2:28" ht="18.75" customHeight="1" x14ac:dyDescent="0.35">
      <c r="B495" s="195"/>
      <c r="C495" s="204" t="s">
        <v>55</v>
      </c>
      <c r="D495" s="203" t="s">
        <v>2891</v>
      </c>
      <c r="E495" s="200" t="s">
        <v>2892</v>
      </c>
      <c r="F495" s="206" t="s">
        <v>2893</v>
      </c>
      <c r="G495" s="210">
        <v>39576</v>
      </c>
      <c r="H495" s="209" t="s">
        <v>2894</v>
      </c>
      <c r="I495" s="206" t="s">
        <v>2895</v>
      </c>
      <c r="J495" s="199" t="s">
        <v>99</v>
      </c>
      <c r="K495" s="200"/>
      <c r="L495" s="201" t="s">
        <v>7600</v>
      </c>
      <c r="M495" s="200" t="s">
        <v>110</v>
      </c>
      <c r="N495" s="206" t="s">
        <v>7599</v>
      </c>
      <c r="O495" s="200" t="s">
        <v>2896</v>
      </c>
      <c r="P495" s="206" t="s">
        <v>20</v>
      </c>
      <c r="Q495" s="200" t="s">
        <v>20</v>
      </c>
      <c r="R495" s="200" t="s">
        <v>432</v>
      </c>
      <c r="S495" s="200" t="s">
        <v>7536</v>
      </c>
      <c r="T495" s="200" t="s">
        <v>7549</v>
      </c>
      <c r="U495" s="199">
        <v>0.37840000000000001</v>
      </c>
      <c r="V495" s="200" t="s">
        <v>7549</v>
      </c>
      <c r="W495" s="208">
        <v>22</v>
      </c>
      <c r="X495" s="197">
        <f>(1-VLOOKUP(R495,[4]Start!$H$33:$I$40,2,FALSE)/100)*W495</f>
        <v>19.580000000000002</v>
      </c>
      <c r="Y495" s="197">
        <f>VLOOKUP(Q495,[4]Start!$C$9:$D$15,2,FALSE)+VLOOKUP(Q495,[4]Start!$C$23:$D$29,2,FALSE)</f>
        <v>23.27</v>
      </c>
      <c r="Z495" s="196">
        <f>(Y495/U495)+[4]Start!$D$19*(VLOOKUP(Q495,[4]Start!$M$33:$N$39,2,FALSE)/U495)+VLOOKUP(R495,[4]Start!$C$33:$D$40,2,FALSE)</f>
        <v>76.062896405919659</v>
      </c>
      <c r="AA495" s="185"/>
      <c r="AB495" s="179"/>
    </row>
    <row r="496" spans="2:28" ht="18.75" customHeight="1" x14ac:dyDescent="0.35">
      <c r="B496" s="195"/>
      <c r="C496" s="204" t="s">
        <v>55</v>
      </c>
      <c r="D496" s="203" t="s">
        <v>1536</v>
      </c>
      <c r="E496" s="200" t="s">
        <v>1537</v>
      </c>
      <c r="F496" s="200" t="s">
        <v>1538</v>
      </c>
      <c r="G496" s="210">
        <v>50354</v>
      </c>
      <c r="H496" s="209" t="s">
        <v>1539</v>
      </c>
      <c r="I496" s="200" t="s">
        <v>1540</v>
      </c>
      <c r="J496" s="199" t="s">
        <v>54</v>
      </c>
      <c r="K496" s="200"/>
      <c r="L496" s="201" t="s">
        <v>7598</v>
      </c>
      <c r="M496" s="200" t="s">
        <v>110</v>
      </c>
      <c r="N496" s="200" t="s">
        <v>16</v>
      </c>
      <c r="O496" s="200" t="s">
        <v>218</v>
      </c>
      <c r="P496" s="206" t="s">
        <v>16</v>
      </c>
      <c r="Q496" s="200" t="s">
        <v>16</v>
      </c>
      <c r="R496" s="200" t="s">
        <v>16</v>
      </c>
      <c r="S496" s="200" t="s">
        <v>7536</v>
      </c>
      <c r="T496" s="200" t="s">
        <v>7549</v>
      </c>
      <c r="U496" s="199">
        <v>0.33</v>
      </c>
      <c r="V496" s="200" t="s">
        <v>7549</v>
      </c>
      <c r="W496" s="208">
        <v>33.4</v>
      </c>
      <c r="X496" s="197">
        <f>(1-VLOOKUP(R496,[4]Start!$H$33:$I$40,2,FALSE)/100)*W496</f>
        <v>28.389999999999997</v>
      </c>
      <c r="Y496" s="197">
        <f>VLOOKUP(Q496,[4]Start!$C$9:$D$15,2,FALSE)+VLOOKUP(Q496,[4]Start!$C$23:$D$29,2,FALSE)</f>
        <v>0</v>
      </c>
      <c r="Z496" s="196">
        <f>(Y496/U496)+[4]Start!$D$19*(VLOOKUP(Q496,[4]Start!$M$33:$N$39,2,FALSE)/U496)+VLOOKUP(R496,[4]Start!$C$33:$D$40,2,FALSE)</f>
        <v>1</v>
      </c>
      <c r="AA496" s="185"/>
      <c r="AB496" s="179"/>
    </row>
    <row r="497" spans="2:28" ht="18.75" customHeight="1" x14ac:dyDescent="0.35">
      <c r="B497" s="195"/>
      <c r="C497" s="204" t="s">
        <v>55</v>
      </c>
      <c r="D497" s="203" t="s">
        <v>1127</v>
      </c>
      <c r="E497" s="200" t="s">
        <v>1128</v>
      </c>
      <c r="F497" s="200" t="s">
        <v>1129</v>
      </c>
      <c r="G497" s="210">
        <v>36039</v>
      </c>
      <c r="H497" s="209" t="s">
        <v>1130</v>
      </c>
      <c r="I497" s="200" t="s">
        <v>1131</v>
      </c>
      <c r="J497" s="199" t="s">
        <v>220</v>
      </c>
      <c r="K497" s="200"/>
      <c r="L497" s="201" t="s">
        <v>7597</v>
      </c>
      <c r="M497" s="200" t="s">
        <v>20</v>
      </c>
      <c r="N497" s="200"/>
      <c r="O497" s="200"/>
      <c r="P497" s="200" t="s">
        <v>20</v>
      </c>
      <c r="Q497" s="200" t="s">
        <v>20</v>
      </c>
      <c r="R497" s="200" t="s">
        <v>432</v>
      </c>
      <c r="S497" s="200" t="s">
        <v>7536</v>
      </c>
      <c r="T497" s="200" t="s">
        <v>7549</v>
      </c>
      <c r="U497" s="199">
        <v>0.3982</v>
      </c>
      <c r="V497" s="200" t="s">
        <v>7549</v>
      </c>
      <c r="W497" s="208">
        <v>26.2</v>
      </c>
      <c r="X497" s="197">
        <f>(1-VLOOKUP(R497,[4]Start!$H$33:$I$40,2,FALSE)/100)*W497</f>
        <v>23.318000000000001</v>
      </c>
      <c r="Y497" s="197">
        <f>VLOOKUP(Q497,[4]Start!$C$9:$D$15,2,FALSE)+VLOOKUP(Q497,[4]Start!$C$23:$D$29,2,FALSE)</f>
        <v>23.27</v>
      </c>
      <c r="Z497" s="196">
        <f>(Y497/U497)+[4]Start!$D$19*(VLOOKUP(Q497,[4]Start!$M$33:$N$39,2,FALSE)/U497)+VLOOKUP(R497,[4]Start!$C$33:$D$40,2,FALSE)</f>
        <v>72.355349070818676</v>
      </c>
      <c r="AA497" s="185"/>
      <c r="AB497" s="179"/>
    </row>
    <row r="498" spans="2:28" ht="18.75" customHeight="1" x14ac:dyDescent="0.35">
      <c r="B498" s="195"/>
      <c r="C498" s="204" t="s">
        <v>55</v>
      </c>
      <c r="D498" s="203" t="s">
        <v>1133</v>
      </c>
      <c r="E498" s="200" t="s">
        <v>1128</v>
      </c>
      <c r="F498" s="200" t="s">
        <v>1134</v>
      </c>
      <c r="G498" s="210">
        <v>36039</v>
      </c>
      <c r="H498" s="209" t="s">
        <v>1130</v>
      </c>
      <c r="I498" s="200" t="s">
        <v>1131</v>
      </c>
      <c r="J498" s="199" t="s">
        <v>220</v>
      </c>
      <c r="K498" s="200"/>
      <c r="L498" s="201" t="s">
        <v>7596</v>
      </c>
      <c r="M498" s="200" t="s">
        <v>20</v>
      </c>
      <c r="N498" s="200"/>
      <c r="O498" s="200"/>
      <c r="P498" s="200" t="s">
        <v>20</v>
      </c>
      <c r="Q498" s="200" t="s">
        <v>20</v>
      </c>
      <c r="R498" s="200" t="s">
        <v>432</v>
      </c>
      <c r="S498" s="200" t="s">
        <v>7536</v>
      </c>
      <c r="T498" s="200" t="s">
        <v>7549</v>
      </c>
      <c r="U498" s="199">
        <v>0.36520000000000002</v>
      </c>
      <c r="V498" s="200" t="s">
        <v>7549</v>
      </c>
      <c r="W498" s="208">
        <v>7.48</v>
      </c>
      <c r="X498" s="197">
        <f>(1-VLOOKUP(R498,[4]Start!$H$33:$I$40,2,FALSE)/100)*W498</f>
        <v>6.6572000000000005</v>
      </c>
      <c r="Y498" s="197">
        <f>VLOOKUP(Q498,[4]Start!$C$9:$D$15,2,FALSE)+VLOOKUP(Q498,[4]Start!$C$23:$D$29,2,FALSE)</f>
        <v>23.27</v>
      </c>
      <c r="Z498" s="196">
        <f>(Y498/U498)+[4]Start!$D$19*(VLOOKUP(Q498,[4]Start!$M$33:$N$39,2,FALSE)/U498)+VLOOKUP(R498,[4]Start!$C$33:$D$40,2,FALSE)</f>
        <v>78.757940854326392</v>
      </c>
      <c r="AA498" s="185"/>
      <c r="AB498" s="179"/>
    </row>
    <row r="499" spans="2:28" ht="18.75" customHeight="1" x14ac:dyDescent="0.35">
      <c r="B499" s="195"/>
      <c r="C499" s="204" t="s">
        <v>55</v>
      </c>
      <c r="D499" s="203" t="s">
        <v>1808</v>
      </c>
      <c r="E499" s="199" t="s">
        <v>1809</v>
      </c>
      <c r="F499" s="199" t="s">
        <v>1810</v>
      </c>
      <c r="G499" s="213">
        <v>47804</v>
      </c>
      <c r="H499" s="199" t="s">
        <v>1788</v>
      </c>
      <c r="I499" s="199"/>
      <c r="J499" s="202" t="s">
        <v>54</v>
      </c>
      <c r="K499" s="199"/>
      <c r="L499" s="201" t="s">
        <v>7595</v>
      </c>
      <c r="M499" s="199" t="s">
        <v>20</v>
      </c>
      <c r="N499" s="199"/>
      <c r="O499" s="199"/>
      <c r="P499" s="199" t="s">
        <v>20</v>
      </c>
      <c r="Q499" s="200" t="s">
        <v>20</v>
      </c>
      <c r="R499" s="200" t="s">
        <v>432</v>
      </c>
      <c r="S499" s="200" t="s">
        <v>7536</v>
      </c>
      <c r="T499" s="200" t="s">
        <v>7549</v>
      </c>
      <c r="U499" s="199">
        <v>0.39710000000000001</v>
      </c>
      <c r="V499" s="200" t="s">
        <v>7549</v>
      </c>
      <c r="W499" s="197">
        <v>12.6</v>
      </c>
      <c r="X499" s="197">
        <f>(1-VLOOKUP(R499,[4]Start!$H$33:$I$40,2,FALSE)/100)*W499</f>
        <v>11.214</v>
      </c>
      <c r="Y499" s="197">
        <f>VLOOKUP(Q499,[4]Start!$C$9:$D$15,2,FALSE)+VLOOKUP(Q499,[4]Start!$C$23:$D$29,2,FALSE)</f>
        <v>23.27</v>
      </c>
      <c r="Z499" s="196">
        <f>(Y499/U499)+[4]Start!$D$19*(VLOOKUP(Q499,[4]Start!$M$33:$N$39,2,FALSE)/U499)+VLOOKUP(R499,[4]Start!$C$33:$D$40,2,FALSE)</f>
        <v>72.551624276001007</v>
      </c>
      <c r="AA499" s="185"/>
      <c r="AB499" s="179"/>
    </row>
    <row r="500" spans="2:28" ht="18.75" customHeight="1" x14ac:dyDescent="0.35">
      <c r="B500" s="195"/>
      <c r="C500" s="204" t="s">
        <v>55</v>
      </c>
      <c r="D500" s="203" t="s">
        <v>845</v>
      </c>
      <c r="E500" s="200" t="s">
        <v>846</v>
      </c>
      <c r="F500" s="200" t="s">
        <v>847</v>
      </c>
      <c r="G500" s="210">
        <v>40476</v>
      </c>
      <c r="H500" s="209" t="s">
        <v>823</v>
      </c>
      <c r="I500" s="200" t="s">
        <v>848</v>
      </c>
      <c r="J500" s="199" t="s">
        <v>54</v>
      </c>
      <c r="K500" s="200"/>
      <c r="L500" s="201" t="s">
        <v>7594</v>
      </c>
      <c r="M500" s="200" t="s">
        <v>20</v>
      </c>
      <c r="N500" s="200"/>
      <c r="O500" s="200"/>
      <c r="P500" s="200" t="s">
        <v>20</v>
      </c>
      <c r="Q500" s="200" t="s">
        <v>20</v>
      </c>
      <c r="R500" s="200" t="s">
        <v>432</v>
      </c>
      <c r="S500" s="200" t="s">
        <v>7536</v>
      </c>
      <c r="T500" s="200" t="s">
        <v>7549</v>
      </c>
      <c r="U500" s="199">
        <v>0.3982</v>
      </c>
      <c r="V500" s="200" t="s">
        <v>7549</v>
      </c>
      <c r="W500" s="208">
        <v>21.1</v>
      </c>
      <c r="X500" s="197">
        <f>(1-VLOOKUP(R500,[4]Start!$H$33:$I$40,2,FALSE)/100)*W500</f>
        <v>18.779</v>
      </c>
      <c r="Y500" s="197">
        <f>VLOOKUP(Q500,[4]Start!$C$9:$D$15,2,FALSE)+VLOOKUP(Q500,[4]Start!$C$23:$D$29,2,FALSE)</f>
        <v>23.27</v>
      </c>
      <c r="Z500" s="196">
        <f>(Y500/U500)+[4]Start!$D$19*(VLOOKUP(Q500,[4]Start!$M$33:$N$39,2,FALSE)/U500)+VLOOKUP(R500,[4]Start!$C$33:$D$40,2,FALSE)</f>
        <v>72.355349070818676</v>
      </c>
      <c r="AA500" s="185"/>
      <c r="AB500" s="179"/>
    </row>
    <row r="501" spans="2:28" ht="18.75" customHeight="1" x14ac:dyDescent="0.35">
      <c r="B501" s="195"/>
      <c r="C501" s="204" t="s">
        <v>55</v>
      </c>
      <c r="D501" s="203" t="s">
        <v>3254</v>
      </c>
      <c r="E501" s="200" t="s">
        <v>846</v>
      </c>
      <c r="F501" s="200" t="s">
        <v>3255</v>
      </c>
      <c r="G501" s="210">
        <v>76742</v>
      </c>
      <c r="H501" s="209" t="s">
        <v>3256</v>
      </c>
      <c r="I501" s="206" t="s">
        <v>3257</v>
      </c>
      <c r="J501" s="199" t="s">
        <v>98</v>
      </c>
      <c r="K501" s="200"/>
      <c r="L501" s="201" t="s">
        <v>7593</v>
      </c>
      <c r="M501" s="200" t="s">
        <v>20</v>
      </c>
      <c r="N501" s="206"/>
      <c r="O501" s="200"/>
      <c r="P501" s="199" t="s">
        <v>20</v>
      </c>
      <c r="Q501" s="200" t="s">
        <v>20</v>
      </c>
      <c r="R501" s="200" t="s">
        <v>432</v>
      </c>
      <c r="S501" s="200" t="s">
        <v>7536</v>
      </c>
      <c r="T501" s="200" t="s">
        <v>7549</v>
      </c>
      <c r="U501" s="220">
        <v>0.39929999999999999</v>
      </c>
      <c r="V501" s="200" t="s">
        <v>7549</v>
      </c>
      <c r="W501" s="208">
        <v>13.04</v>
      </c>
      <c r="X501" s="197">
        <f>(1-VLOOKUP(R501,[4]Start!$H$33:$I$40,2,FALSE)/100)*W501</f>
        <v>11.605599999999999</v>
      </c>
      <c r="Y501" s="197">
        <f>VLOOKUP(Q501,[4]Start!$C$9:$D$15,2,FALSE)+VLOOKUP(Q501,[4]Start!$C$23:$D$29,2,FALSE)</f>
        <v>23.27</v>
      </c>
      <c r="Z501" s="196">
        <f>(Y501/U501)+[4]Start!$D$19*(VLOOKUP(Q501,[4]Start!$M$33:$N$39,2,FALSE)/U501)+VLOOKUP(R501,[4]Start!$C$33:$D$40,2,FALSE)</f>
        <v>72.160155271725515</v>
      </c>
      <c r="AA501" s="185"/>
      <c r="AB501" s="179"/>
    </row>
    <row r="502" spans="2:28" ht="18.75" customHeight="1" x14ac:dyDescent="0.35">
      <c r="B502" s="195"/>
      <c r="C502" s="204" t="s">
        <v>55</v>
      </c>
      <c r="D502" s="203" t="s">
        <v>883</v>
      </c>
      <c r="E502" s="200" t="s">
        <v>884</v>
      </c>
      <c r="F502" s="200" t="s">
        <v>885</v>
      </c>
      <c r="G502" s="210">
        <v>99817</v>
      </c>
      <c r="H502" s="209" t="s">
        <v>886</v>
      </c>
      <c r="I502" s="200" t="s">
        <v>887</v>
      </c>
      <c r="J502" s="199" t="s">
        <v>169</v>
      </c>
      <c r="K502" s="200"/>
      <c r="L502" s="201" t="s">
        <v>7592</v>
      </c>
      <c r="M502" s="200" t="s">
        <v>110</v>
      </c>
      <c r="N502" s="200" t="s">
        <v>20</v>
      </c>
      <c r="O502" s="200" t="s">
        <v>651</v>
      </c>
      <c r="P502" s="200" t="s">
        <v>20</v>
      </c>
      <c r="Q502" s="200" t="s">
        <v>20</v>
      </c>
      <c r="R502" s="200" t="s">
        <v>432</v>
      </c>
      <c r="S502" s="200" t="s">
        <v>7536</v>
      </c>
      <c r="T502" s="200" t="s">
        <v>7549</v>
      </c>
      <c r="U502" s="199">
        <v>0.37730000000000002</v>
      </c>
      <c r="V502" s="200" t="s">
        <v>7549</v>
      </c>
      <c r="W502" s="208">
        <v>22.1</v>
      </c>
      <c r="X502" s="197">
        <f>(1-VLOOKUP(R502,[4]Start!$H$33:$I$40,2,FALSE)/100)*W502</f>
        <v>19.669</v>
      </c>
      <c r="Y502" s="197">
        <f>VLOOKUP(Q502,[4]Start!$C$9:$D$15,2,FALSE)+VLOOKUP(Q502,[4]Start!$C$23:$D$29,2,FALSE)</f>
        <v>23.27</v>
      </c>
      <c r="Z502" s="196">
        <f>(Y502/U502)+[4]Start!$D$19*(VLOOKUP(Q502,[4]Start!$M$33:$N$39,2,FALSE)/U502)+VLOOKUP(R502,[4]Start!$C$33:$D$40,2,FALSE)</f>
        <v>76.280280943546245</v>
      </c>
      <c r="AA502" s="185"/>
      <c r="AB502" s="179"/>
    </row>
    <row r="503" spans="2:28" ht="18.75" customHeight="1" x14ac:dyDescent="0.35">
      <c r="B503" s="195"/>
      <c r="C503" s="204" t="s">
        <v>55</v>
      </c>
      <c r="D503" s="203" t="s">
        <v>227</v>
      </c>
      <c r="E503" s="200" t="s">
        <v>228</v>
      </c>
      <c r="F503" s="206"/>
      <c r="G503" s="210">
        <v>55543</v>
      </c>
      <c r="H503" s="209" t="s">
        <v>229</v>
      </c>
      <c r="I503" s="206" t="s">
        <v>230</v>
      </c>
      <c r="J503" s="199" t="s">
        <v>98</v>
      </c>
      <c r="K503" s="200"/>
      <c r="L503" s="201" t="s">
        <v>7498</v>
      </c>
      <c r="M503" s="200" t="s">
        <v>20</v>
      </c>
      <c r="N503" s="206"/>
      <c r="O503" s="200"/>
      <c r="P503" s="206" t="s">
        <v>20</v>
      </c>
      <c r="Q503" s="200" t="s">
        <v>20</v>
      </c>
      <c r="R503" s="200" t="s">
        <v>432</v>
      </c>
      <c r="S503" s="200" t="s">
        <v>7541</v>
      </c>
      <c r="T503" s="200" t="s">
        <v>7535</v>
      </c>
      <c r="U503" s="199">
        <v>0.442</v>
      </c>
      <c r="V503" s="199" t="s">
        <v>7538</v>
      </c>
      <c r="W503" s="208">
        <v>10.7</v>
      </c>
      <c r="X503" s="197">
        <f>(1-VLOOKUP(R503,[4]Start!$H$33:$I$40,2,FALSE)/100)*W503</f>
        <v>9.5229999999999997</v>
      </c>
      <c r="Y503" s="197">
        <f>VLOOKUP(Q503,[4]Start!$C$9:$D$15,2,FALSE)+VLOOKUP(Q503,[4]Start!$C$23:$D$29,2,FALSE)</f>
        <v>23.27</v>
      </c>
      <c r="Z503" s="196">
        <f>(Y503/U503)+[4]Start!$D$19*(VLOOKUP(Q503,[4]Start!$M$33:$N$39,2,FALSE)/U503)+VLOOKUP(R503,[4]Start!$C$33:$D$40,2,FALSE)</f>
        <v>65.333936651583713</v>
      </c>
      <c r="AA503" s="185"/>
      <c r="AB503" s="179"/>
    </row>
    <row r="504" spans="2:28" ht="18.75" customHeight="1" x14ac:dyDescent="0.35">
      <c r="B504" s="195"/>
      <c r="C504" s="204" t="s">
        <v>55</v>
      </c>
      <c r="D504" s="203" t="s">
        <v>2041</v>
      </c>
      <c r="E504" s="200" t="s">
        <v>2042</v>
      </c>
      <c r="F504" s="200" t="s">
        <v>2043</v>
      </c>
      <c r="G504" s="207">
        <v>44536</v>
      </c>
      <c r="H504" s="200" t="s">
        <v>2033</v>
      </c>
      <c r="I504" s="200" t="s">
        <v>2044</v>
      </c>
      <c r="J504" s="202" t="s">
        <v>54</v>
      </c>
      <c r="K504" s="200"/>
      <c r="L504" s="201" t="s">
        <v>7587</v>
      </c>
      <c r="M504" s="200" t="s">
        <v>32</v>
      </c>
      <c r="N504" s="200" t="s">
        <v>32</v>
      </c>
      <c r="O504" s="200"/>
      <c r="P504" s="200" t="s">
        <v>32</v>
      </c>
      <c r="Q504" s="200" t="s">
        <v>32</v>
      </c>
      <c r="R504" s="200" t="s">
        <v>32</v>
      </c>
      <c r="S504" s="200" t="s">
        <v>7536</v>
      </c>
      <c r="T504" s="200" t="s">
        <v>7549</v>
      </c>
      <c r="U504" s="199">
        <v>0.45750000000000002</v>
      </c>
      <c r="V504" s="200" t="s">
        <v>7549</v>
      </c>
      <c r="W504" s="198">
        <v>735</v>
      </c>
      <c r="X504" s="197">
        <f>(1-VLOOKUP(R504,[4]Start!$H$33:$I$40,2,FALSE)/100)*W504</f>
        <v>573.30000000000007</v>
      </c>
      <c r="Y504" s="197">
        <f>VLOOKUP(Q504,[4]Start!$C$9:$D$15,2,FALSE)+VLOOKUP(Q504,[4]Start!$C$23:$D$29,2,FALSE)</f>
        <v>12.53</v>
      </c>
      <c r="Z504" s="196">
        <f>(Y504/U504)+[4]Start!$D$19*(VLOOKUP(Q504,[4]Start!$M$33:$N$39,2,FALSE)/U504)+VLOOKUP(R504,[4]Start!$C$33:$D$40,2,FALSE)</f>
        <v>46.808633879781411</v>
      </c>
      <c r="AA504" s="185"/>
      <c r="AB504" s="179"/>
    </row>
    <row r="505" spans="2:28" ht="18.75" customHeight="1" x14ac:dyDescent="0.35">
      <c r="B505" s="195"/>
      <c r="C505" s="204" t="s">
        <v>55</v>
      </c>
      <c r="D505" s="203" t="s">
        <v>1978</v>
      </c>
      <c r="E505" s="200" t="s">
        <v>1979</v>
      </c>
      <c r="F505" s="200" t="s">
        <v>1980</v>
      </c>
      <c r="G505" s="207">
        <v>49808</v>
      </c>
      <c r="H505" s="200" t="s">
        <v>1968</v>
      </c>
      <c r="I505" s="200" t="s">
        <v>1981</v>
      </c>
      <c r="J505" s="202" t="s">
        <v>59</v>
      </c>
      <c r="K505" s="200"/>
      <c r="L505" s="201" t="s">
        <v>7591</v>
      </c>
      <c r="M505" s="200" t="s">
        <v>20</v>
      </c>
      <c r="N505" s="200"/>
      <c r="O505" s="200"/>
      <c r="P505" s="200" t="s">
        <v>20</v>
      </c>
      <c r="Q505" s="200" t="s">
        <v>20</v>
      </c>
      <c r="R505" s="200" t="s">
        <v>432</v>
      </c>
      <c r="S505" s="200" t="s">
        <v>7536</v>
      </c>
      <c r="T505" s="200" t="s">
        <v>7549</v>
      </c>
      <c r="U505" s="199">
        <v>0.38059999999999999</v>
      </c>
      <c r="V505" s="200" t="s">
        <v>7549</v>
      </c>
      <c r="W505" s="198">
        <v>66</v>
      </c>
      <c r="X505" s="197">
        <f>(1-VLOOKUP(R505,[4]Start!$H$33:$I$40,2,FALSE)/100)*W505</f>
        <v>58.74</v>
      </c>
      <c r="Y505" s="197">
        <f>VLOOKUP(Q505,[4]Start!$C$9:$D$15,2,FALSE)+VLOOKUP(Q505,[4]Start!$C$23:$D$29,2,FALSE)</f>
        <v>23.27</v>
      </c>
      <c r="Z505" s="196">
        <f>(Y505/U505)+[4]Start!$D$19*(VLOOKUP(Q505,[4]Start!$M$33:$N$39,2,FALSE)/U505)+VLOOKUP(R505,[4]Start!$C$33:$D$40,2,FALSE)</f>
        <v>75.631897004729382</v>
      </c>
      <c r="AA505" s="185"/>
      <c r="AB505" s="179"/>
    </row>
    <row r="506" spans="2:28" ht="18.75" customHeight="1" x14ac:dyDescent="0.35">
      <c r="B506" s="195"/>
      <c r="C506" s="204" t="s">
        <v>55</v>
      </c>
      <c r="D506" s="203" t="s">
        <v>2835</v>
      </c>
      <c r="E506" s="200" t="s">
        <v>2836</v>
      </c>
      <c r="F506" s="200" t="s">
        <v>2837</v>
      </c>
      <c r="G506" s="210">
        <v>3130</v>
      </c>
      <c r="H506" s="209" t="s">
        <v>2838</v>
      </c>
      <c r="I506" s="200" t="s">
        <v>2839</v>
      </c>
      <c r="J506" s="202" t="s">
        <v>66</v>
      </c>
      <c r="K506" s="200"/>
      <c r="L506" s="201" t="s">
        <v>7587</v>
      </c>
      <c r="M506" s="200" t="s">
        <v>16</v>
      </c>
      <c r="N506" s="200"/>
      <c r="O506" s="200"/>
      <c r="P506" s="206" t="s">
        <v>16</v>
      </c>
      <c r="Q506" s="200" t="s">
        <v>16</v>
      </c>
      <c r="R506" s="200" t="s">
        <v>16</v>
      </c>
      <c r="S506" s="200" t="s">
        <v>7536</v>
      </c>
      <c r="T506" s="200" t="s">
        <v>7549</v>
      </c>
      <c r="U506" s="199">
        <v>0.33</v>
      </c>
      <c r="V506" s="200" t="s">
        <v>7549</v>
      </c>
      <c r="W506" s="208">
        <v>18.7</v>
      </c>
      <c r="X506" s="197">
        <f>(1-VLOOKUP(R506,[4]Start!$H$33:$I$40,2,FALSE)/100)*W506</f>
        <v>15.895</v>
      </c>
      <c r="Y506" s="197">
        <f>VLOOKUP(Q506,[4]Start!$C$9:$D$15,2,FALSE)+VLOOKUP(Q506,[4]Start!$C$23:$D$29,2,FALSE)</f>
        <v>0</v>
      </c>
      <c r="Z506" s="196">
        <f>(Y506/U506)+[4]Start!$D$19*(VLOOKUP(Q506,[4]Start!$M$33:$N$39,2,FALSE)/U506)+VLOOKUP(R506,[4]Start!$C$33:$D$40,2,FALSE)</f>
        <v>1</v>
      </c>
      <c r="AA506" s="185"/>
      <c r="AB506" s="179"/>
    </row>
    <row r="507" spans="2:28" ht="18.75" customHeight="1" x14ac:dyDescent="0.35">
      <c r="B507" s="195"/>
      <c r="C507" s="204" t="s">
        <v>55</v>
      </c>
      <c r="D507" s="203" t="s">
        <v>806</v>
      </c>
      <c r="E507" s="200" t="s">
        <v>807</v>
      </c>
      <c r="F507" s="200" t="s">
        <v>808</v>
      </c>
      <c r="G507" s="207">
        <v>52355</v>
      </c>
      <c r="H507" s="200" t="s">
        <v>809</v>
      </c>
      <c r="I507" s="200" t="s">
        <v>810</v>
      </c>
      <c r="J507" s="202" t="s">
        <v>54</v>
      </c>
      <c r="K507" s="200"/>
      <c r="L507" s="201" t="s">
        <v>7590</v>
      </c>
      <c r="M507" s="200" t="s">
        <v>18</v>
      </c>
      <c r="N507" s="200" t="s">
        <v>811</v>
      </c>
      <c r="O507" s="200" t="s">
        <v>812</v>
      </c>
      <c r="P507" s="200" t="s">
        <v>18</v>
      </c>
      <c r="Q507" s="200" t="s">
        <v>18</v>
      </c>
      <c r="R507" s="200" t="s">
        <v>18</v>
      </c>
      <c r="S507" s="200" t="s">
        <v>7536</v>
      </c>
      <c r="T507" s="200" t="s">
        <v>7549</v>
      </c>
      <c r="U507" s="199">
        <v>0.35920000000000002</v>
      </c>
      <c r="V507" s="200" t="s">
        <v>7549</v>
      </c>
      <c r="W507" s="198">
        <v>9.3000000000000007</v>
      </c>
      <c r="X507" s="197">
        <f>(1-VLOOKUP(R507,[4]Start!$H$33:$I$40,2,FALSE)/100)*W507</f>
        <v>8.0910000000000011</v>
      </c>
      <c r="Y507" s="197">
        <f>VLOOKUP(Q507,[4]Start!$C$9:$D$15,2,FALSE)+VLOOKUP(Q507,[4]Start!$C$23:$D$29,2,FALSE)</f>
        <v>3.1</v>
      </c>
      <c r="Z507" s="196">
        <f>(Y507/U507)+[4]Start!$D$19*(VLOOKUP(Q507,[4]Start!$M$33:$N$39,2,FALSE)/U507)+VLOOKUP(R507,[4]Start!$C$33:$D$40,2,FALSE)</f>
        <v>37.998440979955461</v>
      </c>
      <c r="AA507" s="185"/>
      <c r="AB507" s="179"/>
    </row>
    <row r="508" spans="2:28" ht="18.75" customHeight="1" x14ac:dyDescent="0.35">
      <c r="B508" s="195"/>
      <c r="C508" s="204" t="s">
        <v>55</v>
      </c>
      <c r="D508" s="203" t="s">
        <v>2402</v>
      </c>
      <c r="E508" s="200" t="s">
        <v>2403</v>
      </c>
      <c r="F508" s="200" t="s">
        <v>2404</v>
      </c>
      <c r="G508" s="207">
        <v>67283</v>
      </c>
      <c r="H508" s="200" t="s">
        <v>2405</v>
      </c>
      <c r="I508" s="200" t="s">
        <v>2406</v>
      </c>
      <c r="J508" s="202" t="s">
        <v>98</v>
      </c>
      <c r="K508" s="200"/>
      <c r="L508" s="201" t="s">
        <v>7589</v>
      </c>
      <c r="M508" s="200" t="s">
        <v>20</v>
      </c>
      <c r="N508" s="200"/>
      <c r="O508" s="200" t="s">
        <v>2407</v>
      </c>
      <c r="P508" s="200" t="s">
        <v>20</v>
      </c>
      <c r="Q508" s="200" t="s">
        <v>20</v>
      </c>
      <c r="R508" s="200" t="s">
        <v>432</v>
      </c>
      <c r="S508" s="200" t="s">
        <v>7536</v>
      </c>
      <c r="T508" s="200" t="s">
        <v>7549</v>
      </c>
      <c r="U508" s="199">
        <v>0.34210000000000002</v>
      </c>
      <c r="V508" s="200" t="s">
        <v>7549</v>
      </c>
      <c r="W508" s="198">
        <v>30</v>
      </c>
      <c r="X508" s="197">
        <f>(1-VLOOKUP(R508,[4]Start!$H$33:$I$40,2,FALSE)/100)*W508</f>
        <v>26.7</v>
      </c>
      <c r="Y508" s="197">
        <f>VLOOKUP(Q508,[4]Start!$C$9:$D$15,2,FALSE)+VLOOKUP(Q508,[4]Start!$C$23:$D$29,2,FALSE)</f>
        <v>23.27</v>
      </c>
      <c r="Z508" s="196">
        <f>(Y508/U508)+[4]Start!$D$19*(VLOOKUP(Q508,[4]Start!$M$33:$N$39,2,FALSE)/U508)+VLOOKUP(R508,[4]Start!$C$33:$D$40,2,FALSE)</f>
        <v>83.974714995615301</v>
      </c>
      <c r="AA508" s="185"/>
      <c r="AB508" s="179"/>
    </row>
    <row r="509" spans="2:28" ht="18.75" customHeight="1" x14ac:dyDescent="0.35">
      <c r="B509" s="195"/>
      <c r="C509" s="204" t="s">
        <v>55</v>
      </c>
      <c r="D509" s="203" t="s">
        <v>3216</v>
      </c>
      <c r="E509" s="200" t="s">
        <v>3217</v>
      </c>
      <c r="F509" s="206" t="s">
        <v>3218</v>
      </c>
      <c r="G509" s="210">
        <v>65205</v>
      </c>
      <c r="H509" s="209" t="s">
        <v>3219</v>
      </c>
      <c r="I509" s="206" t="s">
        <v>3220</v>
      </c>
      <c r="J509" s="199" t="s">
        <v>220</v>
      </c>
      <c r="K509" s="200"/>
      <c r="L509" s="201" t="s">
        <v>7588</v>
      </c>
      <c r="M509" s="200" t="s">
        <v>16</v>
      </c>
      <c r="N509" s="206" t="s">
        <v>1344</v>
      </c>
      <c r="O509" s="200" t="s">
        <v>3221</v>
      </c>
      <c r="P509" s="206" t="s">
        <v>16</v>
      </c>
      <c r="Q509" s="200" t="s">
        <v>16</v>
      </c>
      <c r="R509" s="200" t="s">
        <v>16</v>
      </c>
      <c r="S509" s="200" t="s">
        <v>7536</v>
      </c>
      <c r="T509" s="200" t="s">
        <v>7549</v>
      </c>
      <c r="U509" s="199">
        <v>0.33</v>
      </c>
      <c r="V509" s="200" t="s">
        <v>7549</v>
      </c>
      <c r="W509" s="208">
        <v>10.5</v>
      </c>
      <c r="X509" s="197">
        <f>(1-VLOOKUP(R509,[4]Start!$H$33:$I$40,2,FALSE)/100)*W509</f>
        <v>8.9249999999999989</v>
      </c>
      <c r="Y509" s="197">
        <f>VLOOKUP(Q509,[4]Start!$C$9:$D$15,2,FALSE)+VLOOKUP(Q509,[4]Start!$C$23:$D$29,2,FALSE)</f>
        <v>0</v>
      </c>
      <c r="Z509" s="196">
        <f>(Y509/U509)+[4]Start!$D$19*(VLOOKUP(Q509,[4]Start!$M$33:$N$39,2,FALSE)/U509)+VLOOKUP(R509,[4]Start!$C$33:$D$40,2,FALSE)</f>
        <v>1</v>
      </c>
      <c r="AA509" s="185"/>
      <c r="AB509" s="179"/>
    </row>
    <row r="510" spans="2:28" ht="18.75" customHeight="1" x14ac:dyDescent="0.35">
      <c r="B510" s="195"/>
      <c r="C510" s="204" t="s">
        <v>55</v>
      </c>
      <c r="D510" s="203" t="s">
        <v>2151</v>
      </c>
      <c r="E510" s="200" t="s">
        <v>2152</v>
      </c>
      <c r="F510" s="200" t="s">
        <v>2153</v>
      </c>
      <c r="G510" s="207">
        <v>56727</v>
      </c>
      <c r="H510" s="200" t="s">
        <v>2154</v>
      </c>
      <c r="I510" s="200" t="s">
        <v>2155</v>
      </c>
      <c r="J510" s="202" t="s">
        <v>98</v>
      </c>
      <c r="K510" s="200" t="s">
        <v>2156</v>
      </c>
      <c r="L510" s="201" t="s">
        <v>7586</v>
      </c>
      <c r="M510" s="200" t="s">
        <v>20</v>
      </c>
      <c r="N510" s="200"/>
      <c r="O510" s="200"/>
      <c r="P510" s="200" t="s">
        <v>20</v>
      </c>
      <c r="Q510" s="200" t="s">
        <v>20</v>
      </c>
      <c r="R510" s="200" t="s">
        <v>432</v>
      </c>
      <c r="S510" s="200" t="s">
        <v>7562</v>
      </c>
      <c r="T510" s="200" t="s">
        <v>7549</v>
      </c>
      <c r="U510" s="199">
        <v>0.504</v>
      </c>
      <c r="V510" s="200" t="s">
        <v>7549</v>
      </c>
      <c r="W510" s="222">
        <v>11.4</v>
      </c>
      <c r="X510" s="197">
        <f>(1-VLOOKUP(R510,[4]Start!$H$33:$I$40,2,FALSE)/100)*W510</f>
        <v>10.146000000000001</v>
      </c>
      <c r="Y510" s="197">
        <f>VLOOKUP(Q510,[4]Start!$C$9:$D$15,2,FALSE)+VLOOKUP(Q510,[4]Start!$C$23:$D$29,2,FALSE)</f>
        <v>23.27</v>
      </c>
      <c r="Z510" s="196">
        <f>(Y510/U510)+[4]Start!$D$19*(VLOOKUP(Q510,[4]Start!$M$33:$N$39,2,FALSE)/U510)+VLOOKUP(R510,[4]Start!$C$33:$D$40,2,FALSE)</f>
        <v>57.481349206349208</v>
      </c>
      <c r="AA510" s="185"/>
      <c r="AB510" s="179"/>
    </row>
    <row r="511" spans="2:28" ht="18.75" customHeight="1" x14ac:dyDescent="0.35">
      <c r="B511" s="195"/>
      <c r="C511" s="204" t="s">
        <v>55</v>
      </c>
      <c r="D511" s="203" t="s">
        <v>2158</v>
      </c>
      <c r="E511" s="200" t="s">
        <v>2152</v>
      </c>
      <c r="F511" s="200" t="s">
        <v>2153</v>
      </c>
      <c r="G511" s="210">
        <v>56727</v>
      </c>
      <c r="H511" s="209" t="s">
        <v>2154</v>
      </c>
      <c r="I511" s="200" t="s">
        <v>2155</v>
      </c>
      <c r="J511" s="202" t="s">
        <v>98</v>
      </c>
      <c r="K511" s="200" t="s">
        <v>2159</v>
      </c>
      <c r="L511" s="201" t="s">
        <v>7587</v>
      </c>
      <c r="M511" s="200" t="s">
        <v>20</v>
      </c>
      <c r="N511" s="200"/>
      <c r="O511" s="200"/>
      <c r="P511" s="206" t="s">
        <v>20</v>
      </c>
      <c r="Q511" s="200" t="s">
        <v>20</v>
      </c>
      <c r="R511" s="200" t="s">
        <v>432</v>
      </c>
      <c r="S511" s="200" t="s">
        <v>7562</v>
      </c>
      <c r="T511" s="200" t="s">
        <v>7549</v>
      </c>
      <c r="U511" s="199">
        <v>0.59850000000000003</v>
      </c>
      <c r="V511" s="200" t="s">
        <v>7549</v>
      </c>
      <c r="W511" s="208">
        <v>27.4</v>
      </c>
      <c r="X511" s="197">
        <f>(1-VLOOKUP(R511,[4]Start!$H$33:$I$40,2,FALSE)/100)*W511</f>
        <v>24.385999999999999</v>
      </c>
      <c r="Y511" s="197">
        <f>VLOOKUP(Q511,[4]Start!$C$9:$D$15,2,FALSE)+VLOOKUP(Q511,[4]Start!$C$23:$D$29,2,FALSE)</f>
        <v>23.27</v>
      </c>
      <c r="Z511" s="196">
        <f>(Y511/U511)+[4]Start!$D$19*(VLOOKUP(Q511,[4]Start!$M$33:$N$39,2,FALSE)/U511)+VLOOKUP(R511,[4]Start!$C$33:$D$40,2,FALSE)</f>
        <v>48.642188805346699</v>
      </c>
      <c r="AA511" s="185"/>
      <c r="AB511" s="179"/>
    </row>
    <row r="512" spans="2:28" ht="18.75" customHeight="1" x14ac:dyDescent="0.35">
      <c r="B512" s="195"/>
      <c r="C512" s="204" t="s">
        <v>55</v>
      </c>
      <c r="D512" s="203" t="s">
        <v>2162</v>
      </c>
      <c r="E512" s="200" t="s">
        <v>2152</v>
      </c>
      <c r="F512" s="200" t="s">
        <v>2153</v>
      </c>
      <c r="G512" s="210">
        <v>56727</v>
      </c>
      <c r="H512" s="200" t="s">
        <v>2154</v>
      </c>
      <c r="I512" s="200" t="s">
        <v>2155</v>
      </c>
      <c r="J512" s="199" t="s">
        <v>98</v>
      </c>
      <c r="K512" s="200" t="s">
        <v>2163</v>
      </c>
      <c r="L512" s="201" t="s">
        <v>7586</v>
      </c>
      <c r="M512" s="200" t="s">
        <v>711</v>
      </c>
      <c r="N512" s="206" t="s">
        <v>2164</v>
      </c>
      <c r="O512" s="206"/>
      <c r="P512" s="206" t="s">
        <v>407</v>
      </c>
      <c r="Q512" s="200" t="s">
        <v>20</v>
      </c>
      <c r="R512" s="200" t="s">
        <v>432</v>
      </c>
      <c r="S512" s="200" t="s">
        <v>7536</v>
      </c>
      <c r="T512" s="200" t="s">
        <v>7549</v>
      </c>
      <c r="U512" s="199">
        <v>0.374</v>
      </c>
      <c r="V512" s="199" t="s">
        <v>7538</v>
      </c>
      <c r="W512" s="198">
        <v>10.3</v>
      </c>
      <c r="X512" s="197">
        <f>(1-VLOOKUP(R512,[4]Start!$H$33:$I$40,2,FALSE)/100)*W512</f>
        <v>9.1670000000000016</v>
      </c>
      <c r="Y512" s="197">
        <f>VLOOKUP(Q512,[4]Start!$C$9:$D$15,2,FALSE)+VLOOKUP(Q512,[4]Start!$C$23:$D$29,2,FALSE)</f>
        <v>23.27</v>
      </c>
      <c r="Z512" s="196">
        <f>(Y512/U512)+[4]Start!$D$19*(VLOOKUP(Q512,[4]Start!$M$33:$N$39,2,FALSE)/U512)+VLOOKUP(R512,[4]Start!$C$33:$D$40,2,FALSE)</f>
        <v>76.940106951871655</v>
      </c>
      <c r="AA512" s="185"/>
      <c r="AB512" s="179"/>
    </row>
    <row r="513" spans="2:28" ht="18.75" customHeight="1" x14ac:dyDescent="0.35">
      <c r="B513" s="195"/>
      <c r="C513" s="204" t="s">
        <v>55</v>
      </c>
      <c r="D513" s="203" t="s">
        <v>476</v>
      </c>
      <c r="E513" s="200" t="s">
        <v>477</v>
      </c>
      <c r="F513" s="206" t="s">
        <v>478</v>
      </c>
      <c r="G513" s="210">
        <v>29699</v>
      </c>
      <c r="H513" s="209" t="s">
        <v>479</v>
      </c>
      <c r="I513" s="206" t="s">
        <v>480</v>
      </c>
      <c r="J513" s="199" t="s">
        <v>59</v>
      </c>
      <c r="K513" s="200"/>
      <c r="L513" s="201" t="s">
        <v>7585</v>
      </c>
      <c r="M513" s="200" t="s">
        <v>20</v>
      </c>
      <c r="N513" s="206"/>
      <c r="O513" s="200"/>
      <c r="P513" s="206" t="s">
        <v>20</v>
      </c>
      <c r="Q513" s="200" t="s">
        <v>20</v>
      </c>
      <c r="R513" s="200" t="s">
        <v>432</v>
      </c>
      <c r="S513" s="200" t="s">
        <v>7536</v>
      </c>
      <c r="T513" s="200" t="s">
        <v>7549</v>
      </c>
      <c r="U513" s="199">
        <v>0.35089999999999999</v>
      </c>
      <c r="V513" s="200" t="s">
        <v>7549</v>
      </c>
      <c r="W513" s="208">
        <v>15.6</v>
      </c>
      <c r="X513" s="197">
        <f>(1-VLOOKUP(R513,[4]Start!$H$33:$I$40,2,FALSE)/100)*W513</f>
        <v>13.884</v>
      </c>
      <c r="Y513" s="197">
        <f>VLOOKUP(Q513,[4]Start!$C$9:$D$15,2,FALSE)+VLOOKUP(Q513,[4]Start!$C$23:$D$29,2,FALSE)</f>
        <v>23.27</v>
      </c>
      <c r="Z513" s="196">
        <f>(Y513/U513)+[4]Start!$D$19*(VLOOKUP(Q513,[4]Start!$M$33:$N$39,2,FALSE)/U513)+VLOOKUP(R513,[4]Start!$C$33:$D$40,2,FALSE)</f>
        <v>81.906383585066962</v>
      </c>
      <c r="AA513" s="185"/>
      <c r="AB513" s="179"/>
    </row>
    <row r="514" spans="2:28" ht="18.75" customHeight="1" x14ac:dyDescent="0.35">
      <c r="B514" s="195"/>
      <c r="C514" s="204" t="s">
        <v>55</v>
      </c>
      <c r="D514" s="203" t="s">
        <v>1446</v>
      </c>
      <c r="E514" s="200" t="s">
        <v>1447</v>
      </c>
      <c r="F514" s="200" t="s">
        <v>1448</v>
      </c>
      <c r="G514" s="210">
        <v>25770</v>
      </c>
      <c r="H514" s="209" t="s">
        <v>1449</v>
      </c>
      <c r="I514" s="206" t="s">
        <v>1450</v>
      </c>
      <c r="J514" s="199" t="s">
        <v>78</v>
      </c>
      <c r="K514" s="200"/>
      <c r="L514" s="201" t="s">
        <v>7584</v>
      </c>
      <c r="M514" s="200" t="s">
        <v>110</v>
      </c>
      <c r="N514" s="200" t="s">
        <v>27</v>
      </c>
      <c r="O514" s="200" t="s">
        <v>7583</v>
      </c>
      <c r="P514" s="200" t="s">
        <v>27</v>
      </c>
      <c r="Q514" s="200" t="s">
        <v>559</v>
      </c>
      <c r="R514" s="200" t="s">
        <v>559</v>
      </c>
      <c r="S514" s="200" t="s">
        <v>7536</v>
      </c>
      <c r="T514" s="200" t="s">
        <v>7549</v>
      </c>
      <c r="U514" s="199">
        <v>0.34320000000000001</v>
      </c>
      <c r="V514" s="200" t="s">
        <v>7549</v>
      </c>
      <c r="W514" s="208">
        <v>44.5</v>
      </c>
      <c r="X514" s="197">
        <f>(1-VLOOKUP(R514,[4]Start!$H$33:$I$40,2,FALSE)/100)*W514</f>
        <v>37.824999999999996</v>
      </c>
      <c r="Y514" s="197">
        <f>VLOOKUP(Q514,[4]Start!$C$9:$D$15,2,FALSE)+VLOOKUP(Q514,[4]Start!$C$23:$D$29,2,FALSE)</f>
        <v>33.223832923832894</v>
      </c>
      <c r="Z514" s="196">
        <f>(Y514/U514)+[4]Start!$D$19*(VLOOKUP(Q514,[4]Start!$M$33:$N$39,2,FALSE)/U514)+VLOOKUP(R514,[4]Start!$C$33:$D$40,2,FALSE)</f>
        <v>117.87597005778815</v>
      </c>
      <c r="AA514" s="185"/>
      <c r="AB514" s="179"/>
    </row>
    <row r="515" spans="2:28" ht="18.75" customHeight="1" x14ac:dyDescent="0.35">
      <c r="B515" s="195"/>
      <c r="C515" s="204" t="s">
        <v>55</v>
      </c>
      <c r="D515" s="203" t="s">
        <v>1672</v>
      </c>
      <c r="E515" s="200" t="s">
        <v>1673</v>
      </c>
      <c r="F515" s="200"/>
      <c r="G515" s="207">
        <v>47906</v>
      </c>
      <c r="H515" s="221" t="s">
        <v>1674</v>
      </c>
      <c r="I515" s="200"/>
      <c r="J515" s="202" t="s">
        <v>54</v>
      </c>
      <c r="K515" s="200"/>
      <c r="L515" s="201" t="s">
        <v>7582</v>
      </c>
      <c r="M515" s="200" t="s">
        <v>20</v>
      </c>
      <c r="N515" s="200" t="s">
        <v>1675</v>
      </c>
      <c r="O515" s="200" t="s">
        <v>1676</v>
      </c>
      <c r="P515" s="206" t="s">
        <v>20</v>
      </c>
      <c r="Q515" s="200" t="s">
        <v>20</v>
      </c>
      <c r="R515" s="200" t="s">
        <v>432</v>
      </c>
      <c r="S515" s="200" t="s">
        <v>7541</v>
      </c>
      <c r="T515" s="200" t="s">
        <v>7581</v>
      </c>
      <c r="U515" s="199">
        <v>0.42799999999999999</v>
      </c>
      <c r="V515" s="199" t="s">
        <v>7538</v>
      </c>
      <c r="W515" s="198">
        <v>13.2</v>
      </c>
      <c r="X515" s="197">
        <f>(1-VLOOKUP(R515,[4]Start!$H$33:$I$40,2,FALSE)/100)*W515</f>
        <v>11.747999999999999</v>
      </c>
      <c r="Y515" s="197">
        <f>VLOOKUP(Q515,[4]Start!$C$9:$D$15,2,FALSE)+VLOOKUP(Q515,[4]Start!$C$23:$D$29,2,FALSE)</f>
        <v>23.27</v>
      </c>
      <c r="Z515" s="196">
        <f>(Y515/U515)+[4]Start!$D$19*(VLOOKUP(Q515,[4]Start!$M$33:$N$39,2,FALSE)/U515)+VLOOKUP(R515,[4]Start!$C$33:$D$40,2,FALSE)</f>
        <v>67.421962616822427</v>
      </c>
      <c r="AA515" s="185"/>
      <c r="AB515" s="179"/>
    </row>
    <row r="516" spans="2:28" ht="18.75" customHeight="1" x14ac:dyDescent="0.35">
      <c r="B516" s="195"/>
      <c r="C516" s="204" t="s">
        <v>55</v>
      </c>
      <c r="D516" s="203" t="s">
        <v>1985</v>
      </c>
      <c r="E516" s="200" t="s">
        <v>1986</v>
      </c>
      <c r="F516" s="206" t="s">
        <v>1987</v>
      </c>
      <c r="G516" s="210">
        <v>17509</v>
      </c>
      <c r="H516" s="209" t="s">
        <v>1988</v>
      </c>
      <c r="I516" s="206"/>
      <c r="J516" s="199" t="s">
        <v>144</v>
      </c>
      <c r="K516" s="200"/>
      <c r="L516" s="201" t="s">
        <v>7580</v>
      </c>
      <c r="M516" s="200" t="s">
        <v>20</v>
      </c>
      <c r="N516" s="206"/>
      <c r="O516" s="200"/>
      <c r="P516" s="206" t="s">
        <v>20</v>
      </c>
      <c r="Q516" s="200" t="s">
        <v>20</v>
      </c>
      <c r="R516" s="200" t="s">
        <v>432</v>
      </c>
      <c r="S516" s="200" t="s">
        <v>7536</v>
      </c>
      <c r="T516" s="200" t="s">
        <v>7549</v>
      </c>
      <c r="U516" s="199">
        <v>0.39929999999999999</v>
      </c>
      <c r="V516" s="200" t="s">
        <v>7549</v>
      </c>
      <c r="W516" s="208">
        <v>38</v>
      </c>
      <c r="X516" s="197">
        <f>(1-VLOOKUP(R516,[4]Start!$H$33:$I$40,2,FALSE)/100)*W516</f>
        <v>33.82</v>
      </c>
      <c r="Y516" s="197">
        <f>VLOOKUP(Q516,[4]Start!$C$9:$D$15,2,FALSE)+VLOOKUP(Q516,[4]Start!$C$23:$D$29,2,FALSE)</f>
        <v>23.27</v>
      </c>
      <c r="Z516" s="196">
        <f>(Y516/U516)+[4]Start!$D$19*(VLOOKUP(Q516,[4]Start!$M$33:$N$39,2,FALSE)/U516)+VLOOKUP(R516,[4]Start!$C$33:$D$40,2,FALSE)</f>
        <v>72.160155271725515</v>
      </c>
      <c r="AA516" s="185"/>
      <c r="AB516" s="179"/>
    </row>
    <row r="517" spans="2:28" ht="18.75" customHeight="1" x14ac:dyDescent="0.35">
      <c r="B517" s="195"/>
      <c r="C517" s="204" t="s">
        <v>55</v>
      </c>
      <c r="D517" s="203" t="s">
        <v>1107</v>
      </c>
      <c r="E517" s="200" t="s">
        <v>1108</v>
      </c>
      <c r="F517" s="200" t="s">
        <v>1109</v>
      </c>
      <c r="G517" s="210">
        <v>9599</v>
      </c>
      <c r="H517" s="209" t="s">
        <v>1110</v>
      </c>
      <c r="I517" s="200"/>
      <c r="J517" s="199" t="s">
        <v>170</v>
      </c>
      <c r="K517" s="200"/>
      <c r="L517" s="201" t="s">
        <v>7579</v>
      </c>
      <c r="M517" s="200" t="s">
        <v>20</v>
      </c>
      <c r="N517" s="200"/>
      <c r="O517" s="200"/>
      <c r="P517" s="200" t="s">
        <v>20</v>
      </c>
      <c r="Q517" s="200" t="s">
        <v>20</v>
      </c>
      <c r="R517" s="200" t="s">
        <v>432</v>
      </c>
      <c r="S517" s="200" t="s">
        <v>7536</v>
      </c>
      <c r="T517" s="200" t="s">
        <v>7549</v>
      </c>
      <c r="U517" s="220">
        <v>0.39929999999999999</v>
      </c>
      <c r="V517" s="200" t="s">
        <v>7549</v>
      </c>
      <c r="W517" s="208">
        <v>13.382999999999999</v>
      </c>
      <c r="X517" s="197">
        <f>(1-VLOOKUP(R517,[4]Start!$H$33:$I$40,2,FALSE)/100)*W517</f>
        <v>11.910869999999999</v>
      </c>
      <c r="Y517" s="197">
        <f>VLOOKUP(Q517,[4]Start!$C$9:$D$15,2,FALSE)+VLOOKUP(Q517,[4]Start!$C$23:$D$29,2,FALSE)</f>
        <v>23.27</v>
      </c>
      <c r="Z517" s="196">
        <f>(Y517/U517)+[4]Start!$D$19*(VLOOKUP(Q517,[4]Start!$M$33:$N$39,2,FALSE)/U517)+VLOOKUP(R517,[4]Start!$C$33:$D$40,2,FALSE)</f>
        <v>72.160155271725515</v>
      </c>
      <c r="AA517" s="185"/>
      <c r="AB517" s="179"/>
    </row>
    <row r="518" spans="2:28" ht="18.75" customHeight="1" x14ac:dyDescent="0.35">
      <c r="B518" s="195"/>
      <c r="C518" s="204" t="s">
        <v>55</v>
      </c>
      <c r="D518" s="203" t="s">
        <v>1776</v>
      </c>
      <c r="E518" s="200" t="s">
        <v>1777</v>
      </c>
      <c r="F518" s="200"/>
      <c r="G518" s="210">
        <v>85092</v>
      </c>
      <c r="H518" s="209" t="s">
        <v>1773</v>
      </c>
      <c r="I518" s="200"/>
      <c r="J518" s="202" t="s">
        <v>127</v>
      </c>
      <c r="K518" s="200"/>
      <c r="L518" s="201" t="s">
        <v>7578</v>
      </c>
      <c r="M518" s="200" t="s">
        <v>110</v>
      </c>
      <c r="N518" s="200" t="s">
        <v>1778</v>
      </c>
      <c r="O518" s="200" t="s">
        <v>20</v>
      </c>
      <c r="P518" s="206" t="s">
        <v>407</v>
      </c>
      <c r="Q518" s="200" t="s">
        <v>20</v>
      </c>
      <c r="R518" s="200" t="s">
        <v>432</v>
      </c>
      <c r="S518" s="200" t="s">
        <v>7541</v>
      </c>
      <c r="T518" s="200" t="s">
        <v>7535</v>
      </c>
      <c r="U518" s="199">
        <v>0.45600000000000002</v>
      </c>
      <c r="V518" s="199" t="s">
        <v>7538</v>
      </c>
      <c r="W518" s="208">
        <v>23.3</v>
      </c>
      <c r="X518" s="197">
        <f>(1-VLOOKUP(R518,[4]Start!$H$33:$I$40,2,FALSE)/100)*W518</f>
        <v>20.737000000000002</v>
      </c>
      <c r="Y518" s="197">
        <f>VLOOKUP(Q518,[4]Start!$C$9:$D$15,2,FALSE)+VLOOKUP(Q518,[4]Start!$C$23:$D$29,2,FALSE)</f>
        <v>23.27</v>
      </c>
      <c r="Z518" s="196">
        <f>(Y518/U518)+[4]Start!$D$19*(VLOOKUP(Q518,[4]Start!$M$33:$N$39,2,FALSE)/U518)+VLOOKUP(R518,[4]Start!$C$33:$D$40,2,FALSE)</f>
        <v>63.374122807017542</v>
      </c>
      <c r="AA518" s="185"/>
      <c r="AB518" s="179"/>
    </row>
    <row r="519" spans="2:28" ht="18.75" customHeight="1" x14ac:dyDescent="0.35">
      <c r="B519" s="195"/>
      <c r="C519" s="204" t="s">
        <v>55</v>
      </c>
      <c r="D519" s="203" t="s">
        <v>1916</v>
      </c>
      <c r="E519" s="200" t="s">
        <v>1917</v>
      </c>
      <c r="F519" s="206"/>
      <c r="G519" s="210">
        <v>1454</v>
      </c>
      <c r="H519" s="209" t="s">
        <v>1918</v>
      </c>
      <c r="I519" s="206" t="s">
        <v>1919</v>
      </c>
      <c r="J519" s="199" t="s">
        <v>170</v>
      </c>
      <c r="K519" s="200"/>
      <c r="L519" s="201" t="s">
        <v>7577</v>
      </c>
      <c r="M519" s="200" t="s">
        <v>20</v>
      </c>
      <c r="N519" s="206" t="s">
        <v>20</v>
      </c>
      <c r="O519" s="200" t="s">
        <v>24</v>
      </c>
      <c r="P519" s="200" t="s">
        <v>20</v>
      </c>
      <c r="Q519" s="200" t="s">
        <v>20</v>
      </c>
      <c r="R519" s="200" t="s">
        <v>432</v>
      </c>
      <c r="S519" s="200" t="s">
        <v>7536</v>
      </c>
      <c r="T519" s="200" t="s">
        <v>7576</v>
      </c>
      <c r="U519" s="199">
        <v>0.45600000000000002</v>
      </c>
      <c r="V519" s="199" t="s">
        <v>7538</v>
      </c>
      <c r="W519" s="208">
        <v>36</v>
      </c>
      <c r="X519" s="197">
        <f>(1-VLOOKUP(R519,[4]Start!$H$33:$I$40,2,FALSE)/100)*W519</f>
        <v>32.04</v>
      </c>
      <c r="Y519" s="197">
        <f>VLOOKUP(Q519,[4]Start!$C$9:$D$15,2,FALSE)+VLOOKUP(Q519,[4]Start!$C$23:$D$29,2,FALSE)</f>
        <v>23.27</v>
      </c>
      <c r="Z519" s="196">
        <f>(Y519/U519)+[4]Start!$D$19*(VLOOKUP(Q519,[4]Start!$M$33:$N$39,2,FALSE)/U519)+VLOOKUP(R519,[4]Start!$C$33:$D$40,2,FALSE)</f>
        <v>63.374122807017542</v>
      </c>
      <c r="AA519" s="185"/>
      <c r="AB519" s="179"/>
    </row>
    <row r="520" spans="2:28" ht="18.75" customHeight="1" x14ac:dyDescent="0.35">
      <c r="B520" s="195"/>
      <c r="C520" s="204" t="s">
        <v>55</v>
      </c>
      <c r="D520" s="203" t="s">
        <v>3376</v>
      </c>
      <c r="E520" s="200" t="s">
        <v>3377</v>
      </c>
      <c r="F520" s="200"/>
      <c r="G520" s="201">
        <v>8056</v>
      </c>
      <c r="H520" s="200" t="s">
        <v>3378</v>
      </c>
      <c r="I520" s="200" t="s">
        <v>3379</v>
      </c>
      <c r="J520" s="202" t="s">
        <v>170</v>
      </c>
      <c r="K520" s="200"/>
      <c r="L520" s="201" t="s">
        <v>7575</v>
      </c>
      <c r="M520" s="200" t="s">
        <v>20</v>
      </c>
      <c r="N520" s="200"/>
      <c r="O520" s="200"/>
      <c r="P520" s="200" t="s">
        <v>20</v>
      </c>
      <c r="Q520" s="200" t="s">
        <v>20</v>
      </c>
      <c r="R520" s="200" t="s">
        <v>432</v>
      </c>
      <c r="S520" s="200" t="s">
        <v>7541</v>
      </c>
      <c r="T520" s="200" t="s">
        <v>7574</v>
      </c>
      <c r="U520" s="199">
        <v>0.45600000000000002</v>
      </c>
      <c r="V520" s="199" t="s">
        <v>7538</v>
      </c>
      <c r="W520" s="198">
        <v>12.9</v>
      </c>
      <c r="X520" s="197">
        <f>(1-VLOOKUP(R520,[4]Start!$H$33:$I$40,2,FALSE)/100)*W520</f>
        <v>11.481</v>
      </c>
      <c r="Y520" s="197">
        <f>VLOOKUP(Q520,[4]Start!$C$9:$D$15,2,FALSE)+VLOOKUP(Q520,[4]Start!$C$23:$D$29,2,FALSE)</f>
        <v>23.27</v>
      </c>
      <c r="Z520" s="196">
        <f>(Y520/U520)+[4]Start!$D$19*(VLOOKUP(Q520,[4]Start!$M$33:$N$39,2,FALSE)/U520)+VLOOKUP(R520,[4]Start!$C$33:$D$40,2,FALSE)</f>
        <v>63.374122807017542</v>
      </c>
      <c r="AA520" s="185"/>
      <c r="AB520" s="179"/>
    </row>
    <row r="521" spans="2:28" ht="18.75" customHeight="1" x14ac:dyDescent="0.35">
      <c r="B521" s="195"/>
      <c r="C521" s="204" t="s">
        <v>55</v>
      </c>
      <c r="D521" s="203" t="s">
        <v>1335</v>
      </c>
      <c r="E521" s="200" t="s">
        <v>1330</v>
      </c>
      <c r="F521" s="216" t="s">
        <v>1336</v>
      </c>
      <c r="G521" s="210">
        <v>21079</v>
      </c>
      <c r="H521" s="209" t="s">
        <v>1312</v>
      </c>
      <c r="I521" s="218" t="s">
        <v>1332</v>
      </c>
      <c r="J521" s="199" t="s">
        <v>1312</v>
      </c>
      <c r="K521" s="200" t="s">
        <v>297</v>
      </c>
      <c r="L521" s="201" t="s">
        <v>7573</v>
      </c>
      <c r="M521" s="200" t="s">
        <v>32</v>
      </c>
      <c r="N521" s="218" t="s">
        <v>32</v>
      </c>
      <c r="O521" s="217" t="s">
        <v>1333</v>
      </c>
      <c r="P521" s="216" t="s">
        <v>32</v>
      </c>
      <c r="Q521" s="200" t="s">
        <v>32</v>
      </c>
      <c r="R521" s="200" t="s">
        <v>32</v>
      </c>
      <c r="S521" s="200" t="s">
        <v>7536</v>
      </c>
      <c r="T521" s="200" t="s">
        <v>7549</v>
      </c>
      <c r="U521" s="199">
        <v>0.46250000000000002</v>
      </c>
      <c r="V521" s="200" t="s">
        <v>7549</v>
      </c>
      <c r="W521" s="208">
        <v>800</v>
      </c>
      <c r="X521" s="197">
        <f>(1-VLOOKUP(R521,[4]Start!$H$33:$I$40,2,FALSE)/100)*W521</f>
        <v>624</v>
      </c>
      <c r="Y521" s="197">
        <f>VLOOKUP(Q521,[4]Start!$C$9:$D$15,2,FALSE)+VLOOKUP(Q521,[4]Start!$C$23:$D$29,2,FALSE)</f>
        <v>12.53</v>
      </c>
      <c r="Z521" s="196">
        <f>(Y521/U521)+[4]Start!$D$19*(VLOOKUP(Q521,[4]Start!$M$33:$N$39,2,FALSE)/U521)+VLOOKUP(R521,[4]Start!$C$33:$D$40,2,FALSE)</f>
        <v>46.316648648648645</v>
      </c>
      <c r="AA521" s="185"/>
      <c r="AB521" s="179"/>
    </row>
    <row r="522" spans="2:28" ht="18.75" customHeight="1" x14ac:dyDescent="0.35">
      <c r="B522" s="195"/>
      <c r="C522" s="204" t="s">
        <v>55</v>
      </c>
      <c r="D522" s="203" t="s">
        <v>1905</v>
      </c>
      <c r="E522" s="200" t="s">
        <v>1906</v>
      </c>
      <c r="F522" s="200" t="s">
        <v>515</v>
      </c>
      <c r="G522" s="210">
        <v>32657</v>
      </c>
      <c r="H522" s="209" t="s">
        <v>1907</v>
      </c>
      <c r="I522" s="206" t="s">
        <v>1908</v>
      </c>
      <c r="J522" s="199" t="s">
        <v>54</v>
      </c>
      <c r="K522" s="200"/>
      <c r="L522" s="201" t="s">
        <v>7572</v>
      </c>
      <c r="M522" s="200" t="s">
        <v>20</v>
      </c>
      <c r="N522" s="206"/>
      <c r="O522" s="200"/>
      <c r="P522" s="206" t="s">
        <v>20</v>
      </c>
      <c r="Q522" s="200" t="s">
        <v>20</v>
      </c>
      <c r="R522" s="200" t="s">
        <v>432</v>
      </c>
      <c r="S522" s="200" t="s">
        <v>7536</v>
      </c>
      <c r="T522" s="200" t="s">
        <v>7549</v>
      </c>
      <c r="U522" s="199">
        <v>0.36299999999999999</v>
      </c>
      <c r="V522" s="200" t="s">
        <v>7549</v>
      </c>
      <c r="W522" s="208">
        <v>11.3</v>
      </c>
      <c r="X522" s="197">
        <f>(1-VLOOKUP(R522,[4]Start!$H$33:$I$40,2,FALSE)/100)*W522</f>
        <v>10.057</v>
      </c>
      <c r="Y522" s="197">
        <f>VLOOKUP(Q522,[4]Start!$C$9:$D$15,2,FALSE)+VLOOKUP(Q522,[4]Start!$C$23:$D$29,2,FALSE)</f>
        <v>23.27</v>
      </c>
      <c r="Z522" s="196">
        <f>(Y522/U522)+[4]Start!$D$19*(VLOOKUP(Q522,[4]Start!$M$33:$N$39,2,FALSE)/U522)+VLOOKUP(R522,[4]Start!$C$33:$D$40,2,FALSE)</f>
        <v>79.226170798898067</v>
      </c>
      <c r="AA522" s="185"/>
      <c r="AB522" s="179"/>
    </row>
    <row r="523" spans="2:28" ht="18.75" customHeight="1" x14ac:dyDescent="0.35">
      <c r="B523" s="195"/>
      <c r="C523" s="204" t="s">
        <v>55</v>
      </c>
      <c r="D523" s="203" t="s">
        <v>592</v>
      </c>
      <c r="E523" s="200" t="s">
        <v>593</v>
      </c>
      <c r="F523" s="200"/>
      <c r="G523" s="207">
        <v>26954</v>
      </c>
      <c r="H523" s="200" t="s">
        <v>589</v>
      </c>
      <c r="I523" s="200"/>
      <c r="J523" s="202" t="s">
        <v>59</v>
      </c>
      <c r="K523" s="200"/>
      <c r="L523" s="201" t="s">
        <v>7571</v>
      </c>
      <c r="M523" s="200" t="s">
        <v>20</v>
      </c>
      <c r="N523" s="200"/>
      <c r="O523" s="200"/>
      <c r="P523" s="200" t="s">
        <v>20</v>
      </c>
      <c r="Q523" s="200" t="s">
        <v>20</v>
      </c>
      <c r="R523" s="200" t="s">
        <v>432</v>
      </c>
      <c r="S523" s="200" t="s">
        <v>7541</v>
      </c>
      <c r="T523" s="200" t="s">
        <v>7535</v>
      </c>
      <c r="U523" s="199">
        <v>0.45600000000000002</v>
      </c>
      <c r="V523" s="199" t="s">
        <v>7538</v>
      </c>
      <c r="W523" s="198">
        <v>17.100000000000001</v>
      </c>
      <c r="X523" s="197">
        <f>(1-VLOOKUP(R523,[4]Start!$H$33:$I$40,2,FALSE)/100)*W523</f>
        <v>15.219000000000001</v>
      </c>
      <c r="Y523" s="197">
        <f>VLOOKUP(Q523,[4]Start!$C$9:$D$15,2,FALSE)+VLOOKUP(Q523,[4]Start!$C$23:$D$29,2,FALSE)</f>
        <v>23.27</v>
      </c>
      <c r="Z523" s="196">
        <f>(Y523/U523)+[4]Start!$D$19*(VLOOKUP(Q523,[4]Start!$M$33:$N$39,2,FALSE)/U523)+VLOOKUP(R523,[4]Start!$C$33:$D$40,2,FALSE)</f>
        <v>63.374122807017542</v>
      </c>
      <c r="AA523" s="185"/>
      <c r="AB523" s="179"/>
    </row>
    <row r="524" spans="2:28" ht="18.75" customHeight="1" x14ac:dyDescent="0.35">
      <c r="B524" s="195"/>
      <c r="C524" s="204" t="s">
        <v>55</v>
      </c>
      <c r="D524" s="219" t="s">
        <v>1329</v>
      </c>
      <c r="E524" s="200" t="s">
        <v>1330</v>
      </c>
      <c r="F524" s="216" t="s">
        <v>1331</v>
      </c>
      <c r="G524" s="210">
        <v>21079</v>
      </c>
      <c r="H524" s="216" t="s">
        <v>1312</v>
      </c>
      <c r="I524" s="218" t="s">
        <v>1332</v>
      </c>
      <c r="J524" s="216" t="s">
        <v>1312</v>
      </c>
      <c r="K524" s="217" t="s">
        <v>300</v>
      </c>
      <c r="L524" s="201" t="s">
        <v>7570</v>
      </c>
      <c r="M524" s="216" t="s">
        <v>32</v>
      </c>
      <c r="N524" s="218" t="s">
        <v>32</v>
      </c>
      <c r="O524" s="217" t="s">
        <v>1333</v>
      </c>
      <c r="P524" s="216" t="s">
        <v>32</v>
      </c>
      <c r="Q524" s="200" t="s">
        <v>32</v>
      </c>
      <c r="R524" s="200" t="s">
        <v>32</v>
      </c>
      <c r="S524" s="200" t="s">
        <v>7536</v>
      </c>
      <c r="T524" s="200" t="s">
        <v>7549</v>
      </c>
      <c r="U524" s="199">
        <v>0.46250000000000002</v>
      </c>
      <c r="V524" s="200" t="s">
        <v>7549</v>
      </c>
      <c r="W524" s="208">
        <v>800</v>
      </c>
      <c r="X524" s="197">
        <f>(1-VLOOKUP(R524,[4]Start!$H$33:$I$40,2,FALSE)/100)*W524</f>
        <v>624</v>
      </c>
      <c r="Y524" s="197">
        <f>VLOOKUP(Q524,[4]Start!$C$9:$D$15,2,FALSE)+VLOOKUP(Q524,[4]Start!$C$23:$D$29,2,FALSE)</f>
        <v>12.53</v>
      </c>
      <c r="Z524" s="196">
        <f>(Y524/U524)+[4]Start!$D$19*(VLOOKUP(Q524,[4]Start!$M$33:$N$39,2,FALSE)/U524)+VLOOKUP(R524,[4]Start!$C$33:$D$40,2,FALSE)</f>
        <v>46.316648648648645</v>
      </c>
      <c r="AA524" s="185"/>
      <c r="AB524" s="179"/>
    </row>
    <row r="525" spans="2:28" ht="18.75" customHeight="1" x14ac:dyDescent="0.35">
      <c r="B525" s="195"/>
      <c r="C525" s="204" t="s">
        <v>55</v>
      </c>
      <c r="D525" s="203" t="s">
        <v>3233</v>
      </c>
      <c r="E525" s="215" t="s">
        <v>575</v>
      </c>
      <c r="F525" s="200" t="s">
        <v>3234</v>
      </c>
      <c r="G525" s="210">
        <v>26386</v>
      </c>
      <c r="H525" s="209" t="s">
        <v>3229</v>
      </c>
      <c r="I525" s="200" t="s">
        <v>3235</v>
      </c>
      <c r="J525" s="202" t="s">
        <v>59</v>
      </c>
      <c r="K525" s="200" t="s">
        <v>3234</v>
      </c>
      <c r="L525" s="201" t="s">
        <v>7569</v>
      </c>
      <c r="M525" s="200" t="s">
        <v>32</v>
      </c>
      <c r="N525" s="200" t="s">
        <v>32</v>
      </c>
      <c r="O525" s="200" t="s">
        <v>1333</v>
      </c>
      <c r="P525" s="206" t="s">
        <v>32</v>
      </c>
      <c r="Q525" s="200" t="s">
        <v>32</v>
      </c>
      <c r="R525" s="200" t="s">
        <v>32</v>
      </c>
      <c r="S525" s="200" t="s">
        <v>7536</v>
      </c>
      <c r="T525" s="200" t="s">
        <v>7549</v>
      </c>
      <c r="U525" s="199">
        <v>0.46250000000000002</v>
      </c>
      <c r="V525" s="200" t="s">
        <v>7549</v>
      </c>
      <c r="W525" s="208">
        <v>731</v>
      </c>
      <c r="X525" s="197">
        <f>(1-VLOOKUP(R525,[4]Start!$H$33:$I$40,2,FALSE)/100)*W525</f>
        <v>570.18000000000006</v>
      </c>
      <c r="Y525" s="197">
        <f>VLOOKUP(Q525,[4]Start!$C$9:$D$15,2,FALSE)+VLOOKUP(Q525,[4]Start!$C$23:$D$29,2,FALSE)</f>
        <v>12.53</v>
      </c>
      <c r="Z525" s="196">
        <f>(Y525/U525)+[4]Start!$D$19*(VLOOKUP(Q525,[4]Start!$M$33:$N$39,2,FALSE)/U525)+VLOOKUP(R525,[4]Start!$C$33:$D$40,2,FALSE)</f>
        <v>46.316648648648645</v>
      </c>
      <c r="AA525" s="185"/>
      <c r="AB525" s="179"/>
    </row>
    <row r="526" spans="2:28" ht="18.75" customHeight="1" x14ac:dyDescent="0.35">
      <c r="B526" s="195"/>
      <c r="C526" s="204" t="s">
        <v>55</v>
      </c>
      <c r="D526" s="203" t="s">
        <v>2137</v>
      </c>
      <c r="E526" s="200" t="s">
        <v>2130</v>
      </c>
      <c r="F526" s="200" t="s">
        <v>2138</v>
      </c>
      <c r="G526" s="207">
        <v>45772</v>
      </c>
      <c r="H526" s="200" t="s">
        <v>2132</v>
      </c>
      <c r="I526" s="200" t="s">
        <v>2133</v>
      </c>
      <c r="J526" s="202" t="s">
        <v>54</v>
      </c>
      <c r="K526" s="200">
        <v>1</v>
      </c>
      <c r="L526" s="201" t="s">
        <v>7568</v>
      </c>
      <c r="M526" s="200" t="s">
        <v>20</v>
      </c>
      <c r="N526" s="200"/>
      <c r="O526" s="200"/>
      <c r="P526" s="200" t="s">
        <v>20</v>
      </c>
      <c r="Q526" s="200" t="s">
        <v>20</v>
      </c>
      <c r="R526" s="200" t="s">
        <v>432</v>
      </c>
      <c r="S526" s="200" t="s">
        <v>7536</v>
      </c>
      <c r="T526" s="200" t="s">
        <v>7549</v>
      </c>
      <c r="U526" s="199">
        <v>0.40260000000000001</v>
      </c>
      <c r="V526" s="200" t="s">
        <v>7549</v>
      </c>
      <c r="W526" s="198">
        <v>60.76</v>
      </c>
      <c r="X526" s="197">
        <f>(1-VLOOKUP(R526,[4]Start!$H$33:$I$40,2,FALSE)/100)*W526</f>
        <v>54.0764</v>
      </c>
      <c r="Y526" s="197">
        <f>VLOOKUP(Q526,[4]Start!$C$9:$D$15,2,FALSE)+VLOOKUP(Q526,[4]Start!$C$23:$D$29,2,FALSE)</f>
        <v>23.27</v>
      </c>
      <c r="Z526" s="196">
        <f>(Y526/U526)+[4]Start!$D$19*(VLOOKUP(Q526,[4]Start!$M$33:$N$39,2,FALSE)/U526)+VLOOKUP(R526,[4]Start!$C$33:$D$40,2,FALSE)</f>
        <v>71.580973671137599</v>
      </c>
      <c r="AA526" s="185"/>
      <c r="AB526" s="179"/>
    </row>
    <row r="527" spans="2:28" ht="18.75" customHeight="1" x14ac:dyDescent="0.35">
      <c r="B527" s="195"/>
      <c r="C527" s="204" t="s">
        <v>55</v>
      </c>
      <c r="D527" s="203" t="s">
        <v>3263</v>
      </c>
      <c r="E527" s="200" t="s">
        <v>270</v>
      </c>
      <c r="F527" s="200" t="s">
        <v>3264</v>
      </c>
      <c r="G527" s="210">
        <v>38436</v>
      </c>
      <c r="H527" s="209" t="s">
        <v>3265</v>
      </c>
      <c r="I527" s="206" t="s">
        <v>3266</v>
      </c>
      <c r="J527" s="199" t="s">
        <v>59</v>
      </c>
      <c r="K527" s="200"/>
      <c r="L527" s="201" t="s">
        <v>7567</v>
      </c>
      <c r="M527" s="200" t="s">
        <v>20</v>
      </c>
      <c r="N527" s="206"/>
      <c r="O527" s="200"/>
      <c r="P527" s="199" t="s">
        <v>20</v>
      </c>
      <c r="Q527" s="200" t="s">
        <v>20</v>
      </c>
      <c r="R527" s="200" t="s">
        <v>432</v>
      </c>
      <c r="S527" s="200" t="s">
        <v>7536</v>
      </c>
      <c r="T527" s="200" t="s">
        <v>7549</v>
      </c>
      <c r="U527" s="199">
        <v>0.40039999999999998</v>
      </c>
      <c r="V527" s="200" t="s">
        <v>7549</v>
      </c>
      <c r="W527" s="208">
        <v>10.4</v>
      </c>
      <c r="X527" s="197">
        <f>(1-VLOOKUP(R527,[4]Start!$H$33:$I$40,2,FALSE)/100)*W527</f>
        <v>9.2560000000000002</v>
      </c>
      <c r="Y527" s="197">
        <f>VLOOKUP(Q527,[4]Start!$C$9:$D$15,2,FALSE)+VLOOKUP(Q527,[4]Start!$C$23:$D$29,2,FALSE)</f>
        <v>23.27</v>
      </c>
      <c r="Z527" s="196">
        <f>(Y527/U527)+[4]Start!$D$19*(VLOOKUP(Q527,[4]Start!$M$33:$N$39,2,FALSE)/U527)+VLOOKUP(R527,[4]Start!$C$33:$D$40,2,FALSE)</f>
        <v>71.966033966033962</v>
      </c>
      <c r="AA527" s="185"/>
      <c r="AB527" s="179"/>
    </row>
    <row r="528" spans="2:28" ht="18.75" customHeight="1" x14ac:dyDescent="0.35">
      <c r="B528" s="195"/>
      <c r="C528" s="204" t="s">
        <v>55</v>
      </c>
      <c r="D528" s="203" t="s">
        <v>2231</v>
      </c>
      <c r="E528" s="200" t="s">
        <v>2222</v>
      </c>
      <c r="F528" s="200" t="s">
        <v>2232</v>
      </c>
      <c r="G528" s="207">
        <v>85326</v>
      </c>
      <c r="H528" s="200" t="s">
        <v>2208</v>
      </c>
      <c r="I528" s="200"/>
      <c r="J528" s="202" t="s">
        <v>127</v>
      </c>
      <c r="K528" s="200"/>
      <c r="L528" s="201" t="s">
        <v>7566</v>
      </c>
      <c r="M528" s="200" t="s">
        <v>20</v>
      </c>
      <c r="N528" s="200"/>
      <c r="O528" s="200"/>
      <c r="P528" s="200" t="s">
        <v>20</v>
      </c>
      <c r="Q528" s="200" t="s">
        <v>20</v>
      </c>
      <c r="R528" s="200" t="s">
        <v>432</v>
      </c>
      <c r="S528" s="200" t="s">
        <v>7536</v>
      </c>
      <c r="T528" s="200" t="s">
        <v>7549</v>
      </c>
      <c r="U528" s="199">
        <v>0.40039999999999998</v>
      </c>
      <c r="V528" s="200" t="s">
        <v>7549</v>
      </c>
      <c r="W528" s="198">
        <v>16.8</v>
      </c>
      <c r="X528" s="197">
        <f>(1-VLOOKUP(R528,[4]Start!$H$33:$I$40,2,FALSE)/100)*W528</f>
        <v>14.952000000000002</v>
      </c>
      <c r="Y528" s="197">
        <f>VLOOKUP(Q528,[4]Start!$C$9:$D$15,2,FALSE)+VLOOKUP(Q528,[4]Start!$C$23:$D$29,2,FALSE)</f>
        <v>23.27</v>
      </c>
      <c r="Z528" s="196">
        <f>(Y528/U528)+[4]Start!$D$19*(VLOOKUP(Q528,[4]Start!$M$33:$N$39,2,FALSE)/U528)+VLOOKUP(R528,[4]Start!$C$33:$D$40,2,FALSE)</f>
        <v>71.966033966033962</v>
      </c>
      <c r="AA528" s="185"/>
      <c r="AB528" s="179"/>
    </row>
    <row r="529" spans="2:28" ht="18.75" customHeight="1" x14ac:dyDescent="0.35">
      <c r="B529" s="195"/>
      <c r="C529" s="204" t="s">
        <v>55</v>
      </c>
      <c r="D529" s="203" t="s">
        <v>1374</v>
      </c>
      <c r="E529" s="200" t="s">
        <v>1375</v>
      </c>
      <c r="F529" s="206"/>
      <c r="G529" s="210">
        <v>30659</v>
      </c>
      <c r="H529" s="209" t="s">
        <v>1364</v>
      </c>
      <c r="I529" s="206" t="s">
        <v>1376</v>
      </c>
      <c r="J529" s="199" t="s">
        <v>59</v>
      </c>
      <c r="K529" s="200"/>
      <c r="L529" s="201" t="s">
        <v>7565</v>
      </c>
      <c r="M529" s="200" t="s">
        <v>20</v>
      </c>
      <c r="N529" s="206"/>
      <c r="O529" s="200"/>
      <c r="P529" s="200" t="s">
        <v>20</v>
      </c>
      <c r="Q529" s="200" t="s">
        <v>20</v>
      </c>
      <c r="R529" s="200" t="s">
        <v>432</v>
      </c>
      <c r="S529" s="200" t="s">
        <v>7541</v>
      </c>
      <c r="T529" s="200" t="s">
        <v>7535</v>
      </c>
      <c r="U529" s="199">
        <v>0.45600000000000002</v>
      </c>
      <c r="V529" s="199" t="s">
        <v>7538</v>
      </c>
      <c r="W529" s="208">
        <v>30.2</v>
      </c>
      <c r="X529" s="197">
        <f>(1-VLOOKUP(R529,[4]Start!$H$33:$I$40,2,FALSE)/100)*W529</f>
        <v>26.878</v>
      </c>
      <c r="Y529" s="197">
        <f>VLOOKUP(Q529,[4]Start!$C$9:$D$15,2,FALSE)+VLOOKUP(Q529,[4]Start!$C$23:$D$29,2,FALSE)</f>
        <v>23.27</v>
      </c>
      <c r="Z529" s="196">
        <f>(Y529/U529)+[4]Start!$D$19*(VLOOKUP(Q529,[4]Start!$M$33:$N$39,2,FALSE)/U529)+VLOOKUP(R529,[4]Start!$C$33:$D$40,2,FALSE)</f>
        <v>63.374122807017542</v>
      </c>
      <c r="AA529" s="185"/>
      <c r="AB529" s="179"/>
    </row>
    <row r="530" spans="2:28" ht="18.75" customHeight="1" x14ac:dyDescent="0.35">
      <c r="B530" s="195"/>
      <c r="C530" s="204" t="s">
        <v>55</v>
      </c>
      <c r="D530" s="203" t="s">
        <v>850</v>
      </c>
      <c r="E530" s="200" t="s">
        <v>821</v>
      </c>
      <c r="F530" s="206" t="s">
        <v>432</v>
      </c>
      <c r="G530" s="210">
        <v>40221</v>
      </c>
      <c r="H530" s="209" t="s">
        <v>823</v>
      </c>
      <c r="I530" s="200" t="s">
        <v>831</v>
      </c>
      <c r="J530" s="199" t="s">
        <v>54</v>
      </c>
      <c r="K530" s="199" t="s">
        <v>851</v>
      </c>
      <c r="L530" s="201" t="s">
        <v>7564</v>
      </c>
      <c r="M530" s="200" t="s">
        <v>20</v>
      </c>
      <c r="N530" s="206"/>
      <c r="O530" s="200"/>
      <c r="P530" s="200" t="s">
        <v>20</v>
      </c>
      <c r="Q530" s="200" t="s">
        <v>20</v>
      </c>
      <c r="R530" s="200" t="s">
        <v>432</v>
      </c>
      <c r="S530" s="200" t="s">
        <v>7562</v>
      </c>
      <c r="T530" s="200" t="s">
        <v>7549</v>
      </c>
      <c r="U530" s="199">
        <v>0.61199999999999999</v>
      </c>
      <c r="V530" s="200" t="s">
        <v>7549</v>
      </c>
      <c r="W530" s="208">
        <v>595</v>
      </c>
      <c r="X530" s="197">
        <f>(1-VLOOKUP(R530,[4]Start!$H$33:$I$40,2,FALSE)/100)*W530</f>
        <v>529.54999999999995</v>
      </c>
      <c r="Y530" s="197">
        <f>VLOOKUP(Q530,[4]Start!$C$9:$D$15,2,FALSE)+VLOOKUP(Q530,[4]Start!$C$23:$D$29,2,FALSE)</f>
        <v>23.27</v>
      </c>
      <c r="Z530" s="196">
        <f>(Y530/U530)+[4]Start!$D$19*(VLOOKUP(Q530,[4]Start!$M$33:$N$39,2,FALSE)/U530)+VLOOKUP(R530,[4]Start!$C$33:$D$40,2,FALSE)</f>
        <v>47.602287581699343</v>
      </c>
      <c r="AA530" s="185"/>
      <c r="AB530" s="179"/>
    </row>
    <row r="531" spans="2:28" ht="18.75" customHeight="1" x14ac:dyDescent="0.35">
      <c r="B531" s="195"/>
      <c r="C531" s="204" t="s">
        <v>55</v>
      </c>
      <c r="D531" s="203" t="s">
        <v>1731</v>
      </c>
      <c r="E531" s="200" t="s">
        <v>1721</v>
      </c>
      <c r="F531" s="200" t="s">
        <v>1732</v>
      </c>
      <c r="G531" s="207">
        <v>50735</v>
      </c>
      <c r="H531" s="200" t="s">
        <v>1710</v>
      </c>
      <c r="I531" s="200"/>
      <c r="J531" s="202" t="s">
        <v>54</v>
      </c>
      <c r="K531" s="200" t="s">
        <v>1733</v>
      </c>
      <c r="L531" s="201" t="s">
        <v>7563</v>
      </c>
      <c r="M531" s="200" t="s">
        <v>20</v>
      </c>
      <c r="N531" s="200"/>
      <c r="O531" s="200"/>
      <c r="P531" s="200" t="s">
        <v>20</v>
      </c>
      <c r="Q531" s="200" t="s">
        <v>20</v>
      </c>
      <c r="R531" s="200" t="s">
        <v>432</v>
      </c>
      <c r="S531" s="200" t="s">
        <v>7536</v>
      </c>
      <c r="T531" s="200" t="s">
        <v>7549</v>
      </c>
      <c r="U531" s="199">
        <v>0.40260000000000001</v>
      </c>
      <c r="V531" s="200" t="s">
        <v>7549</v>
      </c>
      <c r="W531" s="198">
        <v>459.9</v>
      </c>
      <c r="X531" s="197">
        <f>(1-VLOOKUP(R531,[4]Start!$H$33:$I$40,2,FALSE)/100)*W531</f>
        <v>409.31099999999998</v>
      </c>
      <c r="Y531" s="197">
        <f>VLOOKUP(Q531,[4]Start!$C$9:$D$15,2,FALSE)+VLOOKUP(Q531,[4]Start!$C$23:$D$29,2,FALSE)</f>
        <v>23.27</v>
      </c>
      <c r="Z531" s="196">
        <f>(Y531/U531)+[4]Start!$D$19*(VLOOKUP(Q531,[4]Start!$M$33:$N$39,2,FALSE)/U531)+VLOOKUP(R531,[4]Start!$C$33:$D$40,2,FALSE)</f>
        <v>71.580973671137599</v>
      </c>
      <c r="AA531" s="185"/>
      <c r="AB531" s="179"/>
    </row>
    <row r="532" spans="2:28" ht="18.75" customHeight="1" x14ac:dyDescent="0.35">
      <c r="B532" s="195"/>
      <c r="C532" s="204" t="s">
        <v>55</v>
      </c>
      <c r="D532" s="214" t="s">
        <v>1040</v>
      </c>
      <c r="E532" s="200" t="s">
        <v>1041</v>
      </c>
      <c r="F532" s="199" t="s">
        <v>1042</v>
      </c>
      <c r="G532" s="199">
        <v>24939</v>
      </c>
      <c r="H532" s="199" t="s">
        <v>1043</v>
      </c>
      <c r="I532" s="199" t="s">
        <v>1044</v>
      </c>
      <c r="J532" s="202" t="s">
        <v>78</v>
      </c>
      <c r="K532" s="199" t="s">
        <v>517</v>
      </c>
      <c r="L532" s="201" t="s">
        <v>7551</v>
      </c>
      <c r="M532" s="199" t="s">
        <v>20</v>
      </c>
      <c r="N532" s="199"/>
      <c r="O532" s="199"/>
      <c r="P532" s="200" t="s">
        <v>20</v>
      </c>
      <c r="Q532" s="199" t="s">
        <v>20</v>
      </c>
      <c r="R532" s="200" t="s">
        <v>432</v>
      </c>
      <c r="S532" s="200" t="s">
        <v>7562</v>
      </c>
      <c r="T532" s="200" t="s">
        <v>7549</v>
      </c>
      <c r="U532" s="199">
        <v>0.61199999999999999</v>
      </c>
      <c r="V532" s="200" t="s">
        <v>7549</v>
      </c>
      <c r="W532" s="198">
        <v>78</v>
      </c>
      <c r="X532" s="197">
        <f>(1-VLOOKUP(R532,[4]Start!$H$33:$I$40,2,FALSE)/100)*W532</f>
        <v>69.42</v>
      </c>
      <c r="Y532" s="197">
        <f>VLOOKUP(Q532,[4]Start!$C$9:$D$15,2,FALSE)+VLOOKUP(Q532,[4]Start!$C$23:$D$29,2,FALSE)</f>
        <v>23.27</v>
      </c>
      <c r="Z532" s="196">
        <f>(Y532/U532)+[4]Start!$D$19*(VLOOKUP(Q532,[4]Start!$M$33:$N$39,2,FALSE)/U532)+VLOOKUP(R532,[4]Start!$C$33:$D$40,2,FALSE)</f>
        <v>47.602287581699343</v>
      </c>
      <c r="AA532" s="185"/>
      <c r="AB532" s="179"/>
    </row>
    <row r="533" spans="2:28" ht="18.75" customHeight="1" x14ac:dyDescent="0.35">
      <c r="B533" s="195"/>
      <c r="C533" s="204" t="s">
        <v>55</v>
      </c>
      <c r="D533" s="203" t="s">
        <v>549</v>
      </c>
      <c r="E533" s="200" t="s">
        <v>550</v>
      </c>
      <c r="F533" s="200" t="s">
        <v>551</v>
      </c>
      <c r="G533" s="207">
        <v>28237</v>
      </c>
      <c r="H533" s="200" t="s">
        <v>533</v>
      </c>
      <c r="I533" s="200"/>
      <c r="J533" s="202" t="s">
        <v>533</v>
      </c>
      <c r="K533" s="200" t="s">
        <v>552</v>
      </c>
      <c r="L533" s="201" t="s">
        <v>7551</v>
      </c>
      <c r="M533" s="206" t="s">
        <v>20</v>
      </c>
      <c r="N533" s="206"/>
      <c r="O533" s="206"/>
      <c r="P533" s="206" t="s">
        <v>20</v>
      </c>
      <c r="Q533" s="200" t="s">
        <v>20</v>
      </c>
      <c r="R533" s="200" t="s">
        <v>432</v>
      </c>
      <c r="S533" s="200" t="s">
        <v>7562</v>
      </c>
      <c r="T533" s="200" t="s">
        <v>7549</v>
      </c>
      <c r="U533" s="199">
        <v>0.61199999999999999</v>
      </c>
      <c r="V533" s="200" t="s">
        <v>7549</v>
      </c>
      <c r="W533" s="198">
        <v>444.5</v>
      </c>
      <c r="X533" s="197">
        <f>(1-VLOOKUP(R533,[4]Start!$H$33:$I$40,2,FALSE)/100)*W533</f>
        <v>395.60500000000002</v>
      </c>
      <c r="Y533" s="197">
        <f>VLOOKUP(Q533,[4]Start!$C$9:$D$15,2,FALSE)+VLOOKUP(Q533,[4]Start!$C$23:$D$29,2,FALSE)</f>
        <v>23.27</v>
      </c>
      <c r="Z533" s="196">
        <f>(Y533/U533)+[4]Start!$D$19*(VLOOKUP(Q533,[4]Start!$M$33:$N$39,2,FALSE)/U533)+VLOOKUP(R533,[4]Start!$C$33:$D$40,2,FALSE)</f>
        <v>47.602287581699343</v>
      </c>
      <c r="AA533" s="185"/>
      <c r="AB533" s="179"/>
    </row>
    <row r="534" spans="2:28" ht="18.75" customHeight="1" x14ac:dyDescent="0.35">
      <c r="B534" s="195"/>
      <c r="C534" s="204" t="s">
        <v>55</v>
      </c>
      <c r="D534" s="203" t="s">
        <v>365</v>
      </c>
      <c r="E534" s="200" t="s">
        <v>366</v>
      </c>
      <c r="F534" s="200" t="s">
        <v>367</v>
      </c>
      <c r="G534" s="207">
        <v>13353</v>
      </c>
      <c r="H534" s="200" t="s">
        <v>340</v>
      </c>
      <c r="I534" s="200" t="s">
        <v>368</v>
      </c>
      <c r="J534" s="202" t="s">
        <v>340</v>
      </c>
      <c r="K534" s="200"/>
      <c r="L534" s="201" t="s">
        <v>7561</v>
      </c>
      <c r="M534" s="200" t="s">
        <v>110</v>
      </c>
      <c r="N534" s="200" t="s">
        <v>20</v>
      </c>
      <c r="O534" s="200" t="s">
        <v>369</v>
      </c>
      <c r="P534" s="200" t="s">
        <v>20</v>
      </c>
      <c r="Q534" s="200" t="s">
        <v>20</v>
      </c>
      <c r="R534" s="200" t="s">
        <v>432</v>
      </c>
      <c r="S534" s="200" t="s">
        <v>7536</v>
      </c>
      <c r="T534" s="200" t="s">
        <v>7549</v>
      </c>
      <c r="U534" s="199">
        <v>0.35420000000000001</v>
      </c>
      <c r="V534" s="200" t="s">
        <v>7549</v>
      </c>
      <c r="W534" s="198">
        <v>15</v>
      </c>
      <c r="X534" s="197">
        <f>(1-VLOOKUP(R534,[4]Start!$H$33:$I$40,2,FALSE)/100)*W534</f>
        <v>13.35</v>
      </c>
      <c r="Y534" s="197">
        <f>VLOOKUP(Q534,[4]Start!$C$9:$D$15,2,FALSE)+VLOOKUP(Q534,[4]Start!$C$23:$D$29,2,FALSE)</f>
        <v>23.27</v>
      </c>
      <c r="Z534" s="196">
        <f>(Y534/U534)+[4]Start!$D$19*(VLOOKUP(Q534,[4]Start!$M$33:$N$39,2,FALSE)/U534)+VLOOKUP(R534,[4]Start!$C$33:$D$40,2,FALSE)</f>
        <v>81.157255787690573</v>
      </c>
      <c r="AA534" s="185"/>
      <c r="AB534" s="179"/>
    </row>
    <row r="535" spans="2:28" ht="18.75" customHeight="1" x14ac:dyDescent="0.35">
      <c r="B535" s="195"/>
      <c r="C535" s="204" t="s">
        <v>55</v>
      </c>
      <c r="D535" s="203" t="s">
        <v>2716</v>
      </c>
      <c r="E535" s="200" t="s">
        <v>2717</v>
      </c>
      <c r="F535" s="200" t="s">
        <v>2718</v>
      </c>
      <c r="G535" s="207">
        <v>66740</v>
      </c>
      <c r="H535" s="200" t="s">
        <v>2719</v>
      </c>
      <c r="I535" s="200"/>
      <c r="J535" s="202" t="s">
        <v>404</v>
      </c>
      <c r="K535" s="200"/>
      <c r="L535" s="201" t="s">
        <v>7515</v>
      </c>
      <c r="M535" s="200" t="s">
        <v>20</v>
      </c>
      <c r="N535" s="200"/>
      <c r="O535" s="200"/>
      <c r="P535" s="200" t="s">
        <v>20</v>
      </c>
      <c r="Q535" s="200" t="s">
        <v>20</v>
      </c>
      <c r="R535" s="200" t="s">
        <v>432</v>
      </c>
      <c r="S535" s="200" t="s">
        <v>7536</v>
      </c>
      <c r="T535" s="200" t="s">
        <v>7549</v>
      </c>
      <c r="U535" s="199">
        <v>0.40260000000000001</v>
      </c>
      <c r="V535" s="200" t="s">
        <v>7549</v>
      </c>
      <c r="W535" s="198">
        <v>22</v>
      </c>
      <c r="X535" s="197">
        <f>(1-VLOOKUP(R535,[4]Start!$H$33:$I$40,2,FALSE)/100)*W535</f>
        <v>19.580000000000002</v>
      </c>
      <c r="Y535" s="197">
        <f>VLOOKUP(Q535,[4]Start!$C$9:$D$15,2,FALSE)+VLOOKUP(Q535,[4]Start!$C$23:$D$29,2,FALSE)</f>
        <v>23.27</v>
      </c>
      <c r="Z535" s="196">
        <f>(Y535/U535)+[4]Start!$D$19*(VLOOKUP(Q535,[4]Start!$M$33:$N$39,2,FALSE)/U535)+VLOOKUP(R535,[4]Start!$C$33:$D$40,2,FALSE)</f>
        <v>71.580973671137599</v>
      </c>
      <c r="AA535" s="185"/>
      <c r="AB535" s="179"/>
    </row>
    <row r="536" spans="2:28" ht="18.75" customHeight="1" x14ac:dyDescent="0.35">
      <c r="B536" s="195"/>
      <c r="C536" s="204" t="s">
        <v>55</v>
      </c>
      <c r="D536" s="203" t="s">
        <v>2585</v>
      </c>
      <c r="E536" s="200" t="s">
        <v>715</v>
      </c>
      <c r="F536" s="206" t="s">
        <v>2586</v>
      </c>
      <c r="G536" s="210">
        <v>93055</v>
      </c>
      <c r="H536" s="209" t="s">
        <v>2586</v>
      </c>
      <c r="I536" s="206" t="s">
        <v>2587</v>
      </c>
      <c r="J536" s="199" t="s">
        <v>127</v>
      </c>
      <c r="K536" s="200"/>
      <c r="L536" s="201" t="s">
        <v>7560</v>
      </c>
      <c r="M536" s="200" t="s">
        <v>20</v>
      </c>
      <c r="N536" s="206"/>
      <c r="O536" s="200"/>
      <c r="P536" s="206" t="s">
        <v>20</v>
      </c>
      <c r="Q536" s="200" t="s">
        <v>20</v>
      </c>
      <c r="R536" s="200" t="s">
        <v>432</v>
      </c>
      <c r="S536" s="200" t="s">
        <v>7536</v>
      </c>
      <c r="T536" s="200" t="s">
        <v>7549</v>
      </c>
      <c r="U536" s="199">
        <v>0.3982</v>
      </c>
      <c r="V536" s="200" t="s">
        <v>7549</v>
      </c>
      <c r="W536" s="208">
        <v>10.6</v>
      </c>
      <c r="X536" s="197">
        <f>(1-VLOOKUP(R536,[4]Start!$H$33:$I$40,2,FALSE)/100)*W536</f>
        <v>9.4339999999999993</v>
      </c>
      <c r="Y536" s="197">
        <f>VLOOKUP(Q536,[4]Start!$C$9:$D$15,2,FALSE)+VLOOKUP(Q536,[4]Start!$C$23:$D$29,2,FALSE)</f>
        <v>23.27</v>
      </c>
      <c r="Z536" s="196">
        <f>(Y536/U536)+[4]Start!$D$19*(VLOOKUP(Q536,[4]Start!$M$33:$N$39,2,FALSE)/U536)+VLOOKUP(R536,[4]Start!$C$33:$D$40,2,FALSE)</f>
        <v>72.355349070818676</v>
      </c>
      <c r="AA536" s="185"/>
      <c r="AB536" s="179"/>
    </row>
    <row r="537" spans="2:28" ht="18.75" customHeight="1" x14ac:dyDescent="0.35">
      <c r="B537" s="195"/>
      <c r="C537" s="204" t="s">
        <v>55</v>
      </c>
      <c r="D537" s="203" t="s">
        <v>2590</v>
      </c>
      <c r="E537" s="199" t="s">
        <v>715</v>
      </c>
      <c r="F537" s="199" t="s">
        <v>2586</v>
      </c>
      <c r="G537" s="207">
        <v>93055</v>
      </c>
      <c r="H537" s="199" t="s">
        <v>2586</v>
      </c>
      <c r="I537" s="199" t="s">
        <v>2587</v>
      </c>
      <c r="J537" s="199" t="s">
        <v>127</v>
      </c>
      <c r="K537" s="199"/>
      <c r="L537" s="201" t="s">
        <v>7559</v>
      </c>
      <c r="M537" s="200" t="s">
        <v>20</v>
      </c>
      <c r="N537" s="206"/>
      <c r="O537" s="199"/>
      <c r="P537" s="206" t="s">
        <v>20</v>
      </c>
      <c r="Q537" s="200" t="s">
        <v>20</v>
      </c>
      <c r="R537" s="200" t="s">
        <v>432</v>
      </c>
      <c r="S537" s="200" t="s">
        <v>7536</v>
      </c>
      <c r="T537" s="200" t="s">
        <v>7549</v>
      </c>
      <c r="U537" s="199">
        <v>0.40260000000000001</v>
      </c>
      <c r="V537" s="200" t="s">
        <v>7549</v>
      </c>
      <c r="W537" s="197">
        <v>2.65</v>
      </c>
      <c r="X537" s="197">
        <f>(1-VLOOKUP(R537,[4]Start!$H$33:$I$40,2,FALSE)/100)*W537</f>
        <v>2.3584999999999998</v>
      </c>
      <c r="Y537" s="197">
        <f>VLOOKUP(Q537,[4]Start!$C$9:$D$15,2,FALSE)+VLOOKUP(Q537,[4]Start!$C$23:$D$29,2,FALSE)</f>
        <v>23.27</v>
      </c>
      <c r="Z537" s="196">
        <f>(Y537/U537)+[4]Start!$D$19*(VLOOKUP(Q537,[4]Start!$M$33:$N$39,2,FALSE)/U537)+VLOOKUP(R537,[4]Start!$C$33:$D$40,2,FALSE)</f>
        <v>71.580973671137599</v>
      </c>
      <c r="AA537" s="185"/>
      <c r="AB537" s="179"/>
    </row>
    <row r="538" spans="2:28" ht="18.75" customHeight="1" x14ac:dyDescent="0.35">
      <c r="B538" s="195"/>
      <c r="C538" s="204" t="s">
        <v>55</v>
      </c>
      <c r="D538" s="203" t="s">
        <v>2845</v>
      </c>
      <c r="E538" s="200" t="s">
        <v>2846</v>
      </c>
      <c r="F538" s="200" t="s">
        <v>2847</v>
      </c>
      <c r="G538" s="210">
        <v>66606</v>
      </c>
      <c r="H538" s="209" t="s">
        <v>2848</v>
      </c>
      <c r="I538" s="200" t="s">
        <v>2849</v>
      </c>
      <c r="J538" s="202" t="s">
        <v>404</v>
      </c>
      <c r="K538" s="200"/>
      <c r="L538" s="201" t="s">
        <v>7558</v>
      </c>
      <c r="M538" s="200" t="s">
        <v>20</v>
      </c>
      <c r="N538" s="200"/>
      <c r="O538" s="200"/>
      <c r="P538" s="206" t="s">
        <v>20</v>
      </c>
      <c r="Q538" s="200" t="s">
        <v>20</v>
      </c>
      <c r="R538" s="200" t="s">
        <v>209</v>
      </c>
      <c r="S538" s="200" t="s">
        <v>7539</v>
      </c>
      <c r="T538" s="200" t="s">
        <v>7549</v>
      </c>
      <c r="U538" s="199">
        <v>0.41639999999999999</v>
      </c>
      <c r="V538" s="200" t="s">
        <v>7549</v>
      </c>
      <c r="W538" s="208">
        <v>19.5</v>
      </c>
      <c r="X538" s="197">
        <f>(1-VLOOKUP(R538,[4]Start!$H$33:$I$40,2,FALSE)/100)*W538</f>
        <v>17.355</v>
      </c>
      <c r="Y538" s="197">
        <f>VLOOKUP(Q538,[4]Start!$C$9:$D$15,2,FALSE)+VLOOKUP(Q538,[4]Start!$C$23:$D$29,2,FALSE)</f>
        <v>23.27</v>
      </c>
      <c r="Z538" s="196">
        <f>(Y538/U538)+[4]Start!$D$19*(VLOOKUP(Q538,[4]Start!$M$33:$N$39,2,FALSE)/U538)+VLOOKUP(R538,[4]Start!$C$33:$D$40,2,FALSE)</f>
        <v>68.758405379442848</v>
      </c>
      <c r="AA538" s="185"/>
      <c r="AB538" s="179"/>
    </row>
    <row r="539" spans="2:28" ht="18.75" customHeight="1" x14ac:dyDescent="0.35">
      <c r="B539" s="195"/>
      <c r="C539" s="204" t="s">
        <v>55</v>
      </c>
      <c r="D539" s="203" t="s">
        <v>2422</v>
      </c>
      <c r="E539" s="200" t="s">
        <v>2423</v>
      </c>
      <c r="F539" s="200" t="s">
        <v>1793</v>
      </c>
      <c r="G539" s="207">
        <v>49084</v>
      </c>
      <c r="H539" s="200" t="s">
        <v>2424</v>
      </c>
      <c r="I539" s="200" t="s">
        <v>2425</v>
      </c>
      <c r="J539" s="202" t="s">
        <v>59</v>
      </c>
      <c r="K539" s="200"/>
      <c r="L539" s="201">
        <v>1962</v>
      </c>
      <c r="M539" s="200" t="s">
        <v>110</v>
      </c>
      <c r="N539" s="200" t="s">
        <v>2426</v>
      </c>
      <c r="O539" s="200" t="s">
        <v>2427</v>
      </c>
      <c r="P539" s="200" t="s">
        <v>26</v>
      </c>
      <c r="Q539" s="200" t="s">
        <v>16</v>
      </c>
      <c r="R539" s="200" t="s">
        <v>16</v>
      </c>
      <c r="S539" s="200" t="s">
        <v>7536</v>
      </c>
      <c r="T539" s="200" t="s">
        <v>7549</v>
      </c>
      <c r="U539" s="199">
        <v>0.33</v>
      </c>
      <c r="V539" s="200" t="s">
        <v>7535</v>
      </c>
      <c r="W539" s="198">
        <v>9.5</v>
      </c>
      <c r="X539" s="197">
        <f>(1-VLOOKUP(R539,[4]Start!$H$33:$I$40,2,FALSE)/100)*W539</f>
        <v>8.0749999999999993</v>
      </c>
      <c r="Y539" s="197">
        <f>VLOOKUP(Q539,[4]Start!$C$9:$D$15,2,FALSE)+VLOOKUP(Q539,[4]Start!$C$23:$D$29,2,FALSE)</f>
        <v>0</v>
      </c>
      <c r="Z539" s="196">
        <f>(Y539/U539)+[4]Start!$D$19*(VLOOKUP(Q539,[4]Start!$M$33:$N$39,2,FALSE)/U539)+VLOOKUP(R539,[4]Start!$C$33:$D$40,2,FALSE)</f>
        <v>1</v>
      </c>
      <c r="AA539" s="185"/>
      <c r="AB539" s="179"/>
    </row>
    <row r="540" spans="2:28" ht="18.75" customHeight="1" x14ac:dyDescent="0.35">
      <c r="B540" s="195"/>
      <c r="C540" s="204" t="s">
        <v>55</v>
      </c>
      <c r="D540" s="203" t="s">
        <v>2430</v>
      </c>
      <c r="E540" s="200" t="s">
        <v>2423</v>
      </c>
      <c r="F540" s="200" t="s">
        <v>92</v>
      </c>
      <c r="G540" s="207">
        <v>49084</v>
      </c>
      <c r="H540" s="200" t="s">
        <v>2424</v>
      </c>
      <c r="I540" s="200" t="s">
        <v>2425</v>
      </c>
      <c r="J540" s="202" t="s">
        <v>59</v>
      </c>
      <c r="K540" s="200"/>
      <c r="L540" s="201">
        <v>1972</v>
      </c>
      <c r="M540" s="200" t="s">
        <v>110</v>
      </c>
      <c r="N540" s="200" t="s">
        <v>2426</v>
      </c>
      <c r="O540" s="200" t="s">
        <v>2427</v>
      </c>
      <c r="P540" s="200" t="s">
        <v>26</v>
      </c>
      <c r="Q540" s="200" t="s">
        <v>16</v>
      </c>
      <c r="R540" s="200" t="s">
        <v>16</v>
      </c>
      <c r="S540" s="200" t="s">
        <v>7536</v>
      </c>
      <c r="T540" s="200" t="s">
        <v>7549</v>
      </c>
      <c r="U540" s="199">
        <v>0.33</v>
      </c>
      <c r="V540" s="200" t="s">
        <v>7535</v>
      </c>
      <c r="W540" s="198">
        <v>9.8000000000000007</v>
      </c>
      <c r="X540" s="197">
        <f>(1-VLOOKUP(R540,[4]Start!$H$33:$I$40,2,FALSE)/100)*W540</f>
        <v>8.33</v>
      </c>
      <c r="Y540" s="197">
        <f>VLOOKUP(Q540,[4]Start!$C$9:$D$15,2,FALSE)+VLOOKUP(Q540,[4]Start!$C$23:$D$29,2,FALSE)</f>
        <v>0</v>
      </c>
      <c r="Z540" s="196">
        <f>(Y540/U540)+[4]Start!$D$19*(VLOOKUP(Q540,[4]Start!$M$33:$N$39,2,FALSE)/U540)+VLOOKUP(R540,[4]Start!$C$33:$D$40,2,FALSE)</f>
        <v>1</v>
      </c>
      <c r="AA540" s="185"/>
      <c r="AB540" s="179"/>
    </row>
    <row r="541" spans="2:28" ht="18.75" customHeight="1" x14ac:dyDescent="0.35">
      <c r="B541" s="195"/>
      <c r="C541" s="204" t="s">
        <v>55</v>
      </c>
      <c r="D541" s="203" t="s">
        <v>2201</v>
      </c>
      <c r="E541" s="200" t="s">
        <v>2202</v>
      </c>
      <c r="F541" s="199"/>
      <c r="G541" s="199">
        <v>1468</v>
      </c>
      <c r="H541" s="199" t="s">
        <v>2198</v>
      </c>
      <c r="I541" s="199"/>
      <c r="J541" s="202" t="s">
        <v>170</v>
      </c>
      <c r="K541" s="199"/>
      <c r="L541" s="201" t="s">
        <v>7557</v>
      </c>
      <c r="M541" s="199" t="s">
        <v>20</v>
      </c>
      <c r="N541" s="199"/>
      <c r="O541" s="199"/>
      <c r="P541" s="206" t="s">
        <v>20</v>
      </c>
      <c r="Q541" s="200" t="s">
        <v>20</v>
      </c>
      <c r="R541" s="200" t="s">
        <v>432</v>
      </c>
      <c r="S541" s="200" t="s">
        <v>7541</v>
      </c>
      <c r="T541" s="200" t="s">
        <v>7535</v>
      </c>
      <c r="U541" s="199">
        <v>0.442</v>
      </c>
      <c r="V541" s="199" t="s">
        <v>7538</v>
      </c>
      <c r="W541" s="197">
        <v>33.9</v>
      </c>
      <c r="X541" s="197">
        <f>(1-VLOOKUP(R541,[4]Start!$H$33:$I$40,2,FALSE)/100)*W541</f>
        <v>30.170999999999999</v>
      </c>
      <c r="Y541" s="197">
        <f>VLOOKUP(Q541,[4]Start!$C$9:$D$15,2,FALSE)+VLOOKUP(Q541,[4]Start!$C$23:$D$29,2,FALSE)</f>
        <v>23.27</v>
      </c>
      <c r="Z541" s="196">
        <f>(Y541/U541)+[4]Start!$D$19*(VLOOKUP(Q541,[4]Start!$M$33:$N$39,2,FALSE)/U541)+VLOOKUP(R541,[4]Start!$C$33:$D$40,2,FALSE)</f>
        <v>65.333936651583713</v>
      </c>
      <c r="AA541" s="185"/>
      <c r="AB541" s="179"/>
    </row>
    <row r="542" spans="2:28" ht="18.75" customHeight="1" x14ac:dyDescent="0.35">
      <c r="B542" s="195"/>
      <c r="C542" s="204" t="s">
        <v>55</v>
      </c>
      <c r="D542" s="203" t="s">
        <v>1715</v>
      </c>
      <c r="E542" s="200" t="s">
        <v>1708</v>
      </c>
      <c r="F542" s="200" t="s">
        <v>1716</v>
      </c>
      <c r="G542" s="210">
        <v>50735</v>
      </c>
      <c r="H542" s="209" t="s">
        <v>1710</v>
      </c>
      <c r="I542" s="200" t="s">
        <v>1717</v>
      </c>
      <c r="J542" s="202" t="s">
        <v>54</v>
      </c>
      <c r="K542" s="200" t="s">
        <v>1718</v>
      </c>
      <c r="L542" s="201" t="s">
        <v>7556</v>
      </c>
      <c r="M542" s="200" t="s">
        <v>16</v>
      </c>
      <c r="N542" s="200" t="s">
        <v>16</v>
      </c>
      <c r="O542" s="200" t="s">
        <v>1712</v>
      </c>
      <c r="P542" s="206" t="s">
        <v>16</v>
      </c>
      <c r="Q542" s="200" t="s">
        <v>16</v>
      </c>
      <c r="R542" s="200" t="s">
        <v>16</v>
      </c>
      <c r="S542" s="200" t="s">
        <v>7536</v>
      </c>
      <c r="T542" s="200" t="s">
        <v>7549</v>
      </c>
      <c r="U542" s="199">
        <v>0.33</v>
      </c>
      <c r="V542" s="200" t="s">
        <v>7549</v>
      </c>
      <c r="W542" s="208">
        <v>18</v>
      </c>
      <c r="X542" s="197">
        <f>(1-VLOOKUP(R542,[4]Start!$H$33:$I$40,2,FALSE)/100)*W542</f>
        <v>15.299999999999999</v>
      </c>
      <c r="Y542" s="197">
        <f>VLOOKUP(Q542,[4]Start!$C$9:$D$15,2,FALSE)+VLOOKUP(Q542,[4]Start!$C$23:$D$29,2,FALSE)</f>
        <v>0</v>
      </c>
      <c r="Z542" s="196">
        <f>(Y542/U542)+[4]Start!$D$19*(VLOOKUP(Q542,[4]Start!$M$33:$N$39,2,FALSE)/U542)+VLOOKUP(R542,[4]Start!$C$33:$D$40,2,FALSE)</f>
        <v>1</v>
      </c>
      <c r="AA542" s="185"/>
      <c r="AB542" s="179"/>
    </row>
    <row r="543" spans="2:28" ht="18.75" customHeight="1" x14ac:dyDescent="0.35">
      <c r="B543" s="195"/>
      <c r="C543" s="204" t="s">
        <v>55</v>
      </c>
      <c r="D543" s="203" t="s">
        <v>1091</v>
      </c>
      <c r="E543" s="200" t="s">
        <v>865</v>
      </c>
      <c r="F543" s="199" t="s">
        <v>1092</v>
      </c>
      <c r="G543" s="199">
        <v>60327</v>
      </c>
      <c r="H543" s="199" t="s">
        <v>1070</v>
      </c>
      <c r="I543" s="199" t="s">
        <v>1089</v>
      </c>
      <c r="J543" s="202" t="s">
        <v>220</v>
      </c>
      <c r="K543" s="199" t="s">
        <v>1093</v>
      </c>
      <c r="L543" s="201" t="s">
        <v>7555</v>
      </c>
      <c r="M543" s="200" t="s">
        <v>110</v>
      </c>
      <c r="N543" s="199" t="s">
        <v>20</v>
      </c>
      <c r="O543" s="199" t="s">
        <v>32</v>
      </c>
      <c r="P543" s="199" t="s">
        <v>20</v>
      </c>
      <c r="Q543" s="199" t="s">
        <v>20</v>
      </c>
      <c r="R543" s="200" t="s">
        <v>432</v>
      </c>
      <c r="S543" s="200" t="s">
        <v>7536</v>
      </c>
      <c r="T543" s="200" t="s">
        <v>7549</v>
      </c>
      <c r="U543" s="199">
        <v>0.40479999999999999</v>
      </c>
      <c r="V543" s="200" t="s">
        <v>7549</v>
      </c>
      <c r="W543" s="198">
        <v>38.700000000000003</v>
      </c>
      <c r="X543" s="197">
        <f>(1-VLOOKUP(R543,[4]Start!$H$33:$I$40,2,FALSE)/100)*W543</f>
        <v>34.443000000000005</v>
      </c>
      <c r="Y543" s="197">
        <f>VLOOKUP(Q543,[4]Start!$C$9:$D$15,2,FALSE)+VLOOKUP(Q543,[4]Start!$C$23:$D$29,2,FALSE)</f>
        <v>23.27</v>
      </c>
      <c r="Z543" s="196">
        <f>(Y543/U543)+[4]Start!$D$19*(VLOOKUP(Q543,[4]Start!$M$33:$N$39,2,FALSE)/U543)+VLOOKUP(R543,[4]Start!$C$33:$D$40,2,FALSE)</f>
        <v>71.20009881422925</v>
      </c>
      <c r="AA543" s="185"/>
      <c r="AB543" s="179"/>
    </row>
    <row r="544" spans="2:28" ht="18.75" customHeight="1" x14ac:dyDescent="0.35">
      <c r="B544" s="195"/>
      <c r="C544" s="204" t="s">
        <v>55</v>
      </c>
      <c r="D544" s="203" t="s">
        <v>1755</v>
      </c>
      <c r="E544" s="200" t="s">
        <v>1756</v>
      </c>
      <c r="F544" s="199" t="s">
        <v>1757</v>
      </c>
      <c r="G544" s="213">
        <v>50997</v>
      </c>
      <c r="H544" s="199" t="s">
        <v>1710</v>
      </c>
      <c r="I544" s="199" t="s">
        <v>1758</v>
      </c>
      <c r="J544" s="199" t="s">
        <v>54</v>
      </c>
      <c r="K544" s="199"/>
      <c r="L544" s="201" t="s">
        <v>7554</v>
      </c>
      <c r="M544" s="212" t="s">
        <v>711</v>
      </c>
      <c r="N544" s="212" t="s">
        <v>1759</v>
      </c>
      <c r="O544" s="212"/>
      <c r="P544" s="212" t="s">
        <v>407</v>
      </c>
      <c r="Q544" s="200" t="s">
        <v>20</v>
      </c>
      <c r="R544" s="200" t="s">
        <v>432</v>
      </c>
      <c r="S544" s="200" t="s">
        <v>7536</v>
      </c>
      <c r="T544" s="200" t="s">
        <v>7549</v>
      </c>
      <c r="U544" s="199">
        <v>0.34100000000000003</v>
      </c>
      <c r="V544" s="199" t="s">
        <v>7538</v>
      </c>
      <c r="W544" s="197">
        <v>26.5</v>
      </c>
      <c r="X544" s="197">
        <f>(1-VLOOKUP(R544,[4]Start!$H$33:$I$40,2,FALSE)/100)*W544</f>
        <v>23.585000000000001</v>
      </c>
      <c r="Y544" s="197">
        <f>VLOOKUP(Q544,[4]Start!$C$9:$D$15,2,FALSE)+VLOOKUP(Q544,[4]Start!$C$23:$D$29,2,FALSE)</f>
        <v>23.27</v>
      </c>
      <c r="Z544" s="196">
        <f>(Y544/U544)+[4]Start!$D$19*(VLOOKUP(Q544,[4]Start!$M$33:$N$39,2,FALSE)/U544)+VLOOKUP(R544,[4]Start!$C$33:$D$40,2,FALSE)</f>
        <v>84.240762463343103</v>
      </c>
      <c r="AA544" s="185"/>
      <c r="AB544" s="179"/>
    </row>
    <row r="545" spans="2:28" ht="18.75" customHeight="1" x14ac:dyDescent="0.35">
      <c r="B545" s="195"/>
      <c r="C545" s="204" t="s">
        <v>55</v>
      </c>
      <c r="D545" s="203" t="s">
        <v>714</v>
      </c>
      <c r="E545" s="200" t="s">
        <v>715</v>
      </c>
      <c r="F545" s="200" t="s">
        <v>716</v>
      </c>
      <c r="G545" s="199">
        <v>84130</v>
      </c>
      <c r="H545" s="199" t="s">
        <v>717</v>
      </c>
      <c r="I545" s="199" t="s">
        <v>718</v>
      </c>
      <c r="J545" s="202" t="s">
        <v>127</v>
      </c>
      <c r="K545" s="199" t="s">
        <v>719</v>
      </c>
      <c r="L545" s="201" t="s">
        <v>7553</v>
      </c>
      <c r="M545" s="199" t="s">
        <v>20</v>
      </c>
      <c r="N545" s="199"/>
      <c r="O545" s="199"/>
      <c r="P545" s="199" t="s">
        <v>20</v>
      </c>
      <c r="Q545" s="199" t="s">
        <v>20</v>
      </c>
      <c r="R545" s="200" t="s">
        <v>432</v>
      </c>
      <c r="S545" s="200" t="s">
        <v>7536</v>
      </c>
      <c r="T545" s="200" t="s">
        <v>7549</v>
      </c>
      <c r="U545" s="199">
        <v>0.4037</v>
      </c>
      <c r="V545" s="200" t="s">
        <v>7549</v>
      </c>
      <c r="W545" s="198">
        <v>16</v>
      </c>
      <c r="X545" s="197">
        <f>(1-VLOOKUP(R545,[4]Start!$H$33:$I$40,2,FALSE)/100)*W545</f>
        <v>14.24</v>
      </c>
      <c r="Y545" s="197">
        <f>VLOOKUP(Q545,[4]Start!$C$9:$D$15,2,FALSE)+VLOOKUP(Q545,[4]Start!$C$23:$D$29,2,FALSE)</f>
        <v>23.27</v>
      </c>
      <c r="Z545" s="196">
        <f>(Y545/U545)+[4]Start!$D$19*(VLOOKUP(Q545,[4]Start!$M$33:$N$39,2,FALSE)/U545)+VLOOKUP(R545,[4]Start!$C$33:$D$40,2,FALSE)</f>
        <v>71.390017339608619</v>
      </c>
      <c r="AA545" s="185"/>
      <c r="AB545" s="179"/>
    </row>
    <row r="546" spans="2:28" ht="18.75" customHeight="1" x14ac:dyDescent="0.35">
      <c r="B546" s="195"/>
      <c r="C546" s="204" t="s">
        <v>55</v>
      </c>
      <c r="D546" s="203" t="s">
        <v>3383</v>
      </c>
      <c r="E546" s="200" t="s">
        <v>3384</v>
      </c>
      <c r="F546" s="200"/>
      <c r="G546" s="199">
        <v>72359</v>
      </c>
      <c r="H546" s="199" t="s">
        <v>3385</v>
      </c>
      <c r="I546" s="199" t="s">
        <v>3386</v>
      </c>
      <c r="J546" s="202" t="s">
        <v>57</v>
      </c>
      <c r="K546" s="199"/>
      <c r="L546" s="201" t="s">
        <v>7552</v>
      </c>
      <c r="M546" s="199" t="s">
        <v>711</v>
      </c>
      <c r="N546" s="199" t="s">
        <v>3387</v>
      </c>
      <c r="O546" s="199"/>
      <c r="P546" s="206" t="s">
        <v>407</v>
      </c>
      <c r="Q546" s="200" t="s">
        <v>7537</v>
      </c>
      <c r="R546" s="200" t="s">
        <v>7537</v>
      </c>
      <c r="S546" s="200" t="s">
        <v>7536</v>
      </c>
      <c r="T546" s="200" t="s">
        <v>7535</v>
      </c>
      <c r="U546" s="199">
        <v>0.33</v>
      </c>
      <c r="V546" s="200" t="s">
        <v>7535</v>
      </c>
      <c r="W546" s="198">
        <v>10.119999999999999</v>
      </c>
      <c r="X546" s="197">
        <f>(1-VLOOKUP(R546,[4]Start!$H$33:$I$40,2,FALSE)/100)*W546</f>
        <v>8.6019999999999985</v>
      </c>
      <c r="Y546" s="197">
        <f>VLOOKUP(Q546,[4]Start!$C$9:$D$15,2,FALSE)+VLOOKUP(Q546,[4]Start!$C$23:$D$29,2,FALSE)</f>
        <v>32.923832923832919</v>
      </c>
      <c r="Z546" s="196">
        <f>(Y546/U546)+[4]Start!$D$19*(VLOOKUP(Q546,[4]Start!$M$33:$N$39,2,FALSE)/U546)+VLOOKUP(R546,[4]Start!$C$33:$D$40,2,FALSE)</f>
        <v>116.72191795100883</v>
      </c>
      <c r="AA546" s="185"/>
      <c r="AB546" s="179"/>
    </row>
    <row r="547" spans="2:28" ht="18.75" customHeight="1" x14ac:dyDescent="0.35">
      <c r="B547" s="195"/>
      <c r="C547" s="204" t="s">
        <v>55</v>
      </c>
      <c r="D547" s="203" t="s">
        <v>3390</v>
      </c>
      <c r="E547" s="200" t="s">
        <v>1041</v>
      </c>
      <c r="F547" s="200" t="s">
        <v>3391</v>
      </c>
      <c r="G547" s="211">
        <v>24939</v>
      </c>
      <c r="H547" s="206" t="s">
        <v>1043</v>
      </c>
      <c r="I547" s="199" t="s">
        <v>1044</v>
      </c>
      <c r="J547" s="202" t="s">
        <v>78</v>
      </c>
      <c r="K547" s="199"/>
      <c r="L547" s="201" t="s">
        <v>7551</v>
      </c>
      <c r="M547" s="199" t="s">
        <v>110</v>
      </c>
      <c r="N547" s="199" t="s">
        <v>20</v>
      </c>
      <c r="O547" s="199" t="s">
        <v>692</v>
      </c>
      <c r="P547" s="199" t="s">
        <v>20</v>
      </c>
      <c r="Q547" s="199" t="s">
        <v>20</v>
      </c>
      <c r="R547" s="200" t="s">
        <v>432</v>
      </c>
      <c r="S547" s="200" t="s">
        <v>7536</v>
      </c>
      <c r="T547" s="200" t="s">
        <v>7549</v>
      </c>
      <c r="U547" s="199">
        <v>0.40260000000000001</v>
      </c>
      <c r="V547" s="200" t="s">
        <v>7549</v>
      </c>
      <c r="W547" s="198">
        <v>29</v>
      </c>
      <c r="X547" s="197">
        <f>(1-VLOOKUP(R547,[4]Start!$H$33:$I$40,2,FALSE)/100)*W547</f>
        <v>25.81</v>
      </c>
      <c r="Y547" s="197">
        <f>VLOOKUP(Q547,[4]Start!$C$9:$D$15,2,FALSE)+VLOOKUP(Q547,[4]Start!$C$23:$D$29,2,FALSE)</f>
        <v>23.27</v>
      </c>
      <c r="Z547" s="196">
        <f>(Y547/U547)+[4]Start!$D$19*(VLOOKUP(Q547,[4]Start!$M$33:$N$39,2,FALSE)/U547)+VLOOKUP(R547,[4]Start!$C$33:$D$40,2,FALSE)</f>
        <v>71.580973671137599</v>
      </c>
      <c r="AA547" s="185"/>
      <c r="AB547" s="179"/>
    </row>
    <row r="548" spans="2:28" ht="18.75" customHeight="1" x14ac:dyDescent="0.35">
      <c r="B548" s="195"/>
      <c r="C548" s="204" t="s">
        <v>55</v>
      </c>
      <c r="D548" s="203" t="s">
        <v>3393</v>
      </c>
      <c r="E548" s="199" t="s">
        <v>102</v>
      </c>
      <c r="F548" s="199" t="s">
        <v>3394</v>
      </c>
      <c r="G548" s="200">
        <v>70188</v>
      </c>
      <c r="H548" s="199" t="s">
        <v>2918</v>
      </c>
      <c r="I548" s="199"/>
      <c r="J548" s="199" t="s">
        <v>57</v>
      </c>
      <c r="K548" s="199" t="s">
        <v>3395</v>
      </c>
      <c r="L548" s="201" t="s">
        <v>7550</v>
      </c>
      <c r="M548" s="199" t="s">
        <v>20</v>
      </c>
      <c r="N548" s="206" t="s">
        <v>3396</v>
      </c>
      <c r="O548" s="199"/>
      <c r="P548" s="199" t="s">
        <v>20</v>
      </c>
      <c r="Q548" s="199" t="s">
        <v>20</v>
      </c>
      <c r="R548" s="200" t="s">
        <v>432</v>
      </c>
      <c r="S548" s="200" t="s">
        <v>7536</v>
      </c>
      <c r="T548" s="200" t="s">
        <v>7549</v>
      </c>
      <c r="U548" s="199">
        <v>0.40479999999999999</v>
      </c>
      <c r="V548" s="200" t="s">
        <v>7549</v>
      </c>
      <c r="W548" s="197">
        <v>29.151</v>
      </c>
      <c r="X548" s="197">
        <f>(1-VLOOKUP(R548,[4]Start!$H$33:$I$40,2,FALSE)/100)*W548</f>
        <v>25.944389999999999</v>
      </c>
      <c r="Y548" s="197">
        <f>VLOOKUP(Q548,[4]Start!$C$9:$D$15,2,FALSE)+VLOOKUP(Q548,[4]Start!$C$23:$D$29,2,FALSE)</f>
        <v>23.27</v>
      </c>
      <c r="Z548" s="196">
        <f>(Y548/U548)+[4]Start!$D$19*(VLOOKUP(Q548,[4]Start!$M$33:$N$39,2,FALSE)/U548)+VLOOKUP(R548,[4]Start!$C$33:$D$40,2,FALSE)</f>
        <v>71.20009881422925</v>
      </c>
      <c r="AA548" s="185"/>
      <c r="AB548" s="179"/>
    </row>
    <row r="549" spans="2:28" ht="18.75" customHeight="1" x14ac:dyDescent="0.35">
      <c r="B549" s="195"/>
      <c r="C549" s="204" t="s">
        <v>55</v>
      </c>
      <c r="D549" s="203" t="s">
        <v>748</v>
      </c>
      <c r="E549" s="200" t="s">
        <v>741</v>
      </c>
      <c r="F549" s="200" t="s">
        <v>749</v>
      </c>
      <c r="G549" s="210">
        <v>1099</v>
      </c>
      <c r="H549" s="209" t="s">
        <v>743</v>
      </c>
      <c r="I549" s="200" t="s">
        <v>750</v>
      </c>
      <c r="J549" s="202" t="s">
        <v>170</v>
      </c>
      <c r="K549" s="200" t="s">
        <v>749</v>
      </c>
      <c r="L549" s="201" t="s">
        <v>7548</v>
      </c>
      <c r="M549" s="200" t="s">
        <v>20</v>
      </c>
      <c r="N549" s="200"/>
      <c r="O549" s="200"/>
      <c r="P549" s="206" t="s">
        <v>20</v>
      </c>
      <c r="Q549" s="200" t="s">
        <v>20</v>
      </c>
      <c r="R549" s="200" t="s">
        <v>432</v>
      </c>
      <c r="S549" s="200" t="s">
        <v>7541</v>
      </c>
      <c r="T549" s="200" t="s">
        <v>7535</v>
      </c>
      <c r="U549" s="199">
        <v>0.45600000000000002</v>
      </c>
      <c r="V549" s="199" t="s">
        <v>7538</v>
      </c>
      <c r="W549" s="208">
        <v>11.5</v>
      </c>
      <c r="X549" s="197">
        <f>(1-VLOOKUP(R549,[4]Start!$H$33:$I$40,2,FALSE)/100)*W549</f>
        <v>10.234999999999999</v>
      </c>
      <c r="Y549" s="197">
        <f>VLOOKUP(Q549,[4]Start!$C$9:$D$15,2,FALSE)+VLOOKUP(Q549,[4]Start!$C$23:$D$29,2,FALSE)</f>
        <v>23.27</v>
      </c>
      <c r="Z549" s="196">
        <f>(Y549/U549)+[4]Start!$D$19*(VLOOKUP(Q549,[4]Start!$M$33:$N$39,2,FALSE)/U549)+VLOOKUP(R549,[4]Start!$C$33:$D$40,2,FALSE)</f>
        <v>63.374122807017542</v>
      </c>
      <c r="AA549" s="185"/>
      <c r="AB549" s="179"/>
    </row>
    <row r="550" spans="2:28" ht="18.75" customHeight="1" x14ac:dyDescent="0.35">
      <c r="B550" s="195"/>
      <c r="C550" s="204" t="s">
        <v>55</v>
      </c>
      <c r="D550" s="203" t="s">
        <v>675</v>
      </c>
      <c r="E550" s="200" t="s">
        <v>676</v>
      </c>
      <c r="F550" s="200" t="s">
        <v>677</v>
      </c>
      <c r="G550" s="207">
        <v>7546</v>
      </c>
      <c r="H550" s="200" t="s">
        <v>678</v>
      </c>
      <c r="I550" s="200"/>
      <c r="J550" s="202" t="s">
        <v>169</v>
      </c>
      <c r="K550" s="200"/>
      <c r="L550" s="201" t="s">
        <v>7546</v>
      </c>
      <c r="M550" s="200" t="s">
        <v>20</v>
      </c>
      <c r="N550" s="200"/>
      <c r="O550" s="200"/>
      <c r="P550" s="206" t="s">
        <v>20</v>
      </c>
      <c r="Q550" s="200" t="s">
        <v>20</v>
      </c>
      <c r="R550" s="200" t="s">
        <v>432</v>
      </c>
      <c r="S550" s="200" t="s">
        <v>7541</v>
      </c>
      <c r="T550" s="200" t="s">
        <v>7547</v>
      </c>
      <c r="U550" s="199">
        <v>0.45600000000000002</v>
      </c>
      <c r="V550" s="199" t="s">
        <v>7538</v>
      </c>
      <c r="W550" s="198">
        <v>17.3</v>
      </c>
      <c r="X550" s="197">
        <f>(1-VLOOKUP(R550,[4]Start!$H$33:$I$40,2,FALSE)/100)*W550</f>
        <v>15.397</v>
      </c>
      <c r="Y550" s="197">
        <f>VLOOKUP(Q550,[4]Start!$C$9:$D$15,2,FALSE)+VLOOKUP(Q550,[4]Start!$C$23:$D$29,2,FALSE)</f>
        <v>23.27</v>
      </c>
      <c r="Z550" s="196">
        <f>(Y550/U550)+[4]Start!$D$19*(VLOOKUP(Q550,[4]Start!$M$33:$N$39,2,FALSE)/U550)+VLOOKUP(R550,[4]Start!$C$33:$D$40,2,FALSE)</f>
        <v>63.374122807017542</v>
      </c>
      <c r="AA550" s="185"/>
      <c r="AB550" s="179"/>
    </row>
    <row r="551" spans="2:28" ht="18.75" customHeight="1" x14ac:dyDescent="0.35">
      <c r="B551" s="195"/>
      <c r="C551" s="204" t="s">
        <v>55</v>
      </c>
      <c r="D551" s="203" t="s">
        <v>680</v>
      </c>
      <c r="E551" s="200" t="s">
        <v>676</v>
      </c>
      <c r="F551" s="200" t="s">
        <v>681</v>
      </c>
      <c r="G551" s="207">
        <v>7549</v>
      </c>
      <c r="H551" s="200" t="s">
        <v>678</v>
      </c>
      <c r="I551" s="200"/>
      <c r="J551" s="202" t="s">
        <v>169</v>
      </c>
      <c r="K551" s="200"/>
      <c r="L551" s="201" t="s">
        <v>7546</v>
      </c>
      <c r="M551" s="206" t="s">
        <v>20</v>
      </c>
      <c r="N551" s="206"/>
      <c r="O551" s="206"/>
      <c r="P551" s="206" t="s">
        <v>20</v>
      </c>
      <c r="Q551" s="200" t="s">
        <v>20</v>
      </c>
      <c r="R551" s="200" t="s">
        <v>432</v>
      </c>
      <c r="S551" s="200" t="s">
        <v>7541</v>
      </c>
      <c r="T551" s="200" t="s">
        <v>7545</v>
      </c>
      <c r="U551" s="199">
        <v>0.45600000000000002</v>
      </c>
      <c r="V551" s="199" t="s">
        <v>7538</v>
      </c>
      <c r="W551" s="198">
        <v>22.05</v>
      </c>
      <c r="X551" s="197">
        <f>(1-VLOOKUP(R551,[4]Start!$H$33:$I$40,2,FALSE)/100)*W551</f>
        <v>19.624500000000001</v>
      </c>
      <c r="Y551" s="197">
        <f>VLOOKUP(Q551,[4]Start!$C$9:$D$15,2,FALSE)+VLOOKUP(Q551,[4]Start!$C$23:$D$29,2,FALSE)</f>
        <v>23.27</v>
      </c>
      <c r="Z551" s="196">
        <f>(Y551/U551)+[4]Start!$D$19*(VLOOKUP(Q551,[4]Start!$M$33:$N$39,2,FALSE)/U551)+VLOOKUP(R551,[4]Start!$C$33:$D$40,2,FALSE)</f>
        <v>63.374122807017542</v>
      </c>
      <c r="AA551" s="185"/>
      <c r="AB551" s="179"/>
    </row>
    <row r="552" spans="2:28" ht="18.75" customHeight="1" x14ac:dyDescent="0.35">
      <c r="B552" s="195"/>
      <c r="C552" s="204" t="s">
        <v>55</v>
      </c>
      <c r="D552" s="203" t="s">
        <v>3401</v>
      </c>
      <c r="E552" s="199" t="s">
        <v>7544</v>
      </c>
      <c r="F552" s="199" t="s">
        <v>3402</v>
      </c>
      <c r="G552" s="201">
        <v>36433</v>
      </c>
      <c r="H552" s="199" t="s">
        <v>247</v>
      </c>
      <c r="I552" s="199"/>
      <c r="J552" s="199" t="s">
        <v>169</v>
      </c>
      <c r="K552" s="199" t="s">
        <v>3402</v>
      </c>
      <c r="L552" s="201" t="s">
        <v>7543</v>
      </c>
      <c r="M552" s="199" t="s">
        <v>20</v>
      </c>
      <c r="N552" s="206"/>
      <c r="O552" s="199"/>
      <c r="P552" s="199" t="s">
        <v>20</v>
      </c>
      <c r="Q552" s="199" t="s">
        <v>20</v>
      </c>
      <c r="R552" s="200" t="s">
        <v>432</v>
      </c>
      <c r="S552" s="200" t="s">
        <v>7541</v>
      </c>
      <c r="T552" s="200" t="s">
        <v>7542</v>
      </c>
      <c r="U552" s="199">
        <v>0.45600000000000002</v>
      </c>
      <c r="V552" s="199" t="s">
        <v>7538</v>
      </c>
      <c r="W552" s="197">
        <v>10</v>
      </c>
      <c r="X552" s="197">
        <f>(1-VLOOKUP(R552,[4]Start!$H$33:$I$40,2,FALSE)/100)*W552</f>
        <v>8.9</v>
      </c>
      <c r="Y552" s="197">
        <f>VLOOKUP(Q552,[4]Start!$C$9:$D$15,2,FALSE)+VLOOKUP(Q552,[4]Start!$C$23:$D$29,2,FALSE)</f>
        <v>23.27</v>
      </c>
      <c r="Z552" s="196">
        <f>(Y552/U552)+[4]Start!$D$19*(VLOOKUP(Q552,[4]Start!$M$33:$N$39,2,FALSE)/U552)+VLOOKUP(R552,[4]Start!$C$33:$D$40,2,FALSE)</f>
        <v>63.374122807017542</v>
      </c>
      <c r="AA552" s="185"/>
      <c r="AB552" s="179"/>
    </row>
    <row r="553" spans="2:28" ht="18.75" customHeight="1" x14ac:dyDescent="0.35">
      <c r="B553" s="195"/>
      <c r="C553" s="204" t="s">
        <v>55</v>
      </c>
      <c r="D553" s="203" t="s">
        <v>3403</v>
      </c>
      <c r="E553" s="199" t="s">
        <v>715</v>
      </c>
      <c r="F553" s="199" t="s">
        <v>3404</v>
      </c>
      <c r="G553" s="201">
        <v>84030</v>
      </c>
      <c r="H553" s="199" t="s">
        <v>3405</v>
      </c>
      <c r="I553" s="199"/>
      <c r="J553" s="199" t="s">
        <v>127</v>
      </c>
      <c r="K553" s="199" t="s">
        <v>3404</v>
      </c>
      <c r="L553" s="201"/>
      <c r="M553" s="199" t="s">
        <v>20</v>
      </c>
      <c r="N553" s="206"/>
      <c r="O553" s="199"/>
      <c r="P553" s="199" t="s">
        <v>20</v>
      </c>
      <c r="Q553" s="199" t="s">
        <v>20</v>
      </c>
      <c r="R553" s="200" t="s">
        <v>432</v>
      </c>
      <c r="S553" s="200" t="s">
        <v>7541</v>
      </c>
      <c r="T553" s="200" t="s">
        <v>7540</v>
      </c>
      <c r="U553" s="199">
        <v>0.45600000000000002</v>
      </c>
      <c r="V553" s="199" t="s">
        <v>7538</v>
      </c>
      <c r="W553" s="197">
        <v>17.600000000000001</v>
      </c>
      <c r="X553" s="197">
        <f>(1-VLOOKUP(R553,[4]Start!$H$33:$I$40,2,FALSE)/100)*W553</f>
        <v>15.664000000000001</v>
      </c>
      <c r="Y553" s="197">
        <f>VLOOKUP(Q553,[4]Start!$C$9:$D$15,2,FALSE)+VLOOKUP(Q553,[4]Start!$C$23:$D$29,2,FALSE)</f>
        <v>23.27</v>
      </c>
      <c r="Z553" s="196">
        <f>(Y553/U553)+[4]Start!$D$19*(VLOOKUP(Q553,[4]Start!$M$33:$N$39,2,FALSE)/U553)+VLOOKUP(R553,[4]Start!$C$33:$D$40,2,FALSE)</f>
        <v>63.374122807017542</v>
      </c>
      <c r="AA553" s="185"/>
      <c r="AB553" s="179"/>
    </row>
    <row r="554" spans="2:28" ht="18.75" customHeight="1" x14ac:dyDescent="0.35">
      <c r="B554" s="195"/>
      <c r="C554" s="205" t="s">
        <v>55</v>
      </c>
      <c r="D554" s="203"/>
      <c r="E554" s="200" t="s">
        <v>3408</v>
      </c>
      <c r="F554" s="200"/>
      <c r="G554" s="201"/>
      <c r="H554" s="200"/>
      <c r="I554" s="200"/>
      <c r="J554" s="202"/>
      <c r="K554" s="200"/>
      <c r="L554" s="201"/>
      <c r="M554" s="200" t="s">
        <v>16</v>
      </c>
      <c r="N554" s="200"/>
      <c r="O554" s="200"/>
      <c r="P554" s="200" t="s">
        <v>16</v>
      </c>
      <c r="Q554" s="200" t="s">
        <v>16</v>
      </c>
      <c r="R554" s="200" t="s">
        <v>16</v>
      </c>
      <c r="S554" s="200" t="s">
        <v>7536</v>
      </c>
      <c r="T554" s="200" t="s">
        <v>7535</v>
      </c>
      <c r="U554" s="199">
        <v>0.33</v>
      </c>
      <c r="V554" s="200" t="s">
        <v>7535</v>
      </c>
      <c r="W554" s="197">
        <v>118.6865</v>
      </c>
      <c r="X554" s="197">
        <f>(1-VLOOKUP(R554,[4]Start!$H$33:$I$40,2,FALSE)/100)*W554</f>
        <v>100.88352499999999</v>
      </c>
      <c r="Y554" s="197">
        <f>VLOOKUP(Q554,[4]Start!$C$9:$D$15,2,FALSE)+VLOOKUP(Q554,[4]Start!$C$23:$D$29,2,FALSE)</f>
        <v>0</v>
      </c>
      <c r="Z554" s="196">
        <f>(Y554/U554)+[4]Start!$D$19*(VLOOKUP(Q554,[4]Start!$M$33:$N$39,2,FALSE)/U554)+VLOOKUP(R554,[4]Start!$C$33:$D$40,2,FALSE)</f>
        <v>1</v>
      </c>
      <c r="AA554" s="185"/>
      <c r="AB554" s="179"/>
    </row>
    <row r="555" spans="2:28" ht="18.75" customHeight="1" x14ac:dyDescent="0.35">
      <c r="B555" s="195"/>
      <c r="C555" s="204" t="s">
        <v>55</v>
      </c>
      <c r="D555" s="203"/>
      <c r="E555" s="200" t="s">
        <v>3408</v>
      </c>
      <c r="F555" s="199"/>
      <c r="G555" s="201"/>
      <c r="H555" s="200"/>
      <c r="I555" s="200"/>
      <c r="J555" s="202"/>
      <c r="K555" s="200"/>
      <c r="L555" s="201"/>
      <c r="M555" s="199" t="s">
        <v>18</v>
      </c>
      <c r="N555" s="199"/>
      <c r="O555" s="200"/>
      <c r="P555" s="200" t="s">
        <v>18</v>
      </c>
      <c r="Q555" s="200" t="s">
        <v>18</v>
      </c>
      <c r="R555" s="200" t="s">
        <v>18</v>
      </c>
      <c r="S555" s="200" t="s">
        <v>7536</v>
      </c>
      <c r="T555" s="200" t="s">
        <v>7535</v>
      </c>
      <c r="U555" s="199">
        <v>0.376</v>
      </c>
      <c r="V555" s="199" t="s">
        <v>7538</v>
      </c>
      <c r="W555" s="197">
        <v>22.718</v>
      </c>
      <c r="X555" s="197">
        <f>(1-VLOOKUP(R555,[4]Start!$H$33:$I$40,2,FALSE)/100)*W555</f>
        <v>19.764659999999999</v>
      </c>
      <c r="Y555" s="197">
        <f>VLOOKUP(Q555,[4]Start!$C$9:$D$15,2,FALSE)+VLOOKUP(Q555,[4]Start!$C$23:$D$29,2,FALSE)</f>
        <v>3.1</v>
      </c>
      <c r="Z555" s="196">
        <f>(Y555/U555)+[4]Start!$D$19*(VLOOKUP(Q555,[4]Start!$M$33:$N$39,2,FALSE)/U555)+VLOOKUP(R555,[4]Start!$C$33:$D$40,2,FALSE)</f>
        <v>36.376595744680856</v>
      </c>
      <c r="AA555" s="185"/>
      <c r="AB555" s="179"/>
    </row>
    <row r="556" spans="2:28" ht="18.75" customHeight="1" x14ac:dyDescent="0.35">
      <c r="B556" s="195"/>
      <c r="C556" s="204" t="s">
        <v>55</v>
      </c>
      <c r="D556" s="203"/>
      <c r="E556" s="200" t="s">
        <v>3408</v>
      </c>
      <c r="F556" s="199"/>
      <c r="G556" s="201"/>
      <c r="H556" s="200"/>
      <c r="I556" s="200"/>
      <c r="J556" s="202"/>
      <c r="K556" s="200"/>
      <c r="L556" s="201"/>
      <c r="M556" s="199" t="s">
        <v>32</v>
      </c>
      <c r="N556" s="199"/>
      <c r="O556" s="200"/>
      <c r="P556" s="200" t="s">
        <v>32</v>
      </c>
      <c r="Q556" s="200" t="s">
        <v>32</v>
      </c>
      <c r="R556" s="200" t="s">
        <v>32</v>
      </c>
      <c r="S556" s="200" t="s">
        <v>7536</v>
      </c>
      <c r="T556" s="200" t="s">
        <v>7535</v>
      </c>
      <c r="U556" s="199">
        <v>0.375</v>
      </c>
      <c r="V556" s="199" t="s">
        <v>7538</v>
      </c>
      <c r="W556" s="197">
        <v>14.3</v>
      </c>
      <c r="X556" s="197">
        <f>(1-VLOOKUP(R556,[4]Start!$H$33:$I$40,2,FALSE)/100)*W556</f>
        <v>11.154000000000002</v>
      </c>
      <c r="Y556" s="197">
        <f>VLOOKUP(Q556,[4]Start!$C$9:$D$15,2,FALSE)+VLOOKUP(Q556,[4]Start!$C$23:$D$29,2,FALSE)</f>
        <v>12.53</v>
      </c>
      <c r="Z556" s="196">
        <f>(Y556/U556)+[4]Start!$D$19*(VLOOKUP(Q556,[4]Start!$M$33:$N$39,2,FALSE)/U556)+VLOOKUP(R556,[4]Start!$C$33:$D$40,2,FALSE)</f>
        <v>56.82053333333333</v>
      </c>
      <c r="AA556" s="185"/>
      <c r="AB556" s="179"/>
    </row>
    <row r="557" spans="2:28" ht="18.75" customHeight="1" x14ac:dyDescent="0.35">
      <c r="B557" s="195"/>
      <c r="C557" s="204" t="s">
        <v>55</v>
      </c>
      <c r="D557" s="203"/>
      <c r="E557" s="200" t="s">
        <v>3408</v>
      </c>
      <c r="F557" s="200"/>
      <c r="G557" s="201"/>
      <c r="H557" s="200"/>
      <c r="I557" s="200"/>
      <c r="J557" s="202"/>
      <c r="K557" s="200"/>
      <c r="L557" s="201"/>
      <c r="M557" s="200" t="s">
        <v>20</v>
      </c>
      <c r="N557" s="200"/>
      <c r="O557" s="200"/>
      <c r="P557" s="200" t="s">
        <v>20</v>
      </c>
      <c r="Q557" s="200" t="s">
        <v>20</v>
      </c>
      <c r="R557" s="200" t="s">
        <v>209</v>
      </c>
      <c r="S557" s="200" t="s">
        <v>7539</v>
      </c>
      <c r="T557" s="200" t="s">
        <v>7535</v>
      </c>
      <c r="U557" s="199">
        <v>0.35399999999999998</v>
      </c>
      <c r="V557" s="199" t="s">
        <v>7538</v>
      </c>
      <c r="W557" s="198">
        <v>3328.1768078703249</v>
      </c>
      <c r="X557" s="197">
        <f>(1-VLOOKUP(R557,[4]Start!$H$33:$I$40,2,FALSE)/100)*W557</f>
        <v>2962.0773590045892</v>
      </c>
      <c r="Y557" s="197">
        <f>VLOOKUP(Q557,[4]Start!$C$9:$D$15,2,FALSE)+VLOOKUP(Q557,[4]Start!$C$23:$D$29,2,FALSE)</f>
        <v>23.27</v>
      </c>
      <c r="Z557" s="196">
        <f>(Y557/U557)+[4]Start!$D$19*(VLOOKUP(Q557,[4]Start!$M$33:$N$39,2,FALSE)/U557)+VLOOKUP(R557,[4]Start!$C$33:$D$40,2,FALSE)</f>
        <v>80.702259887005653</v>
      </c>
      <c r="AA557" s="185"/>
      <c r="AB557" s="179"/>
    </row>
    <row r="558" spans="2:28" ht="18.75" customHeight="1" x14ac:dyDescent="0.35">
      <c r="B558" s="195"/>
      <c r="C558" s="204" t="s">
        <v>55</v>
      </c>
      <c r="D558" s="203"/>
      <c r="E558" s="200" t="s">
        <v>3408</v>
      </c>
      <c r="F558" s="200"/>
      <c r="G558" s="201"/>
      <c r="H558" s="200"/>
      <c r="I558" s="200"/>
      <c r="J558" s="202"/>
      <c r="K558" s="200"/>
      <c r="L558" s="201"/>
      <c r="M558" s="200" t="s">
        <v>27</v>
      </c>
      <c r="N558" s="200"/>
      <c r="O558" s="200"/>
      <c r="P558" s="200" t="s">
        <v>27</v>
      </c>
      <c r="Q558" s="200" t="s">
        <v>559</v>
      </c>
      <c r="R558" s="200" t="s">
        <v>559</v>
      </c>
      <c r="S558" s="200" t="s">
        <v>7536</v>
      </c>
      <c r="T558" s="200" t="s">
        <v>7535</v>
      </c>
      <c r="U558" s="199">
        <v>0.374</v>
      </c>
      <c r="V558" s="199" t="s">
        <v>7538</v>
      </c>
      <c r="W558" s="198">
        <v>407.55932512967502</v>
      </c>
      <c r="X558" s="197">
        <f>(1-VLOOKUP(R558,[4]Start!$H$33:$I$40,2,FALSE)/100)*W558</f>
        <v>346.42542636022375</v>
      </c>
      <c r="Y558" s="197">
        <f>VLOOKUP(Q558,[4]Start!$C$9:$D$15,2,FALSE)+VLOOKUP(Q558,[4]Start!$C$23:$D$29,2,FALSE)</f>
        <v>33.223832923832894</v>
      </c>
      <c r="Z558" s="196">
        <f>(Y558/U558)+[4]Start!$D$19*(VLOOKUP(Q558,[4]Start!$M$33:$N$39,2,FALSE)/U558)+VLOOKUP(R558,[4]Start!$C$33:$D$40,2,FALSE)</f>
        <v>108.25089017067619</v>
      </c>
      <c r="AA558" s="185"/>
      <c r="AB558" s="179"/>
    </row>
    <row r="559" spans="2:28" ht="18.75" customHeight="1" thickBot="1" x14ac:dyDescent="0.4">
      <c r="B559" s="195"/>
      <c r="C559" s="194" t="s">
        <v>55</v>
      </c>
      <c r="D559" s="193"/>
      <c r="E559" s="189" t="s">
        <v>3408</v>
      </c>
      <c r="F559" s="189"/>
      <c r="G559" s="191"/>
      <c r="H559" s="189"/>
      <c r="I559" s="189"/>
      <c r="J559" s="192"/>
      <c r="K559" s="189"/>
      <c r="L559" s="191"/>
      <c r="M559" s="189" t="s">
        <v>711</v>
      </c>
      <c r="N559" s="189"/>
      <c r="O559" s="189"/>
      <c r="P559" s="189" t="s">
        <v>407</v>
      </c>
      <c r="Q559" s="189" t="s">
        <v>7537</v>
      </c>
      <c r="R559" s="189" t="s">
        <v>7537</v>
      </c>
      <c r="S559" s="189" t="s">
        <v>7536</v>
      </c>
      <c r="T559" s="189" t="s">
        <v>7535</v>
      </c>
      <c r="U559" s="190">
        <v>0.33</v>
      </c>
      <c r="V559" s="189" t="s">
        <v>7535</v>
      </c>
      <c r="W559" s="188">
        <v>487.56326999999999</v>
      </c>
      <c r="X559" s="187">
        <f>(1-VLOOKUP(R559,[4]Start!$H$33:$I$40,2,FALSE)/100)*W559</f>
        <v>414.42877949999996</v>
      </c>
      <c r="Y559" s="187">
        <f>VLOOKUP(Q559,[4]Start!$C$9:$D$15,2,FALSE)+VLOOKUP(Q559,[4]Start!$C$23:$D$29,2,FALSE)</f>
        <v>32.923832923832919</v>
      </c>
      <c r="Z559" s="186">
        <f>(Y559/U559)+[4]Start!$D$19*(VLOOKUP(Q559,[4]Start!$M$33:$N$39,2,FALSE)/U559)+VLOOKUP(R559,[4]Start!$C$33:$D$40,2,FALSE)</f>
        <v>116.72191795100883</v>
      </c>
      <c r="AA559" s="185"/>
      <c r="AB559" s="179"/>
    </row>
    <row r="560" spans="2:28" ht="15" thickBot="1" x14ac:dyDescent="0.4">
      <c r="B560" s="184"/>
      <c r="C560" s="182"/>
      <c r="D560" s="182"/>
      <c r="E560" s="182"/>
      <c r="F560" s="182"/>
      <c r="G560" s="182"/>
      <c r="H560" s="182"/>
      <c r="I560" s="182"/>
      <c r="J560" s="182"/>
      <c r="K560" s="183"/>
      <c r="L560" s="182"/>
      <c r="M560" s="182"/>
      <c r="N560" s="182"/>
      <c r="O560" s="182"/>
      <c r="P560" s="182"/>
      <c r="Q560" s="182"/>
      <c r="R560" s="182"/>
      <c r="S560" s="182"/>
      <c r="T560" s="182"/>
      <c r="U560" s="182"/>
      <c r="V560" s="182"/>
      <c r="W560" s="182"/>
      <c r="X560" s="182"/>
      <c r="Y560" s="182"/>
      <c r="Z560" s="182"/>
      <c r="AA560" s="181"/>
    </row>
  </sheetData>
  <sheetProtection algorithmName="SHA-512" hashValue="FoaAI0uzR9eXEjzw/RsMqEF3/LfdsbD2ZscceJd3OV2OwrAkGgZY2B0hHzY4iMyZqaOjs5ybeAdhryR7KB8ctA==" saltValue="5/x5GKmec3Xh/HnEbm8Lyg==" spinCount="100000" sheet="1" objects="1" scenarios="1" sort="0" autoFilter="0" pivotTables="0"/>
  <autoFilter ref="C10:Z559" xr:uid="{00000000-0009-0000-0000-000004000000}">
    <sortState xmlns:xlrd2="http://schemas.microsoft.com/office/spreadsheetml/2017/richdata2" ref="C11:Z559">
      <sortCondition ref="D10:D559"/>
    </sortState>
  </autoFilter>
  <mergeCells count="1">
    <mergeCell ref="C7:K7"/>
  </mergeCells>
  <conditionalFormatting sqref="D11:D20">
    <cfRule type="cellIs" dxfId="8" priority="9" operator="equal">
      <formula>"(optional)"</formula>
    </cfRule>
  </conditionalFormatting>
  <conditionalFormatting sqref="E11:L20">
    <cfRule type="cellIs" dxfId="7" priority="8" operator="equal">
      <formula>"(optional)"</formula>
    </cfRule>
  </conditionalFormatting>
  <conditionalFormatting sqref="M11:M20">
    <cfRule type="cellIs" dxfId="6" priority="7" operator="equal">
      <formula>"(optional)"</formula>
    </cfRule>
  </conditionalFormatting>
  <conditionalFormatting sqref="S11:S20">
    <cfRule type="cellIs" dxfId="5" priority="6" operator="equal">
      <formula>"(optional)"</formula>
    </cfRule>
  </conditionalFormatting>
  <conditionalFormatting sqref="T11:T20">
    <cfRule type="cellIs" dxfId="4" priority="5" operator="equal">
      <formula>"(optional)"</formula>
    </cfRule>
  </conditionalFormatting>
  <conditionalFormatting sqref="V11:V20">
    <cfRule type="cellIs" dxfId="3" priority="4" operator="equal">
      <formula>"(optional)"</formula>
    </cfRule>
  </conditionalFormatting>
  <conditionalFormatting sqref="Q11:R20">
    <cfRule type="cellIs" dxfId="2" priority="3" operator="equal">
      <formula>"(notwendig)"</formula>
    </cfRule>
  </conditionalFormatting>
  <conditionalFormatting sqref="U11:U20">
    <cfRule type="cellIs" dxfId="1" priority="2" operator="equal">
      <formula>"(notwendig)"</formula>
    </cfRule>
  </conditionalFormatting>
  <conditionalFormatting sqref="W11:W20">
    <cfRule type="cellIs" dxfId="0" priority="1" operator="equal">
      <formula>"(notwendig)"</formula>
    </cfRule>
  </conditionalFormatting>
  <dataValidations count="4">
    <dataValidation type="decimal" allowBlank="1" showInputMessage="1" showErrorMessage="1" sqref="U11:U20" xr:uid="{A34F3C81-FF12-4506-8B36-911664E32A48}">
      <formula1>0.00001</formula1>
      <formula2>1</formula2>
    </dataValidation>
    <dataValidation type="decimal" allowBlank="1" showInputMessage="1" showErrorMessage="1" sqref="W11:W20" xr:uid="{288D0496-4E13-4897-916E-E39B6EC9BEED}">
      <formula1>0</formula1>
      <formula2>100000</formula2>
    </dataValidation>
    <dataValidation type="decimal" allowBlank="1" showInputMessage="1" showErrorMessage="1" sqref="U21:U559" xr:uid="{283D9F0E-032D-4204-9C31-FD9F390E4B49}">
      <formula1>0.0001</formula1>
      <formula2>1</formula2>
    </dataValidation>
    <dataValidation type="list" allowBlank="1" showInputMessage="1" showErrorMessage="1" sqref="C11:C559" xr:uid="{F99CA1D3-0D03-4D64-8426-AFA6CFA7484C}">
      <formula1>"Ja,Nein"</formula1>
    </dataValidation>
  </dataValidations>
  <hyperlinks>
    <hyperlink ref="T206" r:id="rId1" xr:uid="{EF6D1577-CB62-4E42-809E-E8991F82D481}"/>
    <hyperlink ref="T553" r:id="rId2" xr:uid="{D8F0E522-50B7-46CE-864C-1CC2E79AEBAF}"/>
    <hyperlink ref="T520" r:id="rId3" xr:uid="{8B7A9490-B556-4DF2-B69A-792DEC2291AB}"/>
    <hyperlink ref="T550" r:id="rId4" xr:uid="{8E7CE9CD-B59C-4417-B3BC-E7383ADDB065}"/>
    <hyperlink ref="T515" r:id="rId5" xr:uid="{C1DAA20F-2FF7-4299-AF89-10628D773356}"/>
    <hyperlink ref="T552" r:id="rId6" xr:uid="{C01F128B-B99E-4A5D-84A1-906C48596F0E}"/>
    <hyperlink ref="T551" r:id="rId7" xr:uid="{54E83AB7-5F0C-4697-B43D-9420AFE54A36}"/>
    <hyperlink ref="T519" r:id="rId8" xr:uid="{7DDD3B30-C7FF-4178-BBD4-39C23A128DDE}"/>
    <hyperlink ref="V296" r:id="rId9" xr:uid="{30DFE9AF-D423-46BC-BA56-ADCA718A951E}"/>
  </hyperlinks>
  <pageMargins left="0.7" right="0.7" top="0.78740157499999996" bottom="0.78740157499999996" header="0.3" footer="0.3"/>
  <pageSetup paperSize="9" orientation="portrait" r:id="rId10"/>
  <drawing r:id="rId11"/>
  <legacyDrawing r:id="rId12"/>
  <mc:AlternateContent xmlns:mc="http://schemas.openxmlformats.org/markup-compatibility/2006">
    <mc:Choice Requires="x14">
      <controls>
        <mc:AlternateContent xmlns:mc="http://schemas.openxmlformats.org/markup-compatibility/2006">
          <mc:Choice Requires="x14">
            <control shapeId="2049" r:id="rId13" name="Button 1">
              <controlPr defaultSize="0" print="0" autoFill="0" autoPict="0" macro="[0]!calcMeritOrder">
                <anchor moveWithCells="1" sizeWithCells="1">
                  <from>
                    <xdr:col>9</xdr:col>
                    <xdr:colOff>533400</xdr:colOff>
                    <xdr:row>6</xdr:row>
                    <xdr:rowOff>247650</xdr:rowOff>
                  </from>
                  <to>
                    <xdr:col>16</xdr:col>
                    <xdr:colOff>1193800</xdr:colOff>
                    <xdr:row>6</xdr:row>
                    <xdr:rowOff>755650</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21043-7DE1-432C-83BB-3D8571C43B52}">
  <dimension ref="A1:AB139"/>
  <sheetViews>
    <sheetView topLeftCell="Q37" zoomScale="85" zoomScaleNormal="85" workbookViewId="0">
      <selection activeCell="AE125" sqref="AE125"/>
    </sheetView>
  </sheetViews>
  <sheetFormatPr defaultRowHeight="14.5" x14ac:dyDescent="0.35"/>
  <cols>
    <col min="1" max="1" width="58.453125" bestFit="1" customWidth="1"/>
    <col min="2" max="2" width="17.81640625" bestFit="1" customWidth="1"/>
    <col min="3" max="3" width="12.1796875" bestFit="1" customWidth="1"/>
    <col min="4" max="4" width="9.453125" bestFit="1" customWidth="1"/>
    <col min="5" max="5" width="11.1796875" bestFit="1" customWidth="1"/>
    <col min="6" max="6" width="11.453125" bestFit="1" customWidth="1"/>
    <col min="7" max="7" width="6.7265625" bestFit="1" customWidth="1"/>
    <col min="8" max="8" width="11.81640625" bestFit="1" customWidth="1"/>
    <col min="9" max="9" width="10.54296875" bestFit="1" customWidth="1"/>
    <col min="10" max="10" width="12" bestFit="1" customWidth="1"/>
    <col min="11" max="11" width="7.26953125" bestFit="1" customWidth="1"/>
    <col min="12" max="12" width="12.26953125" bestFit="1" customWidth="1"/>
    <col min="13" max="13" width="10.81640625" bestFit="1" customWidth="1"/>
    <col min="14" max="14" width="21.7265625" bestFit="1" customWidth="1"/>
    <col min="15" max="15" width="18.1796875" bestFit="1" customWidth="1"/>
    <col min="16" max="16" width="13.81640625" bestFit="1" customWidth="1"/>
    <col min="17" max="17" width="23.54296875" bestFit="1" customWidth="1"/>
    <col min="18" max="18" width="21.453125" bestFit="1" customWidth="1"/>
    <col min="19" max="19" width="38.7265625" bestFit="1" customWidth="1"/>
    <col min="20" max="20" width="29" bestFit="1" customWidth="1"/>
    <col min="21" max="21" width="35.26953125" bestFit="1" customWidth="1"/>
    <col min="22" max="22" width="10.54296875" bestFit="1" customWidth="1"/>
    <col min="23" max="23" width="25.7265625" bestFit="1" customWidth="1"/>
    <col min="24" max="24" width="30" bestFit="1" customWidth="1"/>
    <col min="25" max="25" width="29.7265625" bestFit="1" customWidth="1"/>
    <col min="26" max="26" width="11.26953125" bestFit="1" customWidth="1"/>
    <col min="27" max="28" width="4.81640625" bestFit="1" customWidth="1"/>
    <col min="29" max="29" width="5.81640625" bestFit="1" customWidth="1"/>
    <col min="30" max="31" width="4.81640625" bestFit="1" customWidth="1"/>
    <col min="32" max="33" width="5.81640625" bestFit="1" customWidth="1"/>
    <col min="34" max="34" width="4.81640625" bestFit="1" customWidth="1"/>
    <col min="35" max="41" width="5.81640625" bestFit="1" customWidth="1"/>
    <col min="42" max="43" width="6.81640625" bestFit="1" customWidth="1"/>
    <col min="44" max="45" width="5.81640625" bestFit="1" customWidth="1"/>
    <col min="46" max="46" width="8.81640625" bestFit="1" customWidth="1"/>
    <col min="47" max="47" width="9.81640625" bestFit="1" customWidth="1"/>
    <col min="48" max="48" width="7.81640625" bestFit="1" customWidth="1"/>
    <col min="49" max="49" width="6.81640625" bestFit="1" customWidth="1"/>
    <col min="50" max="50" width="5.81640625" bestFit="1" customWidth="1"/>
    <col min="51" max="52" width="7.81640625" bestFit="1" customWidth="1"/>
    <col min="53" max="53" width="6.81640625" bestFit="1" customWidth="1"/>
    <col min="54" max="54" width="7.81640625" bestFit="1" customWidth="1"/>
    <col min="55" max="55" width="4.81640625" bestFit="1" customWidth="1"/>
    <col min="56" max="56" width="5.81640625" bestFit="1" customWidth="1"/>
    <col min="57" max="57" width="7.81640625" bestFit="1" customWidth="1"/>
    <col min="58" max="58" width="5.81640625" bestFit="1" customWidth="1"/>
    <col min="59" max="59" width="7.81640625" bestFit="1" customWidth="1"/>
    <col min="60" max="60" width="6.81640625" bestFit="1" customWidth="1"/>
    <col min="61" max="61" width="4.81640625" bestFit="1" customWidth="1"/>
    <col min="62" max="63" width="6.81640625" bestFit="1" customWidth="1"/>
    <col min="64" max="64" width="7.81640625" bestFit="1" customWidth="1"/>
    <col min="65" max="65" width="4.81640625" bestFit="1" customWidth="1"/>
    <col min="66" max="66" width="8.81640625" bestFit="1" customWidth="1"/>
    <col min="67" max="67" width="6.81640625" bestFit="1" customWidth="1"/>
    <col min="68" max="68" width="7.81640625" bestFit="1" customWidth="1"/>
    <col min="69" max="70" width="5.81640625" bestFit="1" customWidth="1"/>
    <col min="71" max="73" width="6.81640625" bestFit="1" customWidth="1"/>
    <col min="74" max="74" width="5.81640625" bestFit="1" customWidth="1"/>
    <col min="75" max="75" width="7.81640625" bestFit="1" customWidth="1"/>
    <col min="76" max="76" width="11.81640625" bestFit="1" customWidth="1"/>
    <col min="77" max="77" width="8.81640625" bestFit="1" customWidth="1"/>
    <col min="78" max="78" width="7.81640625" bestFit="1" customWidth="1"/>
    <col min="79" max="79" width="5.81640625" bestFit="1" customWidth="1"/>
    <col min="80" max="80" width="6.81640625" bestFit="1" customWidth="1"/>
    <col min="81" max="81" width="8.81640625" bestFit="1" customWidth="1"/>
    <col min="82" max="82" width="7.81640625" bestFit="1" customWidth="1"/>
    <col min="83" max="83" width="8.81640625" bestFit="1" customWidth="1"/>
    <col min="84" max="84" width="7.81640625" bestFit="1" customWidth="1"/>
    <col min="85" max="86" width="6.81640625" bestFit="1" customWidth="1"/>
    <col min="87" max="87" width="7.81640625" bestFit="1" customWidth="1"/>
    <col min="88" max="88" width="11.81640625" bestFit="1" customWidth="1"/>
    <col min="89" max="89" width="7.81640625" bestFit="1" customWidth="1"/>
    <col min="90" max="91" width="8.81640625" bestFit="1" customWidth="1"/>
    <col min="92" max="93" width="6.81640625" bestFit="1" customWidth="1"/>
    <col min="94" max="94" width="8.81640625" bestFit="1" customWidth="1"/>
    <col min="95" max="95" width="7.81640625" bestFit="1" customWidth="1"/>
    <col min="96" max="96" width="8.81640625" bestFit="1" customWidth="1"/>
    <col min="97" max="97" width="5.81640625" bestFit="1" customWidth="1"/>
    <col min="98" max="104" width="4.81640625" bestFit="1" customWidth="1"/>
    <col min="105" max="105" width="5.81640625" bestFit="1" customWidth="1"/>
    <col min="106" max="108" width="4.81640625" bestFit="1" customWidth="1"/>
    <col min="109" max="109" width="5.81640625" bestFit="1" customWidth="1"/>
    <col min="110" max="110" width="6.81640625" bestFit="1" customWidth="1"/>
    <col min="111" max="111" width="4.81640625" bestFit="1" customWidth="1"/>
    <col min="112" max="112" width="6.81640625" bestFit="1" customWidth="1"/>
    <col min="113" max="113" width="4.81640625" bestFit="1" customWidth="1"/>
    <col min="114" max="114" width="5.81640625" bestFit="1" customWidth="1"/>
    <col min="115" max="117" width="4.81640625" bestFit="1" customWidth="1"/>
    <col min="118" max="118" width="5.81640625" bestFit="1" customWidth="1"/>
    <col min="119" max="125" width="4.81640625" bestFit="1" customWidth="1"/>
    <col min="126" max="126" width="5.81640625" bestFit="1" customWidth="1"/>
    <col min="127" max="127" width="6.81640625" bestFit="1" customWidth="1"/>
    <col min="128" max="128" width="4.81640625" bestFit="1" customWidth="1"/>
    <col min="129" max="129" width="5.81640625" bestFit="1" customWidth="1"/>
    <col min="130" max="132" width="6.81640625" bestFit="1" customWidth="1"/>
    <col min="133" max="133" width="5.81640625" bestFit="1" customWidth="1"/>
    <col min="134" max="134" width="6.81640625" bestFit="1" customWidth="1"/>
    <col min="135" max="136" width="7.81640625" bestFit="1" customWidth="1"/>
    <col min="137" max="137" width="6.81640625" bestFit="1" customWidth="1"/>
    <col min="138" max="138" width="7.81640625" bestFit="1" customWidth="1"/>
    <col min="139" max="140" width="5.81640625" bestFit="1" customWidth="1"/>
    <col min="141" max="141" width="6.81640625" bestFit="1" customWidth="1"/>
    <col min="142" max="143" width="7.81640625" bestFit="1" customWidth="1"/>
    <col min="144" max="144" width="8.81640625" bestFit="1" customWidth="1"/>
    <col min="145" max="146" width="9.81640625" bestFit="1" customWidth="1"/>
    <col min="147" max="147" width="11.81640625" bestFit="1" customWidth="1"/>
    <col min="148" max="148" width="6.81640625" bestFit="1" customWidth="1"/>
    <col min="149" max="150" width="8.81640625" bestFit="1" customWidth="1"/>
    <col min="151" max="151" width="6.81640625" bestFit="1" customWidth="1"/>
    <col min="152" max="152" width="4.81640625" bestFit="1" customWidth="1"/>
    <col min="153" max="153" width="11.81640625" bestFit="1" customWidth="1"/>
  </cols>
  <sheetData>
    <row r="1" spans="1:28" x14ac:dyDescent="0.35">
      <c r="A1" s="174" t="s">
        <v>7477</v>
      </c>
      <c r="B1" t="s">
        <v>7533</v>
      </c>
    </row>
    <row r="3" spans="1:28" x14ac:dyDescent="0.35">
      <c r="A3" s="174" t="s">
        <v>8030</v>
      </c>
      <c r="B3" s="174" t="s">
        <v>7532</v>
      </c>
    </row>
    <row r="4" spans="1:28" x14ac:dyDescent="0.35">
      <c r="A4" s="174" t="s">
        <v>7492</v>
      </c>
      <c r="B4" t="s">
        <v>16</v>
      </c>
      <c r="C4" t="s">
        <v>564</v>
      </c>
      <c r="D4" t="s">
        <v>17</v>
      </c>
      <c r="E4" t="s">
        <v>18</v>
      </c>
      <c r="F4" t="s">
        <v>19</v>
      </c>
      <c r="G4" t="s">
        <v>20</v>
      </c>
      <c r="H4" t="s">
        <v>21</v>
      </c>
      <c r="I4" t="s">
        <v>22</v>
      </c>
      <c r="J4" t="s">
        <v>23</v>
      </c>
      <c r="K4" t="s">
        <v>24</v>
      </c>
      <c r="L4" t="s">
        <v>1000</v>
      </c>
      <c r="M4" t="s">
        <v>25</v>
      </c>
      <c r="N4" t="s">
        <v>110</v>
      </c>
      <c r="O4" t="s">
        <v>27</v>
      </c>
      <c r="P4" t="s">
        <v>28</v>
      </c>
      <c r="Q4" t="s">
        <v>29</v>
      </c>
      <c r="R4" t="s">
        <v>711</v>
      </c>
      <c r="S4" t="s">
        <v>3868</v>
      </c>
      <c r="T4" t="s">
        <v>406</v>
      </c>
      <c r="U4" t="s">
        <v>190</v>
      </c>
      <c r="V4" t="s">
        <v>32</v>
      </c>
      <c r="W4" t="s">
        <v>3869</v>
      </c>
      <c r="X4" t="s">
        <v>3866</v>
      </c>
      <c r="Y4" t="s">
        <v>3864</v>
      </c>
      <c r="Z4" t="s">
        <v>7493</v>
      </c>
    </row>
    <row r="5" spans="1:28" x14ac:dyDescent="0.35">
      <c r="A5" s="175" t="s">
        <v>7531</v>
      </c>
      <c r="B5" s="176"/>
      <c r="C5" s="176"/>
      <c r="D5" s="176"/>
      <c r="E5" s="176"/>
      <c r="F5" s="176"/>
      <c r="G5" s="176"/>
      <c r="H5" s="176"/>
      <c r="I5" s="176"/>
      <c r="J5" s="176"/>
      <c r="K5" s="176"/>
      <c r="L5" s="176"/>
      <c r="M5" s="176"/>
      <c r="N5" s="176"/>
      <c r="O5" s="176"/>
      <c r="P5" s="176"/>
      <c r="Q5" s="176"/>
      <c r="R5" s="176"/>
      <c r="S5" s="176"/>
      <c r="T5" s="176"/>
      <c r="U5" s="176"/>
      <c r="V5" s="176"/>
      <c r="W5" s="176"/>
      <c r="X5" s="176"/>
      <c r="Y5" s="176">
        <v>4</v>
      </c>
      <c r="Z5" s="176">
        <v>4</v>
      </c>
      <c r="AB5">
        <f>COUNT(B5:Y5)</f>
        <v>1</v>
      </c>
    </row>
    <row r="6" spans="1:28" x14ac:dyDescent="0.35">
      <c r="A6" s="175" t="s">
        <v>7515</v>
      </c>
      <c r="B6" s="176"/>
      <c r="C6" s="176"/>
      <c r="D6" s="176"/>
      <c r="E6" s="176"/>
      <c r="F6" s="176"/>
      <c r="G6" s="176">
        <v>1</v>
      </c>
      <c r="H6" s="176"/>
      <c r="I6" s="176"/>
      <c r="J6" s="176"/>
      <c r="K6" s="176"/>
      <c r="L6" s="176"/>
      <c r="M6" s="176"/>
      <c r="N6" s="176"/>
      <c r="O6" s="176"/>
      <c r="P6" s="176"/>
      <c r="Q6" s="176"/>
      <c r="R6" s="176"/>
      <c r="S6" s="176"/>
      <c r="T6" s="176"/>
      <c r="U6" s="176"/>
      <c r="V6" s="176"/>
      <c r="W6" s="176"/>
      <c r="X6" s="176"/>
      <c r="Y6" s="176">
        <v>13</v>
      </c>
      <c r="Z6" s="176">
        <v>14</v>
      </c>
      <c r="AB6">
        <f t="shared" ref="AB6:AB69" si="0">COUNT(B6:Y6)</f>
        <v>2</v>
      </c>
    </row>
    <row r="7" spans="1:28" x14ac:dyDescent="0.35">
      <c r="A7" s="175" t="s">
        <v>7526</v>
      </c>
      <c r="B7" s="176"/>
      <c r="C7" s="176"/>
      <c r="D7" s="176"/>
      <c r="E7" s="176"/>
      <c r="F7" s="176"/>
      <c r="G7" s="176"/>
      <c r="H7" s="176"/>
      <c r="I7" s="176"/>
      <c r="J7" s="176"/>
      <c r="K7" s="176"/>
      <c r="L7" s="176"/>
      <c r="M7" s="176"/>
      <c r="N7" s="176"/>
      <c r="O7" s="176"/>
      <c r="P7" s="176"/>
      <c r="Q7" s="176">
        <v>1</v>
      </c>
      <c r="R7" s="176"/>
      <c r="S7" s="176"/>
      <c r="T7" s="176"/>
      <c r="U7" s="176"/>
      <c r="V7" s="176"/>
      <c r="W7" s="176"/>
      <c r="X7" s="176"/>
      <c r="Y7" s="176">
        <v>104</v>
      </c>
      <c r="Z7" s="176">
        <v>105</v>
      </c>
      <c r="AB7">
        <f t="shared" si="0"/>
        <v>2</v>
      </c>
    </row>
    <row r="8" spans="1:28" x14ac:dyDescent="0.35">
      <c r="A8" s="175" t="s">
        <v>7514</v>
      </c>
      <c r="B8" s="176"/>
      <c r="C8" s="176"/>
      <c r="D8" s="176"/>
      <c r="E8" s="176"/>
      <c r="F8" s="176"/>
      <c r="G8" s="176">
        <v>1</v>
      </c>
      <c r="H8" s="176"/>
      <c r="I8" s="176"/>
      <c r="J8" s="176"/>
      <c r="K8" s="176"/>
      <c r="L8" s="176"/>
      <c r="M8" s="176"/>
      <c r="N8" s="176"/>
      <c r="O8" s="176"/>
      <c r="P8" s="176"/>
      <c r="Q8" s="176"/>
      <c r="R8" s="176"/>
      <c r="S8" s="176"/>
      <c r="T8" s="176"/>
      <c r="U8" s="176"/>
      <c r="V8" s="176"/>
      <c r="W8" s="176"/>
      <c r="X8" s="176">
        <v>1</v>
      </c>
      <c r="Y8" s="176">
        <v>91</v>
      </c>
      <c r="Z8" s="176">
        <v>93</v>
      </c>
      <c r="AB8">
        <f>COUNT(B8:Y8)</f>
        <v>3</v>
      </c>
    </row>
    <row r="9" spans="1:28" x14ac:dyDescent="0.35">
      <c r="A9" s="175" t="s">
        <v>7513</v>
      </c>
      <c r="B9" s="176"/>
      <c r="C9" s="176"/>
      <c r="D9" s="176"/>
      <c r="E9" s="176"/>
      <c r="F9" s="176"/>
      <c r="G9" s="176"/>
      <c r="H9" s="176"/>
      <c r="I9" s="176"/>
      <c r="J9" s="176"/>
      <c r="K9" s="176"/>
      <c r="L9" s="176"/>
      <c r="M9" s="176"/>
      <c r="N9" s="176">
        <v>1</v>
      </c>
      <c r="O9" s="176"/>
      <c r="P9" s="176"/>
      <c r="Q9" s="176"/>
      <c r="R9" s="176"/>
      <c r="S9" s="176"/>
      <c r="T9" s="176"/>
      <c r="U9" s="176"/>
      <c r="V9" s="176"/>
      <c r="W9" s="176"/>
      <c r="X9" s="176"/>
      <c r="Y9" s="176">
        <v>17</v>
      </c>
      <c r="Z9" s="176">
        <v>18</v>
      </c>
      <c r="AB9">
        <f t="shared" si="0"/>
        <v>2</v>
      </c>
    </row>
    <row r="10" spans="1:28" x14ac:dyDescent="0.35">
      <c r="A10" s="175" t="s">
        <v>7495</v>
      </c>
      <c r="B10" s="176">
        <v>1</v>
      </c>
      <c r="C10" s="176"/>
      <c r="D10" s="176"/>
      <c r="E10" s="176"/>
      <c r="F10" s="176"/>
      <c r="G10" s="176"/>
      <c r="H10" s="176"/>
      <c r="I10" s="176"/>
      <c r="J10" s="176"/>
      <c r="K10" s="176"/>
      <c r="L10" s="176"/>
      <c r="M10" s="176"/>
      <c r="N10" s="176"/>
      <c r="O10" s="176"/>
      <c r="P10" s="176"/>
      <c r="Q10" s="176">
        <v>63</v>
      </c>
      <c r="R10" s="176"/>
      <c r="S10" s="176"/>
      <c r="T10" s="176"/>
      <c r="U10" s="176"/>
      <c r="V10" s="176"/>
      <c r="W10" s="176"/>
      <c r="X10" s="176"/>
      <c r="Y10" s="176">
        <v>10</v>
      </c>
      <c r="Z10" s="176">
        <v>74</v>
      </c>
      <c r="AB10">
        <f t="shared" si="0"/>
        <v>3</v>
      </c>
    </row>
    <row r="11" spans="1:28" x14ac:dyDescent="0.35">
      <c r="A11" s="175" t="s">
        <v>7525</v>
      </c>
      <c r="B11" s="176"/>
      <c r="C11" s="176"/>
      <c r="D11" s="176"/>
      <c r="E11" s="176"/>
      <c r="F11" s="176"/>
      <c r="G11" s="176"/>
      <c r="H11" s="176"/>
      <c r="I11" s="176"/>
      <c r="J11" s="176"/>
      <c r="K11" s="176"/>
      <c r="L11" s="176"/>
      <c r="M11" s="176"/>
      <c r="N11" s="176"/>
      <c r="O11" s="176"/>
      <c r="P11" s="176"/>
      <c r="Q11" s="176">
        <v>44</v>
      </c>
      <c r="R11" s="176"/>
      <c r="S11" s="176"/>
      <c r="T11" s="176"/>
      <c r="U11" s="176"/>
      <c r="V11" s="176"/>
      <c r="W11" s="176"/>
      <c r="X11" s="176"/>
      <c r="Y11" s="176">
        <v>7</v>
      </c>
      <c r="Z11" s="176">
        <v>51</v>
      </c>
      <c r="AB11">
        <f t="shared" si="0"/>
        <v>2</v>
      </c>
    </row>
    <row r="12" spans="1:28" x14ac:dyDescent="0.35">
      <c r="A12" s="175" t="s">
        <v>7524</v>
      </c>
      <c r="B12" s="176"/>
      <c r="C12" s="176"/>
      <c r="D12" s="176"/>
      <c r="E12" s="176"/>
      <c r="F12" s="176"/>
      <c r="G12" s="176"/>
      <c r="H12" s="176"/>
      <c r="I12" s="176"/>
      <c r="J12" s="176"/>
      <c r="K12" s="176"/>
      <c r="L12" s="176"/>
      <c r="M12" s="176"/>
      <c r="N12" s="176"/>
      <c r="O12" s="176"/>
      <c r="P12" s="176"/>
      <c r="Q12" s="176">
        <v>18</v>
      </c>
      <c r="R12" s="176"/>
      <c r="S12" s="176"/>
      <c r="T12" s="176"/>
      <c r="U12" s="176"/>
      <c r="V12" s="176"/>
      <c r="W12" s="176"/>
      <c r="X12" s="176"/>
      <c r="Y12" s="176">
        <v>32</v>
      </c>
      <c r="Z12" s="176">
        <v>50</v>
      </c>
      <c r="AB12">
        <f t="shared" si="0"/>
        <v>2</v>
      </c>
    </row>
    <row r="13" spans="1:28" x14ac:dyDescent="0.35">
      <c r="A13" s="175" t="s">
        <v>7494</v>
      </c>
      <c r="B13" s="176">
        <v>2</v>
      </c>
      <c r="C13" s="176"/>
      <c r="D13" s="176">
        <v>1</v>
      </c>
      <c r="E13" s="176"/>
      <c r="F13" s="176"/>
      <c r="G13" s="176"/>
      <c r="H13" s="176"/>
      <c r="I13" s="176"/>
      <c r="J13" s="176"/>
      <c r="K13" s="176"/>
      <c r="L13" s="176"/>
      <c r="M13" s="176"/>
      <c r="N13" s="176"/>
      <c r="O13" s="176"/>
      <c r="P13" s="176"/>
      <c r="Q13" s="176">
        <v>7</v>
      </c>
      <c r="R13" s="176"/>
      <c r="S13" s="176"/>
      <c r="T13" s="176"/>
      <c r="U13" s="176"/>
      <c r="V13" s="176"/>
      <c r="W13" s="176"/>
      <c r="X13" s="176"/>
      <c r="Y13" s="176">
        <v>35</v>
      </c>
      <c r="Z13" s="176">
        <v>45</v>
      </c>
      <c r="AB13">
        <f t="shared" si="0"/>
        <v>4</v>
      </c>
    </row>
    <row r="14" spans="1:28" x14ac:dyDescent="0.35">
      <c r="A14" s="175" t="s">
        <v>7523</v>
      </c>
      <c r="B14" s="176"/>
      <c r="C14" s="176"/>
      <c r="D14" s="176"/>
      <c r="E14" s="176"/>
      <c r="F14" s="176"/>
      <c r="G14" s="176"/>
      <c r="H14" s="176"/>
      <c r="I14" s="176"/>
      <c r="J14" s="176"/>
      <c r="K14" s="176"/>
      <c r="L14" s="176"/>
      <c r="M14" s="176"/>
      <c r="N14" s="176"/>
      <c r="O14" s="176"/>
      <c r="P14" s="176"/>
      <c r="Q14" s="176">
        <v>3</v>
      </c>
      <c r="R14" s="176"/>
      <c r="S14" s="176"/>
      <c r="T14" s="176"/>
      <c r="U14" s="176"/>
      <c r="V14" s="176"/>
      <c r="W14" s="176"/>
      <c r="X14" s="176"/>
      <c r="Y14" s="176">
        <v>6</v>
      </c>
      <c r="Z14" s="176">
        <v>9</v>
      </c>
      <c r="AB14">
        <f t="shared" si="0"/>
        <v>2</v>
      </c>
    </row>
    <row r="15" spans="1:28" x14ac:dyDescent="0.35">
      <c r="A15" s="175" t="s">
        <v>7522</v>
      </c>
      <c r="B15" s="176"/>
      <c r="C15" s="176"/>
      <c r="D15" s="176"/>
      <c r="E15" s="176"/>
      <c r="F15" s="176"/>
      <c r="G15" s="176"/>
      <c r="H15" s="176"/>
      <c r="I15" s="176"/>
      <c r="J15" s="176"/>
      <c r="K15" s="176"/>
      <c r="L15" s="176"/>
      <c r="M15" s="176"/>
      <c r="N15" s="176"/>
      <c r="O15" s="176"/>
      <c r="P15" s="176"/>
      <c r="Q15" s="176">
        <v>1</v>
      </c>
      <c r="R15" s="176"/>
      <c r="S15" s="176"/>
      <c r="T15" s="176"/>
      <c r="U15" s="176"/>
      <c r="V15" s="176"/>
      <c r="W15" s="176"/>
      <c r="X15" s="176"/>
      <c r="Y15" s="176">
        <v>24</v>
      </c>
      <c r="Z15" s="176">
        <v>25</v>
      </c>
      <c r="AB15">
        <f t="shared" si="0"/>
        <v>2</v>
      </c>
    </row>
    <row r="16" spans="1:28" x14ac:dyDescent="0.35">
      <c r="A16" s="175" t="s">
        <v>7498</v>
      </c>
      <c r="B16" s="176"/>
      <c r="C16" s="176">
        <v>1</v>
      </c>
      <c r="D16" s="176">
        <v>1</v>
      </c>
      <c r="E16" s="176"/>
      <c r="F16" s="176"/>
      <c r="G16" s="176">
        <v>1</v>
      </c>
      <c r="H16" s="176"/>
      <c r="I16" s="176"/>
      <c r="J16" s="176"/>
      <c r="K16" s="176"/>
      <c r="L16" s="176"/>
      <c r="M16" s="176"/>
      <c r="N16" s="176"/>
      <c r="O16" s="176"/>
      <c r="P16" s="176"/>
      <c r="Q16" s="176"/>
      <c r="R16" s="176"/>
      <c r="S16" s="176"/>
      <c r="T16" s="176"/>
      <c r="U16" s="176"/>
      <c r="V16" s="176"/>
      <c r="W16" s="176"/>
      <c r="X16" s="176"/>
      <c r="Y16" s="176">
        <v>35</v>
      </c>
      <c r="Z16" s="176">
        <v>38</v>
      </c>
      <c r="AB16">
        <f t="shared" si="0"/>
        <v>4</v>
      </c>
    </row>
    <row r="17" spans="1:28" x14ac:dyDescent="0.35">
      <c r="A17" s="175" t="s">
        <v>7530</v>
      </c>
      <c r="B17" s="176"/>
      <c r="C17" s="176"/>
      <c r="D17" s="176"/>
      <c r="E17" s="176"/>
      <c r="F17" s="176"/>
      <c r="G17" s="176"/>
      <c r="H17" s="176"/>
      <c r="I17" s="176"/>
      <c r="J17" s="176"/>
      <c r="K17" s="176"/>
      <c r="L17" s="176"/>
      <c r="M17" s="176"/>
      <c r="N17" s="176"/>
      <c r="O17" s="176"/>
      <c r="P17" s="176"/>
      <c r="Q17" s="176"/>
      <c r="R17" s="176"/>
      <c r="S17" s="176"/>
      <c r="T17" s="176"/>
      <c r="U17" s="176"/>
      <c r="V17" s="176"/>
      <c r="W17" s="176"/>
      <c r="X17" s="176"/>
      <c r="Y17" s="176">
        <v>32</v>
      </c>
      <c r="Z17" s="176">
        <v>32</v>
      </c>
      <c r="AB17">
        <f t="shared" si="0"/>
        <v>1</v>
      </c>
    </row>
    <row r="18" spans="1:28" x14ac:dyDescent="0.35">
      <c r="A18" s="175" t="s">
        <v>7520</v>
      </c>
      <c r="B18" s="176"/>
      <c r="C18" s="176"/>
      <c r="D18" s="176"/>
      <c r="E18" s="176"/>
      <c r="F18" s="176"/>
      <c r="G18" s="176"/>
      <c r="H18" s="176"/>
      <c r="I18" s="176"/>
      <c r="J18" s="176"/>
      <c r="K18" s="176"/>
      <c r="L18" s="176"/>
      <c r="M18" s="176"/>
      <c r="N18" s="176">
        <v>1</v>
      </c>
      <c r="O18" s="176"/>
      <c r="P18" s="176"/>
      <c r="Q18" s="176"/>
      <c r="R18" s="176"/>
      <c r="S18" s="176"/>
      <c r="T18" s="176"/>
      <c r="U18" s="176"/>
      <c r="V18" s="176"/>
      <c r="W18" s="176"/>
      <c r="X18" s="176"/>
      <c r="Y18" s="176">
        <v>26</v>
      </c>
      <c r="Z18" s="176">
        <v>27</v>
      </c>
      <c r="AB18">
        <f t="shared" si="0"/>
        <v>2</v>
      </c>
    </row>
    <row r="19" spans="1:28" x14ac:dyDescent="0.35">
      <c r="A19" s="175" t="s">
        <v>7512</v>
      </c>
      <c r="B19" s="176"/>
      <c r="C19" s="176"/>
      <c r="D19" s="176"/>
      <c r="E19" s="176"/>
      <c r="F19" s="176"/>
      <c r="G19" s="176">
        <v>1</v>
      </c>
      <c r="H19" s="176"/>
      <c r="I19" s="176">
        <v>1</v>
      </c>
      <c r="J19" s="176"/>
      <c r="K19" s="176"/>
      <c r="L19" s="176"/>
      <c r="M19" s="176"/>
      <c r="N19" s="176"/>
      <c r="O19" s="176"/>
      <c r="P19" s="176"/>
      <c r="Q19" s="176"/>
      <c r="R19" s="176"/>
      <c r="S19" s="176"/>
      <c r="T19" s="176"/>
      <c r="U19" s="176"/>
      <c r="V19" s="176"/>
      <c r="W19" s="176"/>
      <c r="X19" s="176"/>
      <c r="Y19" s="176">
        <v>32</v>
      </c>
      <c r="Z19" s="176">
        <v>34</v>
      </c>
      <c r="AB19">
        <f t="shared" si="0"/>
        <v>3</v>
      </c>
    </row>
    <row r="20" spans="1:28" x14ac:dyDescent="0.35">
      <c r="A20" s="175" t="s">
        <v>7511</v>
      </c>
      <c r="B20" s="176"/>
      <c r="C20" s="176"/>
      <c r="D20" s="176"/>
      <c r="E20" s="176"/>
      <c r="F20" s="176"/>
      <c r="G20" s="176">
        <v>1</v>
      </c>
      <c r="H20" s="176"/>
      <c r="I20" s="176"/>
      <c r="J20" s="176"/>
      <c r="K20" s="176"/>
      <c r="L20" s="176"/>
      <c r="M20" s="176"/>
      <c r="N20" s="176"/>
      <c r="O20" s="176"/>
      <c r="P20" s="176"/>
      <c r="Q20" s="176"/>
      <c r="R20" s="176"/>
      <c r="S20" s="176"/>
      <c r="T20" s="176"/>
      <c r="U20" s="176"/>
      <c r="V20" s="176"/>
      <c r="W20" s="176"/>
      <c r="X20" s="176"/>
      <c r="Y20" s="176">
        <v>55</v>
      </c>
      <c r="Z20" s="176">
        <v>56</v>
      </c>
      <c r="AB20">
        <f t="shared" si="0"/>
        <v>2</v>
      </c>
    </row>
    <row r="21" spans="1:28" x14ac:dyDescent="0.35">
      <c r="A21" s="175" t="s">
        <v>7501</v>
      </c>
      <c r="B21" s="176"/>
      <c r="C21" s="176"/>
      <c r="D21" s="176">
        <v>1</v>
      </c>
      <c r="E21" s="176"/>
      <c r="F21" s="176"/>
      <c r="G21" s="176"/>
      <c r="H21" s="176"/>
      <c r="I21" s="176"/>
      <c r="J21" s="176"/>
      <c r="K21" s="176"/>
      <c r="L21" s="176"/>
      <c r="M21" s="176"/>
      <c r="N21" s="176"/>
      <c r="O21" s="176"/>
      <c r="P21" s="176"/>
      <c r="Q21" s="176"/>
      <c r="R21" s="176"/>
      <c r="S21" s="176"/>
      <c r="T21" s="176"/>
      <c r="U21" s="176"/>
      <c r="V21" s="176"/>
      <c r="W21" s="176"/>
      <c r="X21" s="176"/>
      <c r="Y21" s="176">
        <v>39</v>
      </c>
      <c r="Z21" s="176">
        <v>40</v>
      </c>
      <c r="AB21">
        <f t="shared" si="0"/>
        <v>2</v>
      </c>
    </row>
    <row r="22" spans="1:28" x14ac:dyDescent="0.35">
      <c r="A22" s="175" t="s">
        <v>7500</v>
      </c>
      <c r="B22" s="176"/>
      <c r="C22" s="176"/>
      <c r="D22" s="176"/>
      <c r="E22" s="176"/>
      <c r="F22" s="176"/>
      <c r="G22" s="176"/>
      <c r="H22" s="176"/>
      <c r="I22" s="176"/>
      <c r="J22" s="176"/>
      <c r="K22" s="176"/>
      <c r="L22" s="176"/>
      <c r="M22" s="176"/>
      <c r="N22" s="176"/>
      <c r="O22" s="176"/>
      <c r="P22" s="176"/>
      <c r="Q22" s="176"/>
      <c r="R22" s="176"/>
      <c r="S22" s="176"/>
      <c r="T22" s="176"/>
      <c r="U22" s="176"/>
      <c r="V22" s="176"/>
      <c r="W22" s="176"/>
      <c r="X22" s="176"/>
      <c r="Y22" s="176">
        <v>32</v>
      </c>
      <c r="Z22" s="176">
        <v>32</v>
      </c>
      <c r="AB22">
        <f t="shared" si="0"/>
        <v>1</v>
      </c>
    </row>
    <row r="23" spans="1:28" x14ac:dyDescent="0.35">
      <c r="A23" s="175" t="s">
        <v>7529</v>
      </c>
      <c r="B23" s="176"/>
      <c r="C23" s="176"/>
      <c r="D23" s="176"/>
      <c r="E23" s="176"/>
      <c r="F23" s="176"/>
      <c r="G23" s="176"/>
      <c r="H23" s="176"/>
      <c r="I23" s="176"/>
      <c r="J23" s="176"/>
      <c r="K23" s="176"/>
      <c r="L23" s="176"/>
      <c r="M23" s="176"/>
      <c r="N23" s="176"/>
      <c r="O23" s="176"/>
      <c r="P23" s="176"/>
      <c r="Q23" s="176"/>
      <c r="R23" s="176"/>
      <c r="S23" s="176"/>
      <c r="T23" s="176"/>
      <c r="U23" s="176"/>
      <c r="V23" s="176"/>
      <c r="W23" s="176"/>
      <c r="X23" s="176"/>
      <c r="Y23" s="176">
        <v>34</v>
      </c>
      <c r="Z23" s="176">
        <v>34</v>
      </c>
      <c r="AB23">
        <f t="shared" si="0"/>
        <v>1</v>
      </c>
    </row>
    <row r="24" spans="1:28" x14ac:dyDescent="0.35">
      <c r="A24" s="175" t="s">
        <v>7528</v>
      </c>
      <c r="B24" s="176"/>
      <c r="C24" s="176"/>
      <c r="D24" s="176"/>
      <c r="E24" s="176"/>
      <c r="F24" s="176"/>
      <c r="G24" s="176"/>
      <c r="H24" s="176"/>
      <c r="I24" s="176"/>
      <c r="J24" s="176"/>
      <c r="K24" s="176"/>
      <c r="L24" s="176"/>
      <c r="M24" s="176"/>
      <c r="N24" s="176"/>
      <c r="O24" s="176"/>
      <c r="P24" s="176"/>
      <c r="Q24" s="176"/>
      <c r="R24" s="176"/>
      <c r="S24" s="176"/>
      <c r="T24" s="176"/>
      <c r="U24" s="176"/>
      <c r="V24" s="176"/>
      <c r="W24" s="176"/>
      <c r="X24" s="176"/>
      <c r="Y24" s="176">
        <v>10</v>
      </c>
      <c r="Z24" s="176">
        <v>10</v>
      </c>
      <c r="AB24">
        <f t="shared" si="0"/>
        <v>1</v>
      </c>
    </row>
    <row r="25" spans="1:28" x14ac:dyDescent="0.35">
      <c r="A25" s="175" t="s">
        <v>7527</v>
      </c>
      <c r="B25" s="176"/>
      <c r="C25" s="176"/>
      <c r="D25" s="176"/>
      <c r="E25" s="176"/>
      <c r="F25" s="176"/>
      <c r="G25" s="176"/>
      <c r="H25" s="176"/>
      <c r="I25" s="176"/>
      <c r="J25" s="176"/>
      <c r="K25" s="176"/>
      <c r="L25" s="176"/>
      <c r="M25" s="176"/>
      <c r="N25" s="176"/>
      <c r="O25" s="176"/>
      <c r="P25" s="176"/>
      <c r="Q25" s="176"/>
      <c r="R25" s="176"/>
      <c r="S25" s="176"/>
      <c r="T25" s="176"/>
      <c r="U25" s="176"/>
      <c r="V25" s="176"/>
      <c r="W25" s="176"/>
      <c r="X25" s="176"/>
      <c r="Y25" s="176">
        <v>5</v>
      </c>
      <c r="Z25" s="176">
        <v>5</v>
      </c>
      <c r="AB25">
        <f t="shared" si="0"/>
        <v>1</v>
      </c>
    </row>
    <row r="26" spans="1:28" x14ac:dyDescent="0.35">
      <c r="A26" s="175" t="s">
        <v>7499</v>
      </c>
      <c r="B26" s="176"/>
      <c r="C26" s="176"/>
      <c r="D26" s="176">
        <v>1</v>
      </c>
      <c r="E26" s="176"/>
      <c r="F26" s="176"/>
      <c r="G26" s="176">
        <v>1</v>
      </c>
      <c r="H26" s="176"/>
      <c r="I26" s="176"/>
      <c r="J26" s="176"/>
      <c r="K26" s="176"/>
      <c r="L26" s="176"/>
      <c r="M26" s="176"/>
      <c r="N26" s="176"/>
      <c r="O26" s="176"/>
      <c r="P26" s="176"/>
      <c r="Q26" s="176"/>
      <c r="R26" s="176"/>
      <c r="S26" s="176"/>
      <c r="T26" s="176"/>
      <c r="U26" s="176"/>
      <c r="V26" s="176"/>
      <c r="W26" s="176"/>
      <c r="X26" s="176"/>
      <c r="Y26" s="176">
        <v>4</v>
      </c>
      <c r="Z26" s="176">
        <v>6</v>
      </c>
      <c r="AB26">
        <f t="shared" si="0"/>
        <v>3</v>
      </c>
    </row>
    <row r="27" spans="1:28" x14ac:dyDescent="0.35">
      <c r="A27" s="175" t="s">
        <v>7519</v>
      </c>
      <c r="B27" s="176"/>
      <c r="C27" s="176"/>
      <c r="D27" s="176"/>
      <c r="E27" s="176"/>
      <c r="F27" s="176"/>
      <c r="G27" s="176"/>
      <c r="H27" s="176"/>
      <c r="I27" s="176"/>
      <c r="J27" s="176"/>
      <c r="K27" s="176"/>
      <c r="L27" s="176"/>
      <c r="M27" s="176"/>
      <c r="N27" s="176">
        <v>1</v>
      </c>
      <c r="O27" s="176"/>
      <c r="P27" s="176"/>
      <c r="Q27" s="176"/>
      <c r="R27" s="176"/>
      <c r="S27" s="176"/>
      <c r="T27" s="176"/>
      <c r="U27" s="176"/>
      <c r="V27" s="176"/>
      <c r="W27" s="176"/>
      <c r="X27" s="176"/>
      <c r="Y27" s="176">
        <v>7</v>
      </c>
      <c r="Z27" s="176">
        <v>8</v>
      </c>
      <c r="AB27">
        <f t="shared" si="0"/>
        <v>2</v>
      </c>
    </row>
    <row r="28" spans="1:28" x14ac:dyDescent="0.35">
      <c r="A28" s="175" t="s">
        <v>7510</v>
      </c>
      <c r="B28" s="176"/>
      <c r="C28" s="176"/>
      <c r="D28" s="176"/>
      <c r="E28" s="176"/>
      <c r="F28" s="176"/>
      <c r="G28" s="176">
        <v>1</v>
      </c>
      <c r="H28" s="176"/>
      <c r="I28" s="176"/>
      <c r="J28" s="176"/>
      <c r="K28" s="176"/>
      <c r="L28" s="176"/>
      <c r="M28" s="176"/>
      <c r="N28" s="176"/>
      <c r="O28" s="176"/>
      <c r="P28" s="176"/>
      <c r="Q28" s="176"/>
      <c r="R28" s="176"/>
      <c r="S28" s="176"/>
      <c r="T28" s="176"/>
      <c r="U28" s="176"/>
      <c r="V28" s="176"/>
      <c r="W28" s="176"/>
      <c r="X28" s="176"/>
      <c r="Y28" s="176">
        <v>2</v>
      </c>
      <c r="Z28" s="176">
        <v>3</v>
      </c>
      <c r="AB28">
        <f t="shared" si="0"/>
        <v>2</v>
      </c>
    </row>
    <row r="29" spans="1:28" x14ac:dyDescent="0.35">
      <c r="A29" s="175" t="s">
        <v>7503</v>
      </c>
      <c r="B29" s="176"/>
      <c r="C29" s="176"/>
      <c r="D29" s="176"/>
      <c r="E29" s="176"/>
      <c r="F29" s="176"/>
      <c r="G29" s="176"/>
      <c r="H29" s="176"/>
      <c r="I29" s="176"/>
      <c r="J29" s="176"/>
      <c r="K29" s="176"/>
      <c r="L29" s="176"/>
      <c r="M29" s="176"/>
      <c r="N29" s="176"/>
      <c r="O29" s="176"/>
      <c r="P29" s="176"/>
      <c r="Q29" s="176"/>
      <c r="R29" s="176"/>
      <c r="S29" s="176"/>
      <c r="T29" s="176"/>
      <c r="U29" s="176"/>
      <c r="V29" s="176"/>
      <c r="W29" s="176"/>
      <c r="X29" s="176"/>
      <c r="Y29" s="176">
        <v>1</v>
      </c>
      <c r="Z29" s="176">
        <v>1</v>
      </c>
      <c r="AB29">
        <f t="shared" si="0"/>
        <v>1</v>
      </c>
    </row>
    <row r="30" spans="1:28" x14ac:dyDescent="0.35">
      <c r="A30" s="175" t="s">
        <v>7509</v>
      </c>
      <c r="B30" s="176"/>
      <c r="C30" s="176"/>
      <c r="D30" s="176"/>
      <c r="E30" s="176"/>
      <c r="F30" s="176"/>
      <c r="G30" s="176">
        <v>1</v>
      </c>
      <c r="H30" s="176"/>
      <c r="I30" s="176"/>
      <c r="J30" s="176"/>
      <c r="K30" s="176"/>
      <c r="L30" s="176"/>
      <c r="M30" s="176"/>
      <c r="N30" s="176"/>
      <c r="O30" s="176"/>
      <c r="P30" s="176"/>
      <c r="Q30" s="176"/>
      <c r="R30" s="176"/>
      <c r="S30" s="176"/>
      <c r="T30" s="176"/>
      <c r="U30" s="176"/>
      <c r="V30" s="176"/>
      <c r="W30" s="176"/>
      <c r="X30" s="176"/>
      <c r="Y30" s="176"/>
      <c r="Z30" s="176">
        <v>1</v>
      </c>
      <c r="AB30">
        <f t="shared" si="0"/>
        <v>1</v>
      </c>
    </row>
    <row r="31" spans="1:28" x14ac:dyDescent="0.35">
      <c r="A31" s="175" t="s">
        <v>7521</v>
      </c>
      <c r="B31" s="176"/>
      <c r="C31" s="176"/>
      <c r="D31" s="176"/>
      <c r="E31" s="176"/>
      <c r="F31" s="176"/>
      <c r="G31" s="176"/>
      <c r="H31" s="176"/>
      <c r="I31" s="176"/>
      <c r="J31" s="176"/>
      <c r="K31" s="176"/>
      <c r="L31" s="176"/>
      <c r="M31" s="176"/>
      <c r="N31" s="176"/>
      <c r="O31" s="176">
        <v>1</v>
      </c>
      <c r="P31" s="176"/>
      <c r="Q31" s="176"/>
      <c r="R31" s="176"/>
      <c r="S31" s="176"/>
      <c r="T31" s="176"/>
      <c r="U31" s="176"/>
      <c r="V31" s="176"/>
      <c r="W31" s="176"/>
      <c r="X31" s="176"/>
      <c r="Y31" s="176">
        <v>1</v>
      </c>
      <c r="Z31" s="176">
        <v>2</v>
      </c>
      <c r="AB31">
        <f t="shared" si="0"/>
        <v>2</v>
      </c>
    </row>
    <row r="32" spans="1:28" x14ac:dyDescent="0.35">
      <c r="A32" s="175" t="s">
        <v>7508</v>
      </c>
      <c r="B32" s="176"/>
      <c r="C32" s="176"/>
      <c r="D32" s="176"/>
      <c r="E32" s="176"/>
      <c r="F32" s="176"/>
      <c r="G32" s="176">
        <v>4</v>
      </c>
      <c r="H32" s="176"/>
      <c r="I32" s="176"/>
      <c r="J32" s="176"/>
      <c r="K32" s="176"/>
      <c r="L32" s="176"/>
      <c r="M32" s="176"/>
      <c r="N32" s="176"/>
      <c r="O32" s="176"/>
      <c r="P32" s="176"/>
      <c r="Q32" s="176"/>
      <c r="R32" s="176"/>
      <c r="S32" s="176"/>
      <c r="T32" s="176"/>
      <c r="U32" s="176"/>
      <c r="V32" s="176"/>
      <c r="W32" s="176"/>
      <c r="X32" s="176"/>
      <c r="Y32" s="176"/>
      <c r="Z32" s="176">
        <v>4</v>
      </c>
      <c r="AB32">
        <f t="shared" si="0"/>
        <v>1</v>
      </c>
    </row>
    <row r="33" spans="1:28" x14ac:dyDescent="0.35">
      <c r="A33" s="175" t="s">
        <v>7507</v>
      </c>
      <c r="B33" s="176"/>
      <c r="C33" s="176"/>
      <c r="D33" s="176"/>
      <c r="E33" s="176"/>
      <c r="F33" s="176"/>
      <c r="G33" s="176">
        <v>1</v>
      </c>
      <c r="H33" s="176"/>
      <c r="I33" s="176"/>
      <c r="J33" s="176"/>
      <c r="K33" s="176"/>
      <c r="L33" s="176"/>
      <c r="M33" s="176"/>
      <c r="N33" s="176"/>
      <c r="O33" s="176"/>
      <c r="P33" s="176"/>
      <c r="Q33" s="176"/>
      <c r="R33" s="176">
        <v>1</v>
      </c>
      <c r="S33" s="176"/>
      <c r="T33" s="176"/>
      <c r="U33" s="176"/>
      <c r="V33" s="176"/>
      <c r="W33" s="176"/>
      <c r="X33" s="176"/>
      <c r="Y33" s="176"/>
      <c r="Z33" s="176">
        <v>2</v>
      </c>
      <c r="AB33">
        <f t="shared" si="0"/>
        <v>2</v>
      </c>
    </row>
    <row r="34" spans="1:28" x14ac:dyDescent="0.35">
      <c r="A34" s="175" t="s">
        <v>7506</v>
      </c>
      <c r="B34" s="176"/>
      <c r="C34" s="176"/>
      <c r="D34" s="176"/>
      <c r="E34" s="176"/>
      <c r="F34" s="176"/>
      <c r="G34" s="176">
        <v>1</v>
      </c>
      <c r="H34" s="176"/>
      <c r="I34" s="176"/>
      <c r="J34" s="176"/>
      <c r="K34" s="176"/>
      <c r="L34" s="176"/>
      <c r="M34" s="176"/>
      <c r="N34" s="176"/>
      <c r="O34" s="176"/>
      <c r="P34" s="176"/>
      <c r="Q34" s="176"/>
      <c r="R34" s="176"/>
      <c r="S34" s="176"/>
      <c r="T34" s="176"/>
      <c r="U34" s="176"/>
      <c r="V34" s="176"/>
      <c r="W34" s="176"/>
      <c r="X34" s="176"/>
      <c r="Y34" s="176">
        <v>2</v>
      </c>
      <c r="Z34" s="176">
        <v>3</v>
      </c>
      <c r="AB34">
        <f t="shared" si="0"/>
        <v>2</v>
      </c>
    </row>
    <row r="35" spans="1:28" x14ac:dyDescent="0.35">
      <c r="A35" s="175" t="s">
        <v>7497</v>
      </c>
      <c r="B35" s="176"/>
      <c r="C35" s="176">
        <v>1</v>
      </c>
      <c r="D35" s="176"/>
      <c r="E35" s="176"/>
      <c r="F35" s="176"/>
      <c r="G35" s="176"/>
      <c r="H35" s="176"/>
      <c r="I35" s="176"/>
      <c r="J35" s="176"/>
      <c r="K35" s="176"/>
      <c r="L35" s="176"/>
      <c r="M35" s="176"/>
      <c r="N35" s="176"/>
      <c r="O35" s="176"/>
      <c r="P35" s="176"/>
      <c r="Q35" s="176"/>
      <c r="R35" s="176"/>
      <c r="S35" s="176"/>
      <c r="T35" s="176"/>
      <c r="U35" s="176"/>
      <c r="V35" s="176"/>
      <c r="W35" s="176"/>
      <c r="X35" s="176"/>
      <c r="Y35" s="176"/>
      <c r="Z35" s="176">
        <v>1</v>
      </c>
      <c r="AB35">
        <f t="shared" si="0"/>
        <v>1</v>
      </c>
    </row>
    <row r="36" spans="1:28" x14ac:dyDescent="0.35">
      <c r="A36" s="175" t="s">
        <v>7518</v>
      </c>
      <c r="B36" s="176"/>
      <c r="C36" s="176"/>
      <c r="D36" s="176"/>
      <c r="E36" s="176"/>
      <c r="F36" s="176"/>
      <c r="G36" s="176"/>
      <c r="H36" s="176"/>
      <c r="I36" s="176"/>
      <c r="J36" s="176"/>
      <c r="K36" s="176"/>
      <c r="L36" s="176"/>
      <c r="M36" s="176"/>
      <c r="N36" s="176">
        <v>1</v>
      </c>
      <c r="O36" s="176">
        <v>2</v>
      </c>
      <c r="P36" s="176"/>
      <c r="Q36" s="176"/>
      <c r="R36" s="176"/>
      <c r="S36" s="176"/>
      <c r="T36" s="176"/>
      <c r="U36" s="176"/>
      <c r="V36" s="176"/>
      <c r="W36" s="176"/>
      <c r="X36" s="176"/>
      <c r="Y36" s="176"/>
      <c r="Z36" s="176">
        <v>3</v>
      </c>
      <c r="AB36">
        <f t="shared" si="0"/>
        <v>2</v>
      </c>
    </row>
    <row r="37" spans="1:28" x14ac:dyDescent="0.35">
      <c r="A37" s="175" t="s">
        <v>7496</v>
      </c>
      <c r="B37" s="176"/>
      <c r="C37" s="176">
        <v>1</v>
      </c>
      <c r="D37" s="176"/>
      <c r="E37" s="176"/>
      <c r="F37" s="176"/>
      <c r="G37" s="176"/>
      <c r="H37" s="176"/>
      <c r="I37" s="176"/>
      <c r="J37" s="176"/>
      <c r="K37" s="176"/>
      <c r="L37" s="176"/>
      <c r="M37" s="176"/>
      <c r="N37" s="176"/>
      <c r="O37" s="176"/>
      <c r="P37" s="176"/>
      <c r="Q37" s="176"/>
      <c r="R37" s="176"/>
      <c r="S37" s="176"/>
      <c r="T37" s="176"/>
      <c r="U37" s="176"/>
      <c r="V37" s="176"/>
      <c r="W37" s="176"/>
      <c r="X37" s="176"/>
      <c r="Y37" s="176"/>
      <c r="Z37" s="176">
        <v>1</v>
      </c>
      <c r="AB37">
        <f t="shared" si="0"/>
        <v>1</v>
      </c>
    </row>
    <row r="38" spans="1:28" x14ac:dyDescent="0.35">
      <c r="A38" s="175" t="s">
        <v>7517</v>
      </c>
      <c r="B38" s="176"/>
      <c r="C38" s="176"/>
      <c r="D38" s="176"/>
      <c r="E38" s="176"/>
      <c r="F38" s="176"/>
      <c r="G38" s="176"/>
      <c r="H38" s="176"/>
      <c r="I38" s="176"/>
      <c r="J38" s="176"/>
      <c r="K38" s="176"/>
      <c r="L38" s="176"/>
      <c r="M38" s="176"/>
      <c r="N38" s="176"/>
      <c r="O38" s="176"/>
      <c r="P38" s="176"/>
      <c r="Q38" s="176"/>
      <c r="R38" s="176"/>
      <c r="S38" s="176"/>
      <c r="T38" s="176"/>
      <c r="U38" s="176">
        <v>1</v>
      </c>
      <c r="V38" s="176"/>
      <c r="W38" s="176"/>
      <c r="X38" s="176"/>
      <c r="Y38" s="176"/>
      <c r="Z38" s="176">
        <v>1</v>
      </c>
      <c r="AB38">
        <f t="shared" si="0"/>
        <v>1</v>
      </c>
    </row>
    <row r="39" spans="1:28" x14ac:dyDescent="0.35">
      <c r="A39" s="175" t="s">
        <v>7502</v>
      </c>
      <c r="B39" s="176"/>
      <c r="C39" s="176"/>
      <c r="D39" s="176"/>
      <c r="E39" s="176"/>
      <c r="F39" s="176"/>
      <c r="G39" s="176"/>
      <c r="H39" s="176"/>
      <c r="I39" s="176"/>
      <c r="J39" s="176"/>
      <c r="K39" s="176"/>
      <c r="L39" s="176"/>
      <c r="M39" s="176"/>
      <c r="N39" s="176">
        <v>1</v>
      </c>
      <c r="O39" s="176"/>
      <c r="P39" s="176"/>
      <c r="Q39" s="176"/>
      <c r="R39" s="176"/>
      <c r="S39" s="176"/>
      <c r="T39" s="176"/>
      <c r="U39" s="176"/>
      <c r="V39" s="176"/>
      <c r="W39" s="176"/>
      <c r="X39" s="176"/>
      <c r="Y39" s="176"/>
      <c r="Z39" s="176">
        <v>1</v>
      </c>
      <c r="AB39">
        <f t="shared" si="0"/>
        <v>1</v>
      </c>
    </row>
    <row r="40" spans="1:28" x14ac:dyDescent="0.35">
      <c r="A40" s="175" t="s">
        <v>7505</v>
      </c>
      <c r="B40" s="176"/>
      <c r="C40" s="176"/>
      <c r="D40" s="176"/>
      <c r="E40" s="176"/>
      <c r="F40" s="176"/>
      <c r="G40" s="176">
        <v>1</v>
      </c>
      <c r="H40" s="176"/>
      <c r="I40" s="176"/>
      <c r="J40" s="176"/>
      <c r="K40" s="176"/>
      <c r="L40" s="176"/>
      <c r="M40" s="176"/>
      <c r="N40" s="176"/>
      <c r="O40" s="176"/>
      <c r="P40" s="176"/>
      <c r="Q40" s="176"/>
      <c r="R40" s="176"/>
      <c r="S40" s="176"/>
      <c r="T40" s="176"/>
      <c r="U40" s="176"/>
      <c r="V40" s="176"/>
      <c r="W40" s="176"/>
      <c r="X40" s="176"/>
      <c r="Y40" s="176"/>
      <c r="Z40" s="176">
        <v>1</v>
      </c>
      <c r="AB40">
        <f t="shared" si="0"/>
        <v>1</v>
      </c>
    </row>
    <row r="41" spans="1:28" x14ac:dyDescent="0.35">
      <c r="A41" s="175" t="s">
        <v>7504</v>
      </c>
      <c r="B41" s="176"/>
      <c r="C41" s="176"/>
      <c r="D41" s="176"/>
      <c r="E41" s="176"/>
      <c r="F41" s="176"/>
      <c r="G41" s="176">
        <v>1</v>
      </c>
      <c r="H41" s="176"/>
      <c r="I41" s="176"/>
      <c r="J41" s="176"/>
      <c r="K41" s="176"/>
      <c r="L41" s="176"/>
      <c r="M41" s="176"/>
      <c r="N41" s="176"/>
      <c r="O41" s="176"/>
      <c r="P41" s="176"/>
      <c r="Q41" s="176"/>
      <c r="R41" s="176"/>
      <c r="S41" s="176"/>
      <c r="T41" s="176"/>
      <c r="U41" s="176"/>
      <c r="V41" s="176"/>
      <c r="W41" s="176"/>
      <c r="X41" s="176"/>
      <c r="Y41" s="176"/>
      <c r="Z41" s="176">
        <v>1</v>
      </c>
      <c r="AB41">
        <f t="shared" si="0"/>
        <v>1</v>
      </c>
    </row>
    <row r="42" spans="1:28" x14ac:dyDescent="0.35">
      <c r="A42" s="175" t="s">
        <v>7516</v>
      </c>
      <c r="B42" s="176"/>
      <c r="C42" s="176"/>
      <c r="D42" s="176"/>
      <c r="E42" s="176"/>
      <c r="F42" s="176"/>
      <c r="G42" s="176"/>
      <c r="H42" s="176"/>
      <c r="I42" s="176"/>
      <c r="J42" s="176"/>
      <c r="K42" s="176"/>
      <c r="L42" s="176"/>
      <c r="M42" s="176">
        <v>1</v>
      </c>
      <c r="N42" s="176"/>
      <c r="O42" s="176"/>
      <c r="P42" s="176"/>
      <c r="Q42" s="176"/>
      <c r="R42" s="176"/>
      <c r="S42" s="176"/>
      <c r="T42" s="176"/>
      <c r="U42" s="176"/>
      <c r="V42" s="176"/>
      <c r="W42" s="176"/>
      <c r="X42" s="176"/>
      <c r="Y42" s="176"/>
      <c r="Z42" s="176">
        <v>1</v>
      </c>
      <c r="AB42">
        <f t="shared" si="0"/>
        <v>1</v>
      </c>
    </row>
    <row r="43" spans="1:28" x14ac:dyDescent="0.35">
      <c r="A43" s="175">
        <v>2019</v>
      </c>
      <c r="B43" s="176"/>
      <c r="C43" s="176"/>
      <c r="D43" s="176"/>
      <c r="E43" s="176"/>
      <c r="F43" s="176"/>
      <c r="G43" s="176">
        <v>6</v>
      </c>
      <c r="H43" s="176"/>
      <c r="I43" s="176"/>
      <c r="J43" s="176"/>
      <c r="K43" s="176"/>
      <c r="L43" s="176"/>
      <c r="M43" s="176"/>
      <c r="N43" s="176"/>
      <c r="O43" s="176"/>
      <c r="P43" s="176"/>
      <c r="Q43" s="176"/>
      <c r="R43" s="176"/>
      <c r="S43" s="176"/>
      <c r="T43" s="176">
        <v>1</v>
      </c>
      <c r="U43" s="176"/>
      <c r="V43" s="176"/>
      <c r="W43" s="176"/>
      <c r="X43" s="176"/>
      <c r="Y43" s="176"/>
      <c r="Z43" s="176">
        <v>7</v>
      </c>
      <c r="AB43">
        <f t="shared" si="0"/>
        <v>2</v>
      </c>
    </row>
    <row r="44" spans="1:28" x14ac:dyDescent="0.35">
      <c r="A44" s="175">
        <v>2018</v>
      </c>
      <c r="B44" s="176"/>
      <c r="C44" s="176"/>
      <c r="D44" s="176"/>
      <c r="E44" s="176"/>
      <c r="F44" s="176"/>
      <c r="G44" s="176">
        <v>5</v>
      </c>
      <c r="H44" s="176"/>
      <c r="I44" s="176"/>
      <c r="J44" s="176"/>
      <c r="K44" s="176"/>
      <c r="L44" s="176"/>
      <c r="M44" s="176"/>
      <c r="N44" s="176">
        <v>2</v>
      </c>
      <c r="O44" s="176"/>
      <c r="P44" s="176">
        <v>1</v>
      </c>
      <c r="Q44" s="176"/>
      <c r="R44" s="176"/>
      <c r="S44" s="176"/>
      <c r="T44" s="176">
        <v>3</v>
      </c>
      <c r="U44" s="176"/>
      <c r="V44" s="176"/>
      <c r="W44" s="176"/>
      <c r="X44" s="176">
        <v>2</v>
      </c>
      <c r="Y44" s="176"/>
      <c r="Z44" s="176">
        <v>13</v>
      </c>
      <c r="AB44">
        <f t="shared" si="0"/>
        <v>5</v>
      </c>
    </row>
    <row r="45" spans="1:28" x14ac:dyDescent="0.35">
      <c r="A45" s="175">
        <v>2017</v>
      </c>
      <c r="B45" s="176">
        <v>1</v>
      </c>
      <c r="C45" s="176"/>
      <c r="D45" s="176"/>
      <c r="E45" s="176"/>
      <c r="F45" s="176"/>
      <c r="G45" s="176">
        <v>2</v>
      </c>
      <c r="H45" s="176"/>
      <c r="I45" s="176"/>
      <c r="J45" s="176"/>
      <c r="K45" s="176"/>
      <c r="L45" s="176"/>
      <c r="M45" s="176"/>
      <c r="N45" s="176">
        <v>1</v>
      </c>
      <c r="O45" s="176"/>
      <c r="P45" s="176">
        <v>1</v>
      </c>
      <c r="Q45" s="176"/>
      <c r="R45" s="176"/>
      <c r="S45" s="176"/>
      <c r="T45" s="176"/>
      <c r="U45" s="176"/>
      <c r="V45" s="176"/>
      <c r="W45" s="176"/>
      <c r="X45" s="176">
        <v>3</v>
      </c>
      <c r="Y45" s="176">
        <v>22</v>
      </c>
      <c r="Z45" s="176">
        <v>30</v>
      </c>
      <c r="AB45">
        <f t="shared" si="0"/>
        <v>6</v>
      </c>
    </row>
    <row r="46" spans="1:28" x14ac:dyDescent="0.35">
      <c r="A46" s="175">
        <v>2016</v>
      </c>
      <c r="B46" s="176"/>
      <c r="C46" s="176"/>
      <c r="D46" s="176">
        <v>1</v>
      </c>
      <c r="E46" s="176"/>
      <c r="F46" s="176"/>
      <c r="G46" s="176">
        <v>6</v>
      </c>
      <c r="H46" s="176"/>
      <c r="I46" s="176"/>
      <c r="J46" s="176"/>
      <c r="K46" s="176"/>
      <c r="L46" s="176"/>
      <c r="M46" s="176"/>
      <c r="N46" s="176">
        <v>1</v>
      </c>
      <c r="O46" s="176"/>
      <c r="P46" s="176"/>
      <c r="Q46" s="176"/>
      <c r="R46" s="176"/>
      <c r="S46" s="176"/>
      <c r="T46" s="176">
        <v>6</v>
      </c>
      <c r="U46" s="176"/>
      <c r="V46" s="176"/>
      <c r="W46" s="176"/>
      <c r="X46" s="176">
        <v>2</v>
      </c>
      <c r="Y46" s="176">
        <v>11</v>
      </c>
      <c r="Z46" s="176">
        <v>27</v>
      </c>
      <c r="AB46">
        <f t="shared" si="0"/>
        <v>6</v>
      </c>
    </row>
    <row r="47" spans="1:28" x14ac:dyDescent="0.35">
      <c r="A47" s="175">
        <v>2015</v>
      </c>
      <c r="B47" s="176"/>
      <c r="C47" s="176"/>
      <c r="D47" s="176"/>
      <c r="E47" s="176"/>
      <c r="F47" s="176"/>
      <c r="G47" s="176">
        <v>2</v>
      </c>
      <c r="H47" s="176"/>
      <c r="I47" s="176"/>
      <c r="J47" s="176"/>
      <c r="K47" s="176"/>
      <c r="L47" s="176"/>
      <c r="M47" s="176"/>
      <c r="N47" s="176"/>
      <c r="O47" s="176"/>
      <c r="P47" s="176">
        <v>1</v>
      </c>
      <c r="Q47" s="176"/>
      <c r="R47" s="176"/>
      <c r="S47" s="176"/>
      <c r="T47" s="176"/>
      <c r="U47" s="176"/>
      <c r="V47" s="176">
        <v>4</v>
      </c>
      <c r="W47" s="176"/>
      <c r="X47" s="176">
        <v>6</v>
      </c>
      <c r="Y47" s="176">
        <v>5</v>
      </c>
      <c r="Z47" s="176">
        <v>18</v>
      </c>
      <c r="AB47">
        <f t="shared" si="0"/>
        <v>5</v>
      </c>
    </row>
    <row r="48" spans="1:28" x14ac:dyDescent="0.35">
      <c r="A48" s="175">
        <v>2014</v>
      </c>
      <c r="B48" s="176">
        <v>1</v>
      </c>
      <c r="C48" s="176"/>
      <c r="D48" s="176"/>
      <c r="E48" s="176"/>
      <c r="F48" s="176"/>
      <c r="G48" s="176">
        <v>10</v>
      </c>
      <c r="H48" s="176"/>
      <c r="I48" s="176"/>
      <c r="J48" s="176"/>
      <c r="K48" s="176"/>
      <c r="L48" s="176"/>
      <c r="M48" s="176"/>
      <c r="N48" s="176">
        <v>1</v>
      </c>
      <c r="O48" s="176"/>
      <c r="P48" s="176"/>
      <c r="Q48" s="176"/>
      <c r="R48" s="176"/>
      <c r="S48" s="176"/>
      <c r="T48" s="176">
        <v>1</v>
      </c>
      <c r="U48" s="176"/>
      <c r="V48" s="176">
        <v>2</v>
      </c>
      <c r="W48" s="176"/>
      <c r="X48" s="176">
        <v>3</v>
      </c>
      <c r="Y48" s="176">
        <v>9</v>
      </c>
      <c r="Z48" s="176">
        <v>27</v>
      </c>
      <c r="AB48">
        <f t="shared" si="0"/>
        <v>7</v>
      </c>
    </row>
    <row r="49" spans="1:28" x14ac:dyDescent="0.35">
      <c r="A49" s="175">
        <v>2013</v>
      </c>
      <c r="B49" s="176">
        <v>1</v>
      </c>
      <c r="C49" s="176"/>
      <c r="D49" s="176">
        <v>2</v>
      </c>
      <c r="E49" s="176"/>
      <c r="F49" s="176"/>
      <c r="G49" s="176">
        <v>10</v>
      </c>
      <c r="H49" s="176"/>
      <c r="I49" s="176"/>
      <c r="J49" s="176"/>
      <c r="K49" s="176"/>
      <c r="L49" s="176"/>
      <c r="M49" s="176"/>
      <c r="N49" s="176">
        <v>2</v>
      </c>
      <c r="O49" s="176"/>
      <c r="P49" s="176"/>
      <c r="Q49" s="176"/>
      <c r="R49" s="176"/>
      <c r="S49" s="176"/>
      <c r="T49" s="176"/>
      <c r="U49" s="176"/>
      <c r="V49" s="176">
        <v>2</v>
      </c>
      <c r="W49" s="176"/>
      <c r="X49" s="176">
        <v>1</v>
      </c>
      <c r="Y49" s="176">
        <v>13</v>
      </c>
      <c r="Z49" s="176">
        <v>31</v>
      </c>
      <c r="AB49">
        <f t="shared" si="0"/>
        <v>7</v>
      </c>
    </row>
    <row r="50" spans="1:28" x14ac:dyDescent="0.35">
      <c r="A50" s="175">
        <v>2012</v>
      </c>
      <c r="B50" s="176">
        <v>3</v>
      </c>
      <c r="C50" s="176"/>
      <c r="D50" s="176">
        <v>1</v>
      </c>
      <c r="E50" s="176">
        <v>3</v>
      </c>
      <c r="F50" s="176"/>
      <c r="G50" s="176">
        <v>7</v>
      </c>
      <c r="H50" s="176"/>
      <c r="I50" s="176"/>
      <c r="J50" s="176"/>
      <c r="K50" s="176"/>
      <c r="L50" s="176"/>
      <c r="M50" s="176"/>
      <c r="N50" s="176"/>
      <c r="O50" s="176"/>
      <c r="P50" s="176"/>
      <c r="Q50" s="176">
        <v>2</v>
      </c>
      <c r="R50" s="176"/>
      <c r="S50" s="176"/>
      <c r="T50" s="176"/>
      <c r="U50" s="176"/>
      <c r="V50" s="176"/>
      <c r="W50" s="176"/>
      <c r="X50" s="176"/>
      <c r="Y50" s="176">
        <v>12</v>
      </c>
      <c r="Z50" s="176">
        <v>28</v>
      </c>
      <c r="AB50">
        <f t="shared" si="0"/>
        <v>6</v>
      </c>
    </row>
    <row r="51" spans="1:28" x14ac:dyDescent="0.35">
      <c r="A51" s="175">
        <v>2011</v>
      </c>
      <c r="B51" s="176">
        <v>1</v>
      </c>
      <c r="C51" s="176"/>
      <c r="D51" s="176"/>
      <c r="E51" s="176"/>
      <c r="F51" s="176"/>
      <c r="G51" s="176">
        <v>4</v>
      </c>
      <c r="H51" s="176"/>
      <c r="I51" s="176"/>
      <c r="J51" s="176"/>
      <c r="K51" s="176"/>
      <c r="L51" s="176"/>
      <c r="M51" s="176">
        <v>1</v>
      </c>
      <c r="N51" s="176">
        <v>2</v>
      </c>
      <c r="O51" s="176">
        <v>2</v>
      </c>
      <c r="P51" s="176">
        <v>1</v>
      </c>
      <c r="Q51" s="176"/>
      <c r="R51" s="176"/>
      <c r="S51" s="176"/>
      <c r="T51" s="176"/>
      <c r="U51" s="176"/>
      <c r="V51" s="176"/>
      <c r="W51" s="176"/>
      <c r="X51" s="176">
        <v>1</v>
      </c>
      <c r="Y51" s="176">
        <v>7</v>
      </c>
      <c r="Z51" s="176">
        <v>19</v>
      </c>
      <c r="AB51">
        <f t="shared" si="0"/>
        <v>8</v>
      </c>
    </row>
    <row r="52" spans="1:28" x14ac:dyDescent="0.35">
      <c r="A52" s="175">
        <v>2010</v>
      </c>
      <c r="B52" s="176">
        <v>4</v>
      </c>
      <c r="C52" s="176"/>
      <c r="D52" s="176">
        <v>18</v>
      </c>
      <c r="E52" s="176">
        <v>2</v>
      </c>
      <c r="F52" s="176">
        <v>17</v>
      </c>
      <c r="G52" s="176">
        <v>5</v>
      </c>
      <c r="H52" s="176">
        <v>16</v>
      </c>
      <c r="I52" s="176">
        <v>16</v>
      </c>
      <c r="J52" s="176"/>
      <c r="K52" s="176">
        <v>17</v>
      </c>
      <c r="L52" s="176"/>
      <c r="M52" s="176">
        <v>18</v>
      </c>
      <c r="N52" s="176">
        <v>4</v>
      </c>
      <c r="O52" s="176">
        <v>1</v>
      </c>
      <c r="P52" s="176">
        <v>1</v>
      </c>
      <c r="Q52" s="176">
        <v>20</v>
      </c>
      <c r="R52" s="176">
        <v>4</v>
      </c>
      <c r="S52" s="176">
        <v>1</v>
      </c>
      <c r="T52" s="176">
        <v>1</v>
      </c>
      <c r="U52" s="176">
        <v>1</v>
      </c>
      <c r="V52" s="176">
        <v>1</v>
      </c>
      <c r="W52" s="176">
        <v>1</v>
      </c>
      <c r="X52" s="176">
        <v>3</v>
      </c>
      <c r="Y52" s="176">
        <v>31</v>
      </c>
      <c r="Z52" s="176">
        <v>182</v>
      </c>
      <c r="AB52">
        <f t="shared" si="0"/>
        <v>21</v>
      </c>
    </row>
    <row r="53" spans="1:28" x14ac:dyDescent="0.35">
      <c r="A53" s="175">
        <v>2009</v>
      </c>
      <c r="B53" s="176">
        <v>5</v>
      </c>
      <c r="C53" s="176"/>
      <c r="D53" s="176">
        <v>1</v>
      </c>
      <c r="E53" s="176"/>
      <c r="F53" s="176"/>
      <c r="G53" s="176">
        <v>3</v>
      </c>
      <c r="H53" s="176"/>
      <c r="I53" s="176"/>
      <c r="J53" s="176"/>
      <c r="K53" s="176"/>
      <c r="L53" s="176"/>
      <c r="M53" s="176">
        <v>1</v>
      </c>
      <c r="N53" s="176">
        <v>2</v>
      </c>
      <c r="O53" s="176"/>
      <c r="P53" s="176"/>
      <c r="Q53" s="176">
        <v>2</v>
      </c>
      <c r="R53" s="176">
        <v>1</v>
      </c>
      <c r="S53" s="176"/>
      <c r="T53" s="176"/>
      <c r="U53" s="176"/>
      <c r="V53" s="176"/>
      <c r="W53" s="176"/>
      <c r="X53" s="176"/>
      <c r="Y53" s="176">
        <v>13</v>
      </c>
      <c r="Z53" s="176">
        <v>28</v>
      </c>
      <c r="AB53">
        <f t="shared" si="0"/>
        <v>8</v>
      </c>
    </row>
    <row r="54" spans="1:28" x14ac:dyDescent="0.35">
      <c r="A54" s="175">
        <v>2008</v>
      </c>
      <c r="B54" s="176">
        <v>2</v>
      </c>
      <c r="C54" s="176"/>
      <c r="D54" s="176"/>
      <c r="E54" s="176"/>
      <c r="F54" s="176"/>
      <c r="G54" s="176">
        <v>3</v>
      </c>
      <c r="H54" s="176"/>
      <c r="I54" s="176"/>
      <c r="J54" s="176"/>
      <c r="K54" s="176"/>
      <c r="L54" s="176"/>
      <c r="M54" s="176"/>
      <c r="N54" s="176"/>
      <c r="O54" s="176">
        <v>1</v>
      </c>
      <c r="P54" s="176">
        <v>1</v>
      </c>
      <c r="Q54" s="176">
        <v>1</v>
      </c>
      <c r="R54" s="176"/>
      <c r="S54" s="176"/>
      <c r="T54" s="176"/>
      <c r="U54" s="176"/>
      <c r="V54" s="176"/>
      <c r="W54" s="176"/>
      <c r="X54" s="176"/>
      <c r="Y54" s="176">
        <v>7</v>
      </c>
      <c r="Z54" s="176">
        <v>15</v>
      </c>
      <c r="AB54">
        <f t="shared" si="0"/>
        <v>6</v>
      </c>
    </row>
    <row r="55" spans="1:28" x14ac:dyDescent="0.35">
      <c r="A55" s="175">
        <v>2007</v>
      </c>
      <c r="B55" s="176">
        <v>3</v>
      </c>
      <c r="C55" s="176"/>
      <c r="D55" s="176">
        <v>2</v>
      </c>
      <c r="E55" s="176"/>
      <c r="F55" s="176"/>
      <c r="G55" s="176">
        <v>3</v>
      </c>
      <c r="H55" s="176"/>
      <c r="I55" s="176"/>
      <c r="J55" s="176"/>
      <c r="K55" s="176"/>
      <c r="L55" s="176"/>
      <c r="M55" s="176"/>
      <c r="N55" s="176">
        <v>1</v>
      </c>
      <c r="O55" s="176"/>
      <c r="P55" s="176"/>
      <c r="Q55" s="176"/>
      <c r="R55" s="176">
        <v>1</v>
      </c>
      <c r="S55" s="176"/>
      <c r="T55" s="176"/>
      <c r="U55" s="176"/>
      <c r="V55" s="176"/>
      <c r="W55" s="176"/>
      <c r="X55" s="176"/>
      <c r="Y55" s="176">
        <v>14</v>
      </c>
      <c r="Z55" s="176">
        <v>24</v>
      </c>
      <c r="AB55">
        <f t="shared" si="0"/>
        <v>6</v>
      </c>
    </row>
    <row r="56" spans="1:28" x14ac:dyDescent="0.35">
      <c r="A56" s="175">
        <v>2006</v>
      </c>
      <c r="B56" s="176">
        <v>3</v>
      </c>
      <c r="C56" s="176"/>
      <c r="D56" s="176">
        <v>3</v>
      </c>
      <c r="E56" s="176"/>
      <c r="F56" s="176"/>
      <c r="G56" s="176">
        <v>3</v>
      </c>
      <c r="H56" s="176"/>
      <c r="I56" s="176"/>
      <c r="J56" s="176"/>
      <c r="K56" s="176"/>
      <c r="L56" s="176"/>
      <c r="M56" s="176"/>
      <c r="N56" s="176">
        <v>1</v>
      </c>
      <c r="O56" s="176"/>
      <c r="P56" s="176"/>
      <c r="Q56" s="176"/>
      <c r="R56" s="176"/>
      <c r="S56" s="176"/>
      <c r="T56" s="176"/>
      <c r="U56" s="176"/>
      <c r="V56" s="176"/>
      <c r="W56" s="176"/>
      <c r="X56" s="176"/>
      <c r="Y56" s="176">
        <v>23</v>
      </c>
      <c r="Z56" s="176">
        <v>33</v>
      </c>
      <c r="AB56">
        <f t="shared" si="0"/>
        <v>5</v>
      </c>
    </row>
    <row r="57" spans="1:28" x14ac:dyDescent="0.35">
      <c r="A57" s="175">
        <v>2005</v>
      </c>
      <c r="B57" s="176">
        <v>5</v>
      </c>
      <c r="C57" s="176"/>
      <c r="D57" s="176">
        <v>6</v>
      </c>
      <c r="E57" s="176"/>
      <c r="F57" s="176"/>
      <c r="G57" s="176">
        <v>11</v>
      </c>
      <c r="H57" s="176"/>
      <c r="I57" s="176"/>
      <c r="J57" s="176"/>
      <c r="K57" s="176"/>
      <c r="L57" s="176"/>
      <c r="M57" s="176"/>
      <c r="N57" s="176">
        <v>5</v>
      </c>
      <c r="O57" s="176"/>
      <c r="P57" s="176"/>
      <c r="Q57" s="176"/>
      <c r="R57" s="176"/>
      <c r="S57" s="176"/>
      <c r="T57" s="176"/>
      <c r="U57" s="176"/>
      <c r="V57" s="176">
        <v>1</v>
      </c>
      <c r="W57" s="176"/>
      <c r="X57" s="176"/>
      <c r="Y57" s="176">
        <v>9</v>
      </c>
      <c r="Z57" s="176">
        <v>37</v>
      </c>
      <c r="AB57">
        <f t="shared" si="0"/>
        <v>6</v>
      </c>
    </row>
    <row r="58" spans="1:28" x14ac:dyDescent="0.35">
      <c r="A58" s="175">
        <v>2004</v>
      </c>
      <c r="B58" s="176">
        <v>2</v>
      </c>
      <c r="C58" s="176"/>
      <c r="D58" s="176">
        <v>9</v>
      </c>
      <c r="E58" s="176">
        <v>1</v>
      </c>
      <c r="F58" s="176"/>
      <c r="G58" s="176">
        <v>7</v>
      </c>
      <c r="H58" s="176"/>
      <c r="I58" s="176"/>
      <c r="J58" s="176"/>
      <c r="K58" s="176"/>
      <c r="L58" s="176"/>
      <c r="M58" s="176"/>
      <c r="N58" s="176">
        <v>2</v>
      </c>
      <c r="O58" s="176"/>
      <c r="P58" s="176">
        <v>1</v>
      </c>
      <c r="Q58" s="176"/>
      <c r="R58" s="176"/>
      <c r="S58" s="176"/>
      <c r="T58" s="176"/>
      <c r="U58" s="176"/>
      <c r="V58" s="176"/>
      <c r="W58" s="176"/>
      <c r="X58" s="176"/>
      <c r="Y58" s="176">
        <v>8</v>
      </c>
      <c r="Z58" s="176">
        <v>30</v>
      </c>
      <c r="AB58">
        <f t="shared" si="0"/>
        <v>7</v>
      </c>
    </row>
    <row r="59" spans="1:28" x14ac:dyDescent="0.35">
      <c r="A59" s="175">
        <v>2003</v>
      </c>
      <c r="B59" s="176"/>
      <c r="C59" s="176"/>
      <c r="D59" s="176">
        <v>9</v>
      </c>
      <c r="E59" s="176"/>
      <c r="F59" s="176"/>
      <c r="G59" s="176">
        <v>3</v>
      </c>
      <c r="H59" s="176"/>
      <c r="I59" s="176"/>
      <c r="J59" s="176"/>
      <c r="K59" s="176"/>
      <c r="L59" s="176"/>
      <c r="M59" s="176"/>
      <c r="N59" s="176">
        <v>1</v>
      </c>
      <c r="O59" s="176"/>
      <c r="P59" s="176"/>
      <c r="Q59" s="176"/>
      <c r="R59" s="176">
        <v>1</v>
      </c>
      <c r="S59" s="176"/>
      <c r="T59" s="176"/>
      <c r="U59" s="176"/>
      <c r="V59" s="176"/>
      <c r="W59" s="176"/>
      <c r="X59" s="176"/>
      <c r="Y59" s="176">
        <v>14</v>
      </c>
      <c r="Z59" s="176">
        <v>28</v>
      </c>
      <c r="AB59">
        <f t="shared" si="0"/>
        <v>5</v>
      </c>
    </row>
    <row r="60" spans="1:28" x14ac:dyDescent="0.35">
      <c r="A60" s="175">
        <v>2002</v>
      </c>
      <c r="B60" s="176">
        <v>1</v>
      </c>
      <c r="C60" s="176"/>
      <c r="D60" s="176">
        <v>3</v>
      </c>
      <c r="E60" s="176">
        <v>1</v>
      </c>
      <c r="F60" s="176"/>
      <c r="G60" s="176">
        <v>1</v>
      </c>
      <c r="H60" s="176"/>
      <c r="I60" s="176"/>
      <c r="J60" s="176"/>
      <c r="K60" s="176"/>
      <c r="L60" s="176"/>
      <c r="M60" s="176"/>
      <c r="N60" s="176">
        <v>2</v>
      </c>
      <c r="O60" s="176"/>
      <c r="P60" s="176"/>
      <c r="Q60" s="176"/>
      <c r="R60" s="176"/>
      <c r="S60" s="176"/>
      <c r="T60" s="176"/>
      <c r="U60" s="176"/>
      <c r="V60" s="176"/>
      <c r="W60" s="176"/>
      <c r="X60" s="176"/>
      <c r="Y60" s="176">
        <v>12</v>
      </c>
      <c r="Z60" s="176">
        <v>20</v>
      </c>
      <c r="AB60">
        <f t="shared" si="0"/>
        <v>6</v>
      </c>
    </row>
    <row r="61" spans="1:28" x14ac:dyDescent="0.35">
      <c r="A61" s="175">
        <v>2001</v>
      </c>
      <c r="B61" s="176"/>
      <c r="C61" s="176"/>
      <c r="D61" s="176"/>
      <c r="E61" s="176"/>
      <c r="F61" s="176"/>
      <c r="G61" s="176">
        <v>5</v>
      </c>
      <c r="H61" s="176"/>
      <c r="I61" s="176"/>
      <c r="J61" s="176"/>
      <c r="K61" s="176"/>
      <c r="L61" s="176"/>
      <c r="M61" s="176"/>
      <c r="N61" s="176">
        <v>1</v>
      </c>
      <c r="O61" s="176"/>
      <c r="P61" s="176"/>
      <c r="Q61" s="176"/>
      <c r="R61" s="176"/>
      <c r="S61" s="176"/>
      <c r="T61" s="176"/>
      <c r="U61" s="176"/>
      <c r="V61" s="176"/>
      <c r="W61" s="176"/>
      <c r="X61" s="176"/>
      <c r="Y61" s="176">
        <v>8</v>
      </c>
      <c r="Z61" s="176">
        <v>14</v>
      </c>
      <c r="AB61">
        <f t="shared" si="0"/>
        <v>3</v>
      </c>
    </row>
    <row r="62" spans="1:28" x14ac:dyDescent="0.35">
      <c r="A62" s="175">
        <v>2000</v>
      </c>
      <c r="B62" s="176">
        <v>1</v>
      </c>
      <c r="C62" s="176"/>
      <c r="D62" s="176">
        <v>1</v>
      </c>
      <c r="E62" s="176">
        <v>2</v>
      </c>
      <c r="F62" s="176"/>
      <c r="G62" s="176">
        <v>8</v>
      </c>
      <c r="H62" s="176"/>
      <c r="I62" s="176">
        <v>1</v>
      </c>
      <c r="J62" s="176"/>
      <c r="K62" s="176"/>
      <c r="L62" s="176"/>
      <c r="M62" s="176"/>
      <c r="N62" s="176">
        <v>2</v>
      </c>
      <c r="O62" s="176"/>
      <c r="P62" s="176"/>
      <c r="Q62" s="176"/>
      <c r="R62" s="176">
        <v>1</v>
      </c>
      <c r="S62" s="176"/>
      <c r="T62" s="176"/>
      <c r="U62" s="176"/>
      <c r="V62" s="176"/>
      <c r="W62" s="176"/>
      <c r="X62" s="176"/>
      <c r="Y62" s="176">
        <v>4</v>
      </c>
      <c r="Z62" s="176">
        <v>20</v>
      </c>
      <c r="AB62">
        <f t="shared" si="0"/>
        <v>8</v>
      </c>
    </row>
    <row r="63" spans="1:28" x14ac:dyDescent="0.35">
      <c r="A63" s="175">
        <v>1999</v>
      </c>
      <c r="B63" s="176">
        <v>4</v>
      </c>
      <c r="C63" s="176"/>
      <c r="D63" s="176">
        <v>2</v>
      </c>
      <c r="E63" s="176">
        <v>1</v>
      </c>
      <c r="F63" s="176"/>
      <c r="G63" s="176">
        <v>6</v>
      </c>
      <c r="H63" s="176"/>
      <c r="I63" s="176"/>
      <c r="J63" s="176"/>
      <c r="K63" s="176"/>
      <c r="L63" s="176"/>
      <c r="M63" s="176"/>
      <c r="N63" s="176">
        <v>2</v>
      </c>
      <c r="O63" s="176"/>
      <c r="P63" s="176"/>
      <c r="Q63" s="176"/>
      <c r="R63" s="176"/>
      <c r="S63" s="176"/>
      <c r="T63" s="176"/>
      <c r="U63" s="176"/>
      <c r="V63" s="176"/>
      <c r="W63" s="176"/>
      <c r="X63" s="176"/>
      <c r="Y63" s="176">
        <v>7</v>
      </c>
      <c r="Z63" s="176">
        <v>22</v>
      </c>
      <c r="AB63">
        <f t="shared" si="0"/>
        <v>6</v>
      </c>
    </row>
    <row r="64" spans="1:28" x14ac:dyDescent="0.35">
      <c r="A64" s="175">
        <v>1998</v>
      </c>
      <c r="B64" s="176">
        <v>3</v>
      </c>
      <c r="C64" s="176"/>
      <c r="D64" s="176"/>
      <c r="E64" s="176">
        <v>1</v>
      </c>
      <c r="F64" s="176"/>
      <c r="G64" s="176">
        <v>4</v>
      </c>
      <c r="H64" s="176"/>
      <c r="I64" s="176"/>
      <c r="J64" s="176"/>
      <c r="K64" s="176"/>
      <c r="L64" s="176"/>
      <c r="M64" s="176"/>
      <c r="N64" s="176">
        <v>1</v>
      </c>
      <c r="O64" s="176">
        <v>2</v>
      </c>
      <c r="P64" s="176"/>
      <c r="Q64" s="176"/>
      <c r="R64" s="176"/>
      <c r="S64" s="176"/>
      <c r="T64" s="176"/>
      <c r="U64" s="176"/>
      <c r="V64" s="176"/>
      <c r="W64" s="176"/>
      <c r="X64" s="176"/>
      <c r="Y64" s="176">
        <v>1</v>
      </c>
      <c r="Z64" s="176">
        <v>12</v>
      </c>
      <c r="AB64">
        <f t="shared" si="0"/>
        <v>6</v>
      </c>
    </row>
    <row r="65" spans="1:28" x14ac:dyDescent="0.35">
      <c r="A65" s="175">
        <v>1997</v>
      </c>
      <c r="B65" s="176">
        <v>3</v>
      </c>
      <c r="C65" s="176"/>
      <c r="D65" s="176">
        <v>1</v>
      </c>
      <c r="E65" s="176">
        <v>1</v>
      </c>
      <c r="F65" s="176"/>
      <c r="G65" s="176">
        <v>6</v>
      </c>
      <c r="H65" s="176"/>
      <c r="I65" s="176"/>
      <c r="J65" s="176"/>
      <c r="K65" s="176"/>
      <c r="L65" s="176"/>
      <c r="M65" s="176"/>
      <c r="N65" s="176">
        <v>1</v>
      </c>
      <c r="O65" s="176">
        <v>2</v>
      </c>
      <c r="P65" s="176"/>
      <c r="Q65" s="176"/>
      <c r="R65" s="176"/>
      <c r="S65" s="176"/>
      <c r="T65" s="176"/>
      <c r="U65" s="176"/>
      <c r="V65" s="176">
        <v>1</v>
      </c>
      <c r="W65" s="176"/>
      <c r="X65" s="176"/>
      <c r="Y65" s="176">
        <v>1</v>
      </c>
      <c r="Z65" s="176">
        <v>16</v>
      </c>
      <c r="AB65">
        <f t="shared" si="0"/>
        <v>8</v>
      </c>
    </row>
    <row r="66" spans="1:28" x14ac:dyDescent="0.35">
      <c r="A66" s="175">
        <v>1996</v>
      </c>
      <c r="B66" s="176">
        <v>2</v>
      </c>
      <c r="C66" s="176"/>
      <c r="D66" s="176"/>
      <c r="E66" s="176">
        <v>2</v>
      </c>
      <c r="F66" s="176"/>
      <c r="G66" s="176">
        <v>10</v>
      </c>
      <c r="H66" s="176"/>
      <c r="I66" s="176"/>
      <c r="J66" s="176"/>
      <c r="K66" s="176"/>
      <c r="L66" s="176"/>
      <c r="M66" s="176"/>
      <c r="N66" s="176">
        <v>3</v>
      </c>
      <c r="O66" s="176"/>
      <c r="P66" s="176"/>
      <c r="Q66" s="176"/>
      <c r="R66" s="176"/>
      <c r="S66" s="176"/>
      <c r="T66" s="176"/>
      <c r="U66" s="176"/>
      <c r="V66" s="176">
        <v>1</v>
      </c>
      <c r="W66" s="176"/>
      <c r="X66" s="176"/>
      <c r="Y66" s="176"/>
      <c r="Z66" s="176">
        <v>18</v>
      </c>
      <c r="AB66">
        <f t="shared" si="0"/>
        <v>5</v>
      </c>
    </row>
    <row r="67" spans="1:28" x14ac:dyDescent="0.35">
      <c r="A67" s="175">
        <v>1995</v>
      </c>
      <c r="B67" s="176"/>
      <c r="C67" s="176"/>
      <c r="D67" s="176"/>
      <c r="E67" s="176">
        <v>2</v>
      </c>
      <c r="F67" s="176"/>
      <c r="G67" s="176">
        <v>4</v>
      </c>
      <c r="H67" s="176"/>
      <c r="I67" s="176"/>
      <c r="J67" s="176"/>
      <c r="K67" s="176"/>
      <c r="L67" s="176"/>
      <c r="M67" s="176"/>
      <c r="N67" s="176">
        <v>4</v>
      </c>
      <c r="O67" s="176">
        <v>2</v>
      </c>
      <c r="P67" s="176"/>
      <c r="Q67" s="176"/>
      <c r="R67" s="176"/>
      <c r="S67" s="176"/>
      <c r="T67" s="176"/>
      <c r="U67" s="176"/>
      <c r="V67" s="176"/>
      <c r="W67" s="176"/>
      <c r="X67" s="176"/>
      <c r="Y67" s="176"/>
      <c r="Z67" s="176">
        <v>12</v>
      </c>
      <c r="AB67">
        <f t="shared" si="0"/>
        <v>4</v>
      </c>
    </row>
    <row r="68" spans="1:28" x14ac:dyDescent="0.35">
      <c r="A68" s="175">
        <v>1994</v>
      </c>
      <c r="B68" s="176">
        <v>2</v>
      </c>
      <c r="C68" s="176"/>
      <c r="D68" s="176"/>
      <c r="E68" s="176">
        <v>1</v>
      </c>
      <c r="F68" s="176"/>
      <c r="G68" s="176">
        <v>10</v>
      </c>
      <c r="H68" s="176"/>
      <c r="I68" s="176"/>
      <c r="J68" s="176"/>
      <c r="K68" s="176"/>
      <c r="L68" s="176"/>
      <c r="M68" s="176">
        <v>2</v>
      </c>
      <c r="N68" s="176">
        <v>4</v>
      </c>
      <c r="O68" s="176">
        <v>2</v>
      </c>
      <c r="P68" s="176"/>
      <c r="Q68" s="176"/>
      <c r="R68" s="176">
        <v>1</v>
      </c>
      <c r="S68" s="176"/>
      <c r="T68" s="176"/>
      <c r="U68" s="176"/>
      <c r="V68" s="176">
        <v>1</v>
      </c>
      <c r="W68" s="176"/>
      <c r="X68" s="176"/>
      <c r="Y68" s="176">
        <v>1</v>
      </c>
      <c r="Z68" s="176">
        <v>24</v>
      </c>
      <c r="AB68">
        <f t="shared" si="0"/>
        <v>9</v>
      </c>
    </row>
    <row r="69" spans="1:28" x14ac:dyDescent="0.35">
      <c r="A69" s="175">
        <v>1993</v>
      </c>
      <c r="B69" s="176"/>
      <c r="C69" s="176"/>
      <c r="D69" s="176"/>
      <c r="E69" s="176">
        <v>1</v>
      </c>
      <c r="F69" s="176"/>
      <c r="G69" s="176">
        <v>4</v>
      </c>
      <c r="H69" s="176"/>
      <c r="I69" s="176"/>
      <c r="J69" s="176"/>
      <c r="K69" s="176"/>
      <c r="L69" s="176"/>
      <c r="M69" s="176"/>
      <c r="N69" s="176">
        <v>7</v>
      </c>
      <c r="O69" s="176"/>
      <c r="P69" s="176"/>
      <c r="Q69" s="176"/>
      <c r="R69" s="176"/>
      <c r="S69" s="176"/>
      <c r="T69" s="176"/>
      <c r="U69" s="176"/>
      <c r="V69" s="176">
        <v>2</v>
      </c>
      <c r="W69" s="176"/>
      <c r="X69" s="176"/>
      <c r="Y69" s="176"/>
      <c r="Z69" s="176">
        <v>14</v>
      </c>
      <c r="AB69">
        <f t="shared" si="0"/>
        <v>4</v>
      </c>
    </row>
    <row r="70" spans="1:28" x14ac:dyDescent="0.35">
      <c r="A70" s="175">
        <v>1992</v>
      </c>
      <c r="B70" s="176"/>
      <c r="C70" s="176"/>
      <c r="D70" s="176"/>
      <c r="E70" s="176">
        <v>1</v>
      </c>
      <c r="F70" s="176"/>
      <c r="G70" s="176">
        <v>3</v>
      </c>
      <c r="H70" s="176"/>
      <c r="I70" s="176"/>
      <c r="J70" s="176"/>
      <c r="K70" s="176"/>
      <c r="L70" s="176">
        <v>1</v>
      </c>
      <c r="M70" s="176">
        <v>2</v>
      </c>
      <c r="N70" s="176">
        <v>2</v>
      </c>
      <c r="O70" s="176"/>
      <c r="P70" s="176"/>
      <c r="Q70" s="176"/>
      <c r="R70" s="176">
        <v>1</v>
      </c>
      <c r="S70" s="176"/>
      <c r="T70" s="176"/>
      <c r="U70" s="176"/>
      <c r="V70" s="176">
        <v>1</v>
      </c>
      <c r="W70" s="176"/>
      <c r="X70" s="176"/>
      <c r="Y70" s="176"/>
      <c r="Z70" s="176">
        <v>11</v>
      </c>
      <c r="AB70">
        <f t="shared" ref="AB70:AB133" si="1">COUNT(B70:Y70)</f>
        <v>7</v>
      </c>
    </row>
    <row r="71" spans="1:28" x14ac:dyDescent="0.35">
      <c r="A71" s="175">
        <v>1991</v>
      </c>
      <c r="B71" s="176">
        <v>1</v>
      </c>
      <c r="C71" s="176"/>
      <c r="D71" s="176">
        <v>1</v>
      </c>
      <c r="E71" s="176"/>
      <c r="F71" s="176"/>
      <c r="G71" s="176">
        <v>1</v>
      </c>
      <c r="H71" s="176"/>
      <c r="I71" s="176"/>
      <c r="J71" s="176"/>
      <c r="K71" s="176"/>
      <c r="L71" s="176"/>
      <c r="M71" s="176"/>
      <c r="N71" s="176">
        <v>3</v>
      </c>
      <c r="O71" s="176"/>
      <c r="P71" s="176"/>
      <c r="Q71" s="176"/>
      <c r="R71" s="176"/>
      <c r="S71" s="176"/>
      <c r="T71" s="176"/>
      <c r="U71" s="176"/>
      <c r="V71" s="176"/>
      <c r="W71" s="176"/>
      <c r="X71" s="176"/>
      <c r="Y71" s="176"/>
      <c r="Z71" s="176">
        <v>6</v>
      </c>
      <c r="AB71">
        <f t="shared" si="1"/>
        <v>4</v>
      </c>
    </row>
    <row r="72" spans="1:28" x14ac:dyDescent="0.35">
      <c r="A72" s="175">
        <v>1990</v>
      </c>
      <c r="B72" s="176">
        <v>1</v>
      </c>
      <c r="C72" s="176"/>
      <c r="D72" s="176"/>
      <c r="E72" s="176"/>
      <c r="F72" s="176"/>
      <c r="G72" s="176">
        <v>2</v>
      </c>
      <c r="H72" s="176"/>
      <c r="I72" s="176"/>
      <c r="J72" s="176"/>
      <c r="K72" s="176"/>
      <c r="L72" s="176"/>
      <c r="M72" s="176"/>
      <c r="N72" s="176">
        <v>7</v>
      </c>
      <c r="O72" s="176"/>
      <c r="P72" s="176"/>
      <c r="Q72" s="176"/>
      <c r="R72" s="176"/>
      <c r="S72" s="176"/>
      <c r="T72" s="176"/>
      <c r="U72" s="176"/>
      <c r="V72" s="176"/>
      <c r="W72" s="176"/>
      <c r="X72" s="176"/>
      <c r="Y72" s="176"/>
      <c r="Z72" s="176">
        <v>10</v>
      </c>
      <c r="AB72">
        <f t="shared" si="1"/>
        <v>3</v>
      </c>
    </row>
    <row r="73" spans="1:28" x14ac:dyDescent="0.35">
      <c r="A73" s="175">
        <v>1989</v>
      </c>
      <c r="B73" s="176"/>
      <c r="C73" s="176"/>
      <c r="D73" s="176"/>
      <c r="E73" s="176">
        <v>1</v>
      </c>
      <c r="F73" s="176"/>
      <c r="G73" s="176"/>
      <c r="H73" s="176"/>
      <c r="I73" s="176"/>
      <c r="J73" s="176">
        <v>1</v>
      </c>
      <c r="K73" s="176"/>
      <c r="L73" s="176"/>
      <c r="M73" s="176">
        <v>1</v>
      </c>
      <c r="N73" s="176">
        <v>6</v>
      </c>
      <c r="O73" s="176"/>
      <c r="P73" s="176">
        <v>1</v>
      </c>
      <c r="Q73" s="176"/>
      <c r="R73" s="176"/>
      <c r="S73" s="176"/>
      <c r="T73" s="176"/>
      <c r="U73" s="176"/>
      <c r="V73" s="176">
        <v>5</v>
      </c>
      <c r="W73" s="176"/>
      <c r="X73" s="176"/>
      <c r="Y73" s="176"/>
      <c r="Z73" s="176">
        <v>15</v>
      </c>
      <c r="AB73">
        <f t="shared" si="1"/>
        <v>6</v>
      </c>
    </row>
    <row r="74" spans="1:28" x14ac:dyDescent="0.35">
      <c r="A74" s="175">
        <v>1988</v>
      </c>
      <c r="B74" s="176"/>
      <c r="C74" s="176"/>
      <c r="D74" s="176"/>
      <c r="E74" s="176"/>
      <c r="F74" s="176"/>
      <c r="G74" s="176">
        <v>1</v>
      </c>
      <c r="H74" s="176"/>
      <c r="I74" s="176"/>
      <c r="J74" s="176">
        <v>2</v>
      </c>
      <c r="K74" s="176"/>
      <c r="L74" s="176"/>
      <c r="M74" s="176">
        <v>1</v>
      </c>
      <c r="N74" s="176">
        <v>4</v>
      </c>
      <c r="O74" s="176">
        <v>2</v>
      </c>
      <c r="P74" s="176"/>
      <c r="Q74" s="176"/>
      <c r="R74" s="176"/>
      <c r="S74" s="176"/>
      <c r="T74" s="176"/>
      <c r="U74" s="176"/>
      <c r="V74" s="176">
        <v>3</v>
      </c>
      <c r="W74" s="176"/>
      <c r="X74" s="176"/>
      <c r="Y74" s="176"/>
      <c r="Z74" s="176">
        <v>13</v>
      </c>
      <c r="AB74">
        <f t="shared" si="1"/>
        <v>6</v>
      </c>
    </row>
    <row r="75" spans="1:28" x14ac:dyDescent="0.35">
      <c r="A75" s="175">
        <v>1987</v>
      </c>
      <c r="B75" s="176">
        <v>1</v>
      </c>
      <c r="C75" s="176"/>
      <c r="D75" s="176"/>
      <c r="E75" s="176">
        <v>1</v>
      </c>
      <c r="F75" s="176"/>
      <c r="G75" s="176"/>
      <c r="H75" s="176"/>
      <c r="I75" s="176"/>
      <c r="J75" s="176"/>
      <c r="K75" s="176"/>
      <c r="L75" s="176"/>
      <c r="M75" s="176"/>
      <c r="N75" s="176"/>
      <c r="O75" s="176"/>
      <c r="P75" s="176"/>
      <c r="Q75" s="176"/>
      <c r="R75" s="176"/>
      <c r="S75" s="176"/>
      <c r="T75" s="176"/>
      <c r="U75" s="176"/>
      <c r="V75" s="176">
        <v>2</v>
      </c>
      <c r="W75" s="176"/>
      <c r="X75" s="176"/>
      <c r="Y75" s="176"/>
      <c r="Z75" s="176">
        <v>4</v>
      </c>
      <c r="AB75">
        <f t="shared" si="1"/>
        <v>3</v>
      </c>
    </row>
    <row r="76" spans="1:28" x14ac:dyDescent="0.35">
      <c r="A76" s="175">
        <v>1986</v>
      </c>
      <c r="B76" s="176">
        <v>1</v>
      </c>
      <c r="C76" s="176"/>
      <c r="D76" s="176"/>
      <c r="E76" s="176"/>
      <c r="F76" s="176"/>
      <c r="G76" s="176"/>
      <c r="H76" s="176"/>
      <c r="I76" s="176"/>
      <c r="J76" s="176">
        <v>1</v>
      </c>
      <c r="K76" s="176"/>
      <c r="L76" s="176"/>
      <c r="M76" s="176"/>
      <c r="N76" s="176">
        <v>1</v>
      </c>
      <c r="O76" s="176"/>
      <c r="P76" s="176"/>
      <c r="Q76" s="176"/>
      <c r="R76" s="176"/>
      <c r="S76" s="176"/>
      <c r="T76" s="176"/>
      <c r="U76" s="176"/>
      <c r="V76" s="176">
        <v>1</v>
      </c>
      <c r="W76" s="176"/>
      <c r="X76" s="176"/>
      <c r="Y76" s="176"/>
      <c r="Z76" s="176">
        <v>4</v>
      </c>
      <c r="AB76">
        <f t="shared" si="1"/>
        <v>4</v>
      </c>
    </row>
    <row r="77" spans="1:28" x14ac:dyDescent="0.35">
      <c r="A77" s="175">
        <v>1985</v>
      </c>
      <c r="B77" s="176"/>
      <c r="C77" s="176"/>
      <c r="D77" s="176"/>
      <c r="E77" s="176">
        <v>2</v>
      </c>
      <c r="F77" s="176"/>
      <c r="G77" s="176"/>
      <c r="H77" s="176"/>
      <c r="I77" s="176"/>
      <c r="J77" s="176">
        <v>1</v>
      </c>
      <c r="K77" s="176"/>
      <c r="L77" s="176"/>
      <c r="M77" s="176">
        <v>2</v>
      </c>
      <c r="N77" s="176">
        <v>3</v>
      </c>
      <c r="O77" s="176"/>
      <c r="P77" s="176"/>
      <c r="Q77" s="176"/>
      <c r="R77" s="176">
        <v>1</v>
      </c>
      <c r="S77" s="176"/>
      <c r="T77" s="176"/>
      <c r="U77" s="176"/>
      <c r="V77" s="176">
        <v>5</v>
      </c>
      <c r="W77" s="176"/>
      <c r="X77" s="176"/>
      <c r="Y77" s="176"/>
      <c r="Z77" s="176">
        <v>14</v>
      </c>
      <c r="AB77">
        <f t="shared" si="1"/>
        <v>6</v>
      </c>
    </row>
    <row r="78" spans="1:28" x14ac:dyDescent="0.35">
      <c r="A78" s="175">
        <v>1984</v>
      </c>
      <c r="B78" s="176">
        <v>2</v>
      </c>
      <c r="C78" s="176"/>
      <c r="D78" s="176"/>
      <c r="E78" s="176">
        <v>1</v>
      </c>
      <c r="F78" s="176"/>
      <c r="G78" s="176">
        <v>1</v>
      </c>
      <c r="H78" s="176"/>
      <c r="I78" s="176"/>
      <c r="J78" s="176">
        <v>1</v>
      </c>
      <c r="K78" s="176"/>
      <c r="L78" s="176"/>
      <c r="M78" s="176">
        <v>2</v>
      </c>
      <c r="N78" s="176">
        <v>4</v>
      </c>
      <c r="O78" s="176"/>
      <c r="P78" s="176"/>
      <c r="Q78" s="176"/>
      <c r="R78" s="176"/>
      <c r="S78" s="176"/>
      <c r="T78" s="176"/>
      <c r="U78" s="176">
        <v>1</v>
      </c>
      <c r="V78" s="176"/>
      <c r="W78" s="176"/>
      <c r="X78" s="176"/>
      <c r="Y78" s="176"/>
      <c r="Z78" s="176">
        <v>12</v>
      </c>
      <c r="AB78">
        <f t="shared" si="1"/>
        <v>7</v>
      </c>
    </row>
    <row r="79" spans="1:28" x14ac:dyDescent="0.35">
      <c r="A79" s="175">
        <v>1983</v>
      </c>
      <c r="B79" s="176"/>
      <c r="C79" s="176"/>
      <c r="D79" s="176"/>
      <c r="E79" s="176">
        <v>1</v>
      </c>
      <c r="F79" s="176"/>
      <c r="G79" s="176"/>
      <c r="H79" s="176"/>
      <c r="I79" s="176"/>
      <c r="J79" s="176"/>
      <c r="K79" s="176"/>
      <c r="L79" s="176"/>
      <c r="M79" s="176">
        <v>1</v>
      </c>
      <c r="N79" s="176">
        <v>1</v>
      </c>
      <c r="O79" s="176"/>
      <c r="P79" s="176">
        <v>1</v>
      </c>
      <c r="Q79" s="176"/>
      <c r="R79" s="176"/>
      <c r="S79" s="176"/>
      <c r="T79" s="176"/>
      <c r="U79" s="176"/>
      <c r="V79" s="176"/>
      <c r="W79" s="176"/>
      <c r="X79" s="176"/>
      <c r="Y79" s="176"/>
      <c r="Z79" s="176">
        <v>4</v>
      </c>
      <c r="AB79">
        <f t="shared" si="1"/>
        <v>4</v>
      </c>
    </row>
    <row r="80" spans="1:28" x14ac:dyDescent="0.35">
      <c r="A80" s="175">
        <v>1982</v>
      </c>
      <c r="B80" s="176">
        <v>3</v>
      </c>
      <c r="C80" s="176"/>
      <c r="D80" s="176"/>
      <c r="E80" s="176">
        <v>1</v>
      </c>
      <c r="F80" s="176"/>
      <c r="G80" s="176">
        <v>1</v>
      </c>
      <c r="H80" s="176"/>
      <c r="I80" s="176"/>
      <c r="J80" s="176"/>
      <c r="K80" s="176"/>
      <c r="L80" s="176"/>
      <c r="M80" s="176">
        <v>2</v>
      </c>
      <c r="N80" s="176">
        <v>2</v>
      </c>
      <c r="O80" s="176">
        <v>4</v>
      </c>
      <c r="P80" s="176"/>
      <c r="Q80" s="176"/>
      <c r="R80" s="176"/>
      <c r="S80" s="176"/>
      <c r="T80" s="176"/>
      <c r="U80" s="176"/>
      <c r="V80" s="176">
        <v>2</v>
      </c>
      <c r="W80" s="176"/>
      <c r="X80" s="176"/>
      <c r="Y80" s="176"/>
      <c r="Z80" s="176">
        <v>15</v>
      </c>
      <c r="AB80">
        <f t="shared" si="1"/>
        <v>7</v>
      </c>
    </row>
    <row r="81" spans="1:28" x14ac:dyDescent="0.35">
      <c r="A81" s="175">
        <v>1981</v>
      </c>
      <c r="B81" s="176">
        <v>2</v>
      </c>
      <c r="C81" s="176"/>
      <c r="D81" s="176"/>
      <c r="E81" s="176">
        <v>1</v>
      </c>
      <c r="F81" s="176"/>
      <c r="G81" s="176">
        <v>1</v>
      </c>
      <c r="H81" s="176"/>
      <c r="I81" s="176"/>
      <c r="J81" s="176"/>
      <c r="K81" s="176"/>
      <c r="L81" s="176"/>
      <c r="M81" s="176">
        <v>1</v>
      </c>
      <c r="N81" s="176">
        <v>2</v>
      </c>
      <c r="O81" s="176">
        <v>1</v>
      </c>
      <c r="P81" s="176">
        <v>2</v>
      </c>
      <c r="Q81" s="176"/>
      <c r="R81" s="176"/>
      <c r="S81" s="176"/>
      <c r="T81" s="176"/>
      <c r="U81" s="176">
        <v>1</v>
      </c>
      <c r="V81" s="176">
        <v>1</v>
      </c>
      <c r="W81" s="176"/>
      <c r="X81" s="176"/>
      <c r="Y81" s="176"/>
      <c r="Z81" s="176">
        <v>12</v>
      </c>
      <c r="AB81">
        <f t="shared" si="1"/>
        <v>9</v>
      </c>
    </row>
    <row r="82" spans="1:28" x14ac:dyDescent="0.35">
      <c r="A82" s="175">
        <v>1980</v>
      </c>
      <c r="B82" s="176"/>
      <c r="C82" s="176"/>
      <c r="D82" s="176"/>
      <c r="E82" s="176">
        <v>1</v>
      </c>
      <c r="F82" s="176"/>
      <c r="G82" s="176">
        <v>5</v>
      </c>
      <c r="H82" s="176"/>
      <c r="I82" s="176"/>
      <c r="J82" s="176"/>
      <c r="K82" s="176"/>
      <c r="L82" s="176"/>
      <c r="M82" s="176">
        <v>1</v>
      </c>
      <c r="N82" s="176">
        <v>1</v>
      </c>
      <c r="O82" s="176"/>
      <c r="P82" s="176"/>
      <c r="Q82" s="176"/>
      <c r="R82" s="176"/>
      <c r="S82" s="176"/>
      <c r="T82" s="176"/>
      <c r="U82" s="176"/>
      <c r="V82" s="176"/>
      <c r="W82" s="176"/>
      <c r="X82" s="176"/>
      <c r="Y82" s="176"/>
      <c r="Z82" s="176">
        <v>8</v>
      </c>
      <c r="AB82">
        <f t="shared" si="1"/>
        <v>4</v>
      </c>
    </row>
    <row r="83" spans="1:28" x14ac:dyDescent="0.35">
      <c r="A83" s="175">
        <v>1979</v>
      </c>
      <c r="B83" s="176">
        <v>1</v>
      </c>
      <c r="C83" s="176"/>
      <c r="D83" s="176"/>
      <c r="E83" s="176">
        <v>2</v>
      </c>
      <c r="F83" s="176"/>
      <c r="G83" s="176">
        <v>2</v>
      </c>
      <c r="H83" s="176"/>
      <c r="I83" s="176"/>
      <c r="J83" s="176"/>
      <c r="K83" s="176"/>
      <c r="L83" s="176"/>
      <c r="M83" s="176"/>
      <c r="N83" s="176">
        <v>1</v>
      </c>
      <c r="O83" s="176"/>
      <c r="P83" s="176">
        <v>1</v>
      </c>
      <c r="Q83" s="176"/>
      <c r="R83" s="176"/>
      <c r="S83" s="176"/>
      <c r="T83" s="176"/>
      <c r="U83" s="176"/>
      <c r="V83" s="176">
        <v>2</v>
      </c>
      <c r="W83" s="176"/>
      <c r="X83" s="176"/>
      <c r="Y83" s="176"/>
      <c r="Z83" s="176">
        <v>9</v>
      </c>
      <c r="AB83">
        <f t="shared" si="1"/>
        <v>6</v>
      </c>
    </row>
    <row r="84" spans="1:28" x14ac:dyDescent="0.35">
      <c r="A84" s="175">
        <v>1978</v>
      </c>
      <c r="B84" s="176"/>
      <c r="C84" s="176"/>
      <c r="D84" s="176"/>
      <c r="E84" s="176"/>
      <c r="F84" s="176"/>
      <c r="G84" s="176">
        <v>1</v>
      </c>
      <c r="H84" s="176"/>
      <c r="I84" s="176"/>
      <c r="J84" s="176"/>
      <c r="K84" s="176"/>
      <c r="L84" s="176"/>
      <c r="M84" s="176">
        <v>2</v>
      </c>
      <c r="N84" s="176"/>
      <c r="O84" s="176">
        <v>2</v>
      </c>
      <c r="P84" s="176"/>
      <c r="Q84" s="176"/>
      <c r="R84" s="176"/>
      <c r="S84" s="176"/>
      <c r="T84" s="176"/>
      <c r="U84" s="176"/>
      <c r="V84" s="176"/>
      <c r="W84" s="176"/>
      <c r="X84" s="176"/>
      <c r="Y84" s="176"/>
      <c r="Z84" s="176">
        <v>5</v>
      </c>
      <c r="AB84">
        <f t="shared" si="1"/>
        <v>3</v>
      </c>
    </row>
    <row r="85" spans="1:28" x14ac:dyDescent="0.35">
      <c r="A85" s="175">
        <v>1977</v>
      </c>
      <c r="B85" s="176">
        <v>1</v>
      </c>
      <c r="C85" s="176"/>
      <c r="D85" s="176"/>
      <c r="E85" s="176"/>
      <c r="F85" s="176"/>
      <c r="G85" s="176">
        <v>1</v>
      </c>
      <c r="H85" s="176"/>
      <c r="I85" s="176"/>
      <c r="J85" s="176"/>
      <c r="K85" s="176"/>
      <c r="L85" s="176"/>
      <c r="M85" s="176">
        <v>1</v>
      </c>
      <c r="N85" s="176">
        <v>3</v>
      </c>
      <c r="O85" s="176">
        <v>1</v>
      </c>
      <c r="P85" s="176"/>
      <c r="Q85" s="176"/>
      <c r="R85" s="176"/>
      <c r="S85" s="176"/>
      <c r="T85" s="176"/>
      <c r="U85" s="176"/>
      <c r="V85" s="176"/>
      <c r="W85" s="176"/>
      <c r="X85" s="176"/>
      <c r="Y85" s="176"/>
      <c r="Z85" s="176">
        <v>7</v>
      </c>
      <c r="AB85">
        <f t="shared" si="1"/>
        <v>5</v>
      </c>
    </row>
    <row r="86" spans="1:28" x14ac:dyDescent="0.35">
      <c r="A86" s="175">
        <v>1976</v>
      </c>
      <c r="B86" s="176">
        <v>3</v>
      </c>
      <c r="C86" s="176"/>
      <c r="D86" s="176"/>
      <c r="E86" s="176">
        <v>1</v>
      </c>
      <c r="F86" s="176"/>
      <c r="G86" s="176"/>
      <c r="H86" s="176"/>
      <c r="I86" s="176"/>
      <c r="J86" s="176"/>
      <c r="K86" s="176"/>
      <c r="L86" s="176"/>
      <c r="M86" s="176"/>
      <c r="N86" s="176">
        <v>4</v>
      </c>
      <c r="O86" s="176">
        <v>1</v>
      </c>
      <c r="P86" s="176"/>
      <c r="Q86" s="176"/>
      <c r="R86" s="176">
        <v>1</v>
      </c>
      <c r="S86" s="176"/>
      <c r="T86" s="176"/>
      <c r="U86" s="176"/>
      <c r="V86" s="176">
        <v>1</v>
      </c>
      <c r="W86" s="176"/>
      <c r="X86" s="176"/>
      <c r="Y86" s="176"/>
      <c r="Z86" s="176">
        <v>11</v>
      </c>
      <c r="AB86">
        <f t="shared" si="1"/>
        <v>6</v>
      </c>
    </row>
    <row r="87" spans="1:28" x14ac:dyDescent="0.35">
      <c r="A87" s="175">
        <v>1975</v>
      </c>
      <c r="B87" s="176">
        <v>1</v>
      </c>
      <c r="C87" s="176"/>
      <c r="D87" s="176"/>
      <c r="E87" s="176">
        <v>1</v>
      </c>
      <c r="F87" s="176"/>
      <c r="G87" s="176">
        <v>2</v>
      </c>
      <c r="H87" s="176"/>
      <c r="I87" s="176"/>
      <c r="J87" s="176"/>
      <c r="K87" s="176"/>
      <c r="L87" s="176"/>
      <c r="M87" s="176">
        <v>1</v>
      </c>
      <c r="N87" s="176">
        <v>3</v>
      </c>
      <c r="O87" s="176">
        <v>2</v>
      </c>
      <c r="P87" s="176">
        <v>2</v>
      </c>
      <c r="Q87" s="176"/>
      <c r="R87" s="176"/>
      <c r="S87" s="176"/>
      <c r="T87" s="176"/>
      <c r="U87" s="176"/>
      <c r="V87" s="176"/>
      <c r="W87" s="176"/>
      <c r="X87" s="176"/>
      <c r="Y87" s="176"/>
      <c r="Z87" s="176">
        <v>12</v>
      </c>
      <c r="AB87">
        <f t="shared" si="1"/>
        <v>7</v>
      </c>
    </row>
    <row r="88" spans="1:28" x14ac:dyDescent="0.35">
      <c r="A88" s="175">
        <v>1974</v>
      </c>
      <c r="B88" s="176"/>
      <c r="C88" s="176"/>
      <c r="D88" s="176"/>
      <c r="E88" s="176">
        <v>2</v>
      </c>
      <c r="F88" s="176"/>
      <c r="G88" s="176">
        <v>5</v>
      </c>
      <c r="H88" s="176"/>
      <c r="I88" s="176"/>
      <c r="J88" s="176"/>
      <c r="K88" s="176"/>
      <c r="L88" s="176"/>
      <c r="M88" s="176"/>
      <c r="N88" s="176">
        <v>2</v>
      </c>
      <c r="O88" s="176">
        <v>3</v>
      </c>
      <c r="P88" s="176">
        <v>2</v>
      </c>
      <c r="Q88" s="176"/>
      <c r="R88" s="176"/>
      <c r="S88" s="176"/>
      <c r="T88" s="176"/>
      <c r="U88" s="176"/>
      <c r="V88" s="176"/>
      <c r="W88" s="176"/>
      <c r="X88" s="176"/>
      <c r="Y88" s="176"/>
      <c r="Z88" s="176">
        <v>14</v>
      </c>
      <c r="AB88">
        <f t="shared" si="1"/>
        <v>5</v>
      </c>
    </row>
    <row r="89" spans="1:28" x14ac:dyDescent="0.35">
      <c r="A89" s="175">
        <v>1973</v>
      </c>
      <c r="B89" s="176"/>
      <c r="C89" s="176"/>
      <c r="D89" s="176">
        <v>1</v>
      </c>
      <c r="E89" s="176">
        <v>1</v>
      </c>
      <c r="F89" s="176"/>
      <c r="G89" s="176">
        <v>12</v>
      </c>
      <c r="H89" s="176"/>
      <c r="I89" s="176"/>
      <c r="J89" s="176"/>
      <c r="K89" s="176"/>
      <c r="L89" s="176"/>
      <c r="M89" s="176"/>
      <c r="N89" s="176">
        <v>2</v>
      </c>
      <c r="O89" s="176">
        <v>2</v>
      </c>
      <c r="P89" s="176"/>
      <c r="Q89" s="176"/>
      <c r="R89" s="176"/>
      <c r="S89" s="176"/>
      <c r="T89" s="176"/>
      <c r="U89" s="176"/>
      <c r="V89" s="176"/>
      <c r="W89" s="176"/>
      <c r="X89" s="176"/>
      <c r="Y89" s="176"/>
      <c r="Z89" s="176">
        <v>18</v>
      </c>
      <c r="AB89">
        <f t="shared" si="1"/>
        <v>5</v>
      </c>
    </row>
    <row r="90" spans="1:28" x14ac:dyDescent="0.35">
      <c r="A90" s="175">
        <v>1972</v>
      </c>
      <c r="B90" s="176">
        <v>1</v>
      </c>
      <c r="C90" s="176"/>
      <c r="D90" s="176"/>
      <c r="E90" s="176">
        <v>2</v>
      </c>
      <c r="F90" s="176"/>
      <c r="G90" s="176"/>
      <c r="H90" s="176"/>
      <c r="I90" s="176"/>
      <c r="J90" s="176"/>
      <c r="K90" s="176"/>
      <c r="L90" s="176"/>
      <c r="M90" s="176"/>
      <c r="N90" s="176">
        <v>1</v>
      </c>
      <c r="O90" s="176">
        <v>3</v>
      </c>
      <c r="P90" s="176"/>
      <c r="Q90" s="176"/>
      <c r="R90" s="176"/>
      <c r="S90" s="176"/>
      <c r="T90" s="176"/>
      <c r="U90" s="176"/>
      <c r="V90" s="176"/>
      <c r="W90" s="176"/>
      <c r="X90" s="176"/>
      <c r="Y90" s="176"/>
      <c r="Z90" s="176">
        <v>7</v>
      </c>
      <c r="AB90">
        <f t="shared" si="1"/>
        <v>4</v>
      </c>
    </row>
    <row r="91" spans="1:28" x14ac:dyDescent="0.35">
      <c r="A91" s="175">
        <v>1971</v>
      </c>
      <c r="B91" s="176"/>
      <c r="C91" s="176"/>
      <c r="D91" s="176"/>
      <c r="E91" s="176">
        <v>1</v>
      </c>
      <c r="F91" s="176"/>
      <c r="G91" s="176">
        <v>3</v>
      </c>
      <c r="H91" s="176"/>
      <c r="I91" s="176"/>
      <c r="J91" s="176"/>
      <c r="K91" s="176"/>
      <c r="L91" s="176"/>
      <c r="M91" s="176">
        <v>2</v>
      </c>
      <c r="N91" s="176">
        <v>4</v>
      </c>
      <c r="O91" s="176">
        <v>1</v>
      </c>
      <c r="P91" s="176"/>
      <c r="Q91" s="176"/>
      <c r="R91" s="176"/>
      <c r="S91" s="176"/>
      <c r="T91" s="176"/>
      <c r="U91" s="176"/>
      <c r="V91" s="176"/>
      <c r="W91" s="176"/>
      <c r="X91" s="176"/>
      <c r="Y91" s="176"/>
      <c r="Z91" s="176">
        <v>11</v>
      </c>
      <c r="AB91">
        <f t="shared" si="1"/>
        <v>5</v>
      </c>
    </row>
    <row r="92" spans="1:28" x14ac:dyDescent="0.35">
      <c r="A92" s="175">
        <v>1970</v>
      </c>
      <c r="B92" s="176"/>
      <c r="C92" s="176"/>
      <c r="D92" s="176"/>
      <c r="E92" s="176">
        <v>1</v>
      </c>
      <c r="F92" s="176"/>
      <c r="G92" s="176"/>
      <c r="H92" s="176"/>
      <c r="I92" s="176"/>
      <c r="J92" s="176"/>
      <c r="K92" s="176"/>
      <c r="L92" s="176"/>
      <c r="M92" s="176">
        <v>2</v>
      </c>
      <c r="N92" s="176">
        <v>2</v>
      </c>
      <c r="O92" s="176"/>
      <c r="P92" s="176"/>
      <c r="Q92" s="176"/>
      <c r="R92" s="176"/>
      <c r="S92" s="176"/>
      <c r="T92" s="176"/>
      <c r="U92" s="176"/>
      <c r="V92" s="176"/>
      <c r="W92" s="176"/>
      <c r="X92" s="176"/>
      <c r="Y92" s="176"/>
      <c r="Z92" s="176">
        <v>5</v>
      </c>
      <c r="AB92">
        <f t="shared" si="1"/>
        <v>3</v>
      </c>
    </row>
    <row r="93" spans="1:28" x14ac:dyDescent="0.35">
      <c r="A93" s="175">
        <v>1969</v>
      </c>
      <c r="B93" s="176"/>
      <c r="C93" s="176"/>
      <c r="D93" s="176"/>
      <c r="E93" s="176"/>
      <c r="F93" s="176"/>
      <c r="G93" s="176">
        <v>1</v>
      </c>
      <c r="H93" s="176"/>
      <c r="I93" s="176"/>
      <c r="J93" s="176"/>
      <c r="K93" s="176"/>
      <c r="L93" s="176"/>
      <c r="M93" s="176">
        <v>1</v>
      </c>
      <c r="N93" s="176">
        <v>3</v>
      </c>
      <c r="O93" s="176"/>
      <c r="P93" s="176">
        <v>2</v>
      </c>
      <c r="Q93" s="176"/>
      <c r="R93" s="176"/>
      <c r="S93" s="176"/>
      <c r="T93" s="176"/>
      <c r="U93" s="176"/>
      <c r="V93" s="176">
        <v>1</v>
      </c>
      <c r="W93" s="176"/>
      <c r="X93" s="176"/>
      <c r="Y93" s="176"/>
      <c r="Z93" s="176">
        <v>8</v>
      </c>
      <c r="AB93">
        <f t="shared" si="1"/>
        <v>5</v>
      </c>
    </row>
    <row r="94" spans="1:28" x14ac:dyDescent="0.35">
      <c r="A94" s="175">
        <v>1968</v>
      </c>
      <c r="B94" s="176"/>
      <c r="C94" s="176"/>
      <c r="D94" s="176"/>
      <c r="E94" s="176">
        <v>1</v>
      </c>
      <c r="F94" s="176"/>
      <c r="G94" s="176"/>
      <c r="H94" s="176"/>
      <c r="I94" s="176"/>
      <c r="J94" s="176"/>
      <c r="K94" s="176"/>
      <c r="L94" s="176"/>
      <c r="M94" s="176">
        <v>1</v>
      </c>
      <c r="N94" s="176">
        <v>1</v>
      </c>
      <c r="O94" s="176"/>
      <c r="P94" s="176"/>
      <c r="Q94" s="176"/>
      <c r="R94" s="176">
        <v>1</v>
      </c>
      <c r="S94" s="176"/>
      <c r="T94" s="176"/>
      <c r="U94" s="176"/>
      <c r="V94" s="176">
        <v>1</v>
      </c>
      <c r="W94" s="176"/>
      <c r="X94" s="176"/>
      <c r="Y94" s="176"/>
      <c r="Z94" s="176">
        <v>5</v>
      </c>
      <c r="AB94">
        <f t="shared" si="1"/>
        <v>5</v>
      </c>
    </row>
    <row r="95" spans="1:28" x14ac:dyDescent="0.35">
      <c r="A95" s="175">
        <v>1967</v>
      </c>
      <c r="B95" s="176">
        <v>1</v>
      </c>
      <c r="C95" s="176"/>
      <c r="D95" s="176"/>
      <c r="E95" s="176"/>
      <c r="F95" s="176"/>
      <c r="G95" s="176">
        <v>1</v>
      </c>
      <c r="H95" s="176"/>
      <c r="I95" s="176"/>
      <c r="J95" s="176"/>
      <c r="K95" s="176"/>
      <c r="L95" s="176"/>
      <c r="M95" s="176">
        <v>1</v>
      </c>
      <c r="N95" s="176">
        <v>2</v>
      </c>
      <c r="O95" s="176"/>
      <c r="P95" s="176">
        <v>1</v>
      </c>
      <c r="Q95" s="176"/>
      <c r="R95" s="176">
        <v>1</v>
      </c>
      <c r="S95" s="176"/>
      <c r="T95" s="176"/>
      <c r="U95" s="176"/>
      <c r="V95" s="176"/>
      <c r="W95" s="176"/>
      <c r="X95" s="176"/>
      <c r="Y95" s="176"/>
      <c r="Z95" s="176">
        <v>7</v>
      </c>
      <c r="AB95">
        <f t="shared" si="1"/>
        <v>6</v>
      </c>
    </row>
    <row r="96" spans="1:28" x14ac:dyDescent="0.35">
      <c r="A96" s="175">
        <v>1966</v>
      </c>
      <c r="B96" s="176"/>
      <c r="C96" s="176"/>
      <c r="D96" s="176"/>
      <c r="E96" s="176"/>
      <c r="F96" s="176"/>
      <c r="G96" s="176"/>
      <c r="H96" s="176"/>
      <c r="I96" s="176"/>
      <c r="J96" s="176"/>
      <c r="K96" s="176"/>
      <c r="L96" s="176"/>
      <c r="M96" s="176">
        <v>4</v>
      </c>
      <c r="N96" s="176">
        <v>3</v>
      </c>
      <c r="O96" s="176"/>
      <c r="P96" s="176">
        <v>1</v>
      </c>
      <c r="Q96" s="176"/>
      <c r="R96" s="176"/>
      <c r="S96" s="176"/>
      <c r="T96" s="176"/>
      <c r="U96" s="176"/>
      <c r="V96" s="176"/>
      <c r="W96" s="176"/>
      <c r="X96" s="176"/>
      <c r="Y96" s="176"/>
      <c r="Z96" s="176">
        <v>8</v>
      </c>
      <c r="AB96">
        <f t="shared" si="1"/>
        <v>3</v>
      </c>
    </row>
    <row r="97" spans="1:28" x14ac:dyDescent="0.35">
      <c r="A97" s="175">
        <v>1965</v>
      </c>
      <c r="B97" s="176"/>
      <c r="C97" s="176"/>
      <c r="D97" s="176"/>
      <c r="E97" s="176">
        <v>1</v>
      </c>
      <c r="F97" s="176"/>
      <c r="G97" s="176"/>
      <c r="H97" s="176"/>
      <c r="I97" s="176"/>
      <c r="J97" s="176"/>
      <c r="K97" s="176"/>
      <c r="L97" s="176"/>
      <c r="M97" s="176">
        <v>4</v>
      </c>
      <c r="N97" s="176">
        <v>2</v>
      </c>
      <c r="O97" s="176"/>
      <c r="P97" s="176">
        <v>1</v>
      </c>
      <c r="Q97" s="176"/>
      <c r="R97" s="176"/>
      <c r="S97" s="176"/>
      <c r="T97" s="176"/>
      <c r="U97" s="176"/>
      <c r="V97" s="176">
        <v>1</v>
      </c>
      <c r="W97" s="176"/>
      <c r="X97" s="176"/>
      <c r="Y97" s="176"/>
      <c r="Z97" s="176">
        <v>9</v>
      </c>
      <c r="AB97">
        <f t="shared" si="1"/>
        <v>5</v>
      </c>
    </row>
    <row r="98" spans="1:28" x14ac:dyDescent="0.35">
      <c r="A98" s="175">
        <v>1964</v>
      </c>
      <c r="B98" s="176"/>
      <c r="C98" s="176"/>
      <c r="D98" s="176"/>
      <c r="E98" s="176"/>
      <c r="F98" s="176"/>
      <c r="G98" s="176"/>
      <c r="H98" s="176"/>
      <c r="I98" s="176"/>
      <c r="J98" s="176"/>
      <c r="K98" s="176"/>
      <c r="L98" s="176"/>
      <c r="M98" s="176">
        <v>1</v>
      </c>
      <c r="N98" s="176">
        <v>5</v>
      </c>
      <c r="O98" s="176"/>
      <c r="P98" s="176">
        <v>5</v>
      </c>
      <c r="Q98" s="176"/>
      <c r="R98" s="176"/>
      <c r="S98" s="176"/>
      <c r="T98" s="176"/>
      <c r="U98" s="176">
        <v>1</v>
      </c>
      <c r="V98" s="176"/>
      <c r="W98" s="176"/>
      <c r="X98" s="176"/>
      <c r="Y98" s="176"/>
      <c r="Z98" s="176">
        <v>12</v>
      </c>
      <c r="AB98">
        <f t="shared" si="1"/>
        <v>4</v>
      </c>
    </row>
    <row r="99" spans="1:28" x14ac:dyDescent="0.35">
      <c r="A99" s="175">
        <v>1963</v>
      </c>
      <c r="B99" s="176"/>
      <c r="C99" s="176"/>
      <c r="D99" s="176"/>
      <c r="E99" s="176"/>
      <c r="F99" s="176"/>
      <c r="G99" s="176"/>
      <c r="H99" s="176"/>
      <c r="I99" s="176"/>
      <c r="J99" s="176"/>
      <c r="K99" s="176"/>
      <c r="L99" s="176"/>
      <c r="M99" s="176">
        <v>1</v>
      </c>
      <c r="N99" s="176">
        <v>1</v>
      </c>
      <c r="O99" s="176"/>
      <c r="P99" s="176">
        <v>4</v>
      </c>
      <c r="Q99" s="176"/>
      <c r="R99" s="176">
        <v>1</v>
      </c>
      <c r="S99" s="176"/>
      <c r="T99" s="176"/>
      <c r="U99" s="176"/>
      <c r="V99" s="176"/>
      <c r="W99" s="176"/>
      <c r="X99" s="176"/>
      <c r="Y99" s="176"/>
      <c r="Z99" s="176">
        <v>7</v>
      </c>
      <c r="AB99">
        <f t="shared" si="1"/>
        <v>4</v>
      </c>
    </row>
    <row r="100" spans="1:28" x14ac:dyDescent="0.35">
      <c r="A100" s="175">
        <v>1962</v>
      </c>
      <c r="B100" s="176"/>
      <c r="C100" s="176"/>
      <c r="D100" s="176"/>
      <c r="E100" s="176"/>
      <c r="F100" s="176"/>
      <c r="G100" s="176"/>
      <c r="H100" s="176"/>
      <c r="I100" s="176"/>
      <c r="J100" s="176"/>
      <c r="K100" s="176"/>
      <c r="L100" s="176"/>
      <c r="M100" s="176">
        <v>3</v>
      </c>
      <c r="N100" s="176">
        <v>2</v>
      </c>
      <c r="O100" s="176"/>
      <c r="P100" s="176">
        <v>2</v>
      </c>
      <c r="Q100" s="176"/>
      <c r="R100" s="176"/>
      <c r="S100" s="176"/>
      <c r="T100" s="176"/>
      <c r="U100" s="176"/>
      <c r="V100" s="176">
        <v>1</v>
      </c>
      <c r="W100" s="176"/>
      <c r="X100" s="176"/>
      <c r="Y100" s="176"/>
      <c r="Z100" s="176">
        <v>8</v>
      </c>
      <c r="AB100">
        <f t="shared" si="1"/>
        <v>4</v>
      </c>
    </row>
    <row r="101" spans="1:28" x14ac:dyDescent="0.35">
      <c r="A101" s="175">
        <v>1961</v>
      </c>
      <c r="B101" s="176"/>
      <c r="C101" s="176"/>
      <c r="D101" s="176"/>
      <c r="E101" s="176"/>
      <c r="F101" s="176"/>
      <c r="G101" s="176">
        <v>1</v>
      </c>
      <c r="H101" s="176"/>
      <c r="I101" s="176"/>
      <c r="J101" s="176"/>
      <c r="K101" s="176"/>
      <c r="L101" s="176"/>
      <c r="M101" s="176">
        <v>1</v>
      </c>
      <c r="N101" s="176">
        <v>3</v>
      </c>
      <c r="O101" s="176"/>
      <c r="P101" s="176"/>
      <c r="Q101" s="176"/>
      <c r="R101" s="176"/>
      <c r="S101" s="176"/>
      <c r="T101" s="176"/>
      <c r="U101" s="176"/>
      <c r="V101" s="176">
        <v>1</v>
      </c>
      <c r="W101" s="176"/>
      <c r="X101" s="176"/>
      <c r="Y101" s="176"/>
      <c r="Z101" s="176">
        <v>6</v>
      </c>
      <c r="AB101">
        <f t="shared" si="1"/>
        <v>4</v>
      </c>
    </row>
    <row r="102" spans="1:28" x14ac:dyDescent="0.35">
      <c r="A102" s="175">
        <v>1960</v>
      </c>
      <c r="B102" s="176"/>
      <c r="C102" s="176"/>
      <c r="D102" s="176"/>
      <c r="E102" s="176"/>
      <c r="F102" s="176"/>
      <c r="G102" s="176">
        <v>1</v>
      </c>
      <c r="H102" s="176"/>
      <c r="I102" s="176"/>
      <c r="J102" s="176"/>
      <c r="K102" s="176"/>
      <c r="L102" s="176"/>
      <c r="M102" s="176">
        <v>2</v>
      </c>
      <c r="N102" s="176"/>
      <c r="O102" s="176"/>
      <c r="P102" s="176">
        <v>1</v>
      </c>
      <c r="Q102" s="176"/>
      <c r="R102" s="176"/>
      <c r="S102" s="176"/>
      <c r="T102" s="176"/>
      <c r="U102" s="176"/>
      <c r="V102" s="176"/>
      <c r="W102" s="176"/>
      <c r="X102" s="176"/>
      <c r="Y102" s="176"/>
      <c r="Z102" s="176">
        <v>4</v>
      </c>
      <c r="AB102">
        <f t="shared" si="1"/>
        <v>3</v>
      </c>
    </row>
    <row r="103" spans="1:28" x14ac:dyDescent="0.35">
      <c r="A103" s="175">
        <v>1959</v>
      </c>
      <c r="B103" s="176"/>
      <c r="C103" s="176"/>
      <c r="D103" s="176"/>
      <c r="E103" s="176"/>
      <c r="F103" s="176"/>
      <c r="G103" s="176"/>
      <c r="H103" s="176"/>
      <c r="I103" s="176"/>
      <c r="J103" s="176"/>
      <c r="K103" s="176"/>
      <c r="L103" s="176"/>
      <c r="M103" s="176">
        <v>1</v>
      </c>
      <c r="N103" s="176">
        <v>1</v>
      </c>
      <c r="O103" s="176"/>
      <c r="P103" s="176">
        <v>1</v>
      </c>
      <c r="Q103" s="176"/>
      <c r="R103" s="176"/>
      <c r="S103" s="176"/>
      <c r="T103" s="176"/>
      <c r="U103" s="176"/>
      <c r="V103" s="176"/>
      <c r="W103" s="176"/>
      <c r="X103" s="176"/>
      <c r="Y103" s="176"/>
      <c r="Z103" s="176">
        <v>3</v>
      </c>
      <c r="AB103">
        <f t="shared" si="1"/>
        <v>3</v>
      </c>
    </row>
    <row r="104" spans="1:28" x14ac:dyDescent="0.35">
      <c r="A104" s="175">
        <v>1958</v>
      </c>
      <c r="B104" s="176"/>
      <c r="C104" s="176"/>
      <c r="D104" s="176"/>
      <c r="E104" s="176"/>
      <c r="F104" s="176"/>
      <c r="G104" s="176"/>
      <c r="H104" s="176"/>
      <c r="I104" s="176"/>
      <c r="J104" s="176"/>
      <c r="K104" s="176"/>
      <c r="L104" s="176"/>
      <c r="M104" s="176"/>
      <c r="N104" s="176"/>
      <c r="O104" s="176"/>
      <c r="P104" s="176">
        <v>4</v>
      </c>
      <c r="Q104" s="176"/>
      <c r="R104" s="176">
        <v>1</v>
      </c>
      <c r="S104" s="176"/>
      <c r="T104" s="176"/>
      <c r="U104" s="176"/>
      <c r="V104" s="176"/>
      <c r="W104" s="176"/>
      <c r="X104" s="176"/>
      <c r="Y104" s="176"/>
      <c r="Z104" s="176">
        <v>5</v>
      </c>
      <c r="AB104">
        <f t="shared" si="1"/>
        <v>2</v>
      </c>
    </row>
    <row r="105" spans="1:28" x14ac:dyDescent="0.35">
      <c r="A105" s="175">
        <v>1957</v>
      </c>
      <c r="B105" s="176"/>
      <c r="C105" s="176"/>
      <c r="D105" s="176"/>
      <c r="E105" s="176"/>
      <c r="F105" s="176"/>
      <c r="G105" s="176"/>
      <c r="H105" s="176"/>
      <c r="I105" s="176"/>
      <c r="J105" s="176"/>
      <c r="K105" s="176"/>
      <c r="L105" s="176"/>
      <c r="M105" s="176">
        <v>2</v>
      </c>
      <c r="N105" s="176">
        <v>1</v>
      </c>
      <c r="O105" s="176"/>
      <c r="P105" s="176">
        <v>1</v>
      </c>
      <c r="Q105" s="176"/>
      <c r="R105" s="176"/>
      <c r="S105" s="176"/>
      <c r="T105" s="176"/>
      <c r="U105" s="176"/>
      <c r="V105" s="176"/>
      <c r="W105" s="176"/>
      <c r="X105" s="176"/>
      <c r="Y105" s="176"/>
      <c r="Z105" s="176">
        <v>4</v>
      </c>
      <c r="AB105">
        <f t="shared" si="1"/>
        <v>3</v>
      </c>
    </row>
    <row r="106" spans="1:28" x14ac:dyDescent="0.35">
      <c r="A106" s="175">
        <v>1956</v>
      </c>
      <c r="B106" s="176"/>
      <c r="C106" s="176"/>
      <c r="D106" s="176"/>
      <c r="E106" s="176"/>
      <c r="F106" s="176"/>
      <c r="G106" s="176"/>
      <c r="H106" s="176"/>
      <c r="I106" s="176"/>
      <c r="J106" s="176"/>
      <c r="K106" s="176"/>
      <c r="L106" s="176"/>
      <c r="M106" s="176">
        <v>2</v>
      </c>
      <c r="N106" s="176"/>
      <c r="O106" s="176"/>
      <c r="P106" s="176"/>
      <c r="Q106" s="176"/>
      <c r="R106" s="176"/>
      <c r="S106" s="176"/>
      <c r="T106" s="176"/>
      <c r="U106" s="176"/>
      <c r="V106" s="176"/>
      <c r="W106" s="176"/>
      <c r="X106" s="176"/>
      <c r="Y106" s="176"/>
      <c r="Z106" s="176">
        <v>2</v>
      </c>
      <c r="AB106">
        <f t="shared" si="1"/>
        <v>1</v>
      </c>
    </row>
    <row r="107" spans="1:28" x14ac:dyDescent="0.35">
      <c r="A107" s="175">
        <v>1955</v>
      </c>
      <c r="B107" s="176">
        <v>1</v>
      </c>
      <c r="C107" s="176"/>
      <c r="D107" s="176"/>
      <c r="E107" s="176"/>
      <c r="F107" s="176"/>
      <c r="G107" s="176"/>
      <c r="H107" s="176"/>
      <c r="I107" s="176"/>
      <c r="J107" s="176"/>
      <c r="K107" s="176"/>
      <c r="L107" s="176"/>
      <c r="M107" s="176">
        <v>4</v>
      </c>
      <c r="N107" s="176"/>
      <c r="O107" s="176"/>
      <c r="P107" s="176">
        <v>1</v>
      </c>
      <c r="Q107" s="176"/>
      <c r="R107" s="176">
        <v>1</v>
      </c>
      <c r="S107" s="176"/>
      <c r="T107" s="176"/>
      <c r="U107" s="176"/>
      <c r="V107" s="176"/>
      <c r="W107" s="176"/>
      <c r="X107" s="176"/>
      <c r="Y107" s="176"/>
      <c r="Z107" s="176">
        <v>7</v>
      </c>
      <c r="AB107">
        <f t="shared" si="1"/>
        <v>4</v>
      </c>
    </row>
    <row r="108" spans="1:28" x14ac:dyDescent="0.35">
      <c r="A108" s="175">
        <v>1954</v>
      </c>
      <c r="B108" s="176"/>
      <c r="C108" s="176"/>
      <c r="D108" s="176"/>
      <c r="E108" s="176"/>
      <c r="F108" s="176"/>
      <c r="G108" s="176"/>
      <c r="H108" s="176"/>
      <c r="I108" s="176"/>
      <c r="J108" s="176"/>
      <c r="K108" s="176"/>
      <c r="L108" s="176"/>
      <c r="M108" s="176">
        <v>1</v>
      </c>
      <c r="N108" s="176">
        <v>1</v>
      </c>
      <c r="O108" s="176"/>
      <c r="P108" s="176"/>
      <c r="Q108" s="176"/>
      <c r="R108" s="176"/>
      <c r="S108" s="176"/>
      <c r="T108" s="176"/>
      <c r="U108" s="176">
        <v>1</v>
      </c>
      <c r="V108" s="176"/>
      <c r="W108" s="176"/>
      <c r="X108" s="176"/>
      <c r="Y108" s="176"/>
      <c r="Z108" s="176">
        <v>3</v>
      </c>
      <c r="AB108">
        <f t="shared" si="1"/>
        <v>3</v>
      </c>
    </row>
    <row r="109" spans="1:28" x14ac:dyDescent="0.35">
      <c r="A109" s="175">
        <v>1953</v>
      </c>
      <c r="B109" s="176"/>
      <c r="C109" s="176"/>
      <c r="D109" s="176"/>
      <c r="E109" s="176"/>
      <c r="F109" s="176"/>
      <c r="G109" s="176"/>
      <c r="H109" s="176"/>
      <c r="I109" s="176"/>
      <c r="J109" s="176"/>
      <c r="K109" s="176"/>
      <c r="L109" s="176"/>
      <c r="M109" s="176">
        <v>1</v>
      </c>
      <c r="N109" s="176"/>
      <c r="O109" s="176"/>
      <c r="P109" s="176"/>
      <c r="Q109" s="176"/>
      <c r="R109" s="176"/>
      <c r="S109" s="176"/>
      <c r="T109" s="176"/>
      <c r="U109" s="176"/>
      <c r="V109" s="176"/>
      <c r="W109" s="176"/>
      <c r="X109" s="176"/>
      <c r="Y109" s="176"/>
      <c r="Z109" s="176">
        <v>1</v>
      </c>
      <c r="AB109">
        <f t="shared" si="1"/>
        <v>1</v>
      </c>
    </row>
    <row r="110" spans="1:28" x14ac:dyDescent="0.35">
      <c r="A110" s="175">
        <v>1952</v>
      </c>
      <c r="B110" s="176"/>
      <c r="C110" s="176"/>
      <c r="D110" s="176"/>
      <c r="E110" s="176"/>
      <c r="F110" s="176"/>
      <c r="G110" s="176"/>
      <c r="H110" s="176"/>
      <c r="I110" s="176"/>
      <c r="J110" s="176"/>
      <c r="K110" s="176"/>
      <c r="L110" s="176"/>
      <c r="M110" s="176">
        <v>2</v>
      </c>
      <c r="N110" s="176"/>
      <c r="O110" s="176"/>
      <c r="P110" s="176"/>
      <c r="Q110" s="176"/>
      <c r="R110" s="176"/>
      <c r="S110" s="176"/>
      <c r="T110" s="176"/>
      <c r="U110" s="176"/>
      <c r="V110" s="176"/>
      <c r="W110" s="176"/>
      <c r="X110" s="176"/>
      <c r="Y110" s="176"/>
      <c r="Z110" s="176">
        <v>2</v>
      </c>
      <c r="AB110">
        <f t="shared" si="1"/>
        <v>1</v>
      </c>
    </row>
    <row r="111" spans="1:28" x14ac:dyDescent="0.35">
      <c r="A111" s="175">
        <v>1951</v>
      </c>
      <c r="B111" s="176"/>
      <c r="C111" s="176"/>
      <c r="D111" s="176"/>
      <c r="E111" s="176"/>
      <c r="F111" s="176"/>
      <c r="G111" s="176"/>
      <c r="H111" s="176"/>
      <c r="I111" s="176"/>
      <c r="J111" s="176"/>
      <c r="K111" s="176"/>
      <c r="L111" s="176"/>
      <c r="M111" s="176">
        <v>5</v>
      </c>
      <c r="N111" s="176"/>
      <c r="O111" s="176"/>
      <c r="P111" s="176">
        <v>1</v>
      </c>
      <c r="Q111" s="176"/>
      <c r="R111" s="176"/>
      <c r="S111" s="176"/>
      <c r="T111" s="176"/>
      <c r="U111" s="176"/>
      <c r="V111" s="176"/>
      <c r="W111" s="176"/>
      <c r="X111" s="176"/>
      <c r="Y111" s="176"/>
      <c r="Z111" s="176">
        <v>6</v>
      </c>
      <c r="AB111">
        <f t="shared" si="1"/>
        <v>2</v>
      </c>
    </row>
    <row r="112" spans="1:28" x14ac:dyDescent="0.35">
      <c r="A112" s="175">
        <v>1948</v>
      </c>
      <c r="B112" s="176"/>
      <c r="C112" s="176"/>
      <c r="D112" s="176"/>
      <c r="E112" s="176"/>
      <c r="F112" s="176"/>
      <c r="G112" s="176"/>
      <c r="H112" s="176"/>
      <c r="I112" s="176"/>
      <c r="J112" s="176"/>
      <c r="K112" s="176"/>
      <c r="L112" s="176"/>
      <c r="M112" s="176"/>
      <c r="N112" s="176">
        <v>1</v>
      </c>
      <c r="O112" s="176"/>
      <c r="P112" s="176"/>
      <c r="Q112" s="176"/>
      <c r="R112" s="176"/>
      <c r="S112" s="176"/>
      <c r="T112" s="176"/>
      <c r="U112" s="176"/>
      <c r="V112" s="176"/>
      <c r="W112" s="176"/>
      <c r="X112" s="176"/>
      <c r="Y112" s="176"/>
      <c r="Z112" s="176">
        <v>1</v>
      </c>
      <c r="AB112">
        <f t="shared" si="1"/>
        <v>1</v>
      </c>
    </row>
    <row r="113" spans="1:28" x14ac:dyDescent="0.35">
      <c r="A113" s="175">
        <v>1944</v>
      </c>
      <c r="B113" s="176"/>
      <c r="C113" s="176"/>
      <c r="D113" s="176"/>
      <c r="E113" s="176"/>
      <c r="F113" s="176"/>
      <c r="G113" s="176"/>
      <c r="H113" s="176"/>
      <c r="I113" s="176"/>
      <c r="J113" s="176"/>
      <c r="K113" s="176"/>
      <c r="L113" s="176"/>
      <c r="M113" s="176">
        <v>1</v>
      </c>
      <c r="N113" s="176"/>
      <c r="O113" s="176"/>
      <c r="P113" s="176"/>
      <c r="Q113" s="176"/>
      <c r="R113" s="176"/>
      <c r="S113" s="176"/>
      <c r="T113" s="176"/>
      <c r="U113" s="176"/>
      <c r="V113" s="176"/>
      <c r="W113" s="176"/>
      <c r="X113" s="176"/>
      <c r="Y113" s="176"/>
      <c r="Z113" s="176">
        <v>1</v>
      </c>
      <c r="AB113">
        <f t="shared" si="1"/>
        <v>1</v>
      </c>
    </row>
    <row r="114" spans="1:28" x14ac:dyDescent="0.35">
      <c r="A114" s="175">
        <v>1943</v>
      </c>
      <c r="B114" s="176"/>
      <c r="C114" s="176"/>
      <c r="D114" s="176"/>
      <c r="E114" s="176"/>
      <c r="F114" s="176"/>
      <c r="G114" s="176"/>
      <c r="H114" s="176"/>
      <c r="I114" s="176"/>
      <c r="J114" s="176"/>
      <c r="K114" s="176"/>
      <c r="L114" s="176"/>
      <c r="M114" s="176"/>
      <c r="N114" s="176"/>
      <c r="O114" s="176"/>
      <c r="P114" s="176">
        <v>2</v>
      </c>
      <c r="Q114" s="176"/>
      <c r="R114" s="176"/>
      <c r="S114" s="176"/>
      <c r="T114" s="176"/>
      <c r="U114" s="176">
        <v>1</v>
      </c>
      <c r="V114" s="176"/>
      <c r="W114" s="176"/>
      <c r="X114" s="176"/>
      <c r="Y114" s="176"/>
      <c r="Z114" s="176">
        <v>3</v>
      </c>
      <c r="AB114">
        <f t="shared" si="1"/>
        <v>2</v>
      </c>
    </row>
    <row r="115" spans="1:28" x14ac:dyDescent="0.35">
      <c r="A115" s="175">
        <v>1942</v>
      </c>
      <c r="B115" s="176"/>
      <c r="C115" s="176"/>
      <c r="D115" s="176"/>
      <c r="E115" s="176"/>
      <c r="F115" s="176"/>
      <c r="G115" s="176"/>
      <c r="H115" s="176"/>
      <c r="I115" s="176"/>
      <c r="J115" s="176"/>
      <c r="K115" s="176"/>
      <c r="L115" s="176"/>
      <c r="M115" s="176">
        <v>2</v>
      </c>
      <c r="N115" s="176"/>
      <c r="O115" s="176"/>
      <c r="P115" s="176"/>
      <c r="Q115" s="176"/>
      <c r="R115" s="176"/>
      <c r="S115" s="176"/>
      <c r="T115" s="176"/>
      <c r="U115" s="176"/>
      <c r="V115" s="176"/>
      <c r="W115" s="176"/>
      <c r="X115" s="176"/>
      <c r="Y115" s="176"/>
      <c r="Z115" s="176">
        <v>2</v>
      </c>
      <c r="AB115">
        <f t="shared" si="1"/>
        <v>1</v>
      </c>
    </row>
    <row r="116" spans="1:28" x14ac:dyDescent="0.35">
      <c r="A116" s="175">
        <v>1940</v>
      </c>
      <c r="B116" s="176"/>
      <c r="C116" s="176"/>
      <c r="D116" s="176"/>
      <c r="E116" s="176"/>
      <c r="F116" s="176"/>
      <c r="G116" s="176">
        <v>1</v>
      </c>
      <c r="H116" s="176"/>
      <c r="I116" s="176"/>
      <c r="J116" s="176"/>
      <c r="K116" s="176"/>
      <c r="L116" s="176"/>
      <c r="M116" s="176"/>
      <c r="N116" s="176">
        <v>1</v>
      </c>
      <c r="O116" s="176"/>
      <c r="P116" s="176"/>
      <c r="Q116" s="176"/>
      <c r="R116" s="176"/>
      <c r="S116" s="176"/>
      <c r="T116" s="176"/>
      <c r="U116" s="176"/>
      <c r="V116" s="176"/>
      <c r="W116" s="176"/>
      <c r="X116" s="176"/>
      <c r="Y116" s="176"/>
      <c r="Z116" s="176">
        <v>2</v>
      </c>
      <c r="AB116">
        <f t="shared" si="1"/>
        <v>2</v>
      </c>
    </row>
    <row r="117" spans="1:28" x14ac:dyDescent="0.35">
      <c r="A117" s="175">
        <v>1939</v>
      </c>
      <c r="B117" s="176"/>
      <c r="C117" s="176"/>
      <c r="D117" s="176"/>
      <c r="E117" s="176">
        <v>1</v>
      </c>
      <c r="F117" s="176"/>
      <c r="G117" s="176"/>
      <c r="H117" s="176"/>
      <c r="I117" s="176"/>
      <c r="J117" s="176"/>
      <c r="K117" s="176"/>
      <c r="L117" s="176"/>
      <c r="M117" s="176"/>
      <c r="N117" s="176"/>
      <c r="O117" s="176"/>
      <c r="P117" s="176"/>
      <c r="Q117" s="176"/>
      <c r="R117" s="176">
        <v>1</v>
      </c>
      <c r="S117" s="176"/>
      <c r="T117" s="176"/>
      <c r="U117" s="176"/>
      <c r="V117" s="176"/>
      <c r="W117" s="176"/>
      <c r="X117" s="176"/>
      <c r="Y117" s="176"/>
      <c r="Z117" s="176">
        <v>2</v>
      </c>
      <c r="AB117">
        <f t="shared" si="1"/>
        <v>2</v>
      </c>
    </row>
    <row r="118" spans="1:28" x14ac:dyDescent="0.35">
      <c r="A118" s="175">
        <v>1938</v>
      </c>
      <c r="B118" s="176"/>
      <c r="C118" s="176"/>
      <c r="D118" s="176"/>
      <c r="E118" s="176"/>
      <c r="F118" s="176"/>
      <c r="G118" s="176"/>
      <c r="H118" s="176"/>
      <c r="I118" s="176"/>
      <c r="J118" s="176"/>
      <c r="K118" s="176"/>
      <c r="L118" s="176"/>
      <c r="M118" s="176">
        <v>4</v>
      </c>
      <c r="N118" s="176"/>
      <c r="O118" s="176"/>
      <c r="P118" s="176"/>
      <c r="Q118" s="176"/>
      <c r="R118" s="176"/>
      <c r="S118" s="176"/>
      <c r="T118" s="176"/>
      <c r="U118" s="176"/>
      <c r="V118" s="176"/>
      <c r="W118" s="176"/>
      <c r="X118" s="176"/>
      <c r="Y118" s="176"/>
      <c r="Z118" s="176">
        <v>4</v>
      </c>
      <c r="AB118">
        <f t="shared" si="1"/>
        <v>1</v>
      </c>
    </row>
    <row r="119" spans="1:28" x14ac:dyDescent="0.35">
      <c r="A119" s="175">
        <v>1936</v>
      </c>
      <c r="B119" s="176"/>
      <c r="C119" s="176"/>
      <c r="D119" s="176"/>
      <c r="E119" s="176">
        <v>1</v>
      </c>
      <c r="F119" s="176"/>
      <c r="G119" s="176"/>
      <c r="H119" s="176"/>
      <c r="I119" s="176"/>
      <c r="J119" s="176"/>
      <c r="K119" s="176"/>
      <c r="L119" s="176"/>
      <c r="M119" s="176"/>
      <c r="N119" s="176">
        <v>1</v>
      </c>
      <c r="O119" s="176"/>
      <c r="P119" s="176"/>
      <c r="Q119" s="176"/>
      <c r="R119" s="176"/>
      <c r="S119" s="176"/>
      <c r="T119" s="176"/>
      <c r="U119" s="176"/>
      <c r="V119" s="176"/>
      <c r="W119" s="176"/>
      <c r="X119" s="176"/>
      <c r="Y119" s="176"/>
      <c r="Z119" s="176">
        <v>2</v>
      </c>
      <c r="AB119">
        <f t="shared" si="1"/>
        <v>2</v>
      </c>
    </row>
    <row r="120" spans="1:28" x14ac:dyDescent="0.35">
      <c r="A120" s="175">
        <v>1934</v>
      </c>
      <c r="B120" s="176"/>
      <c r="C120" s="176"/>
      <c r="D120" s="176"/>
      <c r="E120" s="176"/>
      <c r="F120" s="176"/>
      <c r="G120" s="176"/>
      <c r="H120" s="176"/>
      <c r="I120" s="176"/>
      <c r="J120" s="176"/>
      <c r="K120" s="176"/>
      <c r="L120" s="176"/>
      <c r="M120" s="176">
        <v>1</v>
      </c>
      <c r="N120" s="176"/>
      <c r="O120" s="176"/>
      <c r="P120" s="176"/>
      <c r="Q120" s="176"/>
      <c r="R120" s="176"/>
      <c r="S120" s="176"/>
      <c r="T120" s="176"/>
      <c r="U120" s="176"/>
      <c r="V120" s="176"/>
      <c r="W120" s="176"/>
      <c r="X120" s="176"/>
      <c r="Y120" s="176"/>
      <c r="Z120" s="176">
        <v>1</v>
      </c>
      <c r="AB120">
        <f t="shared" si="1"/>
        <v>1</v>
      </c>
    </row>
    <row r="121" spans="1:28" x14ac:dyDescent="0.35">
      <c r="A121" s="175">
        <v>1932</v>
      </c>
      <c r="B121" s="176"/>
      <c r="C121" s="176"/>
      <c r="D121" s="176"/>
      <c r="E121" s="176"/>
      <c r="F121" s="176"/>
      <c r="G121" s="176"/>
      <c r="H121" s="176"/>
      <c r="I121" s="176"/>
      <c r="J121" s="176"/>
      <c r="K121" s="176"/>
      <c r="L121" s="176"/>
      <c r="M121" s="176"/>
      <c r="N121" s="176"/>
      <c r="O121" s="176"/>
      <c r="P121" s="176">
        <v>1</v>
      </c>
      <c r="Q121" s="176"/>
      <c r="R121" s="176"/>
      <c r="S121" s="176"/>
      <c r="T121" s="176"/>
      <c r="U121" s="176"/>
      <c r="V121" s="176"/>
      <c r="W121" s="176"/>
      <c r="X121" s="176"/>
      <c r="Y121" s="176"/>
      <c r="Z121" s="176">
        <v>1</v>
      </c>
      <c r="AB121">
        <f t="shared" si="1"/>
        <v>1</v>
      </c>
    </row>
    <row r="122" spans="1:28" x14ac:dyDescent="0.35">
      <c r="A122" s="175">
        <v>1931</v>
      </c>
      <c r="B122" s="176"/>
      <c r="C122" s="176"/>
      <c r="D122" s="176"/>
      <c r="E122" s="176"/>
      <c r="F122" s="176"/>
      <c r="G122" s="176"/>
      <c r="H122" s="176"/>
      <c r="I122" s="176"/>
      <c r="J122" s="176"/>
      <c r="K122" s="176"/>
      <c r="L122" s="176"/>
      <c r="M122" s="176"/>
      <c r="N122" s="176"/>
      <c r="O122" s="176"/>
      <c r="P122" s="176">
        <v>2</v>
      </c>
      <c r="Q122" s="176"/>
      <c r="R122" s="176"/>
      <c r="S122" s="176"/>
      <c r="T122" s="176"/>
      <c r="U122" s="176"/>
      <c r="V122" s="176"/>
      <c r="W122" s="176"/>
      <c r="X122" s="176"/>
      <c r="Y122" s="176"/>
      <c r="Z122" s="176">
        <v>2</v>
      </c>
      <c r="AB122">
        <f t="shared" si="1"/>
        <v>1</v>
      </c>
    </row>
    <row r="123" spans="1:28" x14ac:dyDescent="0.35">
      <c r="A123" s="175">
        <v>1930</v>
      </c>
      <c r="B123" s="176"/>
      <c r="C123" s="176"/>
      <c r="D123" s="176"/>
      <c r="E123" s="176"/>
      <c r="F123" s="176"/>
      <c r="G123" s="176"/>
      <c r="H123" s="176"/>
      <c r="I123" s="176"/>
      <c r="J123" s="176"/>
      <c r="K123" s="176"/>
      <c r="L123" s="176"/>
      <c r="M123" s="176">
        <v>2</v>
      </c>
      <c r="N123" s="176"/>
      <c r="O123" s="176"/>
      <c r="P123" s="176"/>
      <c r="Q123" s="176"/>
      <c r="R123" s="176"/>
      <c r="S123" s="176"/>
      <c r="T123" s="176"/>
      <c r="U123" s="176">
        <v>1</v>
      </c>
      <c r="V123" s="176"/>
      <c r="W123" s="176"/>
      <c r="X123" s="176"/>
      <c r="Y123" s="176"/>
      <c r="Z123" s="176">
        <v>3</v>
      </c>
      <c r="AB123">
        <f t="shared" si="1"/>
        <v>2</v>
      </c>
    </row>
    <row r="124" spans="1:28" x14ac:dyDescent="0.35">
      <c r="A124" s="175">
        <v>1929</v>
      </c>
      <c r="B124" s="176"/>
      <c r="C124" s="176"/>
      <c r="D124" s="176"/>
      <c r="E124" s="176"/>
      <c r="F124" s="176"/>
      <c r="G124" s="176"/>
      <c r="H124" s="176"/>
      <c r="I124" s="176"/>
      <c r="J124" s="176"/>
      <c r="K124" s="176"/>
      <c r="L124" s="176"/>
      <c r="M124" s="176">
        <v>1</v>
      </c>
      <c r="N124" s="176">
        <v>1</v>
      </c>
      <c r="O124" s="176"/>
      <c r="P124" s="176"/>
      <c r="Q124" s="176"/>
      <c r="R124" s="176"/>
      <c r="S124" s="176"/>
      <c r="T124" s="176"/>
      <c r="U124" s="176"/>
      <c r="V124" s="176"/>
      <c r="W124" s="176"/>
      <c r="X124" s="176"/>
      <c r="Y124" s="176"/>
      <c r="Z124" s="176">
        <v>2</v>
      </c>
      <c r="AB124">
        <f t="shared" si="1"/>
        <v>2</v>
      </c>
    </row>
    <row r="125" spans="1:28" x14ac:dyDescent="0.35">
      <c r="A125" s="175">
        <v>1927</v>
      </c>
      <c r="B125" s="176"/>
      <c r="C125" s="176"/>
      <c r="D125" s="176"/>
      <c r="E125" s="176"/>
      <c r="F125" s="176"/>
      <c r="G125" s="176"/>
      <c r="H125" s="176"/>
      <c r="I125" s="176"/>
      <c r="J125" s="176"/>
      <c r="K125" s="176"/>
      <c r="L125" s="176"/>
      <c r="M125" s="176">
        <v>2</v>
      </c>
      <c r="N125" s="176"/>
      <c r="O125" s="176"/>
      <c r="P125" s="176"/>
      <c r="Q125" s="176"/>
      <c r="R125" s="176"/>
      <c r="S125" s="176"/>
      <c r="T125" s="176"/>
      <c r="U125" s="176">
        <v>1</v>
      </c>
      <c r="V125" s="176"/>
      <c r="W125" s="176"/>
      <c r="X125" s="176"/>
      <c r="Y125" s="176"/>
      <c r="Z125" s="176">
        <v>3</v>
      </c>
      <c r="AB125">
        <f t="shared" si="1"/>
        <v>2</v>
      </c>
    </row>
    <row r="126" spans="1:28" x14ac:dyDescent="0.35">
      <c r="A126" s="175">
        <v>1926</v>
      </c>
      <c r="B126" s="176"/>
      <c r="C126" s="176"/>
      <c r="D126" s="176"/>
      <c r="E126" s="176"/>
      <c r="F126" s="176"/>
      <c r="G126" s="176"/>
      <c r="H126" s="176"/>
      <c r="I126" s="176"/>
      <c r="J126" s="176"/>
      <c r="K126" s="176"/>
      <c r="L126" s="176"/>
      <c r="M126" s="176"/>
      <c r="N126" s="176"/>
      <c r="O126" s="176"/>
      <c r="P126" s="176">
        <v>1</v>
      </c>
      <c r="Q126" s="176"/>
      <c r="R126" s="176"/>
      <c r="S126" s="176"/>
      <c r="T126" s="176"/>
      <c r="U126" s="176"/>
      <c r="V126" s="176"/>
      <c r="W126" s="176"/>
      <c r="X126" s="176"/>
      <c r="Y126" s="176"/>
      <c r="Z126" s="176">
        <v>1</v>
      </c>
      <c r="AB126">
        <f t="shared" si="1"/>
        <v>1</v>
      </c>
    </row>
    <row r="127" spans="1:28" x14ac:dyDescent="0.35">
      <c r="A127" s="175">
        <v>1925</v>
      </c>
      <c r="B127" s="176"/>
      <c r="C127" s="176"/>
      <c r="D127" s="176"/>
      <c r="E127" s="176"/>
      <c r="F127" s="176"/>
      <c r="G127" s="176"/>
      <c r="H127" s="176"/>
      <c r="I127" s="176"/>
      <c r="J127" s="176"/>
      <c r="K127" s="176"/>
      <c r="L127" s="176"/>
      <c r="M127" s="176">
        <v>1</v>
      </c>
      <c r="N127" s="176"/>
      <c r="O127" s="176"/>
      <c r="P127" s="176"/>
      <c r="Q127" s="176"/>
      <c r="R127" s="176"/>
      <c r="S127" s="176"/>
      <c r="T127" s="176"/>
      <c r="U127" s="176"/>
      <c r="V127" s="176"/>
      <c r="W127" s="176"/>
      <c r="X127" s="176"/>
      <c r="Y127" s="176"/>
      <c r="Z127" s="176">
        <v>1</v>
      </c>
      <c r="AB127">
        <f t="shared" si="1"/>
        <v>1</v>
      </c>
    </row>
    <row r="128" spans="1:28" x14ac:dyDescent="0.35">
      <c r="A128" s="175">
        <v>1924</v>
      </c>
      <c r="B128" s="176"/>
      <c r="C128" s="176"/>
      <c r="D128" s="176"/>
      <c r="E128" s="176"/>
      <c r="F128" s="176"/>
      <c r="G128" s="176"/>
      <c r="H128" s="176"/>
      <c r="I128" s="176"/>
      <c r="J128" s="176"/>
      <c r="K128" s="176"/>
      <c r="L128" s="176"/>
      <c r="M128" s="176">
        <v>4</v>
      </c>
      <c r="N128" s="176"/>
      <c r="O128" s="176"/>
      <c r="P128" s="176"/>
      <c r="Q128" s="176"/>
      <c r="R128" s="176"/>
      <c r="S128" s="176"/>
      <c r="T128" s="176"/>
      <c r="U128" s="176">
        <v>1</v>
      </c>
      <c r="V128" s="176"/>
      <c r="W128" s="176"/>
      <c r="X128" s="176"/>
      <c r="Y128" s="176"/>
      <c r="Z128" s="176">
        <v>5</v>
      </c>
      <c r="AB128">
        <f t="shared" si="1"/>
        <v>2</v>
      </c>
    </row>
    <row r="129" spans="1:28" x14ac:dyDescent="0.35">
      <c r="A129" s="175">
        <v>1923</v>
      </c>
      <c r="B129" s="176"/>
      <c r="C129" s="176"/>
      <c r="D129" s="176"/>
      <c r="E129" s="176"/>
      <c r="F129" s="176"/>
      <c r="G129" s="176"/>
      <c r="H129" s="176"/>
      <c r="I129" s="176"/>
      <c r="J129" s="176"/>
      <c r="K129" s="176"/>
      <c r="L129" s="176"/>
      <c r="M129" s="176"/>
      <c r="N129" s="176"/>
      <c r="O129" s="176"/>
      <c r="P129" s="176"/>
      <c r="Q129" s="176"/>
      <c r="R129" s="176"/>
      <c r="S129" s="176"/>
      <c r="T129" s="176"/>
      <c r="U129" s="176"/>
      <c r="V129" s="176">
        <v>1</v>
      </c>
      <c r="W129" s="176"/>
      <c r="X129" s="176"/>
      <c r="Y129" s="176"/>
      <c r="Z129" s="176">
        <v>1</v>
      </c>
      <c r="AB129">
        <f t="shared" si="1"/>
        <v>1</v>
      </c>
    </row>
    <row r="130" spans="1:28" x14ac:dyDescent="0.35">
      <c r="A130" s="175">
        <v>1922</v>
      </c>
      <c r="B130" s="176"/>
      <c r="C130" s="176"/>
      <c r="D130" s="176"/>
      <c r="E130" s="176"/>
      <c r="F130" s="176"/>
      <c r="G130" s="176"/>
      <c r="H130" s="176"/>
      <c r="I130" s="176"/>
      <c r="J130" s="176"/>
      <c r="K130" s="176"/>
      <c r="L130" s="176"/>
      <c r="M130" s="176">
        <v>2</v>
      </c>
      <c r="N130" s="176"/>
      <c r="O130" s="176"/>
      <c r="P130" s="176"/>
      <c r="Q130" s="176"/>
      <c r="R130" s="176"/>
      <c r="S130" s="176"/>
      <c r="T130" s="176"/>
      <c r="U130" s="176"/>
      <c r="V130" s="176"/>
      <c r="W130" s="176"/>
      <c r="X130" s="176"/>
      <c r="Y130" s="176"/>
      <c r="Z130" s="176">
        <v>2</v>
      </c>
      <c r="AB130">
        <f t="shared" si="1"/>
        <v>1</v>
      </c>
    </row>
    <row r="131" spans="1:28" x14ac:dyDescent="0.35">
      <c r="A131" s="175">
        <v>1920</v>
      </c>
      <c r="B131" s="176"/>
      <c r="C131" s="176"/>
      <c r="D131" s="176"/>
      <c r="E131" s="176"/>
      <c r="F131" s="176"/>
      <c r="G131" s="176">
        <v>1</v>
      </c>
      <c r="H131" s="176"/>
      <c r="I131" s="176"/>
      <c r="J131" s="176"/>
      <c r="K131" s="176"/>
      <c r="L131" s="176"/>
      <c r="M131" s="176">
        <v>2</v>
      </c>
      <c r="N131" s="176"/>
      <c r="O131" s="176"/>
      <c r="P131" s="176"/>
      <c r="Q131" s="176"/>
      <c r="R131" s="176"/>
      <c r="S131" s="176"/>
      <c r="T131" s="176"/>
      <c r="U131" s="176"/>
      <c r="V131" s="176"/>
      <c r="W131" s="176"/>
      <c r="X131" s="176"/>
      <c r="Y131" s="176"/>
      <c r="Z131" s="176">
        <v>3</v>
      </c>
      <c r="AB131">
        <f t="shared" si="1"/>
        <v>2</v>
      </c>
    </row>
    <row r="132" spans="1:28" x14ac:dyDescent="0.35">
      <c r="A132" s="175">
        <v>1918</v>
      </c>
      <c r="B132" s="176"/>
      <c r="C132" s="176"/>
      <c r="D132" s="176"/>
      <c r="E132" s="176"/>
      <c r="F132" s="176"/>
      <c r="G132" s="176"/>
      <c r="H132" s="176"/>
      <c r="I132" s="176"/>
      <c r="J132" s="176"/>
      <c r="K132" s="176"/>
      <c r="L132" s="176"/>
      <c r="M132" s="176">
        <v>1</v>
      </c>
      <c r="N132" s="176"/>
      <c r="O132" s="176"/>
      <c r="P132" s="176"/>
      <c r="Q132" s="176"/>
      <c r="R132" s="176"/>
      <c r="S132" s="176"/>
      <c r="T132" s="176"/>
      <c r="U132" s="176"/>
      <c r="V132" s="176"/>
      <c r="W132" s="176"/>
      <c r="X132" s="176"/>
      <c r="Y132" s="176"/>
      <c r="Z132" s="176">
        <v>1</v>
      </c>
      <c r="AB132">
        <f t="shared" si="1"/>
        <v>1</v>
      </c>
    </row>
    <row r="133" spans="1:28" x14ac:dyDescent="0.35">
      <c r="A133" s="175">
        <v>1917</v>
      </c>
      <c r="B133" s="176"/>
      <c r="C133" s="176"/>
      <c r="D133" s="176"/>
      <c r="E133" s="176"/>
      <c r="F133" s="176"/>
      <c r="G133" s="176"/>
      <c r="H133" s="176"/>
      <c r="I133" s="176"/>
      <c r="J133" s="176"/>
      <c r="K133" s="176"/>
      <c r="L133" s="176"/>
      <c r="M133" s="176"/>
      <c r="N133" s="176">
        <v>1</v>
      </c>
      <c r="O133" s="176"/>
      <c r="P133" s="176"/>
      <c r="Q133" s="176"/>
      <c r="R133" s="176"/>
      <c r="S133" s="176"/>
      <c r="T133" s="176"/>
      <c r="U133" s="176"/>
      <c r="V133" s="176"/>
      <c r="W133" s="176"/>
      <c r="X133" s="176"/>
      <c r="Y133" s="176"/>
      <c r="Z133" s="176">
        <v>1</v>
      </c>
      <c r="AB133">
        <f t="shared" si="1"/>
        <v>1</v>
      </c>
    </row>
    <row r="134" spans="1:28" x14ac:dyDescent="0.35">
      <c r="A134" s="175">
        <v>1915</v>
      </c>
      <c r="B134" s="176"/>
      <c r="C134" s="176"/>
      <c r="D134" s="176"/>
      <c r="E134" s="176"/>
      <c r="F134" s="176"/>
      <c r="G134" s="176"/>
      <c r="H134" s="176"/>
      <c r="I134" s="176"/>
      <c r="J134" s="176"/>
      <c r="K134" s="176"/>
      <c r="L134" s="176"/>
      <c r="M134" s="176"/>
      <c r="N134" s="176"/>
      <c r="O134" s="176"/>
      <c r="P134" s="176"/>
      <c r="Q134" s="176"/>
      <c r="R134" s="176"/>
      <c r="S134" s="176"/>
      <c r="T134" s="176"/>
      <c r="U134" s="176">
        <v>1</v>
      </c>
      <c r="V134" s="176"/>
      <c r="W134" s="176"/>
      <c r="X134" s="176"/>
      <c r="Y134" s="176"/>
      <c r="Z134" s="176">
        <v>1</v>
      </c>
      <c r="AB134">
        <f t="shared" ref="AB134:AB138" si="2">COUNT(B134:Y134)</f>
        <v>1</v>
      </c>
    </row>
    <row r="135" spans="1:28" x14ac:dyDescent="0.35">
      <c r="A135" s="175">
        <v>1914</v>
      </c>
      <c r="B135" s="176"/>
      <c r="C135" s="176"/>
      <c r="D135" s="176"/>
      <c r="E135" s="176"/>
      <c r="F135" s="176"/>
      <c r="G135" s="176"/>
      <c r="H135" s="176"/>
      <c r="I135" s="176"/>
      <c r="J135" s="176"/>
      <c r="K135" s="176"/>
      <c r="L135" s="176"/>
      <c r="M135" s="176">
        <v>1</v>
      </c>
      <c r="N135" s="176"/>
      <c r="O135" s="176"/>
      <c r="P135" s="176"/>
      <c r="Q135" s="176"/>
      <c r="R135" s="176"/>
      <c r="S135" s="176"/>
      <c r="T135" s="176"/>
      <c r="U135" s="176"/>
      <c r="V135" s="176"/>
      <c r="W135" s="176"/>
      <c r="X135" s="176"/>
      <c r="Y135" s="176"/>
      <c r="Z135" s="176">
        <v>1</v>
      </c>
      <c r="AB135">
        <f t="shared" si="2"/>
        <v>1</v>
      </c>
    </row>
    <row r="136" spans="1:28" x14ac:dyDescent="0.35">
      <c r="A136" s="175">
        <v>1913</v>
      </c>
      <c r="B136" s="176">
        <v>1</v>
      </c>
      <c r="C136" s="176"/>
      <c r="D136" s="176"/>
      <c r="E136" s="176"/>
      <c r="F136" s="176"/>
      <c r="G136" s="176"/>
      <c r="H136" s="176"/>
      <c r="I136" s="176"/>
      <c r="J136" s="176"/>
      <c r="K136" s="176"/>
      <c r="L136" s="176"/>
      <c r="M136" s="176"/>
      <c r="N136" s="176"/>
      <c r="O136" s="176"/>
      <c r="P136" s="176"/>
      <c r="Q136" s="176"/>
      <c r="R136" s="176"/>
      <c r="S136" s="176"/>
      <c r="T136" s="176"/>
      <c r="U136" s="176"/>
      <c r="V136" s="176"/>
      <c r="W136" s="176"/>
      <c r="X136" s="176"/>
      <c r="Y136" s="176"/>
      <c r="Z136" s="176">
        <v>1</v>
      </c>
      <c r="AB136">
        <f t="shared" si="2"/>
        <v>1</v>
      </c>
    </row>
    <row r="137" spans="1:28" x14ac:dyDescent="0.35">
      <c r="A137" s="175">
        <v>1912</v>
      </c>
      <c r="B137" s="176"/>
      <c r="C137" s="176"/>
      <c r="D137" s="176"/>
      <c r="E137" s="176"/>
      <c r="F137" s="176"/>
      <c r="G137" s="176"/>
      <c r="H137" s="176"/>
      <c r="I137" s="176"/>
      <c r="J137" s="176"/>
      <c r="K137" s="176"/>
      <c r="L137" s="176"/>
      <c r="M137" s="176">
        <v>1</v>
      </c>
      <c r="N137" s="176"/>
      <c r="O137" s="176"/>
      <c r="P137" s="176"/>
      <c r="Q137" s="176"/>
      <c r="R137" s="176"/>
      <c r="S137" s="176"/>
      <c r="T137" s="176"/>
      <c r="U137" s="176"/>
      <c r="V137" s="176"/>
      <c r="W137" s="176"/>
      <c r="X137" s="176"/>
      <c r="Y137" s="176"/>
      <c r="Z137" s="176">
        <v>1</v>
      </c>
      <c r="AB137">
        <f t="shared" si="2"/>
        <v>1</v>
      </c>
    </row>
    <row r="138" spans="1:28" x14ac:dyDescent="0.35">
      <c r="A138" s="175">
        <v>1905</v>
      </c>
      <c r="B138" s="176"/>
      <c r="C138" s="176"/>
      <c r="D138" s="176"/>
      <c r="E138" s="176"/>
      <c r="F138" s="176"/>
      <c r="G138" s="176"/>
      <c r="H138" s="176"/>
      <c r="I138" s="176"/>
      <c r="J138" s="176"/>
      <c r="K138" s="176"/>
      <c r="L138" s="176"/>
      <c r="M138" s="176">
        <v>1</v>
      </c>
      <c r="N138" s="176"/>
      <c r="O138" s="176"/>
      <c r="P138" s="176"/>
      <c r="Q138" s="176"/>
      <c r="R138" s="176"/>
      <c r="S138" s="176"/>
      <c r="T138" s="176"/>
      <c r="U138" s="176"/>
      <c r="V138" s="176"/>
      <c r="W138" s="176"/>
      <c r="X138" s="176"/>
      <c r="Y138" s="176"/>
      <c r="Z138" s="176">
        <v>1</v>
      </c>
      <c r="AB138">
        <f t="shared" si="2"/>
        <v>1</v>
      </c>
    </row>
    <row r="139" spans="1:28" x14ac:dyDescent="0.35">
      <c r="A139" s="175" t="s">
        <v>7493</v>
      </c>
      <c r="B139" s="176">
        <v>71</v>
      </c>
      <c r="C139" s="176">
        <v>3</v>
      </c>
      <c r="D139" s="176">
        <v>65</v>
      </c>
      <c r="E139" s="176">
        <v>43</v>
      </c>
      <c r="F139" s="176">
        <v>17</v>
      </c>
      <c r="G139" s="176">
        <v>211</v>
      </c>
      <c r="H139" s="176">
        <v>16</v>
      </c>
      <c r="I139" s="176">
        <v>18</v>
      </c>
      <c r="J139" s="176">
        <v>6</v>
      </c>
      <c r="K139" s="176">
        <v>17</v>
      </c>
      <c r="L139" s="176">
        <v>1</v>
      </c>
      <c r="M139" s="176">
        <v>107</v>
      </c>
      <c r="N139" s="176">
        <v>145</v>
      </c>
      <c r="O139" s="176">
        <v>37</v>
      </c>
      <c r="P139" s="176">
        <v>47</v>
      </c>
      <c r="Q139" s="176">
        <v>162</v>
      </c>
      <c r="R139" s="176">
        <v>19</v>
      </c>
      <c r="S139" s="176">
        <v>1</v>
      </c>
      <c r="T139" s="176">
        <v>12</v>
      </c>
      <c r="U139" s="176">
        <v>11</v>
      </c>
      <c r="V139" s="176">
        <v>44</v>
      </c>
      <c r="W139" s="176">
        <v>1</v>
      </c>
      <c r="X139" s="176">
        <v>22</v>
      </c>
      <c r="Y139" s="176">
        <v>892</v>
      </c>
      <c r="Z139" s="176">
        <v>1968</v>
      </c>
      <c r="AB139" s="276">
        <f>SUM(AB5:AB138)</f>
        <v>461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31"/>
  <sheetViews>
    <sheetView workbookViewId="0">
      <selection activeCell="C24" sqref="C24"/>
    </sheetView>
  </sheetViews>
  <sheetFormatPr defaultColWidth="10.81640625" defaultRowHeight="14.5" x14ac:dyDescent="0.35"/>
  <cols>
    <col min="1" max="1" width="24.54296875" customWidth="1"/>
    <col min="8" max="8" width="9.81640625" customWidth="1"/>
    <col min="9" max="9" width="18.453125" customWidth="1"/>
    <col min="10" max="10" width="22" customWidth="1"/>
    <col min="11" max="11" width="11" customWidth="1"/>
    <col min="12" max="12" width="15.1796875" customWidth="1"/>
    <col min="13" max="15" width="11.453125" customWidth="1"/>
    <col min="18" max="18" width="11.81640625" bestFit="1" customWidth="1"/>
    <col min="262" max="262" width="24.54296875" customWidth="1"/>
    <col min="267" max="267" width="17.81640625" customWidth="1"/>
    <col min="269" max="269" width="12.81640625" customWidth="1"/>
    <col min="270" max="270" width="11.81640625" customWidth="1"/>
    <col min="518" max="518" width="24.54296875" customWidth="1"/>
    <col min="523" max="523" width="17.81640625" customWidth="1"/>
    <col min="525" max="525" width="12.81640625" customWidth="1"/>
    <col min="526" max="526" width="11.81640625" customWidth="1"/>
    <col min="774" max="774" width="24.54296875" customWidth="1"/>
    <col min="779" max="779" width="17.81640625" customWidth="1"/>
    <col min="781" max="781" width="12.81640625" customWidth="1"/>
    <col min="782" max="782" width="11.81640625" customWidth="1"/>
    <col min="1030" max="1030" width="24.54296875" customWidth="1"/>
    <col min="1035" max="1035" width="17.81640625" customWidth="1"/>
    <col min="1037" max="1037" width="12.81640625" customWidth="1"/>
    <col min="1038" max="1038" width="11.81640625" customWidth="1"/>
    <col min="1286" max="1286" width="24.54296875" customWidth="1"/>
    <col min="1291" max="1291" width="17.81640625" customWidth="1"/>
    <col min="1293" max="1293" width="12.81640625" customWidth="1"/>
    <col min="1294" max="1294" width="11.81640625" customWidth="1"/>
    <col min="1542" max="1542" width="24.54296875" customWidth="1"/>
    <col min="1547" max="1547" width="17.81640625" customWidth="1"/>
    <col min="1549" max="1549" width="12.81640625" customWidth="1"/>
    <col min="1550" max="1550" width="11.81640625" customWidth="1"/>
    <col min="1798" max="1798" width="24.54296875" customWidth="1"/>
    <col min="1803" max="1803" width="17.81640625" customWidth="1"/>
    <col min="1805" max="1805" width="12.81640625" customWidth="1"/>
    <col min="1806" max="1806" width="11.81640625" customWidth="1"/>
    <col min="2054" max="2054" width="24.54296875" customWidth="1"/>
    <col min="2059" max="2059" width="17.81640625" customWidth="1"/>
    <col min="2061" max="2061" width="12.81640625" customWidth="1"/>
    <col min="2062" max="2062" width="11.81640625" customWidth="1"/>
    <col min="2310" max="2310" width="24.54296875" customWidth="1"/>
    <col min="2315" max="2315" width="17.81640625" customWidth="1"/>
    <col min="2317" max="2317" width="12.81640625" customWidth="1"/>
    <col min="2318" max="2318" width="11.81640625" customWidth="1"/>
    <col min="2566" max="2566" width="24.54296875" customWidth="1"/>
    <col min="2571" max="2571" width="17.81640625" customWidth="1"/>
    <col min="2573" max="2573" width="12.81640625" customWidth="1"/>
    <col min="2574" max="2574" width="11.81640625" customWidth="1"/>
    <col min="2822" max="2822" width="24.54296875" customWidth="1"/>
    <col min="2827" max="2827" width="17.81640625" customWidth="1"/>
    <col min="2829" max="2829" width="12.81640625" customWidth="1"/>
    <col min="2830" max="2830" width="11.81640625" customWidth="1"/>
    <col min="3078" max="3078" width="24.54296875" customWidth="1"/>
    <col min="3083" max="3083" width="17.81640625" customWidth="1"/>
    <col min="3085" max="3085" width="12.81640625" customWidth="1"/>
    <col min="3086" max="3086" width="11.81640625" customWidth="1"/>
    <col min="3334" max="3334" width="24.54296875" customWidth="1"/>
    <col min="3339" max="3339" width="17.81640625" customWidth="1"/>
    <col min="3341" max="3341" width="12.81640625" customWidth="1"/>
    <col min="3342" max="3342" width="11.81640625" customWidth="1"/>
    <col min="3590" max="3590" width="24.54296875" customWidth="1"/>
    <col min="3595" max="3595" width="17.81640625" customWidth="1"/>
    <col min="3597" max="3597" width="12.81640625" customWidth="1"/>
    <col min="3598" max="3598" width="11.81640625" customWidth="1"/>
    <col min="3846" max="3846" width="24.54296875" customWidth="1"/>
    <col min="3851" max="3851" width="17.81640625" customWidth="1"/>
    <col min="3853" max="3853" width="12.81640625" customWidth="1"/>
    <col min="3854" max="3854" width="11.81640625" customWidth="1"/>
    <col min="4102" max="4102" width="24.54296875" customWidth="1"/>
    <col min="4107" max="4107" width="17.81640625" customWidth="1"/>
    <col min="4109" max="4109" width="12.81640625" customWidth="1"/>
    <col min="4110" max="4110" width="11.81640625" customWidth="1"/>
    <col min="4358" max="4358" width="24.54296875" customWidth="1"/>
    <col min="4363" max="4363" width="17.81640625" customWidth="1"/>
    <col min="4365" max="4365" width="12.81640625" customWidth="1"/>
    <col min="4366" max="4366" width="11.81640625" customWidth="1"/>
    <col min="4614" max="4614" width="24.54296875" customWidth="1"/>
    <col min="4619" max="4619" width="17.81640625" customWidth="1"/>
    <col min="4621" max="4621" width="12.81640625" customWidth="1"/>
    <col min="4622" max="4622" width="11.81640625" customWidth="1"/>
    <col min="4870" max="4870" width="24.54296875" customWidth="1"/>
    <col min="4875" max="4875" width="17.81640625" customWidth="1"/>
    <col min="4877" max="4877" width="12.81640625" customWidth="1"/>
    <col min="4878" max="4878" width="11.81640625" customWidth="1"/>
    <col min="5126" max="5126" width="24.54296875" customWidth="1"/>
    <col min="5131" max="5131" width="17.81640625" customWidth="1"/>
    <col min="5133" max="5133" width="12.81640625" customWidth="1"/>
    <col min="5134" max="5134" width="11.81640625" customWidth="1"/>
    <col min="5382" max="5382" width="24.54296875" customWidth="1"/>
    <col min="5387" max="5387" width="17.81640625" customWidth="1"/>
    <col min="5389" max="5389" width="12.81640625" customWidth="1"/>
    <col min="5390" max="5390" width="11.81640625" customWidth="1"/>
    <col min="5638" max="5638" width="24.54296875" customWidth="1"/>
    <col min="5643" max="5643" width="17.81640625" customWidth="1"/>
    <col min="5645" max="5645" width="12.81640625" customWidth="1"/>
    <col min="5646" max="5646" width="11.81640625" customWidth="1"/>
    <col min="5894" max="5894" width="24.54296875" customWidth="1"/>
    <col min="5899" max="5899" width="17.81640625" customWidth="1"/>
    <col min="5901" max="5901" width="12.81640625" customWidth="1"/>
    <col min="5902" max="5902" width="11.81640625" customWidth="1"/>
    <col min="6150" max="6150" width="24.54296875" customWidth="1"/>
    <col min="6155" max="6155" width="17.81640625" customWidth="1"/>
    <col min="6157" max="6157" width="12.81640625" customWidth="1"/>
    <col min="6158" max="6158" width="11.81640625" customWidth="1"/>
    <col min="6406" max="6406" width="24.54296875" customWidth="1"/>
    <col min="6411" max="6411" width="17.81640625" customWidth="1"/>
    <col min="6413" max="6413" width="12.81640625" customWidth="1"/>
    <col min="6414" max="6414" width="11.81640625" customWidth="1"/>
    <col min="6662" max="6662" width="24.54296875" customWidth="1"/>
    <col min="6667" max="6667" width="17.81640625" customWidth="1"/>
    <col min="6669" max="6669" width="12.81640625" customWidth="1"/>
    <col min="6670" max="6670" width="11.81640625" customWidth="1"/>
    <col min="6918" max="6918" width="24.54296875" customWidth="1"/>
    <col min="6923" max="6923" width="17.81640625" customWidth="1"/>
    <col min="6925" max="6925" width="12.81640625" customWidth="1"/>
    <col min="6926" max="6926" width="11.81640625" customWidth="1"/>
    <col min="7174" max="7174" width="24.54296875" customWidth="1"/>
    <col min="7179" max="7179" width="17.81640625" customWidth="1"/>
    <col min="7181" max="7181" width="12.81640625" customWidth="1"/>
    <col min="7182" max="7182" width="11.81640625" customWidth="1"/>
    <col min="7430" max="7430" width="24.54296875" customWidth="1"/>
    <col min="7435" max="7435" width="17.81640625" customWidth="1"/>
    <col min="7437" max="7437" width="12.81640625" customWidth="1"/>
    <col min="7438" max="7438" width="11.81640625" customWidth="1"/>
    <col min="7686" max="7686" width="24.54296875" customWidth="1"/>
    <col min="7691" max="7691" width="17.81640625" customWidth="1"/>
    <col min="7693" max="7693" width="12.81640625" customWidth="1"/>
    <col min="7694" max="7694" width="11.81640625" customWidth="1"/>
    <col min="7942" max="7942" width="24.54296875" customWidth="1"/>
    <col min="7947" max="7947" width="17.81640625" customWidth="1"/>
    <col min="7949" max="7949" width="12.81640625" customWidth="1"/>
    <col min="7950" max="7950" width="11.81640625" customWidth="1"/>
    <col min="8198" max="8198" width="24.54296875" customWidth="1"/>
    <col min="8203" max="8203" width="17.81640625" customWidth="1"/>
    <col min="8205" max="8205" width="12.81640625" customWidth="1"/>
    <col min="8206" max="8206" width="11.81640625" customWidth="1"/>
    <col min="8454" max="8454" width="24.54296875" customWidth="1"/>
    <col min="8459" max="8459" width="17.81640625" customWidth="1"/>
    <col min="8461" max="8461" width="12.81640625" customWidth="1"/>
    <col min="8462" max="8462" width="11.81640625" customWidth="1"/>
    <col min="8710" max="8710" width="24.54296875" customWidth="1"/>
    <col min="8715" max="8715" width="17.81640625" customWidth="1"/>
    <col min="8717" max="8717" width="12.81640625" customWidth="1"/>
    <col min="8718" max="8718" width="11.81640625" customWidth="1"/>
    <col min="8966" max="8966" width="24.54296875" customWidth="1"/>
    <col min="8971" max="8971" width="17.81640625" customWidth="1"/>
    <col min="8973" max="8973" width="12.81640625" customWidth="1"/>
    <col min="8974" max="8974" width="11.81640625" customWidth="1"/>
    <col min="9222" max="9222" width="24.54296875" customWidth="1"/>
    <col min="9227" max="9227" width="17.81640625" customWidth="1"/>
    <col min="9229" max="9229" width="12.81640625" customWidth="1"/>
    <col min="9230" max="9230" width="11.81640625" customWidth="1"/>
    <col min="9478" max="9478" width="24.54296875" customWidth="1"/>
    <col min="9483" max="9483" width="17.81640625" customWidth="1"/>
    <col min="9485" max="9485" width="12.81640625" customWidth="1"/>
    <col min="9486" max="9486" width="11.81640625" customWidth="1"/>
    <col min="9734" max="9734" width="24.54296875" customWidth="1"/>
    <col min="9739" max="9739" width="17.81640625" customWidth="1"/>
    <col min="9741" max="9741" width="12.81640625" customWidth="1"/>
    <col min="9742" max="9742" width="11.81640625" customWidth="1"/>
    <col min="9990" max="9990" width="24.54296875" customWidth="1"/>
    <col min="9995" max="9995" width="17.81640625" customWidth="1"/>
    <col min="9997" max="9997" width="12.81640625" customWidth="1"/>
    <col min="9998" max="9998" width="11.81640625" customWidth="1"/>
    <col min="10246" max="10246" width="24.54296875" customWidth="1"/>
    <col min="10251" max="10251" width="17.81640625" customWidth="1"/>
    <col min="10253" max="10253" width="12.81640625" customWidth="1"/>
    <col min="10254" max="10254" width="11.81640625" customWidth="1"/>
    <col min="10502" max="10502" width="24.54296875" customWidth="1"/>
    <col min="10507" max="10507" width="17.81640625" customWidth="1"/>
    <col min="10509" max="10509" width="12.81640625" customWidth="1"/>
    <col min="10510" max="10510" width="11.81640625" customWidth="1"/>
    <col min="10758" max="10758" width="24.54296875" customWidth="1"/>
    <col min="10763" max="10763" width="17.81640625" customWidth="1"/>
    <col min="10765" max="10765" width="12.81640625" customWidth="1"/>
    <col min="10766" max="10766" width="11.81640625" customWidth="1"/>
    <col min="11014" max="11014" width="24.54296875" customWidth="1"/>
    <col min="11019" max="11019" width="17.81640625" customWidth="1"/>
    <col min="11021" max="11021" width="12.81640625" customWidth="1"/>
    <col min="11022" max="11022" width="11.81640625" customWidth="1"/>
    <col min="11270" max="11270" width="24.54296875" customWidth="1"/>
    <col min="11275" max="11275" width="17.81640625" customWidth="1"/>
    <col min="11277" max="11277" width="12.81640625" customWidth="1"/>
    <col min="11278" max="11278" width="11.81640625" customWidth="1"/>
    <col min="11526" max="11526" width="24.54296875" customWidth="1"/>
    <col min="11531" max="11531" width="17.81640625" customWidth="1"/>
    <col min="11533" max="11533" width="12.81640625" customWidth="1"/>
    <col min="11534" max="11534" width="11.81640625" customWidth="1"/>
    <col min="11782" max="11782" width="24.54296875" customWidth="1"/>
    <col min="11787" max="11787" width="17.81640625" customWidth="1"/>
    <col min="11789" max="11789" width="12.81640625" customWidth="1"/>
    <col min="11790" max="11790" width="11.81640625" customWidth="1"/>
    <col min="12038" max="12038" width="24.54296875" customWidth="1"/>
    <col min="12043" max="12043" width="17.81640625" customWidth="1"/>
    <col min="12045" max="12045" width="12.81640625" customWidth="1"/>
    <col min="12046" max="12046" width="11.81640625" customWidth="1"/>
    <col min="12294" max="12294" width="24.54296875" customWidth="1"/>
    <col min="12299" max="12299" width="17.81640625" customWidth="1"/>
    <col min="12301" max="12301" width="12.81640625" customWidth="1"/>
    <col min="12302" max="12302" width="11.81640625" customWidth="1"/>
    <col min="12550" max="12550" width="24.54296875" customWidth="1"/>
    <col min="12555" max="12555" width="17.81640625" customWidth="1"/>
    <col min="12557" max="12557" width="12.81640625" customWidth="1"/>
    <col min="12558" max="12558" width="11.81640625" customWidth="1"/>
    <col min="12806" max="12806" width="24.54296875" customWidth="1"/>
    <col min="12811" max="12811" width="17.81640625" customWidth="1"/>
    <col min="12813" max="12813" width="12.81640625" customWidth="1"/>
    <col min="12814" max="12814" width="11.81640625" customWidth="1"/>
    <col min="13062" max="13062" width="24.54296875" customWidth="1"/>
    <col min="13067" max="13067" width="17.81640625" customWidth="1"/>
    <col min="13069" max="13069" width="12.81640625" customWidth="1"/>
    <col min="13070" max="13070" width="11.81640625" customWidth="1"/>
    <col min="13318" max="13318" width="24.54296875" customWidth="1"/>
    <col min="13323" max="13323" width="17.81640625" customWidth="1"/>
    <col min="13325" max="13325" width="12.81640625" customWidth="1"/>
    <col min="13326" max="13326" width="11.81640625" customWidth="1"/>
    <col min="13574" max="13574" width="24.54296875" customWidth="1"/>
    <col min="13579" max="13579" width="17.81640625" customWidth="1"/>
    <col min="13581" max="13581" width="12.81640625" customWidth="1"/>
    <col min="13582" max="13582" width="11.81640625" customWidth="1"/>
    <col min="13830" max="13830" width="24.54296875" customWidth="1"/>
    <col min="13835" max="13835" width="17.81640625" customWidth="1"/>
    <col min="13837" max="13837" width="12.81640625" customWidth="1"/>
    <col min="13838" max="13838" width="11.81640625" customWidth="1"/>
    <col min="14086" max="14086" width="24.54296875" customWidth="1"/>
    <col min="14091" max="14091" width="17.81640625" customWidth="1"/>
    <col min="14093" max="14093" width="12.81640625" customWidth="1"/>
    <col min="14094" max="14094" width="11.81640625" customWidth="1"/>
    <col min="14342" max="14342" width="24.54296875" customWidth="1"/>
    <col min="14347" max="14347" width="17.81640625" customWidth="1"/>
    <col min="14349" max="14349" width="12.81640625" customWidth="1"/>
    <col min="14350" max="14350" width="11.81640625" customWidth="1"/>
    <col min="14598" max="14598" width="24.54296875" customWidth="1"/>
    <col min="14603" max="14603" width="17.81640625" customWidth="1"/>
    <col min="14605" max="14605" width="12.81640625" customWidth="1"/>
    <col min="14606" max="14606" width="11.81640625" customWidth="1"/>
    <col min="14854" max="14854" width="24.54296875" customWidth="1"/>
    <col min="14859" max="14859" width="17.81640625" customWidth="1"/>
    <col min="14861" max="14861" width="12.81640625" customWidth="1"/>
    <col min="14862" max="14862" width="11.81640625" customWidth="1"/>
    <col min="15110" max="15110" width="24.54296875" customWidth="1"/>
    <col min="15115" max="15115" width="17.81640625" customWidth="1"/>
    <col min="15117" max="15117" width="12.81640625" customWidth="1"/>
    <col min="15118" max="15118" width="11.81640625" customWidth="1"/>
    <col min="15366" max="15366" width="24.54296875" customWidth="1"/>
    <col min="15371" max="15371" width="17.81640625" customWidth="1"/>
    <col min="15373" max="15373" width="12.81640625" customWidth="1"/>
    <col min="15374" max="15374" width="11.81640625" customWidth="1"/>
    <col min="15622" max="15622" width="24.54296875" customWidth="1"/>
    <col min="15627" max="15627" width="17.81640625" customWidth="1"/>
    <col min="15629" max="15629" width="12.81640625" customWidth="1"/>
    <col min="15630" max="15630" width="11.81640625" customWidth="1"/>
    <col min="15878" max="15878" width="24.54296875" customWidth="1"/>
    <col min="15883" max="15883" width="17.81640625" customWidth="1"/>
    <col min="15885" max="15885" width="12.81640625" customWidth="1"/>
    <col min="15886" max="15886" width="11.81640625" customWidth="1"/>
    <col min="16134" max="16134" width="24.54296875" customWidth="1"/>
    <col min="16139" max="16139" width="17.81640625" customWidth="1"/>
    <col min="16141" max="16141" width="12.81640625" customWidth="1"/>
    <col min="16142" max="16142" width="11.81640625" customWidth="1"/>
  </cols>
  <sheetData>
    <row r="1" spans="1:19" ht="18" x14ac:dyDescent="0.4">
      <c r="A1" s="1" t="s">
        <v>0</v>
      </c>
    </row>
    <row r="2" spans="1:19" ht="15.5" x14ac:dyDescent="0.35">
      <c r="A2" s="115" t="s">
        <v>7475</v>
      </c>
      <c r="B2" s="2"/>
      <c r="C2" s="2"/>
      <c r="D2" s="2"/>
      <c r="E2" s="2"/>
    </row>
    <row r="4" spans="1:19" x14ac:dyDescent="0.35">
      <c r="A4" s="3" t="s">
        <v>3826</v>
      </c>
    </row>
    <row r="7" spans="1:19" ht="39.5" x14ac:dyDescent="0.35">
      <c r="A7" s="4"/>
      <c r="B7" s="5" t="s">
        <v>1</v>
      </c>
      <c r="C7" s="5" t="s">
        <v>2</v>
      </c>
      <c r="D7" s="5" t="s">
        <v>3</v>
      </c>
      <c r="E7" s="5" t="s">
        <v>4</v>
      </c>
      <c r="F7" s="5" t="s">
        <v>5</v>
      </c>
      <c r="G7" s="5" t="s">
        <v>6</v>
      </c>
      <c r="H7" s="5" t="s">
        <v>7</v>
      </c>
      <c r="I7" s="5" t="s">
        <v>8</v>
      </c>
      <c r="J7" s="5" t="s">
        <v>9</v>
      </c>
      <c r="K7" s="5" t="s">
        <v>10</v>
      </c>
      <c r="L7" s="5" t="s">
        <v>11</v>
      </c>
      <c r="M7" s="5" t="s">
        <v>12</v>
      </c>
      <c r="N7" s="5" t="s">
        <v>13</v>
      </c>
      <c r="O7" s="5" t="s">
        <v>14</v>
      </c>
      <c r="P7" s="5" t="s">
        <v>15</v>
      </c>
      <c r="Q7" s="5" t="s">
        <v>3870</v>
      </c>
      <c r="S7" s="6"/>
    </row>
    <row r="8" spans="1:19" x14ac:dyDescent="0.35">
      <c r="A8" s="7" t="s">
        <v>16</v>
      </c>
      <c r="B8" s="8">
        <v>1748.2305000000008</v>
      </c>
      <c r="C8" s="9">
        <v>0</v>
      </c>
      <c r="D8" s="9">
        <v>0</v>
      </c>
      <c r="E8" s="8">
        <v>0</v>
      </c>
      <c r="F8" s="9">
        <v>62.4</v>
      </c>
      <c r="G8" s="9">
        <v>0</v>
      </c>
      <c r="H8" s="9"/>
      <c r="I8" s="9">
        <v>5.56</v>
      </c>
      <c r="J8" s="9">
        <v>2.78</v>
      </c>
      <c r="K8" s="9"/>
      <c r="L8" s="9">
        <v>0</v>
      </c>
      <c r="M8" s="9">
        <v>0</v>
      </c>
      <c r="N8" s="9">
        <v>0</v>
      </c>
      <c r="O8" s="9">
        <v>0</v>
      </c>
      <c r="P8" s="9">
        <v>0</v>
      </c>
      <c r="Q8" s="9">
        <v>0</v>
      </c>
      <c r="S8" s="11"/>
    </row>
    <row r="9" spans="1:19" x14ac:dyDescent="0.35">
      <c r="A9" s="12" t="s">
        <v>17</v>
      </c>
      <c r="B9" s="8">
        <v>8261.8867899999987</v>
      </c>
      <c r="C9" s="9">
        <v>0</v>
      </c>
      <c r="D9" s="9">
        <v>0</v>
      </c>
      <c r="E9" s="8">
        <v>0</v>
      </c>
      <c r="F9" s="9">
        <v>0</v>
      </c>
      <c r="G9" s="9">
        <v>13.3</v>
      </c>
      <c r="H9" s="9"/>
      <c r="I9" s="9">
        <v>0</v>
      </c>
      <c r="J9" s="9"/>
      <c r="K9" s="9"/>
      <c r="L9" s="9">
        <v>0</v>
      </c>
      <c r="M9" s="9">
        <v>20</v>
      </c>
      <c r="N9" s="9">
        <v>0</v>
      </c>
      <c r="O9" s="9">
        <v>0</v>
      </c>
      <c r="P9" s="9">
        <v>0</v>
      </c>
      <c r="Q9" s="9">
        <v>0</v>
      </c>
      <c r="S9" s="11"/>
    </row>
    <row r="10" spans="1:19" x14ac:dyDescent="0.35">
      <c r="A10" s="7" t="s">
        <v>18</v>
      </c>
      <c r="B10" s="8">
        <v>18088.753999999997</v>
      </c>
      <c r="C10" s="9">
        <v>0</v>
      </c>
      <c r="D10" s="13">
        <v>2730</v>
      </c>
      <c r="E10" s="8">
        <v>0</v>
      </c>
      <c r="F10" s="9">
        <v>0</v>
      </c>
      <c r="G10" s="9">
        <v>40</v>
      </c>
      <c r="H10" s="9">
        <v>383</v>
      </c>
      <c r="I10" s="9">
        <v>1571</v>
      </c>
      <c r="J10" s="9">
        <v>60</v>
      </c>
      <c r="K10" s="9"/>
      <c r="L10" s="9">
        <v>45</v>
      </c>
      <c r="M10" s="9">
        <v>0</v>
      </c>
      <c r="N10" s="9">
        <v>0</v>
      </c>
      <c r="O10" s="9">
        <v>0</v>
      </c>
      <c r="P10" s="9">
        <v>0</v>
      </c>
      <c r="Q10" s="9">
        <v>0</v>
      </c>
      <c r="R10" s="14"/>
      <c r="S10" s="11"/>
    </row>
    <row r="11" spans="1:19" x14ac:dyDescent="0.35">
      <c r="A11" s="12" t="s">
        <v>19</v>
      </c>
      <c r="B11" s="8">
        <v>170.34311999999997</v>
      </c>
      <c r="C11" s="9">
        <v>0</v>
      </c>
      <c r="D11" s="9">
        <v>0</v>
      </c>
      <c r="E11" s="8">
        <v>0</v>
      </c>
      <c r="F11" s="9">
        <v>0</v>
      </c>
      <c r="G11" s="9">
        <v>0</v>
      </c>
      <c r="H11" s="9"/>
      <c r="I11" s="9">
        <v>0</v>
      </c>
      <c r="J11" s="9"/>
      <c r="K11" s="9"/>
      <c r="L11" s="9">
        <v>0</v>
      </c>
      <c r="M11" s="9">
        <v>0</v>
      </c>
      <c r="N11" s="9">
        <v>0</v>
      </c>
      <c r="O11" s="9">
        <v>0</v>
      </c>
      <c r="P11" s="9">
        <v>0</v>
      </c>
      <c r="Q11" s="9">
        <v>0</v>
      </c>
      <c r="S11" s="11"/>
    </row>
    <row r="12" spans="1:19" x14ac:dyDescent="0.35">
      <c r="A12" s="7" t="s">
        <v>20</v>
      </c>
      <c r="B12" s="15">
        <f>24030.1111508544+79.5</f>
        <v>24109.611150854402</v>
      </c>
      <c r="C12" s="9">
        <v>823</v>
      </c>
      <c r="D12" s="9">
        <v>0</v>
      </c>
      <c r="E12" s="8">
        <f>3009.1-79.5</f>
        <v>2929.6</v>
      </c>
      <c r="F12" s="9">
        <v>276.36710099014095</v>
      </c>
      <c r="G12" s="9">
        <v>1795.6</v>
      </c>
      <c r="H12" s="9"/>
      <c r="I12" s="9">
        <v>91.4</v>
      </c>
      <c r="J12" s="9">
        <v>54.2</v>
      </c>
      <c r="K12" s="9">
        <v>245</v>
      </c>
      <c r="L12" s="9">
        <v>624</v>
      </c>
      <c r="M12" s="9">
        <v>433</v>
      </c>
      <c r="N12" s="9">
        <v>69.400000000000006</v>
      </c>
      <c r="O12" s="9">
        <v>282.89999999999998</v>
      </c>
      <c r="P12" s="9">
        <v>535.5</v>
      </c>
      <c r="Q12" s="9">
        <v>0</v>
      </c>
      <c r="R12" s="10"/>
      <c r="S12" s="11"/>
    </row>
    <row r="13" spans="1:19" x14ac:dyDescent="0.35">
      <c r="A13" s="12" t="s">
        <v>21</v>
      </c>
      <c r="B13" s="8">
        <v>41.561999999999998</v>
      </c>
      <c r="C13" s="9">
        <v>0</v>
      </c>
      <c r="D13" s="9">
        <v>0</v>
      </c>
      <c r="E13" s="8">
        <v>0</v>
      </c>
      <c r="F13" s="9">
        <v>0</v>
      </c>
      <c r="G13" s="9">
        <v>0</v>
      </c>
      <c r="H13" s="9"/>
      <c r="I13" s="9">
        <v>0</v>
      </c>
      <c r="J13" s="9"/>
      <c r="K13" s="9"/>
      <c r="L13" s="9">
        <v>0</v>
      </c>
      <c r="M13" s="9">
        <v>0</v>
      </c>
      <c r="N13" s="9">
        <v>0</v>
      </c>
      <c r="O13" s="9">
        <v>0</v>
      </c>
      <c r="P13" s="9">
        <v>0</v>
      </c>
      <c r="Q13" s="9">
        <v>0</v>
      </c>
      <c r="S13" s="11"/>
    </row>
    <row r="14" spans="1:19" x14ac:dyDescent="0.35">
      <c r="A14" s="7" t="s">
        <v>22</v>
      </c>
      <c r="B14" s="8">
        <v>186.20936500000002</v>
      </c>
      <c r="C14" s="9">
        <v>0</v>
      </c>
      <c r="D14" s="9">
        <v>0</v>
      </c>
      <c r="E14" s="8">
        <v>0</v>
      </c>
      <c r="F14" s="9">
        <v>0</v>
      </c>
      <c r="G14" s="9">
        <v>0</v>
      </c>
      <c r="H14" s="9"/>
      <c r="I14" s="9">
        <v>0</v>
      </c>
      <c r="J14" s="9"/>
      <c r="K14" s="9"/>
      <c r="L14" s="9">
        <v>0</v>
      </c>
      <c r="M14" s="9">
        <v>0</v>
      </c>
      <c r="N14" s="9">
        <v>0</v>
      </c>
      <c r="O14" s="9">
        <v>0</v>
      </c>
      <c r="P14" s="9">
        <v>0</v>
      </c>
      <c r="Q14" s="9">
        <v>0</v>
      </c>
      <c r="S14" s="11"/>
    </row>
    <row r="15" spans="1:19" x14ac:dyDescent="0.35">
      <c r="A15" s="7" t="s">
        <v>23</v>
      </c>
      <c r="B15" s="8">
        <v>8114</v>
      </c>
      <c r="C15" s="9">
        <v>0</v>
      </c>
      <c r="D15" s="9">
        <v>0</v>
      </c>
      <c r="E15" s="8">
        <v>0</v>
      </c>
      <c r="F15" s="9">
        <v>0</v>
      </c>
      <c r="G15" s="9">
        <v>0</v>
      </c>
      <c r="H15" s="9"/>
      <c r="I15" s="9">
        <v>0</v>
      </c>
      <c r="J15" s="9"/>
      <c r="K15" s="9"/>
      <c r="L15" s="9">
        <v>1275</v>
      </c>
      <c r="M15" s="9">
        <v>0</v>
      </c>
      <c r="N15" s="9">
        <v>0</v>
      </c>
      <c r="O15" s="9">
        <v>1284</v>
      </c>
      <c r="P15" s="9">
        <v>0</v>
      </c>
      <c r="Q15" s="9">
        <v>1402</v>
      </c>
      <c r="S15" s="11"/>
    </row>
    <row r="16" spans="1:19" x14ac:dyDescent="0.35">
      <c r="A16" s="12" t="s">
        <v>24</v>
      </c>
      <c r="B16" s="8">
        <v>163.76840000000001</v>
      </c>
      <c r="C16" s="9">
        <v>0</v>
      </c>
      <c r="D16" s="9">
        <v>0</v>
      </c>
      <c r="E16" s="8">
        <v>0</v>
      </c>
      <c r="F16" s="9">
        <v>0</v>
      </c>
      <c r="G16" s="9">
        <v>0</v>
      </c>
      <c r="H16" s="9"/>
      <c r="I16" s="9">
        <v>0</v>
      </c>
      <c r="J16" s="9"/>
      <c r="K16" s="9"/>
      <c r="L16" s="9">
        <v>0</v>
      </c>
      <c r="M16" s="9">
        <v>0</v>
      </c>
      <c r="N16" s="9">
        <v>0</v>
      </c>
      <c r="O16" s="9">
        <v>0</v>
      </c>
      <c r="P16" s="9">
        <v>0</v>
      </c>
      <c r="Q16" s="9">
        <v>0</v>
      </c>
      <c r="S16" s="11"/>
    </row>
    <row r="17" spans="1:19" x14ac:dyDescent="0.35">
      <c r="A17" s="12" t="s">
        <v>25</v>
      </c>
      <c r="B17" s="8">
        <v>3800.3863399999991</v>
      </c>
      <c r="C17" s="9">
        <v>0</v>
      </c>
      <c r="D17" s="9">
        <v>0</v>
      </c>
      <c r="E17" s="8">
        <v>0</v>
      </c>
      <c r="F17" s="9">
        <v>0</v>
      </c>
      <c r="G17" s="9">
        <v>0</v>
      </c>
      <c r="H17" s="9"/>
      <c r="I17" s="9">
        <v>0</v>
      </c>
      <c r="J17" s="9"/>
      <c r="K17" s="9"/>
      <c r="L17" s="9">
        <v>0</v>
      </c>
      <c r="M17" s="9">
        <v>0</v>
      </c>
      <c r="N17" s="9">
        <v>0</v>
      </c>
      <c r="O17" s="9">
        <v>0</v>
      </c>
      <c r="P17" s="9">
        <v>0</v>
      </c>
      <c r="Q17" s="9">
        <v>0</v>
      </c>
      <c r="S17" s="11"/>
    </row>
    <row r="18" spans="1:19" ht="29" x14ac:dyDescent="0.35">
      <c r="A18" s="7" t="s">
        <v>26</v>
      </c>
      <c r="B18" s="8">
        <v>188.62</v>
      </c>
      <c r="C18" s="9">
        <v>0</v>
      </c>
      <c r="D18" s="9">
        <v>0</v>
      </c>
      <c r="E18" s="8">
        <v>0</v>
      </c>
      <c r="F18" s="9">
        <v>0</v>
      </c>
      <c r="G18" s="9">
        <v>0</v>
      </c>
      <c r="H18" s="9"/>
      <c r="I18" s="9">
        <v>0</v>
      </c>
      <c r="J18" s="9"/>
      <c r="K18" s="9"/>
      <c r="L18" s="9">
        <v>0</v>
      </c>
      <c r="M18" s="9">
        <v>0</v>
      </c>
      <c r="N18" s="9">
        <v>0</v>
      </c>
      <c r="O18" s="9">
        <v>0</v>
      </c>
      <c r="P18" s="9">
        <v>0</v>
      </c>
      <c r="Q18" s="9">
        <v>0</v>
      </c>
      <c r="S18" s="11"/>
    </row>
    <row r="19" spans="1:19" x14ac:dyDescent="0.35">
      <c r="A19" s="7" t="s">
        <v>27</v>
      </c>
      <c r="B19" s="8">
        <v>2542.238827145602</v>
      </c>
      <c r="C19" s="9">
        <v>0</v>
      </c>
      <c r="D19" s="9">
        <v>0</v>
      </c>
      <c r="E19" s="8">
        <v>1612.9</v>
      </c>
      <c r="F19" s="9">
        <v>0</v>
      </c>
      <c r="G19" s="9">
        <v>206</v>
      </c>
      <c r="H19" s="9"/>
      <c r="I19" s="9">
        <v>30</v>
      </c>
      <c r="J19" s="9"/>
      <c r="K19" s="9">
        <v>19</v>
      </c>
      <c r="L19" s="9">
        <v>0</v>
      </c>
      <c r="M19" s="9">
        <v>0</v>
      </c>
      <c r="N19" s="9">
        <v>254</v>
      </c>
      <c r="O19" s="9">
        <v>149.80000000000001</v>
      </c>
      <c r="P19" s="9">
        <v>0</v>
      </c>
      <c r="Q19" s="9">
        <v>0</v>
      </c>
      <c r="S19" s="11"/>
    </row>
    <row r="20" spans="1:19" x14ac:dyDescent="0.35">
      <c r="A20" s="7" t="s">
        <v>28</v>
      </c>
      <c r="B20" s="8">
        <v>9653.8730000000014</v>
      </c>
      <c r="C20" s="9">
        <v>0</v>
      </c>
      <c r="D20" s="9">
        <v>0</v>
      </c>
      <c r="E20" s="8">
        <v>0</v>
      </c>
      <c r="F20" s="9">
        <v>160</v>
      </c>
      <c r="G20" s="9">
        <v>0</v>
      </c>
      <c r="H20" s="9"/>
      <c r="I20" s="9">
        <v>0</v>
      </c>
      <c r="J20" s="9"/>
      <c r="K20" s="9"/>
      <c r="L20" s="9">
        <v>0</v>
      </c>
      <c r="M20" s="9">
        <v>0</v>
      </c>
      <c r="N20" s="9">
        <v>0</v>
      </c>
      <c r="O20" s="9">
        <v>0</v>
      </c>
      <c r="P20" s="9">
        <v>0</v>
      </c>
      <c r="Q20" s="9">
        <v>0</v>
      </c>
      <c r="S20" s="11"/>
    </row>
    <row r="21" spans="1:19" x14ac:dyDescent="0.35">
      <c r="A21" s="12" t="s">
        <v>29</v>
      </c>
      <c r="B21" s="8">
        <v>47351.412954999993</v>
      </c>
      <c r="C21" s="9">
        <v>0</v>
      </c>
      <c r="D21" s="9">
        <v>0</v>
      </c>
      <c r="E21" s="8">
        <v>0</v>
      </c>
      <c r="F21" s="9">
        <v>0</v>
      </c>
      <c r="G21" s="9">
        <v>0</v>
      </c>
      <c r="H21" s="9"/>
      <c r="I21" s="9">
        <v>0</v>
      </c>
      <c r="J21" s="9"/>
      <c r="K21" s="9"/>
      <c r="L21" s="9">
        <v>0</v>
      </c>
      <c r="M21" s="9">
        <v>0</v>
      </c>
      <c r="N21" s="9">
        <v>0</v>
      </c>
      <c r="O21" s="9">
        <v>0</v>
      </c>
      <c r="P21" s="9">
        <v>0</v>
      </c>
      <c r="Q21" s="9">
        <v>0</v>
      </c>
      <c r="S21" s="11"/>
    </row>
    <row r="22" spans="1:19" ht="29" x14ac:dyDescent="0.35">
      <c r="A22" s="7" t="s">
        <v>30</v>
      </c>
      <c r="B22" s="8">
        <v>3283.6544700000004</v>
      </c>
      <c r="C22" s="9">
        <v>21</v>
      </c>
      <c r="D22" s="9">
        <v>0</v>
      </c>
      <c r="E22" s="8">
        <v>0</v>
      </c>
      <c r="F22" s="9">
        <v>0</v>
      </c>
      <c r="G22" s="9">
        <v>0</v>
      </c>
      <c r="H22" s="9"/>
      <c r="I22" s="9">
        <v>0</v>
      </c>
      <c r="J22" s="9">
        <v>110</v>
      </c>
      <c r="K22" s="9"/>
      <c r="L22" s="9">
        <v>0</v>
      </c>
      <c r="M22" s="9">
        <v>19.7</v>
      </c>
      <c r="N22" s="9">
        <v>0</v>
      </c>
      <c r="O22" s="9">
        <v>0</v>
      </c>
      <c r="P22" s="9">
        <v>0</v>
      </c>
      <c r="Q22" s="9">
        <v>0</v>
      </c>
      <c r="S22" s="11"/>
    </row>
    <row r="23" spans="1:19" ht="29" x14ac:dyDescent="0.35">
      <c r="A23" s="7" t="s">
        <v>31</v>
      </c>
      <c r="B23" s="8">
        <v>985.45270000000005</v>
      </c>
      <c r="C23" s="9">
        <v>0</v>
      </c>
      <c r="D23" s="9">
        <v>0</v>
      </c>
      <c r="E23" s="8">
        <v>0</v>
      </c>
      <c r="F23" s="9">
        <v>0</v>
      </c>
      <c r="G23" s="9">
        <v>0</v>
      </c>
      <c r="H23" s="9"/>
      <c r="I23" s="9">
        <v>0</v>
      </c>
      <c r="J23" s="9"/>
      <c r="K23" s="9"/>
      <c r="L23" s="9">
        <v>0</v>
      </c>
      <c r="M23" s="9">
        <v>0</v>
      </c>
      <c r="N23" s="9">
        <v>0</v>
      </c>
      <c r="O23" s="9">
        <v>0</v>
      </c>
      <c r="P23" s="9">
        <v>0</v>
      </c>
      <c r="Q23" s="9">
        <v>0</v>
      </c>
      <c r="S23" s="11"/>
    </row>
    <row r="24" spans="1:19" x14ac:dyDescent="0.35">
      <c r="A24" s="7" t="s">
        <v>32</v>
      </c>
      <c r="B24" s="8">
        <v>18545.081999999999</v>
      </c>
      <c r="C24" s="9">
        <v>1740</v>
      </c>
      <c r="D24" s="9">
        <v>0</v>
      </c>
      <c r="E24" s="8">
        <v>2308.6</v>
      </c>
      <c r="F24" s="9">
        <v>40</v>
      </c>
      <c r="G24" s="9">
        <v>0</v>
      </c>
      <c r="H24" s="9">
        <v>304</v>
      </c>
      <c r="I24" s="9">
        <v>547</v>
      </c>
      <c r="J24" s="9">
        <v>684</v>
      </c>
      <c r="K24" s="9">
        <v>2159</v>
      </c>
      <c r="L24" s="9">
        <v>708</v>
      </c>
      <c r="M24" s="9">
        <v>1234</v>
      </c>
      <c r="N24" s="9">
        <v>2370.4</v>
      </c>
      <c r="O24" s="9">
        <v>1289.5999999999999</v>
      </c>
      <c r="P24" s="9">
        <v>1146</v>
      </c>
      <c r="Q24" s="9">
        <v>0</v>
      </c>
      <c r="S24" s="11"/>
    </row>
    <row r="25" spans="1:19" ht="29" x14ac:dyDescent="0.35">
      <c r="A25" s="7" t="s">
        <v>33</v>
      </c>
      <c r="B25" s="8">
        <v>0</v>
      </c>
      <c r="C25" s="9">
        <v>0</v>
      </c>
      <c r="D25" s="9">
        <v>0</v>
      </c>
      <c r="E25" s="8">
        <v>0</v>
      </c>
      <c r="F25" s="9">
        <v>0</v>
      </c>
      <c r="G25" s="9">
        <v>0</v>
      </c>
      <c r="H25" s="9"/>
      <c r="I25" s="9">
        <v>0</v>
      </c>
      <c r="J25" s="9"/>
      <c r="K25" s="9"/>
      <c r="L25" s="9">
        <v>0</v>
      </c>
      <c r="M25" s="9">
        <v>0</v>
      </c>
      <c r="N25" s="9">
        <v>0</v>
      </c>
      <c r="O25" s="9">
        <v>0</v>
      </c>
      <c r="P25" s="9">
        <v>0</v>
      </c>
      <c r="Q25" s="9">
        <v>0</v>
      </c>
      <c r="S25" s="11"/>
    </row>
    <row r="26" spans="1:19" ht="26" x14ac:dyDescent="0.35">
      <c r="A26" s="12" t="s">
        <v>34</v>
      </c>
      <c r="B26" s="8">
        <v>6648.4080000000004</v>
      </c>
      <c r="C26" s="9">
        <v>0</v>
      </c>
      <c r="D26" s="9">
        <v>0</v>
      </c>
      <c r="E26" s="8">
        <v>0</v>
      </c>
      <c r="F26" s="9">
        <v>0</v>
      </c>
      <c r="G26" s="9">
        <v>0</v>
      </c>
      <c r="H26" s="9"/>
      <c r="I26" s="9">
        <v>0</v>
      </c>
      <c r="J26" s="9"/>
      <c r="K26" s="9"/>
      <c r="L26" s="9">
        <v>0</v>
      </c>
      <c r="M26" s="9">
        <v>0</v>
      </c>
      <c r="N26" s="9">
        <v>0</v>
      </c>
      <c r="O26" s="9">
        <v>0</v>
      </c>
      <c r="P26" s="9">
        <v>0</v>
      </c>
      <c r="Q26" s="9">
        <v>0</v>
      </c>
      <c r="S26" s="11"/>
    </row>
    <row r="27" spans="1:19" ht="26" x14ac:dyDescent="0.35">
      <c r="A27" s="12" t="s">
        <v>35</v>
      </c>
      <c r="B27" s="8">
        <v>52667.212000000007</v>
      </c>
      <c r="C27" s="9">
        <v>0</v>
      </c>
      <c r="D27" s="9">
        <v>0</v>
      </c>
      <c r="E27" s="8">
        <v>0</v>
      </c>
      <c r="F27" s="9">
        <v>13.8</v>
      </c>
      <c r="G27" s="9">
        <v>0</v>
      </c>
      <c r="H27" s="9"/>
      <c r="I27" s="9">
        <v>0</v>
      </c>
      <c r="J27" s="9"/>
      <c r="K27" s="9"/>
      <c r="L27" s="9">
        <v>0</v>
      </c>
      <c r="M27" s="9">
        <v>0</v>
      </c>
      <c r="N27" s="9">
        <v>0</v>
      </c>
      <c r="O27" s="9">
        <v>0</v>
      </c>
      <c r="P27" s="9">
        <v>0</v>
      </c>
      <c r="Q27" s="9">
        <v>0</v>
      </c>
      <c r="S27" s="11"/>
    </row>
    <row r="28" spans="1:19" x14ac:dyDescent="0.35">
      <c r="A28" s="16" t="s">
        <v>36</v>
      </c>
      <c r="B28" s="17">
        <f>SUM(B8:B27)</f>
        <v>206550.70561799998</v>
      </c>
      <c r="C28" s="17">
        <f>SUM(C8:C27)</f>
        <v>2584</v>
      </c>
      <c r="D28" s="17">
        <f>SUM(D8:D27)</f>
        <v>2730</v>
      </c>
      <c r="E28" s="17">
        <f>SUM(E8:E27)</f>
        <v>6851.1</v>
      </c>
      <c r="F28" s="17">
        <f t="shared" ref="F28:N28" si="0">SUM(F8:F27)</f>
        <v>552.56710099014094</v>
      </c>
      <c r="G28" s="17">
        <f>SUM(G8:G27)</f>
        <v>2054.8999999999996</v>
      </c>
      <c r="H28" s="17">
        <f>SUM(H8:H27)</f>
        <v>687</v>
      </c>
      <c r="I28" s="17">
        <f t="shared" si="0"/>
        <v>2244.96</v>
      </c>
      <c r="J28" s="17">
        <f t="shared" si="0"/>
        <v>910.98</v>
      </c>
      <c r="K28" s="17">
        <f t="shared" si="0"/>
        <v>2423</v>
      </c>
      <c r="L28" s="17">
        <f t="shared" si="0"/>
        <v>2652</v>
      </c>
      <c r="M28" s="17">
        <f t="shared" si="0"/>
        <v>1706.7</v>
      </c>
      <c r="N28" s="17">
        <f t="shared" si="0"/>
        <v>2693.8</v>
      </c>
      <c r="O28" s="17">
        <f>SUM(O8:O27)</f>
        <v>3006.3</v>
      </c>
      <c r="P28" s="17">
        <f>SUM(P8:P27)</f>
        <v>1681.5</v>
      </c>
      <c r="Q28" s="17">
        <f>SUM(Q8:Q27)</f>
        <v>1402</v>
      </c>
    </row>
    <row r="29" spans="1:19" x14ac:dyDescent="0.35">
      <c r="B29" s="3"/>
    </row>
    <row r="30" spans="1:19" x14ac:dyDescent="0.35">
      <c r="A30" s="18" t="s">
        <v>3824</v>
      </c>
      <c r="E30" s="10"/>
      <c r="F30" s="10"/>
      <c r="G30" s="10"/>
    </row>
    <row r="31" spans="1:19" x14ac:dyDescent="0.35">
      <c r="A31" s="26" t="s">
        <v>3839</v>
      </c>
      <c r="B31" s="2"/>
      <c r="C31" s="2"/>
      <c r="D31" s="2"/>
      <c r="E31" s="2"/>
      <c r="F31" s="2"/>
      <c r="G31" s="2"/>
      <c r="H31" s="2"/>
    </row>
  </sheetData>
  <pageMargins left="0.7" right="0.7" top="0.78740157499999996" bottom="0.78740157499999996"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29"/>
  <sheetViews>
    <sheetView workbookViewId="0">
      <selection activeCell="B9" sqref="B9"/>
    </sheetView>
  </sheetViews>
  <sheetFormatPr defaultColWidth="10.81640625" defaultRowHeight="14.5" x14ac:dyDescent="0.35"/>
  <cols>
    <col min="1" max="1" width="24.453125" customWidth="1"/>
    <col min="2" max="2" width="12.54296875" customWidth="1"/>
    <col min="5" max="5" width="14.54296875" customWidth="1"/>
    <col min="9" max="9" width="12.54296875" customWidth="1"/>
    <col min="10" max="10" width="14.453125" customWidth="1"/>
    <col min="11" max="11" width="14.81640625" customWidth="1"/>
    <col min="24" max="24" width="17" customWidth="1"/>
    <col min="259" max="259" width="24.453125" customWidth="1"/>
    <col min="260" max="260" width="12.54296875" customWidth="1"/>
    <col min="263" max="263" width="14.54296875" customWidth="1"/>
    <col min="268" max="268" width="14.453125" customWidth="1"/>
    <col min="269" max="269" width="14.81640625" customWidth="1"/>
    <col min="280" max="280" width="17" customWidth="1"/>
    <col min="515" max="515" width="24.453125" customWidth="1"/>
    <col min="516" max="516" width="12.54296875" customWidth="1"/>
    <col min="519" max="519" width="14.54296875" customWidth="1"/>
    <col min="524" max="524" width="14.453125" customWidth="1"/>
    <col min="525" max="525" width="14.81640625" customWidth="1"/>
    <col min="536" max="536" width="17" customWidth="1"/>
    <col min="771" max="771" width="24.453125" customWidth="1"/>
    <col min="772" max="772" width="12.54296875" customWidth="1"/>
    <col min="775" max="775" width="14.54296875" customWidth="1"/>
    <col min="780" max="780" width="14.453125" customWidth="1"/>
    <col min="781" max="781" width="14.81640625" customWidth="1"/>
    <col min="792" max="792" width="17" customWidth="1"/>
    <col min="1027" max="1027" width="24.453125" customWidth="1"/>
    <col min="1028" max="1028" width="12.54296875" customWidth="1"/>
    <col min="1031" max="1031" width="14.54296875" customWidth="1"/>
    <col min="1036" max="1036" width="14.453125" customWidth="1"/>
    <col min="1037" max="1037" width="14.81640625" customWidth="1"/>
    <col min="1048" max="1048" width="17" customWidth="1"/>
    <col min="1283" max="1283" width="24.453125" customWidth="1"/>
    <col min="1284" max="1284" width="12.54296875" customWidth="1"/>
    <col min="1287" max="1287" width="14.54296875" customWidth="1"/>
    <col min="1292" max="1292" width="14.453125" customWidth="1"/>
    <col min="1293" max="1293" width="14.81640625" customWidth="1"/>
    <col min="1304" max="1304" width="17" customWidth="1"/>
    <col min="1539" max="1539" width="24.453125" customWidth="1"/>
    <col min="1540" max="1540" width="12.54296875" customWidth="1"/>
    <col min="1543" max="1543" width="14.54296875" customWidth="1"/>
    <col min="1548" max="1548" width="14.453125" customWidth="1"/>
    <col min="1549" max="1549" width="14.81640625" customWidth="1"/>
    <col min="1560" max="1560" width="17" customWidth="1"/>
    <col min="1795" max="1795" width="24.453125" customWidth="1"/>
    <col min="1796" max="1796" width="12.54296875" customWidth="1"/>
    <col min="1799" max="1799" width="14.54296875" customWidth="1"/>
    <col min="1804" max="1804" width="14.453125" customWidth="1"/>
    <col min="1805" max="1805" width="14.81640625" customWidth="1"/>
    <col min="1816" max="1816" width="17" customWidth="1"/>
    <col min="2051" max="2051" width="24.453125" customWidth="1"/>
    <col min="2052" max="2052" width="12.54296875" customWidth="1"/>
    <col min="2055" max="2055" width="14.54296875" customWidth="1"/>
    <col min="2060" max="2060" width="14.453125" customWidth="1"/>
    <col min="2061" max="2061" width="14.81640625" customWidth="1"/>
    <col min="2072" max="2072" width="17" customWidth="1"/>
    <col min="2307" max="2307" width="24.453125" customWidth="1"/>
    <col min="2308" max="2308" width="12.54296875" customWidth="1"/>
    <col min="2311" max="2311" width="14.54296875" customWidth="1"/>
    <col min="2316" max="2316" width="14.453125" customWidth="1"/>
    <col min="2317" max="2317" width="14.81640625" customWidth="1"/>
    <col min="2328" max="2328" width="17" customWidth="1"/>
    <col min="2563" max="2563" width="24.453125" customWidth="1"/>
    <col min="2564" max="2564" width="12.54296875" customWidth="1"/>
    <col min="2567" max="2567" width="14.54296875" customWidth="1"/>
    <col min="2572" max="2572" width="14.453125" customWidth="1"/>
    <col min="2573" max="2573" width="14.81640625" customWidth="1"/>
    <col min="2584" max="2584" width="17" customWidth="1"/>
    <col min="2819" max="2819" width="24.453125" customWidth="1"/>
    <col min="2820" max="2820" width="12.54296875" customWidth="1"/>
    <col min="2823" max="2823" width="14.54296875" customWidth="1"/>
    <col min="2828" max="2828" width="14.453125" customWidth="1"/>
    <col min="2829" max="2829" width="14.81640625" customWidth="1"/>
    <col min="2840" max="2840" width="17" customWidth="1"/>
    <col min="3075" max="3075" width="24.453125" customWidth="1"/>
    <col min="3076" max="3076" width="12.54296875" customWidth="1"/>
    <col min="3079" max="3079" width="14.54296875" customWidth="1"/>
    <col min="3084" max="3084" width="14.453125" customWidth="1"/>
    <col min="3085" max="3085" width="14.81640625" customWidth="1"/>
    <col min="3096" max="3096" width="17" customWidth="1"/>
    <col min="3331" max="3331" width="24.453125" customWidth="1"/>
    <col min="3332" max="3332" width="12.54296875" customWidth="1"/>
    <col min="3335" max="3335" width="14.54296875" customWidth="1"/>
    <col min="3340" max="3340" width="14.453125" customWidth="1"/>
    <col min="3341" max="3341" width="14.81640625" customWidth="1"/>
    <col min="3352" max="3352" width="17" customWidth="1"/>
    <col min="3587" max="3587" width="24.453125" customWidth="1"/>
    <col min="3588" max="3588" width="12.54296875" customWidth="1"/>
    <col min="3591" max="3591" width="14.54296875" customWidth="1"/>
    <col min="3596" max="3596" width="14.453125" customWidth="1"/>
    <col min="3597" max="3597" width="14.81640625" customWidth="1"/>
    <col min="3608" max="3608" width="17" customWidth="1"/>
    <col min="3843" max="3843" width="24.453125" customWidth="1"/>
    <col min="3844" max="3844" width="12.54296875" customWidth="1"/>
    <col min="3847" max="3847" width="14.54296875" customWidth="1"/>
    <col min="3852" max="3852" width="14.453125" customWidth="1"/>
    <col min="3853" max="3853" width="14.81640625" customWidth="1"/>
    <col min="3864" max="3864" width="17" customWidth="1"/>
    <col min="4099" max="4099" width="24.453125" customWidth="1"/>
    <col min="4100" max="4100" width="12.54296875" customWidth="1"/>
    <col min="4103" max="4103" width="14.54296875" customWidth="1"/>
    <col min="4108" max="4108" width="14.453125" customWidth="1"/>
    <col min="4109" max="4109" width="14.81640625" customWidth="1"/>
    <col min="4120" max="4120" width="17" customWidth="1"/>
    <col min="4355" max="4355" width="24.453125" customWidth="1"/>
    <col min="4356" max="4356" width="12.54296875" customWidth="1"/>
    <col min="4359" max="4359" width="14.54296875" customWidth="1"/>
    <col min="4364" max="4364" width="14.453125" customWidth="1"/>
    <col min="4365" max="4365" width="14.81640625" customWidth="1"/>
    <col min="4376" max="4376" width="17" customWidth="1"/>
    <col min="4611" max="4611" width="24.453125" customWidth="1"/>
    <col min="4612" max="4612" width="12.54296875" customWidth="1"/>
    <col min="4615" max="4615" width="14.54296875" customWidth="1"/>
    <col min="4620" max="4620" width="14.453125" customWidth="1"/>
    <col min="4621" max="4621" width="14.81640625" customWidth="1"/>
    <col min="4632" max="4632" width="17" customWidth="1"/>
    <col min="4867" max="4867" width="24.453125" customWidth="1"/>
    <col min="4868" max="4868" width="12.54296875" customWidth="1"/>
    <col min="4871" max="4871" width="14.54296875" customWidth="1"/>
    <col min="4876" max="4876" width="14.453125" customWidth="1"/>
    <col min="4877" max="4877" width="14.81640625" customWidth="1"/>
    <col min="4888" max="4888" width="17" customWidth="1"/>
    <col min="5123" max="5123" width="24.453125" customWidth="1"/>
    <col min="5124" max="5124" width="12.54296875" customWidth="1"/>
    <col min="5127" max="5127" width="14.54296875" customWidth="1"/>
    <col min="5132" max="5132" width="14.453125" customWidth="1"/>
    <col min="5133" max="5133" width="14.81640625" customWidth="1"/>
    <col min="5144" max="5144" width="17" customWidth="1"/>
    <col min="5379" max="5379" width="24.453125" customWidth="1"/>
    <col min="5380" max="5380" width="12.54296875" customWidth="1"/>
    <col min="5383" max="5383" width="14.54296875" customWidth="1"/>
    <col min="5388" max="5388" width="14.453125" customWidth="1"/>
    <col min="5389" max="5389" width="14.81640625" customWidth="1"/>
    <col min="5400" max="5400" width="17" customWidth="1"/>
    <col min="5635" max="5635" width="24.453125" customWidth="1"/>
    <col min="5636" max="5636" width="12.54296875" customWidth="1"/>
    <col min="5639" max="5639" width="14.54296875" customWidth="1"/>
    <col min="5644" max="5644" width="14.453125" customWidth="1"/>
    <col min="5645" max="5645" width="14.81640625" customWidth="1"/>
    <col min="5656" max="5656" width="17" customWidth="1"/>
    <col min="5891" max="5891" width="24.453125" customWidth="1"/>
    <col min="5892" max="5892" width="12.54296875" customWidth="1"/>
    <col min="5895" max="5895" width="14.54296875" customWidth="1"/>
    <col min="5900" max="5900" width="14.453125" customWidth="1"/>
    <col min="5901" max="5901" width="14.81640625" customWidth="1"/>
    <col min="5912" max="5912" width="17" customWidth="1"/>
    <col min="6147" max="6147" width="24.453125" customWidth="1"/>
    <col min="6148" max="6148" width="12.54296875" customWidth="1"/>
    <col min="6151" max="6151" width="14.54296875" customWidth="1"/>
    <col min="6156" max="6156" width="14.453125" customWidth="1"/>
    <col min="6157" max="6157" width="14.81640625" customWidth="1"/>
    <col min="6168" max="6168" width="17" customWidth="1"/>
    <col min="6403" max="6403" width="24.453125" customWidth="1"/>
    <col min="6404" max="6404" width="12.54296875" customWidth="1"/>
    <col min="6407" max="6407" width="14.54296875" customWidth="1"/>
    <col min="6412" max="6412" width="14.453125" customWidth="1"/>
    <col min="6413" max="6413" width="14.81640625" customWidth="1"/>
    <col min="6424" max="6424" width="17" customWidth="1"/>
    <col min="6659" max="6659" width="24.453125" customWidth="1"/>
    <col min="6660" max="6660" width="12.54296875" customWidth="1"/>
    <col min="6663" max="6663" width="14.54296875" customWidth="1"/>
    <col min="6668" max="6668" width="14.453125" customWidth="1"/>
    <col min="6669" max="6669" width="14.81640625" customWidth="1"/>
    <col min="6680" max="6680" width="17" customWidth="1"/>
    <col min="6915" max="6915" width="24.453125" customWidth="1"/>
    <col min="6916" max="6916" width="12.54296875" customWidth="1"/>
    <col min="6919" max="6919" width="14.54296875" customWidth="1"/>
    <col min="6924" max="6924" width="14.453125" customWidth="1"/>
    <col min="6925" max="6925" width="14.81640625" customWidth="1"/>
    <col min="6936" max="6936" width="17" customWidth="1"/>
    <col min="7171" max="7171" width="24.453125" customWidth="1"/>
    <col min="7172" max="7172" width="12.54296875" customWidth="1"/>
    <col min="7175" max="7175" width="14.54296875" customWidth="1"/>
    <col min="7180" max="7180" width="14.453125" customWidth="1"/>
    <col min="7181" max="7181" width="14.81640625" customWidth="1"/>
    <col min="7192" max="7192" width="17" customWidth="1"/>
    <col min="7427" max="7427" width="24.453125" customWidth="1"/>
    <col min="7428" max="7428" width="12.54296875" customWidth="1"/>
    <col min="7431" max="7431" width="14.54296875" customWidth="1"/>
    <col min="7436" max="7436" width="14.453125" customWidth="1"/>
    <col min="7437" max="7437" width="14.81640625" customWidth="1"/>
    <col min="7448" max="7448" width="17" customWidth="1"/>
    <col min="7683" max="7683" width="24.453125" customWidth="1"/>
    <col min="7684" max="7684" width="12.54296875" customWidth="1"/>
    <col min="7687" max="7687" width="14.54296875" customWidth="1"/>
    <col min="7692" max="7692" width="14.453125" customWidth="1"/>
    <col min="7693" max="7693" width="14.81640625" customWidth="1"/>
    <col min="7704" max="7704" width="17" customWidth="1"/>
    <col min="7939" max="7939" width="24.453125" customWidth="1"/>
    <col min="7940" max="7940" width="12.54296875" customWidth="1"/>
    <col min="7943" max="7943" width="14.54296875" customWidth="1"/>
    <col min="7948" max="7948" width="14.453125" customWidth="1"/>
    <col min="7949" max="7949" width="14.81640625" customWidth="1"/>
    <col min="7960" max="7960" width="17" customWidth="1"/>
    <col min="8195" max="8195" width="24.453125" customWidth="1"/>
    <col min="8196" max="8196" width="12.54296875" customWidth="1"/>
    <col min="8199" max="8199" width="14.54296875" customWidth="1"/>
    <col min="8204" max="8204" width="14.453125" customWidth="1"/>
    <col min="8205" max="8205" width="14.81640625" customWidth="1"/>
    <col min="8216" max="8216" width="17" customWidth="1"/>
    <col min="8451" max="8451" width="24.453125" customWidth="1"/>
    <col min="8452" max="8452" width="12.54296875" customWidth="1"/>
    <col min="8455" max="8455" width="14.54296875" customWidth="1"/>
    <col min="8460" max="8460" width="14.453125" customWidth="1"/>
    <col min="8461" max="8461" width="14.81640625" customWidth="1"/>
    <col min="8472" max="8472" width="17" customWidth="1"/>
    <col min="8707" max="8707" width="24.453125" customWidth="1"/>
    <col min="8708" max="8708" width="12.54296875" customWidth="1"/>
    <col min="8711" max="8711" width="14.54296875" customWidth="1"/>
    <col min="8716" max="8716" width="14.453125" customWidth="1"/>
    <col min="8717" max="8717" width="14.81640625" customWidth="1"/>
    <col min="8728" max="8728" width="17" customWidth="1"/>
    <col min="8963" max="8963" width="24.453125" customWidth="1"/>
    <col min="8964" max="8964" width="12.54296875" customWidth="1"/>
    <col min="8967" max="8967" width="14.54296875" customWidth="1"/>
    <col min="8972" max="8972" width="14.453125" customWidth="1"/>
    <col min="8973" max="8973" width="14.81640625" customWidth="1"/>
    <col min="8984" max="8984" width="17" customWidth="1"/>
    <col min="9219" max="9219" width="24.453125" customWidth="1"/>
    <col min="9220" max="9220" width="12.54296875" customWidth="1"/>
    <col min="9223" max="9223" width="14.54296875" customWidth="1"/>
    <col min="9228" max="9228" width="14.453125" customWidth="1"/>
    <col min="9229" max="9229" width="14.81640625" customWidth="1"/>
    <col min="9240" max="9240" width="17" customWidth="1"/>
    <col min="9475" max="9475" width="24.453125" customWidth="1"/>
    <col min="9476" max="9476" width="12.54296875" customWidth="1"/>
    <col min="9479" max="9479" width="14.54296875" customWidth="1"/>
    <col min="9484" max="9484" width="14.453125" customWidth="1"/>
    <col min="9485" max="9485" width="14.81640625" customWidth="1"/>
    <col min="9496" max="9496" width="17" customWidth="1"/>
    <col min="9731" max="9731" width="24.453125" customWidth="1"/>
    <col min="9732" max="9732" width="12.54296875" customWidth="1"/>
    <col min="9735" max="9735" width="14.54296875" customWidth="1"/>
    <col min="9740" max="9740" width="14.453125" customWidth="1"/>
    <col min="9741" max="9741" width="14.81640625" customWidth="1"/>
    <col min="9752" max="9752" width="17" customWidth="1"/>
    <col min="9987" max="9987" width="24.453125" customWidth="1"/>
    <col min="9988" max="9988" width="12.54296875" customWidth="1"/>
    <col min="9991" max="9991" width="14.54296875" customWidth="1"/>
    <col min="9996" max="9996" width="14.453125" customWidth="1"/>
    <col min="9997" max="9997" width="14.81640625" customWidth="1"/>
    <col min="10008" max="10008" width="17" customWidth="1"/>
    <col min="10243" max="10243" width="24.453125" customWidth="1"/>
    <col min="10244" max="10244" width="12.54296875" customWidth="1"/>
    <col min="10247" max="10247" width="14.54296875" customWidth="1"/>
    <col min="10252" max="10252" width="14.453125" customWidth="1"/>
    <col min="10253" max="10253" width="14.81640625" customWidth="1"/>
    <col min="10264" max="10264" width="17" customWidth="1"/>
    <col min="10499" max="10499" width="24.453125" customWidth="1"/>
    <col min="10500" max="10500" width="12.54296875" customWidth="1"/>
    <col min="10503" max="10503" width="14.54296875" customWidth="1"/>
    <col min="10508" max="10508" width="14.453125" customWidth="1"/>
    <col min="10509" max="10509" width="14.81640625" customWidth="1"/>
    <col min="10520" max="10520" width="17" customWidth="1"/>
    <col min="10755" max="10755" width="24.453125" customWidth="1"/>
    <col min="10756" max="10756" width="12.54296875" customWidth="1"/>
    <col min="10759" max="10759" width="14.54296875" customWidth="1"/>
    <col min="10764" max="10764" width="14.453125" customWidth="1"/>
    <col min="10765" max="10765" width="14.81640625" customWidth="1"/>
    <col min="10776" max="10776" width="17" customWidth="1"/>
    <col min="11011" max="11011" width="24.453125" customWidth="1"/>
    <col min="11012" max="11012" width="12.54296875" customWidth="1"/>
    <col min="11015" max="11015" width="14.54296875" customWidth="1"/>
    <col min="11020" max="11020" width="14.453125" customWidth="1"/>
    <col min="11021" max="11021" width="14.81640625" customWidth="1"/>
    <col min="11032" max="11032" width="17" customWidth="1"/>
    <col min="11267" max="11267" width="24.453125" customWidth="1"/>
    <col min="11268" max="11268" width="12.54296875" customWidth="1"/>
    <col min="11271" max="11271" width="14.54296875" customWidth="1"/>
    <col min="11276" max="11276" width="14.453125" customWidth="1"/>
    <col min="11277" max="11277" width="14.81640625" customWidth="1"/>
    <col min="11288" max="11288" width="17" customWidth="1"/>
    <col min="11523" max="11523" width="24.453125" customWidth="1"/>
    <col min="11524" max="11524" width="12.54296875" customWidth="1"/>
    <col min="11527" max="11527" width="14.54296875" customWidth="1"/>
    <col min="11532" max="11532" width="14.453125" customWidth="1"/>
    <col min="11533" max="11533" width="14.81640625" customWidth="1"/>
    <col min="11544" max="11544" width="17" customWidth="1"/>
    <col min="11779" max="11779" width="24.453125" customWidth="1"/>
    <col min="11780" max="11780" width="12.54296875" customWidth="1"/>
    <col min="11783" max="11783" width="14.54296875" customWidth="1"/>
    <col min="11788" max="11788" width="14.453125" customWidth="1"/>
    <col min="11789" max="11789" width="14.81640625" customWidth="1"/>
    <col min="11800" max="11800" width="17" customWidth="1"/>
    <col min="12035" max="12035" width="24.453125" customWidth="1"/>
    <col min="12036" max="12036" width="12.54296875" customWidth="1"/>
    <col min="12039" max="12039" width="14.54296875" customWidth="1"/>
    <col min="12044" max="12044" width="14.453125" customWidth="1"/>
    <col min="12045" max="12045" width="14.81640625" customWidth="1"/>
    <col min="12056" max="12056" width="17" customWidth="1"/>
    <col min="12291" max="12291" width="24.453125" customWidth="1"/>
    <col min="12292" max="12292" width="12.54296875" customWidth="1"/>
    <col min="12295" max="12295" width="14.54296875" customWidth="1"/>
    <col min="12300" max="12300" width="14.453125" customWidth="1"/>
    <col min="12301" max="12301" width="14.81640625" customWidth="1"/>
    <col min="12312" max="12312" width="17" customWidth="1"/>
    <col min="12547" max="12547" width="24.453125" customWidth="1"/>
    <col min="12548" max="12548" width="12.54296875" customWidth="1"/>
    <col min="12551" max="12551" width="14.54296875" customWidth="1"/>
    <col min="12556" max="12556" width="14.453125" customWidth="1"/>
    <col min="12557" max="12557" width="14.81640625" customWidth="1"/>
    <col min="12568" max="12568" width="17" customWidth="1"/>
    <col min="12803" max="12803" width="24.453125" customWidth="1"/>
    <col min="12804" max="12804" width="12.54296875" customWidth="1"/>
    <col min="12807" max="12807" width="14.54296875" customWidth="1"/>
    <col min="12812" max="12812" width="14.453125" customWidth="1"/>
    <col min="12813" max="12813" width="14.81640625" customWidth="1"/>
    <col min="12824" max="12824" width="17" customWidth="1"/>
    <col min="13059" max="13059" width="24.453125" customWidth="1"/>
    <col min="13060" max="13060" width="12.54296875" customWidth="1"/>
    <col min="13063" max="13063" width="14.54296875" customWidth="1"/>
    <col min="13068" max="13068" width="14.453125" customWidth="1"/>
    <col min="13069" max="13069" width="14.81640625" customWidth="1"/>
    <col min="13080" max="13080" width="17" customWidth="1"/>
    <col min="13315" max="13315" width="24.453125" customWidth="1"/>
    <col min="13316" max="13316" width="12.54296875" customWidth="1"/>
    <col min="13319" max="13319" width="14.54296875" customWidth="1"/>
    <col min="13324" max="13324" width="14.453125" customWidth="1"/>
    <col min="13325" max="13325" width="14.81640625" customWidth="1"/>
    <col min="13336" max="13336" width="17" customWidth="1"/>
    <col min="13571" max="13571" width="24.453125" customWidth="1"/>
    <col min="13572" max="13572" width="12.54296875" customWidth="1"/>
    <col min="13575" max="13575" width="14.54296875" customWidth="1"/>
    <col min="13580" max="13580" width="14.453125" customWidth="1"/>
    <col min="13581" max="13581" width="14.81640625" customWidth="1"/>
    <col min="13592" max="13592" width="17" customWidth="1"/>
    <col min="13827" max="13827" width="24.453125" customWidth="1"/>
    <col min="13828" max="13828" width="12.54296875" customWidth="1"/>
    <col min="13831" max="13831" width="14.54296875" customWidth="1"/>
    <col min="13836" max="13836" width="14.453125" customWidth="1"/>
    <col min="13837" max="13837" width="14.81640625" customWidth="1"/>
    <col min="13848" max="13848" width="17" customWidth="1"/>
    <col min="14083" max="14083" width="24.453125" customWidth="1"/>
    <col min="14084" max="14084" width="12.54296875" customWidth="1"/>
    <col min="14087" max="14087" width="14.54296875" customWidth="1"/>
    <col min="14092" max="14092" width="14.453125" customWidth="1"/>
    <col min="14093" max="14093" width="14.81640625" customWidth="1"/>
    <col min="14104" max="14104" width="17" customWidth="1"/>
    <col min="14339" max="14339" width="24.453125" customWidth="1"/>
    <col min="14340" max="14340" width="12.54296875" customWidth="1"/>
    <col min="14343" max="14343" width="14.54296875" customWidth="1"/>
    <col min="14348" max="14348" width="14.453125" customWidth="1"/>
    <col min="14349" max="14349" width="14.81640625" customWidth="1"/>
    <col min="14360" max="14360" width="17" customWidth="1"/>
    <col min="14595" max="14595" width="24.453125" customWidth="1"/>
    <col min="14596" max="14596" width="12.54296875" customWidth="1"/>
    <col min="14599" max="14599" width="14.54296875" customWidth="1"/>
    <col min="14604" max="14604" width="14.453125" customWidth="1"/>
    <col min="14605" max="14605" width="14.81640625" customWidth="1"/>
    <col min="14616" max="14616" width="17" customWidth="1"/>
    <col min="14851" max="14851" width="24.453125" customWidth="1"/>
    <col min="14852" max="14852" width="12.54296875" customWidth="1"/>
    <col min="14855" max="14855" width="14.54296875" customWidth="1"/>
    <col min="14860" max="14860" width="14.453125" customWidth="1"/>
    <col min="14861" max="14861" width="14.81640625" customWidth="1"/>
    <col min="14872" max="14872" width="17" customWidth="1"/>
    <col min="15107" max="15107" width="24.453125" customWidth="1"/>
    <col min="15108" max="15108" width="12.54296875" customWidth="1"/>
    <col min="15111" max="15111" width="14.54296875" customWidth="1"/>
    <col min="15116" max="15116" width="14.453125" customWidth="1"/>
    <col min="15117" max="15117" width="14.81640625" customWidth="1"/>
    <col min="15128" max="15128" width="17" customWidth="1"/>
    <col min="15363" max="15363" width="24.453125" customWidth="1"/>
    <col min="15364" max="15364" width="12.54296875" customWidth="1"/>
    <col min="15367" max="15367" width="14.54296875" customWidth="1"/>
    <col min="15372" max="15372" width="14.453125" customWidth="1"/>
    <col min="15373" max="15373" width="14.81640625" customWidth="1"/>
    <col min="15384" max="15384" width="17" customWidth="1"/>
    <col min="15619" max="15619" width="24.453125" customWidth="1"/>
    <col min="15620" max="15620" width="12.54296875" customWidth="1"/>
    <col min="15623" max="15623" width="14.54296875" customWidth="1"/>
    <col min="15628" max="15628" width="14.453125" customWidth="1"/>
    <col min="15629" max="15629" width="14.81640625" customWidth="1"/>
    <col min="15640" max="15640" width="17" customWidth="1"/>
    <col min="15875" max="15875" width="24.453125" customWidth="1"/>
    <col min="15876" max="15876" width="12.54296875" customWidth="1"/>
    <col min="15879" max="15879" width="14.54296875" customWidth="1"/>
    <col min="15884" max="15884" width="14.453125" customWidth="1"/>
    <col min="15885" max="15885" width="14.81640625" customWidth="1"/>
    <col min="15896" max="15896" width="17" customWidth="1"/>
    <col min="16131" max="16131" width="24.453125" customWidth="1"/>
    <col min="16132" max="16132" width="12.54296875" customWidth="1"/>
    <col min="16135" max="16135" width="14.54296875" customWidth="1"/>
    <col min="16140" max="16140" width="14.453125" customWidth="1"/>
    <col min="16141" max="16141" width="14.81640625" customWidth="1"/>
    <col min="16152" max="16152" width="17" customWidth="1"/>
  </cols>
  <sheetData>
    <row r="1" spans="1:24" ht="18" x14ac:dyDescent="0.4">
      <c r="A1" s="1" t="s">
        <v>3717</v>
      </c>
    </row>
    <row r="2" spans="1:24" ht="15.5" x14ac:dyDescent="0.35">
      <c r="A2" s="115" t="s">
        <v>7475</v>
      </c>
      <c r="B2" s="2"/>
      <c r="C2" s="2"/>
      <c r="D2" s="2"/>
      <c r="E2" s="2"/>
    </row>
    <row r="4" spans="1:24" x14ac:dyDescent="0.35">
      <c r="A4" s="6" t="s">
        <v>3826</v>
      </c>
    </row>
    <row r="6" spans="1:24" ht="26.5" x14ac:dyDescent="0.35">
      <c r="A6" s="4"/>
      <c r="B6" s="63" t="s">
        <v>57</v>
      </c>
      <c r="C6" s="63" t="s">
        <v>127</v>
      </c>
      <c r="D6" s="63" t="s">
        <v>340</v>
      </c>
      <c r="E6" s="63" t="s">
        <v>66</v>
      </c>
      <c r="F6" s="63" t="s">
        <v>533</v>
      </c>
      <c r="G6" s="63" t="s">
        <v>1312</v>
      </c>
      <c r="H6" s="63" t="s">
        <v>220</v>
      </c>
      <c r="I6" s="63" t="s">
        <v>144</v>
      </c>
      <c r="J6" s="63" t="s">
        <v>59</v>
      </c>
      <c r="K6" s="63" t="s">
        <v>54</v>
      </c>
      <c r="L6" s="63" t="s">
        <v>98</v>
      </c>
      <c r="M6" s="63" t="s">
        <v>404</v>
      </c>
      <c r="N6" s="63" t="s">
        <v>170</v>
      </c>
      <c r="O6" s="63" t="s">
        <v>99</v>
      </c>
      <c r="P6" s="63" t="s">
        <v>78</v>
      </c>
      <c r="Q6" s="63" t="s">
        <v>169</v>
      </c>
      <c r="R6" s="63" t="s">
        <v>2308</v>
      </c>
      <c r="S6" s="63" t="s">
        <v>3067</v>
      </c>
      <c r="T6" s="63" t="s">
        <v>1842</v>
      </c>
      <c r="U6" s="63" t="s">
        <v>1874</v>
      </c>
      <c r="V6" s="63" t="s">
        <v>3818</v>
      </c>
      <c r="W6" s="63" t="s">
        <v>3718</v>
      </c>
      <c r="X6" s="63"/>
    </row>
    <row r="7" spans="1:24" x14ac:dyDescent="0.35">
      <c r="A7" s="64" t="s">
        <v>16</v>
      </c>
      <c r="B7" s="9">
        <v>93.6</v>
      </c>
      <c r="C7" s="9">
        <v>214.1</v>
      </c>
      <c r="D7" s="9">
        <v>36</v>
      </c>
      <c r="E7" s="9">
        <v>117.89999999999999</v>
      </c>
      <c r="F7" s="9">
        <v>91</v>
      </c>
      <c r="G7" s="9">
        <v>24</v>
      </c>
      <c r="H7" s="9">
        <v>112.2</v>
      </c>
      <c r="I7" s="9">
        <v>17</v>
      </c>
      <c r="J7" s="9">
        <v>73.2</v>
      </c>
      <c r="K7" s="9">
        <v>516.69000000000005</v>
      </c>
      <c r="L7" s="9">
        <v>101.9</v>
      </c>
      <c r="M7" s="9">
        <v>27.6</v>
      </c>
      <c r="N7" s="9">
        <v>15.7</v>
      </c>
      <c r="O7" s="9">
        <v>182.79999999999998</v>
      </c>
      <c r="P7" s="9">
        <v>33.4</v>
      </c>
      <c r="Q7" s="9">
        <v>12.1</v>
      </c>
      <c r="R7" s="9">
        <v>0</v>
      </c>
      <c r="S7" s="9">
        <v>0</v>
      </c>
      <c r="T7" s="9">
        <v>0</v>
      </c>
      <c r="U7" s="9">
        <v>0</v>
      </c>
      <c r="V7" s="9">
        <v>0</v>
      </c>
      <c r="W7" s="9">
        <v>141.44049999999999</v>
      </c>
      <c r="X7" s="141">
        <v>1810.6305</v>
      </c>
    </row>
    <row r="8" spans="1:24" x14ac:dyDescent="0.35">
      <c r="A8" s="64" t="s">
        <v>3719</v>
      </c>
      <c r="B8" s="9">
        <v>960.81200000000001</v>
      </c>
      <c r="C8" s="9">
        <v>1810.4874</v>
      </c>
      <c r="D8" s="9">
        <v>42.9</v>
      </c>
      <c r="E8" s="9">
        <v>451.22</v>
      </c>
      <c r="F8" s="9">
        <v>12.402240000000001</v>
      </c>
      <c r="G8" s="9">
        <v>39.820350000000005</v>
      </c>
      <c r="H8" s="9">
        <v>274.51</v>
      </c>
      <c r="I8" s="9">
        <v>352.20000000000005</v>
      </c>
      <c r="J8" s="9">
        <v>1643.7199999999998</v>
      </c>
      <c r="K8" s="9">
        <v>870.625</v>
      </c>
      <c r="L8" s="9">
        <v>176.8</v>
      </c>
      <c r="M8" s="9">
        <v>20.055199999999999</v>
      </c>
      <c r="N8" s="9">
        <v>269.7</v>
      </c>
      <c r="O8" s="9">
        <v>464.54</v>
      </c>
      <c r="P8" s="9">
        <v>552.5</v>
      </c>
      <c r="Q8" s="9">
        <v>250.8</v>
      </c>
      <c r="R8" s="9">
        <v>0</v>
      </c>
      <c r="S8" s="9">
        <v>0</v>
      </c>
      <c r="T8" s="9">
        <v>0</v>
      </c>
      <c r="U8" s="9">
        <v>0</v>
      </c>
      <c r="V8" s="9">
        <v>0</v>
      </c>
      <c r="W8" s="9">
        <v>30.0946</v>
      </c>
      <c r="X8" s="141">
        <v>8223.1867899999979</v>
      </c>
    </row>
    <row r="9" spans="1:24" x14ac:dyDescent="0.35">
      <c r="A9" s="64" t="s">
        <v>18</v>
      </c>
      <c r="B9" s="9">
        <v>0</v>
      </c>
      <c r="C9" s="9">
        <v>0</v>
      </c>
      <c r="D9" s="9">
        <v>0</v>
      </c>
      <c r="E9" s="9">
        <v>4364</v>
      </c>
      <c r="F9" s="9">
        <v>0</v>
      </c>
      <c r="G9" s="9">
        <v>0</v>
      </c>
      <c r="H9" s="9">
        <v>33.5</v>
      </c>
      <c r="I9" s="9">
        <v>0</v>
      </c>
      <c r="J9" s="9">
        <v>352</v>
      </c>
      <c r="K9" s="9">
        <v>10658.319999999998</v>
      </c>
      <c r="L9" s="9">
        <v>0</v>
      </c>
      <c r="M9" s="9">
        <v>0</v>
      </c>
      <c r="N9" s="9">
        <v>4324.6000000000004</v>
      </c>
      <c r="O9" s="9">
        <v>1104.0999999999999</v>
      </c>
      <c r="P9" s="9">
        <v>0</v>
      </c>
      <c r="Q9" s="9">
        <v>0</v>
      </c>
      <c r="R9" s="9">
        <v>0</v>
      </c>
      <c r="S9" s="9">
        <v>0</v>
      </c>
      <c r="T9" s="9">
        <v>0</v>
      </c>
      <c r="U9" s="9">
        <v>0</v>
      </c>
      <c r="V9" s="9">
        <v>0</v>
      </c>
      <c r="W9" s="9">
        <v>22.234000000000002</v>
      </c>
      <c r="X9" s="141">
        <v>20858.753999999997</v>
      </c>
    </row>
    <row r="10" spans="1:24" x14ac:dyDescent="0.35">
      <c r="A10" s="64" t="s">
        <v>3720</v>
      </c>
      <c r="B10" s="9">
        <v>14.9902</v>
      </c>
      <c r="C10" s="9">
        <v>10.500119999999999</v>
      </c>
      <c r="D10" s="9">
        <v>0</v>
      </c>
      <c r="E10" s="9">
        <v>23.558400000000002</v>
      </c>
      <c r="F10" s="9">
        <v>2.1</v>
      </c>
      <c r="G10" s="9">
        <v>0.15</v>
      </c>
      <c r="H10" s="9">
        <v>18.666</v>
      </c>
      <c r="I10" s="9">
        <v>9.0050000000000008</v>
      </c>
      <c r="J10" s="9">
        <v>12.907</v>
      </c>
      <c r="K10" s="9">
        <v>35.5</v>
      </c>
      <c r="L10" s="9">
        <v>7.9630000000000001</v>
      </c>
      <c r="M10" s="9">
        <v>0</v>
      </c>
      <c r="N10" s="9">
        <v>7.3949999999999996</v>
      </c>
      <c r="O10" s="9">
        <v>11.039</v>
      </c>
      <c r="P10" s="9">
        <v>7.1890000000000001</v>
      </c>
      <c r="Q10" s="9">
        <v>3.7250000000000001</v>
      </c>
      <c r="R10" s="9">
        <v>0</v>
      </c>
      <c r="S10" s="9">
        <v>0</v>
      </c>
      <c r="T10" s="9">
        <v>0</v>
      </c>
      <c r="U10" s="9">
        <v>0</v>
      </c>
      <c r="V10" s="9">
        <v>0</v>
      </c>
      <c r="W10" s="9">
        <v>5.6554000000000002</v>
      </c>
      <c r="X10" s="141">
        <v>170.34312</v>
      </c>
    </row>
    <row r="11" spans="1:24" x14ac:dyDescent="0.35">
      <c r="A11" s="66" t="s">
        <v>20</v>
      </c>
      <c r="B11" s="9">
        <v>1029.395600990141</v>
      </c>
      <c r="C11" s="9">
        <v>4195.5</v>
      </c>
      <c r="D11" s="9">
        <v>1056</v>
      </c>
      <c r="E11" s="9">
        <v>781.3</v>
      </c>
      <c r="F11" s="9">
        <v>459.3</v>
      </c>
      <c r="G11" s="9">
        <v>149.5</v>
      </c>
      <c r="H11" s="9">
        <v>1548.2050000000002</v>
      </c>
      <c r="I11" s="9">
        <v>318.7</v>
      </c>
      <c r="J11" s="9">
        <v>4102.8599999999997</v>
      </c>
      <c r="K11" s="9">
        <v>8367.4279999999999</v>
      </c>
      <c r="L11" s="9">
        <v>1959.1500000000003</v>
      </c>
      <c r="M11" s="9">
        <v>155.11000000000001</v>
      </c>
      <c r="N11" s="9">
        <v>704.61299999999994</v>
      </c>
      <c r="O11" s="9">
        <v>840.7399999999999</v>
      </c>
      <c r="P11" s="9">
        <v>316.5</v>
      </c>
      <c r="Q11" s="9">
        <v>432.25</v>
      </c>
      <c r="R11" s="9">
        <v>0</v>
      </c>
      <c r="S11" s="9">
        <v>0</v>
      </c>
      <c r="T11" s="9">
        <v>0</v>
      </c>
      <c r="U11" s="9">
        <v>0</v>
      </c>
      <c r="V11" s="9">
        <v>0</v>
      </c>
      <c r="W11" s="9">
        <v>3569.626650854399</v>
      </c>
      <c r="X11" s="17">
        <v>29986.178251844547</v>
      </c>
    </row>
    <row r="12" spans="1:24" x14ac:dyDescent="0.35">
      <c r="A12" s="64" t="s">
        <v>3721</v>
      </c>
      <c r="B12" s="9">
        <v>0.55000000000000004</v>
      </c>
      <c r="C12" s="9">
        <v>33.212000000000003</v>
      </c>
      <c r="D12" s="9">
        <v>0</v>
      </c>
      <c r="E12" s="9">
        <v>0</v>
      </c>
      <c r="F12" s="9">
        <v>0</v>
      </c>
      <c r="G12" s="9">
        <v>0</v>
      </c>
      <c r="H12" s="9">
        <v>0</v>
      </c>
      <c r="I12" s="9">
        <v>0</v>
      </c>
      <c r="J12" s="9">
        <v>0</v>
      </c>
      <c r="K12" s="9">
        <v>0</v>
      </c>
      <c r="L12" s="9">
        <v>7.8</v>
      </c>
      <c r="M12" s="9">
        <v>0</v>
      </c>
      <c r="N12" s="9">
        <v>0</v>
      </c>
      <c r="O12" s="9">
        <v>0</v>
      </c>
      <c r="P12" s="9">
        <v>0</v>
      </c>
      <c r="Q12" s="9">
        <v>0</v>
      </c>
      <c r="R12" s="9">
        <v>0</v>
      </c>
      <c r="S12" s="9">
        <v>0</v>
      </c>
      <c r="T12" s="9">
        <v>0</v>
      </c>
      <c r="U12" s="9">
        <v>0</v>
      </c>
      <c r="V12" s="9">
        <v>0</v>
      </c>
      <c r="W12" s="9">
        <v>0</v>
      </c>
      <c r="X12" s="141">
        <v>41.561999999999998</v>
      </c>
    </row>
    <row r="13" spans="1:24" x14ac:dyDescent="0.35">
      <c r="A13" s="64" t="s">
        <v>22</v>
      </c>
      <c r="B13" s="9">
        <v>0</v>
      </c>
      <c r="C13" s="9">
        <v>0</v>
      </c>
      <c r="D13" s="9">
        <v>0</v>
      </c>
      <c r="E13" s="9">
        <v>0</v>
      </c>
      <c r="F13" s="9">
        <v>0</v>
      </c>
      <c r="G13" s="9">
        <v>0</v>
      </c>
      <c r="H13" s="9">
        <v>0</v>
      </c>
      <c r="I13" s="9">
        <v>0</v>
      </c>
      <c r="J13" s="9">
        <v>0</v>
      </c>
      <c r="K13" s="9">
        <v>130.40936500000001</v>
      </c>
      <c r="L13" s="9">
        <v>0</v>
      </c>
      <c r="M13" s="9">
        <v>55.8</v>
      </c>
      <c r="N13" s="9">
        <v>0</v>
      </c>
      <c r="O13" s="9">
        <v>0</v>
      </c>
      <c r="P13" s="9">
        <v>0</v>
      </c>
      <c r="Q13" s="9">
        <v>0</v>
      </c>
      <c r="R13" s="9">
        <v>0</v>
      </c>
      <c r="S13" s="9">
        <v>0</v>
      </c>
      <c r="T13" s="9">
        <v>0</v>
      </c>
      <c r="U13" s="9">
        <v>0</v>
      </c>
      <c r="V13" s="9">
        <v>0</v>
      </c>
      <c r="W13" s="9">
        <v>0</v>
      </c>
      <c r="X13" s="141">
        <v>186.20936499999999</v>
      </c>
    </row>
    <row r="14" spans="1:24" x14ac:dyDescent="0.35">
      <c r="A14" s="64" t="s">
        <v>23</v>
      </c>
      <c r="B14" s="9">
        <v>1310</v>
      </c>
      <c r="C14" s="9">
        <v>2698</v>
      </c>
      <c r="D14" s="9">
        <v>0</v>
      </c>
      <c r="E14" s="9">
        <v>0</v>
      </c>
      <c r="F14" s="9">
        <v>0</v>
      </c>
      <c r="G14" s="9">
        <v>0</v>
      </c>
      <c r="H14" s="9">
        <v>0</v>
      </c>
      <c r="I14" s="9">
        <v>0</v>
      </c>
      <c r="J14" s="9">
        <v>2696</v>
      </c>
      <c r="K14" s="9">
        <v>0</v>
      </c>
      <c r="L14" s="9">
        <v>0</v>
      </c>
      <c r="M14" s="9">
        <v>0</v>
      </c>
      <c r="N14" s="9">
        <v>0</v>
      </c>
      <c r="O14" s="9">
        <v>0</v>
      </c>
      <c r="P14" s="9">
        <v>1410</v>
      </c>
      <c r="Q14" s="9">
        <v>0</v>
      </c>
      <c r="R14" s="9">
        <v>0</v>
      </c>
      <c r="S14" s="9">
        <v>0</v>
      </c>
      <c r="T14" s="9">
        <v>0</v>
      </c>
      <c r="U14" s="9">
        <v>0</v>
      </c>
      <c r="V14" s="9">
        <v>0</v>
      </c>
      <c r="W14" s="9">
        <v>0</v>
      </c>
      <c r="X14" s="141">
        <v>8114</v>
      </c>
    </row>
    <row r="15" spans="1:24" x14ac:dyDescent="0.35">
      <c r="A15" s="64" t="s">
        <v>3722</v>
      </c>
      <c r="B15" s="9">
        <v>19</v>
      </c>
      <c r="C15" s="9">
        <v>15.7812</v>
      </c>
      <c r="D15" s="9">
        <v>0</v>
      </c>
      <c r="E15" s="9">
        <v>1.659</v>
      </c>
      <c r="F15" s="9">
        <v>0</v>
      </c>
      <c r="G15" s="9">
        <v>0</v>
      </c>
      <c r="H15" s="9">
        <v>10.005000000000001</v>
      </c>
      <c r="I15" s="9">
        <v>2.444</v>
      </c>
      <c r="J15" s="9">
        <v>8.2129999999999992</v>
      </c>
      <c r="K15" s="9">
        <v>20.782</v>
      </c>
      <c r="L15" s="9">
        <v>0.59899999999999998</v>
      </c>
      <c r="M15" s="9">
        <v>0</v>
      </c>
      <c r="N15" s="9">
        <v>0.24399999999999999</v>
      </c>
      <c r="O15" s="9">
        <v>1.4</v>
      </c>
      <c r="P15" s="9">
        <v>3.109</v>
      </c>
      <c r="Q15" s="9">
        <v>1.0680000000000001</v>
      </c>
      <c r="R15" s="9">
        <v>0</v>
      </c>
      <c r="S15" s="9">
        <v>0</v>
      </c>
      <c r="T15" s="9">
        <v>0</v>
      </c>
      <c r="U15" s="9">
        <v>0</v>
      </c>
      <c r="V15" s="9">
        <v>0</v>
      </c>
      <c r="W15" s="9">
        <v>79.464200000000005</v>
      </c>
      <c r="X15" s="141">
        <v>163.76840000000001</v>
      </c>
    </row>
    <row r="16" spans="1:24" x14ac:dyDescent="0.35">
      <c r="A16" s="64" t="s">
        <v>3723</v>
      </c>
      <c r="B16" s="9">
        <v>655.90000000000009</v>
      </c>
      <c r="C16" s="9">
        <v>1973.35</v>
      </c>
      <c r="D16" s="9">
        <v>0</v>
      </c>
      <c r="E16" s="9">
        <v>4.8024399999999998</v>
      </c>
      <c r="F16" s="9">
        <v>10</v>
      </c>
      <c r="G16" s="9">
        <v>0.11</v>
      </c>
      <c r="H16" s="9">
        <v>62.455359999999999</v>
      </c>
      <c r="I16" s="9">
        <v>2.8151999999999999</v>
      </c>
      <c r="J16" s="9">
        <v>54.6</v>
      </c>
      <c r="K16" s="9">
        <v>156.19999999999999</v>
      </c>
      <c r="L16" s="9">
        <v>231.90000000000003</v>
      </c>
      <c r="M16" s="9">
        <v>11.15485</v>
      </c>
      <c r="N16" s="9">
        <v>210.2</v>
      </c>
      <c r="O16" s="9">
        <v>27.661750000000001</v>
      </c>
      <c r="P16" s="9">
        <v>4.7216399999999998</v>
      </c>
      <c r="Q16" s="9">
        <v>31.988520000000001</v>
      </c>
      <c r="R16" s="9">
        <v>0</v>
      </c>
      <c r="S16" s="9">
        <v>0</v>
      </c>
      <c r="T16" s="9">
        <v>0</v>
      </c>
      <c r="U16" s="9">
        <v>104.4</v>
      </c>
      <c r="V16" s="9">
        <v>0</v>
      </c>
      <c r="W16" s="9">
        <v>258.12657999999999</v>
      </c>
      <c r="X16" s="141">
        <v>3800.38634</v>
      </c>
    </row>
    <row r="17" spans="1:24" ht="29" x14ac:dyDescent="0.35">
      <c r="A17" s="64" t="s">
        <v>26</v>
      </c>
      <c r="B17" s="9">
        <v>0</v>
      </c>
      <c r="C17" s="9">
        <v>0</v>
      </c>
      <c r="D17" s="9">
        <v>0</v>
      </c>
      <c r="E17" s="9">
        <v>0</v>
      </c>
      <c r="F17" s="9">
        <v>0</v>
      </c>
      <c r="G17" s="9">
        <v>0</v>
      </c>
      <c r="H17" s="9">
        <v>0</v>
      </c>
      <c r="I17" s="9">
        <v>0</v>
      </c>
      <c r="J17" s="9">
        <v>19.3</v>
      </c>
      <c r="K17" s="9">
        <v>169.32</v>
      </c>
      <c r="L17" s="9">
        <v>0</v>
      </c>
      <c r="M17" s="9">
        <v>0</v>
      </c>
      <c r="N17" s="9">
        <v>0</v>
      </c>
      <c r="O17" s="9">
        <v>0</v>
      </c>
      <c r="P17" s="9">
        <v>0</v>
      </c>
      <c r="Q17" s="9">
        <v>0</v>
      </c>
      <c r="R17" s="9">
        <v>0</v>
      </c>
      <c r="S17" s="9">
        <v>0</v>
      </c>
      <c r="T17" s="9">
        <v>0</v>
      </c>
      <c r="U17" s="9">
        <v>0</v>
      </c>
      <c r="V17" s="9">
        <v>0</v>
      </c>
      <c r="W17" s="9">
        <v>0</v>
      </c>
      <c r="X17" s="141">
        <v>188.62</v>
      </c>
    </row>
    <row r="18" spans="1:24" x14ac:dyDescent="0.35">
      <c r="A18" s="64" t="s">
        <v>27</v>
      </c>
      <c r="B18" s="9">
        <v>701.79999999999984</v>
      </c>
      <c r="C18" s="9">
        <v>1388.34</v>
      </c>
      <c r="D18" s="9">
        <v>218</v>
      </c>
      <c r="E18" s="9">
        <v>333.5</v>
      </c>
      <c r="F18" s="9">
        <v>86</v>
      </c>
      <c r="G18" s="9">
        <v>0</v>
      </c>
      <c r="H18" s="9">
        <v>24.81</v>
      </c>
      <c r="I18" s="9">
        <v>0</v>
      </c>
      <c r="J18" s="9">
        <v>56</v>
      </c>
      <c r="K18" s="9">
        <v>544.86</v>
      </c>
      <c r="L18" s="9">
        <v>0</v>
      </c>
      <c r="M18" s="9">
        <v>0</v>
      </c>
      <c r="N18" s="9">
        <v>17</v>
      </c>
      <c r="O18" s="9">
        <v>212.5</v>
      </c>
      <c r="P18" s="9">
        <v>276</v>
      </c>
      <c r="Q18" s="9">
        <v>0</v>
      </c>
      <c r="R18" s="9">
        <v>0</v>
      </c>
      <c r="S18" s="9">
        <v>0</v>
      </c>
      <c r="T18" s="9">
        <v>0</v>
      </c>
      <c r="U18" s="9">
        <v>0</v>
      </c>
      <c r="V18" s="9">
        <v>0</v>
      </c>
      <c r="W18" s="9">
        <v>502.32882714560208</v>
      </c>
      <c r="X18" s="141">
        <v>4361.1388271456017</v>
      </c>
    </row>
    <row r="19" spans="1:24" x14ac:dyDescent="0.35">
      <c r="A19" s="64" t="s">
        <v>28</v>
      </c>
      <c r="B19" s="9">
        <v>1873</v>
      </c>
      <c r="C19" s="9">
        <v>543</v>
      </c>
      <c r="D19" s="9">
        <v>0</v>
      </c>
      <c r="E19" s="9">
        <v>0</v>
      </c>
      <c r="F19" s="9">
        <v>0</v>
      </c>
      <c r="G19" s="9">
        <v>0</v>
      </c>
      <c r="H19" s="9">
        <v>625</v>
      </c>
      <c r="I19" s="9">
        <v>0</v>
      </c>
      <c r="J19" s="9">
        <v>220</v>
      </c>
      <c r="K19" s="9">
        <v>303</v>
      </c>
      <c r="L19" s="9">
        <v>0</v>
      </c>
      <c r="M19" s="9">
        <v>0</v>
      </c>
      <c r="N19" s="9">
        <v>1085</v>
      </c>
      <c r="O19" s="9">
        <v>79.7</v>
      </c>
      <c r="P19" s="9">
        <v>119.1</v>
      </c>
      <c r="Q19" s="9">
        <v>1509.3999999999999</v>
      </c>
      <c r="R19" s="9">
        <v>0</v>
      </c>
      <c r="S19" s="9">
        <v>1291</v>
      </c>
      <c r="T19" s="9">
        <v>2164</v>
      </c>
      <c r="U19" s="9">
        <v>0</v>
      </c>
      <c r="V19" s="9">
        <v>0</v>
      </c>
      <c r="W19" s="9">
        <v>1.673</v>
      </c>
      <c r="X19" s="141">
        <v>9813.8730000000014</v>
      </c>
    </row>
    <row r="20" spans="1:24" x14ac:dyDescent="0.35">
      <c r="A20" s="64" t="s">
        <v>3724</v>
      </c>
      <c r="B20" s="9">
        <v>6029.6</v>
      </c>
      <c r="C20" s="9">
        <v>12999.772430000001</v>
      </c>
      <c r="D20" s="9">
        <v>108.2</v>
      </c>
      <c r="E20" s="9">
        <v>3829.7090100000005</v>
      </c>
      <c r="F20" s="9">
        <v>44.9</v>
      </c>
      <c r="G20" s="9">
        <v>45.9</v>
      </c>
      <c r="H20" s="9">
        <v>2129.4</v>
      </c>
      <c r="I20" s="9">
        <v>2004.531555</v>
      </c>
      <c r="J20" s="9">
        <v>4108.4519399999999</v>
      </c>
      <c r="K20" s="9">
        <v>5229.4623999999994</v>
      </c>
      <c r="L20" s="9">
        <v>2267.5</v>
      </c>
      <c r="M20" s="9">
        <v>473.12185999999997</v>
      </c>
      <c r="N20" s="9">
        <v>2010.2430199999999</v>
      </c>
      <c r="O20" s="9">
        <v>2708.3395399999999</v>
      </c>
      <c r="P20" s="9">
        <v>1745.11904</v>
      </c>
      <c r="Q20" s="9">
        <v>1567.4811599999998</v>
      </c>
      <c r="R20" s="9">
        <v>0</v>
      </c>
      <c r="S20" s="9">
        <v>0</v>
      </c>
      <c r="T20" s="9">
        <v>0</v>
      </c>
      <c r="U20" s="9">
        <v>0</v>
      </c>
      <c r="V20" s="9">
        <v>49.680999999999997</v>
      </c>
      <c r="W20" s="9">
        <v>0</v>
      </c>
      <c r="X20" s="141">
        <v>47351.412955000007</v>
      </c>
    </row>
    <row r="21" spans="1:24" ht="29" x14ac:dyDescent="0.35">
      <c r="A21" s="64" t="s">
        <v>30</v>
      </c>
      <c r="B21" s="9">
        <v>10.119999999999999</v>
      </c>
      <c r="C21" s="9">
        <v>57.8</v>
      </c>
      <c r="D21" s="9">
        <v>0</v>
      </c>
      <c r="E21" s="9">
        <v>124.5</v>
      </c>
      <c r="F21" s="9">
        <v>178</v>
      </c>
      <c r="G21" s="9">
        <v>0</v>
      </c>
      <c r="H21" s="9">
        <v>28</v>
      </c>
      <c r="I21" s="9">
        <v>12.5</v>
      </c>
      <c r="J21" s="9">
        <v>288.5</v>
      </c>
      <c r="K21" s="9">
        <v>1556.7</v>
      </c>
      <c r="L21" s="9">
        <v>97.8</v>
      </c>
      <c r="M21" s="9">
        <v>130</v>
      </c>
      <c r="N21" s="9">
        <v>0</v>
      </c>
      <c r="O21" s="9">
        <v>42.7</v>
      </c>
      <c r="P21" s="9">
        <v>146.1</v>
      </c>
      <c r="Q21" s="9">
        <v>0</v>
      </c>
      <c r="R21" s="9">
        <v>0</v>
      </c>
      <c r="S21" s="9">
        <v>0</v>
      </c>
      <c r="T21" s="9">
        <v>0</v>
      </c>
      <c r="U21" s="9">
        <v>0</v>
      </c>
      <c r="V21" s="9">
        <v>0</v>
      </c>
      <c r="W21" s="9">
        <v>631.93447000000003</v>
      </c>
      <c r="X21" s="141">
        <v>3304.6544699999999</v>
      </c>
    </row>
    <row r="22" spans="1:24" ht="29" x14ac:dyDescent="0.35">
      <c r="A22" s="64" t="s">
        <v>31</v>
      </c>
      <c r="B22" s="9">
        <v>0</v>
      </c>
      <c r="C22" s="9">
        <v>169.5</v>
      </c>
      <c r="D22" s="9">
        <v>0</v>
      </c>
      <c r="E22" s="9">
        <v>0</v>
      </c>
      <c r="F22" s="9">
        <v>0</v>
      </c>
      <c r="G22" s="9">
        <v>0</v>
      </c>
      <c r="H22" s="9">
        <v>20</v>
      </c>
      <c r="I22" s="9">
        <v>0</v>
      </c>
      <c r="J22" s="9">
        <v>0</v>
      </c>
      <c r="K22" s="9">
        <v>15</v>
      </c>
      <c r="L22" s="9">
        <v>0</v>
      </c>
      <c r="M22" s="9">
        <v>0</v>
      </c>
      <c r="N22" s="9">
        <v>0</v>
      </c>
      <c r="O22" s="9">
        <v>0</v>
      </c>
      <c r="P22" s="9">
        <v>0</v>
      </c>
      <c r="Q22" s="9">
        <v>0</v>
      </c>
      <c r="R22" s="9">
        <v>0</v>
      </c>
      <c r="S22" s="9">
        <v>0</v>
      </c>
      <c r="T22" s="9">
        <v>687</v>
      </c>
      <c r="U22" s="9">
        <v>0</v>
      </c>
      <c r="V22" s="9">
        <v>0</v>
      </c>
      <c r="W22" s="9">
        <v>93.952700000000021</v>
      </c>
      <c r="X22" s="141">
        <v>985.45270000000005</v>
      </c>
    </row>
    <row r="23" spans="1:24" x14ac:dyDescent="0.35">
      <c r="A23" s="64" t="s">
        <v>32</v>
      </c>
      <c r="B23" s="9">
        <v>5506.0999999999995</v>
      </c>
      <c r="C23" s="9">
        <v>846.89</v>
      </c>
      <c r="D23" s="9">
        <v>653</v>
      </c>
      <c r="E23" s="9">
        <v>0</v>
      </c>
      <c r="F23" s="9">
        <v>772</v>
      </c>
      <c r="G23" s="9">
        <v>1794</v>
      </c>
      <c r="H23" s="9">
        <v>753</v>
      </c>
      <c r="I23" s="9">
        <v>514</v>
      </c>
      <c r="J23" s="9">
        <v>2933.3</v>
      </c>
      <c r="K23" s="9">
        <v>6649.65</v>
      </c>
      <c r="L23" s="9">
        <v>13.4</v>
      </c>
      <c r="M23" s="9">
        <v>1821.6</v>
      </c>
      <c r="N23" s="9">
        <v>0</v>
      </c>
      <c r="O23" s="9">
        <v>0</v>
      </c>
      <c r="P23" s="9">
        <v>357</v>
      </c>
      <c r="Q23" s="9">
        <v>0</v>
      </c>
      <c r="R23" s="9">
        <v>0</v>
      </c>
      <c r="S23" s="9">
        <v>0</v>
      </c>
      <c r="T23" s="9">
        <v>0</v>
      </c>
      <c r="U23" s="9">
        <v>0</v>
      </c>
      <c r="V23" s="9">
        <v>0</v>
      </c>
      <c r="W23" s="9">
        <v>19.742000000000001</v>
      </c>
      <c r="X23" s="141">
        <v>22633.682000000001</v>
      </c>
    </row>
    <row r="24" spans="1:24" ht="29" x14ac:dyDescent="0.35">
      <c r="A24" s="64" t="s">
        <v>33</v>
      </c>
      <c r="B24" s="9">
        <v>0</v>
      </c>
      <c r="C24" s="9">
        <v>0</v>
      </c>
      <c r="D24" s="9">
        <v>0</v>
      </c>
      <c r="E24" s="9">
        <v>0</v>
      </c>
      <c r="F24" s="9">
        <v>0</v>
      </c>
      <c r="G24" s="9">
        <v>0</v>
      </c>
      <c r="H24" s="9">
        <v>0</v>
      </c>
      <c r="I24" s="9">
        <v>0</v>
      </c>
      <c r="J24" s="9">
        <v>0</v>
      </c>
      <c r="K24" s="9">
        <v>0</v>
      </c>
      <c r="L24" s="9">
        <v>0</v>
      </c>
      <c r="M24" s="9">
        <v>0</v>
      </c>
      <c r="N24" s="9">
        <v>0</v>
      </c>
      <c r="O24" s="9">
        <v>0</v>
      </c>
      <c r="P24" s="9">
        <v>0</v>
      </c>
      <c r="Q24" s="9">
        <v>0</v>
      </c>
      <c r="R24" s="9">
        <v>0</v>
      </c>
      <c r="S24" s="9">
        <v>0</v>
      </c>
      <c r="T24" s="9">
        <v>0</v>
      </c>
      <c r="U24" s="9">
        <v>0</v>
      </c>
      <c r="V24" s="9">
        <v>0</v>
      </c>
      <c r="W24" s="9">
        <v>0</v>
      </c>
      <c r="X24" s="141">
        <v>0</v>
      </c>
    </row>
    <row r="25" spans="1:24" ht="26" x14ac:dyDescent="0.35">
      <c r="A25" s="67" t="s">
        <v>3725</v>
      </c>
      <c r="B25" s="9">
        <v>0</v>
      </c>
      <c r="C25" s="9">
        <v>0</v>
      </c>
      <c r="D25" s="9">
        <v>0</v>
      </c>
      <c r="E25" s="9">
        <v>0</v>
      </c>
      <c r="F25" s="9">
        <v>0</v>
      </c>
      <c r="G25" s="9">
        <v>0</v>
      </c>
      <c r="H25" s="9">
        <v>0</v>
      </c>
      <c r="I25" s="9">
        <v>0</v>
      </c>
      <c r="J25" s="9">
        <v>0</v>
      </c>
      <c r="K25" s="9">
        <v>0</v>
      </c>
      <c r="L25" s="9">
        <v>0</v>
      </c>
      <c r="M25" s="9">
        <v>0</v>
      </c>
      <c r="N25" s="9">
        <v>0</v>
      </c>
      <c r="O25" s="9">
        <v>0</v>
      </c>
      <c r="P25" s="9">
        <v>0</v>
      </c>
      <c r="Q25" s="9">
        <v>0</v>
      </c>
      <c r="R25" s="9">
        <v>6648.4080000000004</v>
      </c>
      <c r="S25" s="9">
        <v>0</v>
      </c>
      <c r="T25" s="9">
        <v>0</v>
      </c>
      <c r="U25" s="9">
        <v>0</v>
      </c>
      <c r="V25" s="9">
        <v>0</v>
      </c>
      <c r="W25" s="9">
        <v>0</v>
      </c>
      <c r="X25" s="141">
        <v>6648.4080000000004</v>
      </c>
    </row>
    <row r="26" spans="1:24" ht="29" x14ac:dyDescent="0.35">
      <c r="A26" s="64" t="s">
        <v>3726</v>
      </c>
      <c r="B26" s="9">
        <v>1625.21</v>
      </c>
      <c r="C26" s="9">
        <v>2546.3649999999998</v>
      </c>
      <c r="D26" s="9">
        <v>12.401400000000001</v>
      </c>
      <c r="E26" s="9">
        <v>7104.4749999999995</v>
      </c>
      <c r="F26" s="9">
        <v>203.19400000000002</v>
      </c>
      <c r="G26" s="9">
        <v>118.74120000000001</v>
      </c>
      <c r="H26" s="9">
        <v>2062.3049999999998</v>
      </c>
      <c r="I26" s="9">
        <v>3323.02</v>
      </c>
      <c r="J26" s="9">
        <v>11063</v>
      </c>
      <c r="K26" s="9">
        <v>5839.0470000000005</v>
      </c>
      <c r="L26" s="9">
        <v>3631.29</v>
      </c>
      <c r="M26" s="9">
        <v>457.47739999999999</v>
      </c>
      <c r="N26" s="9">
        <v>1250.0909999999999</v>
      </c>
      <c r="O26" s="9">
        <v>5117.3650000000007</v>
      </c>
      <c r="P26" s="9">
        <v>6719.18</v>
      </c>
      <c r="Q26" s="9">
        <v>1607.85</v>
      </c>
      <c r="R26" s="9">
        <v>0</v>
      </c>
      <c r="S26" s="9">
        <v>0</v>
      </c>
      <c r="T26" s="9">
        <v>0</v>
      </c>
      <c r="U26" s="9">
        <v>0</v>
      </c>
      <c r="V26" s="9">
        <v>0</v>
      </c>
      <c r="W26" s="9">
        <v>0</v>
      </c>
      <c r="X26" s="141">
        <v>52681.012000000002</v>
      </c>
    </row>
    <row r="27" spans="1:24" x14ac:dyDescent="0.35">
      <c r="A27" s="68" t="s">
        <v>36</v>
      </c>
      <c r="B27" s="142">
        <v>19830.077800990141</v>
      </c>
      <c r="C27" s="142">
        <v>29502.598149999998</v>
      </c>
      <c r="D27" s="142">
        <v>2126.5014000000006</v>
      </c>
      <c r="E27" s="142">
        <v>17136.62385</v>
      </c>
      <c r="F27" s="142">
        <v>1858.89624</v>
      </c>
      <c r="G27" s="142">
        <v>2172.2215499999998</v>
      </c>
      <c r="H27" s="142">
        <v>7702.0563600000005</v>
      </c>
      <c r="I27" s="142">
        <v>6556.2157549999993</v>
      </c>
      <c r="J27" s="142">
        <v>27632.051939999998</v>
      </c>
      <c r="K27" s="142">
        <v>41062.993764999999</v>
      </c>
      <c r="L27" s="142">
        <v>8496.1020000000008</v>
      </c>
      <c r="M27" s="142">
        <v>3151.9193100000002</v>
      </c>
      <c r="N27" s="142">
        <v>9894.7860199999996</v>
      </c>
      <c r="O27" s="142">
        <v>10792.88529</v>
      </c>
      <c r="P27" s="142">
        <v>11689.918680000001</v>
      </c>
      <c r="Q27" s="142">
        <v>5416.6626799999995</v>
      </c>
      <c r="R27" s="142">
        <v>6648.4080000000004</v>
      </c>
      <c r="S27" s="142">
        <v>1291</v>
      </c>
      <c r="T27" s="142">
        <v>2851</v>
      </c>
      <c r="U27" s="142">
        <v>104.4</v>
      </c>
      <c r="V27" s="142">
        <v>49.680999999999997</v>
      </c>
      <c r="W27" s="142">
        <v>5356.2729280000012</v>
      </c>
      <c r="X27" s="17">
        <v>221323.27271899016</v>
      </c>
    </row>
    <row r="29" spans="1:24" x14ac:dyDescent="0.35">
      <c r="A29" s="18" t="s">
        <v>3820</v>
      </c>
    </row>
  </sheetData>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33"/>
  <sheetViews>
    <sheetView workbookViewId="0">
      <selection activeCell="B9" sqref="B9"/>
    </sheetView>
  </sheetViews>
  <sheetFormatPr defaultColWidth="10.81640625" defaultRowHeight="14.5" x14ac:dyDescent="0.35"/>
  <cols>
    <col min="1" max="1" width="23.453125" customWidth="1"/>
    <col min="2" max="2" width="18.453125" customWidth="1"/>
    <col min="3" max="3" width="14.54296875" customWidth="1"/>
    <col min="4" max="4" width="16.453125" customWidth="1"/>
    <col min="257" max="257" width="23.453125" customWidth="1"/>
    <col min="258" max="258" width="18.453125" customWidth="1"/>
    <col min="259" max="259" width="14.54296875" customWidth="1"/>
    <col min="260" max="260" width="16.453125" customWidth="1"/>
    <col min="513" max="513" width="23.453125" customWidth="1"/>
    <col min="514" max="514" width="18.453125" customWidth="1"/>
    <col min="515" max="515" width="14.54296875" customWidth="1"/>
    <col min="516" max="516" width="16.453125" customWidth="1"/>
    <col min="769" max="769" width="23.453125" customWidth="1"/>
    <col min="770" max="770" width="18.453125" customWidth="1"/>
    <col min="771" max="771" width="14.54296875" customWidth="1"/>
    <col min="772" max="772" width="16.453125" customWidth="1"/>
    <col min="1025" max="1025" width="23.453125" customWidth="1"/>
    <col min="1026" max="1026" width="18.453125" customWidth="1"/>
    <col min="1027" max="1027" width="14.54296875" customWidth="1"/>
    <col min="1028" max="1028" width="16.453125" customWidth="1"/>
    <col min="1281" max="1281" width="23.453125" customWidth="1"/>
    <col min="1282" max="1282" width="18.453125" customWidth="1"/>
    <col min="1283" max="1283" width="14.54296875" customWidth="1"/>
    <col min="1284" max="1284" width="16.453125" customWidth="1"/>
    <col min="1537" max="1537" width="23.453125" customWidth="1"/>
    <col min="1538" max="1538" width="18.453125" customWidth="1"/>
    <col min="1539" max="1539" width="14.54296875" customWidth="1"/>
    <col min="1540" max="1540" width="16.453125" customWidth="1"/>
    <col min="1793" max="1793" width="23.453125" customWidth="1"/>
    <col min="1794" max="1794" width="18.453125" customWidth="1"/>
    <col min="1795" max="1795" width="14.54296875" customWidth="1"/>
    <col min="1796" max="1796" width="16.453125" customWidth="1"/>
    <col min="2049" max="2049" width="23.453125" customWidth="1"/>
    <col min="2050" max="2050" width="18.453125" customWidth="1"/>
    <col min="2051" max="2051" width="14.54296875" customWidth="1"/>
    <col min="2052" max="2052" width="16.453125" customWidth="1"/>
    <col min="2305" max="2305" width="23.453125" customWidth="1"/>
    <col min="2306" max="2306" width="18.453125" customWidth="1"/>
    <col min="2307" max="2307" width="14.54296875" customWidth="1"/>
    <col min="2308" max="2308" width="16.453125" customWidth="1"/>
    <col min="2561" max="2561" width="23.453125" customWidth="1"/>
    <col min="2562" max="2562" width="18.453125" customWidth="1"/>
    <col min="2563" max="2563" width="14.54296875" customWidth="1"/>
    <col min="2564" max="2564" width="16.453125" customWidth="1"/>
    <col min="2817" max="2817" width="23.453125" customWidth="1"/>
    <col min="2818" max="2818" width="18.453125" customWidth="1"/>
    <col min="2819" max="2819" width="14.54296875" customWidth="1"/>
    <col min="2820" max="2820" width="16.453125" customWidth="1"/>
    <col min="3073" max="3073" width="23.453125" customWidth="1"/>
    <col min="3074" max="3074" width="18.453125" customWidth="1"/>
    <col min="3075" max="3075" width="14.54296875" customWidth="1"/>
    <col min="3076" max="3076" width="16.453125" customWidth="1"/>
    <col min="3329" max="3329" width="23.453125" customWidth="1"/>
    <col min="3330" max="3330" width="18.453125" customWidth="1"/>
    <col min="3331" max="3331" width="14.54296875" customWidth="1"/>
    <col min="3332" max="3332" width="16.453125" customWidth="1"/>
    <col min="3585" max="3585" width="23.453125" customWidth="1"/>
    <col min="3586" max="3586" width="18.453125" customWidth="1"/>
    <col min="3587" max="3587" width="14.54296875" customWidth="1"/>
    <col min="3588" max="3588" width="16.453125" customWidth="1"/>
    <col min="3841" max="3841" width="23.453125" customWidth="1"/>
    <col min="3842" max="3842" width="18.453125" customWidth="1"/>
    <col min="3843" max="3843" width="14.54296875" customWidth="1"/>
    <col min="3844" max="3844" width="16.453125" customWidth="1"/>
    <col min="4097" max="4097" width="23.453125" customWidth="1"/>
    <col min="4098" max="4098" width="18.453125" customWidth="1"/>
    <col min="4099" max="4099" width="14.54296875" customWidth="1"/>
    <col min="4100" max="4100" width="16.453125" customWidth="1"/>
    <col min="4353" max="4353" width="23.453125" customWidth="1"/>
    <col min="4354" max="4354" width="18.453125" customWidth="1"/>
    <col min="4355" max="4355" width="14.54296875" customWidth="1"/>
    <col min="4356" max="4356" width="16.453125" customWidth="1"/>
    <col min="4609" max="4609" width="23.453125" customWidth="1"/>
    <col min="4610" max="4610" width="18.453125" customWidth="1"/>
    <col min="4611" max="4611" width="14.54296875" customWidth="1"/>
    <col min="4612" max="4612" width="16.453125" customWidth="1"/>
    <col min="4865" max="4865" width="23.453125" customWidth="1"/>
    <col min="4866" max="4866" width="18.453125" customWidth="1"/>
    <col min="4867" max="4867" width="14.54296875" customWidth="1"/>
    <col min="4868" max="4868" width="16.453125" customWidth="1"/>
    <col min="5121" max="5121" width="23.453125" customWidth="1"/>
    <col min="5122" max="5122" width="18.453125" customWidth="1"/>
    <col min="5123" max="5123" width="14.54296875" customWidth="1"/>
    <col min="5124" max="5124" width="16.453125" customWidth="1"/>
    <col min="5377" max="5377" width="23.453125" customWidth="1"/>
    <col min="5378" max="5378" width="18.453125" customWidth="1"/>
    <col min="5379" max="5379" width="14.54296875" customWidth="1"/>
    <col min="5380" max="5380" width="16.453125" customWidth="1"/>
    <col min="5633" max="5633" width="23.453125" customWidth="1"/>
    <col min="5634" max="5634" width="18.453125" customWidth="1"/>
    <col min="5635" max="5635" width="14.54296875" customWidth="1"/>
    <col min="5636" max="5636" width="16.453125" customWidth="1"/>
    <col min="5889" max="5889" width="23.453125" customWidth="1"/>
    <col min="5890" max="5890" width="18.453125" customWidth="1"/>
    <col min="5891" max="5891" width="14.54296875" customWidth="1"/>
    <col min="5892" max="5892" width="16.453125" customWidth="1"/>
    <col min="6145" max="6145" width="23.453125" customWidth="1"/>
    <col min="6146" max="6146" width="18.453125" customWidth="1"/>
    <col min="6147" max="6147" width="14.54296875" customWidth="1"/>
    <col min="6148" max="6148" width="16.453125" customWidth="1"/>
    <col min="6401" max="6401" width="23.453125" customWidth="1"/>
    <col min="6402" max="6402" width="18.453125" customWidth="1"/>
    <col min="6403" max="6403" width="14.54296875" customWidth="1"/>
    <col min="6404" max="6404" width="16.453125" customWidth="1"/>
    <col min="6657" max="6657" width="23.453125" customWidth="1"/>
    <col min="6658" max="6658" width="18.453125" customWidth="1"/>
    <col min="6659" max="6659" width="14.54296875" customWidth="1"/>
    <col min="6660" max="6660" width="16.453125" customWidth="1"/>
    <col min="6913" max="6913" width="23.453125" customWidth="1"/>
    <col min="6914" max="6914" width="18.453125" customWidth="1"/>
    <col min="6915" max="6915" width="14.54296875" customWidth="1"/>
    <col min="6916" max="6916" width="16.453125" customWidth="1"/>
    <col min="7169" max="7169" width="23.453125" customWidth="1"/>
    <col min="7170" max="7170" width="18.453125" customWidth="1"/>
    <col min="7171" max="7171" width="14.54296875" customWidth="1"/>
    <col min="7172" max="7172" width="16.453125" customWidth="1"/>
    <col min="7425" max="7425" width="23.453125" customWidth="1"/>
    <col min="7426" max="7426" width="18.453125" customWidth="1"/>
    <col min="7427" max="7427" width="14.54296875" customWidth="1"/>
    <col min="7428" max="7428" width="16.453125" customWidth="1"/>
    <col min="7681" max="7681" width="23.453125" customWidth="1"/>
    <col min="7682" max="7682" width="18.453125" customWidth="1"/>
    <col min="7683" max="7683" width="14.54296875" customWidth="1"/>
    <col min="7684" max="7684" width="16.453125" customWidth="1"/>
    <col min="7937" max="7937" width="23.453125" customWidth="1"/>
    <col min="7938" max="7938" width="18.453125" customWidth="1"/>
    <col min="7939" max="7939" width="14.54296875" customWidth="1"/>
    <col min="7940" max="7940" width="16.453125" customWidth="1"/>
    <col min="8193" max="8193" width="23.453125" customWidth="1"/>
    <col min="8194" max="8194" width="18.453125" customWidth="1"/>
    <col min="8195" max="8195" width="14.54296875" customWidth="1"/>
    <col min="8196" max="8196" width="16.453125" customWidth="1"/>
    <col min="8449" max="8449" width="23.453125" customWidth="1"/>
    <col min="8450" max="8450" width="18.453125" customWidth="1"/>
    <col min="8451" max="8451" width="14.54296875" customWidth="1"/>
    <col min="8452" max="8452" width="16.453125" customWidth="1"/>
    <col min="8705" max="8705" width="23.453125" customWidth="1"/>
    <col min="8706" max="8706" width="18.453125" customWidth="1"/>
    <col min="8707" max="8707" width="14.54296875" customWidth="1"/>
    <col min="8708" max="8708" width="16.453125" customWidth="1"/>
    <col min="8961" max="8961" width="23.453125" customWidth="1"/>
    <col min="8962" max="8962" width="18.453125" customWidth="1"/>
    <col min="8963" max="8963" width="14.54296875" customWidth="1"/>
    <col min="8964" max="8964" width="16.453125" customWidth="1"/>
    <col min="9217" max="9217" width="23.453125" customWidth="1"/>
    <col min="9218" max="9218" width="18.453125" customWidth="1"/>
    <col min="9219" max="9219" width="14.54296875" customWidth="1"/>
    <col min="9220" max="9220" width="16.453125" customWidth="1"/>
    <col min="9473" max="9473" width="23.453125" customWidth="1"/>
    <col min="9474" max="9474" width="18.453125" customWidth="1"/>
    <col min="9475" max="9475" width="14.54296875" customWidth="1"/>
    <col min="9476" max="9476" width="16.453125" customWidth="1"/>
    <col min="9729" max="9729" width="23.453125" customWidth="1"/>
    <col min="9730" max="9730" width="18.453125" customWidth="1"/>
    <col min="9731" max="9731" width="14.54296875" customWidth="1"/>
    <col min="9732" max="9732" width="16.453125" customWidth="1"/>
    <col min="9985" max="9985" width="23.453125" customWidth="1"/>
    <col min="9986" max="9986" width="18.453125" customWidth="1"/>
    <col min="9987" max="9987" width="14.54296875" customWidth="1"/>
    <col min="9988" max="9988" width="16.453125" customWidth="1"/>
    <col min="10241" max="10241" width="23.453125" customWidth="1"/>
    <col min="10242" max="10242" width="18.453125" customWidth="1"/>
    <col min="10243" max="10243" width="14.54296875" customWidth="1"/>
    <col min="10244" max="10244" width="16.453125" customWidth="1"/>
    <col min="10497" max="10497" width="23.453125" customWidth="1"/>
    <col min="10498" max="10498" width="18.453125" customWidth="1"/>
    <col min="10499" max="10499" width="14.54296875" customWidth="1"/>
    <col min="10500" max="10500" width="16.453125" customWidth="1"/>
    <col min="10753" max="10753" width="23.453125" customWidth="1"/>
    <col min="10754" max="10754" width="18.453125" customWidth="1"/>
    <col min="10755" max="10755" width="14.54296875" customWidth="1"/>
    <col min="10756" max="10756" width="16.453125" customWidth="1"/>
    <col min="11009" max="11009" width="23.453125" customWidth="1"/>
    <col min="11010" max="11010" width="18.453125" customWidth="1"/>
    <col min="11011" max="11011" width="14.54296875" customWidth="1"/>
    <col min="11012" max="11012" width="16.453125" customWidth="1"/>
    <col min="11265" max="11265" width="23.453125" customWidth="1"/>
    <col min="11266" max="11266" width="18.453125" customWidth="1"/>
    <col min="11267" max="11267" width="14.54296875" customWidth="1"/>
    <col min="11268" max="11268" width="16.453125" customWidth="1"/>
    <col min="11521" max="11521" width="23.453125" customWidth="1"/>
    <col min="11522" max="11522" width="18.453125" customWidth="1"/>
    <col min="11523" max="11523" width="14.54296875" customWidth="1"/>
    <col min="11524" max="11524" width="16.453125" customWidth="1"/>
    <col min="11777" max="11777" width="23.453125" customWidth="1"/>
    <col min="11778" max="11778" width="18.453125" customWidth="1"/>
    <col min="11779" max="11779" width="14.54296875" customWidth="1"/>
    <col min="11780" max="11780" width="16.453125" customWidth="1"/>
    <col min="12033" max="12033" width="23.453125" customWidth="1"/>
    <col min="12034" max="12034" width="18.453125" customWidth="1"/>
    <col min="12035" max="12035" width="14.54296875" customWidth="1"/>
    <col min="12036" max="12036" width="16.453125" customWidth="1"/>
    <col min="12289" max="12289" width="23.453125" customWidth="1"/>
    <col min="12290" max="12290" width="18.453125" customWidth="1"/>
    <col min="12291" max="12291" width="14.54296875" customWidth="1"/>
    <col min="12292" max="12292" width="16.453125" customWidth="1"/>
    <col min="12545" max="12545" width="23.453125" customWidth="1"/>
    <col min="12546" max="12546" width="18.453125" customWidth="1"/>
    <col min="12547" max="12547" width="14.54296875" customWidth="1"/>
    <col min="12548" max="12548" width="16.453125" customWidth="1"/>
    <col min="12801" max="12801" width="23.453125" customWidth="1"/>
    <col min="12802" max="12802" width="18.453125" customWidth="1"/>
    <col min="12803" max="12803" width="14.54296875" customWidth="1"/>
    <col min="12804" max="12804" width="16.453125" customWidth="1"/>
    <col min="13057" max="13057" width="23.453125" customWidth="1"/>
    <col min="13058" max="13058" width="18.453125" customWidth="1"/>
    <col min="13059" max="13059" width="14.54296875" customWidth="1"/>
    <col min="13060" max="13060" width="16.453125" customWidth="1"/>
    <col min="13313" max="13313" width="23.453125" customWidth="1"/>
    <col min="13314" max="13314" width="18.453125" customWidth="1"/>
    <col min="13315" max="13315" width="14.54296875" customWidth="1"/>
    <col min="13316" max="13316" width="16.453125" customWidth="1"/>
    <col min="13569" max="13569" width="23.453125" customWidth="1"/>
    <col min="13570" max="13570" width="18.453125" customWidth="1"/>
    <col min="13571" max="13571" width="14.54296875" customWidth="1"/>
    <col min="13572" max="13572" width="16.453125" customWidth="1"/>
    <col min="13825" max="13825" width="23.453125" customWidth="1"/>
    <col min="13826" max="13826" width="18.453125" customWidth="1"/>
    <col min="13827" max="13827" width="14.54296875" customWidth="1"/>
    <col min="13828" max="13828" width="16.453125" customWidth="1"/>
    <col min="14081" max="14081" width="23.453125" customWidth="1"/>
    <col min="14082" max="14082" width="18.453125" customWidth="1"/>
    <col min="14083" max="14083" width="14.54296875" customWidth="1"/>
    <col min="14084" max="14084" width="16.453125" customWidth="1"/>
    <col min="14337" max="14337" width="23.453125" customWidth="1"/>
    <col min="14338" max="14338" width="18.453125" customWidth="1"/>
    <col min="14339" max="14339" width="14.54296875" customWidth="1"/>
    <col min="14340" max="14340" width="16.453125" customWidth="1"/>
    <col min="14593" max="14593" width="23.453125" customWidth="1"/>
    <col min="14594" max="14594" width="18.453125" customWidth="1"/>
    <col min="14595" max="14595" width="14.54296875" customWidth="1"/>
    <col min="14596" max="14596" width="16.453125" customWidth="1"/>
    <col min="14849" max="14849" width="23.453125" customWidth="1"/>
    <col min="14850" max="14850" width="18.453125" customWidth="1"/>
    <col min="14851" max="14851" width="14.54296875" customWidth="1"/>
    <col min="14852" max="14852" width="16.453125" customWidth="1"/>
    <col min="15105" max="15105" width="23.453125" customWidth="1"/>
    <col min="15106" max="15106" width="18.453125" customWidth="1"/>
    <col min="15107" max="15107" width="14.54296875" customWidth="1"/>
    <col min="15108" max="15108" width="16.453125" customWidth="1"/>
    <col min="15361" max="15361" width="23.453125" customWidth="1"/>
    <col min="15362" max="15362" width="18.453125" customWidth="1"/>
    <col min="15363" max="15363" width="14.54296875" customWidth="1"/>
    <col min="15364" max="15364" width="16.453125" customWidth="1"/>
    <col min="15617" max="15617" width="23.453125" customWidth="1"/>
    <col min="15618" max="15618" width="18.453125" customWidth="1"/>
    <col min="15619" max="15619" width="14.54296875" customWidth="1"/>
    <col min="15620" max="15620" width="16.453125" customWidth="1"/>
    <col min="15873" max="15873" width="23.453125" customWidth="1"/>
    <col min="15874" max="15874" width="18.453125" customWidth="1"/>
    <col min="15875" max="15875" width="14.54296875" customWidth="1"/>
    <col min="15876" max="15876" width="16.453125" customWidth="1"/>
    <col min="16129" max="16129" width="23.453125" customWidth="1"/>
    <col min="16130" max="16130" width="18.453125" customWidth="1"/>
    <col min="16131" max="16131" width="14.54296875" customWidth="1"/>
    <col min="16132" max="16132" width="16.453125" customWidth="1"/>
  </cols>
  <sheetData>
    <row r="1" spans="1:11" ht="18" x14ac:dyDescent="0.4">
      <c r="A1" s="1" t="s">
        <v>3727</v>
      </c>
    </row>
    <row r="2" spans="1:11" ht="15.5" x14ac:dyDescent="0.35">
      <c r="A2" s="115" t="s">
        <v>7475</v>
      </c>
      <c r="B2" s="2"/>
    </row>
    <row r="4" spans="1:11" x14ac:dyDescent="0.35">
      <c r="A4" s="6" t="s">
        <v>3826</v>
      </c>
    </row>
    <row r="6" spans="1:11" x14ac:dyDescent="0.35">
      <c r="B6" s="286" t="s">
        <v>3728</v>
      </c>
      <c r="C6" s="287"/>
      <c r="D6" s="69"/>
    </row>
    <row r="7" spans="1:11" x14ac:dyDescent="0.35">
      <c r="A7" s="4"/>
      <c r="B7" s="70" t="s">
        <v>55</v>
      </c>
      <c r="C7" s="70" t="s">
        <v>58</v>
      </c>
      <c r="D7" s="70" t="s">
        <v>36</v>
      </c>
    </row>
    <row r="8" spans="1:11" x14ac:dyDescent="0.35">
      <c r="A8" s="7" t="s">
        <v>16</v>
      </c>
      <c r="B8" s="8">
        <v>905.31525000000022</v>
      </c>
      <c r="C8" s="8">
        <v>905.31525000000022</v>
      </c>
      <c r="D8" s="65">
        <v>1810.6305000000004</v>
      </c>
      <c r="F8" s="2"/>
      <c r="I8" s="10"/>
    </row>
    <row r="9" spans="1:11" x14ac:dyDescent="0.35">
      <c r="A9" s="7" t="s">
        <v>17</v>
      </c>
      <c r="B9" s="9">
        <v>8223.1867899999997</v>
      </c>
      <c r="C9" s="9">
        <v>0</v>
      </c>
      <c r="D9" s="65">
        <v>8275.1867899999997</v>
      </c>
      <c r="I9" s="10"/>
      <c r="K9" s="3"/>
    </row>
    <row r="10" spans="1:11" x14ac:dyDescent="0.35">
      <c r="A10" s="7" t="s">
        <v>18</v>
      </c>
      <c r="B10" s="9">
        <v>0</v>
      </c>
      <c r="C10" s="9">
        <v>20858.753999999997</v>
      </c>
      <c r="D10" s="65">
        <v>20858.753999999997</v>
      </c>
      <c r="I10" s="10"/>
    </row>
    <row r="11" spans="1:11" x14ac:dyDescent="0.35">
      <c r="A11" s="7" t="s">
        <v>19</v>
      </c>
      <c r="B11" s="9">
        <v>170.34311999999997</v>
      </c>
      <c r="C11" s="9">
        <v>0</v>
      </c>
      <c r="D11" s="65">
        <v>170.34312</v>
      </c>
      <c r="I11" s="10"/>
    </row>
    <row r="12" spans="1:11" x14ac:dyDescent="0.35">
      <c r="A12" s="7" t="s">
        <v>20</v>
      </c>
      <c r="B12" s="9">
        <v>0</v>
      </c>
      <c r="C12" s="9">
        <v>29986.178251844558</v>
      </c>
      <c r="D12" s="65">
        <v>29934.178251844558</v>
      </c>
      <c r="I12" s="10"/>
    </row>
    <row r="13" spans="1:11" x14ac:dyDescent="0.35">
      <c r="A13" s="7" t="s">
        <v>21</v>
      </c>
      <c r="B13" s="9">
        <v>41.561999999999998</v>
      </c>
      <c r="C13" s="9">
        <v>0</v>
      </c>
      <c r="D13" s="65">
        <v>41.561999999999998</v>
      </c>
      <c r="I13" s="10"/>
    </row>
    <row r="14" spans="1:11" x14ac:dyDescent="0.35">
      <c r="A14" s="7" t="s">
        <v>22</v>
      </c>
      <c r="B14" s="9">
        <v>0</v>
      </c>
      <c r="C14" s="9">
        <v>186.20936500000002</v>
      </c>
      <c r="D14" s="65">
        <v>186.20936500000002</v>
      </c>
      <c r="I14" s="10"/>
    </row>
    <row r="15" spans="1:11" x14ac:dyDescent="0.35">
      <c r="A15" s="7" t="s">
        <v>23</v>
      </c>
      <c r="B15" s="9">
        <v>0</v>
      </c>
      <c r="C15" s="9">
        <v>8114</v>
      </c>
      <c r="D15" s="65">
        <v>8114</v>
      </c>
      <c r="I15" s="10"/>
    </row>
    <row r="16" spans="1:11" x14ac:dyDescent="0.35">
      <c r="A16" s="7" t="s">
        <v>24</v>
      </c>
      <c r="B16" s="9">
        <v>163.76840000000001</v>
      </c>
      <c r="C16" s="9">
        <v>0</v>
      </c>
      <c r="D16" s="65">
        <v>163.76840000000001</v>
      </c>
      <c r="I16" s="10"/>
    </row>
    <row r="17" spans="1:11" x14ac:dyDescent="0.35">
      <c r="A17" s="7" t="s">
        <v>25</v>
      </c>
      <c r="B17" s="9">
        <v>3800.3863399999991</v>
      </c>
      <c r="C17" s="9">
        <v>0</v>
      </c>
      <c r="D17" s="65">
        <v>3800.38634</v>
      </c>
      <c r="I17" s="10"/>
    </row>
    <row r="18" spans="1:11" ht="29" x14ac:dyDescent="0.35">
      <c r="A18" s="7" t="s">
        <v>26</v>
      </c>
      <c r="B18" s="9">
        <v>0</v>
      </c>
      <c r="C18" s="9">
        <v>188.62</v>
      </c>
      <c r="D18" s="65">
        <v>188.62</v>
      </c>
      <c r="I18" s="10"/>
    </row>
    <row r="19" spans="1:11" x14ac:dyDescent="0.35">
      <c r="A19" s="7" t="s">
        <v>27</v>
      </c>
      <c r="B19" s="9">
        <v>0</v>
      </c>
      <c r="C19" s="9">
        <v>4361.1388271456035</v>
      </c>
      <c r="D19" s="65">
        <v>4361.1388271456035</v>
      </c>
      <c r="I19" s="10"/>
    </row>
    <row r="20" spans="1:11" x14ac:dyDescent="0.35">
      <c r="A20" s="7" t="s">
        <v>28</v>
      </c>
      <c r="B20" s="9">
        <v>0</v>
      </c>
      <c r="C20" s="9">
        <v>9813.8730000000014</v>
      </c>
      <c r="D20" s="65">
        <v>9813.8730000000014</v>
      </c>
      <c r="I20" s="10"/>
    </row>
    <row r="21" spans="1:11" x14ac:dyDescent="0.35">
      <c r="A21" s="7" t="s">
        <v>29</v>
      </c>
      <c r="B21" s="9">
        <v>47351.412954999993</v>
      </c>
      <c r="C21" s="9">
        <v>0</v>
      </c>
      <c r="D21" s="65">
        <v>47351.412954999993</v>
      </c>
      <c r="I21" s="10"/>
    </row>
    <row r="22" spans="1:11" ht="29" x14ac:dyDescent="0.35">
      <c r="A22" s="7" t="s">
        <v>30</v>
      </c>
      <c r="B22" s="9">
        <v>0</v>
      </c>
      <c r="C22" s="9">
        <v>3304.6544700000004</v>
      </c>
      <c r="D22" s="65">
        <v>3304.6544700000004</v>
      </c>
      <c r="I22" s="10"/>
    </row>
    <row r="23" spans="1:11" ht="29" x14ac:dyDescent="0.35">
      <c r="A23" s="7" t="s">
        <v>31</v>
      </c>
      <c r="B23" s="9">
        <v>985.45270000000005</v>
      </c>
      <c r="C23" s="9">
        <v>0</v>
      </c>
      <c r="D23" s="65">
        <v>985.45270000000005</v>
      </c>
      <c r="I23" s="10"/>
    </row>
    <row r="24" spans="1:11" x14ac:dyDescent="0.35">
      <c r="A24" s="7" t="s">
        <v>32</v>
      </c>
      <c r="B24" s="9">
        <v>0</v>
      </c>
      <c r="C24" s="9">
        <v>22633.682000000004</v>
      </c>
      <c r="D24" s="65">
        <v>22633.682000000004</v>
      </c>
      <c r="I24" s="10"/>
    </row>
    <row r="25" spans="1:11" ht="43.5" x14ac:dyDescent="0.35">
      <c r="A25" s="7" t="s">
        <v>33</v>
      </c>
      <c r="B25" s="9">
        <v>0</v>
      </c>
      <c r="C25" s="9">
        <v>0</v>
      </c>
      <c r="D25" s="65">
        <v>0</v>
      </c>
      <c r="I25" s="10"/>
    </row>
    <row r="26" spans="1:11" ht="29" x14ac:dyDescent="0.35">
      <c r="A26" s="7" t="s">
        <v>34</v>
      </c>
      <c r="B26" s="9">
        <v>6648.4080000000004</v>
      </c>
      <c r="C26" s="9">
        <v>0</v>
      </c>
      <c r="D26" s="65">
        <v>6648.4080000000004</v>
      </c>
      <c r="I26" s="10"/>
      <c r="K26" s="3"/>
    </row>
    <row r="27" spans="1:11" ht="29" x14ac:dyDescent="0.35">
      <c r="A27" s="7" t="s">
        <v>35</v>
      </c>
      <c r="B27" s="9">
        <v>52681.01200000001</v>
      </c>
      <c r="C27" s="9">
        <v>0</v>
      </c>
      <c r="D27" s="65">
        <v>52681.01200000001</v>
      </c>
      <c r="H27" s="10"/>
      <c r="I27" s="10"/>
    </row>
    <row r="28" spans="1:11" x14ac:dyDescent="0.35">
      <c r="A28" s="16" t="s">
        <v>3729</v>
      </c>
      <c r="B28" s="17">
        <f>SUM(B8:B27)</f>
        <v>120970.84755500001</v>
      </c>
      <c r="C28" s="17">
        <f>SUM(C8:C27)</f>
        <v>100352.42516399016</v>
      </c>
      <c r="D28" s="17">
        <v>221323.27271899019</v>
      </c>
    </row>
    <row r="29" spans="1:11" x14ac:dyDescent="0.35">
      <c r="D29" s="10"/>
    </row>
    <row r="30" spans="1:11" x14ac:dyDescent="0.35">
      <c r="A30" s="71" t="s">
        <v>3730</v>
      </c>
    </row>
    <row r="32" spans="1:11" x14ac:dyDescent="0.35">
      <c r="A32" s="18" t="s">
        <v>3821</v>
      </c>
      <c r="B32" s="10"/>
      <c r="C32" s="10"/>
    </row>
    <row r="33" spans="1:1" x14ac:dyDescent="0.35">
      <c r="A33" s="3"/>
    </row>
  </sheetData>
  <mergeCells count="1">
    <mergeCell ref="B6:C6"/>
  </mergeCells>
  <pageMargins left="0.7" right="0.7" top="0.78740157499999996" bottom="0.78740157499999996"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32"/>
  <sheetViews>
    <sheetView workbookViewId="0">
      <selection activeCell="D17" sqref="D17"/>
    </sheetView>
  </sheetViews>
  <sheetFormatPr defaultColWidth="10.81640625" defaultRowHeight="14.5" x14ac:dyDescent="0.35"/>
  <cols>
    <col min="1" max="1" width="23.54296875" customWidth="1"/>
    <col min="2" max="2" width="13.453125" customWidth="1"/>
    <col min="3" max="3" width="14.453125" customWidth="1"/>
    <col min="4" max="4" width="15.81640625" customWidth="1"/>
    <col min="5" max="5" width="13.81640625" customWidth="1"/>
    <col min="6" max="6" width="13.54296875" customWidth="1"/>
    <col min="7" max="7" width="15.54296875" customWidth="1"/>
    <col min="8" max="8" width="14.453125" customWidth="1"/>
    <col min="9" max="9" width="15" customWidth="1"/>
    <col min="10" max="10" width="15.453125" customWidth="1"/>
    <col min="11" max="11" width="13.1796875" customWidth="1"/>
    <col min="12" max="12" width="15" customWidth="1"/>
    <col min="13" max="13" width="15.81640625" customWidth="1"/>
    <col min="14" max="14" width="13.1796875" customWidth="1"/>
    <col min="15" max="15" width="15" customWidth="1"/>
    <col min="16" max="16" width="15.81640625" customWidth="1"/>
    <col min="17" max="17" width="13.1796875" customWidth="1"/>
    <col min="18" max="18" width="15" customWidth="1"/>
    <col min="19" max="19" width="15.81640625" customWidth="1"/>
    <col min="22" max="22" width="19.453125" customWidth="1"/>
    <col min="23" max="23" width="12.453125" customWidth="1"/>
    <col min="24" max="24" width="11.81640625" customWidth="1"/>
    <col min="25" max="25" width="19.453125" customWidth="1"/>
    <col min="254" max="254" width="23.54296875" customWidth="1"/>
    <col min="255" max="255" width="13.453125" customWidth="1"/>
    <col min="256" max="256" width="14.453125" customWidth="1"/>
    <col min="257" max="257" width="15.81640625" customWidth="1"/>
    <col min="258" max="258" width="13.81640625" customWidth="1"/>
    <col min="259" max="259" width="13.54296875" customWidth="1"/>
    <col min="260" max="260" width="15.54296875" customWidth="1"/>
    <col min="510" max="510" width="23.54296875" customWidth="1"/>
    <col min="511" max="511" width="13.453125" customWidth="1"/>
    <col min="512" max="512" width="14.453125" customWidth="1"/>
    <col min="513" max="513" width="15.81640625" customWidth="1"/>
    <col min="514" max="514" width="13.81640625" customWidth="1"/>
    <col min="515" max="515" width="13.54296875" customWidth="1"/>
    <col min="516" max="516" width="15.54296875" customWidth="1"/>
    <col min="766" max="766" width="23.54296875" customWidth="1"/>
    <col min="767" max="767" width="13.453125" customWidth="1"/>
    <col min="768" max="768" width="14.453125" customWidth="1"/>
    <col min="769" max="769" width="15.81640625" customWidth="1"/>
    <col min="770" max="770" width="13.81640625" customWidth="1"/>
    <col min="771" max="771" width="13.54296875" customWidth="1"/>
    <col min="772" max="772" width="15.54296875" customWidth="1"/>
    <col min="1022" max="1022" width="23.54296875" customWidth="1"/>
    <col min="1023" max="1023" width="13.453125" customWidth="1"/>
    <col min="1024" max="1024" width="14.453125" customWidth="1"/>
    <col min="1025" max="1025" width="15.81640625" customWidth="1"/>
    <col min="1026" max="1026" width="13.81640625" customWidth="1"/>
    <col min="1027" max="1027" width="13.54296875" customWidth="1"/>
    <col min="1028" max="1028" width="15.54296875" customWidth="1"/>
    <col min="1278" max="1278" width="23.54296875" customWidth="1"/>
    <col min="1279" max="1279" width="13.453125" customWidth="1"/>
    <col min="1280" max="1280" width="14.453125" customWidth="1"/>
    <col min="1281" max="1281" width="15.81640625" customWidth="1"/>
    <col min="1282" max="1282" width="13.81640625" customWidth="1"/>
    <col min="1283" max="1283" width="13.54296875" customWidth="1"/>
    <col min="1284" max="1284" width="15.54296875" customWidth="1"/>
    <col min="1534" max="1534" width="23.54296875" customWidth="1"/>
    <col min="1535" max="1535" width="13.453125" customWidth="1"/>
    <col min="1536" max="1536" width="14.453125" customWidth="1"/>
    <col min="1537" max="1537" width="15.81640625" customWidth="1"/>
    <col min="1538" max="1538" width="13.81640625" customWidth="1"/>
    <col min="1539" max="1539" width="13.54296875" customWidth="1"/>
    <col min="1540" max="1540" width="15.54296875" customWidth="1"/>
    <col min="1790" max="1790" width="23.54296875" customWidth="1"/>
    <col min="1791" max="1791" width="13.453125" customWidth="1"/>
    <col min="1792" max="1792" width="14.453125" customWidth="1"/>
    <col min="1793" max="1793" width="15.81640625" customWidth="1"/>
    <col min="1794" max="1794" width="13.81640625" customWidth="1"/>
    <col min="1795" max="1795" width="13.54296875" customWidth="1"/>
    <col min="1796" max="1796" width="15.54296875" customWidth="1"/>
    <col min="2046" max="2046" width="23.54296875" customWidth="1"/>
    <col min="2047" max="2047" width="13.453125" customWidth="1"/>
    <col min="2048" max="2048" width="14.453125" customWidth="1"/>
    <col min="2049" max="2049" width="15.81640625" customWidth="1"/>
    <col min="2050" max="2050" width="13.81640625" customWidth="1"/>
    <col min="2051" max="2051" width="13.54296875" customWidth="1"/>
    <col min="2052" max="2052" width="15.54296875" customWidth="1"/>
    <col min="2302" max="2302" width="23.54296875" customWidth="1"/>
    <col min="2303" max="2303" width="13.453125" customWidth="1"/>
    <col min="2304" max="2304" width="14.453125" customWidth="1"/>
    <col min="2305" max="2305" width="15.81640625" customWidth="1"/>
    <col min="2306" max="2306" width="13.81640625" customWidth="1"/>
    <col min="2307" max="2307" width="13.54296875" customWidth="1"/>
    <col min="2308" max="2308" width="15.54296875" customWidth="1"/>
    <col min="2558" max="2558" width="23.54296875" customWidth="1"/>
    <col min="2559" max="2559" width="13.453125" customWidth="1"/>
    <col min="2560" max="2560" width="14.453125" customWidth="1"/>
    <col min="2561" max="2561" width="15.81640625" customWidth="1"/>
    <col min="2562" max="2562" width="13.81640625" customWidth="1"/>
    <col min="2563" max="2563" width="13.54296875" customWidth="1"/>
    <col min="2564" max="2564" width="15.54296875" customWidth="1"/>
    <col min="2814" max="2814" width="23.54296875" customWidth="1"/>
    <col min="2815" max="2815" width="13.453125" customWidth="1"/>
    <col min="2816" max="2816" width="14.453125" customWidth="1"/>
    <col min="2817" max="2817" width="15.81640625" customWidth="1"/>
    <col min="2818" max="2818" width="13.81640625" customWidth="1"/>
    <col min="2819" max="2819" width="13.54296875" customWidth="1"/>
    <col min="2820" max="2820" width="15.54296875" customWidth="1"/>
    <col min="3070" max="3070" width="23.54296875" customWidth="1"/>
    <col min="3071" max="3071" width="13.453125" customWidth="1"/>
    <col min="3072" max="3072" width="14.453125" customWidth="1"/>
    <col min="3073" max="3073" width="15.81640625" customWidth="1"/>
    <col min="3074" max="3074" width="13.81640625" customWidth="1"/>
    <col min="3075" max="3075" width="13.54296875" customWidth="1"/>
    <col min="3076" max="3076" width="15.54296875" customWidth="1"/>
    <col min="3326" max="3326" width="23.54296875" customWidth="1"/>
    <col min="3327" max="3327" width="13.453125" customWidth="1"/>
    <col min="3328" max="3328" width="14.453125" customWidth="1"/>
    <col min="3329" max="3329" width="15.81640625" customWidth="1"/>
    <col min="3330" max="3330" width="13.81640625" customWidth="1"/>
    <col min="3331" max="3331" width="13.54296875" customWidth="1"/>
    <col min="3332" max="3332" width="15.54296875" customWidth="1"/>
    <col min="3582" max="3582" width="23.54296875" customWidth="1"/>
    <col min="3583" max="3583" width="13.453125" customWidth="1"/>
    <col min="3584" max="3584" width="14.453125" customWidth="1"/>
    <col min="3585" max="3585" width="15.81640625" customWidth="1"/>
    <col min="3586" max="3586" width="13.81640625" customWidth="1"/>
    <col min="3587" max="3587" width="13.54296875" customWidth="1"/>
    <col min="3588" max="3588" width="15.54296875" customWidth="1"/>
    <col min="3838" max="3838" width="23.54296875" customWidth="1"/>
    <col min="3839" max="3839" width="13.453125" customWidth="1"/>
    <col min="3840" max="3840" width="14.453125" customWidth="1"/>
    <col min="3841" max="3841" width="15.81640625" customWidth="1"/>
    <col min="3842" max="3842" width="13.81640625" customWidth="1"/>
    <col min="3843" max="3843" width="13.54296875" customWidth="1"/>
    <col min="3844" max="3844" width="15.54296875" customWidth="1"/>
    <col min="4094" max="4094" width="23.54296875" customWidth="1"/>
    <col min="4095" max="4095" width="13.453125" customWidth="1"/>
    <col min="4096" max="4096" width="14.453125" customWidth="1"/>
    <col min="4097" max="4097" width="15.81640625" customWidth="1"/>
    <col min="4098" max="4098" width="13.81640625" customWidth="1"/>
    <col min="4099" max="4099" width="13.54296875" customWidth="1"/>
    <col min="4100" max="4100" width="15.54296875" customWidth="1"/>
    <col min="4350" max="4350" width="23.54296875" customWidth="1"/>
    <col min="4351" max="4351" width="13.453125" customWidth="1"/>
    <col min="4352" max="4352" width="14.453125" customWidth="1"/>
    <col min="4353" max="4353" width="15.81640625" customWidth="1"/>
    <col min="4354" max="4354" width="13.81640625" customWidth="1"/>
    <col min="4355" max="4355" width="13.54296875" customWidth="1"/>
    <col min="4356" max="4356" width="15.54296875" customWidth="1"/>
    <col min="4606" max="4606" width="23.54296875" customWidth="1"/>
    <col min="4607" max="4607" width="13.453125" customWidth="1"/>
    <col min="4608" max="4608" width="14.453125" customWidth="1"/>
    <col min="4609" max="4609" width="15.81640625" customWidth="1"/>
    <col min="4610" max="4610" width="13.81640625" customWidth="1"/>
    <col min="4611" max="4611" width="13.54296875" customWidth="1"/>
    <col min="4612" max="4612" width="15.54296875" customWidth="1"/>
    <col min="4862" max="4862" width="23.54296875" customWidth="1"/>
    <col min="4863" max="4863" width="13.453125" customWidth="1"/>
    <col min="4864" max="4864" width="14.453125" customWidth="1"/>
    <col min="4865" max="4865" width="15.81640625" customWidth="1"/>
    <col min="4866" max="4866" width="13.81640625" customWidth="1"/>
    <col min="4867" max="4867" width="13.54296875" customWidth="1"/>
    <col min="4868" max="4868" width="15.54296875" customWidth="1"/>
    <col min="5118" max="5118" width="23.54296875" customWidth="1"/>
    <col min="5119" max="5119" width="13.453125" customWidth="1"/>
    <col min="5120" max="5120" width="14.453125" customWidth="1"/>
    <col min="5121" max="5121" width="15.81640625" customWidth="1"/>
    <col min="5122" max="5122" width="13.81640625" customWidth="1"/>
    <col min="5123" max="5123" width="13.54296875" customWidth="1"/>
    <col min="5124" max="5124" width="15.54296875" customWidth="1"/>
    <col min="5374" max="5374" width="23.54296875" customWidth="1"/>
    <col min="5375" max="5375" width="13.453125" customWidth="1"/>
    <col min="5376" max="5376" width="14.453125" customWidth="1"/>
    <col min="5377" max="5377" width="15.81640625" customWidth="1"/>
    <col min="5378" max="5378" width="13.81640625" customWidth="1"/>
    <col min="5379" max="5379" width="13.54296875" customWidth="1"/>
    <col min="5380" max="5380" width="15.54296875" customWidth="1"/>
    <col min="5630" max="5630" width="23.54296875" customWidth="1"/>
    <col min="5631" max="5631" width="13.453125" customWidth="1"/>
    <col min="5632" max="5632" width="14.453125" customWidth="1"/>
    <col min="5633" max="5633" width="15.81640625" customWidth="1"/>
    <col min="5634" max="5634" width="13.81640625" customWidth="1"/>
    <col min="5635" max="5635" width="13.54296875" customWidth="1"/>
    <col min="5636" max="5636" width="15.54296875" customWidth="1"/>
    <col min="5886" max="5886" width="23.54296875" customWidth="1"/>
    <col min="5887" max="5887" width="13.453125" customWidth="1"/>
    <col min="5888" max="5888" width="14.453125" customWidth="1"/>
    <col min="5889" max="5889" width="15.81640625" customWidth="1"/>
    <col min="5890" max="5890" width="13.81640625" customWidth="1"/>
    <col min="5891" max="5891" width="13.54296875" customWidth="1"/>
    <col min="5892" max="5892" width="15.54296875" customWidth="1"/>
    <col min="6142" max="6142" width="23.54296875" customWidth="1"/>
    <col min="6143" max="6143" width="13.453125" customWidth="1"/>
    <col min="6144" max="6144" width="14.453125" customWidth="1"/>
    <col min="6145" max="6145" width="15.81640625" customWidth="1"/>
    <col min="6146" max="6146" width="13.81640625" customWidth="1"/>
    <col min="6147" max="6147" width="13.54296875" customWidth="1"/>
    <col min="6148" max="6148" width="15.54296875" customWidth="1"/>
    <col min="6398" max="6398" width="23.54296875" customWidth="1"/>
    <col min="6399" max="6399" width="13.453125" customWidth="1"/>
    <col min="6400" max="6400" width="14.453125" customWidth="1"/>
    <col min="6401" max="6401" width="15.81640625" customWidth="1"/>
    <col min="6402" max="6402" width="13.81640625" customWidth="1"/>
    <col min="6403" max="6403" width="13.54296875" customWidth="1"/>
    <col min="6404" max="6404" width="15.54296875" customWidth="1"/>
    <col min="6654" max="6654" width="23.54296875" customWidth="1"/>
    <col min="6655" max="6655" width="13.453125" customWidth="1"/>
    <col min="6656" max="6656" width="14.453125" customWidth="1"/>
    <col min="6657" max="6657" width="15.81640625" customWidth="1"/>
    <col min="6658" max="6658" width="13.81640625" customWidth="1"/>
    <col min="6659" max="6659" width="13.54296875" customWidth="1"/>
    <col min="6660" max="6660" width="15.54296875" customWidth="1"/>
    <col min="6910" max="6910" width="23.54296875" customWidth="1"/>
    <col min="6911" max="6911" width="13.453125" customWidth="1"/>
    <col min="6912" max="6912" width="14.453125" customWidth="1"/>
    <col min="6913" max="6913" width="15.81640625" customWidth="1"/>
    <col min="6914" max="6914" width="13.81640625" customWidth="1"/>
    <col min="6915" max="6915" width="13.54296875" customWidth="1"/>
    <col min="6916" max="6916" width="15.54296875" customWidth="1"/>
    <col min="7166" max="7166" width="23.54296875" customWidth="1"/>
    <col min="7167" max="7167" width="13.453125" customWidth="1"/>
    <col min="7168" max="7168" width="14.453125" customWidth="1"/>
    <col min="7169" max="7169" width="15.81640625" customWidth="1"/>
    <col min="7170" max="7170" width="13.81640625" customWidth="1"/>
    <col min="7171" max="7171" width="13.54296875" customWidth="1"/>
    <col min="7172" max="7172" width="15.54296875" customWidth="1"/>
    <col min="7422" max="7422" width="23.54296875" customWidth="1"/>
    <col min="7423" max="7423" width="13.453125" customWidth="1"/>
    <col min="7424" max="7424" width="14.453125" customWidth="1"/>
    <col min="7425" max="7425" width="15.81640625" customWidth="1"/>
    <col min="7426" max="7426" width="13.81640625" customWidth="1"/>
    <col min="7427" max="7427" width="13.54296875" customWidth="1"/>
    <col min="7428" max="7428" width="15.54296875" customWidth="1"/>
    <col min="7678" max="7678" width="23.54296875" customWidth="1"/>
    <col min="7679" max="7679" width="13.453125" customWidth="1"/>
    <col min="7680" max="7680" width="14.453125" customWidth="1"/>
    <col min="7681" max="7681" width="15.81640625" customWidth="1"/>
    <col min="7682" max="7682" width="13.81640625" customWidth="1"/>
    <col min="7683" max="7683" width="13.54296875" customWidth="1"/>
    <col min="7684" max="7684" width="15.54296875" customWidth="1"/>
    <col min="7934" max="7934" width="23.54296875" customWidth="1"/>
    <col min="7935" max="7935" width="13.453125" customWidth="1"/>
    <col min="7936" max="7936" width="14.453125" customWidth="1"/>
    <col min="7937" max="7937" width="15.81640625" customWidth="1"/>
    <col min="7938" max="7938" width="13.81640625" customWidth="1"/>
    <col min="7939" max="7939" width="13.54296875" customWidth="1"/>
    <col min="7940" max="7940" width="15.54296875" customWidth="1"/>
    <col min="8190" max="8190" width="23.54296875" customWidth="1"/>
    <col min="8191" max="8191" width="13.453125" customWidth="1"/>
    <col min="8192" max="8192" width="14.453125" customWidth="1"/>
    <col min="8193" max="8193" width="15.81640625" customWidth="1"/>
    <col min="8194" max="8194" width="13.81640625" customWidth="1"/>
    <col min="8195" max="8195" width="13.54296875" customWidth="1"/>
    <col min="8196" max="8196" width="15.54296875" customWidth="1"/>
    <col min="8446" max="8446" width="23.54296875" customWidth="1"/>
    <col min="8447" max="8447" width="13.453125" customWidth="1"/>
    <col min="8448" max="8448" width="14.453125" customWidth="1"/>
    <col min="8449" max="8449" width="15.81640625" customWidth="1"/>
    <col min="8450" max="8450" width="13.81640625" customWidth="1"/>
    <col min="8451" max="8451" width="13.54296875" customWidth="1"/>
    <col min="8452" max="8452" width="15.54296875" customWidth="1"/>
    <col min="8702" max="8702" width="23.54296875" customWidth="1"/>
    <col min="8703" max="8703" width="13.453125" customWidth="1"/>
    <col min="8704" max="8704" width="14.453125" customWidth="1"/>
    <col min="8705" max="8705" width="15.81640625" customWidth="1"/>
    <col min="8706" max="8706" width="13.81640625" customWidth="1"/>
    <col min="8707" max="8707" width="13.54296875" customWidth="1"/>
    <col min="8708" max="8708" width="15.54296875" customWidth="1"/>
    <col min="8958" max="8958" width="23.54296875" customWidth="1"/>
    <col min="8959" max="8959" width="13.453125" customWidth="1"/>
    <col min="8960" max="8960" width="14.453125" customWidth="1"/>
    <col min="8961" max="8961" width="15.81640625" customWidth="1"/>
    <col min="8962" max="8962" width="13.81640625" customWidth="1"/>
    <col min="8963" max="8963" width="13.54296875" customWidth="1"/>
    <col min="8964" max="8964" width="15.54296875" customWidth="1"/>
    <col min="9214" max="9214" width="23.54296875" customWidth="1"/>
    <col min="9215" max="9215" width="13.453125" customWidth="1"/>
    <col min="9216" max="9216" width="14.453125" customWidth="1"/>
    <col min="9217" max="9217" width="15.81640625" customWidth="1"/>
    <col min="9218" max="9218" width="13.81640625" customWidth="1"/>
    <col min="9219" max="9219" width="13.54296875" customWidth="1"/>
    <col min="9220" max="9220" width="15.54296875" customWidth="1"/>
    <col min="9470" max="9470" width="23.54296875" customWidth="1"/>
    <col min="9471" max="9471" width="13.453125" customWidth="1"/>
    <col min="9472" max="9472" width="14.453125" customWidth="1"/>
    <col min="9473" max="9473" width="15.81640625" customWidth="1"/>
    <col min="9474" max="9474" width="13.81640625" customWidth="1"/>
    <col min="9475" max="9475" width="13.54296875" customWidth="1"/>
    <col min="9476" max="9476" width="15.54296875" customWidth="1"/>
    <col min="9726" max="9726" width="23.54296875" customWidth="1"/>
    <col min="9727" max="9727" width="13.453125" customWidth="1"/>
    <col min="9728" max="9728" width="14.453125" customWidth="1"/>
    <col min="9729" max="9729" width="15.81640625" customWidth="1"/>
    <col min="9730" max="9730" width="13.81640625" customWidth="1"/>
    <col min="9731" max="9731" width="13.54296875" customWidth="1"/>
    <col min="9732" max="9732" width="15.54296875" customWidth="1"/>
    <col min="9982" max="9982" width="23.54296875" customWidth="1"/>
    <col min="9983" max="9983" width="13.453125" customWidth="1"/>
    <col min="9984" max="9984" width="14.453125" customWidth="1"/>
    <col min="9985" max="9985" width="15.81640625" customWidth="1"/>
    <col min="9986" max="9986" width="13.81640625" customWidth="1"/>
    <col min="9987" max="9987" width="13.54296875" customWidth="1"/>
    <col min="9988" max="9988" width="15.54296875" customWidth="1"/>
    <col min="10238" max="10238" width="23.54296875" customWidth="1"/>
    <col min="10239" max="10239" width="13.453125" customWidth="1"/>
    <col min="10240" max="10240" width="14.453125" customWidth="1"/>
    <col min="10241" max="10241" width="15.81640625" customWidth="1"/>
    <col min="10242" max="10242" width="13.81640625" customWidth="1"/>
    <col min="10243" max="10243" width="13.54296875" customWidth="1"/>
    <col min="10244" max="10244" width="15.54296875" customWidth="1"/>
    <col min="10494" max="10494" width="23.54296875" customWidth="1"/>
    <col min="10495" max="10495" width="13.453125" customWidth="1"/>
    <col min="10496" max="10496" width="14.453125" customWidth="1"/>
    <col min="10497" max="10497" width="15.81640625" customWidth="1"/>
    <col min="10498" max="10498" width="13.81640625" customWidth="1"/>
    <col min="10499" max="10499" width="13.54296875" customWidth="1"/>
    <col min="10500" max="10500" width="15.54296875" customWidth="1"/>
    <col min="10750" max="10750" width="23.54296875" customWidth="1"/>
    <col min="10751" max="10751" width="13.453125" customWidth="1"/>
    <col min="10752" max="10752" width="14.453125" customWidth="1"/>
    <col min="10753" max="10753" width="15.81640625" customWidth="1"/>
    <col min="10754" max="10754" width="13.81640625" customWidth="1"/>
    <col min="10755" max="10755" width="13.54296875" customWidth="1"/>
    <col min="10756" max="10756" width="15.54296875" customWidth="1"/>
    <col min="11006" max="11006" width="23.54296875" customWidth="1"/>
    <col min="11007" max="11007" width="13.453125" customWidth="1"/>
    <col min="11008" max="11008" width="14.453125" customWidth="1"/>
    <col min="11009" max="11009" width="15.81640625" customWidth="1"/>
    <col min="11010" max="11010" width="13.81640625" customWidth="1"/>
    <col min="11011" max="11011" width="13.54296875" customWidth="1"/>
    <col min="11012" max="11012" width="15.54296875" customWidth="1"/>
    <col min="11262" max="11262" width="23.54296875" customWidth="1"/>
    <col min="11263" max="11263" width="13.453125" customWidth="1"/>
    <col min="11264" max="11264" width="14.453125" customWidth="1"/>
    <col min="11265" max="11265" width="15.81640625" customWidth="1"/>
    <col min="11266" max="11266" width="13.81640625" customWidth="1"/>
    <col min="11267" max="11267" width="13.54296875" customWidth="1"/>
    <col min="11268" max="11268" width="15.54296875" customWidth="1"/>
    <col min="11518" max="11518" width="23.54296875" customWidth="1"/>
    <col min="11519" max="11519" width="13.453125" customWidth="1"/>
    <col min="11520" max="11520" width="14.453125" customWidth="1"/>
    <col min="11521" max="11521" width="15.81640625" customWidth="1"/>
    <col min="11522" max="11522" width="13.81640625" customWidth="1"/>
    <col min="11523" max="11523" width="13.54296875" customWidth="1"/>
    <col min="11524" max="11524" width="15.54296875" customWidth="1"/>
    <col min="11774" max="11774" width="23.54296875" customWidth="1"/>
    <col min="11775" max="11775" width="13.453125" customWidth="1"/>
    <col min="11776" max="11776" width="14.453125" customWidth="1"/>
    <col min="11777" max="11777" width="15.81640625" customWidth="1"/>
    <col min="11778" max="11778" width="13.81640625" customWidth="1"/>
    <col min="11779" max="11779" width="13.54296875" customWidth="1"/>
    <col min="11780" max="11780" width="15.54296875" customWidth="1"/>
    <col min="12030" max="12030" width="23.54296875" customWidth="1"/>
    <col min="12031" max="12031" width="13.453125" customWidth="1"/>
    <col min="12032" max="12032" width="14.453125" customWidth="1"/>
    <col min="12033" max="12033" width="15.81640625" customWidth="1"/>
    <col min="12034" max="12034" width="13.81640625" customWidth="1"/>
    <col min="12035" max="12035" width="13.54296875" customWidth="1"/>
    <col min="12036" max="12036" width="15.54296875" customWidth="1"/>
    <col min="12286" max="12286" width="23.54296875" customWidth="1"/>
    <col min="12287" max="12287" width="13.453125" customWidth="1"/>
    <col min="12288" max="12288" width="14.453125" customWidth="1"/>
    <col min="12289" max="12289" width="15.81640625" customWidth="1"/>
    <col min="12290" max="12290" width="13.81640625" customWidth="1"/>
    <col min="12291" max="12291" width="13.54296875" customWidth="1"/>
    <col min="12292" max="12292" width="15.54296875" customWidth="1"/>
    <col min="12542" max="12542" width="23.54296875" customWidth="1"/>
    <col min="12543" max="12543" width="13.453125" customWidth="1"/>
    <col min="12544" max="12544" width="14.453125" customWidth="1"/>
    <col min="12545" max="12545" width="15.81640625" customWidth="1"/>
    <col min="12546" max="12546" width="13.81640625" customWidth="1"/>
    <col min="12547" max="12547" width="13.54296875" customWidth="1"/>
    <col min="12548" max="12548" width="15.54296875" customWidth="1"/>
    <col min="12798" max="12798" width="23.54296875" customWidth="1"/>
    <col min="12799" max="12799" width="13.453125" customWidth="1"/>
    <col min="12800" max="12800" width="14.453125" customWidth="1"/>
    <col min="12801" max="12801" width="15.81640625" customWidth="1"/>
    <col min="12802" max="12802" width="13.81640625" customWidth="1"/>
    <col min="12803" max="12803" width="13.54296875" customWidth="1"/>
    <col min="12804" max="12804" width="15.54296875" customWidth="1"/>
    <col min="13054" max="13054" width="23.54296875" customWidth="1"/>
    <col min="13055" max="13055" width="13.453125" customWidth="1"/>
    <col min="13056" max="13056" width="14.453125" customWidth="1"/>
    <col min="13057" max="13057" width="15.81640625" customWidth="1"/>
    <col min="13058" max="13058" width="13.81640625" customWidth="1"/>
    <col min="13059" max="13059" width="13.54296875" customWidth="1"/>
    <col min="13060" max="13060" width="15.54296875" customWidth="1"/>
    <col min="13310" max="13310" width="23.54296875" customWidth="1"/>
    <col min="13311" max="13311" width="13.453125" customWidth="1"/>
    <col min="13312" max="13312" width="14.453125" customWidth="1"/>
    <col min="13313" max="13313" width="15.81640625" customWidth="1"/>
    <col min="13314" max="13314" width="13.81640625" customWidth="1"/>
    <col min="13315" max="13315" width="13.54296875" customWidth="1"/>
    <col min="13316" max="13316" width="15.54296875" customWidth="1"/>
    <col min="13566" max="13566" width="23.54296875" customWidth="1"/>
    <col min="13567" max="13567" width="13.453125" customWidth="1"/>
    <col min="13568" max="13568" width="14.453125" customWidth="1"/>
    <col min="13569" max="13569" width="15.81640625" customWidth="1"/>
    <col min="13570" max="13570" width="13.81640625" customWidth="1"/>
    <col min="13571" max="13571" width="13.54296875" customWidth="1"/>
    <col min="13572" max="13572" width="15.54296875" customWidth="1"/>
    <col min="13822" max="13822" width="23.54296875" customWidth="1"/>
    <col min="13823" max="13823" width="13.453125" customWidth="1"/>
    <col min="13824" max="13824" width="14.453125" customWidth="1"/>
    <col min="13825" max="13825" width="15.81640625" customWidth="1"/>
    <col min="13826" max="13826" width="13.81640625" customWidth="1"/>
    <col min="13827" max="13827" width="13.54296875" customWidth="1"/>
    <col min="13828" max="13828" width="15.54296875" customWidth="1"/>
    <col min="14078" max="14078" width="23.54296875" customWidth="1"/>
    <col min="14079" max="14079" width="13.453125" customWidth="1"/>
    <col min="14080" max="14080" width="14.453125" customWidth="1"/>
    <col min="14081" max="14081" width="15.81640625" customWidth="1"/>
    <col min="14082" max="14082" width="13.81640625" customWidth="1"/>
    <col min="14083" max="14083" width="13.54296875" customWidth="1"/>
    <col min="14084" max="14084" width="15.54296875" customWidth="1"/>
    <col min="14334" max="14334" width="23.54296875" customWidth="1"/>
    <col min="14335" max="14335" width="13.453125" customWidth="1"/>
    <col min="14336" max="14336" width="14.453125" customWidth="1"/>
    <col min="14337" max="14337" width="15.81640625" customWidth="1"/>
    <col min="14338" max="14338" width="13.81640625" customWidth="1"/>
    <col min="14339" max="14339" width="13.54296875" customWidth="1"/>
    <col min="14340" max="14340" width="15.54296875" customWidth="1"/>
    <col min="14590" max="14590" width="23.54296875" customWidth="1"/>
    <col min="14591" max="14591" width="13.453125" customWidth="1"/>
    <col min="14592" max="14592" width="14.453125" customWidth="1"/>
    <col min="14593" max="14593" width="15.81640625" customWidth="1"/>
    <col min="14594" max="14594" width="13.81640625" customWidth="1"/>
    <col min="14595" max="14595" width="13.54296875" customWidth="1"/>
    <col min="14596" max="14596" width="15.54296875" customWidth="1"/>
    <col min="14846" max="14846" width="23.54296875" customWidth="1"/>
    <col min="14847" max="14847" width="13.453125" customWidth="1"/>
    <col min="14848" max="14848" width="14.453125" customWidth="1"/>
    <col min="14849" max="14849" width="15.81640625" customWidth="1"/>
    <col min="14850" max="14850" width="13.81640625" customWidth="1"/>
    <col min="14851" max="14851" width="13.54296875" customWidth="1"/>
    <col min="14852" max="14852" width="15.54296875" customWidth="1"/>
    <col min="15102" max="15102" width="23.54296875" customWidth="1"/>
    <col min="15103" max="15103" width="13.453125" customWidth="1"/>
    <col min="15104" max="15104" width="14.453125" customWidth="1"/>
    <col min="15105" max="15105" width="15.81640625" customWidth="1"/>
    <col min="15106" max="15106" width="13.81640625" customWidth="1"/>
    <col min="15107" max="15107" width="13.54296875" customWidth="1"/>
    <col min="15108" max="15108" width="15.54296875" customWidth="1"/>
    <col min="15358" max="15358" width="23.54296875" customWidth="1"/>
    <col min="15359" max="15359" width="13.453125" customWidth="1"/>
    <col min="15360" max="15360" width="14.453125" customWidth="1"/>
    <col min="15361" max="15361" width="15.81640625" customWidth="1"/>
    <col min="15362" max="15362" width="13.81640625" customWidth="1"/>
    <col min="15363" max="15363" width="13.54296875" customWidth="1"/>
    <col min="15364" max="15364" width="15.54296875" customWidth="1"/>
    <col min="15614" max="15614" width="23.54296875" customWidth="1"/>
    <col min="15615" max="15615" width="13.453125" customWidth="1"/>
    <col min="15616" max="15616" width="14.453125" customWidth="1"/>
    <col min="15617" max="15617" width="15.81640625" customWidth="1"/>
    <col min="15618" max="15618" width="13.81640625" customWidth="1"/>
    <col min="15619" max="15619" width="13.54296875" customWidth="1"/>
    <col min="15620" max="15620" width="15.54296875" customWidth="1"/>
    <col min="15870" max="15870" width="23.54296875" customWidth="1"/>
    <col min="15871" max="15871" width="13.453125" customWidth="1"/>
    <col min="15872" max="15872" width="14.453125" customWidth="1"/>
    <col min="15873" max="15873" width="15.81640625" customWidth="1"/>
    <col min="15874" max="15874" width="13.81640625" customWidth="1"/>
    <col min="15875" max="15875" width="13.54296875" customWidth="1"/>
    <col min="15876" max="15876" width="15.54296875" customWidth="1"/>
    <col min="16126" max="16126" width="23.54296875" customWidth="1"/>
    <col min="16127" max="16127" width="13.453125" customWidth="1"/>
    <col min="16128" max="16128" width="14.453125" customWidth="1"/>
    <col min="16129" max="16129" width="15.81640625" customWidth="1"/>
    <col min="16130" max="16130" width="13.81640625" customWidth="1"/>
    <col min="16131" max="16131" width="13.54296875" customWidth="1"/>
    <col min="16132" max="16132" width="15.54296875" customWidth="1"/>
  </cols>
  <sheetData>
    <row r="1" spans="1:25" ht="18" x14ac:dyDescent="0.4">
      <c r="A1" s="1" t="s">
        <v>3727</v>
      </c>
    </row>
    <row r="2" spans="1:25" ht="15.5" x14ac:dyDescent="0.35">
      <c r="A2" s="115" t="s">
        <v>3825</v>
      </c>
      <c r="B2" s="2"/>
      <c r="C2" s="2"/>
      <c r="D2" s="2"/>
      <c r="E2" s="2"/>
      <c r="F2" s="2"/>
      <c r="G2" s="2"/>
      <c r="H2" s="2"/>
      <c r="I2" s="2"/>
    </row>
    <row r="4" spans="1:25" x14ac:dyDescent="0.35">
      <c r="A4" s="6" t="s">
        <v>3826</v>
      </c>
    </row>
    <row r="6" spans="1:25" x14ac:dyDescent="0.35">
      <c r="B6" s="288" t="s">
        <v>3731</v>
      </c>
      <c r="C6" s="288"/>
      <c r="D6" s="288"/>
      <c r="E6" s="288" t="s">
        <v>3732</v>
      </c>
      <c r="F6" s="288"/>
      <c r="G6" s="288"/>
      <c r="H6" s="288" t="s">
        <v>3733</v>
      </c>
      <c r="I6" s="288"/>
      <c r="J6" s="288"/>
      <c r="K6" s="288" t="s">
        <v>3734</v>
      </c>
      <c r="L6" s="288"/>
      <c r="M6" s="288"/>
      <c r="N6" s="288" t="s">
        <v>3735</v>
      </c>
      <c r="O6" s="288"/>
      <c r="P6" s="288"/>
      <c r="Q6" s="288" t="s">
        <v>3736</v>
      </c>
      <c r="R6" s="288"/>
      <c r="S6" s="288"/>
      <c r="T6" s="288" t="s">
        <v>3737</v>
      </c>
      <c r="U6" s="288"/>
      <c r="V6" s="288"/>
      <c r="W6" s="288" t="s">
        <v>3819</v>
      </c>
      <c r="X6" s="288"/>
      <c r="Y6" s="288"/>
    </row>
    <row r="7" spans="1:25" x14ac:dyDescent="0.35">
      <c r="A7" s="4"/>
      <c r="B7" s="70" t="s">
        <v>55</v>
      </c>
      <c r="C7" s="70" t="s">
        <v>58</v>
      </c>
      <c r="D7" s="70" t="s">
        <v>36</v>
      </c>
      <c r="E7" s="70" t="s">
        <v>55</v>
      </c>
      <c r="F7" s="70" t="s">
        <v>58</v>
      </c>
      <c r="G7" s="70" t="s">
        <v>36</v>
      </c>
      <c r="H7" s="70" t="s">
        <v>55</v>
      </c>
      <c r="I7" s="70" t="s">
        <v>58</v>
      </c>
      <c r="J7" s="70" t="s">
        <v>36</v>
      </c>
      <c r="K7" s="70" t="s">
        <v>55</v>
      </c>
      <c r="L7" s="70" t="s">
        <v>58</v>
      </c>
      <c r="M7" s="70" t="s">
        <v>36</v>
      </c>
      <c r="N7" s="70" t="s">
        <v>55</v>
      </c>
      <c r="O7" s="70" t="s">
        <v>58</v>
      </c>
      <c r="P7" s="70" t="s">
        <v>36</v>
      </c>
      <c r="Q7" s="70" t="s">
        <v>55</v>
      </c>
      <c r="R7" s="70" t="s">
        <v>58</v>
      </c>
      <c r="S7" s="70" t="s">
        <v>36</v>
      </c>
      <c r="T7" s="70" t="s">
        <v>3738</v>
      </c>
      <c r="U7" s="70" t="s">
        <v>58</v>
      </c>
      <c r="V7" s="70" t="s">
        <v>36</v>
      </c>
      <c r="W7" s="70" t="s">
        <v>3738</v>
      </c>
      <c r="X7" s="70" t="s">
        <v>58</v>
      </c>
      <c r="Y7" s="70" t="s">
        <v>36</v>
      </c>
    </row>
    <row r="8" spans="1:25" x14ac:dyDescent="0.35">
      <c r="A8" s="7" t="s">
        <v>16</v>
      </c>
      <c r="B8" s="9">
        <v>830.96600000000001</v>
      </c>
      <c r="C8" s="9">
        <v>830.96600000000001</v>
      </c>
      <c r="D8" s="72">
        <v>1661.932</v>
      </c>
      <c r="E8" s="9">
        <v>852.03600000000006</v>
      </c>
      <c r="F8" s="9">
        <v>852.03600000000006</v>
      </c>
      <c r="G8" s="72">
        <v>1704.0720000000001</v>
      </c>
      <c r="H8" s="9">
        <v>860.64600000000007</v>
      </c>
      <c r="I8" s="9">
        <v>860.64600000000007</v>
      </c>
      <c r="J8" s="72">
        <v>1721.2920000000001</v>
      </c>
      <c r="K8" s="9">
        <v>869.19650000000001</v>
      </c>
      <c r="L8" s="9">
        <v>869.19650000000001</v>
      </c>
      <c r="M8" s="72">
        <v>1738.393</v>
      </c>
      <c r="N8" s="9">
        <v>883.49374999999998</v>
      </c>
      <c r="O8" s="9">
        <v>883.49374999999998</v>
      </c>
      <c r="P8" s="72">
        <v>1766.9875</v>
      </c>
      <c r="Q8" s="9">
        <v>886.96325000000013</v>
      </c>
      <c r="R8" s="9">
        <v>886.96325000000013</v>
      </c>
      <c r="S8" s="72">
        <v>1773.9265000000003</v>
      </c>
      <c r="T8" s="9">
        <v>894.76525000000026</v>
      </c>
      <c r="U8" s="9">
        <v>894.76525000000026</v>
      </c>
      <c r="V8" s="72">
        <v>1789.5305000000005</v>
      </c>
      <c r="W8" s="9">
        <v>905.31525000000022</v>
      </c>
      <c r="X8" s="9">
        <v>905.31525000000022</v>
      </c>
      <c r="Y8" s="72">
        <v>1810.6305000000004</v>
      </c>
    </row>
    <row r="9" spans="1:25" x14ac:dyDescent="0.35">
      <c r="A9" s="7" t="s">
        <v>17</v>
      </c>
      <c r="B9" s="9">
        <v>5798.6090000000004</v>
      </c>
      <c r="C9" s="9"/>
      <c r="D9" s="72">
        <v>5798.6090000000004</v>
      </c>
      <c r="E9" s="9">
        <v>6003.8090000000002</v>
      </c>
      <c r="F9" s="9"/>
      <c r="G9" s="72">
        <v>6003.8090000000002</v>
      </c>
      <c r="H9" s="9">
        <v>6701</v>
      </c>
      <c r="I9" s="9"/>
      <c r="J9" s="72">
        <v>6701</v>
      </c>
      <c r="K9" s="9">
        <v>6933.3719820000006</v>
      </c>
      <c r="L9" s="9"/>
      <c r="M9" s="72">
        <v>6933.3719820000006</v>
      </c>
      <c r="N9" s="9">
        <v>7164.7020000000002</v>
      </c>
      <c r="O9" s="9"/>
      <c r="P9" s="72">
        <v>7164.7020000000002</v>
      </c>
      <c r="Q9" s="9">
        <v>7376.5724</v>
      </c>
      <c r="R9" s="9"/>
      <c r="S9" s="72">
        <v>7376.5724</v>
      </c>
      <c r="T9" s="9">
        <v>7691.4860950000002</v>
      </c>
      <c r="U9" s="9"/>
      <c r="V9" s="72">
        <v>7691.4860950000002</v>
      </c>
      <c r="W9" s="9">
        <v>8112.6980650000005</v>
      </c>
      <c r="X9" s="9"/>
      <c r="Y9" s="72">
        <v>8112.6980650000005</v>
      </c>
    </row>
    <row r="10" spans="1:25" x14ac:dyDescent="0.35">
      <c r="A10" s="7" t="s">
        <v>18</v>
      </c>
      <c r="B10" s="9"/>
      <c r="C10" s="9">
        <v>19847.123</v>
      </c>
      <c r="D10" s="72">
        <v>19847.123</v>
      </c>
      <c r="E10" s="9"/>
      <c r="F10" s="9">
        <v>21016.123</v>
      </c>
      <c r="G10" s="72">
        <v>21016.123</v>
      </c>
      <c r="H10" s="9"/>
      <c r="I10" s="9">
        <v>20956.123</v>
      </c>
      <c r="J10" s="72">
        <v>20956.123</v>
      </c>
      <c r="K10" s="9"/>
      <c r="L10" s="9">
        <v>20818.223000000002</v>
      </c>
      <c r="M10" s="72">
        <v>20818.223000000002</v>
      </c>
      <c r="N10" s="9"/>
      <c r="O10" s="9">
        <v>21418.509000000002</v>
      </c>
      <c r="P10" s="72">
        <v>21418.509000000002</v>
      </c>
      <c r="Q10" s="9"/>
      <c r="R10" s="9">
        <v>21272.938000000002</v>
      </c>
      <c r="S10" s="72">
        <v>21272.938000000002</v>
      </c>
      <c r="T10" s="9"/>
      <c r="U10" s="9">
        <v>20859.254000000001</v>
      </c>
      <c r="V10" s="72">
        <v>20859.254000000001</v>
      </c>
      <c r="W10" s="9"/>
      <c r="X10" s="9">
        <v>20858.753999999997</v>
      </c>
      <c r="Y10" s="72">
        <v>20858.753999999997</v>
      </c>
    </row>
    <row r="11" spans="1:25" x14ac:dyDescent="0.35">
      <c r="A11" s="7" t="s">
        <v>19</v>
      </c>
      <c r="B11" s="9">
        <v>217.316</v>
      </c>
      <c r="C11" s="9"/>
      <c r="D11" s="72">
        <v>217.316</v>
      </c>
      <c r="E11" s="9">
        <v>218.316</v>
      </c>
      <c r="F11" s="9"/>
      <c r="G11" s="72">
        <v>218.316</v>
      </c>
      <c r="H11" s="9">
        <v>206</v>
      </c>
      <c r="I11" s="9"/>
      <c r="J11" s="72">
        <v>206</v>
      </c>
      <c r="K11" s="9">
        <v>210.03400000000002</v>
      </c>
      <c r="L11" s="9"/>
      <c r="M11" s="72">
        <v>210.03400000000002</v>
      </c>
      <c r="N11" s="9">
        <v>188.70999999999998</v>
      </c>
      <c r="O11" s="9"/>
      <c r="P11" s="72">
        <v>188.70999999999998</v>
      </c>
      <c r="Q11" s="9">
        <v>178.86699999999999</v>
      </c>
      <c r="R11" s="9"/>
      <c r="S11" s="72">
        <v>178.86699999999999</v>
      </c>
      <c r="T11" s="9">
        <v>169.40011999999999</v>
      </c>
      <c r="U11" s="9"/>
      <c r="V11" s="72">
        <v>169.40011999999999</v>
      </c>
      <c r="W11" s="9">
        <v>169.60512</v>
      </c>
      <c r="X11" s="9"/>
      <c r="Y11" s="72">
        <v>169.60512</v>
      </c>
    </row>
    <row r="12" spans="1:25" x14ac:dyDescent="0.35">
      <c r="A12" s="7" t="s">
        <v>20</v>
      </c>
      <c r="B12" s="9"/>
      <c r="C12" s="9">
        <v>27249</v>
      </c>
      <c r="D12" s="72">
        <v>27249</v>
      </c>
      <c r="E12" s="9"/>
      <c r="F12" s="9">
        <v>27377.974103005166</v>
      </c>
      <c r="G12" s="72">
        <v>27377.974103005166</v>
      </c>
      <c r="H12" s="9"/>
      <c r="I12" s="9">
        <v>28388.574103005165</v>
      </c>
      <c r="J12" s="72">
        <v>28388.574103005165</v>
      </c>
      <c r="K12" s="9"/>
      <c r="L12" s="9">
        <v>29019.000848137304</v>
      </c>
      <c r="M12" s="72">
        <v>29019.000848137304</v>
      </c>
      <c r="N12" s="9"/>
      <c r="O12" s="9">
        <v>28358.562999999998</v>
      </c>
      <c r="P12" s="72">
        <v>28358.562999999998</v>
      </c>
      <c r="Q12" s="9"/>
      <c r="R12" s="9">
        <v>29448.932307870298</v>
      </c>
      <c r="S12" s="72">
        <v>29448.932307870298</v>
      </c>
      <c r="T12" s="9"/>
      <c r="U12" s="9">
        <v>29761.878251844562</v>
      </c>
      <c r="V12" s="72">
        <v>29761.878251844562</v>
      </c>
      <c r="W12" s="9"/>
      <c r="X12" s="9">
        <v>30250.578251844559</v>
      </c>
      <c r="Y12" s="72">
        <v>30250.578251844559</v>
      </c>
    </row>
    <row r="13" spans="1:25" x14ac:dyDescent="0.35">
      <c r="A13" s="7" t="s">
        <v>21</v>
      </c>
      <c r="B13" s="9">
        <v>7.5</v>
      </c>
      <c r="C13" s="9"/>
      <c r="D13" s="72">
        <v>7.5</v>
      </c>
      <c r="E13" s="9">
        <v>19.2</v>
      </c>
      <c r="F13" s="9"/>
      <c r="G13" s="72">
        <v>19.2</v>
      </c>
      <c r="H13" s="9">
        <v>30.265000000000001</v>
      </c>
      <c r="I13" s="9"/>
      <c r="J13" s="72">
        <v>30.265000000000001</v>
      </c>
      <c r="K13" s="9">
        <v>33.44</v>
      </c>
      <c r="L13" s="9"/>
      <c r="M13" s="72">
        <v>33.44</v>
      </c>
      <c r="N13" s="9">
        <v>33.984999999999999</v>
      </c>
      <c r="O13" s="9"/>
      <c r="P13" s="72">
        <v>33.984999999999999</v>
      </c>
      <c r="Q13" s="9">
        <v>37.75</v>
      </c>
      <c r="R13" s="9"/>
      <c r="S13" s="72">
        <v>37.75</v>
      </c>
      <c r="T13" s="9">
        <v>37.53</v>
      </c>
      <c r="U13" s="9"/>
      <c r="V13" s="72">
        <v>37.53</v>
      </c>
      <c r="W13" s="9">
        <v>41.561999999999998</v>
      </c>
      <c r="X13" s="9"/>
      <c r="Y13" s="72">
        <v>41.561999999999998</v>
      </c>
    </row>
    <row r="14" spans="1:25" x14ac:dyDescent="0.35">
      <c r="A14" s="7" t="s">
        <v>22</v>
      </c>
      <c r="B14" s="9"/>
      <c r="C14" s="9">
        <v>253</v>
      </c>
      <c r="D14" s="72">
        <v>253</v>
      </c>
      <c r="E14" s="9"/>
      <c r="F14" s="9">
        <v>250.4</v>
      </c>
      <c r="G14" s="72">
        <v>250.4</v>
      </c>
      <c r="H14" s="9"/>
      <c r="I14" s="9">
        <v>225</v>
      </c>
      <c r="J14" s="72">
        <v>225</v>
      </c>
      <c r="K14" s="9"/>
      <c r="L14" s="9">
        <v>224.45</v>
      </c>
      <c r="M14" s="72">
        <v>224.45</v>
      </c>
      <c r="N14" s="9"/>
      <c r="O14" s="9">
        <v>230.28199999999998</v>
      </c>
      <c r="P14" s="72">
        <v>230.28199999999998</v>
      </c>
      <c r="Q14" s="9"/>
      <c r="R14" s="9">
        <v>237.08</v>
      </c>
      <c r="S14" s="72">
        <v>237.08</v>
      </c>
      <c r="T14" s="9"/>
      <c r="U14" s="9">
        <v>213.87636499999996</v>
      </c>
      <c r="V14" s="72">
        <v>213.87636499999996</v>
      </c>
      <c r="W14" s="9"/>
      <c r="X14" s="9">
        <v>186.20936499999999</v>
      </c>
      <c r="Y14" s="72">
        <v>186.20936499999999</v>
      </c>
    </row>
    <row r="15" spans="1:25" x14ac:dyDescent="0.35">
      <c r="A15" s="7" t="s">
        <v>23</v>
      </c>
      <c r="B15" s="9"/>
      <c r="C15" s="9">
        <v>12068</v>
      </c>
      <c r="D15" s="72">
        <v>12068</v>
      </c>
      <c r="E15" s="9"/>
      <c r="F15" s="9">
        <v>12068</v>
      </c>
      <c r="G15" s="72">
        <v>12068</v>
      </c>
      <c r="H15" s="9"/>
      <c r="I15" s="9">
        <v>12068</v>
      </c>
      <c r="J15" s="72">
        <v>12068</v>
      </c>
      <c r="K15" s="9"/>
      <c r="L15" s="9">
        <v>12068</v>
      </c>
      <c r="M15" s="72">
        <v>12068</v>
      </c>
      <c r="N15" s="9"/>
      <c r="O15" s="9">
        <v>10800</v>
      </c>
      <c r="P15" s="72">
        <v>10800</v>
      </c>
      <c r="Q15" s="9"/>
      <c r="R15" s="9">
        <v>10800</v>
      </c>
      <c r="S15" s="72">
        <v>10800</v>
      </c>
      <c r="T15" s="9"/>
      <c r="U15" s="9">
        <v>10800</v>
      </c>
      <c r="V15" s="72">
        <v>10800</v>
      </c>
      <c r="W15" s="9"/>
      <c r="X15" s="9">
        <v>9516</v>
      </c>
      <c r="Y15" s="72">
        <v>9516</v>
      </c>
    </row>
    <row r="16" spans="1:25" x14ac:dyDescent="0.35">
      <c r="A16" s="7" t="s">
        <v>24</v>
      </c>
      <c r="B16" s="9">
        <v>118.42999999999995</v>
      </c>
      <c r="C16" s="9"/>
      <c r="D16" s="72">
        <v>118.42999999999995</v>
      </c>
      <c r="E16" s="9">
        <v>112.52999999999994</v>
      </c>
      <c r="F16" s="9"/>
      <c r="G16" s="72">
        <v>112.52999999999994</v>
      </c>
      <c r="H16" s="9">
        <v>110</v>
      </c>
      <c r="I16" s="9"/>
      <c r="J16" s="72">
        <v>110</v>
      </c>
      <c r="K16" s="9">
        <v>132.1037</v>
      </c>
      <c r="L16" s="9"/>
      <c r="M16" s="72">
        <v>132.1037</v>
      </c>
      <c r="N16" s="9">
        <v>175.13120000000001</v>
      </c>
      <c r="O16" s="9"/>
      <c r="P16" s="72">
        <v>175.13120000000001</v>
      </c>
      <c r="Q16" s="9">
        <v>147.95509999999999</v>
      </c>
      <c r="R16" s="9"/>
      <c r="S16" s="72">
        <v>147.95509999999999</v>
      </c>
      <c r="T16" s="9">
        <v>159.47740000000002</v>
      </c>
      <c r="U16" s="9"/>
      <c r="V16" s="72">
        <v>159.47740000000002</v>
      </c>
      <c r="W16" s="9">
        <v>163.2559</v>
      </c>
      <c r="X16" s="9"/>
      <c r="Y16" s="72">
        <v>163.2559</v>
      </c>
    </row>
    <row r="17" spans="1:25" x14ac:dyDescent="0.35">
      <c r="A17" s="7" t="s">
        <v>25</v>
      </c>
      <c r="B17" s="9">
        <v>3863.6269999999995</v>
      </c>
      <c r="C17" s="9"/>
      <c r="D17" s="72">
        <v>3863.6269999999995</v>
      </c>
      <c r="E17" s="9">
        <v>3837.8269999999993</v>
      </c>
      <c r="F17" s="9"/>
      <c r="G17" s="72">
        <v>3837.8269999999993</v>
      </c>
      <c r="H17" s="9">
        <v>3994</v>
      </c>
      <c r="I17" s="9"/>
      <c r="J17" s="72">
        <v>3994</v>
      </c>
      <c r="K17" s="9">
        <v>4041.1014499999997</v>
      </c>
      <c r="L17" s="9"/>
      <c r="M17" s="72">
        <v>4041.1014499999997</v>
      </c>
      <c r="N17" s="9">
        <v>3943.5852800000002</v>
      </c>
      <c r="O17" s="9"/>
      <c r="P17" s="72">
        <v>3943.5852800000002</v>
      </c>
      <c r="Q17" s="9">
        <v>3949.2290800000001</v>
      </c>
      <c r="R17" s="9"/>
      <c r="S17" s="72">
        <v>3949.2290800000001</v>
      </c>
      <c r="T17" s="9">
        <v>3797.2059385000002</v>
      </c>
      <c r="U17" s="9"/>
      <c r="V17" s="72">
        <v>3797.2059385000002</v>
      </c>
      <c r="W17" s="9">
        <v>3795.7174484999996</v>
      </c>
      <c r="X17" s="9"/>
      <c r="Y17" s="72">
        <v>3795.7174484999996</v>
      </c>
    </row>
    <row r="18" spans="1:25" ht="29" x14ac:dyDescent="0.35">
      <c r="A18" s="7" t="s">
        <v>26</v>
      </c>
      <c r="B18" s="9"/>
      <c r="C18" s="9">
        <v>153.43799999999999</v>
      </c>
      <c r="D18" s="72">
        <v>153.43799999999999</v>
      </c>
      <c r="E18" s="9"/>
      <c r="F18" s="9">
        <v>153.43799999999999</v>
      </c>
      <c r="G18" s="72">
        <v>153.43799999999999</v>
      </c>
      <c r="H18" s="9"/>
      <c r="I18" s="9">
        <v>153.43799999999999</v>
      </c>
      <c r="J18" s="72">
        <v>153.43799999999999</v>
      </c>
      <c r="K18" s="9"/>
      <c r="L18" s="9">
        <v>144.46625</v>
      </c>
      <c r="M18" s="72">
        <v>144.46625</v>
      </c>
      <c r="N18" s="9"/>
      <c r="O18" s="9">
        <v>144.78770000000003</v>
      </c>
      <c r="P18" s="72">
        <v>144.78770000000003</v>
      </c>
      <c r="Q18" s="9"/>
      <c r="R18" s="9">
        <v>220.52</v>
      </c>
      <c r="S18" s="72">
        <v>220.52</v>
      </c>
      <c r="T18" s="9"/>
      <c r="U18" s="9">
        <v>188.62</v>
      </c>
      <c r="V18" s="72">
        <v>188.62</v>
      </c>
      <c r="W18" s="9"/>
      <c r="X18" s="9">
        <v>188.62</v>
      </c>
      <c r="Y18" s="72">
        <v>188.62</v>
      </c>
    </row>
    <row r="19" spans="1:25" x14ac:dyDescent="0.35">
      <c r="A19" s="7" t="s">
        <v>27</v>
      </c>
      <c r="B19" s="9"/>
      <c r="C19" s="9">
        <v>4165.8965600000056</v>
      </c>
      <c r="D19" s="72">
        <v>4165.8965600000056</v>
      </c>
      <c r="E19" s="9"/>
      <c r="F19" s="9">
        <v>4135.8965600000056</v>
      </c>
      <c r="G19" s="72">
        <v>4135.8965600000056</v>
      </c>
      <c r="H19" s="9"/>
      <c r="I19" s="9">
        <v>4135.8965600000056</v>
      </c>
      <c r="J19" s="72">
        <v>4135.8965600000056</v>
      </c>
      <c r="K19" s="9"/>
      <c r="L19" s="9">
        <v>4235.857119667834</v>
      </c>
      <c r="M19" s="72">
        <v>4235.857119667834</v>
      </c>
      <c r="N19" s="9"/>
      <c r="O19" s="9">
        <v>4195.7435999999998</v>
      </c>
      <c r="P19" s="72">
        <v>4195.7435999999998</v>
      </c>
      <c r="Q19" s="9"/>
      <c r="R19" s="9">
        <v>4593.2493251296764</v>
      </c>
      <c r="S19" s="72">
        <v>4593.2493251296764</v>
      </c>
      <c r="T19" s="9"/>
      <c r="U19" s="9">
        <v>4416.1388271456035</v>
      </c>
      <c r="V19" s="72">
        <v>4416.1388271456035</v>
      </c>
      <c r="W19" s="9"/>
      <c r="X19" s="9">
        <v>4361.1388271456035</v>
      </c>
      <c r="Y19" s="72">
        <v>4361.1388271456035</v>
      </c>
    </row>
    <row r="20" spans="1:25" x14ac:dyDescent="0.35">
      <c r="A20" s="7" t="s">
        <v>28</v>
      </c>
      <c r="B20" s="9"/>
      <c r="C20" s="9">
        <v>9228.67</v>
      </c>
      <c r="D20" s="72">
        <v>9228.67</v>
      </c>
      <c r="E20" s="9"/>
      <c r="F20" s="9">
        <v>9233.67</v>
      </c>
      <c r="G20" s="72">
        <v>9233.67</v>
      </c>
      <c r="H20" s="9"/>
      <c r="I20" s="9">
        <v>9233.67</v>
      </c>
      <c r="J20" s="72">
        <v>9233.67</v>
      </c>
      <c r="K20" s="9"/>
      <c r="L20" s="9">
        <v>9244.6989999999987</v>
      </c>
      <c r="M20" s="72">
        <v>9244.6989999999987</v>
      </c>
      <c r="N20" s="9"/>
      <c r="O20" s="9">
        <v>9441.7060000000001</v>
      </c>
      <c r="P20" s="72">
        <v>9441.7060000000001</v>
      </c>
      <c r="Q20" s="9"/>
      <c r="R20" s="9">
        <v>9452.1585999999988</v>
      </c>
      <c r="S20" s="72">
        <v>9452.1585999999988</v>
      </c>
      <c r="T20" s="9"/>
      <c r="U20" s="9">
        <v>9488.1730000000007</v>
      </c>
      <c r="V20" s="72">
        <v>9488.1730000000007</v>
      </c>
      <c r="W20" s="9"/>
      <c r="X20" s="9">
        <v>9813.8730000000014</v>
      </c>
      <c r="Y20" s="72">
        <v>9813.8730000000014</v>
      </c>
    </row>
    <row r="21" spans="1:25" x14ac:dyDescent="0.35">
      <c r="A21" s="7" t="s">
        <v>29</v>
      </c>
      <c r="B21" s="9">
        <v>25429</v>
      </c>
      <c r="C21" s="9"/>
      <c r="D21" s="72">
        <v>25429</v>
      </c>
      <c r="E21" s="9">
        <v>33033</v>
      </c>
      <c r="F21" s="9"/>
      <c r="G21" s="72">
        <v>33033</v>
      </c>
      <c r="H21" s="9">
        <v>36710</v>
      </c>
      <c r="I21" s="9"/>
      <c r="J21" s="72">
        <v>36710</v>
      </c>
      <c r="K21" s="9">
        <v>37900</v>
      </c>
      <c r="L21" s="9"/>
      <c r="M21" s="72">
        <v>37900</v>
      </c>
      <c r="N21" s="9">
        <v>39224.087</v>
      </c>
      <c r="O21" s="9"/>
      <c r="P21" s="72">
        <v>39224.087</v>
      </c>
      <c r="Q21" s="9">
        <v>40679.351000000002</v>
      </c>
      <c r="R21" s="9"/>
      <c r="S21" s="72">
        <v>40679.351000000002</v>
      </c>
      <c r="T21" s="9">
        <v>42292.42201726167</v>
      </c>
      <c r="U21" s="9"/>
      <c r="V21" s="72">
        <v>42292.42201726167</v>
      </c>
      <c r="W21" s="9">
        <v>45230.360959261663</v>
      </c>
      <c r="X21" s="9"/>
      <c r="Y21" s="72">
        <v>45230.360959261663</v>
      </c>
    </row>
    <row r="22" spans="1:25" ht="29" x14ac:dyDescent="0.35">
      <c r="A22" s="7" t="s">
        <v>30</v>
      </c>
      <c r="B22" s="9"/>
      <c r="C22" s="9">
        <v>2877.3030000000022</v>
      </c>
      <c r="D22" s="72">
        <v>2877.3030000000022</v>
      </c>
      <c r="E22" s="9"/>
      <c r="F22" s="9">
        <v>2877.3030000000022</v>
      </c>
      <c r="G22" s="72">
        <v>2877.3030000000022</v>
      </c>
      <c r="H22" s="9"/>
      <c r="I22" s="9">
        <v>2773.3030000000022</v>
      </c>
      <c r="J22" s="72">
        <v>2773.3030000000022</v>
      </c>
      <c r="K22" s="9"/>
      <c r="L22" s="9">
        <v>2751.5099599999999</v>
      </c>
      <c r="M22" s="72">
        <v>2751.5099599999999</v>
      </c>
      <c r="N22" s="9"/>
      <c r="O22" s="9">
        <v>2763.8643400000001</v>
      </c>
      <c r="P22" s="72">
        <v>2763.8643400000001</v>
      </c>
      <c r="Q22" s="9"/>
      <c r="R22" s="9">
        <v>2813.0042699999995</v>
      </c>
      <c r="S22" s="72">
        <v>2813.0042699999995</v>
      </c>
      <c r="T22" s="9"/>
      <c r="U22" s="9">
        <v>3072.8544700000002</v>
      </c>
      <c r="V22" s="72">
        <v>3072.8544700000002</v>
      </c>
      <c r="W22" s="9"/>
      <c r="X22" s="9">
        <v>3238.6544700000004</v>
      </c>
      <c r="Y22" s="72">
        <v>3238.6544700000004</v>
      </c>
    </row>
    <row r="23" spans="1:25" ht="29" x14ac:dyDescent="0.35">
      <c r="A23" s="7" t="s">
        <v>31</v>
      </c>
      <c r="B23" s="9">
        <v>1444</v>
      </c>
      <c r="C23" s="9"/>
      <c r="D23" s="72">
        <v>1444</v>
      </c>
      <c r="E23" s="9">
        <v>1444.4459999999997</v>
      </c>
      <c r="F23" s="9"/>
      <c r="G23" s="72">
        <v>1444.4459999999997</v>
      </c>
      <c r="H23" s="9">
        <v>1444.4459999999997</v>
      </c>
      <c r="I23" s="9"/>
      <c r="J23" s="72">
        <v>1444.4459999999997</v>
      </c>
      <c r="K23" s="9">
        <v>1533.4099999999999</v>
      </c>
      <c r="L23" s="9"/>
      <c r="M23" s="72">
        <v>1533.4099999999999</v>
      </c>
      <c r="N23" s="9">
        <v>1531.29</v>
      </c>
      <c r="O23" s="9"/>
      <c r="P23" s="72">
        <v>1531.29</v>
      </c>
      <c r="Q23" s="9">
        <v>1543.4469999999999</v>
      </c>
      <c r="R23" s="9"/>
      <c r="S23" s="72">
        <v>1543.4469999999999</v>
      </c>
      <c r="T23" s="9">
        <v>985.1527000000001</v>
      </c>
      <c r="U23" s="9"/>
      <c r="V23" s="72">
        <v>985.1527000000001</v>
      </c>
      <c r="W23" s="9">
        <v>985.45270000000005</v>
      </c>
      <c r="X23" s="9"/>
      <c r="Y23" s="72">
        <v>985.45270000000005</v>
      </c>
    </row>
    <row r="24" spans="1:25" x14ac:dyDescent="0.35">
      <c r="A24" s="7" t="s">
        <v>32</v>
      </c>
      <c r="B24" s="9"/>
      <c r="C24" s="9">
        <v>25723.757000000001</v>
      </c>
      <c r="D24" s="72">
        <v>25723.757000000001</v>
      </c>
      <c r="E24" s="9"/>
      <c r="F24" s="9">
        <v>25176.757000000001</v>
      </c>
      <c r="G24" s="72">
        <v>25176.757000000001</v>
      </c>
      <c r="H24" s="9"/>
      <c r="I24" s="9">
        <v>25963.757000000001</v>
      </c>
      <c r="J24" s="72">
        <v>25963.757000000001</v>
      </c>
      <c r="K24" s="9"/>
      <c r="L24" s="9">
        <v>26209.780700000003</v>
      </c>
      <c r="M24" s="72">
        <v>26209.780700000003</v>
      </c>
      <c r="N24" s="9"/>
      <c r="O24" s="9">
        <v>28654.253000000004</v>
      </c>
      <c r="P24" s="72">
        <v>28654.253000000004</v>
      </c>
      <c r="Q24" s="9"/>
      <c r="R24" s="9">
        <v>27435.290000000005</v>
      </c>
      <c r="S24" s="72">
        <v>27435.290000000005</v>
      </c>
      <c r="T24" s="9"/>
      <c r="U24" s="9">
        <v>24041.882000000001</v>
      </c>
      <c r="V24" s="72">
        <v>24041.882000000001</v>
      </c>
      <c r="W24" s="9"/>
      <c r="X24" s="9">
        <v>23779.682000000004</v>
      </c>
      <c r="Y24" s="72">
        <v>23779.682000000004</v>
      </c>
    </row>
    <row r="25" spans="1:25" ht="43.5" x14ac:dyDescent="0.35">
      <c r="A25" s="7" t="s">
        <v>33</v>
      </c>
      <c r="B25" s="9"/>
      <c r="C25" s="9">
        <v>175.94800000000004</v>
      </c>
      <c r="D25" s="72">
        <v>175.94800000000004</v>
      </c>
      <c r="E25" s="9"/>
      <c r="F25" s="9">
        <v>175.94800000000004</v>
      </c>
      <c r="G25" s="72">
        <v>175.94800000000004</v>
      </c>
      <c r="H25" s="9"/>
      <c r="I25" s="9">
        <v>175.94800000000004</v>
      </c>
      <c r="J25" s="72">
        <v>175.94800000000004</v>
      </c>
      <c r="K25" s="9"/>
      <c r="L25" s="9">
        <v>258.92372000000006</v>
      </c>
      <c r="M25" s="72">
        <v>258.92372000000006</v>
      </c>
      <c r="N25" s="9"/>
      <c r="O25" s="9">
        <v>251.64370999999997</v>
      </c>
      <c r="P25" s="72">
        <v>251.64370999999997</v>
      </c>
      <c r="Q25" s="9"/>
      <c r="R25" s="9">
        <v>227</v>
      </c>
      <c r="S25" s="72">
        <v>227</v>
      </c>
      <c r="T25" s="9"/>
      <c r="U25" s="9">
        <v>0</v>
      </c>
      <c r="V25" s="72">
        <v>0</v>
      </c>
      <c r="W25" s="9"/>
      <c r="X25" s="9">
        <v>0</v>
      </c>
      <c r="Y25" s="72">
        <v>0</v>
      </c>
    </row>
    <row r="26" spans="1:25" ht="29" x14ac:dyDescent="0.35">
      <c r="A26" s="7" t="s">
        <v>34</v>
      </c>
      <c r="B26" s="9">
        <v>188</v>
      </c>
      <c r="C26" s="9"/>
      <c r="D26" s="72">
        <v>188</v>
      </c>
      <c r="E26" s="9">
        <v>268.3</v>
      </c>
      <c r="F26" s="9"/>
      <c r="G26" s="72">
        <v>268.3</v>
      </c>
      <c r="H26" s="9">
        <v>508</v>
      </c>
      <c r="I26" s="9"/>
      <c r="J26" s="72">
        <v>508</v>
      </c>
      <c r="K26" s="9">
        <v>993.6</v>
      </c>
      <c r="L26" s="9"/>
      <c r="M26" s="72">
        <v>993.6</v>
      </c>
      <c r="N26" s="9">
        <v>3283.3</v>
      </c>
      <c r="O26" s="9"/>
      <c r="P26" s="72">
        <v>3283.3</v>
      </c>
      <c r="Q26" s="9">
        <v>4152.0280000000002</v>
      </c>
      <c r="R26" s="9"/>
      <c r="S26" s="72">
        <v>4152.0280000000002</v>
      </c>
      <c r="T26" s="9">
        <v>5406.0079999999998</v>
      </c>
      <c r="U26" s="9"/>
      <c r="V26" s="72">
        <v>5406.0079999999998</v>
      </c>
      <c r="W26" s="9">
        <v>6396.4079999999994</v>
      </c>
      <c r="X26" s="9"/>
      <c r="Y26" s="72">
        <v>6396.4079999999994</v>
      </c>
    </row>
    <row r="27" spans="1:25" ht="29" x14ac:dyDescent="0.35">
      <c r="A27" s="7" t="s">
        <v>35</v>
      </c>
      <c r="B27" s="9">
        <v>28579</v>
      </c>
      <c r="C27" s="9"/>
      <c r="D27" s="72">
        <v>28579</v>
      </c>
      <c r="E27" s="9">
        <v>30556.3</v>
      </c>
      <c r="F27" s="9"/>
      <c r="G27" s="72">
        <v>30556.3</v>
      </c>
      <c r="H27" s="9">
        <v>32969</v>
      </c>
      <c r="I27" s="9"/>
      <c r="J27" s="72">
        <v>32969</v>
      </c>
      <c r="K27" s="9">
        <v>37620.5</v>
      </c>
      <c r="L27" s="9"/>
      <c r="M27" s="72">
        <v>37620.5</v>
      </c>
      <c r="N27" s="9">
        <v>41296.583000000006</v>
      </c>
      <c r="O27" s="9"/>
      <c r="P27" s="72">
        <v>41296.583000000006</v>
      </c>
      <c r="Q27" s="9">
        <v>45282.872000000003</v>
      </c>
      <c r="R27" s="9"/>
      <c r="S27" s="72">
        <v>45282.872000000003</v>
      </c>
      <c r="T27" s="9">
        <v>50174.333704999997</v>
      </c>
      <c r="U27" s="9"/>
      <c r="V27" s="72">
        <v>50174.333704999997</v>
      </c>
      <c r="W27" s="9">
        <v>52446.93256999999</v>
      </c>
      <c r="X27" s="9"/>
      <c r="Y27" s="72">
        <v>52446.93256999999</v>
      </c>
    </row>
    <row r="28" spans="1:25" x14ac:dyDescent="0.35">
      <c r="A28" s="16" t="s">
        <v>3729</v>
      </c>
      <c r="B28" s="72">
        <v>66476.448000000004</v>
      </c>
      <c r="C28" s="72">
        <v>102573.10156000001</v>
      </c>
      <c r="D28" s="72">
        <v>169049.54956000001</v>
      </c>
      <c r="E28" s="72">
        <v>76345.763999999996</v>
      </c>
      <c r="F28" s="72">
        <v>103317.54566300518</v>
      </c>
      <c r="G28" s="72">
        <v>179663.30966300517</v>
      </c>
      <c r="H28" s="72">
        <v>83533.356999999989</v>
      </c>
      <c r="I28" s="72">
        <v>104934.35566300518</v>
      </c>
      <c r="J28" s="72">
        <v>188467.71266300516</v>
      </c>
      <c r="K28" s="72">
        <v>90266.757631999993</v>
      </c>
      <c r="L28" s="72">
        <v>105844.10709780514</v>
      </c>
      <c r="M28" s="72">
        <v>196110.86472980515</v>
      </c>
      <c r="N28" s="72">
        <v>97724.867230000003</v>
      </c>
      <c r="O28" s="72">
        <v>107142.84610000002</v>
      </c>
      <c r="P28" s="72">
        <v>204867.71333000003</v>
      </c>
      <c r="Q28" s="72">
        <v>104235.03483</v>
      </c>
      <c r="R28" s="72">
        <v>107387.13575299998</v>
      </c>
      <c r="S28" s="72">
        <v>211622.170583</v>
      </c>
      <c r="T28" s="72">
        <v>111607.78122576166</v>
      </c>
      <c r="U28" s="72">
        <v>103737.44216399017</v>
      </c>
      <c r="V28" s="72">
        <v>215345.22338975183</v>
      </c>
      <c r="W28" s="72">
        <v>118247.30801276166</v>
      </c>
      <c r="X28" s="72">
        <v>103098.82516399017</v>
      </c>
      <c r="Y28" s="72">
        <v>221346.13317675184</v>
      </c>
    </row>
    <row r="29" spans="1:25" x14ac:dyDescent="0.35">
      <c r="V29" s="114"/>
    </row>
    <row r="30" spans="1:25" x14ac:dyDescent="0.35">
      <c r="A30" s="73" t="s">
        <v>3730</v>
      </c>
    </row>
    <row r="32" spans="1:25" x14ac:dyDescent="0.35">
      <c r="A32" s="2" t="s">
        <v>3739</v>
      </c>
    </row>
  </sheetData>
  <mergeCells count="8">
    <mergeCell ref="W6:Y6"/>
    <mergeCell ref="T6:V6"/>
    <mergeCell ref="B6:D6"/>
    <mergeCell ref="E6:G6"/>
    <mergeCell ref="H6:J6"/>
    <mergeCell ref="K6:M6"/>
    <mergeCell ref="N6:P6"/>
    <mergeCell ref="Q6:S6"/>
  </mergeCells>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Introduction</vt:lpstr>
      <vt:lpstr>dictionary</vt:lpstr>
      <vt:lpstr>analysis</vt:lpstr>
      <vt:lpstr>pivot</vt:lpstr>
      <vt:lpstr>Gesamtkraftwerksliste BNetzA</vt:lpstr>
      <vt:lpstr>Kraftwerksliste</vt:lpstr>
      <vt:lpstr>Sheet2</vt:lpstr>
      <vt:lpstr>Auswertung Kraftwerksstatus</vt:lpstr>
      <vt:lpstr>Auswertung Regional</vt:lpstr>
      <vt:lpstr>Auswertung Erneuerbare</vt:lpstr>
      <vt:lpstr>Auswertung Erneuerbare Historie</vt:lpstr>
    </vt:vector>
  </TitlesOfParts>
  <Company>Bundesnetzagentur</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Fabian Gänßlen</dc:creator>
  <cp:lastModifiedBy>Ingrid Sanchez Jimenez</cp:lastModifiedBy>
  <dcterms:created xsi:type="dcterms:W3CDTF">2019-10-16T11:44:44Z</dcterms:created>
  <dcterms:modified xsi:type="dcterms:W3CDTF">2022-03-14T21:29:22Z</dcterms:modified>
</cp:coreProperties>
</file>