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emlabpy\"/>
    </mc:Choice>
  </mc:AlternateContent>
  <xr:revisionPtr revIDLastSave="0" documentId="13_ncr:1_{2E878F66-8C50-4332-A3BF-8E935D218D83}" xr6:coauthVersionLast="47" xr6:coauthVersionMax="47" xr10:uidLastSave="{00000000-0000-0000-0000-000000000000}"/>
  <bookViews>
    <workbookView xWindow="15" yWindow="-16320" windowWidth="29040" windowHeight="15840" activeTab="1" xr2:uid="{2DEE18F0-ABF9-4F99-8667-5A8B8B4F2408}"/>
  </bookViews>
  <sheets>
    <sheet name="solar 150MW" sheetId="3" r:id="rId1"/>
    <sheet name="annuity" sheetId="4" r:id="rId2"/>
    <sheet name="solar" sheetId="1" r:id="rId3"/>
    <sheet name="ccg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C13" i="4"/>
  <c r="C15" i="4" s="1"/>
  <c r="C14" i="4"/>
  <c r="C17" i="4"/>
  <c r="C6" i="4"/>
  <c r="B17" i="3"/>
  <c r="C9" i="4" l="1"/>
  <c r="C7" i="4"/>
  <c r="C4" i="4"/>
  <c r="A15" i="3"/>
  <c r="B12" i="3"/>
  <c r="B13" i="3" s="1"/>
  <c r="B6" i="3"/>
  <c r="B9" i="3"/>
  <c r="B7" i="3"/>
  <c r="B4" i="3"/>
  <c r="B13" i="1"/>
  <c r="C15" i="1"/>
  <c r="B12" i="1"/>
  <c r="D15" i="2"/>
  <c r="B13" i="2"/>
  <c r="B15" i="2" s="1"/>
  <c r="B11" i="2"/>
  <c r="B12" i="2" s="1"/>
  <c r="C4" i="2"/>
  <c r="C3" i="2"/>
  <c r="B3" i="2"/>
  <c r="B15" i="1"/>
  <c r="A15" i="1"/>
  <c r="C18" i="4" l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B18" i="4"/>
  <c r="B17" i="4"/>
  <c r="B15" i="3"/>
  <c r="A15" i="2"/>
  <c r="C15" i="2"/>
  <c r="D15" i="1"/>
  <c r="C28" i="4" l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B17" i="2"/>
  <c r="B19" i="2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B17" i="1"/>
  <c r="B19" i="1" s="1"/>
  <c r="B4" i="1"/>
  <c r="C5" i="1"/>
  <c r="C4" i="1"/>
  <c r="D17" i="4" l="1"/>
  <c r="B19" i="3"/>
  <c r="E17" i="4" l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C27" i="4" l="1"/>
  <c r="C30" i="4" s="1"/>
</calcChain>
</file>

<file path=xl/sharedStrings.xml><?xml version="1.0" encoding="utf-8"?>
<sst xmlns="http://schemas.openxmlformats.org/spreadsheetml/2006/main" count="72" uniqueCount="27">
  <si>
    <t>technology</t>
  </si>
  <si>
    <t>investment</t>
  </si>
  <si>
    <t>wacc</t>
  </si>
  <si>
    <t>technical_lifetime</t>
  </si>
  <si>
    <t>depreciationTime</t>
  </si>
  <si>
    <t>interestRate</t>
  </si>
  <si>
    <t>buildingTime</t>
  </si>
  <si>
    <t>operatingProfit</t>
  </si>
  <si>
    <t>equalTotalDownPaymentInstallment</t>
  </si>
  <si>
    <t>PV</t>
  </si>
  <si>
    <t>fixed costs</t>
  </si>
  <si>
    <t xml:space="preserve">debt ratio </t>
  </si>
  <si>
    <t>equity interest rate</t>
  </si>
  <si>
    <t>restpayment</t>
  </si>
  <si>
    <t>yearly inocme</t>
  </si>
  <si>
    <t>NPV excel</t>
  </si>
  <si>
    <t>NPV python</t>
  </si>
  <si>
    <t>yearluDownPaymentInstallment</t>
  </si>
  <si>
    <t>c</t>
  </si>
  <si>
    <t>Annuity excel</t>
  </si>
  <si>
    <t>present value</t>
  </si>
  <si>
    <t>future value</t>
  </si>
  <si>
    <t>yearly income annuity</t>
  </si>
  <si>
    <t>NPV restpayment</t>
  </si>
  <si>
    <t>NPV annuity</t>
  </si>
  <si>
    <t xml:space="preserve">difference </t>
  </si>
  <si>
    <t>debtinterestRate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</si>
</sst>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€&quot;\ #,##0;[Red]&quot;€&quot;\ \-#,##0"/>
    <numFmt numFmtId="8" formatCode="&quot;€&quot;\ #,##0.00;[Red]&quot;€&quot;\ \-#,##0.00"/>
    <numFmt numFmtId="164" formatCode="&quot;€&quot;\ #,##0.0;[Red]&quot;€&quot;\ \-#,##0.0"/>
  </numFmts>
  <fonts count="5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CC7832"/>
      <name val="JetBrains Mono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center"/>
    </xf>
    <xf numFmtId="6" fontId="0" fillId="0" borderId="0" xfId="0" applyNumberFormat="1"/>
    <xf numFmtId="0" fontId="3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20</xdr:row>
      <xdr:rowOff>177800</xdr:rowOff>
    </xdr:from>
    <xdr:to>
      <xdr:col>16</xdr:col>
      <xdr:colOff>136095</xdr:colOff>
      <xdr:row>24</xdr:row>
      <xdr:rowOff>88819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D7327-E09F-CBD4-7910-D154586E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6350" y="3860800"/>
          <a:ext cx="3438095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825500</xdr:colOff>
      <xdr:row>20</xdr:row>
      <xdr:rowOff>152400</xdr:rowOff>
    </xdr:from>
    <xdr:to>
      <xdr:col>5</xdr:col>
      <xdr:colOff>364569</xdr:colOff>
      <xdr:row>24</xdr:row>
      <xdr:rowOff>82467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1E73F6-34BE-8A06-78E3-ECAFB6A14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3835400"/>
          <a:ext cx="4447619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A6A-443B-4C7B-84B0-6530AFDAC39A}">
  <dimension ref="A1:AR19"/>
  <sheetViews>
    <sheetView workbookViewId="0">
      <selection activeCell="B18" sqref="B18"/>
    </sheetView>
  </sheetViews>
  <sheetFormatPr defaultRowHeight="14.5"/>
  <cols>
    <col min="1" max="1" width="22" customWidth="1"/>
    <col min="2" max="2" width="20.1796875" customWidth="1"/>
    <col min="3" max="3" width="15.7265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</row>
    <row r="5" spans="1:44">
      <c r="A5" t="s">
        <v>11</v>
      </c>
      <c r="B5">
        <v>0.7</v>
      </c>
    </row>
    <row r="6" spans="1:44">
      <c r="A6" t="s">
        <v>7</v>
      </c>
      <c r="B6" s="5">
        <f>832316.88*150</f>
        <v>124847532</v>
      </c>
    </row>
    <row r="7" spans="1:44">
      <c r="A7" t="s">
        <v>10</v>
      </c>
      <c r="B7">
        <f>C7*150</f>
        <v>1087500</v>
      </c>
      <c r="C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f>C9*150</f>
        <v>57000000</v>
      </c>
      <c r="C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B9*(B5)/B11</f>
        <v>1995000</v>
      </c>
    </row>
    <row r="13" spans="1:44">
      <c r="A13" t="s">
        <v>14</v>
      </c>
      <c r="B13">
        <f>B6-B12-B7</f>
        <v>121765032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-(1-B5)*B9</f>
        <v>-17100000.000000004</v>
      </c>
      <c r="B15">
        <f>B13</f>
        <v>121765032</v>
      </c>
      <c r="C15">
        <f>B15</f>
        <v>121765032</v>
      </c>
      <c r="D15">
        <f t="shared" ref="D15:U15" si="0">C15</f>
        <v>121765032</v>
      </c>
      <c r="E15">
        <f t="shared" si="0"/>
        <v>121765032</v>
      </c>
      <c r="F15">
        <f t="shared" si="0"/>
        <v>121765032</v>
      </c>
      <c r="G15">
        <f t="shared" si="0"/>
        <v>121765032</v>
      </c>
      <c r="H15">
        <f t="shared" si="0"/>
        <v>121765032</v>
      </c>
      <c r="I15">
        <f t="shared" si="0"/>
        <v>121765032</v>
      </c>
      <c r="J15">
        <f t="shared" si="0"/>
        <v>121765032</v>
      </c>
      <c r="K15">
        <f t="shared" si="0"/>
        <v>121765032</v>
      </c>
      <c r="L15">
        <f t="shared" si="0"/>
        <v>121765032</v>
      </c>
      <c r="M15">
        <f t="shared" si="0"/>
        <v>121765032</v>
      </c>
      <c r="N15">
        <f t="shared" si="0"/>
        <v>121765032</v>
      </c>
      <c r="O15">
        <f t="shared" si="0"/>
        <v>121765032</v>
      </c>
      <c r="P15">
        <f t="shared" si="0"/>
        <v>121765032</v>
      </c>
      <c r="Q15">
        <f t="shared" si="0"/>
        <v>121765032</v>
      </c>
      <c r="R15">
        <f t="shared" si="0"/>
        <v>121765032</v>
      </c>
      <c r="S15">
        <f t="shared" si="0"/>
        <v>121765032</v>
      </c>
      <c r="T15">
        <f t="shared" si="0"/>
        <v>121765032</v>
      </c>
      <c r="U15">
        <f t="shared" si="0"/>
        <v>121765032</v>
      </c>
    </row>
    <row r="16" spans="1:44">
      <c r="A16" t="s">
        <v>18</v>
      </c>
    </row>
    <row r="17" spans="1:2">
      <c r="A17" t="s">
        <v>15</v>
      </c>
      <c r="B17" s="6">
        <f>NPV(B4,A15:U15)</f>
        <v>926867598.882218</v>
      </c>
    </row>
    <row r="18" spans="1:2">
      <c r="A18" t="s">
        <v>16</v>
      </c>
      <c r="B18" s="6">
        <v>926867598.88221705</v>
      </c>
    </row>
    <row r="19" spans="1:2">
      <c r="B19" s="3">
        <f>B17-B18</f>
        <v>9.5367431640625E-7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B72A-41D5-4B21-A796-455CB3645BCE}">
  <dimension ref="B1:V30"/>
  <sheetViews>
    <sheetView tabSelected="1" zoomScale="85" zoomScaleNormal="85" workbookViewId="0">
      <selection activeCell="E10" sqref="E10"/>
    </sheetView>
  </sheetViews>
  <sheetFormatPr defaultRowHeight="14.5"/>
  <cols>
    <col min="2" max="2" width="32.6328125" customWidth="1"/>
    <col min="3" max="3" width="27.26953125" customWidth="1"/>
    <col min="4" max="4" width="13.1796875" bestFit="1" customWidth="1"/>
    <col min="5" max="5" width="11.453125" customWidth="1"/>
  </cols>
  <sheetData>
    <row r="1" spans="2:22">
      <c r="B1" t="s">
        <v>0</v>
      </c>
      <c r="C1" t="s">
        <v>9</v>
      </c>
    </row>
    <row r="2" spans="2:22">
      <c r="B2" t="s">
        <v>26</v>
      </c>
      <c r="C2" s="2">
        <v>7.0000000000000007E-2</v>
      </c>
    </row>
    <row r="3" spans="2:22">
      <c r="B3" t="s">
        <v>12</v>
      </c>
      <c r="C3" s="2">
        <v>0.12</v>
      </c>
    </row>
    <row r="4" spans="2:22">
      <c r="B4" t="s">
        <v>2</v>
      </c>
      <c r="C4">
        <f>((1-C5)*C3)+(C5*C2)</f>
        <v>8.5000000000000006E-2</v>
      </c>
    </row>
    <row r="5" spans="2:22">
      <c r="B5" t="s">
        <v>11</v>
      </c>
      <c r="C5">
        <v>0.7</v>
      </c>
    </row>
    <row r="6" spans="2:22">
      <c r="B6" t="s">
        <v>7</v>
      </c>
      <c r="C6" s="5">
        <f>832316.88*10</f>
        <v>8323168.7999999998</v>
      </c>
    </row>
    <row r="7" spans="2:22">
      <c r="B7" t="s">
        <v>10</v>
      </c>
      <c r="C7">
        <f>D7*150</f>
        <v>1087500</v>
      </c>
      <c r="D7">
        <v>7250</v>
      </c>
    </row>
    <row r="8" spans="2:22">
      <c r="B8" t="s">
        <v>6</v>
      </c>
      <c r="C8">
        <v>1</v>
      </c>
    </row>
    <row r="9" spans="2:22">
      <c r="B9" t="s">
        <v>1</v>
      </c>
      <c r="C9">
        <f>D9*150</f>
        <v>57000000</v>
      </c>
      <c r="D9">
        <v>380000</v>
      </c>
    </row>
    <row r="10" spans="2:22">
      <c r="B10" t="s">
        <v>3</v>
      </c>
      <c r="C10">
        <v>40</v>
      </c>
    </row>
    <row r="11" spans="2:22">
      <c r="B11" t="s">
        <v>4</v>
      </c>
      <c r="C11">
        <v>20</v>
      </c>
    </row>
    <row r="12" spans="2:22">
      <c r="B12" t="s">
        <v>13</v>
      </c>
      <c r="C12" s="6">
        <f>-C9*(C5)/C11</f>
        <v>-1995000</v>
      </c>
    </row>
    <row r="13" spans="2:22">
      <c r="B13" t="s">
        <v>19</v>
      </c>
      <c r="C13" s="6">
        <f>PMT(C2,C11,(C9*C5),0,0)</f>
        <v>-3766277.7371559022</v>
      </c>
    </row>
    <row r="14" spans="2:22">
      <c r="B14" t="s">
        <v>14</v>
      </c>
      <c r="C14" s="6">
        <f>C6+C12-C7</f>
        <v>5240668.8</v>
      </c>
    </row>
    <row r="15" spans="2:22">
      <c r="B15" t="s">
        <v>22</v>
      </c>
      <c r="C15" s="6">
        <f>C6+C13-C7</f>
        <v>3469391.0628440976</v>
      </c>
    </row>
    <row r="16" spans="2:22">
      <c r="B16" t="s">
        <v>8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</row>
    <row r="17" spans="2:22">
      <c r="B17">
        <f>-(1-C5)*C9</f>
        <v>-17100000.000000004</v>
      </c>
      <c r="C17">
        <f>C14</f>
        <v>5240668.8</v>
      </c>
      <c r="D17">
        <f>C17</f>
        <v>5240668.8</v>
      </c>
      <c r="E17">
        <f t="shared" ref="E17:V18" si="0">D17</f>
        <v>5240668.8</v>
      </c>
      <c r="F17">
        <f t="shared" si="0"/>
        <v>5240668.8</v>
      </c>
      <c r="G17">
        <f t="shared" si="0"/>
        <v>5240668.8</v>
      </c>
      <c r="H17">
        <f t="shared" si="0"/>
        <v>5240668.8</v>
      </c>
      <c r="I17">
        <f t="shared" si="0"/>
        <v>5240668.8</v>
      </c>
      <c r="J17">
        <f t="shared" si="0"/>
        <v>5240668.8</v>
      </c>
      <c r="K17">
        <f t="shared" si="0"/>
        <v>5240668.8</v>
      </c>
      <c r="L17">
        <f t="shared" si="0"/>
        <v>5240668.8</v>
      </c>
      <c r="M17">
        <f t="shared" si="0"/>
        <v>5240668.8</v>
      </c>
      <c r="N17">
        <f t="shared" si="0"/>
        <v>5240668.8</v>
      </c>
      <c r="O17">
        <f t="shared" si="0"/>
        <v>5240668.8</v>
      </c>
      <c r="P17">
        <f t="shared" si="0"/>
        <v>5240668.8</v>
      </c>
      <c r="Q17">
        <f t="shared" si="0"/>
        <v>5240668.8</v>
      </c>
      <c r="R17">
        <f t="shared" si="0"/>
        <v>5240668.8</v>
      </c>
      <c r="S17">
        <f t="shared" si="0"/>
        <v>5240668.8</v>
      </c>
      <c r="T17">
        <f t="shared" si="0"/>
        <v>5240668.8</v>
      </c>
      <c r="U17">
        <f t="shared" si="0"/>
        <v>5240668.8</v>
      </c>
      <c r="V17">
        <f t="shared" si="0"/>
        <v>5240668.8</v>
      </c>
    </row>
    <row r="18" spans="2:22">
      <c r="B18">
        <f>-(1-C5)*C9</f>
        <v>-17100000.000000004</v>
      </c>
      <c r="C18" s="6">
        <f>C15</f>
        <v>3469391.0628440976</v>
      </c>
      <c r="D18" s="6">
        <f>C18</f>
        <v>3469391.0628440976</v>
      </c>
      <c r="E18" s="6">
        <f t="shared" si="0"/>
        <v>3469391.0628440976</v>
      </c>
      <c r="F18" s="6">
        <f t="shared" si="0"/>
        <v>3469391.0628440976</v>
      </c>
      <c r="G18" s="6">
        <f t="shared" si="0"/>
        <v>3469391.0628440976</v>
      </c>
      <c r="H18" s="6">
        <f t="shared" si="0"/>
        <v>3469391.0628440976</v>
      </c>
      <c r="I18" s="6">
        <f t="shared" si="0"/>
        <v>3469391.0628440976</v>
      </c>
      <c r="J18" s="6">
        <f t="shared" si="0"/>
        <v>3469391.0628440976</v>
      </c>
      <c r="K18" s="6">
        <f t="shared" si="0"/>
        <v>3469391.0628440976</v>
      </c>
      <c r="L18" s="6">
        <f t="shared" si="0"/>
        <v>3469391.0628440976</v>
      </c>
      <c r="M18" s="6">
        <f t="shared" si="0"/>
        <v>3469391.0628440976</v>
      </c>
      <c r="N18" s="6">
        <f t="shared" si="0"/>
        <v>3469391.0628440976</v>
      </c>
      <c r="O18" s="6">
        <f t="shared" si="0"/>
        <v>3469391.0628440976</v>
      </c>
      <c r="P18" s="6">
        <f t="shared" si="0"/>
        <v>3469391.0628440976</v>
      </c>
      <c r="Q18" s="6">
        <f t="shared" si="0"/>
        <v>3469391.0628440976</v>
      </c>
      <c r="R18" s="6">
        <f t="shared" si="0"/>
        <v>3469391.0628440976</v>
      </c>
      <c r="S18" s="6">
        <f t="shared" si="0"/>
        <v>3469391.0628440976</v>
      </c>
      <c r="T18" s="6">
        <f t="shared" si="0"/>
        <v>3469391.0628440976</v>
      </c>
      <c r="U18" s="6">
        <f t="shared" si="0"/>
        <v>3469391.0628440976</v>
      </c>
      <c r="V18" s="6">
        <f t="shared" si="0"/>
        <v>3469391.0628440976</v>
      </c>
    </row>
    <row r="19" spans="2:22">
      <c r="B19" t="s">
        <v>20</v>
      </c>
    </row>
    <row r="20" spans="2:22">
      <c r="B20" t="s">
        <v>21</v>
      </c>
      <c r="C20">
        <v>0</v>
      </c>
    </row>
    <row r="24" spans="2:22">
      <c r="C24" s="6"/>
    </row>
    <row r="25" spans="2:22">
      <c r="C25" s="3"/>
    </row>
    <row r="26" spans="2:22">
      <c r="C26" s="7"/>
    </row>
    <row r="27" spans="2:22">
      <c r="B27" t="s">
        <v>23</v>
      </c>
      <c r="C27" s="3">
        <f>NPV(C4,B17:U17)</f>
        <v>29003734.746643025</v>
      </c>
    </row>
    <row r="28" spans="2:22">
      <c r="B28" t="s">
        <v>24</v>
      </c>
      <c r="C28" s="3">
        <f>NPV(C4,B18:U18)</f>
        <v>13874051.33785782</v>
      </c>
    </row>
    <row r="30" spans="2:22">
      <c r="B30" t="s">
        <v>25</v>
      </c>
      <c r="C30" s="8">
        <f>(C27-C28)/C28</f>
        <v>1.0905021929320076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767E-B639-4E4C-BDD5-035C5FA94434}">
  <dimension ref="A1:AR19"/>
  <sheetViews>
    <sheetView workbookViewId="0">
      <selection activeCell="B18" sqref="B18"/>
    </sheetView>
  </sheetViews>
  <sheetFormatPr defaultRowHeight="14.5"/>
  <cols>
    <col min="1" max="1" width="22" customWidth="1"/>
    <col min="2" max="2" width="13.90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  <c r="C4">
        <f>(1-B5)*B3</f>
        <v>3.0000000000000006E-2</v>
      </c>
    </row>
    <row r="5" spans="1:44">
      <c r="A5" t="s">
        <v>11</v>
      </c>
      <c r="B5">
        <v>0.7</v>
      </c>
      <c r="C5">
        <f>(B5*B2)</f>
        <v>6.9999999999999993E-2</v>
      </c>
    </row>
    <row r="6" spans="1:44">
      <c r="A6" t="s">
        <v>7</v>
      </c>
      <c r="B6">
        <v>832316.88</v>
      </c>
    </row>
    <row r="7" spans="1:44">
      <c r="A7" t="s">
        <v>10</v>
      </c>
      <c r="B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B9*(1-B5)/B11</f>
        <v>5700.0000000000009</v>
      </c>
    </row>
    <row r="13" spans="1:44">
      <c r="A13" t="s">
        <v>14</v>
      </c>
      <c r="B13">
        <f>B6-B12-B7</f>
        <v>819366.88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-B9*B5/B8</f>
        <v>-266000</v>
      </c>
      <c r="B15">
        <f>B13</f>
        <v>819366.88</v>
      </c>
      <c r="C15">
        <f>B15</f>
        <v>819366.88</v>
      </c>
      <c r="D15">
        <f t="shared" ref="D15:U15" si="0">C15</f>
        <v>819366.88</v>
      </c>
      <c r="E15">
        <f t="shared" si="0"/>
        <v>819366.88</v>
      </c>
      <c r="F15">
        <f t="shared" si="0"/>
        <v>819366.88</v>
      </c>
      <c r="G15">
        <f t="shared" si="0"/>
        <v>819366.88</v>
      </c>
      <c r="H15">
        <f t="shared" si="0"/>
        <v>819366.88</v>
      </c>
      <c r="I15">
        <f t="shared" si="0"/>
        <v>819366.88</v>
      </c>
      <c r="J15">
        <f t="shared" si="0"/>
        <v>819366.88</v>
      </c>
      <c r="K15">
        <f t="shared" si="0"/>
        <v>819366.88</v>
      </c>
      <c r="L15">
        <f t="shared" si="0"/>
        <v>819366.88</v>
      </c>
      <c r="M15">
        <f t="shared" si="0"/>
        <v>819366.88</v>
      </c>
      <c r="N15">
        <f t="shared" si="0"/>
        <v>819366.88</v>
      </c>
      <c r="O15">
        <f t="shared" si="0"/>
        <v>819366.88</v>
      </c>
      <c r="P15">
        <f t="shared" si="0"/>
        <v>819366.88</v>
      </c>
      <c r="Q15">
        <f t="shared" si="0"/>
        <v>819366.88</v>
      </c>
      <c r="R15">
        <f t="shared" si="0"/>
        <v>819366.88</v>
      </c>
      <c r="S15">
        <f t="shared" si="0"/>
        <v>819366.88</v>
      </c>
      <c r="T15">
        <f t="shared" si="0"/>
        <v>819366.88</v>
      </c>
      <c r="U15">
        <f t="shared" si="0"/>
        <v>819366.88</v>
      </c>
    </row>
    <row r="17" spans="1:2">
      <c r="A17" t="s">
        <v>15</v>
      </c>
      <c r="B17" s="3">
        <f>NPV(B4,A15:U15)</f>
        <v>6099756.4933997858</v>
      </c>
    </row>
    <row r="18" spans="1:2">
      <c r="A18" t="s">
        <v>16</v>
      </c>
      <c r="B18">
        <v>6709732.2000000002</v>
      </c>
    </row>
    <row r="19" spans="1:2">
      <c r="B19" s="3">
        <f>B17-B18</f>
        <v>-609975.70660021435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6C2D-37DB-42C8-A821-1F3771468E39}">
  <dimension ref="A1:V19"/>
  <sheetViews>
    <sheetView zoomScale="85" zoomScaleNormal="85" workbookViewId="0">
      <selection activeCell="A22" sqref="A22"/>
    </sheetView>
  </sheetViews>
  <sheetFormatPr defaultRowHeight="14.5"/>
  <cols>
    <col min="1" max="1" width="28.36328125" customWidth="1"/>
    <col min="2" max="2" width="14.08984375" customWidth="1"/>
    <col min="3" max="3" width="12.1796875" customWidth="1"/>
  </cols>
  <sheetData>
    <row r="1" spans="1:22">
      <c r="A1" t="s">
        <v>5</v>
      </c>
      <c r="B1" s="2">
        <v>0.1</v>
      </c>
    </row>
    <row r="2" spans="1:22">
      <c r="A2" t="s">
        <v>12</v>
      </c>
      <c r="B2" s="2">
        <v>0.1</v>
      </c>
    </row>
    <row r="3" spans="1:22">
      <c r="A3" t="s">
        <v>2</v>
      </c>
      <c r="B3">
        <f>((1-B4)*B2)+(B4*B1)</f>
        <v>0.1</v>
      </c>
      <c r="C3">
        <f>(1-B4)*B2</f>
        <v>3.0000000000000006E-2</v>
      </c>
    </row>
    <row r="4" spans="1:22">
      <c r="A4" t="s">
        <v>11</v>
      </c>
      <c r="B4">
        <v>0.7</v>
      </c>
      <c r="C4">
        <f>(B4*B1)</f>
        <v>6.9999999999999993E-2</v>
      </c>
    </row>
    <row r="5" spans="1:22">
      <c r="A5" t="s">
        <v>7</v>
      </c>
      <c r="B5">
        <v>12664435.23</v>
      </c>
    </row>
    <row r="6" spans="1:22">
      <c r="A6" t="s">
        <v>10</v>
      </c>
      <c r="B6">
        <v>27800</v>
      </c>
    </row>
    <row r="7" spans="1:22">
      <c r="A7" t="s">
        <v>6</v>
      </c>
      <c r="B7">
        <v>2</v>
      </c>
    </row>
    <row r="8" spans="1:22">
      <c r="A8" t="s">
        <v>1</v>
      </c>
      <c r="B8">
        <v>830000</v>
      </c>
    </row>
    <row r="9" spans="1:22">
      <c r="A9" t="s">
        <v>3</v>
      </c>
      <c r="B9">
        <v>25</v>
      </c>
    </row>
    <row r="10" spans="1:22">
      <c r="A10" t="s">
        <v>4</v>
      </c>
      <c r="B10">
        <v>20</v>
      </c>
    </row>
    <row r="11" spans="1:22">
      <c r="A11" t="s">
        <v>13</v>
      </c>
      <c r="B11">
        <f>B8*(1-B4)/B10</f>
        <v>12450.000000000002</v>
      </c>
    </row>
    <row r="12" spans="1:22">
      <c r="A12" t="s">
        <v>14</v>
      </c>
      <c r="B12">
        <f>B5-B11-B6</f>
        <v>12624185.23</v>
      </c>
    </row>
    <row r="13" spans="1:22">
      <c r="A13" t="s">
        <v>17</v>
      </c>
      <c r="B13">
        <f>-B8*B4/B7</f>
        <v>-290500</v>
      </c>
    </row>
    <row r="14" spans="1:2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</row>
    <row r="15" spans="1:22">
      <c r="A15">
        <f>B13</f>
        <v>-290500</v>
      </c>
      <c r="B15">
        <f>B13</f>
        <v>-290500</v>
      </c>
      <c r="C15">
        <f>B12</f>
        <v>12624185.23</v>
      </c>
      <c r="D15">
        <f>C15</f>
        <v>12624185.23</v>
      </c>
      <c r="E15">
        <f t="shared" ref="E15:V15" si="0">D15</f>
        <v>12624185.23</v>
      </c>
      <c r="F15">
        <f t="shared" si="0"/>
        <v>12624185.23</v>
      </c>
      <c r="G15">
        <f t="shared" si="0"/>
        <v>12624185.23</v>
      </c>
      <c r="H15">
        <f t="shared" si="0"/>
        <v>12624185.23</v>
      </c>
      <c r="I15">
        <f t="shared" si="0"/>
        <v>12624185.23</v>
      </c>
      <c r="J15">
        <f t="shared" si="0"/>
        <v>12624185.23</v>
      </c>
      <c r="K15">
        <f t="shared" si="0"/>
        <v>12624185.23</v>
      </c>
      <c r="L15">
        <f t="shared" si="0"/>
        <v>12624185.23</v>
      </c>
      <c r="M15">
        <f t="shared" si="0"/>
        <v>12624185.23</v>
      </c>
      <c r="N15">
        <f t="shared" si="0"/>
        <v>12624185.23</v>
      </c>
      <c r="O15">
        <f t="shared" si="0"/>
        <v>12624185.23</v>
      </c>
      <c r="P15">
        <f t="shared" si="0"/>
        <v>12624185.23</v>
      </c>
      <c r="Q15">
        <f t="shared" si="0"/>
        <v>12624185.23</v>
      </c>
      <c r="R15">
        <f t="shared" si="0"/>
        <v>12624185.23</v>
      </c>
      <c r="S15">
        <f t="shared" si="0"/>
        <v>12624185.23</v>
      </c>
      <c r="T15">
        <f t="shared" si="0"/>
        <v>12624185.23</v>
      </c>
      <c r="U15">
        <f t="shared" si="0"/>
        <v>12624185.23</v>
      </c>
      <c r="V15">
        <f t="shared" si="0"/>
        <v>12624185.23</v>
      </c>
    </row>
    <row r="17" spans="1:2">
      <c r="A17" t="s">
        <v>15</v>
      </c>
      <c r="B17" s="4">
        <f>NPV(B3,A15:V15)</f>
        <v>88319632.533586636</v>
      </c>
    </row>
    <row r="18" spans="1:2">
      <c r="A18" t="s">
        <v>16</v>
      </c>
      <c r="B18">
        <v>97151595</v>
      </c>
    </row>
    <row r="19" spans="1:2">
      <c r="B19" s="3">
        <f>B17-B18</f>
        <v>-8831962.4664133638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 150MW</vt:lpstr>
      <vt:lpstr>annuity</vt:lpstr>
      <vt:lpstr>solar</vt:lpstr>
      <vt:lpstr>ccgt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2022-07-26T09:47:56Z</dcterms:created>
  <dcterms:modified xsi:type="dcterms:W3CDTF">2022-10-11T07:53:02Z</dcterms:modified>
</cp:coreProperties>
</file>